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40" yWindow="48" windowWidth="20112" windowHeight="9528" tabRatio="844"/>
  </bookViews>
  <sheets>
    <sheet name="Pivot" sheetId="13" r:id="rId1"/>
    <sheet name="Balance Pivot" sheetId="14" r:id="rId2"/>
    <sheet name="All GTs" sheetId="12" r:id="rId3"/>
    <sheet name="GT NBV Sep 2015" sheetId="5" r:id="rId4"/>
    <sheet name="FtLauderdale GTs" sheetId="7" r:id="rId5"/>
    <sheet name="PtEverglades GTs" sheetId="9" r:id="rId6"/>
    <sheet name="FtMyers GTs" sheetId="8" r:id="rId7"/>
    <sheet name="FtMyers GTs Retir 8-15" sheetId="11" r:id="rId8"/>
  </sheets>
  <definedNames>
    <definedName name="_xlnm._FilterDatabase" localSheetId="4" hidden="1">'FtLauderdale GTs'!$A$3:$AA$1002</definedName>
  </definedNames>
  <calcPr calcId="145621"/>
  <pivotCaches>
    <pivotCache cacheId="31" r:id="rId9"/>
  </pivotCaches>
</workbook>
</file>

<file path=xl/calcChain.xml><?xml version="1.0" encoding="utf-8"?>
<calcChain xmlns="http://schemas.openxmlformats.org/spreadsheetml/2006/main">
  <c r="F11" i="14" l="1"/>
  <c r="E14" i="14"/>
  <c r="D13" i="14"/>
  <c r="D14" i="14" s="1"/>
  <c r="F14" i="14" s="1"/>
  <c r="E12" i="14"/>
  <c r="F9" i="14"/>
  <c r="O2392" i="12"/>
  <c r="N2392" i="12"/>
  <c r="M2392" i="12"/>
  <c r="O2391" i="12"/>
  <c r="N2391" i="12"/>
  <c r="M2391" i="12"/>
  <c r="O2390" i="12"/>
  <c r="N2390" i="12"/>
  <c r="M2390" i="12"/>
  <c r="O2389" i="12"/>
  <c r="N2389" i="12"/>
  <c r="M2389" i="12"/>
  <c r="P2389" i="12" s="1"/>
  <c r="O2388" i="12"/>
  <c r="N2388" i="12"/>
  <c r="M2388" i="12"/>
  <c r="O2387" i="12"/>
  <c r="N2387" i="12"/>
  <c r="M2387" i="12"/>
  <c r="O2386" i="12"/>
  <c r="N2386" i="12"/>
  <c r="M2386" i="12"/>
  <c r="O2385" i="12"/>
  <c r="N2385" i="12"/>
  <c r="M2385" i="12"/>
  <c r="P2385" i="12" s="1"/>
  <c r="O2384" i="12"/>
  <c r="N2384" i="12"/>
  <c r="M2384" i="12"/>
  <c r="O2383" i="12"/>
  <c r="N2383" i="12"/>
  <c r="M2383" i="12"/>
  <c r="O2382" i="12"/>
  <c r="N2382" i="12"/>
  <c r="M2382" i="12"/>
  <c r="O2381" i="12"/>
  <c r="N2381" i="12"/>
  <c r="M2381" i="12"/>
  <c r="P2381" i="12" s="1"/>
  <c r="O2380" i="12"/>
  <c r="N2380" i="12"/>
  <c r="M2380" i="12"/>
  <c r="O2379" i="12"/>
  <c r="N2379" i="12"/>
  <c r="M2379" i="12"/>
  <c r="O2378" i="12"/>
  <c r="N2378" i="12"/>
  <c r="M2378" i="12"/>
  <c r="O2377" i="12"/>
  <c r="N2377" i="12"/>
  <c r="M2377" i="12"/>
  <c r="P2377" i="12" s="1"/>
  <c r="O2376" i="12"/>
  <c r="N2376" i="12"/>
  <c r="M2376" i="12"/>
  <c r="O2375" i="12"/>
  <c r="N2375" i="12"/>
  <c r="M2375" i="12"/>
  <c r="O2374" i="12"/>
  <c r="N2374" i="12"/>
  <c r="M2374" i="12"/>
  <c r="O2373" i="12"/>
  <c r="N2373" i="12"/>
  <c r="M2373" i="12"/>
  <c r="P2373" i="12" s="1"/>
  <c r="O2372" i="12"/>
  <c r="N2372" i="12"/>
  <c r="M2372" i="12"/>
  <c r="O2371" i="12"/>
  <c r="N2371" i="12"/>
  <c r="M2371" i="12"/>
  <c r="O2370" i="12"/>
  <c r="N2370" i="12"/>
  <c r="M2370" i="12"/>
  <c r="O2369" i="12"/>
  <c r="N2369" i="12"/>
  <c r="M2369" i="12"/>
  <c r="P2369" i="12" s="1"/>
  <c r="O2368" i="12"/>
  <c r="N2368" i="12"/>
  <c r="M2368" i="12"/>
  <c r="O2367" i="12"/>
  <c r="N2367" i="12"/>
  <c r="M2367" i="12"/>
  <c r="O2366" i="12"/>
  <c r="N2366" i="12"/>
  <c r="M2366" i="12"/>
  <c r="O2365" i="12"/>
  <c r="N2365" i="12"/>
  <c r="M2365" i="12"/>
  <c r="P2365" i="12" s="1"/>
  <c r="O2364" i="12"/>
  <c r="N2364" i="12"/>
  <c r="M2364" i="12"/>
  <c r="O2363" i="12"/>
  <c r="N2363" i="12"/>
  <c r="M2363" i="12"/>
  <c r="O2362" i="12"/>
  <c r="N2362" i="12"/>
  <c r="M2362" i="12"/>
  <c r="O2361" i="12"/>
  <c r="N2361" i="12"/>
  <c r="M2361" i="12"/>
  <c r="P2361" i="12" s="1"/>
  <c r="O2360" i="12"/>
  <c r="N2360" i="12"/>
  <c r="M2360" i="12"/>
  <c r="O2359" i="12"/>
  <c r="N2359" i="12"/>
  <c r="M2359" i="12"/>
  <c r="O2358" i="12"/>
  <c r="N2358" i="12"/>
  <c r="M2358" i="12"/>
  <c r="O2357" i="12"/>
  <c r="N2357" i="12"/>
  <c r="M2357" i="12"/>
  <c r="P2357" i="12" s="1"/>
  <c r="O2356" i="12"/>
  <c r="N2356" i="12"/>
  <c r="M2356" i="12"/>
  <c r="O2355" i="12"/>
  <c r="N2355" i="12"/>
  <c r="M2355" i="12"/>
  <c r="O2354" i="12"/>
  <c r="N2354" i="12"/>
  <c r="M2354" i="12"/>
  <c r="O2353" i="12"/>
  <c r="N2353" i="12"/>
  <c r="M2353" i="12"/>
  <c r="P2353" i="12" s="1"/>
  <c r="O2352" i="12"/>
  <c r="N2352" i="12"/>
  <c r="M2352" i="12"/>
  <c r="O2351" i="12"/>
  <c r="N2351" i="12"/>
  <c r="M2351" i="12"/>
  <c r="O2350" i="12"/>
  <c r="N2350" i="12"/>
  <c r="M2350" i="12"/>
  <c r="O2349" i="12"/>
  <c r="N2349" i="12"/>
  <c r="M2349" i="12"/>
  <c r="P2349" i="12" s="1"/>
  <c r="O2348" i="12"/>
  <c r="N2348" i="12"/>
  <c r="M2348" i="12"/>
  <c r="O2347" i="12"/>
  <c r="N2347" i="12"/>
  <c r="M2347" i="12"/>
  <c r="O2346" i="12"/>
  <c r="N2346" i="12"/>
  <c r="M2346" i="12"/>
  <c r="O2345" i="12"/>
  <c r="N2345" i="12"/>
  <c r="M2345" i="12"/>
  <c r="P2345" i="12" s="1"/>
  <c r="O2344" i="12"/>
  <c r="N2344" i="12"/>
  <c r="M2344" i="12"/>
  <c r="O2343" i="12"/>
  <c r="N2343" i="12"/>
  <c r="M2343" i="12"/>
  <c r="O2342" i="12"/>
  <c r="N2342" i="12"/>
  <c r="M2342" i="12"/>
  <c r="O2341" i="12"/>
  <c r="N2341" i="12"/>
  <c r="M2341" i="12"/>
  <c r="P2341" i="12" s="1"/>
  <c r="O2340" i="12"/>
  <c r="N2340" i="12"/>
  <c r="M2340" i="12"/>
  <c r="O2339" i="12"/>
  <c r="N2339" i="12"/>
  <c r="M2339" i="12"/>
  <c r="O2338" i="12"/>
  <c r="N2338" i="12"/>
  <c r="M2338" i="12"/>
  <c r="O2337" i="12"/>
  <c r="N2337" i="12"/>
  <c r="M2337" i="12"/>
  <c r="P2337" i="12" s="1"/>
  <c r="O2336" i="12"/>
  <c r="N2336" i="12"/>
  <c r="M2336" i="12"/>
  <c r="O2335" i="12"/>
  <c r="N2335" i="12"/>
  <c r="M2335" i="12"/>
  <c r="O2334" i="12"/>
  <c r="N2334" i="12"/>
  <c r="M2334" i="12"/>
  <c r="O2333" i="12"/>
  <c r="N2333" i="12"/>
  <c r="M2333" i="12"/>
  <c r="P2333" i="12" s="1"/>
  <c r="O2332" i="12"/>
  <c r="N2332" i="12"/>
  <c r="M2332" i="12"/>
  <c r="O2331" i="12"/>
  <c r="N2331" i="12"/>
  <c r="M2331" i="12"/>
  <c r="O2330" i="12"/>
  <c r="N2330" i="12"/>
  <c r="M2330" i="12"/>
  <c r="O2329" i="12"/>
  <c r="N2329" i="12"/>
  <c r="M2329" i="12"/>
  <c r="P2329" i="12" s="1"/>
  <c r="O2328" i="12"/>
  <c r="N2328" i="12"/>
  <c r="M2328" i="12"/>
  <c r="O2327" i="12"/>
  <c r="N2327" i="12"/>
  <c r="M2327" i="12"/>
  <c r="O2326" i="12"/>
  <c r="N2326" i="12"/>
  <c r="M2326" i="12"/>
  <c r="O2325" i="12"/>
  <c r="N2325" i="12"/>
  <c r="M2325" i="12"/>
  <c r="P2325" i="12" s="1"/>
  <c r="O2324" i="12"/>
  <c r="N2324" i="12"/>
  <c r="M2324" i="12"/>
  <c r="O2323" i="12"/>
  <c r="N2323" i="12"/>
  <c r="M2323" i="12"/>
  <c r="O2322" i="12"/>
  <c r="N2322" i="12"/>
  <c r="M2322" i="12"/>
  <c r="O2321" i="12"/>
  <c r="N2321" i="12"/>
  <c r="M2321" i="12"/>
  <c r="P2321" i="12" s="1"/>
  <c r="O2320" i="12"/>
  <c r="N2320" i="12"/>
  <c r="M2320" i="12"/>
  <c r="O2319" i="12"/>
  <c r="N2319" i="12"/>
  <c r="M2319" i="12"/>
  <c r="O2318" i="12"/>
  <c r="N2318" i="12"/>
  <c r="M2318" i="12"/>
  <c r="O2317" i="12"/>
  <c r="N2317" i="12"/>
  <c r="M2317" i="12"/>
  <c r="P2317" i="12" s="1"/>
  <c r="O2316" i="12"/>
  <c r="N2316" i="12"/>
  <c r="M2316" i="12"/>
  <c r="O2315" i="12"/>
  <c r="N2315" i="12"/>
  <c r="M2315" i="12"/>
  <c r="O2314" i="12"/>
  <c r="N2314" i="12"/>
  <c r="M2314" i="12"/>
  <c r="O2313" i="12"/>
  <c r="N2313" i="12"/>
  <c r="M2313" i="12"/>
  <c r="P2313" i="12" s="1"/>
  <c r="O2312" i="12"/>
  <c r="N2312" i="12"/>
  <c r="M2312" i="12"/>
  <c r="O2311" i="12"/>
  <c r="N2311" i="12"/>
  <c r="M2311" i="12"/>
  <c r="O2310" i="12"/>
  <c r="N2310" i="12"/>
  <c r="M2310" i="12"/>
  <c r="O2309" i="12"/>
  <c r="N2309" i="12"/>
  <c r="M2309" i="12"/>
  <c r="P2309" i="12" s="1"/>
  <c r="O2308" i="12"/>
  <c r="N2308" i="12"/>
  <c r="M2308" i="12"/>
  <c r="P2307" i="12"/>
  <c r="O2307" i="12"/>
  <c r="N2307" i="12"/>
  <c r="M2307" i="12"/>
  <c r="O2306" i="12"/>
  <c r="N2306" i="12"/>
  <c r="M2306" i="12"/>
  <c r="O2305" i="12"/>
  <c r="N2305" i="12"/>
  <c r="M2305" i="12"/>
  <c r="O2304" i="12"/>
  <c r="N2304" i="12"/>
  <c r="M2304" i="12"/>
  <c r="P2304" i="12" s="1"/>
  <c r="O2303" i="12"/>
  <c r="N2303" i="12"/>
  <c r="M2303" i="12"/>
  <c r="O2302" i="12"/>
  <c r="N2302" i="12"/>
  <c r="M2302" i="12"/>
  <c r="O2301" i="12"/>
  <c r="N2301" i="12"/>
  <c r="M2301" i="12"/>
  <c r="O2300" i="12"/>
  <c r="N2300" i="12"/>
  <c r="M2300" i="12"/>
  <c r="O2299" i="12"/>
  <c r="N2299" i="12"/>
  <c r="M2299" i="12"/>
  <c r="O2298" i="12"/>
  <c r="N2298" i="12"/>
  <c r="M2298" i="12"/>
  <c r="O2297" i="12"/>
  <c r="N2297" i="12"/>
  <c r="M2297" i="12"/>
  <c r="M2296" i="12"/>
  <c r="L2296" i="12"/>
  <c r="M2295" i="12"/>
  <c r="L2295" i="12"/>
  <c r="M2294" i="12"/>
  <c r="L2294" i="12"/>
  <c r="M2293" i="12"/>
  <c r="L2293" i="12"/>
  <c r="M2292" i="12"/>
  <c r="L2292" i="12"/>
  <c r="M2291" i="12"/>
  <c r="L2291" i="12"/>
  <c r="M2290" i="12"/>
  <c r="L2290" i="12"/>
  <c r="M2289" i="12"/>
  <c r="L2289" i="12"/>
  <c r="M2288" i="12"/>
  <c r="L2288" i="12"/>
  <c r="M2287" i="12"/>
  <c r="L2287" i="12"/>
  <c r="M2286" i="12"/>
  <c r="L2286" i="12"/>
  <c r="M2285" i="12"/>
  <c r="L2285" i="12"/>
  <c r="M2284" i="12"/>
  <c r="L2284" i="12"/>
  <c r="M2283" i="12"/>
  <c r="L2283" i="12"/>
  <c r="M2282" i="12"/>
  <c r="L2282" i="12"/>
  <c r="M2281" i="12"/>
  <c r="L2281" i="12"/>
  <c r="M2280" i="12"/>
  <c r="L2280" i="12"/>
  <c r="M2279" i="12"/>
  <c r="L2279" i="12"/>
  <c r="M2278" i="12"/>
  <c r="L2278" i="12"/>
  <c r="M2277" i="12"/>
  <c r="L2277" i="12"/>
  <c r="M2276" i="12"/>
  <c r="L2276" i="12"/>
  <c r="M2275" i="12"/>
  <c r="L2275" i="12"/>
  <c r="M2274" i="12"/>
  <c r="L2274" i="12"/>
  <c r="M2273" i="12"/>
  <c r="L2273" i="12"/>
  <c r="M2272" i="12"/>
  <c r="L2272" i="12"/>
  <c r="M2271" i="12"/>
  <c r="L2271" i="12"/>
  <c r="M2270" i="12"/>
  <c r="L2270" i="12"/>
  <c r="M2269" i="12"/>
  <c r="L2269" i="12"/>
  <c r="M2268" i="12"/>
  <c r="L2268" i="12"/>
  <c r="M2267" i="12"/>
  <c r="L2267" i="12"/>
  <c r="M2266" i="12"/>
  <c r="L2266" i="12"/>
  <c r="M2265" i="12"/>
  <c r="L2265" i="12"/>
  <c r="M2264" i="12"/>
  <c r="L2264" i="12"/>
  <c r="M2263" i="12"/>
  <c r="L2263" i="12"/>
  <c r="M2262" i="12"/>
  <c r="L2262" i="12"/>
  <c r="M2261" i="12"/>
  <c r="L2261" i="12"/>
  <c r="M2260" i="12"/>
  <c r="L2260" i="12"/>
  <c r="M2259" i="12"/>
  <c r="L2259" i="12"/>
  <c r="M2258" i="12"/>
  <c r="L2258" i="12"/>
  <c r="M2257" i="12"/>
  <c r="L2257" i="12"/>
  <c r="M2256" i="12"/>
  <c r="L2256" i="12"/>
  <c r="M2255" i="12"/>
  <c r="L2255" i="12"/>
  <c r="M2254" i="12"/>
  <c r="L2254" i="12"/>
  <c r="M2253" i="12"/>
  <c r="L2253" i="12"/>
  <c r="M2252" i="12"/>
  <c r="L2252" i="12"/>
  <c r="M2251" i="12"/>
  <c r="L2251" i="12"/>
  <c r="M2250" i="12"/>
  <c r="L2250" i="12"/>
  <c r="M2249" i="12"/>
  <c r="L2249" i="12"/>
  <c r="M2248" i="12"/>
  <c r="L2248" i="12"/>
  <c r="M2247" i="12"/>
  <c r="L2247" i="12"/>
  <c r="M2246" i="12"/>
  <c r="L2246" i="12"/>
  <c r="M2245" i="12"/>
  <c r="L2245" i="12"/>
  <c r="M2244" i="12"/>
  <c r="L2244" i="12"/>
  <c r="M2243" i="12"/>
  <c r="L2243" i="12"/>
  <c r="M2242" i="12"/>
  <c r="L2242" i="12"/>
  <c r="M2241" i="12"/>
  <c r="L2241" i="12"/>
  <c r="M2240" i="12"/>
  <c r="L2240" i="12"/>
  <c r="M2239" i="12"/>
  <c r="L2239" i="12"/>
  <c r="M2238" i="12"/>
  <c r="L2238" i="12"/>
  <c r="M2237" i="12"/>
  <c r="L2237" i="12"/>
  <c r="M2236" i="12"/>
  <c r="L2236" i="12"/>
  <c r="M2235" i="12"/>
  <c r="L2235" i="12"/>
  <c r="M2234" i="12"/>
  <c r="L2234" i="12"/>
  <c r="M2233" i="12"/>
  <c r="L2233" i="12"/>
  <c r="M2232" i="12"/>
  <c r="L2232" i="12"/>
  <c r="M2231" i="12"/>
  <c r="L2231" i="12"/>
  <c r="M2230" i="12"/>
  <c r="L2230" i="12"/>
  <c r="M2229" i="12"/>
  <c r="L2229" i="12"/>
  <c r="M2228" i="12"/>
  <c r="L2228" i="12"/>
  <c r="M2227" i="12"/>
  <c r="L2227" i="12"/>
  <c r="M2226" i="12"/>
  <c r="L2226" i="12"/>
  <c r="M2225" i="12"/>
  <c r="L2225" i="12"/>
  <c r="M2224" i="12"/>
  <c r="L2224" i="12"/>
  <c r="M2223" i="12"/>
  <c r="L2223" i="12"/>
  <c r="M2222" i="12"/>
  <c r="L2222" i="12"/>
  <c r="M2221" i="12"/>
  <c r="L2221" i="12"/>
  <c r="M2220" i="12"/>
  <c r="L2220" i="12"/>
  <c r="M2219" i="12"/>
  <c r="L2219" i="12"/>
  <c r="M2218" i="12"/>
  <c r="L2218" i="12"/>
  <c r="M2217" i="12"/>
  <c r="L2217" i="12"/>
  <c r="M2216" i="12"/>
  <c r="L2216" i="12"/>
  <c r="M2215" i="12"/>
  <c r="L2215" i="12"/>
  <c r="M2214" i="12"/>
  <c r="L2214" i="12"/>
  <c r="M2213" i="12"/>
  <c r="L2213" i="12"/>
  <c r="M2212" i="12"/>
  <c r="L2212" i="12"/>
  <c r="M2211" i="12"/>
  <c r="L2211" i="12"/>
  <c r="M2210" i="12"/>
  <c r="L2210" i="12"/>
  <c r="M2209" i="12"/>
  <c r="L2209" i="12"/>
  <c r="M2208" i="12"/>
  <c r="L2208" i="12"/>
  <c r="M2207" i="12"/>
  <c r="L2207" i="12"/>
  <c r="M2206" i="12"/>
  <c r="L2206" i="12"/>
  <c r="M2205" i="12"/>
  <c r="L2205" i="12"/>
  <c r="M2204" i="12"/>
  <c r="L2204" i="12"/>
  <c r="M2203" i="12"/>
  <c r="L2203" i="12"/>
  <c r="M2202" i="12"/>
  <c r="L2202" i="12"/>
  <c r="M2201" i="12"/>
  <c r="L2201" i="12"/>
  <c r="M2200" i="12"/>
  <c r="L2200" i="12"/>
  <c r="M2199" i="12"/>
  <c r="L2199" i="12"/>
  <c r="M2198" i="12"/>
  <c r="L2198" i="12"/>
  <c r="M2197" i="12"/>
  <c r="L2197" i="12"/>
  <c r="M2196" i="12"/>
  <c r="L2196" i="12"/>
  <c r="M2195" i="12"/>
  <c r="L2195" i="12"/>
  <c r="M2194" i="12"/>
  <c r="L2194" i="12"/>
  <c r="M2193" i="12"/>
  <c r="L2193" i="12"/>
  <c r="M2192" i="12"/>
  <c r="L2192" i="12"/>
  <c r="M2191" i="12"/>
  <c r="L2191" i="12"/>
  <c r="M2190" i="12"/>
  <c r="L2190" i="12"/>
  <c r="M2189" i="12"/>
  <c r="L2189" i="12"/>
  <c r="M2188" i="12"/>
  <c r="L2188" i="12"/>
  <c r="M2187" i="12"/>
  <c r="L2187" i="12"/>
  <c r="M2186" i="12"/>
  <c r="L2186" i="12"/>
  <c r="M2185" i="12"/>
  <c r="L2185" i="12"/>
  <c r="M2184" i="12"/>
  <c r="L2184" i="12"/>
  <c r="M2183" i="12"/>
  <c r="L2183" i="12"/>
  <c r="M2182" i="12"/>
  <c r="L2182" i="12"/>
  <c r="M2181" i="12"/>
  <c r="L2181" i="12"/>
  <c r="M2180" i="12"/>
  <c r="L2180" i="12"/>
  <c r="M2179" i="12"/>
  <c r="L2179" i="12"/>
  <c r="M2178" i="12"/>
  <c r="L2178" i="12"/>
  <c r="M2177" i="12"/>
  <c r="L2177" i="12"/>
  <c r="M2176" i="12"/>
  <c r="L2176" i="12"/>
  <c r="M2175" i="12"/>
  <c r="L2175" i="12"/>
  <c r="M2174" i="12"/>
  <c r="L2174" i="12"/>
  <c r="M2173" i="12"/>
  <c r="L2173" i="12"/>
  <c r="M2172" i="12"/>
  <c r="L2172" i="12"/>
  <c r="M2171" i="12"/>
  <c r="L2171" i="12"/>
  <c r="M2170" i="12"/>
  <c r="L2170" i="12"/>
  <c r="M2169" i="12"/>
  <c r="L2169" i="12"/>
  <c r="M2168" i="12"/>
  <c r="L2168" i="12"/>
  <c r="M2167" i="12"/>
  <c r="L2167" i="12"/>
  <c r="M2166" i="12"/>
  <c r="L2166" i="12"/>
  <c r="M2165" i="12"/>
  <c r="L2165" i="12"/>
  <c r="M2164" i="12"/>
  <c r="L2164" i="12"/>
  <c r="M2163" i="12"/>
  <c r="L2163" i="12"/>
  <c r="M2162" i="12"/>
  <c r="L2162" i="12"/>
  <c r="M2161" i="12"/>
  <c r="L2161" i="12"/>
  <c r="M2160" i="12"/>
  <c r="L2160" i="12"/>
  <c r="M2159" i="12"/>
  <c r="L2159" i="12"/>
  <c r="M2158" i="12"/>
  <c r="L2158" i="12"/>
  <c r="M2157" i="12"/>
  <c r="L2157" i="12"/>
  <c r="M2156" i="12"/>
  <c r="L2156" i="12"/>
  <c r="M2155" i="12"/>
  <c r="L2155" i="12"/>
  <c r="M2154" i="12"/>
  <c r="L2154" i="12"/>
  <c r="M2153" i="12"/>
  <c r="L2153" i="12"/>
  <c r="M2152" i="12"/>
  <c r="L2152" i="12"/>
  <c r="M2151" i="12"/>
  <c r="L2151" i="12"/>
  <c r="M2150" i="12"/>
  <c r="L2150" i="12"/>
  <c r="M2149" i="12"/>
  <c r="L2149" i="12"/>
  <c r="M2148" i="12"/>
  <c r="L2148" i="12"/>
  <c r="M2147" i="12"/>
  <c r="L2147" i="12"/>
  <c r="M2146" i="12"/>
  <c r="L2146" i="12"/>
  <c r="M2145" i="12"/>
  <c r="L2145" i="12"/>
  <c r="M2144" i="12"/>
  <c r="L2144" i="12"/>
  <c r="M2143" i="12"/>
  <c r="L2143" i="12"/>
  <c r="M2142" i="12"/>
  <c r="L2142" i="12"/>
  <c r="M2141" i="12"/>
  <c r="L2141" i="12"/>
  <c r="M2140" i="12"/>
  <c r="L2140" i="12"/>
  <c r="M2139" i="12"/>
  <c r="L2139" i="12"/>
  <c r="M2138" i="12"/>
  <c r="L2138" i="12"/>
  <c r="M2137" i="12"/>
  <c r="L2137" i="12"/>
  <c r="M2136" i="12"/>
  <c r="L2136" i="12"/>
  <c r="M2135" i="12"/>
  <c r="L2135" i="12"/>
  <c r="M2134" i="12"/>
  <c r="L2134" i="12"/>
  <c r="M2133" i="12"/>
  <c r="L2133" i="12"/>
  <c r="M2132" i="12"/>
  <c r="L2132" i="12"/>
  <c r="M2131" i="12"/>
  <c r="L2131" i="12"/>
  <c r="M2130" i="12"/>
  <c r="L2130" i="12"/>
  <c r="M2129" i="12"/>
  <c r="L2129" i="12"/>
  <c r="M2128" i="12"/>
  <c r="L2128" i="12"/>
  <c r="M2127" i="12"/>
  <c r="L2127" i="12"/>
  <c r="M2126" i="12"/>
  <c r="L2126" i="12"/>
  <c r="M2125" i="12"/>
  <c r="L2125" i="12"/>
  <c r="M2124" i="12"/>
  <c r="L2124" i="12"/>
  <c r="M2123" i="12"/>
  <c r="L2123" i="12"/>
  <c r="M2122" i="12"/>
  <c r="L2122" i="12"/>
  <c r="M2121" i="12"/>
  <c r="L2121" i="12"/>
  <c r="M2120" i="12"/>
  <c r="L2120" i="12"/>
  <c r="M2119" i="12"/>
  <c r="L2119" i="12"/>
  <c r="M2118" i="12"/>
  <c r="L2118" i="12"/>
  <c r="M2117" i="12"/>
  <c r="L2117" i="12"/>
  <c r="M2116" i="12"/>
  <c r="L2116" i="12"/>
  <c r="M2115" i="12"/>
  <c r="L2115" i="12"/>
  <c r="M2114" i="12"/>
  <c r="L2114" i="12"/>
  <c r="M2113" i="12"/>
  <c r="L2113" i="12"/>
  <c r="M2112" i="12"/>
  <c r="L2112" i="12"/>
  <c r="M2111" i="12"/>
  <c r="L2111" i="12"/>
  <c r="M2110" i="12"/>
  <c r="L2110" i="12"/>
  <c r="M2109" i="12"/>
  <c r="L2109" i="12"/>
  <c r="M2108" i="12"/>
  <c r="L2108" i="12"/>
  <c r="M2107" i="12"/>
  <c r="L2107" i="12"/>
  <c r="M2106" i="12"/>
  <c r="L2106" i="12"/>
  <c r="M2105" i="12"/>
  <c r="L2105" i="12"/>
  <c r="M2104" i="12"/>
  <c r="L2104" i="12"/>
  <c r="M2103" i="12"/>
  <c r="L2103" i="12"/>
  <c r="M2102" i="12"/>
  <c r="L2102" i="12"/>
  <c r="M2101" i="12"/>
  <c r="L2101" i="12"/>
  <c r="M2100" i="12"/>
  <c r="L2100" i="12"/>
  <c r="M2099" i="12"/>
  <c r="L2099" i="12"/>
  <c r="M2098" i="12"/>
  <c r="L2098" i="12"/>
  <c r="M2097" i="12"/>
  <c r="L2097" i="12"/>
  <c r="M2096" i="12"/>
  <c r="L2096" i="12"/>
  <c r="M2095" i="12"/>
  <c r="L2095" i="12"/>
  <c r="M2094" i="12"/>
  <c r="L2094" i="12"/>
  <c r="M2093" i="12"/>
  <c r="L2093" i="12"/>
  <c r="M2092" i="12"/>
  <c r="L2092" i="12"/>
  <c r="M2091" i="12"/>
  <c r="L2091" i="12"/>
  <c r="M2090" i="12"/>
  <c r="L2090" i="12"/>
  <c r="M2089" i="12"/>
  <c r="L2089" i="12"/>
  <c r="M2088" i="12"/>
  <c r="L2088" i="12"/>
  <c r="M2087" i="12"/>
  <c r="L2087" i="12"/>
  <c r="M2086" i="12"/>
  <c r="L2086" i="12"/>
  <c r="M2085" i="12"/>
  <c r="L2085" i="12"/>
  <c r="M2084" i="12"/>
  <c r="L2084" i="12"/>
  <c r="M2083" i="12"/>
  <c r="L2083" i="12"/>
  <c r="M2082" i="12"/>
  <c r="L2082" i="12"/>
  <c r="M2081" i="12"/>
  <c r="L2081" i="12"/>
  <c r="M2080" i="12"/>
  <c r="L2080" i="12"/>
  <c r="M2079" i="12"/>
  <c r="L2079" i="12"/>
  <c r="M2078" i="12"/>
  <c r="L2078" i="12"/>
  <c r="M2077" i="12"/>
  <c r="L2077" i="12"/>
  <c r="M2076" i="12"/>
  <c r="L2076" i="12"/>
  <c r="M2075" i="12"/>
  <c r="L2075" i="12"/>
  <c r="M2074" i="12"/>
  <c r="L2074" i="12"/>
  <c r="M2073" i="12"/>
  <c r="L2073" i="12"/>
  <c r="M2072" i="12"/>
  <c r="L2072" i="12"/>
  <c r="M2071" i="12"/>
  <c r="L2071" i="12"/>
  <c r="M2070" i="12"/>
  <c r="L2070" i="12"/>
  <c r="M2069" i="12"/>
  <c r="L2069" i="12"/>
  <c r="M2068" i="12"/>
  <c r="L2068" i="12"/>
  <c r="M2067" i="12"/>
  <c r="L2067" i="12"/>
  <c r="M2066" i="12"/>
  <c r="L2066" i="12"/>
  <c r="M2065" i="12"/>
  <c r="L2065" i="12"/>
  <c r="M2064" i="12"/>
  <c r="L2064" i="12"/>
  <c r="M2063" i="12"/>
  <c r="L2063" i="12"/>
  <c r="M2062" i="12"/>
  <c r="L2062" i="12"/>
  <c r="M2061" i="12"/>
  <c r="L2061" i="12"/>
  <c r="M2060" i="12"/>
  <c r="L2060" i="12"/>
  <c r="M2059" i="12"/>
  <c r="L2059" i="12"/>
  <c r="M2058" i="12"/>
  <c r="L2058" i="12"/>
  <c r="M2057" i="12"/>
  <c r="L2057" i="12"/>
  <c r="M2056" i="12"/>
  <c r="L2056" i="12"/>
  <c r="M2055" i="12"/>
  <c r="L2055" i="12"/>
  <c r="M2054" i="12"/>
  <c r="L2054" i="12"/>
  <c r="M2053" i="12"/>
  <c r="L2053" i="12"/>
  <c r="M2052" i="12"/>
  <c r="L2052" i="12"/>
  <c r="M2051" i="12"/>
  <c r="L2051" i="12"/>
  <c r="M2050" i="12"/>
  <c r="L2050" i="12"/>
  <c r="M2049" i="12"/>
  <c r="L2049" i="12"/>
  <c r="M2048" i="12"/>
  <c r="L2048" i="12"/>
  <c r="M2047" i="12"/>
  <c r="L2047" i="12"/>
  <c r="M2046" i="12"/>
  <c r="L2046" i="12"/>
  <c r="M2045" i="12"/>
  <c r="L2045" i="12"/>
  <c r="M2044" i="12"/>
  <c r="L2044" i="12"/>
  <c r="M2043" i="12"/>
  <c r="L2043" i="12"/>
  <c r="M2042" i="12"/>
  <c r="L2042" i="12"/>
  <c r="M2041" i="12"/>
  <c r="L2041" i="12"/>
  <c r="M2040" i="12"/>
  <c r="L2040" i="12"/>
  <c r="M2039" i="12"/>
  <c r="L2039" i="12"/>
  <c r="M2038" i="12"/>
  <c r="L2038" i="12"/>
  <c r="M2037" i="12"/>
  <c r="L2037" i="12"/>
  <c r="M2036" i="12"/>
  <c r="L2036" i="12"/>
  <c r="M2035" i="12"/>
  <c r="L2035" i="12"/>
  <c r="M2034" i="12"/>
  <c r="L2034" i="12"/>
  <c r="M2033" i="12"/>
  <c r="L2033" i="12"/>
  <c r="M2032" i="12"/>
  <c r="L2032" i="12"/>
  <c r="M2031" i="12"/>
  <c r="L2031" i="12"/>
  <c r="M2030" i="12"/>
  <c r="L2030" i="12"/>
  <c r="M2029" i="12"/>
  <c r="L2029" i="12"/>
  <c r="M2028" i="12"/>
  <c r="L2028" i="12"/>
  <c r="M2027" i="12"/>
  <c r="L2027" i="12"/>
  <c r="M2026" i="12"/>
  <c r="L2026" i="12"/>
  <c r="M2025" i="12"/>
  <c r="L2025" i="12"/>
  <c r="M2024" i="12"/>
  <c r="L2024" i="12"/>
  <c r="M2023" i="12"/>
  <c r="L2023" i="12"/>
  <c r="M2022" i="12"/>
  <c r="L2022" i="12"/>
  <c r="M2021" i="12"/>
  <c r="L2021" i="12"/>
  <c r="M2020" i="12"/>
  <c r="L2020" i="12"/>
  <c r="M2019" i="12"/>
  <c r="L2019" i="12"/>
  <c r="M2018" i="12"/>
  <c r="L2018" i="12"/>
  <c r="M2017" i="12"/>
  <c r="L2017" i="12"/>
  <c r="M2016" i="12"/>
  <c r="L2016" i="12"/>
  <c r="M2015" i="12"/>
  <c r="L2015" i="12"/>
  <c r="M2014" i="12"/>
  <c r="L2014" i="12"/>
  <c r="M2013" i="12"/>
  <c r="L2013" i="12"/>
  <c r="M2012" i="12"/>
  <c r="L2012" i="12"/>
  <c r="M2011" i="12"/>
  <c r="L2011" i="12"/>
  <c r="M2010" i="12"/>
  <c r="L2010" i="12"/>
  <c r="M2009" i="12"/>
  <c r="L2009" i="12"/>
  <c r="M2008" i="12"/>
  <c r="L2008" i="12"/>
  <c r="M2007" i="12"/>
  <c r="L2007" i="12"/>
  <c r="M2006" i="12"/>
  <c r="L2006" i="12"/>
  <c r="M2005" i="12"/>
  <c r="L2005" i="12"/>
  <c r="M2004" i="12"/>
  <c r="L2004" i="12"/>
  <c r="M2003" i="12"/>
  <c r="L2003" i="12"/>
  <c r="M2002" i="12"/>
  <c r="L2002" i="12"/>
  <c r="M2001" i="12"/>
  <c r="L2001" i="12"/>
  <c r="M2000" i="12"/>
  <c r="L2000" i="12"/>
  <c r="M1999" i="12"/>
  <c r="L1999" i="12"/>
  <c r="M1998" i="12"/>
  <c r="L1998" i="12"/>
  <c r="M1997" i="12"/>
  <c r="L1997" i="12"/>
  <c r="M1996" i="12"/>
  <c r="L1996" i="12"/>
  <c r="M1995" i="12"/>
  <c r="L1995" i="12"/>
  <c r="M1994" i="12"/>
  <c r="L1994" i="12"/>
  <c r="M1993" i="12"/>
  <c r="L1993" i="12"/>
  <c r="M1992" i="12"/>
  <c r="L1992" i="12"/>
  <c r="M1991" i="12"/>
  <c r="L1991" i="12"/>
  <c r="M1990" i="12"/>
  <c r="L1990" i="12"/>
  <c r="M1989" i="12"/>
  <c r="L1989" i="12"/>
  <c r="M1988" i="12"/>
  <c r="L1988" i="12"/>
  <c r="M1987" i="12"/>
  <c r="L1987" i="12"/>
  <c r="M1986" i="12"/>
  <c r="L1986" i="12"/>
  <c r="M1985" i="12"/>
  <c r="L1985" i="12"/>
  <c r="M1984" i="12"/>
  <c r="L1984" i="12"/>
  <c r="M1983" i="12"/>
  <c r="L1983" i="12"/>
  <c r="M1982" i="12"/>
  <c r="L1982" i="12"/>
  <c r="M1981" i="12"/>
  <c r="L1981" i="12"/>
  <c r="M1980" i="12"/>
  <c r="L1980" i="12"/>
  <c r="M1979" i="12"/>
  <c r="L1979" i="12"/>
  <c r="M1978" i="12"/>
  <c r="L1978" i="12"/>
  <c r="M1977" i="12"/>
  <c r="L1977" i="12"/>
  <c r="M1976" i="12"/>
  <c r="L1976" i="12"/>
  <c r="M1975" i="12"/>
  <c r="L1975" i="12"/>
  <c r="M1974" i="12"/>
  <c r="L1974" i="12"/>
  <c r="M1973" i="12"/>
  <c r="L1973" i="12"/>
  <c r="M1972" i="12"/>
  <c r="L1972" i="12"/>
  <c r="M1971" i="12"/>
  <c r="L1971" i="12"/>
  <c r="M1970" i="12"/>
  <c r="L1970" i="12"/>
  <c r="M1969" i="12"/>
  <c r="L1969" i="12"/>
  <c r="M1968" i="12"/>
  <c r="L1968" i="12"/>
  <c r="M1967" i="12"/>
  <c r="L1967" i="12"/>
  <c r="M1966" i="12"/>
  <c r="L1966" i="12"/>
  <c r="M1965" i="12"/>
  <c r="L1965" i="12"/>
  <c r="M1964" i="12"/>
  <c r="L1964" i="12"/>
  <c r="M1963" i="12"/>
  <c r="L1963" i="12"/>
  <c r="M1962" i="12"/>
  <c r="L1962" i="12"/>
  <c r="M1961" i="12"/>
  <c r="L1961" i="12"/>
  <c r="M1960" i="12"/>
  <c r="L1960" i="12"/>
  <c r="M1959" i="12"/>
  <c r="L1959" i="12"/>
  <c r="M1958" i="12"/>
  <c r="L1958" i="12"/>
  <c r="M1957" i="12"/>
  <c r="L1957" i="12"/>
  <c r="M1956" i="12"/>
  <c r="L1956" i="12"/>
  <c r="M1955" i="12"/>
  <c r="L1955" i="12"/>
  <c r="M1954" i="12"/>
  <c r="L1954" i="12"/>
  <c r="M1953" i="12"/>
  <c r="L1953" i="12"/>
  <c r="M1952" i="12"/>
  <c r="L1952" i="12"/>
  <c r="M1951" i="12"/>
  <c r="L1951" i="12"/>
  <c r="M1950" i="12"/>
  <c r="L1950" i="12"/>
  <c r="M1949" i="12"/>
  <c r="L1949" i="12"/>
  <c r="M1948" i="12"/>
  <c r="L1948" i="12"/>
  <c r="M1947" i="12"/>
  <c r="L1947" i="12"/>
  <c r="M1946" i="12"/>
  <c r="L1946" i="12"/>
  <c r="M1945" i="12"/>
  <c r="L1945" i="12"/>
  <c r="M1944" i="12"/>
  <c r="L1944" i="12"/>
  <c r="M1943" i="12"/>
  <c r="L1943" i="12"/>
  <c r="M1942" i="12"/>
  <c r="L1942" i="12"/>
  <c r="M1941" i="12"/>
  <c r="L1941" i="12"/>
  <c r="M1940" i="12"/>
  <c r="L1940" i="12"/>
  <c r="M1939" i="12"/>
  <c r="L1939" i="12"/>
  <c r="M1938" i="12"/>
  <c r="L1938" i="12"/>
  <c r="M1937" i="12"/>
  <c r="L1937" i="12"/>
  <c r="M1936" i="12"/>
  <c r="L1936" i="12"/>
  <c r="M1935" i="12"/>
  <c r="L1935" i="12"/>
  <c r="M1934" i="12"/>
  <c r="L1934" i="12"/>
  <c r="M1933" i="12"/>
  <c r="L1933" i="12"/>
  <c r="M1932" i="12"/>
  <c r="L1932" i="12"/>
  <c r="M1931" i="12"/>
  <c r="L1931" i="12"/>
  <c r="M1930" i="12"/>
  <c r="L1930" i="12"/>
  <c r="M1929" i="12"/>
  <c r="L1929" i="12"/>
  <c r="M1928" i="12"/>
  <c r="L1928" i="12"/>
  <c r="M1927" i="12"/>
  <c r="L1927" i="12"/>
  <c r="M1926" i="12"/>
  <c r="L1926" i="12"/>
  <c r="M1925" i="12"/>
  <c r="L1925" i="12"/>
  <c r="M1924" i="12"/>
  <c r="L1924" i="12"/>
  <c r="M1923" i="12"/>
  <c r="L1923" i="12"/>
  <c r="M1922" i="12"/>
  <c r="L1922" i="12"/>
  <c r="M1921" i="12"/>
  <c r="L1921" i="12"/>
  <c r="M1920" i="12"/>
  <c r="L1920" i="12"/>
  <c r="M1919" i="12"/>
  <c r="L1919" i="12"/>
  <c r="M1918" i="12"/>
  <c r="L1918" i="12"/>
  <c r="M1917" i="12"/>
  <c r="L1917" i="12"/>
  <c r="M1916" i="12"/>
  <c r="L1916" i="12"/>
  <c r="M1915" i="12"/>
  <c r="L1915" i="12"/>
  <c r="M1914" i="12"/>
  <c r="L1914" i="12"/>
  <c r="M1913" i="12"/>
  <c r="L1913" i="12"/>
  <c r="M1912" i="12"/>
  <c r="L1912" i="12"/>
  <c r="M1911" i="12"/>
  <c r="L1911" i="12"/>
  <c r="M1910" i="12"/>
  <c r="L1910" i="12"/>
  <c r="M1909" i="12"/>
  <c r="L1909" i="12"/>
  <c r="M1908" i="12"/>
  <c r="L1908" i="12"/>
  <c r="M1907" i="12"/>
  <c r="L1907" i="12"/>
  <c r="M1906" i="12"/>
  <c r="L1906" i="12"/>
  <c r="M1905" i="12"/>
  <c r="L1905" i="12"/>
  <c r="M1904" i="12"/>
  <c r="L1904" i="12"/>
  <c r="M1903" i="12"/>
  <c r="L1903" i="12"/>
  <c r="M1902" i="12"/>
  <c r="L1902" i="12"/>
  <c r="M1901" i="12"/>
  <c r="L1901" i="12"/>
  <c r="M1900" i="12"/>
  <c r="L1900" i="12"/>
  <c r="M1899" i="12"/>
  <c r="L1899" i="12"/>
  <c r="M1898" i="12"/>
  <c r="L1898" i="12"/>
  <c r="M1897" i="12"/>
  <c r="L1897" i="12"/>
  <c r="M1896" i="12"/>
  <c r="L1896" i="12"/>
  <c r="M1895" i="12"/>
  <c r="L1895" i="12"/>
  <c r="M1894" i="12"/>
  <c r="L1894" i="12"/>
  <c r="M1893" i="12"/>
  <c r="L1893" i="12"/>
  <c r="M1892" i="12"/>
  <c r="L1892" i="12"/>
  <c r="M1891" i="12"/>
  <c r="L1891" i="12"/>
  <c r="M1890" i="12"/>
  <c r="L1890" i="12"/>
  <c r="M1889" i="12"/>
  <c r="L1889" i="12"/>
  <c r="M1888" i="12"/>
  <c r="L1888" i="12"/>
  <c r="M1887" i="12"/>
  <c r="L1887" i="12"/>
  <c r="M1886" i="12"/>
  <c r="L1886" i="12"/>
  <c r="M1885" i="12"/>
  <c r="L1885" i="12"/>
  <c r="M1884" i="12"/>
  <c r="L1884" i="12"/>
  <c r="M1883" i="12"/>
  <c r="L1883" i="12"/>
  <c r="M1882" i="12"/>
  <c r="L1882" i="12"/>
  <c r="M1881" i="12"/>
  <c r="L1881" i="12"/>
  <c r="M1880" i="12"/>
  <c r="L1880" i="12"/>
  <c r="M1879" i="12"/>
  <c r="L1879" i="12"/>
  <c r="M1878" i="12"/>
  <c r="L1878" i="12"/>
  <c r="M1877" i="12"/>
  <c r="L1877" i="12"/>
  <c r="M1876" i="12"/>
  <c r="L1876" i="12"/>
  <c r="M1875" i="12"/>
  <c r="L1875" i="12"/>
  <c r="M1874" i="12"/>
  <c r="L1874" i="12"/>
  <c r="M1873" i="12"/>
  <c r="L1873" i="12"/>
  <c r="M1872" i="12"/>
  <c r="L1872" i="12"/>
  <c r="M1871" i="12"/>
  <c r="L1871" i="12"/>
  <c r="M1870" i="12"/>
  <c r="L1870" i="12"/>
  <c r="M1869" i="12"/>
  <c r="L1869" i="12"/>
  <c r="M1868" i="12"/>
  <c r="L1868" i="12"/>
  <c r="M1867" i="12"/>
  <c r="L1867" i="12"/>
  <c r="M1866" i="12"/>
  <c r="L1866" i="12"/>
  <c r="M1865" i="12"/>
  <c r="L1865" i="12"/>
  <c r="M1864" i="12"/>
  <c r="L1864" i="12"/>
  <c r="M1863" i="12"/>
  <c r="L1863" i="12"/>
  <c r="M1862" i="12"/>
  <c r="L1862" i="12"/>
  <c r="M1861" i="12"/>
  <c r="L1861" i="12"/>
  <c r="M1860" i="12"/>
  <c r="L1860" i="12"/>
  <c r="M1859" i="12"/>
  <c r="L1859" i="12"/>
  <c r="M1858" i="12"/>
  <c r="L1858" i="12"/>
  <c r="M1857" i="12"/>
  <c r="L1857" i="12"/>
  <c r="M1856" i="12"/>
  <c r="L1856" i="12"/>
  <c r="M1855" i="12"/>
  <c r="L1855" i="12"/>
  <c r="M1854" i="12"/>
  <c r="L1854" i="12"/>
  <c r="M1853" i="12"/>
  <c r="L1853" i="12"/>
  <c r="M1852" i="12"/>
  <c r="L1852" i="12"/>
  <c r="M1851" i="12"/>
  <c r="L1851" i="12"/>
  <c r="M1850" i="12"/>
  <c r="L1850" i="12"/>
  <c r="M1849" i="12"/>
  <c r="L1849" i="12"/>
  <c r="M1848" i="12"/>
  <c r="L1848" i="12"/>
  <c r="M1847" i="12"/>
  <c r="L1847" i="12"/>
  <c r="M1846" i="12"/>
  <c r="L1846" i="12"/>
  <c r="M1845" i="12"/>
  <c r="L1845" i="12"/>
  <c r="M1844" i="12"/>
  <c r="L1844" i="12"/>
  <c r="M1843" i="12"/>
  <c r="L1843" i="12"/>
  <c r="M1842" i="12"/>
  <c r="L1842" i="12"/>
  <c r="M1841" i="12"/>
  <c r="L1841" i="12"/>
  <c r="M1840" i="12"/>
  <c r="L1840" i="12"/>
  <c r="M1839" i="12"/>
  <c r="L1839" i="12"/>
  <c r="M1838" i="12"/>
  <c r="L1838" i="12"/>
  <c r="M1837" i="12"/>
  <c r="L1837" i="12"/>
  <c r="M1836" i="12"/>
  <c r="L1836" i="12"/>
  <c r="M1835" i="12"/>
  <c r="L1835" i="12"/>
  <c r="M1834" i="12"/>
  <c r="L1834" i="12"/>
  <c r="M1833" i="12"/>
  <c r="L1833" i="12"/>
  <c r="M1832" i="12"/>
  <c r="L1832" i="12"/>
  <c r="M1831" i="12"/>
  <c r="L1831" i="12"/>
  <c r="M1830" i="12"/>
  <c r="L1830" i="12"/>
  <c r="M1829" i="12"/>
  <c r="L1829" i="12"/>
  <c r="M1828" i="12"/>
  <c r="L1828" i="12"/>
  <c r="M1827" i="12"/>
  <c r="L1827" i="12"/>
  <c r="M1826" i="12"/>
  <c r="L1826" i="12"/>
  <c r="M1825" i="12"/>
  <c r="L1825" i="12"/>
  <c r="M1824" i="12"/>
  <c r="L1824" i="12"/>
  <c r="M1823" i="12"/>
  <c r="L1823" i="12"/>
  <c r="M1822" i="12"/>
  <c r="L1822" i="12"/>
  <c r="M1821" i="12"/>
  <c r="L1821" i="12"/>
  <c r="M1820" i="12"/>
  <c r="L1820" i="12"/>
  <c r="M1819" i="12"/>
  <c r="L1819" i="12"/>
  <c r="M1818" i="12"/>
  <c r="L1818" i="12"/>
  <c r="M1817" i="12"/>
  <c r="L1817" i="12"/>
  <c r="M1816" i="12"/>
  <c r="L1816" i="12"/>
  <c r="M1815" i="12"/>
  <c r="L1815" i="12"/>
  <c r="M1814" i="12"/>
  <c r="L1814" i="12"/>
  <c r="M1813" i="12"/>
  <c r="L1813" i="12"/>
  <c r="M1812" i="12"/>
  <c r="L1812" i="12"/>
  <c r="M1811" i="12"/>
  <c r="L1811" i="12"/>
  <c r="M1810" i="12"/>
  <c r="L1810" i="12"/>
  <c r="M1809" i="12"/>
  <c r="L1809" i="12"/>
  <c r="M1808" i="12"/>
  <c r="L1808" i="12"/>
  <c r="M1807" i="12"/>
  <c r="L1807" i="12"/>
  <c r="M1806" i="12"/>
  <c r="L1806" i="12"/>
  <c r="M1805" i="12"/>
  <c r="L1805" i="12"/>
  <c r="M1804" i="12"/>
  <c r="L1804" i="12"/>
  <c r="M1803" i="12"/>
  <c r="L1803" i="12"/>
  <c r="M1802" i="12"/>
  <c r="L1802" i="12"/>
  <c r="M1801" i="12"/>
  <c r="L1801" i="12"/>
  <c r="M1800" i="12"/>
  <c r="L1800" i="12"/>
  <c r="M1799" i="12"/>
  <c r="L1799" i="12"/>
  <c r="M1798" i="12"/>
  <c r="L1798" i="12"/>
  <c r="M1797" i="12"/>
  <c r="L1797" i="12"/>
  <c r="M1796" i="12"/>
  <c r="L1796" i="12"/>
  <c r="M1795" i="12"/>
  <c r="L1795" i="12"/>
  <c r="M1794" i="12"/>
  <c r="L1794" i="12"/>
  <c r="M1793" i="12"/>
  <c r="L1793" i="12"/>
  <c r="M1792" i="12"/>
  <c r="L1792" i="12"/>
  <c r="M1791" i="12"/>
  <c r="L1791" i="12"/>
  <c r="M1790" i="12"/>
  <c r="L1790" i="12"/>
  <c r="M1789" i="12"/>
  <c r="L1789" i="12"/>
  <c r="M1788" i="12"/>
  <c r="L1788" i="12"/>
  <c r="M1787" i="12"/>
  <c r="L1787" i="12"/>
  <c r="M1786" i="12"/>
  <c r="L1786" i="12"/>
  <c r="M1785" i="12"/>
  <c r="L1785" i="12"/>
  <c r="M1784" i="12"/>
  <c r="L1784" i="12"/>
  <c r="M1783" i="12"/>
  <c r="L1783" i="12"/>
  <c r="M1782" i="12"/>
  <c r="L1782" i="12"/>
  <c r="M1781" i="12"/>
  <c r="L1781" i="12"/>
  <c r="M1780" i="12"/>
  <c r="L1780" i="12"/>
  <c r="M1779" i="12"/>
  <c r="L1779" i="12"/>
  <c r="M1778" i="12"/>
  <c r="L1778" i="12"/>
  <c r="M1777" i="12"/>
  <c r="L1777" i="12"/>
  <c r="M1776" i="12"/>
  <c r="L1776" i="12"/>
  <c r="M1775" i="12"/>
  <c r="L1775" i="12"/>
  <c r="M1774" i="12"/>
  <c r="L1774" i="12"/>
  <c r="M1773" i="12"/>
  <c r="L1773" i="12"/>
  <c r="M1772" i="12"/>
  <c r="L1772" i="12"/>
  <c r="M1771" i="12"/>
  <c r="L1771" i="12"/>
  <c r="M1770" i="12"/>
  <c r="L1770" i="12"/>
  <c r="M1769" i="12"/>
  <c r="L1769" i="12"/>
  <c r="M1768" i="12"/>
  <c r="L1768" i="12"/>
  <c r="M1767" i="12"/>
  <c r="L1767" i="12"/>
  <c r="M1766" i="12"/>
  <c r="L1766" i="12"/>
  <c r="M1765" i="12"/>
  <c r="L1765" i="12"/>
  <c r="M1764" i="12"/>
  <c r="L1764" i="12"/>
  <c r="M1763" i="12"/>
  <c r="L1763" i="12"/>
  <c r="M1762" i="12"/>
  <c r="L1762" i="12"/>
  <c r="M1761" i="12"/>
  <c r="L1761" i="12"/>
  <c r="M1760" i="12"/>
  <c r="L1760" i="12"/>
  <c r="M1759" i="12"/>
  <c r="L1759" i="12"/>
  <c r="M1758" i="12"/>
  <c r="L1758" i="12"/>
  <c r="M1757" i="12"/>
  <c r="L1757" i="12"/>
  <c r="M1756" i="12"/>
  <c r="L1756" i="12"/>
  <c r="M1755" i="12"/>
  <c r="L1755" i="12"/>
  <c r="M1754" i="12"/>
  <c r="L1754" i="12"/>
  <c r="M1753" i="12"/>
  <c r="L1753" i="12"/>
  <c r="M1752" i="12"/>
  <c r="L1752" i="12"/>
  <c r="M1751" i="12"/>
  <c r="L1751" i="12"/>
  <c r="M1750" i="12"/>
  <c r="L1750" i="12"/>
  <c r="M1749" i="12"/>
  <c r="L1749" i="12"/>
  <c r="M1748" i="12"/>
  <c r="L1748" i="12"/>
  <c r="M1747" i="12"/>
  <c r="L1747" i="12"/>
  <c r="M1746" i="12"/>
  <c r="L1746" i="12"/>
  <c r="M1745" i="12"/>
  <c r="L1745" i="12"/>
  <c r="M1744" i="12"/>
  <c r="L1744" i="12"/>
  <c r="M1743" i="12"/>
  <c r="L1743" i="12"/>
  <c r="M1742" i="12"/>
  <c r="L1742" i="12"/>
  <c r="M1741" i="12"/>
  <c r="L1741" i="12"/>
  <c r="M1740" i="12"/>
  <c r="L1740" i="12"/>
  <c r="M1739" i="12"/>
  <c r="L1739" i="12"/>
  <c r="M1738" i="12"/>
  <c r="L1738" i="12"/>
  <c r="M1737" i="12"/>
  <c r="L1737" i="12"/>
  <c r="M1736" i="12"/>
  <c r="L1736" i="12"/>
  <c r="M1735" i="12"/>
  <c r="L1735" i="12"/>
  <c r="M1734" i="12"/>
  <c r="L1734" i="12"/>
  <c r="M1733" i="12"/>
  <c r="L1733" i="12"/>
  <c r="M1732" i="12"/>
  <c r="L1732" i="12"/>
  <c r="M1731" i="12"/>
  <c r="L1731" i="12"/>
  <c r="M1730" i="12"/>
  <c r="L1730" i="12"/>
  <c r="M1729" i="12"/>
  <c r="L1729" i="12"/>
  <c r="M1728" i="12"/>
  <c r="L1728" i="12"/>
  <c r="M1727" i="12"/>
  <c r="L1727" i="12"/>
  <c r="M1726" i="12"/>
  <c r="L1726" i="12"/>
  <c r="M1725" i="12"/>
  <c r="L1725" i="12"/>
  <c r="M1724" i="12"/>
  <c r="L1724" i="12"/>
  <c r="M1723" i="12"/>
  <c r="L1723" i="12"/>
  <c r="M1722" i="12"/>
  <c r="L1722" i="12"/>
  <c r="M1721" i="12"/>
  <c r="L1721" i="12"/>
  <c r="M1720" i="12"/>
  <c r="L1720" i="12"/>
  <c r="M1719" i="12"/>
  <c r="L1719" i="12"/>
  <c r="M1718" i="12"/>
  <c r="L1718" i="12"/>
  <c r="M1717" i="12"/>
  <c r="L1717" i="12"/>
  <c r="M1716" i="12"/>
  <c r="L1716" i="12"/>
  <c r="M1715" i="12"/>
  <c r="L1715" i="12"/>
  <c r="M1714" i="12"/>
  <c r="L1714" i="12"/>
  <c r="M1713" i="12"/>
  <c r="L1713" i="12"/>
  <c r="M1712" i="12"/>
  <c r="L1712" i="12"/>
  <c r="M1711" i="12"/>
  <c r="L1711" i="12"/>
  <c r="M1710" i="12"/>
  <c r="L1710" i="12"/>
  <c r="M1709" i="12"/>
  <c r="L1709" i="12"/>
  <c r="M1708" i="12"/>
  <c r="L1708" i="12"/>
  <c r="M1707" i="12"/>
  <c r="L1707" i="12"/>
  <c r="M1706" i="12"/>
  <c r="L1706" i="12"/>
  <c r="M1705" i="12"/>
  <c r="L1705" i="12"/>
  <c r="M1704" i="12"/>
  <c r="L1704" i="12"/>
  <c r="M1703" i="12"/>
  <c r="L1703" i="12"/>
  <c r="M1702" i="12"/>
  <c r="L1702" i="12"/>
  <c r="M1701" i="12"/>
  <c r="L1701" i="12"/>
  <c r="M1700" i="12"/>
  <c r="L1700" i="12"/>
  <c r="M1699" i="12"/>
  <c r="L1699" i="12"/>
  <c r="M1698" i="12"/>
  <c r="L1698" i="12"/>
  <c r="M1697" i="12"/>
  <c r="L1697" i="12"/>
  <c r="M1696" i="12"/>
  <c r="L1696" i="12"/>
  <c r="M1695" i="12"/>
  <c r="L1695" i="12"/>
  <c r="M1694" i="12"/>
  <c r="L1694" i="12"/>
  <c r="M1693" i="12"/>
  <c r="L1693" i="12"/>
  <c r="M1692" i="12"/>
  <c r="L1692" i="12"/>
  <c r="M1691" i="12"/>
  <c r="L1691" i="12"/>
  <c r="M1690" i="12"/>
  <c r="L1690" i="12"/>
  <c r="M1689" i="12"/>
  <c r="L1689" i="12"/>
  <c r="M1688" i="12"/>
  <c r="L1688" i="12"/>
  <c r="M1687" i="12"/>
  <c r="L1687" i="12"/>
  <c r="M1686" i="12"/>
  <c r="L1686" i="12"/>
  <c r="M1685" i="12"/>
  <c r="L1685" i="12"/>
  <c r="M1684" i="12"/>
  <c r="L1684" i="12"/>
  <c r="M1683" i="12"/>
  <c r="L1683" i="12"/>
  <c r="M1682" i="12"/>
  <c r="L1682" i="12"/>
  <c r="M1681" i="12"/>
  <c r="L1681" i="12"/>
  <c r="M1680" i="12"/>
  <c r="L1680" i="12"/>
  <c r="M1679" i="12"/>
  <c r="L1679" i="12"/>
  <c r="M1678" i="12"/>
  <c r="L1678" i="12"/>
  <c r="M1677" i="12"/>
  <c r="L1677" i="12"/>
  <c r="M1676" i="12"/>
  <c r="L1676" i="12"/>
  <c r="M1675" i="12"/>
  <c r="L1675" i="12"/>
  <c r="M1674" i="12"/>
  <c r="L1674" i="12"/>
  <c r="M1673" i="12"/>
  <c r="L1673" i="12"/>
  <c r="M1672" i="12"/>
  <c r="L1672" i="12"/>
  <c r="M1671" i="12"/>
  <c r="L1671" i="12"/>
  <c r="M1670" i="12"/>
  <c r="L1670" i="12"/>
  <c r="M1669" i="12"/>
  <c r="L1669" i="12"/>
  <c r="M1668" i="12"/>
  <c r="L1668" i="12"/>
  <c r="M1667" i="12"/>
  <c r="L1667" i="12"/>
  <c r="M1666" i="12"/>
  <c r="L1666" i="12"/>
  <c r="M1665" i="12"/>
  <c r="L1665" i="12"/>
  <c r="M1664" i="12"/>
  <c r="L1664" i="12"/>
  <c r="M1663" i="12"/>
  <c r="L1663" i="12"/>
  <c r="M1662" i="12"/>
  <c r="L1662" i="12"/>
  <c r="M1661" i="12"/>
  <c r="L1661" i="12"/>
  <c r="M1660" i="12"/>
  <c r="L1660" i="12"/>
  <c r="M1659" i="12"/>
  <c r="L1659" i="12"/>
  <c r="M1658" i="12"/>
  <c r="L1658" i="12"/>
  <c r="M1657" i="12"/>
  <c r="L1657" i="12"/>
  <c r="M1656" i="12"/>
  <c r="L1656" i="12"/>
  <c r="M1655" i="12"/>
  <c r="L1655" i="12"/>
  <c r="M1654" i="12"/>
  <c r="L1654" i="12"/>
  <c r="M1653" i="12"/>
  <c r="L1653" i="12"/>
  <c r="M1652" i="12"/>
  <c r="L1652" i="12"/>
  <c r="M1651" i="12"/>
  <c r="L1651" i="12"/>
  <c r="M1650" i="12"/>
  <c r="L1650" i="12"/>
  <c r="M1649" i="12"/>
  <c r="L1649" i="12"/>
  <c r="M1648" i="12"/>
  <c r="L1648" i="12"/>
  <c r="M1647" i="12"/>
  <c r="L1647" i="12"/>
  <c r="M1646" i="12"/>
  <c r="L1646" i="12"/>
  <c r="M1645" i="12"/>
  <c r="L1645" i="12"/>
  <c r="M1644" i="12"/>
  <c r="L1644" i="12"/>
  <c r="M1643" i="12"/>
  <c r="L1643" i="12"/>
  <c r="M1642" i="12"/>
  <c r="L1642" i="12"/>
  <c r="M1641" i="12"/>
  <c r="L1641" i="12"/>
  <c r="M1640" i="12"/>
  <c r="L1640" i="12"/>
  <c r="M1639" i="12"/>
  <c r="L1639" i="12"/>
  <c r="M1638" i="12"/>
  <c r="L1638" i="12"/>
  <c r="M1637" i="12"/>
  <c r="L1637" i="12"/>
  <c r="M1636" i="12"/>
  <c r="L1636" i="12"/>
  <c r="M1635" i="12"/>
  <c r="L1635" i="12"/>
  <c r="M1634" i="12"/>
  <c r="L1634" i="12"/>
  <c r="M1633" i="12"/>
  <c r="L1633" i="12"/>
  <c r="M1632" i="12"/>
  <c r="L1632" i="12"/>
  <c r="M1631" i="12"/>
  <c r="L1631" i="12"/>
  <c r="M1630" i="12"/>
  <c r="L1630" i="12"/>
  <c r="M1629" i="12"/>
  <c r="L1629" i="12"/>
  <c r="M1628" i="12"/>
  <c r="L1628" i="12"/>
  <c r="M1627" i="12"/>
  <c r="L1627" i="12"/>
  <c r="M1626" i="12"/>
  <c r="L1626" i="12"/>
  <c r="M1625" i="12"/>
  <c r="L1625" i="12"/>
  <c r="M1624" i="12"/>
  <c r="L1624" i="12"/>
  <c r="M1623" i="12"/>
  <c r="L1623" i="12"/>
  <c r="M1622" i="12"/>
  <c r="L1622" i="12"/>
  <c r="M1621" i="12"/>
  <c r="L1621" i="12"/>
  <c r="M1620" i="12"/>
  <c r="L1620" i="12"/>
  <c r="M1619" i="12"/>
  <c r="L1619" i="12"/>
  <c r="M1618" i="12"/>
  <c r="L1618" i="12"/>
  <c r="M1617" i="12"/>
  <c r="L1617" i="12"/>
  <c r="M1616" i="12"/>
  <c r="L1616" i="12"/>
  <c r="M1615" i="12"/>
  <c r="L1615" i="12"/>
  <c r="M1614" i="12"/>
  <c r="L1614" i="12"/>
  <c r="M1613" i="12"/>
  <c r="L1613" i="12"/>
  <c r="M1612" i="12"/>
  <c r="L1612" i="12"/>
  <c r="M1611" i="12"/>
  <c r="L1611" i="12"/>
  <c r="M1610" i="12"/>
  <c r="L1610" i="12"/>
  <c r="M1609" i="12"/>
  <c r="L1609" i="12"/>
  <c r="M1608" i="12"/>
  <c r="L1608" i="12"/>
  <c r="M1607" i="12"/>
  <c r="L1607" i="12"/>
  <c r="M1606" i="12"/>
  <c r="L1606" i="12"/>
  <c r="M1605" i="12"/>
  <c r="L1605" i="12"/>
  <c r="M1604" i="12"/>
  <c r="L1604" i="12"/>
  <c r="M1603" i="12"/>
  <c r="L1603" i="12"/>
  <c r="M1602" i="12"/>
  <c r="L1602" i="12"/>
  <c r="M1601" i="12"/>
  <c r="L1601" i="12"/>
  <c r="M1600" i="12"/>
  <c r="L1600" i="12"/>
  <c r="M1599" i="12"/>
  <c r="L1599" i="12"/>
  <c r="M1598" i="12"/>
  <c r="L1598" i="12"/>
  <c r="M1597" i="12"/>
  <c r="L1597" i="12"/>
  <c r="M1596" i="12"/>
  <c r="L1596" i="12"/>
  <c r="M1595" i="12"/>
  <c r="L1595" i="12"/>
  <c r="M1594" i="12"/>
  <c r="L1594" i="12"/>
  <c r="M1593" i="12"/>
  <c r="L1593" i="12"/>
  <c r="M1592" i="12"/>
  <c r="L1592" i="12"/>
  <c r="M1591" i="12"/>
  <c r="L1591" i="12"/>
  <c r="M1590" i="12"/>
  <c r="L1590" i="12"/>
  <c r="M1589" i="12"/>
  <c r="L1589" i="12"/>
  <c r="M1588" i="12"/>
  <c r="L1588" i="12"/>
  <c r="M1587" i="12"/>
  <c r="L1587" i="12"/>
  <c r="M1586" i="12"/>
  <c r="L1586" i="12"/>
  <c r="M1585" i="12"/>
  <c r="L1585" i="12"/>
  <c r="M1584" i="12"/>
  <c r="L1584" i="12"/>
  <c r="M1583" i="12"/>
  <c r="L1583" i="12"/>
  <c r="M1582" i="12"/>
  <c r="L1582" i="12"/>
  <c r="M1581" i="12"/>
  <c r="L1581" i="12"/>
  <c r="M1580" i="12"/>
  <c r="L1580" i="12"/>
  <c r="M1579" i="12"/>
  <c r="L1579" i="12"/>
  <c r="M1578" i="12"/>
  <c r="L1578" i="12"/>
  <c r="M1577" i="12"/>
  <c r="L1577" i="12"/>
  <c r="M1576" i="12"/>
  <c r="L1576" i="12"/>
  <c r="M1575" i="12"/>
  <c r="L1575" i="12"/>
  <c r="M1574" i="12"/>
  <c r="L1574" i="12"/>
  <c r="M1573" i="12"/>
  <c r="L1573" i="12"/>
  <c r="L1002" i="12"/>
  <c r="L1001" i="12"/>
  <c r="L1000" i="12"/>
  <c r="R2298" i="5"/>
  <c r="Q2298" i="5"/>
  <c r="P2298" i="5"/>
  <c r="N2298" i="5"/>
  <c r="M2298" i="5"/>
  <c r="L2298" i="5"/>
  <c r="N731" i="8"/>
  <c r="N576" i="9"/>
  <c r="P1005" i="7"/>
  <c r="O1005" i="7"/>
  <c r="N1005" i="7"/>
  <c r="X727" i="8"/>
  <c r="T727" i="8"/>
  <c r="R727" i="8"/>
  <c r="S727" i="8" s="1"/>
  <c r="U727" i="8" s="1"/>
  <c r="V727" i="8" s="1"/>
  <c r="X726" i="8"/>
  <c r="T726" i="8"/>
  <c r="R726" i="8"/>
  <c r="S726" i="8" s="1"/>
  <c r="U726" i="8" s="1"/>
  <c r="V726" i="8" s="1"/>
  <c r="X725" i="8"/>
  <c r="T725" i="8"/>
  <c r="R725" i="8"/>
  <c r="S725" i="8" s="1"/>
  <c r="U725" i="8" s="1"/>
  <c r="V725" i="8" s="1"/>
  <c r="X724" i="8"/>
  <c r="T724" i="8"/>
  <c r="R724" i="8"/>
  <c r="S724" i="8" s="1"/>
  <c r="U724" i="8" s="1"/>
  <c r="V724" i="8" s="1"/>
  <c r="X723" i="8"/>
  <c r="T723" i="8"/>
  <c r="R723" i="8"/>
  <c r="S723" i="8" s="1"/>
  <c r="U723" i="8" s="1"/>
  <c r="V723" i="8" s="1"/>
  <c r="M727" i="8"/>
  <c r="M726" i="8"/>
  <c r="M725" i="8"/>
  <c r="M724" i="8"/>
  <c r="M723" i="8"/>
  <c r="X1002" i="7"/>
  <c r="M1002" i="12" s="1"/>
  <c r="T1002" i="7"/>
  <c r="X1001" i="7"/>
  <c r="M1001" i="12" s="1"/>
  <c r="T1001" i="7"/>
  <c r="X1000" i="7"/>
  <c r="M1000" i="12" s="1"/>
  <c r="T1000" i="7"/>
  <c r="R1002" i="7"/>
  <c r="S1002" i="7" s="1"/>
  <c r="R1001" i="7"/>
  <c r="S1001" i="7" s="1"/>
  <c r="R1000" i="7"/>
  <c r="S1000" i="7" s="1"/>
  <c r="R999" i="7"/>
  <c r="R2296" i="5"/>
  <c r="Q2296" i="5"/>
  <c r="Q2295" i="5"/>
  <c r="R2295" i="5" s="1"/>
  <c r="R2294" i="5"/>
  <c r="Q2294" i="5"/>
  <c r="Q2293" i="5"/>
  <c r="R2293" i="5" s="1"/>
  <c r="R2292" i="5"/>
  <c r="Q2292" i="5"/>
  <c r="Q2291" i="5"/>
  <c r="R2291" i="5" s="1"/>
  <c r="R2290" i="5"/>
  <c r="Q2290" i="5"/>
  <c r="Q2289" i="5"/>
  <c r="R2289" i="5" s="1"/>
  <c r="P2296" i="5"/>
  <c r="P2295" i="5"/>
  <c r="P2294" i="5"/>
  <c r="P2293" i="5"/>
  <c r="P2292" i="5"/>
  <c r="P2291" i="5"/>
  <c r="P2290" i="5"/>
  <c r="P2289" i="5"/>
  <c r="P2288" i="5"/>
  <c r="P2287" i="5"/>
  <c r="P2286" i="5"/>
  <c r="P2285" i="5"/>
  <c r="P2284" i="5"/>
  <c r="P2283" i="5"/>
  <c r="P2282" i="5"/>
  <c r="P2281" i="5"/>
  <c r="P2280" i="5"/>
  <c r="P2279" i="5"/>
  <c r="P2278" i="5"/>
  <c r="P2277" i="5"/>
  <c r="P2276" i="5"/>
  <c r="P2275" i="5"/>
  <c r="P2274" i="5"/>
  <c r="P2273" i="5"/>
  <c r="P2272" i="5"/>
  <c r="P2271" i="5"/>
  <c r="P2270" i="5"/>
  <c r="P2269" i="5"/>
  <c r="P2268" i="5"/>
  <c r="P2267" i="5"/>
  <c r="P2266" i="5"/>
  <c r="P2265" i="5"/>
  <c r="P2264" i="5"/>
  <c r="P2263" i="5"/>
  <c r="P2262" i="5"/>
  <c r="P2261" i="5"/>
  <c r="P2260" i="5"/>
  <c r="P2259" i="5"/>
  <c r="P2258" i="5"/>
  <c r="P2257" i="5"/>
  <c r="P2256" i="5"/>
  <c r="P2255" i="5"/>
  <c r="P2254" i="5"/>
  <c r="P2253" i="5"/>
  <c r="P2252" i="5"/>
  <c r="P2251" i="5"/>
  <c r="P2250" i="5"/>
  <c r="P2249" i="5"/>
  <c r="P2248" i="5"/>
  <c r="P2247" i="5"/>
  <c r="P2246" i="5"/>
  <c r="P2245" i="5"/>
  <c r="P2244" i="5"/>
  <c r="P2243" i="5"/>
  <c r="P2242" i="5"/>
  <c r="P2241" i="5"/>
  <c r="P2240" i="5"/>
  <c r="P2239" i="5"/>
  <c r="P2238" i="5"/>
  <c r="P2237" i="5"/>
  <c r="P2236" i="5"/>
  <c r="P2235" i="5"/>
  <c r="P2234" i="5"/>
  <c r="P2233" i="5"/>
  <c r="P2232" i="5"/>
  <c r="P2231" i="5"/>
  <c r="P2230" i="5"/>
  <c r="P2229" i="5"/>
  <c r="P2228" i="5"/>
  <c r="P2227" i="5"/>
  <c r="P2226" i="5"/>
  <c r="P2225" i="5"/>
  <c r="P2224" i="5"/>
  <c r="P2223" i="5"/>
  <c r="P2222" i="5"/>
  <c r="P2221" i="5"/>
  <c r="P2220" i="5"/>
  <c r="P2219" i="5"/>
  <c r="P2218" i="5"/>
  <c r="P2217" i="5"/>
  <c r="P2216" i="5"/>
  <c r="P2215" i="5"/>
  <c r="P2214" i="5"/>
  <c r="P2213" i="5"/>
  <c r="P2212" i="5"/>
  <c r="P2211" i="5"/>
  <c r="P2210" i="5"/>
  <c r="P2209" i="5"/>
  <c r="P2208" i="5"/>
  <c r="P2207" i="5"/>
  <c r="P2206" i="5"/>
  <c r="P2205" i="5"/>
  <c r="P2204" i="5"/>
  <c r="P2203" i="5"/>
  <c r="P2202" i="5"/>
  <c r="P2201" i="5"/>
  <c r="P2200" i="5"/>
  <c r="P2199" i="5"/>
  <c r="P2198" i="5"/>
  <c r="P2197" i="5"/>
  <c r="P2196" i="5"/>
  <c r="P2195" i="5"/>
  <c r="P2194" i="5"/>
  <c r="P2193" i="5"/>
  <c r="P2192" i="5"/>
  <c r="P2191" i="5"/>
  <c r="P2190" i="5"/>
  <c r="P2189" i="5"/>
  <c r="P2188" i="5"/>
  <c r="P2187" i="5"/>
  <c r="P2186" i="5"/>
  <c r="P2185" i="5"/>
  <c r="P2184" i="5"/>
  <c r="P2183" i="5"/>
  <c r="P2182" i="5"/>
  <c r="P2181" i="5"/>
  <c r="P2180" i="5"/>
  <c r="P2179" i="5"/>
  <c r="P2178" i="5"/>
  <c r="P2177" i="5"/>
  <c r="P2176" i="5"/>
  <c r="P2175" i="5"/>
  <c r="P2174" i="5"/>
  <c r="P2173" i="5"/>
  <c r="P2172" i="5"/>
  <c r="P2171" i="5"/>
  <c r="P2170" i="5"/>
  <c r="P2169" i="5"/>
  <c r="P2168" i="5"/>
  <c r="P2167" i="5"/>
  <c r="P2166" i="5"/>
  <c r="P2165" i="5"/>
  <c r="P2164" i="5"/>
  <c r="P2163" i="5"/>
  <c r="P2162" i="5"/>
  <c r="P2161" i="5"/>
  <c r="P2160" i="5"/>
  <c r="P2159" i="5"/>
  <c r="P2158" i="5"/>
  <c r="P2157" i="5"/>
  <c r="P2156" i="5"/>
  <c r="P2155" i="5"/>
  <c r="P2154" i="5"/>
  <c r="P2153" i="5"/>
  <c r="P2152" i="5"/>
  <c r="P2151" i="5"/>
  <c r="P2150" i="5"/>
  <c r="P2149" i="5"/>
  <c r="P2148" i="5"/>
  <c r="P2147" i="5"/>
  <c r="P2146" i="5"/>
  <c r="P2145" i="5"/>
  <c r="P2144" i="5"/>
  <c r="P2143" i="5"/>
  <c r="P2142" i="5"/>
  <c r="P2141" i="5"/>
  <c r="P2140" i="5"/>
  <c r="P2139" i="5"/>
  <c r="P2138" i="5"/>
  <c r="P2137" i="5"/>
  <c r="P2136" i="5"/>
  <c r="P2135" i="5"/>
  <c r="P2134" i="5"/>
  <c r="P2133" i="5"/>
  <c r="P2132" i="5"/>
  <c r="P2131" i="5"/>
  <c r="P2130" i="5"/>
  <c r="P2129" i="5"/>
  <c r="P2128" i="5"/>
  <c r="P2127" i="5"/>
  <c r="P2126" i="5"/>
  <c r="P2125" i="5"/>
  <c r="P2124" i="5"/>
  <c r="P2123" i="5"/>
  <c r="P2122" i="5"/>
  <c r="P2121" i="5"/>
  <c r="P2120" i="5"/>
  <c r="P2119" i="5"/>
  <c r="P2118" i="5"/>
  <c r="P2117" i="5"/>
  <c r="P2116" i="5"/>
  <c r="P2115" i="5"/>
  <c r="P2114" i="5"/>
  <c r="P2113" i="5"/>
  <c r="P2112" i="5"/>
  <c r="P2111" i="5"/>
  <c r="P2110" i="5"/>
  <c r="P2109" i="5"/>
  <c r="P2108" i="5"/>
  <c r="P2107" i="5"/>
  <c r="P2106" i="5"/>
  <c r="P2105" i="5"/>
  <c r="P2104" i="5"/>
  <c r="P2103" i="5"/>
  <c r="P2102" i="5"/>
  <c r="P2101" i="5"/>
  <c r="P2100" i="5"/>
  <c r="P2099" i="5"/>
  <c r="P2098" i="5"/>
  <c r="P2097" i="5"/>
  <c r="P2096" i="5"/>
  <c r="P2095" i="5"/>
  <c r="P2094" i="5"/>
  <c r="P2093" i="5"/>
  <c r="P2092" i="5"/>
  <c r="P2091" i="5"/>
  <c r="P2090" i="5"/>
  <c r="P2089" i="5"/>
  <c r="P2088" i="5"/>
  <c r="P2087" i="5"/>
  <c r="P2086" i="5"/>
  <c r="P2085" i="5"/>
  <c r="P2084" i="5"/>
  <c r="P2083" i="5"/>
  <c r="P2082" i="5"/>
  <c r="P2081" i="5"/>
  <c r="P2080" i="5"/>
  <c r="P2079" i="5"/>
  <c r="P2078" i="5"/>
  <c r="P2077" i="5"/>
  <c r="P2076" i="5"/>
  <c r="P2075" i="5"/>
  <c r="P2074" i="5"/>
  <c r="P2073" i="5"/>
  <c r="P2072" i="5"/>
  <c r="P2071" i="5"/>
  <c r="P2070" i="5"/>
  <c r="P2069" i="5"/>
  <c r="P2068" i="5"/>
  <c r="P2067" i="5"/>
  <c r="P2066" i="5"/>
  <c r="P2065" i="5"/>
  <c r="P2064" i="5"/>
  <c r="P2063" i="5"/>
  <c r="P2062" i="5"/>
  <c r="P2061" i="5"/>
  <c r="P2060" i="5"/>
  <c r="P2059" i="5"/>
  <c r="P2058" i="5"/>
  <c r="P2057" i="5"/>
  <c r="P2056" i="5"/>
  <c r="P2055" i="5"/>
  <c r="P2054" i="5"/>
  <c r="P2053" i="5"/>
  <c r="P2052" i="5"/>
  <c r="P2051" i="5"/>
  <c r="P2050" i="5"/>
  <c r="P2049" i="5"/>
  <c r="P2048" i="5"/>
  <c r="P2047" i="5"/>
  <c r="P2046" i="5"/>
  <c r="P2045" i="5"/>
  <c r="P2044" i="5"/>
  <c r="P2043" i="5"/>
  <c r="P2042" i="5"/>
  <c r="P2041" i="5"/>
  <c r="P2040" i="5"/>
  <c r="P2039" i="5"/>
  <c r="P2038" i="5"/>
  <c r="P2037" i="5"/>
  <c r="P2036" i="5"/>
  <c r="P2035" i="5"/>
  <c r="P2034" i="5"/>
  <c r="P2033" i="5"/>
  <c r="P2032" i="5"/>
  <c r="P2031" i="5"/>
  <c r="P2030" i="5"/>
  <c r="P2029" i="5"/>
  <c r="P2028" i="5"/>
  <c r="P2027" i="5"/>
  <c r="P2026" i="5"/>
  <c r="P2025" i="5"/>
  <c r="P2024" i="5"/>
  <c r="P2023" i="5"/>
  <c r="P2022" i="5"/>
  <c r="P2021" i="5"/>
  <c r="P2020" i="5"/>
  <c r="P2019" i="5"/>
  <c r="P2018" i="5"/>
  <c r="P2017" i="5"/>
  <c r="P2016" i="5"/>
  <c r="P2015" i="5"/>
  <c r="P2014" i="5"/>
  <c r="P2013" i="5"/>
  <c r="P2012" i="5"/>
  <c r="P2011" i="5"/>
  <c r="P2010" i="5"/>
  <c r="P2009" i="5"/>
  <c r="P2008" i="5"/>
  <c r="P2007" i="5"/>
  <c r="P2006" i="5"/>
  <c r="P2005" i="5"/>
  <c r="P2004" i="5"/>
  <c r="P2003" i="5"/>
  <c r="P2002" i="5"/>
  <c r="P2001" i="5"/>
  <c r="P2000" i="5"/>
  <c r="P1999" i="5"/>
  <c r="P1998" i="5"/>
  <c r="P1997" i="5"/>
  <c r="P1996" i="5"/>
  <c r="P1995" i="5"/>
  <c r="P1994" i="5"/>
  <c r="P1993" i="5"/>
  <c r="P1992" i="5"/>
  <c r="P1991" i="5"/>
  <c r="P1990" i="5"/>
  <c r="P1989" i="5"/>
  <c r="P1988" i="5"/>
  <c r="P1987" i="5"/>
  <c r="P1986" i="5"/>
  <c r="P1985" i="5"/>
  <c r="P1984" i="5"/>
  <c r="P1983" i="5"/>
  <c r="P1982" i="5"/>
  <c r="P1981" i="5"/>
  <c r="P1980" i="5"/>
  <c r="P1979" i="5"/>
  <c r="P1978" i="5"/>
  <c r="P1977" i="5"/>
  <c r="P1976" i="5"/>
  <c r="P1975" i="5"/>
  <c r="P1974" i="5"/>
  <c r="P1973" i="5"/>
  <c r="P1972" i="5"/>
  <c r="P1971" i="5"/>
  <c r="P1970" i="5"/>
  <c r="P1969" i="5"/>
  <c r="P1968" i="5"/>
  <c r="P1967" i="5"/>
  <c r="P1966" i="5"/>
  <c r="P1965" i="5"/>
  <c r="P1964" i="5"/>
  <c r="P1963" i="5"/>
  <c r="P1962" i="5"/>
  <c r="P1961" i="5"/>
  <c r="P1960" i="5"/>
  <c r="P1959" i="5"/>
  <c r="P1958" i="5"/>
  <c r="P1957" i="5"/>
  <c r="P1956" i="5"/>
  <c r="P1955" i="5"/>
  <c r="P1954" i="5"/>
  <c r="P1953" i="5"/>
  <c r="P1952" i="5"/>
  <c r="P1951" i="5"/>
  <c r="P1950" i="5"/>
  <c r="P1949" i="5"/>
  <c r="P1948" i="5"/>
  <c r="P1947" i="5"/>
  <c r="P1946" i="5"/>
  <c r="P1945" i="5"/>
  <c r="P1944" i="5"/>
  <c r="P1943" i="5"/>
  <c r="P1942" i="5"/>
  <c r="P1941" i="5"/>
  <c r="P1940" i="5"/>
  <c r="P1939" i="5"/>
  <c r="P1938" i="5"/>
  <c r="P1937" i="5"/>
  <c r="P1936" i="5"/>
  <c r="P1935" i="5"/>
  <c r="P1934" i="5"/>
  <c r="P1933" i="5"/>
  <c r="P1932" i="5"/>
  <c r="P1931" i="5"/>
  <c r="P1930" i="5"/>
  <c r="P1929" i="5"/>
  <c r="P1928" i="5"/>
  <c r="P1927" i="5"/>
  <c r="P1926" i="5"/>
  <c r="P1925" i="5"/>
  <c r="P1924" i="5"/>
  <c r="P1923" i="5"/>
  <c r="P1922" i="5"/>
  <c r="P1921" i="5"/>
  <c r="P1920" i="5"/>
  <c r="P1919" i="5"/>
  <c r="P1918" i="5"/>
  <c r="P1917" i="5"/>
  <c r="P1916" i="5"/>
  <c r="P1915" i="5"/>
  <c r="P1914" i="5"/>
  <c r="P1913" i="5"/>
  <c r="P1912" i="5"/>
  <c r="P1911" i="5"/>
  <c r="P1910" i="5"/>
  <c r="P1909" i="5"/>
  <c r="P1908" i="5"/>
  <c r="P1907" i="5"/>
  <c r="P1906" i="5"/>
  <c r="P1905" i="5"/>
  <c r="P1904" i="5"/>
  <c r="P1903" i="5"/>
  <c r="P1902" i="5"/>
  <c r="P1901" i="5"/>
  <c r="P1900" i="5"/>
  <c r="P1899" i="5"/>
  <c r="P1898" i="5"/>
  <c r="P1897" i="5"/>
  <c r="P1896" i="5"/>
  <c r="P1895" i="5"/>
  <c r="P1894" i="5"/>
  <c r="P1893" i="5"/>
  <c r="P1892" i="5"/>
  <c r="P1891" i="5"/>
  <c r="P1890" i="5"/>
  <c r="P1889" i="5"/>
  <c r="P1888" i="5"/>
  <c r="P1887" i="5"/>
  <c r="P1886" i="5"/>
  <c r="P1885" i="5"/>
  <c r="P1884" i="5"/>
  <c r="P1883" i="5"/>
  <c r="P1882" i="5"/>
  <c r="P1881" i="5"/>
  <c r="P1880" i="5"/>
  <c r="P1879" i="5"/>
  <c r="P1878" i="5"/>
  <c r="P1877" i="5"/>
  <c r="P1876" i="5"/>
  <c r="P1875" i="5"/>
  <c r="P1874" i="5"/>
  <c r="P1873" i="5"/>
  <c r="P1872" i="5"/>
  <c r="P1871" i="5"/>
  <c r="P1870" i="5"/>
  <c r="P1869" i="5"/>
  <c r="P1868" i="5"/>
  <c r="P1867" i="5"/>
  <c r="P1866" i="5"/>
  <c r="P1865" i="5"/>
  <c r="P1864" i="5"/>
  <c r="P1863" i="5"/>
  <c r="P1862" i="5"/>
  <c r="P1861" i="5"/>
  <c r="P1860" i="5"/>
  <c r="P1859" i="5"/>
  <c r="P1858" i="5"/>
  <c r="P1857" i="5"/>
  <c r="P1856" i="5"/>
  <c r="P1855" i="5"/>
  <c r="P1854" i="5"/>
  <c r="P1853" i="5"/>
  <c r="P1852" i="5"/>
  <c r="P1851" i="5"/>
  <c r="P1850" i="5"/>
  <c r="P1849" i="5"/>
  <c r="P1848" i="5"/>
  <c r="P1847" i="5"/>
  <c r="P1846" i="5"/>
  <c r="P1845" i="5"/>
  <c r="P1844" i="5"/>
  <c r="P1843" i="5"/>
  <c r="P1842" i="5"/>
  <c r="P1841" i="5"/>
  <c r="P1840" i="5"/>
  <c r="P1839" i="5"/>
  <c r="P1838" i="5"/>
  <c r="P1837" i="5"/>
  <c r="P1836" i="5"/>
  <c r="P1835" i="5"/>
  <c r="P1834" i="5"/>
  <c r="P1833" i="5"/>
  <c r="P1832" i="5"/>
  <c r="P1831" i="5"/>
  <c r="P1830" i="5"/>
  <c r="P1829" i="5"/>
  <c r="P1828" i="5"/>
  <c r="P1827" i="5"/>
  <c r="P1826" i="5"/>
  <c r="P1825" i="5"/>
  <c r="P1824" i="5"/>
  <c r="P1823" i="5"/>
  <c r="P1822" i="5"/>
  <c r="P1821" i="5"/>
  <c r="P1820" i="5"/>
  <c r="P1819" i="5"/>
  <c r="P1818" i="5"/>
  <c r="P1817" i="5"/>
  <c r="P1816" i="5"/>
  <c r="P1815" i="5"/>
  <c r="P1814" i="5"/>
  <c r="P1813" i="5"/>
  <c r="P1812" i="5"/>
  <c r="P1811" i="5"/>
  <c r="P1810" i="5"/>
  <c r="P1809" i="5"/>
  <c r="P1808" i="5"/>
  <c r="P1807" i="5"/>
  <c r="P1806" i="5"/>
  <c r="P1805" i="5"/>
  <c r="P1804" i="5"/>
  <c r="P1803" i="5"/>
  <c r="P1802" i="5"/>
  <c r="P1801" i="5"/>
  <c r="P1800" i="5"/>
  <c r="P1799" i="5"/>
  <c r="P1798" i="5"/>
  <c r="P1797" i="5"/>
  <c r="P1796" i="5"/>
  <c r="P1795" i="5"/>
  <c r="P1794" i="5"/>
  <c r="P1793" i="5"/>
  <c r="P1792" i="5"/>
  <c r="P1791" i="5"/>
  <c r="P1790" i="5"/>
  <c r="P1789" i="5"/>
  <c r="P1788" i="5"/>
  <c r="P1787" i="5"/>
  <c r="P1786" i="5"/>
  <c r="P1785" i="5"/>
  <c r="P1784" i="5"/>
  <c r="P1783" i="5"/>
  <c r="P1782" i="5"/>
  <c r="P1781" i="5"/>
  <c r="P1780" i="5"/>
  <c r="P1779" i="5"/>
  <c r="P1778" i="5"/>
  <c r="P1777" i="5"/>
  <c r="P1776" i="5"/>
  <c r="P1775" i="5"/>
  <c r="P1774" i="5"/>
  <c r="P1773" i="5"/>
  <c r="P1772" i="5"/>
  <c r="P1771" i="5"/>
  <c r="P1770" i="5"/>
  <c r="P1769" i="5"/>
  <c r="P1768" i="5"/>
  <c r="P1767" i="5"/>
  <c r="P1766" i="5"/>
  <c r="P1765" i="5"/>
  <c r="P1764" i="5"/>
  <c r="P1763" i="5"/>
  <c r="P1762" i="5"/>
  <c r="P1761" i="5"/>
  <c r="P1760" i="5"/>
  <c r="P1759" i="5"/>
  <c r="P1758" i="5"/>
  <c r="P1757" i="5"/>
  <c r="P1756" i="5"/>
  <c r="P1755" i="5"/>
  <c r="P1754" i="5"/>
  <c r="P1753" i="5"/>
  <c r="P1752" i="5"/>
  <c r="P1751" i="5"/>
  <c r="P1750" i="5"/>
  <c r="P1749" i="5"/>
  <c r="P1748" i="5"/>
  <c r="P1747" i="5"/>
  <c r="P1746" i="5"/>
  <c r="P1745" i="5"/>
  <c r="P1744" i="5"/>
  <c r="P1743" i="5"/>
  <c r="P1742" i="5"/>
  <c r="P1741" i="5"/>
  <c r="P1740" i="5"/>
  <c r="P1739" i="5"/>
  <c r="P1738" i="5"/>
  <c r="P1737" i="5"/>
  <c r="P1736" i="5"/>
  <c r="P1735" i="5"/>
  <c r="P1734" i="5"/>
  <c r="P1733" i="5"/>
  <c r="P1732" i="5"/>
  <c r="P1731" i="5"/>
  <c r="P1730" i="5"/>
  <c r="P1729" i="5"/>
  <c r="P1728" i="5"/>
  <c r="P1727" i="5"/>
  <c r="P1726" i="5"/>
  <c r="P1725" i="5"/>
  <c r="P1724" i="5"/>
  <c r="P1723" i="5"/>
  <c r="P1722" i="5"/>
  <c r="P1721" i="5"/>
  <c r="P1720" i="5"/>
  <c r="P1719" i="5"/>
  <c r="P1718" i="5"/>
  <c r="P1717" i="5"/>
  <c r="P1716" i="5"/>
  <c r="P1715" i="5"/>
  <c r="P1714" i="5"/>
  <c r="P1713" i="5"/>
  <c r="P1712" i="5"/>
  <c r="P1711" i="5"/>
  <c r="P1710" i="5"/>
  <c r="P1709" i="5"/>
  <c r="P1708" i="5"/>
  <c r="P1707" i="5"/>
  <c r="P1706" i="5"/>
  <c r="P1705" i="5"/>
  <c r="P1704" i="5"/>
  <c r="P1703" i="5"/>
  <c r="P1702" i="5"/>
  <c r="P1701" i="5"/>
  <c r="P1700" i="5"/>
  <c r="P1699" i="5"/>
  <c r="P1698" i="5"/>
  <c r="P1697" i="5"/>
  <c r="P1696" i="5"/>
  <c r="P1695" i="5"/>
  <c r="P1694" i="5"/>
  <c r="P1693" i="5"/>
  <c r="P1692" i="5"/>
  <c r="P1691" i="5"/>
  <c r="P1690" i="5"/>
  <c r="P1689" i="5"/>
  <c r="P1688" i="5"/>
  <c r="P1687" i="5"/>
  <c r="P1686" i="5"/>
  <c r="P1685" i="5"/>
  <c r="P1684" i="5"/>
  <c r="P1683" i="5"/>
  <c r="P1682" i="5"/>
  <c r="P1681" i="5"/>
  <c r="P1680" i="5"/>
  <c r="P1679" i="5"/>
  <c r="P1678" i="5"/>
  <c r="P1677" i="5"/>
  <c r="P1676" i="5"/>
  <c r="P1675" i="5"/>
  <c r="P1674" i="5"/>
  <c r="P1673" i="5"/>
  <c r="P1672" i="5"/>
  <c r="P1671" i="5"/>
  <c r="P1670" i="5"/>
  <c r="P1669" i="5"/>
  <c r="P1668" i="5"/>
  <c r="P1667" i="5"/>
  <c r="P1666" i="5"/>
  <c r="P1665" i="5"/>
  <c r="P1664" i="5"/>
  <c r="P1663" i="5"/>
  <c r="P1662" i="5"/>
  <c r="P1661" i="5"/>
  <c r="P1660" i="5"/>
  <c r="P1659" i="5"/>
  <c r="P1658" i="5"/>
  <c r="P1657" i="5"/>
  <c r="P1656" i="5"/>
  <c r="P1655" i="5"/>
  <c r="P1654" i="5"/>
  <c r="P1653" i="5"/>
  <c r="P1652" i="5"/>
  <c r="P1651" i="5"/>
  <c r="P1650" i="5"/>
  <c r="P1649" i="5"/>
  <c r="P1648" i="5"/>
  <c r="P1647" i="5"/>
  <c r="P1646" i="5"/>
  <c r="P1645" i="5"/>
  <c r="P1644" i="5"/>
  <c r="P1643" i="5"/>
  <c r="P1642" i="5"/>
  <c r="P1641" i="5"/>
  <c r="P1640" i="5"/>
  <c r="P1639" i="5"/>
  <c r="P1638" i="5"/>
  <c r="P1637" i="5"/>
  <c r="P1636" i="5"/>
  <c r="P1635" i="5"/>
  <c r="P1634" i="5"/>
  <c r="P1633" i="5"/>
  <c r="P1632" i="5"/>
  <c r="P1631" i="5"/>
  <c r="P1630" i="5"/>
  <c r="P1629" i="5"/>
  <c r="P1628" i="5"/>
  <c r="P1627" i="5"/>
  <c r="P1626" i="5"/>
  <c r="P1625" i="5"/>
  <c r="P1624" i="5"/>
  <c r="P1623" i="5"/>
  <c r="P1622" i="5"/>
  <c r="P1621" i="5"/>
  <c r="P1620" i="5"/>
  <c r="P1619" i="5"/>
  <c r="P1618" i="5"/>
  <c r="P1617" i="5"/>
  <c r="P1616" i="5"/>
  <c r="P1615" i="5"/>
  <c r="P1614" i="5"/>
  <c r="P1613" i="5"/>
  <c r="P1612" i="5"/>
  <c r="P1611" i="5"/>
  <c r="P1610" i="5"/>
  <c r="P1609" i="5"/>
  <c r="P1608" i="5"/>
  <c r="P1607" i="5"/>
  <c r="P1606" i="5"/>
  <c r="P1605" i="5"/>
  <c r="P1604" i="5"/>
  <c r="P1603" i="5"/>
  <c r="P1602" i="5"/>
  <c r="P1601" i="5"/>
  <c r="P1600" i="5"/>
  <c r="P1599" i="5"/>
  <c r="P1598" i="5"/>
  <c r="P1597" i="5"/>
  <c r="P1596" i="5"/>
  <c r="P1595" i="5"/>
  <c r="P1594" i="5"/>
  <c r="P1593" i="5"/>
  <c r="P1592" i="5"/>
  <c r="P1591" i="5"/>
  <c r="P1590" i="5"/>
  <c r="P1589" i="5"/>
  <c r="P1588" i="5"/>
  <c r="P1587" i="5"/>
  <c r="P1586" i="5"/>
  <c r="P1585" i="5"/>
  <c r="P1584" i="5"/>
  <c r="P1583" i="5"/>
  <c r="P1582" i="5"/>
  <c r="P1581" i="5"/>
  <c r="P1580" i="5"/>
  <c r="P1579" i="5"/>
  <c r="P1578" i="5"/>
  <c r="P1577" i="5"/>
  <c r="P1576" i="5"/>
  <c r="P1575" i="5"/>
  <c r="P1574" i="5"/>
  <c r="P1573" i="5"/>
  <c r="P1572" i="5"/>
  <c r="P1571" i="5"/>
  <c r="P1570" i="5"/>
  <c r="P1569" i="5"/>
  <c r="P1568" i="5"/>
  <c r="P1567" i="5"/>
  <c r="P1566" i="5"/>
  <c r="P1565" i="5"/>
  <c r="P1564" i="5"/>
  <c r="P1563" i="5"/>
  <c r="P1562" i="5"/>
  <c r="P1561" i="5"/>
  <c r="P1560" i="5"/>
  <c r="P1559" i="5"/>
  <c r="P1558" i="5"/>
  <c r="P1557" i="5"/>
  <c r="P1556" i="5"/>
  <c r="P1555" i="5"/>
  <c r="P1554" i="5"/>
  <c r="P1553" i="5"/>
  <c r="P1552" i="5"/>
  <c r="P1551" i="5"/>
  <c r="P1550" i="5"/>
  <c r="P1549" i="5"/>
  <c r="P1548" i="5"/>
  <c r="P1547" i="5"/>
  <c r="P1546" i="5"/>
  <c r="P1545" i="5"/>
  <c r="P1544" i="5"/>
  <c r="P1543" i="5"/>
  <c r="P1542" i="5"/>
  <c r="P1541" i="5"/>
  <c r="P1540" i="5"/>
  <c r="P1539" i="5"/>
  <c r="P1538" i="5"/>
  <c r="P1537" i="5"/>
  <c r="P1536" i="5"/>
  <c r="P1535" i="5"/>
  <c r="P1534" i="5"/>
  <c r="P1533" i="5"/>
  <c r="P1532" i="5"/>
  <c r="P1531" i="5"/>
  <c r="P1530" i="5"/>
  <c r="P1529" i="5"/>
  <c r="P1528" i="5"/>
  <c r="P1527" i="5"/>
  <c r="P1526" i="5"/>
  <c r="P1525" i="5"/>
  <c r="P1524" i="5"/>
  <c r="P1523" i="5"/>
  <c r="P1522" i="5"/>
  <c r="P1521" i="5"/>
  <c r="P1520" i="5"/>
  <c r="P1519" i="5"/>
  <c r="P1518" i="5"/>
  <c r="P1517" i="5"/>
  <c r="P1516" i="5"/>
  <c r="P1515" i="5"/>
  <c r="P1514" i="5"/>
  <c r="P1513" i="5"/>
  <c r="P1512" i="5"/>
  <c r="P1511" i="5"/>
  <c r="P1510" i="5"/>
  <c r="P1509" i="5"/>
  <c r="P1508" i="5"/>
  <c r="P1507" i="5"/>
  <c r="P1506" i="5"/>
  <c r="P1505" i="5"/>
  <c r="P1504" i="5"/>
  <c r="P1503" i="5"/>
  <c r="P1502" i="5"/>
  <c r="P1501" i="5"/>
  <c r="P1500" i="5"/>
  <c r="P1499" i="5"/>
  <c r="P1498" i="5"/>
  <c r="P1497" i="5"/>
  <c r="P1496" i="5"/>
  <c r="P1495" i="5"/>
  <c r="P1494" i="5"/>
  <c r="P1493" i="5"/>
  <c r="P1492" i="5"/>
  <c r="P1491" i="5"/>
  <c r="P1490" i="5"/>
  <c r="P1489" i="5"/>
  <c r="P1488" i="5"/>
  <c r="P1487" i="5"/>
  <c r="P1486" i="5"/>
  <c r="P1485" i="5"/>
  <c r="P1484" i="5"/>
  <c r="P1483" i="5"/>
  <c r="P1482" i="5"/>
  <c r="P1481" i="5"/>
  <c r="P1480" i="5"/>
  <c r="P1479" i="5"/>
  <c r="P1478" i="5"/>
  <c r="P1477" i="5"/>
  <c r="P1476" i="5"/>
  <c r="P1475" i="5"/>
  <c r="P1474" i="5"/>
  <c r="P1473" i="5"/>
  <c r="P1472" i="5"/>
  <c r="P1471" i="5"/>
  <c r="P1470" i="5"/>
  <c r="P1469" i="5"/>
  <c r="P1468" i="5"/>
  <c r="P1467" i="5"/>
  <c r="P1466" i="5"/>
  <c r="P1465" i="5"/>
  <c r="P1464" i="5"/>
  <c r="P1463" i="5"/>
  <c r="P1462" i="5"/>
  <c r="P1461" i="5"/>
  <c r="P1460" i="5"/>
  <c r="P1459" i="5"/>
  <c r="P1458" i="5"/>
  <c r="P1457" i="5"/>
  <c r="P1456" i="5"/>
  <c r="P1455" i="5"/>
  <c r="P1454" i="5"/>
  <c r="P1453" i="5"/>
  <c r="P1452" i="5"/>
  <c r="P1451" i="5"/>
  <c r="P1450" i="5"/>
  <c r="P1449" i="5"/>
  <c r="P1448" i="5"/>
  <c r="P1447" i="5"/>
  <c r="P1446" i="5"/>
  <c r="P1445" i="5"/>
  <c r="P1444" i="5"/>
  <c r="P1443" i="5"/>
  <c r="P1442" i="5"/>
  <c r="P1441" i="5"/>
  <c r="P1440" i="5"/>
  <c r="P1439" i="5"/>
  <c r="P1438" i="5"/>
  <c r="P1437" i="5"/>
  <c r="P1436" i="5"/>
  <c r="P1435" i="5"/>
  <c r="P1434" i="5"/>
  <c r="P1433" i="5"/>
  <c r="P1432" i="5"/>
  <c r="P1431" i="5"/>
  <c r="P1430" i="5"/>
  <c r="P1429" i="5"/>
  <c r="P1428" i="5"/>
  <c r="P1427" i="5"/>
  <c r="P1426" i="5"/>
  <c r="P1425" i="5"/>
  <c r="P1424" i="5"/>
  <c r="P1423" i="5"/>
  <c r="P1422" i="5"/>
  <c r="P1421" i="5"/>
  <c r="P1420" i="5"/>
  <c r="P1419" i="5"/>
  <c r="P1418" i="5"/>
  <c r="P1417" i="5"/>
  <c r="P1416" i="5"/>
  <c r="P1415" i="5"/>
  <c r="P1414" i="5"/>
  <c r="P1413" i="5"/>
  <c r="P1412" i="5"/>
  <c r="P1411" i="5"/>
  <c r="P1410" i="5"/>
  <c r="P1409" i="5"/>
  <c r="P1408" i="5"/>
  <c r="P1407" i="5"/>
  <c r="P1406" i="5"/>
  <c r="P1405" i="5"/>
  <c r="P1404" i="5"/>
  <c r="P1403" i="5"/>
  <c r="P1402" i="5"/>
  <c r="P1401" i="5"/>
  <c r="P1400" i="5"/>
  <c r="P1399" i="5"/>
  <c r="P1398" i="5"/>
  <c r="P1397" i="5"/>
  <c r="P1396" i="5"/>
  <c r="P1395" i="5"/>
  <c r="P1394" i="5"/>
  <c r="P1393" i="5"/>
  <c r="P1392" i="5"/>
  <c r="P1391" i="5"/>
  <c r="P1390" i="5"/>
  <c r="P1389" i="5"/>
  <c r="P1388" i="5"/>
  <c r="P1387" i="5"/>
  <c r="P1386" i="5"/>
  <c r="P1385" i="5"/>
  <c r="P1384" i="5"/>
  <c r="P1383" i="5"/>
  <c r="P1382" i="5"/>
  <c r="P1381" i="5"/>
  <c r="P1380" i="5"/>
  <c r="P1379" i="5"/>
  <c r="P1378" i="5"/>
  <c r="P1377" i="5"/>
  <c r="P1376" i="5"/>
  <c r="P1375" i="5"/>
  <c r="P1374" i="5"/>
  <c r="P1373" i="5"/>
  <c r="P1372" i="5"/>
  <c r="P1371" i="5"/>
  <c r="P1370" i="5"/>
  <c r="P1369" i="5"/>
  <c r="P1368" i="5"/>
  <c r="P1367" i="5"/>
  <c r="P1366" i="5"/>
  <c r="P1365" i="5"/>
  <c r="P1364" i="5"/>
  <c r="P1363" i="5"/>
  <c r="P1362" i="5"/>
  <c r="P1361" i="5"/>
  <c r="P1360" i="5"/>
  <c r="P1359" i="5"/>
  <c r="P1358" i="5"/>
  <c r="P1357" i="5"/>
  <c r="P1356" i="5"/>
  <c r="P1355" i="5"/>
  <c r="P1354" i="5"/>
  <c r="P1353" i="5"/>
  <c r="P1352" i="5"/>
  <c r="P1351" i="5"/>
  <c r="P1350" i="5"/>
  <c r="P1349" i="5"/>
  <c r="P1348" i="5"/>
  <c r="P1347" i="5"/>
  <c r="P1346" i="5"/>
  <c r="P1345" i="5"/>
  <c r="P1344" i="5"/>
  <c r="P1343" i="5"/>
  <c r="P1342" i="5"/>
  <c r="P1341" i="5"/>
  <c r="P1340" i="5"/>
  <c r="P1339" i="5"/>
  <c r="P1338" i="5"/>
  <c r="P1337" i="5"/>
  <c r="P1336" i="5"/>
  <c r="P1335" i="5"/>
  <c r="P1334" i="5"/>
  <c r="P1333" i="5"/>
  <c r="P1332" i="5"/>
  <c r="P1331" i="5"/>
  <c r="P1330" i="5"/>
  <c r="P1329" i="5"/>
  <c r="P1328" i="5"/>
  <c r="P1327" i="5"/>
  <c r="P1326" i="5"/>
  <c r="P1325" i="5"/>
  <c r="P1324" i="5"/>
  <c r="P1323" i="5"/>
  <c r="P1322" i="5"/>
  <c r="P1321" i="5"/>
  <c r="P1320" i="5"/>
  <c r="P1319" i="5"/>
  <c r="P1318" i="5"/>
  <c r="P1317" i="5"/>
  <c r="P1316" i="5"/>
  <c r="P1315" i="5"/>
  <c r="P1314" i="5"/>
  <c r="P1313" i="5"/>
  <c r="P1312" i="5"/>
  <c r="P1311" i="5"/>
  <c r="P1310" i="5"/>
  <c r="P1309" i="5"/>
  <c r="P1308" i="5"/>
  <c r="P1307" i="5"/>
  <c r="P1306" i="5"/>
  <c r="P1305" i="5"/>
  <c r="P1304" i="5"/>
  <c r="P1303" i="5"/>
  <c r="P1302" i="5"/>
  <c r="P1301" i="5"/>
  <c r="P1300" i="5"/>
  <c r="P1299" i="5"/>
  <c r="P1298" i="5"/>
  <c r="P1297" i="5"/>
  <c r="P1296" i="5"/>
  <c r="P1295" i="5"/>
  <c r="P1294" i="5"/>
  <c r="P1293" i="5"/>
  <c r="P1292" i="5"/>
  <c r="P1291" i="5"/>
  <c r="P1290" i="5"/>
  <c r="P1289" i="5"/>
  <c r="P1288" i="5"/>
  <c r="P1287" i="5"/>
  <c r="P1286" i="5"/>
  <c r="P1285" i="5"/>
  <c r="P1284" i="5"/>
  <c r="P1283" i="5"/>
  <c r="P1282" i="5"/>
  <c r="P1281" i="5"/>
  <c r="P1280" i="5"/>
  <c r="P1279" i="5"/>
  <c r="P1278" i="5"/>
  <c r="P1277" i="5"/>
  <c r="P1276" i="5"/>
  <c r="P1275" i="5"/>
  <c r="P1274" i="5"/>
  <c r="P1273" i="5"/>
  <c r="P1272" i="5"/>
  <c r="P1271" i="5"/>
  <c r="P1270" i="5"/>
  <c r="P1269" i="5"/>
  <c r="P1268" i="5"/>
  <c r="P1267" i="5"/>
  <c r="P1266" i="5"/>
  <c r="P1265" i="5"/>
  <c r="P1264" i="5"/>
  <c r="P1263" i="5"/>
  <c r="P1262" i="5"/>
  <c r="P1261" i="5"/>
  <c r="P1260" i="5"/>
  <c r="P1259" i="5"/>
  <c r="P1258" i="5"/>
  <c r="P1257" i="5"/>
  <c r="P1256" i="5"/>
  <c r="P1255" i="5"/>
  <c r="P1254" i="5"/>
  <c r="P1253" i="5"/>
  <c r="P1252" i="5"/>
  <c r="P1251" i="5"/>
  <c r="P1250" i="5"/>
  <c r="P1249" i="5"/>
  <c r="P1248" i="5"/>
  <c r="P1247" i="5"/>
  <c r="P1246" i="5"/>
  <c r="P1245" i="5"/>
  <c r="P1244" i="5"/>
  <c r="P1243" i="5"/>
  <c r="P1242" i="5"/>
  <c r="P1241" i="5"/>
  <c r="P1240" i="5"/>
  <c r="P1239" i="5"/>
  <c r="P1238" i="5"/>
  <c r="P1237" i="5"/>
  <c r="P1236" i="5"/>
  <c r="P1235" i="5"/>
  <c r="P1234" i="5"/>
  <c r="P1233" i="5"/>
  <c r="P1232" i="5"/>
  <c r="P1231" i="5"/>
  <c r="P1230" i="5"/>
  <c r="P1229" i="5"/>
  <c r="P1228" i="5"/>
  <c r="P1227" i="5"/>
  <c r="P1226" i="5"/>
  <c r="P1225" i="5"/>
  <c r="P1224" i="5"/>
  <c r="P1223" i="5"/>
  <c r="P1222" i="5"/>
  <c r="P1221" i="5"/>
  <c r="P1220" i="5"/>
  <c r="P1219" i="5"/>
  <c r="P1218" i="5"/>
  <c r="P1217" i="5"/>
  <c r="P1216" i="5"/>
  <c r="P1215" i="5"/>
  <c r="P1214" i="5"/>
  <c r="P1213" i="5"/>
  <c r="P1212" i="5"/>
  <c r="P1211" i="5"/>
  <c r="P1210" i="5"/>
  <c r="P1209" i="5"/>
  <c r="P1208" i="5"/>
  <c r="P1207" i="5"/>
  <c r="P1206" i="5"/>
  <c r="P1205" i="5"/>
  <c r="P1204" i="5"/>
  <c r="P1203" i="5"/>
  <c r="P1202" i="5"/>
  <c r="P1201" i="5"/>
  <c r="P1200" i="5"/>
  <c r="P1199" i="5"/>
  <c r="P1198" i="5"/>
  <c r="P1197" i="5"/>
  <c r="P1196" i="5"/>
  <c r="P1195" i="5"/>
  <c r="P1194" i="5"/>
  <c r="P1193" i="5"/>
  <c r="P1192" i="5"/>
  <c r="P1191" i="5"/>
  <c r="P1190" i="5"/>
  <c r="P1189" i="5"/>
  <c r="P1188" i="5"/>
  <c r="P1187" i="5"/>
  <c r="P1186" i="5"/>
  <c r="P1185" i="5"/>
  <c r="P1184" i="5"/>
  <c r="P1183" i="5"/>
  <c r="P1182" i="5"/>
  <c r="P1181" i="5"/>
  <c r="P1180" i="5"/>
  <c r="P1179" i="5"/>
  <c r="P1178" i="5"/>
  <c r="P1177" i="5"/>
  <c r="P1176" i="5"/>
  <c r="P1175" i="5"/>
  <c r="P1174" i="5"/>
  <c r="P1173" i="5"/>
  <c r="P1172" i="5"/>
  <c r="P1171" i="5"/>
  <c r="P1170" i="5"/>
  <c r="P1169" i="5"/>
  <c r="P1168" i="5"/>
  <c r="P1167" i="5"/>
  <c r="P1166" i="5"/>
  <c r="P1165" i="5"/>
  <c r="P1164" i="5"/>
  <c r="P1163" i="5"/>
  <c r="P1162" i="5"/>
  <c r="P1161" i="5"/>
  <c r="P1160" i="5"/>
  <c r="P1159" i="5"/>
  <c r="P1158" i="5"/>
  <c r="P1157" i="5"/>
  <c r="P1156" i="5"/>
  <c r="P1155" i="5"/>
  <c r="P1154" i="5"/>
  <c r="P1153" i="5"/>
  <c r="P1152" i="5"/>
  <c r="P1151" i="5"/>
  <c r="P1150" i="5"/>
  <c r="P1149" i="5"/>
  <c r="P1148" i="5"/>
  <c r="P1147" i="5"/>
  <c r="P1146" i="5"/>
  <c r="P1145" i="5"/>
  <c r="P1144" i="5"/>
  <c r="P1143" i="5"/>
  <c r="P1142" i="5"/>
  <c r="P1141" i="5"/>
  <c r="P1140" i="5"/>
  <c r="P1139" i="5"/>
  <c r="P1138" i="5"/>
  <c r="P1137" i="5"/>
  <c r="P1136" i="5"/>
  <c r="P1135" i="5"/>
  <c r="P1134" i="5"/>
  <c r="P1133" i="5"/>
  <c r="P1132" i="5"/>
  <c r="P1131" i="5"/>
  <c r="P1130" i="5"/>
  <c r="P1129" i="5"/>
  <c r="P1128" i="5"/>
  <c r="P1127" i="5"/>
  <c r="P1126" i="5"/>
  <c r="P1125" i="5"/>
  <c r="P1124" i="5"/>
  <c r="P1123" i="5"/>
  <c r="P1122" i="5"/>
  <c r="P1121" i="5"/>
  <c r="P1120" i="5"/>
  <c r="P1119" i="5"/>
  <c r="P1118" i="5"/>
  <c r="P1117" i="5"/>
  <c r="P1116" i="5"/>
  <c r="P1115" i="5"/>
  <c r="P1114" i="5"/>
  <c r="P1113" i="5"/>
  <c r="P1112" i="5"/>
  <c r="P1111" i="5"/>
  <c r="P1110" i="5"/>
  <c r="P1109" i="5"/>
  <c r="P1108" i="5"/>
  <c r="P1107" i="5"/>
  <c r="P1106" i="5"/>
  <c r="P1105" i="5"/>
  <c r="P1104" i="5"/>
  <c r="P1103" i="5"/>
  <c r="P1102" i="5"/>
  <c r="P1101" i="5"/>
  <c r="P1100" i="5"/>
  <c r="P1099" i="5"/>
  <c r="P1098" i="5"/>
  <c r="P1097" i="5"/>
  <c r="P1096" i="5"/>
  <c r="P1095" i="5"/>
  <c r="P1094" i="5"/>
  <c r="P1093" i="5"/>
  <c r="P1092" i="5"/>
  <c r="P1091" i="5"/>
  <c r="P1090" i="5"/>
  <c r="P1089" i="5"/>
  <c r="P1088" i="5"/>
  <c r="P1087" i="5"/>
  <c r="P1086" i="5"/>
  <c r="P1085" i="5"/>
  <c r="P1084" i="5"/>
  <c r="P1083" i="5"/>
  <c r="P1082" i="5"/>
  <c r="P1081" i="5"/>
  <c r="P1080" i="5"/>
  <c r="P1079" i="5"/>
  <c r="P1078" i="5"/>
  <c r="P1077" i="5"/>
  <c r="P1076" i="5"/>
  <c r="P1075" i="5"/>
  <c r="P1074" i="5"/>
  <c r="P1073" i="5"/>
  <c r="P1072" i="5"/>
  <c r="P1071" i="5"/>
  <c r="P1070" i="5"/>
  <c r="P1069" i="5"/>
  <c r="P1068" i="5"/>
  <c r="P1067" i="5"/>
  <c r="P1066" i="5"/>
  <c r="P1065" i="5"/>
  <c r="P1064" i="5"/>
  <c r="P1063" i="5"/>
  <c r="P1062" i="5"/>
  <c r="P1061" i="5"/>
  <c r="P1060" i="5"/>
  <c r="P1059" i="5"/>
  <c r="P1058" i="5"/>
  <c r="P1057" i="5"/>
  <c r="P1056" i="5"/>
  <c r="P1055" i="5"/>
  <c r="P1054" i="5"/>
  <c r="P1053" i="5"/>
  <c r="P1052" i="5"/>
  <c r="P1051" i="5"/>
  <c r="P1050" i="5"/>
  <c r="P1049" i="5"/>
  <c r="P1048" i="5"/>
  <c r="P1047" i="5"/>
  <c r="P1046" i="5"/>
  <c r="P1045" i="5"/>
  <c r="P1044" i="5"/>
  <c r="P1043" i="5"/>
  <c r="P1042" i="5"/>
  <c r="P1041" i="5"/>
  <c r="P1040" i="5"/>
  <c r="P1039" i="5"/>
  <c r="P1038" i="5"/>
  <c r="P1037" i="5"/>
  <c r="P1036" i="5"/>
  <c r="P1035" i="5"/>
  <c r="P1034" i="5"/>
  <c r="P1033" i="5"/>
  <c r="P1032" i="5"/>
  <c r="P1031" i="5"/>
  <c r="P1030" i="5"/>
  <c r="P1029" i="5"/>
  <c r="P1028" i="5"/>
  <c r="P1027" i="5"/>
  <c r="P1026" i="5"/>
  <c r="P1025" i="5"/>
  <c r="P1024" i="5"/>
  <c r="P1023" i="5"/>
  <c r="P1022" i="5"/>
  <c r="P1021" i="5"/>
  <c r="P1020" i="5"/>
  <c r="P1019" i="5"/>
  <c r="P1018" i="5"/>
  <c r="P1017" i="5"/>
  <c r="P1016" i="5"/>
  <c r="P1015" i="5"/>
  <c r="P1014" i="5"/>
  <c r="P1013" i="5"/>
  <c r="P1012" i="5"/>
  <c r="P1011" i="5"/>
  <c r="P1010" i="5"/>
  <c r="P1009" i="5"/>
  <c r="P1008" i="5"/>
  <c r="P1007" i="5"/>
  <c r="P1006" i="5"/>
  <c r="P1005" i="5"/>
  <c r="P1004" i="5"/>
  <c r="P1003" i="5"/>
  <c r="P1002" i="5"/>
  <c r="P1001" i="5"/>
  <c r="P1000" i="5"/>
  <c r="P999" i="5"/>
  <c r="P998" i="5"/>
  <c r="P997" i="5"/>
  <c r="P996" i="5"/>
  <c r="P995" i="5"/>
  <c r="P994" i="5"/>
  <c r="P993" i="5"/>
  <c r="P992" i="5"/>
  <c r="P991" i="5"/>
  <c r="P990" i="5"/>
  <c r="P989" i="5"/>
  <c r="P988" i="5"/>
  <c r="P987" i="5"/>
  <c r="P986" i="5"/>
  <c r="P985" i="5"/>
  <c r="P984" i="5"/>
  <c r="P983" i="5"/>
  <c r="P982" i="5"/>
  <c r="P981" i="5"/>
  <c r="P980" i="5"/>
  <c r="P979" i="5"/>
  <c r="P978" i="5"/>
  <c r="P977" i="5"/>
  <c r="P976" i="5"/>
  <c r="P975" i="5"/>
  <c r="P974" i="5"/>
  <c r="P973" i="5"/>
  <c r="P972" i="5"/>
  <c r="P971" i="5"/>
  <c r="P970" i="5"/>
  <c r="P969" i="5"/>
  <c r="P968" i="5"/>
  <c r="P967" i="5"/>
  <c r="P966" i="5"/>
  <c r="P965" i="5"/>
  <c r="P964" i="5"/>
  <c r="P963" i="5"/>
  <c r="P962" i="5"/>
  <c r="P961" i="5"/>
  <c r="P960" i="5"/>
  <c r="P959" i="5"/>
  <c r="P958" i="5"/>
  <c r="P957" i="5"/>
  <c r="P956" i="5"/>
  <c r="P955" i="5"/>
  <c r="P954" i="5"/>
  <c r="P953" i="5"/>
  <c r="P952" i="5"/>
  <c r="P951" i="5"/>
  <c r="P950" i="5"/>
  <c r="P949" i="5"/>
  <c r="P948" i="5"/>
  <c r="P947" i="5"/>
  <c r="P946" i="5"/>
  <c r="P945" i="5"/>
  <c r="P944" i="5"/>
  <c r="P943" i="5"/>
  <c r="P942" i="5"/>
  <c r="P941" i="5"/>
  <c r="P940" i="5"/>
  <c r="P939" i="5"/>
  <c r="P938" i="5"/>
  <c r="P937" i="5"/>
  <c r="P936" i="5"/>
  <c r="P935" i="5"/>
  <c r="P934" i="5"/>
  <c r="P933" i="5"/>
  <c r="P932" i="5"/>
  <c r="P931" i="5"/>
  <c r="P930" i="5"/>
  <c r="P929" i="5"/>
  <c r="P928" i="5"/>
  <c r="P927" i="5"/>
  <c r="P926" i="5"/>
  <c r="P925" i="5"/>
  <c r="P924" i="5"/>
  <c r="P923" i="5"/>
  <c r="P922" i="5"/>
  <c r="P921" i="5"/>
  <c r="P920" i="5"/>
  <c r="P919" i="5"/>
  <c r="P918" i="5"/>
  <c r="P917" i="5"/>
  <c r="P916" i="5"/>
  <c r="P915" i="5"/>
  <c r="P914" i="5"/>
  <c r="P913" i="5"/>
  <c r="P912" i="5"/>
  <c r="P911" i="5"/>
  <c r="P910" i="5"/>
  <c r="P909" i="5"/>
  <c r="P908" i="5"/>
  <c r="P907" i="5"/>
  <c r="P906" i="5"/>
  <c r="P905" i="5"/>
  <c r="P904" i="5"/>
  <c r="P903" i="5"/>
  <c r="P902" i="5"/>
  <c r="P901" i="5"/>
  <c r="P900" i="5"/>
  <c r="P899" i="5"/>
  <c r="P898" i="5"/>
  <c r="P897" i="5"/>
  <c r="P896" i="5"/>
  <c r="P895" i="5"/>
  <c r="P894" i="5"/>
  <c r="P893" i="5"/>
  <c r="P892" i="5"/>
  <c r="P891" i="5"/>
  <c r="P890" i="5"/>
  <c r="P889" i="5"/>
  <c r="P888" i="5"/>
  <c r="P887" i="5"/>
  <c r="P886" i="5"/>
  <c r="P885" i="5"/>
  <c r="P884" i="5"/>
  <c r="P883" i="5"/>
  <c r="P882" i="5"/>
  <c r="P881" i="5"/>
  <c r="P880" i="5"/>
  <c r="P879" i="5"/>
  <c r="P878" i="5"/>
  <c r="P877" i="5"/>
  <c r="P876" i="5"/>
  <c r="P875" i="5"/>
  <c r="P874" i="5"/>
  <c r="P873" i="5"/>
  <c r="P872" i="5"/>
  <c r="P871" i="5"/>
  <c r="P870" i="5"/>
  <c r="P869" i="5"/>
  <c r="P868" i="5"/>
  <c r="P867" i="5"/>
  <c r="P866" i="5"/>
  <c r="P865" i="5"/>
  <c r="P864" i="5"/>
  <c r="P863" i="5"/>
  <c r="P862" i="5"/>
  <c r="P861" i="5"/>
  <c r="P860" i="5"/>
  <c r="P859" i="5"/>
  <c r="P858" i="5"/>
  <c r="P857" i="5"/>
  <c r="P856" i="5"/>
  <c r="P855" i="5"/>
  <c r="P854" i="5"/>
  <c r="P853" i="5"/>
  <c r="P852" i="5"/>
  <c r="P851" i="5"/>
  <c r="P850" i="5"/>
  <c r="P849" i="5"/>
  <c r="P848" i="5"/>
  <c r="P847" i="5"/>
  <c r="P846" i="5"/>
  <c r="P845" i="5"/>
  <c r="P844" i="5"/>
  <c r="P843" i="5"/>
  <c r="P842" i="5"/>
  <c r="P841" i="5"/>
  <c r="P840" i="5"/>
  <c r="P839" i="5"/>
  <c r="P838" i="5"/>
  <c r="P837" i="5"/>
  <c r="P836" i="5"/>
  <c r="P835" i="5"/>
  <c r="P834" i="5"/>
  <c r="P833" i="5"/>
  <c r="P832" i="5"/>
  <c r="P831" i="5"/>
  <c r="P830" i="5"/>
  <c r="P829" i="5"/>
  <c r="P828" i="5"/>
  <c r="P827" i="5"/>
  <c r="P826" i="5"/>
  <c r="P825" i="5"/>
  <c r="P824" i="5"/>
  <c r="P823" i="5"/>
  <c r="P822" i="5"/>
  <c r="P821" i="5"/>
  <c r="P820" i="5"/>
  <c r="P819" i="5"/>
  <c r="P818" i="5"/>
  <c r="P817" i="5"/>
  <c r="P816" i="5"/>
  <c r="P815" i="5"/>
  <c r="P814" i="5"/>
  <c r="P813" i="5"/>
  <c r="P812" i="5"/>
  <c r="P811" i="5"/>
  <c r="P810" i="5"/>
  <c r="P809" i="5"/>
  <c r="P808" i="5"/>
  <c r="P807" i="5"/>
  <c r="P806" i="5"/>
  <c r="P805" i="5"/>
  <c r="P804" i="5"/>
  <c r="P803" i="5"/>
  <c r="P802" i="5"/>
  <c r="P801" i="5"/>
  <c r="P800" i="5"/>
  <c r="P799" i="5"/>
  <c r="P798" i="5"/>
  <c r="P797" i="5"/>
  <c r="P796" i="5"/>
  <c r="P795" i="5"/>
  <c r="P794" i="5"/>
  <c r="P793" i="5"/>
  <c r="P792" i="5"/>
  <c r="P791" i="5"/>
  <c r="P790" i="5"/>
  <c r="P789" i="5"/>
  <c r="P788" i="5"/>
  <c r="P787" i="5"/>
  <c r="P786" i="5"/>
  <c r="P785" i="5"/>
  <c r="P784" i="5"/>
  <c r="P783" i="5"/>
  <c r="P782" i="5"/>
  <c r="P781" i="5"/>
  <c r="P780" i="5"/>
  <c r="P779" i="5"/>
  <c r="P778" i="5"/>
  <c r="P777" i="5"/>
  <c r="P776" i="5"/>
  <c r="P775" i="5"/>
  <c r="P774" i="5"/>
  <c r="P773" i="5"/>
  <c r="P772" i="5"/>
  <c r="P771" i="5"/>
  <c r="P770" i="5"/>
  <c r="P769" i="5"/>
  <c r="P768" i="5"/>
  <c r="P767" i="5"/>
  <c r="P766" i="5"/>
  <c r="P765" i="5"/>
  <c r="P764" i="5"/>
  <c r="P763" i="5"/>
  <c r="P762" i="5"/>
  <c r="P761" i="5"/>
  <c r="P760" i="5"/>
  <c r="P759" i="5"/>
  <c r="P758" i="5"/>
  <c r="P757" i="5"/>
  <c r="P756" i="5"/>
  <c r="P755" i="5"/>
  <c r="P754" i="5"/>
  <c r="P753" i="5"/>
  <c r="P752" i="5"/>
  <c r="P751" i="5"/>
  <c r="P750" i="5"/>
  <c r="P749" i="5"/>
  <c r="P748" i="5"/>
  <c r="P747" i="5"/>
  <c r="P746" i="5"/>
  <c r="P745" i="5"/>
  <c r="P744" i="5"/>
  <c r="P743" i="5"/>
  <c r="P742" i="5"/>
  <c r="P741" i="5"/>
  <c r="P740" i="5"/>
  <c r="P739" i="5"/>
  <c r="P738" i="5"/>
  <c r="P737" i="5"/>
  <c r="P736" i="5"/>
  <c r="P735" i="5"/>
  <c r="P734" i="5"/>
  <c r="P733" i="5"/>
  <c r="P732" i="5"/>
  <c r="P731" i="5"/>
  <c r="P730" i="5"/>
  <c r="P729" i="5"/>
  <c r="P728" i="5"/>
  <c r="P727" i="5"/>
  <c r="P726" i="5"/>
  <c r="P725" i="5"/>
  <c r="P724" i="5"/>
  <c r="P723" i="5"/>
  <c r="P722" i="5"/>
  <c r="P721" i="5"/>
  <c r="P720" i="5"/>
  <c r="P719" i="5"/>
  <c r="P718" i="5"/>
  <c r="P717" i="5"/>
  <c r="P716" i="5"/>
  <c r="P715" i="5"/>
  <c r="P714" i="5"/>
  <c r="P713" i="5"/>
  <c r="P712" i="5"/>
  <c r="P711" i="5"/>
  <c r="P710" i="5"/>
  <c r="P709" i="5"/>
  <c r="P708" i="5"/>
  <c r="P707" i="5"/>
  <c r="P706" i="5"/>
  <c r="P705" i="5"/>
  <c r="P704" i="5"/>
  <c r="P703" i="5"/>
  <c r="P702" i="5"/>
  <c r="P701" i="5"/>
  <c r="P700" i="5"/>
  <c r="P699" i="5"/>
  <c r="P698" i="5"/>
  <c r="P697" i="5"/>
  <c r="P696" i="5"/>
  <c r="P695" i="5"/>
  <c r="P694" i="5"/>
  <c r="P693" i="5"/>
  <c r="P692" i="5"/>
  <c r="P691" i="5"/>
  <c r="P690" i="5"/>
  <c r="P689" i="5"/>
  <c r="P688" i="5"/>
  <c r="P687" i="5"/>
  <c r="P686" i="5"/>
  <c r="P685" i="5"/>
  <c r="P684" i="5"/>
  <c r="P683" i="5"/>
  <c r="P682" i="5"/>
  <c r="P681" i="5"/>
  <c r="P680" i="5"/>
  <c r="P679" i="5"/>
  <c r="P678" i="5"/>
  <c r="P677" i="5"/>
  <c r="P676" i="5"/>
  <c r="P675" i="5"/>
  <c r="P674" i="5"/>
  <c r="P673" i="5"/>
  <c r="P672" i="5"/>
  <c r="P671" i="5"/>
  <c r="P670" i="5"/>
  <c r="P669" i="5"/>
  <c r="P668" i="5"/>
  <c r="P667" i="5"/>
  <c r="P666" i="5"/>
  <c r="P665" i="5"/>
  <c r="P664" i="5"/>
  <c r="P663" i="5"/>
  <c r="P662" i="5"/>
  <c r="P661" i="5"/>
  <c r="P660" i="5"/>
  <c r="P659" i="5"/>
  <c r="P658" i="5"/>
  <c r="P657" i="5"/>
  <c r="P656" i="5"/>
  <c r="P655" i="5"/>
  <c r="P654" i="5"/>
  <c r="P653" i="5"/>
  <c r="P652" i="5"/>
  <c r="P651" i="5"/>
  <c r="P650" i="5"/>
  <c r="P649" i="5"/>
  <c r="P648" i="5"/>
  <c r="P647" i="5"/>
  <c r="P646" i="5"/>
  <c r="P645" i="5"/>
  <c r="P644" i="5"/>
  <c r="P643" i="5"/>
  <c r="P642" i="5"/>
  <c r="P641" i="5"/>
  <c r="P640" i="5"/>
  <c r="P639" i="5"/>
  <c r="P638" i="5"/>
  <c r="P637" i="5"/>
  <c r="P636" i="5"/>
  <c r="P635" i="5"/>
  <c r="P634" i="5"/>
  <c r="P633" i="5"/>
  <c r="P632" i="5"/>
  <c r="P631" i="5"/>
  <c r="P630" i="5"/>
  <c r="P629" i="5"/>
  <c r="P628" i="5"/>
  <c r="P627" i="5"/>
  <c r="P626" i="5"/>
  <c r="P625" i="5"/>
  <c r="P624" i="5"/>
  <c r="P623" i="5"/>
  <c r="P622" i="5"/>
  <c r="P621" i="5"/>
  <c r="P620" i="5"/>
  <c r="P619" i="5"/>
  <c r="P618" i="5"/>
  <c r="P617" i="5"/>
  <c r="P616" i="5"/>
  <c r="P615" i="5"/>
  <c r="P614" i="5"/>
  <c r="P613" i="5"/>
  <c r="P612" i="5"/>
  <c r="P611" i="5"/>
  <c r="P610" i="5"/>
  <c r="P609" i="5"/>
  <c r="P608" i="5"/>
  <c r="P607" i="5"/>
  <c r="P606" i="5"/>
  <c r="P605" i="5"/>
  <c r="P604" i="5"/>
  <c r="P603" i="5"/>
  <c r="P602" i="5"/>
  <c r="P601" i="5"/>
  <c r="P600" i="5"/>
  <c r="P599" i="5"/>
  <c r="P598" i="5"/>
  <c r="P597" i="5"/>
  <c r="P596" i="5"/>
  <c r="P595" i="5"/>
  <c r="P594" i="5"/>
  <c r="P593" i="5"/>
  <c r="P592" i="5"/>
  <c r="P591" i="5"/>
  <c r="P590" i="5"/>
  <c r="P589" i="5"/>
  <c r="P588" i="5"/>
  <c r="P587" i="5"/>
  <c r="P586" i="5"/>
  <c r="P585" i="5"/>
  <c r="P584" i="5"/>
  <c r="P583" i="5"/>
  <c r="P582" i="5"/>
  <c r="P581" i="5"/>
  <c r="P580" i="5"/>
  <c r="P579" i="5"/>
  <c r="P578" i="5"/>
  <c r="P577" i="5"/>
  <c r="P576" i="5"/>
  <c r="P575" i="5"/>
  <c r="P574" i="5"/>
  <c r="P573" i="5"/>
  <c r="P572" i="5"/>
  <c r="P571" i="5"/>
  <c r="P570" i="5"/>
  <c r="P569" i="5"/>
  <c r="P568" i="5"/>
  <c r="P567" i="5"/>
  <c r="P566" i="5"/>
  <c r="P565" i="5"/>
  <c r="P564" i="5"/>
  <c r="P563" i="5"/>
  <c r="P562" i="5"/>
  <c r="P561" i="5"/>
  <c r="P560" i="5"/>
  <c r="P559" i="5"/>
  <c r="P558" i="5"/>
  <c r="P557" i="5"/>
  <c r="P556" i="5"/>
  <c r="P555" i="5"/>
  <c r="P554" i="5"/>
  <c r="P553" i="5"/>
  <c r="P552" i="5"/>
  <c r="P551" i="5"/>
  <c r="P550" i="5"/>
  <c r="P549" i="5"/>
  <c r="P548" i="5"/>
  <c r="P547" i="5"/>
  <c r="P546" i="5"/>
  <c r="P545" i="5"/>
  <c r="P544" i="5"/>
  <c r="P543" i="5"/>
  <c r="P542" i="5"/>
  <c r="P541" i="5"/>
  <c r="P540" i="5"/>
  <c r="P539" i="5"/>
  <c r="P538" i="5"/>
  <c r="P537" i="5"/>
  <c r="P536" i="5"/>
  <c r="P535" i="5"/>
  <c r="P534" i="5"/>
  <c r="P533" i="5"/>
  <c r="P532" i="5"/>
  <c r="P531" i="5"/>
  <c r="P530" i="5"/>
  <c r="P529" i="5"/>
  <c r="P528" i="5"/>
  <c r="P527" i="5"/>
  <c r="P526" i="5"/>
  <c r="P525" i="5"/>
  <c r="P524" i="5"/>
  <c r="P523" i="5"/>
  <c r="P522" i="5"/>
  <c r="P521" i="5"/>
  <c r="P520" i="5"/>
  <c r="P519" i="5"/>
  <c r="P518" i="5"/>
  <c r="P517" i="5"/>
  <c r="P516" i="5"/>
  <c r="P515" i="5"/>
  <c r="P514" i="5"/>
  <c r="P513" i="5"/>
  <c r="P512" i="5"/>
  <c r="P511" i="5"/>
  <c r="P510" i="5"/>
  <c r="P509" i="5"/>
  <c r="P508" i="5"/>
  <c r="P507" i="5"/>
  <c r="P506" i="5"/>
  <c r="P505" i="5"/>
  <c r="P504" i="5"/>
  <c r="P503" i="5"/>
  <c r="P502" i="5"/>
  <c r="P501" i="5"/>
  <c r="P500" i="5"/>
  <c r="P499" i="5"/>
  <c r="P498" i="5"/>
  <c r="P497" i="5"/>
  <c r="P496" i="5"/>
  <c r="P495" i="5"/>
  <c r="P494" i="5"/>
  <c r="P493" i="5"/>
  <c r="P492" i="5"/>
  <c r="P491" i="5"/>
  <c r="P490" i="5"/>
  <c r="P489" i="5"/>
  <c r="P488" i="5"/>
  <c r="P487" i="5"/>
  <c r="P486" i="5"/>
  <c r="P485" i="5"/>
  <c r="P484" i="5"/>
  <c r="P483" i="5"/>
  <c r="P482" i="5"/>
  <c r="P481" i="5"/>
  <c r="P480" i="5"/>
  <c r="P479" i="5"/>
  <c r="P478" i="5"/>
  <c r="P477" i="5"/>
  <c r="P476" i="5"/>
  <c r="P475" i="5"/>
  <c r="P474" i="5"/>
  <c r="P473" i="5"/>
  <c r="P472" i="5"/>
  <c r="P471" i="5"/>
  <c r="P470" i="5"/>
  <c r="P469" i="5"/>
  <c r="P468" i="5"/>
  <c r="P467" i="5"/>
  <c r="P466" i="5"/>
  <c r="P465" i="5"/>
  <c r="P464" i="5"/>
  <c r="P463" i="5"/>
  <c r="P462" i="5"/>
  <c r="P461" i="5"/>
  <c r="P460" i="5"/>
  <c r="P459" i="5"/>
  <c r="P458" i="5"/>
  <c r="P457" i="5"/>
  <c r="P456" i="5"/>
  <c r="P455" i="5"/>
  <c r="P454" i="5"/>
  <c r="P453" i="5"/>
  <c r="P452" i="5"/>
  <c r="P451" i="5"/>
  <c r="P450" i="5"/>
  <c r="P449" i="5"/>
  <c r="P448" i="5"/>
  <c r="P447" i="5"/>
  <c r="P446" i="5"/>
  <c r="P445" i="5"/>
  <c r="P444" i="5"/>
  <c r="P443" i="5"/>
  <c r="P442" i="5"/>
  <c r="P441" i="5"/>
  <c r="P440" i="5"/>
  <c r="P439" i="5"/>
  <c r="P438" i="5"/>
  <c r="P437" i="5"/>
  <c r="P436" i="5"/>
  <c r="P435" i="5"/>
  <c r="P434" i="5"/>
  <c r="P433" i="5"/>
  <c r="P432" i="5"/>
  <c r="P431" i="5"/>
  <c r="P430" i="5"/>
  <c r="P429" i="5"/>
  <c r="P428" i="5"/>
  <c r="P427" i="5"/>
  <c r="P426" i="5"/>
  <c r="P425" i="5"/>
  <c r="P424" i="5"/>
  <c r="P423" i="5"/>
  <c r="P422" i="5"/>
  <c r="P421" i="5"/>
  <c r="P420" i="5"/>
  <c r="P419" i="5"/>
  <c r="P418" i="5"/>
  <c r="P417" i="5"/>
  <c r="P416" i="5"/>
  <c r="P415" i="5"/>
  <c r="P414" i="5"/>
  <c r="P413" i="5"/>
  <c r="P412" i="5"/>
  <c r="P411" i="5"/>
  <c r="P410" i="5"/>
  <c r="P409" i="5"/>
  <c r="P408" i="5"/>
  <c r="P407" i="5"/>
  <c r="P406" i="5"/>
  <c r="P405" i="5"/>
  <c r="P404" i="5"/>
  <c r="P403" i="5"/>
  <c r="P402" i="5"/>
  <c r="P401" i="5"/>
  <c r="P400" i="5"/>
  <c r="P399" i="5"/>
  <c r="P398" i="5"/>
  <c r="P397" i="5"/>
  <c r="P396" i="5"/>
  <c r="P395" i="5"/>
  <c r="P394" i="5"/>
  <c r="P393" i="5"/>
  <c r="P392" i="5"/>
  <c r="P391" i="5"/>
  <c r="P390" i="5"/>
  <c r="P389" i="5"/>
  <c r="P388" i="5"/>
  <c r="P387" i="5"/>
  <c r="P386" i="5"/>
  <c r="P385" i="5"/>
  <c r="P384" i="5"/>
  <c r="P383" i="5"/>
  <c r="P382" i="5"/>
  <c r="P381" i="5"/>
  <c r="P380" i="5"/>
  <c r="P379" i="5"/>
  <c r="P378" i="5"/>
  <c r="P377" i="5"/>
  <c r="P376" i="5"/>
  <c r="P375" i="5"/>
  <c r="P374" i="5"/>
  <c r="P373" i="5"/>
  <c r="P372" i="5"/>
  <c r="P371" i="5"/>
  <c r="P370" i="5"/>
  <c r="P369" i="5"/>
  <c r="P368" i="5"/>
  <c r="P367" i="5"/>
  <c r="P366" i="5"/>
  <c r="P365" i="5"/>
  <c r="P364" i="5"/>
  <c r="P363" i="5"/>
  <c r="P362" i="5"/>
  <c r="P361" i="5"/>
  <c r="P360" i="5"/>
  <c r="P359" i="5"/>
  <c r="P358" i="5"/>
  <c r="P357" i="5"/>
  <c r="P356" i="5"/>
  <c r="P355" i="5"/>
  <c r="P354" i="5"/>
  <c r="P353" i="5"/>
  <c r="P352" i="5"/>
  <c r="P351" i="5"/>
  <c r="P350" i="5"/>
  <c r="P349" i="5"/>
  <c r="P348" i="5"/>
  <c r="P347" i="5"/>
  <c r="P346" i="5"/>
  <c r="P345" i="5"/>
  <c r="P344" i="5"/>
  <c r="P343" i="5"/>
  <c r="P342" i="5"/>
  <c r="P341" i="5"/>
  <c r="P340" i="5"/>
  <c r="P339" i="5"/>
  <c r="P338" i="5"/>
  <c r="P337" i="5"/>
  <c r="P336" i="5"/>
  <c r="P335" i="5"/>
  <c r="P334" i="5"/>
  <c r="P333" i="5"/>
  <c r="P332" i="5"/>
  <c r="P331" i="5"/>
  <c r="P330" i="5"/>
  <c r="P329" i="5"/>
  <c r="P328" i="5"/>
  <c r="P327" i="5"/>
  <c r="P326" i="5"/>
  <c r="P325" i="5"/>
  <c r="P324" i="5"/>
  <c r="P323" i="5"/>
  <c r="P322" i="5"/>
  <c r="P321" i="5"/>
  <c r="P320" i="5"/>
  <c r="P319" i="5"/>
  <c r="P318" i="5"/>
  <c r="P317" i="5"/>
  <c r="P316" i="5"/>
  <c r="P315" i="5"/>
  <c r="P314" i="5"/>
  <c r="P313" i="5"/>
  <c r="P312" i="5"/>
  <c r="P311" i="5"/>
  <c r="P310" i="5"/>
  <c r="P309" i="5"/>
  <c r="P308" i="5"/>
  <c r="P307" i="5"/>
  <c r="P306" i="5"/>
  <c r="P305" i="5"/>
  <c r="P304" i="5"/>
  <c r="P303" i="5"/>
  <c r="P302" i="5"/>
  <c r="P301" i="5"/>
  <c r="P300" i="5"/>
  <c r="P299" i="5"/>
  <c r="P298" i="5"/>
  <c r="P297" i="5"/>
  <c r="P296" i="5"/>
  <c r="P295" i="5"/>
  <c r="P294" i="5"/>
  <c r="P293" i="5"/>
  <c r="P292" i="5"/>
  <c r="P291" i="5"/>
  <c r="P290" i="5"/>
  <c r="P289" i="5"/>
  <c r="P288" i="5"/>
  <c r="P287" i="5"/>
  <c r="P286" i="5"/>
  <c r="P285" i="5"/>
  <c r="P284" i="5"/>
  <c r="P283" i="5"/>
  <c r="P282" i="5"/>
  <c r="P281" i="5"/>
  <c r="P280" i="5"/>
  <c r="P279" i="5"/>
  <c r="P278" i="5"/>
  <c r="P277" i="5"/>
  <c r="P276" i="5"/>
  <c r="P275" i="5"/>
  <c r="P274" i="5"/>
  <c r="P273" i="5"/>
  <c r="P272" i="5"/>
  <c r="P271" i="5"/>
  <c r="P270" i="5"/>
  <c r="P269" i="5"/>
  <c r="P268" i="5"/>
  <c r="P267" i="5"/>
  <c r="P266" i="5"/>
  <c r="P265" i="5"/>
  <c r="P264" i="5"/>
  <c r="P263" i="5"/>
  <c r="P262" i="5"/>
  <c r="P261" i="5"/>
  <c r="P260" i="5"/>
  <c r="P259" i="5"/>
  <c r="P258" i="5"/>
  <c r="P257" i="5"/>
  <c r="P256" i="5"/>
  <c r="P255" i="5"/>
  <c r="P254" i="5"/>
  <c r="P253" i="5"/>
  <c r="P252" i="5"/>
  <c r="P251" i="5"/>
  <c r="P250" i="5"/>
  <c r="P249" i="5"/>
  <c r="P248" i="5"/>
  <c r="P247" i="5"/>
  <c r="P246" i="5"/>
  <c r="P245" i="5"/>
  <c r="P244" i="5"/>
  <c r="P243" i="5"/>
  <c r="P242" i="5"/>
  <c r="P241" i="5"/>
  <c r="P240" i="5"/>
  <c r="P239" i="5"/>
  <c r="P238" i="5"/>
  <c r="P237" i="5"/>
  <c r="P236" i="5"/>
  <c r="P235" i="5"/>
  <c r="P234" i="5"/>
  <c r="P233" i="5"/>
  <c r="P232" i="5"/>
  <c r="P231" i="5"/>
  <c r="P230" i="5"/>
  <c r="P229" i="5"/>
  <c r="P228" i="5"/>
  <c r="P227" i="5"/>
  <c r="P226" i="5"/>
  <c r="P225" i="5"/>
  <c r="P224" i="5"/>
  <c r="P223" i="5"/>
  <c r="P222" i="5"/>
  <c r="P221" i="5"/>
  <c r="P220" i="5"/>
  <c r="P219" i="5"/>
  <c r="P218" i="5"/>
  <c r="P217" i="5"/>
  <c r="P216" i="5"/>
  <c r="P215" i="5"/>
  <c r="P214" i="5"/>
  <c r="P213" i="5"/>
  <c r="P212" i="5"/>
  <c r="P211" i="5"/>
  <c r="P210" i="5"/>
  <c r="P209" i="5"/>
  <c r="P208" i="5"/>
  <c r="P207" i="5"/>
  <c r="P206" i="5"/>
  <c r="P205" i="5"/>
  <c r="P204" i="5"/>
  <c r="P203" i="5"/>
  <c r="P202" i="5"/>
  <c r="P201" i="5"/>
  <c r="P200" i="5"/>
  <c r="P199" i="5"/>
  <c r="P198" i="5"/>
  <c r="P197" i="5"/>
  <c r="P196" i="5"/>
  <c r="P195" i="5"/>
  <c r="P194" i="5"/>
  <c r="P193" i="5"/>
  <c r="P192" i="5"/>
  <c r="P191" i="5"/>
  <c r="P190" i="5"/>
  <c r="P189" i="5"/>
  <c r="P188" i="5"/>
  <c r="P187" i="5"/>
  <c r="P186" i="5"/>
  <c r="P185" i="5"/>
  <c r="P184" i="5"/>
  <c r="P183" i="5"/>
  <c r="P182" i="5"/>
  <c r="P181" i="5"/>
  <c r="P180" i="5"/>
  <c r="P179" i="5"/>
  <c r="P178" i="5"/>
  <c r="P177" i="5"/>
  <c r="P176" i="5"/>
  <c r="P175" i="5"/>
  <c r="P174" i="5"/>
  <c r="P173" i="5"/>
  <c r="P172" i="5"/>
  <c r="P171" i="5"/>
  <c r="P170" i="5"/>
  <c r="P169" i="5"/>
  <c r="P168" i="5"/>
  <c r="P167" i="5"/>
  <c r="P166" i="5"/>
  <c r="P165" i="5"/>
  <c r="P164" i="5"/>
  <c r="P163" i="5"/>
  <c r="P162" i="5"/>
  <c r="P161" i="5"/>
  <c r="P160" i="5"/>
  <c r="P159" i="5"/>
  <c r="P158" i="5"/>
  <c r="P157" i="5"/>
  <c r="P156" i="5"/>
  <c r="P155" i="5"/>
  <c r="P154" i="5"/>
  <c r="P153" i="5"/>
  <c r="P152" i="5"/>
  <c r="P151" i="5"/>
  <c r="P150" i="5"/>
  <c r="P149" i="5"/>
  <c r="P148" i="5"/>
  <c r="P147" i="5"/>
  <c r="P146" i="5"/>
  <c r="P145" i="5"/>
  <c r="P144" i="5"/>
  <c r="P14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P8" i="5"/>
  <c r="P7" i="5"/>
  <c r="P6" i="5"/>
  <c r="P5" i="5"/>
  <c r="P4" i="5"/>
  <c r="P2302" i="12" l="1"/>
  <c r="P2305" i="12"/>
  <c r="P2297" i="12"/>
  <c r="P2306" i="12"/>
  <c r="P2303" i="12"/>
  <c r="P2300" i="12"/>
  <c r="P2299" i="12"/>
  <c r="P2298" i="12"/>
  <c r="P2301" i="12"/>
  <c r="P2382" i="12"/>
  <c r="P2386" i="12"/>
  <c r="P2390" i="12"/>
  <c r="P2308" i="12"/>
  <c r="P2312" i="12"/>
  <c r="P2316" i="12"/>
  <c r="P2320" i="12"/>
  <c r="P2324" i="12"/>
  <c r="P2328" i="12"/>
  <c r="P2332" i="12"/>
  <c r="P2336" i="12"/>
  <c r="P2340" i="12"/>
  <c r="P2344" i="12"/>
  <c r="P2348" i="12"/>
  <c r="P2352" i="12"/>
  <c r="P2356" i="12"/>
  <c r="P2360" i="12"/>
  <c r="P2364" i="12"/>
  <c r="P2368" i="12"/>
  <c r="P2372" i="12"/>
  <c r="P2376" i="12"/>
  <c r="P2380" i="12"/>
  <c r="P2384" i="12"/>
  <c r="P2388" i="12"/>
  <c r="P2392" i="12"/>
  <c r="P2311" i="12"/>
  <c r="P2315" i="12"/>
  <c r="P2319" i="12"/>
  <c r="P2323" i="12"/>
  <c r="P2327" i="12"/>
  <c r="P2331" i="12"/>
  <c r="P2335" i="12"/>
  <c r="P2339" i="12"/>
  <c r="P2343" i="12"/>
  <c r="P2347" i="12"/>
  <c r="P2351" i="12"/>
  <c r="P2355" i="12"/>
  <c r="P2359" i="12"/>
  <c r="P2363" i="12"/>
  <c r="P2367" i="12"/>
  <c r="P2371" i="12"/>
  <c r="P2375" i="12"/>
  <c r="P2379" i="12"/>
  <c r="P2383" i="12"/>
  <c r="P2387" i="12"/>
  <c r="P2391" i="12"/>
  <c r="P2310" i="12"/>
  <c r="P2314" i="12"/>
  <c r="P2318" i="12"/>
  <c r="P2322" i="12"/>
  <c r="P2326" i="12"/>
  <c r="P2330" i="12"/>
  <c r="P2334" i="12"/>
  <c r="P2338" i="12"/>
  <c r="P2342" i="12"/>
  <c r="P2346" i="12"/>
  <c r="P2350" i="12"/>
  <c r="P2354" i="12"/>
  <c r="P2358" i="12"/>
  <c r="P2362" i="12"/>
  <c r="P2366" i="12"/>
  <c r="P2370" i="12"/>
  <c r="P2374" i="12"/>
  <c r="P2378" i="12"/>
  <c r="U1001" i="7"/>
  <c r="V1001" i="7" s="1"/>
  <c r="W1001" i="7" s="1"/>
  <c r="Z1001" i="7" s="1"/>
  <c r="O1001" i="12" s="1"/>
  <c r="U1002" i="7"/>
  <c r="V1002" i="7" s="1"/>
  <c r="Y1002" i="7" s="1"/>
  <c r="N1002" i="12" s="1"/>
  <c r="Y724" i="8"/>
  <c r="N2293" i="12" s="1"/>
  <c r="W724" i="8"/>
  <c r="Z724" i="8" s="1"/>
  <c r="O2293" i="12" s="1"/>
  <c r="W723" i="8"/>
  <c r="Z723" i="8" s="1"/>
  <c r="O2292" i="12" s="1"/>
  <c r="Y723" i="8"/>
  <c r="N2292" i="12" s="1"/>
  <c r="W727" i="8"/>
  <c r="Z727" i="8" s="1"/>
  <c r="O2296" i="12" s="1"/>
  <c r="Y727" i="8"/>
  <c r="N2296" i="12" s="1"/>
  <c r="Y726" i="8"/>
  <c r="N2295" i="12" s="1"/>
  <c r="W726" i="8"/>
  <c r="Z726" i="8" s="1"/>
  <c r="O2295" i="12" s="1"/>
  <c r="W725" i="8"/>
  <c r="Z725" i="8" s="1"/>
  <c r="O2294" i="12" s="1"/>
  <c r="Y725" i="8"/>
  <c r="N2294" i="12" s="1"/>
  <c r="U1000" i="7"/>
  <c r="V1000" i="7" s="1"/>
  <c r="Y1000" i="7" s="1"/>
  <c r="N1000" i="12" s="1"/>
  <c r="W1002" i="7"/>
  <c r="Z1002" i="7" s="1"/>
  <c r="O1002" i="12" s="1"/>
  <c r="X722" i="8"/>
  <c r="X721" i="8"/>
  <c r="X720" i="8"/>
  <c r="X719" i="8"/>
  <c r="X718" i="8"/>
  <c r="X717" i="8"/>
  <c r="X716" i="8"/>
  <c r="X715" i="8"/>
  <c r="X714" i="8"/>
  <c r="X713" i="8"/>
  <c r="X712" i="8"/>
  <c r="X711" i="8"/>
  <c r="X710" i="8"/>
  <c r="X709" i="8"/>
  <c r="X708" i="8"/>
  <c r="X707" i="8"/>
  <c r="X706" i="8"/>
  <c r="X705" i="8"/>
  <c r="X704" i="8"/>
  <c r="X703" i="8"/>
  <c r="X702" i="8"/>
  <c r="X701" i="8"/>
  <c r="X700" i="8"/>
  <c r="X699" i="8"/>
  <c r="X698" i="8"/>
  <c r="X697" i="8"/>
  <c r="X696" i="8"/>
  <c r="X695" i="8"/>
  <c r="X694" i="8"/>
  <c r="X693" i="8"/>
  <c r="X692" i="8"/>
  <c r="X691" i="8"/>
  <c r="X690" i="8"/>
  <c r="X689" i="8"/>
  <c r="X688" i="8"/>
  <c r="X687" i="8"/>
  <c r="X686" i="8"/>
  <c r="X685" i="8"/>
  <c r="X684" i="8"/>
  <c r="X683" i="8"/>
  <c r="X682" i="8"/>
  <c r="X681" i="8"/>
  <c r="X680" i="8"/>
  <c r="X679" i="8"/>
  <c r="X678" i="8"/>
  <c r="X677" i="8"/>
  <c r="X676" i="8"/>
  <c r="X675" i="8"/>
  <c r="X674" i="8"/>
  <c r="X673" i="8"/>
  <c r="X672" i="8"/>
  <c r="X671" i="8"/>
  <c r="X670" i="8"/>
  <c r="X669" i="8"/>
  <c r="X668" i="8"/>
  <c r="X667" i="8"/>
  <c r="X666" i="8"/>
  <c r="X665" i="8"/>
  <c r="X664" i="8"/>
  <c r="X663" i="8"/>
  <c r="X662" i="8"/>
  <c r="X661" i="8"/>
  <c r="X660" i="8"/>
  <c r="X659" i="8"/>
  <c r="X658" i="8"/>
  <c r="X657" i="8"/>
  <c r="X656" i="8"/>
  <c r="X655" i="8"/>
  <c r="X654" i="8"/>
  <c r="X653" i="8"/>
  <c r="X652" i="8"/>
  <c r="X651" i="8"/>
  <c r="X650" i="8"/>
  <c r="X649" i="8"/>
  <c r="X648" i="8"/>
  <c r="X647" i="8"/>
  <c r="X646" i="8"/>
  <c r="X645" i="8"/>
  <c r="X644" i="8"/>
  <c r="X643" i="8"/>
  <c r="X642" i="8"/>
  <c r="X641" i="8"/>
  <c r="X640" i="8"/>
  <c r="X639" i="8"/>
  <c r="X638" i="8"/>
  <c r="X637" i="8"/>
  <c r="X636" i="8"/>
  <c r="X635" i="8"/>
  <c r="X634" i="8"/>
  <c r="X633" i="8"/>
  <c r="X632" i="8"/>
  <c r="X631" i="8"/>
  <c r="X630" i="8"/>
  <c r="X629" i="8"/>
  <c r="X628" i="8"/>
  <c r="X627" i="8"/>
  <c r="X626" i="8"/>
  <c r="X625" i="8"/>
  <c r="X624" i="8"/>
  <c r="X623" i="8"/>
  <c r="X622" i="8"/>
  <c r="X621" i="8"/>
  <c r="X620" i="8"/>
  <c r="X619" i="8"/>
  <c r="X618" i="8"/>
  <c r="X617" i="8"/>
  <c r="X616" i="8"/>
  <c r="X615" i="8"/>
  <c r="X614" i="8"/>
  <c r="X613" i="8"/>
  <c r="X612" i="8"/>
  <c r="X611" i="8"/>
  <c r="X610" i="8"/>
  <c r="X609" i="8"/>
  <c r="X608" i="8"/>
  <c r="X607" i="8"/>
  <c r="X606" i="8"/>
  <c r="X605" i="8"/>
  <c r="X604" i="8"/>
  <c r="X603" i="8"/>
  <c r="X602" i="8"/>
  <c r="X601" i="8"/>
  <c r="X600" i="8"/>
  <c r="X599" i="8"/>
  <c r="X598" i="8"/>
  <c r="X597" i="8"/>
  <c r="X596" i="8"/>
  <c r="X595" i="8"/>
  <c r="X594" i="8"/>
  <c r="X593" i="8"/>
  <c r="X592" i="8"/>
  <c r="X591" i="8"/>
  <c r="X590" i="8"/>
  <c r="X589" i="8"/>
  <c r="X588" i="8"/>
  <c r="X587" i="8"/>
  <c r="X586" i="8"/>
  <c r="X585" i="8"/>
  <c r="X584" i="8"/>
  <c r="X583" i="8"/>
  <c r="X582" i="8"/>
  <c r="X581" i="8"/>
  <c r="X580" i="8"/>
  <c r="X579" i="8"/>
  <c r="X578" i="8"/>
  <c r="X577" i="8"/>
  <c r="X576" i="8"/>
  <c r="X575" i="8"/>
  <c r="X574" i="8"/>
  <c r="X573" i="8"/>
  <c r="X572" i="8"/>
  <c r="X571" i="8"/>
  <c r="X570" i="8"/>
  <c r="X569" i="8"/>
  <c r="X568" i="8"/>
  <c r="X567" i="8"/>
  <c r="X566" i="8"/>
  <c r="X565" i="8"/>
  <c r="X564" i="8"/>
  <c r="X563" i="8"/>
  <c r="X562" i="8"/>
  <c r="X561" i="8"/>
  <c r="X560" i="8"/>
  <c r="X559" i="8"/>
  <c r="X558" i="8"/>
  <c r="X557" i="8"/>
  <c r="X556" i="8"/>
  <c r="X555" i="8"/>
  <c r="X554" i="8"/>
  <c r="X553" i="8"/>
  <c r="X552" i="8"/>
  <c r="X551" i="8"/>
  <c r="X550" i="8"/>
  <c r="X549" i="8"/>
  <c r="X548" i="8"/>
  <c r="X547" i="8"/>
  <c r="X546" i="8"/>
  <c r="X545" i="8"/>
  <c r="X544" i="8"/>
  <c r="X543" i="8"/>
  <c r="X542" i="8"/>
  <c r="X541" i="8"/>
  <c r="X540" i="8"/>
  <c r="X539" i="8"/>
  <c r="X538" i="8"/>
  <c r="X537" i="8"/>
  <c r="X536" i="8"/>
  <c r="X535" i="8"/>
  <c r="X534" i="8"/>
  <c r="X533" i="8"/>
  <c r="X532" i="8"/>
  <c r="X531" i="8"/>
  <c r="X530" i="8"/>
  <c r="X529" i="8"/>
  <c r="X528" i="8"/>
  <c r="X527" i="8"/>
  <c r="X526" i="8"/>
  <c r="X525" i="8"/>
  <c r="X524" i="8"/>
  <c r="X523" i="8"/>
  <c r="X522" i="8"/>
  <c r="X521" i="8"/>
  <c r="X520" i="8"/>
  <c r="X519" i="8"/>
  <c r="X518" i="8"/>
  <c r="X517" i="8"/>
  <c r="X516" i="8"/>
  <c r="X515" i="8"/>
  <c r="X514" i="8"/>
  <c r="X513" i="8"/>
  <c r="X512" i="8"/>
  <c r="X511" i="8"/>
  <c r="X510" i="8"/>
  <c r="X509" i="8"/>
  <c r="X508" i="8"/>
  <c r="X507" i="8"/>
  <c r="X506" i="8"/>
  <c r="X505" i="8"/>
  <c r="X504" i="8"/>
  <c r="X503" i="8"/>
  <c r="X502" i="8"/>
  <c r="X501" i="8"/>
  <c r="X500" i="8"/>
  <c r="X499" i="8"/>
  <c r="X498" i="8"/>
  <c r="X497" i="8"/>
  <c r="X496" i="8"/>
  <c r="X495" i="8"/>
  <c r="X494" i="8"/>
  <c r="X493" i="8"/>
  <c r="X492" i="8"/>
  <c r="X491" i="8"/>
  <c r="X490" i="8"/>
  <c r="X489" i="8"/>
  <c r="X488" i="8"/>
  <c r="X487" i="8"/>
  <c r="X486" i="8"/>
  <c r="X485" i="8"/>
  <c r="X484" i="8"/>
  <c r="X483" i="8"/>
  <c r="X482" i="8"/>
  <c r="X481" i="8"/>
  <c r="X480" i="8"/>
  <c r="X479" i="8"/>
  <c r="X478" i="8"/>
  <c r="X477" i="8"/>
  <c r="X476" i="8"/>
  <c r="X475" i="8"/>
  <c r="X474" i="8"/>
  <c r="X473" i="8"/>
  <c r="X472" i="8"/>
  <c r="X471" i="8"/>
  <c r="X470" i="8"/>
  <c r="X469" i="8"/>
  <c r="X468" i="8"/>
  <c r="X467" i="8"/>
  <c r="X466" i="8"/>
  <c r="X465" i="8"/>
  <c r="X464" i="8"/>
  <c r="X463" i="8"/>
  <c r="X462" i="8"/>
  <c r="X461" i="8"/>
  <c r="X460" i="8"/>
  <c r="X459" i="8"/>
  <c r="X458" i="8"/>
  <c r="X457" i="8"/>
  <c r="X456" i="8"/>
  <c r="X455" i="8"/>
  <c r="X454" i="8"/>
  <c r="X453" i="8"/>
  <c r="X452" i="8"/>
  <c r="X451" i="8"/>
  <c r="X450" i="8"/>
  <c r="X449" i="8"/>
  <c r="X448" i="8"/>
  <c r="X447" i="8"/>
  <c r="X446" i="8"/>
  <c r="X445" i="8"/>
  <c r="X444" i="8"/>
  <c r="X443" i="8"/>
  <c r="X442" i="8"/>
  <c r="X441" i="8"/>
  <c r="X440" i="8"/>
  <c r="X439" i="8"/>
  <c r="X438" i="8"/>
  <c r="X437" i="8"/>
  <c r="X436" i="8"/>
  <c r="X435" i="8"/>
  <c r="X434" i="8"/>
  <c r="X433" i="8"/>
  <c r="X432" i="8"/>
  <c r="X431" i="8"/>
  <c r="X430" i="8"/>
  <c r="X429" i="8"/>
  <c r="X428" i="8"/>
  <c r="X427" i="8"/>
  <c r="X426" i="8"/>
  <c r="X425" i="8"/>
  <c r="X424" i="8"/>
  <c r="X423" i="8"/>
  <c r="X422" i="8"/>
  <c r="X421" i="8"/>
  <c r="X420" i="8"/>
  <c r="X419" i="8"/>
  <c r="X418" i="8"/>
  <c r="X417" i="8"/>
  <c r="X416" i="8"/>
  <c r="X415" i="8"/>
  <c r="X414" i="8"/>
  <c r="X413" i="8"/>
  <c r="X412" i="8"/>
  <c r="X411" i="8"/>
  <c r="X410" i="8"/>
  <c r="X409" i="8"/>
  <c r="X408" i="8"/>
  <c r="X407" i="8"/>
  <c r="X406" i="8"/>
  <c r="X405" i="8"/>
  <c r="X404" i="8"/>
  <c r="X403" i="8"/>
  <c r="X402" i="8"/>
  <c r="X401" i="8"/>
  <c r="X400" i="8"/>
  <c r="X399" i="8"/>
  <c r="X398" i="8"/>
  <c r="X397" i="8"/>
  <c r="X396" i="8"/>
  <c r="X395" i="8"/>
  <c r="X394" i="8"/>
  <c r="X393" i="8"/>
  <c r="X392" i="8"/>
  <c r="X391" i="8"/>
  <c r="X390" i="8"/>
  <c r="X389" i="8"/>
  <c r="X388" i="8"/>
  <c r="X387" i="8"/>
  <c r="X386" i="8"/>
  <c r="X385" i="8"/>
  <c r="X384" i="8"/>
  <c r="X383" i="8"/>
  <c r="X382" i="8"/>
  <c r="X381" i="8"/>
  <c r="X380" i="8"/>
  <c r="X379" i="8"/>
  <c r="X378" i="8"/>
  <c r="X377" i="8"/>
  <c r="X376" i="8"/>
  <c r="X375" i="8"/>
  <c r="X374" i="8"/>
  <c r="X373" i="8"/>
  <c r="X372" i="8"/>
  <c r="X371" i="8"/>
  <c r="X370" i="8"/>
  <c r="X369" i="8"/>
  <c r="X368" i="8"/>
  <c r="X367" i="8"/>
  <c r="X366" i="8"/>
  <c r="X365" i="8"/>
  <c r="X364" i="8"/>
  <c r="X363" i="8"/>
  <c r="X362" i="8"/>
  <c r="X361" i="8"/>
  <c r="X360" i="8"/>
  <c r="X359" i="8"/>
  <c r="X358" i="8"/>
  <c r="X357" i="8"/>
  <c r="X356" i="8"/>
  <c r="X355" i="8"/>
  <c r="X354" i="8"/>
  <c r="X353" i="8"/>
  <c r="X352" i="8"/>
  <c r="X351" i="8"/>
  <c r="X350" i="8"/>
  <c r="X349" i="8"/>
  <c r="X348" i="8"/>
  <c r="X347" i="8"/>
  <c r="X346" i="8"/>
  <c r="X345" i="8"/>
  <c r="X344" i="8"/>
  <c r="X343" i="8"/>
  <c r="X342" i="8"/>
  <c r="X341" i="8"/>
  <c r="X340" i="8"/>
  <c r="X339" i="8"/>
  <c r="X338" i="8"/>
  <c r="X337" i="8"/>
  <c r="X336" i="8"/>
  <c r="X335" i="8"/>
  <c r="X334" i="8"/>
  <c r="X333" i="8"/>
  <c r="X332" i="8"/>
  <c r="X331" i="8"/>
  <c r="X330" i="8"/>
  <c r="X329" i="8"/>
  <c r="X328" i="8"/>
  <c r="X327" i="8"/>
  <c r="X326" i="8"/>
  <c r="X325" i="8"/>
  <c r="X324" i="8"/>
  <c r="X323" i="8"/>
  <c r="X322" i="8"/>
  <c r="X321" i="8"/>
  <c r="X320" i="8"/>
  <c r="X319" i="8"/>
  <c r="X318" i="8"/>
  <c r="X317" i="8"/>
  <c r="X316" i="8"/>
  <c r="X315" i="8"/>
  <c r="X314" i="8"/>
  <c r="X313" i="8"/>
  <c r="X312" i="8"/>
  <c r="X311" i="8"/>
  <c r="X310" i="8"/>
  <c r="X309" i="8"/>
  <c r="X308" i="8"/>
  <c r="X307" i="8"/>
  <c r="X306" i="8"/>
  <c r="X305" i="8"/>
  <c r="X304" i="8"/>
  <c r="X303" i="8"/>
  <c r="X302" i="8"/>
  <c r="X301" i="8"/>
  <c r="X300" i="8"/>
  <c r="X299" i="8"/>
  <c r="X298" i="8"/>
  <c r="X297" i="8"/>
  <c r="X296" i="8"/>
  <c r="X295" i="8"/>
  <c r="X294" i="8"/>
  <c r="X293" i="8"/>
  <c r="X292" i="8"/>
  <c r="X291" i="8"/>
  <c r="X290" i="8"/>
  <c r="X289" i="8"/>
  <c r="X288" i="8"/>
  <c r="X287" i="8"/>
  <c r="X286" i="8"/>
  <c r="X285" i="8"/>
  <c r="X284" i="8"/>
  <c r="X283" i="8"/>
  <c r="X282" i="8"/>
  <c r="X281" i="8"/>
  <c r="X280" i="8"/>
  <c r="X279" i="8"/>
  <c r="X278" i="8"/>
  <c r="X277" i="8"/>
  <c r="X276" i="8"/>
  <c r="X275" i="8"/>
  <c r="X274" i="8"/>
  <c r="X273" i="8"/>
  <c r="X272" i="8"/>
  <c r="X271" i="8"/>
  <c r="X270" i="8"/>
  <c r="X269" i="8"/>
  <c r="X268" i="8"/>
  <c r="X267" i="8"/>
  <c r="X266" i="8"/>
  <c r="X265" i="8"/>
  <c r="X264" i="8"/>
  <c r="X263" i="8"/>
  <c r="X262" i="8"/>
  <c r="X261" i="8"/>
  <c r="X260" i="8"/>
  <c r="X259" i="8"/>
  <c r="X258" i="8"/>
  <c r="X257" i="8"/>
  <c r="X256" i="8"/>
  <c r="X255" i="8"/>
  <c r="X254" i="8"/>
  <c r="X253" i="8"/>
  <c r="X252" i="8"/>
  <c r="X251" i="8"/>
  <c r="X250" i="8"/>
  <c r="X249" i="8"/>
  <c r="X248" i="8"/>
  <c r="X247" i="8"/>
  <c r="X246" i="8"/>
  <c r="X245" i="8"/>
  <c r="X244" i="8"/>
  <c r="X243" i="8"/>
  <c r="X242" i="8"/>
  <c r="X241" i="8"/>
  <c r="X240" i="8"/>
  <c r="X239" i="8"/>
  <c r="X238" i="8"/>
  <c r="X237" i="8"/>
  <c r="X236" i="8"/>
  <c r="X235" i="8"/>
  <c r="X234" i="8"/>
  <c r="X233" i="8"/>
  <c r="X232" i="8"/>
  <c r="X231" i="8"/>
  <c r="X230" i="8"/>
  <c r="X229" i="8"/>
  <c r="X228" i="8"/>
  <c r="X227" i="8"/>
  <c r="X226" i="8"/>
  <c r="X225" i="8"/>
  <c r="X224" i="8"/>
  <c r="X223" i="8"/>
  <c r="X222" i="8"/>
  <c r="X221" i="8"/>
  <c r="X220" i="8"/>
  <c r="X219" i="8"/>
  <c r="X218" i="8"/>
  <c r="X217" i="8"/>
  <c r="X216" i="8"/>
  <c r="X215" i="8"/>
  <c r="X214" i="8"/>
  <c r="X213" i="8"/>
  <c r="X212" i="8"/>
  <c r="X211" i="8"/>
  <c r="X210" i="8"/>
  <c r="X209" i="8"/>
  <c r="X208" i="8"/>
  <c r="X207" i="8"/>
  <c r="X206" i="8"/>
  <c r="X205" i="8"/>
  <c r="X204" i="8"/>
  <c r="X203" i="8"/>
  <c r="X202" i="8"/>
  <c r="X201" i="8"/>
  <c r="X200" i="8"/>
  <c r="X199" i="8"/>
  <c r="X198" i="8"/>
  <c r="X197" i="8"/>
  <c r="X196" i="8"/>
  <c r="X195" i="8"/>
  <c r="X194" i="8"/>
  <c r="X193" i="8"/>
  <c r="X192" i="8"/>
  <c r="X191" i="8"/>
  <c r="X190" i="8"/>
  <c r="X189" i="8"/>
  <c r="X188" i="8"/>
  <c r="X187" i="8"/>
  <c r="X186" i="8"/>
  <c r="X185" i="8"/>
  <c r="X184" i="8"/>
  <c r="X183" i="8"/>
  <c r="X182" i="8"/>
  <c r="X181" i="8"/>
  <c r="X180" i="8"/>
  <c r="X179" i="8"/>
  <c r="X178" i="8"/>
  <c r="X177" i="8"/>
  <c r="X176" i="8"/>
  <c r="X175" i="8"/>
  <c r="X174" i="8"/>
  <c r="X173" i="8"/>
  <c r="X172" i="8"/>
  <c r="X171" i="8"/>
  <c r="X170" i="8"/>
  <c r="X169" i="8"/>
  <c r="X168" i="8"/>
  <c r="X167" i="8"/>
  <c r="X166" i="8"/>
  <c r="X165" i="8"/>
  <c r="X164" i="8"/>
  <c r="X163" i="8"/>
  <c r="X162" i="8"/>
  <c r="X161" i="8"/>
  <c r="X160" i="8"/>
  <c r="X159" i="8"/>
  <c r="X158" i="8"/>
  <c r="X157" i="8"/>
  <c r="X156" i="8"/>
  <c r="X155" i="8"/>
  <c r="X154" i="8"/>
  <c r="X153" i="8"/>
  <c r="X152" i="8"/>
  <c r="X151" i="8"/>
  <c r="X150" i="8"/>
  <c r="X149" i="8"/>
  <c r="X148" i="8"/>
  <c r="X147" i="8"/>
  <c r="X146" i="8"/>
  <c r="X145" i="8"/>
  <c r="X144" i="8"/>
  <c r="X143" i="8"/>
  <c r="X142" i="8"/>
  <c r="X141" i="8"/>
  <c r="X140" i="8"/>
  <c r="X139" i="8"/>
  <c r="X138" i="8"/>
  <c r="X137" i="8"/>
  <c r="X136" i="8"/>
  <c r="X135" i="8"/>
  <c r="X134" i="8"/>
  <c r="X133" i="8"/>
  <c r="X132" i="8"/>
  <c r="X131" i="8"/>
  <c r="X130" i="8"/>
  <c r="X129" i="8"/>
  <c r="X128" i="8"/>
  <c r="X127" i="8"/>
  <c r="X126" i="8"/>
  <c r="X125" i="8"/>
  <c r="X124" i="8"/>
  <c r="X123" i="8"/>
  <c r="X122" i="8"/>
  <c r="X121" i="8"/>
  <c r="X120" i="8"/>
  <c r="X119" i="8"/>
  <c r="X118" i="8"/>
  <c r="X117" i="8"/>
  <c r="X116" i="8"/>
  <c r="X115" i="8"/>
  <c r="X114" i="8"/>
  <c r="X113" i="8"/>
  <c r="X112" i="8"/>
  <c r="X111" i="8"/>
  <c r="X110" i="8"/>
  <c r="X109" i="8"/>
  <c r="X108" i="8"/>
  <c r="X107" i="8"/>
  <c r="X106" i="8"/>
  <c r="X105" i="8"/>
  <c r="X104" i="8"/>
  <c r="X103" i="8"/>
  <c r="X102" i="8"/>
  <c r="X101" i="8"/>
  <c r="X100" i="8"/>
  <c r="X99" i="8"/>
  <c r="X98" i="8"/>
  <c r="X97" i="8"/>
  <c r="X96" i="8"/>
  <c r="X95" i="8"/>
  <c r="X94" i="8"/>
  <c r="X93" i="8"/>
  <c r="X92" i="8"/>
  <c r="X91" i="8"/>
  <c r="X90" i="8"/>
  <c r="X89" i="8"/>
  <c r="X88" i="8"/>
  <c r="X87" i="8"/>
  <c r="X86" i="8"/>
  <c r="X85" i="8"/>
  <c r="X84" i="8"/>
  <c r="X83" i="8"/>
  <c r="X82" i="8"/>
  <c r="X81" i="8"/>
  <c r="X80" i="8"/>
  <c r="X79" i="8"/>
  <c r="X78" i="8"/>
  <c r="X77" i="8"/>
  <c r="X76" i="8"/>
  <c r="X75" i="8"/>
  <c r="X74" i="8"/>
  <c r="X73" i="8"/>
  <c r="X72" i="8"/>
  <c r="X71" i="8"/>
  <c r="X70" i="8"/>
  <c r="X69" i="8"/>
  <c r="X68" i="8"/>
  <c r="X67" i="8"/>
  <c r="X66" i="8"/>
  <c r="X65" i="8"/>
  <c r="X64" i="8"/>
  <c r="X63" i="8"/>
  <c r="X62" i="8"/>
  <c r="X61" i="8"/>
  <c r="X60" i="8"/>
  <c r="X59" i="8"/>
  <c r="X58" i="8"/>
  <c r="X57" i="8"/>
  <c r="X56" i="8"/>
  <c r="X55" i="8"/>
  <c r="X54" i="8"/>
  <c r="X53" i="8"/>
  <c r="X52" i="8"/>
  <c r="X51" i="8"/>
  <c r="X50" i="8"/>
  <c r="X49" i="8"/>
  <c r="X48" i="8"/>
  <c r="X47" i="8"/>
  <c r="X46" i="8"/>
  <c r="X45" i="8"/>
  <c r="X44" i="8"/>
  <c r="X43" i="8"/>
  <c r="X42" i="8"/>
  <c r="X41" i="8"/>
  <c r="X40" i="8"/>
  <c r="X39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9" i="8"/>
  <c r="X18" i="8"/>
  <c r="X17" i="8"/>
  <c r="X16" i="8"/>
  <c r="X15" i="8"/>
  <c r="X14" i="8"/>
  <c r="X13" i="8"/>
  <c r="X12" i="8"/>
  <c r="X11" i="8"/>
  <c r="X10" i="8"/>
  <c r="X9" i="8"/>
  <c r="X8" i="8"/>
  <c r="X7" i="8"/>
  <c r="X6" i="8"/>
  <c r="X5" i="8"/>
  <c r="X4" i="8"/>
  <c r="F6" i="14"/>
  <c r="F5" i="14"/>
  <c r="P2294" i="12" l="1"/>
  <c r="P2293" i="12"/>
  <c r="P2292" i="12"/>
  <c r="P2296" i="12"/>
  <c r="P1002" i="12"/>
  <c r="P2295" i="12"/>
  <c r="Y1001" i="7"/>
  <c r="N1001" i="12" s="1"/>
  <c r="P1001" i="12" s="1"/>
  <c r="AA725" i="8"/>
  <c r="AA727" i="8"/>
  <c r="AA1002" i="7"/>
  <c r="W1000" i="7"/>
  <c r="Z1000" i="7" s="1"/>
  <c r="AA724" i="8"/>
  <c r="AA723" i="8"/>
  <c r="AA726" i="8"/>
  <c r="R368" i="8"/>
  <c r="R367" i="8"/>
  <c r="R366" i="8"/>
  <c r="R365" i="8"/>
  <c r="R364" i="8"/>
  <c r="R363" i="8"/>
  <c r="R362" i="8"/>
  <c r="R361" i="8"/>
  <c r="R360" i="8"/>
  <c r="R359" i="8"/>
  <c r="R358" i="8"/>
  <c r="R357" i="8"/>
  <c r="R356" i="8"/>
  <c r="R355" i="8"/>
  <c r="R354" i="8"/>
  <c r="R353" i="8"/>
  <c r="R352" i="8"/>
  <c r="R351" i="8"/>
  <c r="R350" i="8"/>
  <c r="R349" i="8"/>
  <c r="R348" i="8"/>
  <c r="R347" i="8"/>
  <c r="R346" i="8"/>
  <c r="R345" i="8"/>
  <c r="R344" i="8"/>
  <c r="R343" i="8"/>
  <c r="R342" i="8"/>
  <c r="R341" i="8"/>
  <c r="R340" i="8"/>
  <c r="R339" i="8"/>
  <c r="R338" i="8"/>
  <c r="R337" i="8"/>
  <c r="R336" i="8"/>
  <c r="R335" i="8"/>
  <c r="R334" i="8"/>
  <c r="R333" i="8"/>
  <c r="R332" i="8"/>
  <c r="R331" i="8"/>
  <c r="R330" i="8"/>
  <c r="R329" i="8"/>
  <c r="R328" i="8"/>
  <c r="R327" i="8"/>
  <c r="R326" i="8"/>
  <c r="R325" i="8"/>
  <c r="R324" i="8"/>
  <c r="R323" i="8"/>
  <c r="R322" i="8"/>
  <c r="R321" i="8"/>
  <c r="R320" i="8"/>
  <c r="R319" i="8"/>
  <c r="R318" i="8"/>
  <c r="R317" i="8"/>
  <c r="R316" i="8"/>
  <c r="R315" i="8"/>
  <c r="R314" i="8"/>
  <c r="R313" i="8"/>
  <c r="R312" i="8"/>
  <c r="R311" i="8"/>
  <c r="R310" i="8"/>
  <c r="R309" i="8"/>
  <c r="R308" i="8"/>
  <c r="R307" i="8"/>
  <c r="R306" i="8"/>
  <c r="R305" i="8"/>
  <c r="R304" i="8"/>
  <c r="R303" i="8"/>
  <c r="R302" i="8"/>
  <c r="R301" i="8"/>
  <c r="R300" i="8"/>
  <c r="R299" i="8"/>
  <c r="R298" i="8"/>
  <c r="R297" i="8"/>
  <c r="R296" i="8"/>
  <c r="R295" i="8"/>
  <c r="R294" i="8"/>
  <c r="R293" i="8"/>
  <c r="R292" i="8"/>
  <c r="R291" i="8"/>
  <c r="R290" i="8"/>
  <c r="R289" i="8"/>
  <c r="R288" i="8"/>
  <c r="R287" i="8"/>
  <c r="R286" i="8"/>
  <c r="R285" i="8"/>
  <c r="R284" i="8"/>
  <c r="R283" i="8"/>
  <c r="R282" i="8"/>
  <c r="R281" i="8"/>
  <c r="R280" i="8"/>
  <c r="R279" i="8"/>
  <c r="R278" i="8"/>
  <c r="R277" i="8"/>
  <c r="R265" i="9"/>
  <c r="R264" i="9"/>
  <c r="R263" i="9"/>
  <c r="R262" i="9"/>
  <c r="R261" i="9"/>
  <c r="R260" i="9"/>
  <c r="R259" i="9"/>
  <c r="R258" i="9"/>
  <c r="R257" i="9"/>
  <c r="R256" i="9"/>
  <c r="R255" i="9"/>
  <c r="R254" i="9"/>
  <c r="R253" i="9"/>
  <c r="R252" i="9"/>
  <c r="R251" i="9"/>
  <c r="R250" i="9"/>
  <c r="R249" i="9"/>
  <c r="R248" i="9"/>
  <c r="R247" i="9"/>
  <c r="R246" i="9"/>
  <c r="R245" i="9"/>
  <c r="R244" i="9"/>
  <c r="R243" i="9"/>
  <c r="R242" i="9"/>
  <c r="R241" i="9"/>
  <c r="R240" i="9"/>
  <c r="R239" i="9"/>
  <c r="R238" i="9"/>
  <c r="R237" i="9"/>
  <c r="R236" i="9"/>
  <c r="R235" i="9"/>
  <c r="R234" i="9"/>
  <c r="R233" i="9"/>
  <c r="R232" i="9"/>
  <c r="R231" i="9"/>
  <c r="R230" i="9"/>
  <c r="R229" i="9"/>
  <c r="R228" i="9"/>
  <c r="R227" i="9"/>
  <c r="R226" i="9"/>
  <c r="R225" i="9"/>
  <c r="R224" i="9"/>
  <c r="R223" i="9"/>
  <c r="R222" i="9"/>
  <c r="R221" i="9"/>
  <c r="R220" i="9"/>
  <c r="R219" i="9"/>
  <c r="R218" i="9"/>
  <c r="R217" i="9"/>
  <c r="R216" i="9"/>
  <c r="R215" i="9"/>
  <c r="R214" i="9"/>
  <c r="R213" i="9"/>
  <c r="R212" i="9"/>
  <c r="R211" i="9"/>
  <c r="R210" i="9"/>
  <c r="R209" i="9"/>
  <c r="R208" i="9"/>
  <c r="R207" i="9"/>
  <c r="R206" i="9"/>
  <c r="R205" i="9"/>
  <c r="R204" i="9"/>
  <c r="R203" i="9"/>
  <c r="R202" i="9"/>
  <c r="R201" i="9"/>
  <c r="R200" i="9"/>
  <c r="R199" i="9"/>
  <c r="R198" i="9"/>
  <c r="R197" i="9"/>
  <c r="R196" i="9"/>
  <c r="R195" i="9"/>
  <c r="R194" i="9"/>
  <c r="R193" i="9"/>
  <c r="R192" i="9"/>
  <c r="R191" i="9"/>
  <c r="R190" i="9"/>
  <c r="R189" i="9"/>
  <c r="R188" i="9"/>
  <c r="R187" i="9"/>
  <c r="R186" i="9"/>
  <c r="R185" i="9"/>
  <c r="R184" i="9"/>
  <c r="R183" i="9"/>
  <c r="R182" i="9"/>
  <c r="R181" i="9"/>
  <c r="R180" i="9"/>
  <c r="R179" i="9"/>
  <c r="R178" i="9"/>
  <c r="R177" i="9"/>
  <c r="R176" i="9"/>
  <c r="R175" i="9"/>
  <c r="R174" i="9"/>
  <c r="R173" i="9"/>
  <c r="R172" i="9"/>
  <c r="R171" i="9"/>
  <c r="R170" i="9"/>
  <c r="R169" i="9"/>
  <c r="R168" i="9"/>
  <c r="R167" i="9"/>
  <c r="R166" i="9"/>
  <c r="R165" i="9"/>
  <c r="R164" i="9"/>
  <c r="R163" i="9"/>
  <c r="R162" i="9"/>
  <c r="R161" i="9"/>
  <c r="R160" i="9"/>
  <c r="R159" i="9"/>
  <c r="R158" i="9"/>
  <c r="R157" i="9"/>
  <c r="R156" i="9"/>
  <c r="R155" i="9"/>
  <c r="R154" i="9"/>
  <c r="R153" i="9"/>
  <c r="R152" i="9"/>
  <c r="R151" i="9"/>
  <c r="R978" i="7"/>
  <c r="R342" i="7"/>
  <c r="R341" i="7"/>
  <c r="R340" i="7"/>
  <c r="R339" i="7"/>
  <c r="R338" i="7"/>
  <c r="R337" i="7"/>
  <c r="R336" i="7"/>
  <c r="R335" i="7"/>
  <c r="R334" i="7"/>
  <c r="R333" i="7"/>
  <c r="R332" i="7"/>
  <c r="R331" i="7"/>
  <c r="R330" i="7"/>
  <c r="R329" i="7"/>
  <c r="R328" i="7"/>
  <c r="R327" i="7"/>
  <c r="R326" i="7"/>
  <c r="R325" i="7"/>
  <c r="R324" i="7"/>
  <c r="R323" i="7"/>
  <c r="R322" i="7"/>
  <c r="R321" i="7"/>
  <c r="R320" i="7"/>
  <c r="R319" i="7"/>
  <c r="R318" i="7"/>
  <c r="R317" i="7"/>
  <c r="R316" i="7"/>
  <c r="R315" i="7"/>
  <c r="R314" i="7"/>
  <c r="R313" i="7"/>
  <c r="R312" i="7"/>
  <c r="R311" i="7"/>
  <c r="R310" i="7"/>
  <c r="R309" i="7"/>
  <c r="R308" i="7"/>
  <c r="R307" i="7"/>
  <c r="R306" i="7"/>
  <c r="R305" i="7"/>
  <c r="R304" i="7"/>
  <c r="R303" i="7"/>
  <c r="R302" i="7"/>
  <c r="R301" i="7"/>
  <c r="R300" i="7"/>
  <c r="R299" i="7"/>
  <c r="R298" i="7"/>
  <c r="R297" i="7"/>
  <c r="R296" i="7"/>
  <c r="R295" i="7"/>
  <c r="R294" i="7"/>
  <c r="R293" i="7"/>
  <c r="R292" i="7"/>
  <c r="R291" i="7"/>
  <c r="R290" i="7"/>
  <c r="R289" i="7"/>
  <c r="R288" i="7"/>
  <c r="R287" i="7"/>
  <c r="R286" i="7"/>
  <c r="R285" i="7"/>
  <c r="R284" i="7"/>
  <c r="R283" i="7"/>
  <c r="R282" i="7"/>
  <c r="R281" i="7"/>
  <c r="R280" i="7"/>
  <c r="R279" i="7"/>
  <c r="R278" i="7"/>
  <c r="R277" i="7"/>
  <c r="R276" i="7"/>
  <c r="R275" i="7"/>
  <c r="R274" i="7"/>
  <c r="R273" i="7"/>
  <c r="R272" i="7"/>
  <c r="R271" i="7"/>
  <c r="R270" i="7"/>
  <c r="R269" i="7"/>
  <c r="R268" i="7"/>
  <c r="R267" i="7"/>
  <c r="R266" i="7"/>
  <c r="R265" i="7"/>
  <c r="R264" i="7"/>
  <c r="R263" i="7"/>
  <c r="R262" i="7"/>
  <c r="R261" i="7"/>
  <c r="R260" i="7"/>
  <c r="R259" i="7"/>
  <c r="R258" i="7"/>
  <c r="R257" i="7"/>
  <c r="R256" i="7"/>
  <c r="R255" i="7"/>
  <c r="R254" i="7"/>
  <c r="R253" i="7"/>
  <c r="R252" i="7"/>
  <c r="R251" i="7"/>
  <c r="R250" i="7"/>
  <c r="R249" i="7"/>
  <c r="R248" i="7"/>
  <c r="R247" i="7"/>
  <c r="R246" i="7"/>
  <c r="R245" i="7"/>
  <c r="R244" i="7"/>
  <c r="R243" i="7"/>
  <c r="R242" i="7"/>
  <c r="R241" i="7"/>
  <c r="R240" i="7"/>
  <c r="R239" i="7"/>
  <c r="R238" i="7"/>
  <c r="R237" i="7"/>
  <c r="R236" i="7"/>
  <c r="R235" i="7"/>
  <c r="R234" i="7"/>
  <c r="R233" i="7"/>
  <c r="R232" i="7"/>
  <c r="R231" i="7"/>
  <c r="R230" i="7"/>
  <c r="R229" i="7"/>
  <c r="R228" i="7"/>
  <c r="R227" i="7"/>
  <c r="R226" i="7"/>
  <c r="R225" i="7"/>
  <c r="R224" i="7"/>
  <c r="R223" i="7"/>
  <c r="R222" i="7"/>
  <c r="R221" i="7"/>
  <c r="R220" i="7"/>
  <c r="R219" i="7"/>
  <c r="R218" i="7"/>
  <c r="R217" i="7"/>
  <c r="R216" i="7"/>
  <c r="AA1000" i="7" l="1"/>
  <c r="O1000" i="12"/>
  <c r="P1000" i="12" s="1"/>
  <c r="AA1001" i="7"/>
  <c r="X731" i="8"/>
  <c r="L1572" i="12"/>
  <c r="L1571" i="12"/>
  <c r="L1570" i="12"/>
  <c r="L1569" i="12"/>
  <c r="L1568" i="12"/>
  <c r="L1567" i="12"/>
  <c r="L1566" i="12"/>
  <c r="L1565" i="12"/>
  <c r="L1564" i="12"/>
  <c r="L1563" i="12"/>
  <c r="L1562" i="12"/>
  <c r="L1561" i="12"/>
  <c r="L1560" i="12"/>
  <c r="L1559" i="12"/>
  <c r="L1558" i="12"/>
  <c r="L1557" i="12"/>
  <c r="L1556" i="12"/>
  <c r="L1555" i="12"/>
  <c r="L1554" i="12"/>
  <c r="L1553" i="12"/>
  <c r="L1552" i="12"/>
  <c r="L1551" i="12"/>
  <c r="L1550" i="12"/>
  <c r="L1549" i="12"/>
  <c r="L1548" i="12"/>
  <c r="L1547" i="12"/>
  <c r="L1546" i="12"/>
  <c r="L1545" i="12"/>
  <c r="L1544" i="12"/>
  <c r="L1543" i="12"/>
  <c r="L1542" i="12"/>
  <c r="L1541" i="12"/>
  <c r="L1540" i="12"/>
  <c r="L1539" i="12"/>
  <c r="L1538" i="12"/>
  <c r="L1537" i="12"/>
  <c r="L1536" i="12"/>
  <c r="L1535" i="12"/>
  <c r="L1534" i="12"/>
  <c r="L1533" i="12"/>
  <c r="L1532" i="12"/>
  <c r="L1531" i="12"/>
  <c r="L1530" i="12"/>
  <c r="L1529" i="12"/>
  <c r="L1528" i="12"/>
  <c r="L1527" i="12"/>
  <c r="L1526" i="12"/>
  <c r="L1525" i="12"/>
  <c r="L1524" i="12"/>
  <c r="L1523" i="12"/>
  <c r="L1522" i="12"/>
  <c r="L1521" i="12"/>
  <c r="L1520" i="12"/>
  <c r="L1519" i="12"/>
  <c r="L1518" i="12"/>
  <c r="L1517" i="12"/>
  <c r="L1516" i="12"/>
  <c r="L1515" i="12"/>
  <c r="L1514" i="12"/>
  <c r="L1513" i="12"/>
  <c r="L1512" i="12"/>
  <c r="L1511" i="12"/>
  <c r="L1510" i="12"/>
  <c r="L1509" i="12"/>
  <c r="L1508" i="12"/>
  <c r="L1507" i="12"/>
  <c r="L1506" i="12"/>
  <c r="L1505" i="12"/>
  <c r="L1504" i="12"/>
  <c r="L1503" i="12"/>
  <c r="L1502" i="12"/>
  <c r="L1501" i="12"/>
  <c r="L1500" i="12"/>
  <c r="L1499" i="12"/>
  <c r="L1498" i="12"/>
  <c r="L1497" i="12"/>
  <c r="L1496" i="12"/>
  <c r="L1495" i="12"/>
  <c r="L1494" i="12"/>
  <c r="L1493" i="12"/>
  <c r="L1492" i="12"/>
  <c r="L1491" i="12"/>
  <c r="L1490" i="12"/>
  <c r="L1489" i="12"/>
  <c r="L1488" i="12"/>
  <c r="L1487" i="12"/>
  <c r="L1486" i="12"/>
  <c r="L1485" i="12"/>
  <c r="L1484" i="12"/>
  <c r="L1483" i="12"/>
  <c r="L1482" i="12"/>
  <c r="L1481" i="12"/>
  <c r="L1480" i="12"/>
  <c r="L1479" i="12"/>
  <c r="L1478" i="12"/>
  <c r="L1477" i="12"/>
  <c r="L1476" i="12"/>
  <c r="L1475" i="12"/>
  <c r="L1474" i="12"/>
  <c r="L1473" i="12"/>
  <c r="L1472" i="12"/>
  <c r="L1471" i="12"/>
  <c r="L1470" i="12"/>
  <c r="L1469" i="12"/>
  <c r="L1468" i="12"/>
  <c r="L1467" i="12"/>
  <c r="L1466" i="12"/>
  <c r="L1465" i="12"/>
  <c r="L1464" i="12"/>
  <c r="L1463" i="12"/>
  <c r="L1462" i="12"/>
  <c r="L1461" i="12"/>
  <c r="L1460" i="12"/>
  <c r="L1459" i="12"/>
  <c r="L1458" i="12"/>
  <c r="L1457" i="12"/>
  <c r="L1456" i="12"/>
  <c r="L1455" i="12"/>
  <c r="L1454" i="12"/>
  <c r="L1453" i="12"/>
  <c r="L1452" i="12"/>
  <c r="L1451" i="12"/>
  <c r="L1450" i="12"/>
  <c r="L1449" i="12"/>
  <c r="L1448" i="12"/>
  <c r="L1447" i="12"/>
  <c r="L1446" i="12"/>
  <c r="L1445" i="12"/>
  <c r="L1444" i="12"/>
  <c r="L1443" i="12"/>
  <c r="L1442" i="12"/>
  <c r="L1441" i="12"/>
  <c r="L1440" i="12"/>
  <c r="L1439" i="12"/>
  <c r="L1438" i="12"/>
  <c r="L1437" i="12"/>
  <c r="L1436" i="12"/>
  <c r="L1435" i="12"/>
  <c r="L1434" i="12"/>
  <c r="L1433" i="12"/>
  <c r="L1432" i="12"/>
  <c r="L1431" i="12"/>
  <c r="L1430" i="12"/>
  <c r="L1429" i="12"/>
  <c r="L1428" i="12"/>
  <c r="L1427" i="12"/>
  <c r="L1426" i="12"/>
  <c r="L1425" i="12"/>
  <c r="L1424" i="12"/>
  <c r="L1423" i="12"/>
  <c r="L1422" i="12"/>
  <c r="L1421" i="12"/>
  <c r="L1420" i="12"/>
  <c r="L1419" i="12"/>
  <c r="L1418" i="12"/>
  <c r="L1417" i="12"/>
  <c r="L1416" i="12"/>
  <c r="L1415" i="12"/>
  <c r="L1414" i="12"/>
  <c r="L1413" i="12"/>
  <c r="L1412" i="12"/>
  <c r="L1411" i="12"/>
  <c r="L1410" i="12"/>
  <c r="L1409" i="12"/>
  <c r="L1408" i="12"/>
  <c r="L1407" i="12"/>
  <c r="L1406" i="12"/>
  <c r="L1405" i="12"/>
  <c r="L1404" i="12"/>
  <c r="L1403" i="12"/>
  <c r="L1402" i="12"/>
  <c r="L1401" i="12"/>
  <c r="L1400" i="12"/>
  <c r="L1399" i="12"/>
  <c r="L1398" i="12"/>
  <c r="L1397" i="12"/>
  <c r="L1396" i="12"/>
  <c r="L1395" i="12"/>
  <c r="L1394" i="12"/>
  <c r="L1393" i="12"/>
  <c r="L1392" i="12"/>
  <c r="L1391" i="12"/>
  <c r="L1390" i="12"/>
  <c r="L1389" i="12"/>
  <c r="L1388" i="12"/>
  <c r="L1387" i="12"/>
  <c r="L1386" i="12"/>
  <c r="L1385" i="12"/>
  <c r="L1384" i="12"/>
  <c r="L1383" i="12"/>
  <c r="L1382" i="12"/>
  <c r="L1381" i="12"/>
  <c r="L1380" i="12"/>
  <c r="L1379" i="12"/>
  <c r="L1378" i="12"/>
  <c r="L1377" i="12"/>
  <c r="L1376" i="12"/>
  <c r="L1375" i="12"/>
  <c r="L1374" i="12"/>
  <c r="L1373" i="12"/>
  <c r="L1372" i="12"/>
  <c r="L1371" i="12"/>
  <c r="L1370" i="12"/>
  <c r="L1369" i="12"/>
  <c r="L1368" i="12"/>
  <c r="L1367" i="12"/>
  <c r="L1366" i="12"/>
  <c r="L1365" i="12"/>
  <c r="L1364" i="12"/>
  <c r="L1363" i="12"/>
  <c r="L1362" i="12"/>
  <c r="L1361" i="12"/>
  <c r="L1360" i="12"/>
  <c r="L1359" i="12"/>
  <c r="L1358" i="12"/>
  <c r="L1357" i="12"/>
  <c r="L1356" i="12"/>
  <c r="L1355" i="12"/>
  <c r="L1354" i="12"/>
  <c r="L1353" i="12"/>
  <c r="L1352" i="12"/>
  <c r="L1351" i="12"/>
  <c r="L1350" i="12"/>
  <c r="L1349" i="12"/>
  <c r="L1348" i="12"/>
  <c r="L1347" i="12"/>
  <c r="L1346" i="12"/>
  <c r="L1345" i="12"/>
  <c r="L1344" i="12"/>
  <c r="L1343" i="12"/>
  <c r="L1342" i="12"/>
  <c r="L1341" i="12"/>
  <c r="L1340" i="12"/>
  <c r="L1339" i="12"/>
  <c r="L1338" i="12"/>
  <c r="L1337" i="12"/>
  <c r="L1336" i="12"/>
  <c r="L1335" i="12"/>
  <c r="L1334" i="12"/>
  <c r="L1333" i="12"/>
  <c r="L1332" i="12"/>
  <c r="L1331" i="12"/>
  <c r="L1330" i="12"/>
  <c r="L1329" i="12"/>
  <c r="L1328" i="12"/>
  <c r="L1327" i="12"/>
  <c r="L1326" i="12"/>
  <c r="L1325" i="12"/>
  <c r="L1324" i="12"/>
  <c r="L1323" i="12"/>
  <c r="L1322" i="12"/>
  <c r="L1321" i="12"/>
  <c r="L1320" i="12"/>
  <c r="L1319" i="12"/>
  <c r="L1318" i="12"/>
  <c r="L1317" i="12"/>
  <c r="L1316" i="12"/>
  <c r="L1315" i="12"/>
  <c r="L1314" i="12"/>
  <c r="L1313" i="12"/>
  <c r="L1312" i="12"/>
  <c r="L1311" i="12"/>
  <c r="L1310" i="12"/>
  <c r="L1309" i="12"/>
  <c r="L1308" i="12"/>
  <c r="L1307" i="12"/>
  <c r="L1306" i="12"/>
  <c r="L1305" i="12"/>
  <c r="L1304" i="12"/>
  <c r="L1303" i="12"/>
  <c r="L1302" i="12"/>
  <c r="L1301" i="12"/>
  <c r="L1300" i="12"/>
  <c r="L1299" i="12"/>
  <c r="L1298" i="12"/>
  <c r="L1297" i="12"/>
  <c r="L1296" i="12"/>
  <c r="L1295" i="12"/>
  <c r="L1294" i="12"/>
  <c r="L1293" i="12"/>
  <c r="L1292" i="12"/>
  <c r="L1291" i="12"/>
  <c r="L1290" i="12"/>
  <c r="L1289" i="12"/>
  <c r="L1288" i="12"/>
  <c r="L1287" i="12"/>
  <c r="L1286" i="12"/>
  <c r="L1285" i="12"/>
  <c r="L1284" i="12"/>
  <c r="L1283" i="12"/>
  <c r="L1282" i="12"/>
  <c r="L1281" i="12"/>
  <c r="L1280" i="12"/>
  <c r="L1279" i="12"/>
  <c r="L1278" i="12"/>
  <c r="L1277" i="12"/>
  <c r="L1276" i="12"/>
  <c r="L1275" i="12"/>
  <c r="L1274" i="12"/>
  <c r="L1273" i="12"/>
  <c r="L1272" i="12"/>
  <c r="L1271" i="12"/>
  <c r="L1270" i="12"/>
  <c r="L1269" i="12"/>
  <c r="L1268" i="12"/>
  <c r="L1267" i="12"/>
  <c r="L1266" i="12"/>
  <c r="L1265" i="12"/>
  <c r="L1264" i="12"/>
  <c r="L1263" i="12"/>
  <c r="L1262" i="12"/>
  <c r="L1261" i="12"/>
  <c r="L1260" i="12"/>
  <c r="L1259" i="12"/>
  <c r="L1258" i="12"/>
  <c r="L1257" i="12"/>
  <c r="L1256" i="12"/>
  <c r="L1255" i="12"/>
  <c r="L1254" i="12"/>
  <c r="L1253" i="12"/>
  <c r="L1252" i="12"/>
  <c r="L1251" i="12"/>
  <c r="L1250" i="12"/>
  <c r="L1249" i="12"/>
  <c r="L1248" i="12"/>
  <c r="L1247" i="12"/>
  <c r="L1246" i="12"/>
  <c r="L1245" i="12"/>
  <c r="L1244" i="12"/>
  <c r="L1243" i="12"/>
  <c r="L1242" i="12"/>
  <c r="L1241" i="12"/>
  <c r="L1240" i="12"/>
  <c r="L1239" i="12"/>
  <c r="L1238" i="12"/>
  <c r="L1237" i="12"/>
  <c r="L1236" i="12"/>
  <c r="L1235" i="12"/>
  <c r="L1234" i="12"/>
  <c r="L1233" i="12"/>
  <c r="L1232" i="12"/>
  <c r="L1231" i="12"/>
  <c r="L1230" i="12"/>
  <c r="L1229" i="12"/>
  <c r="L1228" i="12"/>
  <c r="L1227" i="12"/>
  <c r="L1226" i="12"/>
  <c r="L1225" i="12"/>
  <c r="L1224" i="12"/>
  <c r="L1223" i="12"/>
  <c r="L1222" i="12"/>
  <c r="L1221" i="12"/>
  <c r="L1220" i="12"/>
  <c r="L1219" i="12"/>
  <c r="L1218" i="12"/>
  <c r="L1217" i="12"/>
  <c r="L1216" i="12"/>
  <c r="L1215" i="12"/>
  <c r="L1214" i="12"/>
  <c r="L1213" i="12"/>
  <c r="L1212" i="12"/>
  <c r="L1211" i="12"/>
  <c r="L1210" i="12"/>
  <c r="L1209" i="12"/>
  <c r="L1208" i="12"/>
  <c r="L1207" i="12"/>
  <c r="L1206" i="12"/>
  <c r="L1205" i="12"/>
  <c r="L1204" i="12"/>
  <c r="L1203" i="12"/>
  <c r="L1202" i="12"/>
  <c r="L1201" i="12"/>
  <c r="L1200" i="12"/>
  <c r="L1199" i="12"/>
  <c r="L1198" i="12"/>
  <c r="L1197" i="12"/>
  <c r="L1196" i="12"/>
  <c r="L1195" i="12"/>
  <c r="L1194" i="12"/>
  <c r="L1193" i="12"/>
  <c r="L1192" i="12"/>
  <c r="L1191" i="12"/>
  <c r="L1190" i="12"/>
  <c r="L1189" i="12"/>
  <c r="L1188" i="12"/>
  <c r="L1187" i="12"/>
  <c r="L1186" i="12"/>
  <c r="L1185" i="12"/>
  <c r="L1184" i="12"/>
  <c r="L1183" i="12"/>
  <c r="L1182" i="12"/>
  <c r="L1181" i="12"/>
  <c r="L1180" i="12"/>
  <c r="L1179" i="12"/>
  <c r="L1178" i="12"/>
  <c r="L1177" i="12"/>
  <c r="L1176" i="12"/>
  <c r="L1175" i="12"/>
  <c r="L1174" i="12"/>
  <c r="L1173" i="12"/>
  <c r="L1172" i="12"/>
  <c r="L1171" i="12"/>
  <c r="L1170" i="12"/>
  <c r="L1169" i="12"/>
  <c r="L1168" i="12"/>
  <c r="L1167" i="12"/>
  <c r="L1166" i="12"/>
  <c r="L1165" i="12"/>
  <c r="L1164" i="12"/>
  <c r="L1163" i="12"/>
  <c r="L1162" i="12"/>
  <c r="L1161" i="12"/>
  <c r="L1160" i="12"/>
  <c r="L1159" i="12"/>
  <c r="L1158" i="12"/>
  <c r="L1157" i="12"/>
  <c r="L1156" i="12"/>
  <c r="L1155" i="12"/>
  <c r="L1154" i="12"/>
  <c r="L1153" i="12"/>
  <c r="L1152" i="12"/>
  <c r="L1151" i="12"/>
  <c r="L1150" i="12"/>
  <c r="L1149" i="12"/>
  <c r="L1148" i="12"/>
  <c r="L1147" i="12"/>
  <c r="L1146" i="12"/>
  <c r="L1145" i="12"/>
  <c r="L1144" i="12"/>
  <c r="L1143" i="12"/>
  <c r="L1142" i="12"/>
  <c r="L1141" i="12"/>
  <c r="L1140" i="12"/>
  <c r="L1139" i="12"/>
  <c r="L1138" i="12"/>
  <c r="L1137" i="12"/>
  <c r="L1136" i="12"/>
  <c r="L1135" i="12"/>
  <c r="L1134" i="12"/>
  <c r="L1133" i="12"/>
  <c r="L1132" i="12"/>
  <c r="L1131" i="12"/>
  <c r="L1130" i="12"/>
  <c r="L1129" i="12"/>
  <c r="L1128" i="12"/>
  <c r="L1127" i="12"/>
  <c r="L1126" i="12"/>
  <c r="L1125" i="12"/>
  <c r="L1124" i="12"/>
  <c r="L1123" i="12"/>
  <c r="L1122" i="12"/>
  <c r="L1121" i="12"/>
  <c r="L1120" i="12"/>
  <c r="L1119" i="12"/>
  <c r="L1118" i="12"/>
  <c r="L1117" i="12"/>
  <c r="L1116" i="12"/>
  <c r="L1115" i="12"/>
  <c r="L1114" i="12"/>
  <c r="L1113" i="12"/>
  <c r="L1112" i="12"/>
  <c r="L1111" i="12"/>
  <c r="L1110" i="12"/>
  <c r="L1109" i="12"/>
  <c r="L1108" i="12"/>
  <c r="L1107" i="12"/>
  <c r="L1106" i="12"/>
  <c r="L1105" i="12"/>
  <c r="L1104" i="12"/>
  <c r="L1103" i="12"/>
  <c r="L1102" i="12"/>
  <c r="L1101" i="12"/>
  <c r="L1100" i="12"/>
  <c r="L1099" i="12"/>
  <c r="L1098" i="12"/>
  <c r="L1097" i="12"/>
  <c r="L1096" i="12"/>
  <c r="L1095" i="12"/>
  <c r="L1094" i="12"/>
  <c r="L1093" i="12"/>
  <c r="L1092" i="12"/>
  <c r="L1091" i="12"/>
  <c r="L1090" i="12"/>
  <c r="L1089" i="12"/>
  <c r="L1088" i="12"/>
  <c r="L1087" i="12"/>
  <c r="L1086" i="12"/>
  <c r="L1085" i="12"/>
  <c r="L1084" i="12"/>
  <c r="L1083" i="12"/>
  <c r="L1082" i="12"/>
  <c r="L1081" i="12"/>
  <c r="L1080" i="12"/>
  <c r="L1079" i="12"/>
  <c r="L1078" i="12"/>
  <c r="L1077" i="12"/>
  <c r="L1076" i="12"/>
  <c r="L1075" i="12"/>
  <c r="L1074" i="12"/>
  <c r="L1073" i="12"/>
  <c r="L1072" i="12"/>
  <c r="L1071" i="12"/>
  <c r="L1070" i="12"/>
  <c r="L1069" i="12"/>
  <c r="L1068" i="12"/>
  <c r="L1067" i="12"/>
  <c r="L1066" i="12"/>
  <c r="L1065" i="12"/>
  <c r="L1064" i="12"/>
  <c r="L1063" i="12"/>
  <c r="L1062" i="12"/>
  <c r="L1061" i="12"/>
  <c r="L1060" i="12"/>
  <c r="L1059" i="12"/>
  <c r="L1058" i="12"/>
  <c r="L1057" i="12"/>
  <c r="L1056" i="12"/>
  <c r="L1055" i="12"/>
  <c r="L1054" i="12"/>
  <c r="L1053" i="12"/>
  <c r="L1052" i="12"/>
  <c r="L1051" i="12"/>
  <c r="L1050" i="12"/>
  <c r="L1049" i="12"/>
  <c r="L1048" i="12"/>
  <c r="L1047" i="12"/>
  <c r="L1046" i="12"/>
  <c r="L1045" i="12"/>
  <c r="L1044" i="12"/>
  <c r="L1043" i="12"/>
  <c r="L1042" i="12"/>
  <c r="L1041" i="12"/>
  <c r="L1040" i="12"/>
  <c r="L1039" i="12"/>
  <c r="L1038" i="12"/>
  <c r="L1037" i="12"/>
  <c r="L1036" i="12"/>
  <c r="L1035" i="12"/>
  <c r="L1034" i="12"/>
  <c r="L1033" i="12"/>
  <c r="L1032" i="12"/>
  <c r="L1031" i="12"/>
  <c r="L1030" i="12"/>
  <c r="L1029" i="12"/>
  <c r="L1028" i="12"/>
  <c r="L1027" i="12"/>
  <c r="L1026" i="12"/>
  <c r="L1025" i="12"/>
  <c r="L1024" i="12"/>
  <c r="L1023" i="12"/>
  <c r="L1022" i="12"/>
  <c r="L1021" i="12"/>
  <c r="L1020" i="12"/>
  <c r="L1019" i="12"/>
  <c r="L1018" i="12"/>
  <c r="L1017" i="12"/>
  <c r="L1016" i="12"/>
  <c r="L1015" i="12"/>
  <c r="L1014" i="12"/>
  <c r="L1013" i="12"/>
  <c r="L1012" i="12"/>
  <c r="L1011" i="12"/>
  <c r="L1010" i="12"/>
  <c r="L1009" i="12"/>
  <c r="L1008" i="12"/>
  <c r="L1007" i="12"/>
  <c r="L1006" i="12"/>
  <c r="L1005" i="12"/>
  <c r="L1004" i="12"/>
  <c r="L1003" i="12"/>
  <c r="X573" i="9"/>
  <c r="M1572" i="12" s="1"/>
  <c r="X572" i="9"/>
  <c r="M1571" i="12" s="1"/>
  <c r="X571" i="9"/>
  <c r="M1570" i="12" s="1"/>
  <c r="X570" i="9"/>
  <c r="M1569" i="12" s="1"/>
  <c r="X569" i="9"/>
  <c r="M1568" i="12" s="1"/>
  <c r="X568" i="9"/>
  <c r="M1567" i="12" s="1"/>
  <c r="X567" i="9"/>
  <c r="M1566" i="12" s="1"/>
  <c r="X566" i="9"/>
  <c r="M1565" i="12" s="1"/>
  <c r="X565" i="9"/>
  <c r="M1564" i="12" s="1"/>
  <c r="X564" i="9"/>
  <c r="M1563" i="12" s="1"/>
  <c r="X563" i="9"/>
  <c r="M1562" i="12" s="1"/>
  <c r="X562" i="9"/>
  <c r="M1561" i="12" s="1"/>
  <c r="X561" i="9"/>
  <c r="M1560" i="12" s="1"/>
  <c r="X560" i="9"/>
  <c r="M1559" i="12" s="1"/>
  <c r="X559" i="9"/>
  <c r="M1558" i="12" s="1"/>
  <c r="X558" i="9"/>
  <c r="M1557" i="12" s="1"/>
  <c r="X557" i="9"/>
  <c r="M1556" i="12" s="1"/>
  <c r="X556" i="9"/>
  <c r="M1555" i="12" s="1"/>
  <c r="X555" i="9"/>
  <c r="M1554" i="12" s="1"/>
  <c r="X554" i="9"/>
  <c r="M1553" i="12" s="1"/>
  <c r="X553" i="9"/>
  <c r="M1552" i="12" s="1"/>
  <c r="X552" i="9"/>
  <c r="M1551" i="12" s="1"/>
  <c r="X551" i="9"/>
  <c r="M1550" i="12" s="1"/>
  <c r="X550" i="9"/>
  <c r="M1549" i="12" s="1"/>
  <c r="X549" i="9"/>
  <c r="M1548" i="12" s="1"/>
  <c r="X548" i="9"/>
  <c r="M1547" i="12" s="1"/>
  <c r="X547" i="9"/>
  <c r="M1546" i="12" s="1"/>
  <c r="X546" i="9"/>
  <c r="M1545" i="12" s="1"/>
  <c r="X545" i="9"/>
  <c r="M1544" i="12" s="1"/>
  <c r="X544" i="9"/>
  <c r="M1543" i="12" s="1"/>
  <c r="X543" i="9"/>
  <c r="M1542" i="12" s="1"/>
  <c r="X542" i="9"/>
  <c r="M1541" i="12" s="1"/>
  <c r="X541" i="9"/>
  <c r="M1540" i="12" s="1"/>
  <c r="X540" i="9"/>
  <c r="M1539" i="12" s="1"/>
  <c r="X539" i="9"/>
  <c r="M1538" i="12" s="1"/>
  <c r="X538" i="9"/>
  <c r="M1537" i="12" s="1"/>
  <c r="X537" i="9"/>
  <c r="M1536" i="12" s="1"/>
  <c r="X536" i="9"/>
  <c r="M1535" i="12" s="1"/>
  <c r="X535" i="9"/>
  <c r="M1534" i="12" s="1"/>
  <c r="X534" i="9"/>
  <c r="M1533" i="12" s="1"/>
  <c r="X533" i="9"/>
  <c r="M1532" i="12" s="1"/>
  <c r="X532" i="9"/>
  <c r="M1531" i="12" s="1"/>
  <c r="X531" i="9"/>
  <c r="M1530" i="12" s="1"/>
  <c r="X530" i="9"/>
  <c r="M1529" i="12" s="1"/>
  <c r="X529" i="9"/>
  <c r="M1528" i="12" s="1"/>
  <c r="X528" i="9"/>
  <c r="M1527" i="12" s="1"/>
  <c r="X527" i="9"/>
  <c r="M1526" i="12" s="1"/>
  <c r="X526" i="9"/>
  <c r="M1525" i="12" s="1"/>
  <c r="X525" i="9"/>
  <c r="M1524" i="12" s="1"/>
  <c r="X524" i="9"/>
  <c r="M1523" i="12" s="1"/>
  <c r="X523" i="9"/>
  <c r="M1522" i="12" s="1"/>
  <c r="X522" i="9"/>
  <c r="M1521" i="12" s="1"/>
  <c r="X521" i="9"/>
  <c r="M1520" i="12" s="1"/>
  <c r="X520" i="9"/>
  <c r="M1519" i="12" s="1"/>
  <c r="X519" i="9"/>
  <c r="M1518" i="12" s="1"/>
  <c r="X518" i="9"/>
  <c r="M1517" i="12" s="1"/>
  <c r="X517" i="9"/>
  <c r="M1516" i="12" s="1"/>
  <c r="X516" i="9"/>
  <c r="M1515" i="12" s="1"/>
  <c r="X515" i="9"/>
  <c r="M1514" i="12" s="1"/>
  <c r="X514" i="9"/>
  <c r="M1513" i="12" s="1"/>
  <c r="X513" i="9"/>
  <c r="M1512" i="12" s="1"/>
  <c r="X512" i="9"/>
  <c r="M1511" i="12" s="1"/>
  <c r="X511" i="9"/>
  <c r="M1510" i="12" s="1"/>
  <c r="X510" i="9"/>
  <c r="M1509" i="12" s="1"/>
  <c r="X509" i="9"/>
  <c r="M1508" i="12" s="1"/>
  <c r="X508" i="9"/>
  <c r="M1507" i="12" s="1"/>
  <c r="X507" i="9"/>
  <c r="M1506" i="12" s="1"/>
  <c r="X506" i="9"/>
  <c r="M1505" i="12" s="1"/>
  <c r="X505" i="9"/>
  <c r="M1504" i="12" s="1"/>
  <c r="X504" i="9"/>
  <c r="M1503" i="12" s="1"/>
  <c r="X503" i="9"/>
  <c r="M1502" i="12" s="1"/>
  <c r="X502" i="9"/>
  <c r="M1501" i="12" s="1"/>
  <c r="X501" i="9"/>
  <c r="M1500" i="12" s="1"/>
  <c r="X500" i="9"/>
  <c r="M1499" i="12" s="1"/>
  <c r="X499" i="9"/>
  <c r="M1498" i="12" s="1"/>
  <c r="X498" i="9"/>
  <c r="M1497" i="12" s="1"/>
  <c r="X497" i="9"/>
  <c r="M1496" i="12" s="1"/>
  <c r="X496" i="9"/>
  <c r="M1495" i="12" s="1"/>
  <c r="X495" i="9"/>
  <c r="M1494" i="12" s="1"/>
  <c r="X494" i="9"/>
  <c r="M1493" i="12" s="1"/>
  <c r="X493" i="9"/>
  <c r="M1492" i="12" s="1"/>
  <c r="X492" i="9"/>
  <c r="M1491" i="12" s="1"/>
  <c r="X491" i="9"/>
  <c r="M1490" i="12" s="1"/>
  <c r="X490" i="9"/>
  <c r="M1489" i="12" s="1"/>
  <c r="X489" i="9"/>
  <c r="M1488" i="12" s="1"/>
  <c r="X488" i="9"/>
  <c r="M1487" i="12" s="1"/>
  <c r="X487" i="9"/>
  <c r="M1486" i="12" s="1"/>
  <c r="X486" i="9"/>
  <c r="M1485" i="12" s="1"/>
  <c r="X485" i="9"/>
  <c r="M1484" i="12" s="1"/>
  <c r="X484" i="9"/>
  <c r="M1483" i="12" s="1"/>
  <c r="X483" i="9"/>
  <c r="M1482" i="12" s="1"/>
  <c r="X482" i="9"/>
  <c r="M1481" i="12" s="1"/>
  <c r="X481" i="9"/>
  <c r="M1480" i="12" s="1"/>
  <c r="X480" i="9"/>
  <c r="M1479" i="12" s="1"/>
  <c r="X479" i="9"/>
  <c r="M1478" i="12" s="1"/>
  <c r="X478" i="9"/>
  <c r="M1477" i="12" s="1"/>
  <c r="X477" i="9"/>
  <c r="M1476" i="12" s="1"/>
  <c r="X476" i="9"/>
  <c r="M1475" i="12" s="1"/>
  <c r="X475" i="9"/>
  <c r="M1474" i="12" s="1"/>
  <c r="X474" i="9"/>
  <c r="M1473" i="12" s="1"/>
  <c r="X473" i="9"/>
  <c r="M1472" i="12" s="1"/>
  <c r="X472" i="9"/>
  <c r="M1471" i="12" s="1"/>
  <c r="X471" i="9"/>
  <c r="M1470" i="12" s="1"/>
  <c r="X470" i="9"/>
  <c r="M1469" i="12" s="1"/>
  <c r="X469" i="9"/>
  <c r="M1468" i="12" s="1"/>
  <c r="X468" i="9"/>
  <c r="M1467" i="12" s="1"/>
  <c r="X467" i="9"/>
  <c r="M1466" i="12" s="1"/>
  <c r="X466" i="9"/>
  <c r="M1465" i="12" s="1"/>
  <c r="X465" i="9"/>
  <c r="M1464" i="12" s="1"/>
  <c r="X464" i="9"/>
  <c r="M1463" i="12" s="1"/>
  <c r="X463" i="9"/>
  <c r="M1462" i="12" s="1"/>
  <c r="X462" i="9"/>
  <c r="M1461" i="12" s="1"/>
  <c r="X461" i="9"/>
  <c r="M1460" i="12" s="1"/>
  <c r="X460" i="9"/>
  <c r="M1459" i="12" s="1"/>
  <c r="X459" i="9"/>
  <c r="M1458" i="12" s="1"/>
  <c r="X458" i="9"/>
  <c r="M1457" i="12" s="1"/>
  <c r="X457" i="9"/>
  <c r="M1456" i="12" s="1"/>
  <c r="X456" i="9"/>
  <c r="M1455" i="12" s="1"/>
  <c r="X455" i="9"/>
  <c r="M1454" i="12" s="1"/>
  <c r="X454" i="9"/>
  <c r="M1453" i="12" s="1"/>
  <c r="X453" i="9"/>
  <c r="M1452" i="12" s="1"/>
  <c r="X452" i="9"/>
  <c r="M1451" i="12" s="1"/>
  <c r="X451" i="9"/>
  <c r="M1450" i="12" s="1"/>
  <c r="X450" i="9"/>
  <c r="M1449" i="12" s="1"/>
  <c r="X449" i="9"/>
  <c r="M1448" i="12" s="1"/>
  <c r="X448" i="9"/>
  <c r="M1447" i="12" s="1"/>
  <c r="X447" i="9"/>
  <c r="M1446" i="12" s="1"/>
  <c r="X446" i="9"/>
  <c r="M1445" i="12" s="1"/>
  <c r="X445" i="9"/>
  <c r="M1444" i="12" s="1"/>
  <c r="X444" i="9"/>
  <c r="M1443" i="12" s="1"/>
  <c r="X443" i="9"/>
  <c r="M1442" i="12" s="1"/>
  <c r="X442" i="9"/>
  <c r="M1441" i="12" s="1"/>
  <c r="X441" i="9"/>
  <c r="M1440" i="12" s="1"/>
  <c r="X440" i="9"/>
  <c r="M1439" i="12" s="1"/>
  <c r="X439" i="9"/>
  <c r="M1438" i="12" s="1"/>
  <c r="X438" i="9"/>
  <c r="M1437" i="12" s="1"/>
  <c r="X437" i="9"/>
  <c r="M1436" i="12" s="1"/>
  <c r="X436" i="9"/>
  <c r="M1435" i="12" s="1"/>
  <c r="X435" i="9"/>
  <c r="M1434" i="12" s="1"/>
  <c r="X434" i="9"/>
  <c r="M1433" i="12" s="1"/>
  <c r="X433" i="9"/>
  <c r="M1432" i="12" s="1"/>
  <c r="X432" i="9"/>
  <c r="M1431" i="12" s="1"/>
  <c r="X431" i="9"/>
  <c r="M1430" i="12" s="1"/>
  <c r="X430" i="9"/>
  <c r="M1429" i="12" s="1"/>
  <c r="X429" i="9"/>
  <c r="M1428" i="12" s="1"/>
  <c r="X428" i="9"/>
  <c r="M1427" i="12" s="1"/>
  <c r="X427" i="9"/>
  <c r="M1426" i="12" s="1"/>
  <c r="X426" i="9"/>
  <c r="M1425" i="12" s="1"/>
  <c r="X425" i="9"/>
  <c r="M1424" i="12" s="1"/>
  <c r="X424" i="9"/>
  <c r="M1423" i="12" s="1"/>
  <c r="X423" i="9"/>
  <c r="M1422" i="12" s="1"/>
  <c r="X422" i="9"/>
  <c r="M1421" i="12" s="1"/>
  <c r="X421" i="9"/>
  <c r="M1420" i="12" s="1"/>
  <c r="X420" i="9"/>
  <c r="M1419" i="12" s="1"/>
  <c r="X419" i="9"/>
  <c r="M1418" i="12" s="1"/>
  <c r="X418" i="9"/>
  <c r="M1417" i="12" s="1"/>
  <c r="X417" i="9"/>
  <c r="M1416" i="12" s="1"/>
  <c r="X416" i="9"/>
  <c r="M1415" i="12" s="1"/>
  <c r="X415" i="9"/>
  <c r="M1414" i="12" s="1"/>
  <c r="X414" i="9"/>
  <c r="M1413" i="12" s="1"/>
  <c r="X413" i="9"/>
  <c r="M1412" i="12" s="1"/>
  <c r="X412" i="9"/>
  <c r="M1411" i="12" s="1"/>
  <c r="X411" i="9"/>
  <c r="M1410" i="12" s="1"/>
  <c r="X410" i="9"/>
  <c r="M1409" i="12" s="1"/>
  <c r="X409" i="9"/>
  <c r="M1408" i="12" s="1"/>
  <c r="X408" i="9"/>
  <c r="M1407" i="12" s="1"/>
  <c r="X407" i="9"/>
  <c r="M1406" i="12" s="1"/>
  <c r="X406" i="9"/>
  <c r="M1405" i="12" s="1"/>
  <c r="X405" i="9"/>
  <c r="M1404" i="12" s="1"/>
  <c r="X404" i="9"/>
  <c r="M1403" i="12" s="1"/>
  <c r="X403" i="9"/>
  <c r="M1402" i="12" s="1"/>
  <c r="X402" i="9"/>
  <c r="M1401" i="12" s="1"/>
  <c r="X401" i="9"/>
  <c r="M1400" i="12" s="1"/>
  <c r="X400" i="9"/>
  <c r="M1399" i="12" s="1"/>
  <c r="X399" i="9"/>
  <c r="M1398" i="12" s="1"/>
  <c r="X398" i="9"/>
  <c r="M1397" i="12" s="1"/>
  <c r="X397" i="9"/>
  <c r="M1396" i="12" s="1"/>
  <c r="X396" i="9"/>
  <c r="M1395" i="12" s="1"/>
  <c r="X395" i="9"/>
  <c r="M1394" i="12" s="1"/>
  <c r="X394" i="9"/>
  <c r="M1393" i="12" s="1"/>
  <c r="X393" i="9"/>
  <c r="M1392" i="12" s="1"/>
  <c r="X392" i="9"/>
  <c r="M1391" i="12" s="1"/>
  <c r="X391" i="9"/>
  <c r="M1390" i="12" s="1"/>
  <c r="X390" i="9"/>
  <c r="M1389" i="12" s="1"/>
  <c r="X389" i="9"/>
  <c r="M1388" i="12" s="1"/>
  <c r="X388" i="9"/>
  <c r="M1387" i="12" s="1"/>
  <c r="X387" i="9"/>
  <c r="M1386" i="12" s="1"/>
  <c r="X386" i="9"/>
  <c r="M1385" i="12" s="1"/>
  <c r="X385" i="9"/>
  <c r="M1384" i="12" s="1"/>
  <c r="X384" i="9"/>
  <c r="M1383" i="12" s="1"/>
  <c r="X383" i="9"/>
  <c r="M1382" i="12" s="1"/>
  <c r="X382" i="9"/>
  <c r="M1381" i="12" s="1"/>
  <c r="X381" i="9"/>
  <c r="M1380" i="12" s="1"/>
  <c r="X380" i="9"/>
  <c r="M1379" i="12" s="1"/>
  <c r="X379" i="9"/>
  <c r="M1378" i="12" s="1"/>
  <c r="X378" i="9"/>
  <c r="M1377" i="12" s="1"/>
  <c r="X377" i="9"/>
  <c r="M1376" i="12" s="1"/>
  <c r="X376" i="9"/>
  <c r="M1375" i="12" s="1"/>
  <c r="X375" i="9"/>
  <c r="M1374" i="12" s="1"/>
  <c r="X374" i="9"/>
  <c r="M1373" i="12" s="1"/>
  <c r="X373" i="9"/>
  <c r="M1372" i="12" s="1"/>
  <c r="X372" i="9"/>
  <c r="M1371" i="12" s="1"/>
  <c r="X371" i="9"/>
  <c r="M1370" i="12" s="1"/>
  <c r="X370" i="9"/>
  <c r="M1369" i="12" s="1"/>
  <c r="X369" i="9"/>
  <c r="M1368" i="12" s="1"/>
  <c r="X368" i="9"/>
  <c r="M1367" i="12" s="1"/>
  <c r="X367" i="9"/>
  <c r="M1366" i="12" s="1"/>
  <c r="X366" i="9"/>
  <c r="M1365" i="12" s="1"/>
  <c r="X365" i="9"/>
  <c r="M1364" i="12" s="1"/>
  <c r="X364" i="9"/>
  <c r="M1363" i="12" s="1"/>
  <c r="X363" i="9"/>
  <c r="M1362" i="12" s="1"/>
  <c r="X362" i="9"/>
  <c r="M1361" i="12" s="1"/>
  <c r="X361" i="9"/>
  <c r="M1360" i="12" s="1"/>
  <c r="X360" i="9"/>
  <c r="M1359" i="12" s="1"/>
  <c r="X359" i="9"/>
  <c r="M1358" i="12" s="1"/>
  <c r="X358" i="9"/>
  <c r="M1357" i="12" s="1"/>
  <c r="X357" i="9"/>
  <c r="M1356" i="12" s="1"/>
  <c r="X356" i="9"/>
  <c r="M1355" i="12" s="1"/>
  <c r="X355" i="9"/>
  <c r="M1354" i="12" s="1"/>
  <c r="X354" i="9"/>
  <c r="M1353" i="12" s="1"/>
  <c r="X353" i="9"/>
  <c r="M1352" i="12" s="1"/>
  <c r="X352" i="9"/>
  <c r="M1351" i="12" s="1"/>
  <c r="X351" i="9"/>
  <c r="M1350" i="12" s="1"/>
  <c r="X350" i="9"/>
  <c r="M1349" i="12" s="1"/>
  <c r="X349" i="9"/>
  <c r="M1348" i="12" s="1"/>
  <c r="X348" i="9"/>
  <c r="M1347" i="12" s="1"/>
  <c r="X347" i="9"/>
  <c r="M1346" i="12" s="1"/>
  <c r="X346" i="9"/>
  <c r="M1345" i="12" s="1"/>
  <c r="X345" i="9"/>
  <c r="M1344" i="12" s="1"/>
  <c r="X344" i="9"/>
  <c r="M1343" i="12" s="1"/>
  <c r="X343" i="9"/>
  <c r="M1342" i="12" s="1"/>
  <c r="X342" i="9"/>
  <c r="M1341" i="12" s="1"/>
  <c r="X341" i="9"/>
  <c r="M1340" i="12" s="1"/>
  <c r="X340" i="9"/>
  <c r="M1339" i="12" s="1"/>
  <c r="X339" i="9"/>
  <c r="M1338" i="12" s="1"/>
  <c r="X338" i="9"/>
  <c r="M1337" i="12" s="1"/>
  <c r="X337" i="9"/>
  <c r="M1336" i="12" s="1"/>
  <c r="X336" i="9"/>
  <c r="M1335" i="12" s="1"/>
  <c r="X335" i="9"/>
  <c r="M1334" i="12" s="1"/>
  <c r="X334" i="9"/>
  <c r="M1333" i="12" s="1"/>
  <c r="X333" i="9"/>
  <c r="M1332" i="12" s="1"/>
  <c r="X332" i="9"/>
  <c r="M1331" i="12" s="1"/>
  <c r="X331" i="9"/>
  <c r="M1330" i="12" s="1"/>
  <c r="X330" i="9"/>
  <c r="M1329" i="12" s="1"/>
  <c r="X329" i="9"/>
  <c r="M1328" i="12" s="1"/>
  <c r="X328" i="9"/>
  <c r="M1327" i="12" s="1"/>
  <c r="X327" i="9"/>
  <c r="M1326" i="12" s="1"/>
  <c r="X326" i="9"/>
  <c r="M1325" i="12" s="1"/>
  <c r="X325" i="9"/>
  <c r="M1324" i="12" s="1"/>
  <c r="X324" i="9"/>
  <c r="M1323" i="12" s="1"/>
  <c r="X323" i="9"/>
  <c r="M1322" i="12" s="1"/>
  <c r="X322" i="9"/>
  <c r="M1321" i="12" s="1"/>
  <c r="X321" i="9"/>
  <c r="M1320" i="12" s="1"/>
  <c r="X320" i="9"/>
  <c r="M1319" i="12" s="1"/>
  <c r="X319" i="9"/>
  <c r="M1318" i="12" s="1"/>
  <c r="X318" i="9"/>
  <c r="M1317" i="12" s="1"/>
  <c r="X317" i="9"/>
  <c r="M1316" i="12" s="1"/>
  <c r="X316" i="9"/>
  <c r="M1315" i="12" s="1"/>
  <c r="X315" i="9"/>
  <c r="M1314" i="12" s="1"/>
  <c r="X314" i="9"/>
  <c r="M1313" i="12" s="1"/>
  <c r="X313" i="9"/>
  <c r="M1312" i="12" s="1"/>
  <c r="X312" i="9"/>
  <c r="M1311" i="12" s="1"/>
  <c r="X311" i="9"/>
  <c r="M1310" i="12" s="1"/>
  <c r="X310" i="9"/>
  <c r="M1309" i="12" s="1"/>
  <c r="X309" i="9"/>
  <c r="M1308" i="12" s="1"/>
  <c r="X308" i="9"/>
  <c r="M1307" i="12" s="1"/>
  <c r="X307" i="9"/>
  <c r="M1306" i="12" s="1"/>
  <c r="X306" i="9"/>
  <c r="M1305" i="12" s="1"/>
  <c r="X305" i="9"/>
  <c r="M1304" i="12" s="1"/>
  <c r="X304" i="9"/>
  <c r="M1303" i="12" s="1"/>
  <c r="X303" i="9"/>
  <c r="M1302" i="12" s="1"/>
  <c r="X302" i="9"/>
  <c r="M1301" i="12" s="1"/>
  <c r="X301" i="9"/>
  <c r="M1300" i="12" s="1"/>
  <c r="X300" i="9"/>
  <c r="M1299" i="12" s="1"/>
  <c r="X299" i="9"/>
  <c r="M1298" i="12" s="1"/>
  <c r="X298" i="9"/>
  <c r="M1297" i="12" s="1"/>
  <c r="X297" i="9"/>
  <c r="M1296" i="12" s="1"/>
  <c r="X296" i="9"/>
  <c r="M1295" i="12" s="1"/>
  <c r="X295" i="9"/>
  <c r="M1294" i="12" s="1"/>
  <c r="X294" i="9"/>
  <c r="M1293" i="12" s="1"/>
  <c r="X293" i="9"/>
  <c r="M1292" i="12" s="1"/>
  <c r="X292" i="9"/>
  <c r="M1291" i="12" s="1"/>
  <c r="X291" i="9"/>
  <c r="M1290" i="12" s="1"/>
  <c r="X290" i="9"/>
  <c r="M1289" i="12" s="1"/>
  <c r="X289" i="9"/>
  <c r="M1288" i="12" s="1"/>
  <c r="X288" i="9"/>
  <c r="M1287" i="12" s="1"/>
  <c r="X287" i="9"/>
  <c r="M1286" i="12" s="1"/>
  <c r="X286" i="9"/>
  <c r="M1285" i="12" s="1"/>
  <c r="X285" i="9"/>
  <c r="M1284" i="12" s="1"/>
  <c r="X284" i="9"/>
  <c r="M1283" i="12" s="1"/>
  <c r="X283" i="9"/>
  <c r="M1282" i="12" s="1"/>
  <c r="X282" i="9"/>
  <c r="M1281" i="12" s="1"/>
  <c r="X281" i="9"/>
  <c r="M1280" i="12" s="1"/>
  <c r="X280" i="9"/>
  <c r="M1279" i="12" s="1"/>
  <c r="X279" i="9"/>
  <c r="M1278" i="12" s="1"/>
  <c r="X278" i="9"/>
  <c r="M1277" i="12" s="1"/>
  <c r="X277" i="9"/>
  <c r="M1276" i="12" s="1"/>
  <c r="X276" i="9"/>
  <c r="M1275" i="12" s="1"/>
  <c r="X275" i="9"/>
  <c r="M1274" i="12" s="1"/>
  <c r="X274" i="9"/>
  <c r="M1273" i="12" s="1"/>
  <c r="X273" i="9"/>
  <c r="M1272" i="12" s="1"/>
  <c r="X272" i="9"/>
  <c r="M1271" i="12" s="1"/>
  <c r="X271" i="9"/>
  <c r="M1270" i="12" s="1"/>
  <c r="X270" i="9"/>
  <c r="M1269" i="12" s="1"/>
  <c r="X269" i="9"/>
  <c r="M1268" i="12" s="1"/>
  <c r="X268" i="9"/>
  <c r="M1267" i="12" s="1"/>
  <c r="X267" i="9"/>
  <c r="M1266" i="12" s="1"/>
  <c r="X266" i="9"/>
  <c r="M1265" i="12" s="1"/>
  <c r="X265" i="9"/>
  <c r="M1264" i="12" s="1"/>
  <c r="X264" i="9"/>
  <c r="M1263" i="12" s="1"/>
  <c r="X263" i="9"/>
  <c r="M1262" i="12" s="1"/>
  <c r="X262" i="9"/>
  <c r="M1261" i="12" s="1"/>
  <c r="X261" i="9"/>
  <c r="M1260" i="12" s="1"/>
  <c r="X260" i="9"/>
  <c r="M1259" i="12" s="1"/>
  <c r="X259" i="9"/>
  <c r="M1258" i="12" s="1"/>
  <c r="X258" i="9"/>
  <c r="M1257" i="12" s="1"/>
  <c r="X257" i="9"/>
  <c r="M1256" i="12" s="1"/>
  <c r="X256" i="9"/>
  <c r="M1255" i="12" s="1"/>
  <c r="X255" i="9"/>
  <c r="M1254" i="12" s="1"/>
  <c r="X254" i="9"/>
  <c r="M1253" i="12" s="1"/>
  <c r="X253" i="9"/>
  <c r="M1252" i="12" s="1"/>
  <c r="X252" i="9"/>
  <c r="M1251" i="12" s="1"/>
  <c r="X251" i="9"/>
  <c r="M1250" i="12" s="1"/>
  <c r="X250" i="9"/>
  <c r="M1249" i="12" s="1"/>
  <c r="X249" i="9"/>
  <c r="M1248" i="12" s="1"/>
  <c r="X248" i="9"/>
  <c r="M1247" i="12" s="1"/>
  <c r="X247" i="9"/>
  <c r="M1246" i="12" s="1"/>
  <c r="X246" i="9"/>
  <c r="M1245" i="12" s="1"/>
  <c r="X245" i="9"/>
  <c r="M1244" i="12" s="1"/>
  <c r="X244" i="9"/>
  <c r="M1243" i="12" s="1"/>
  <c r="X243" i="9"/>
  <c r="M1242" i="12" s="1"/>
  <c r="X242" i="9"/>
  <c r="M1241" i="12" s="1"/>
  <c r="X241" i="9"/>
  <c r="M1240" i="12" s="1"/>
  <c r="X240" i="9"/>
  <c r="M1239" i="12" s="1"/>
  <c r="X239" i="9"/>
  <c r="M1238" i="12" s="1"/>
  <c r="X238" i="9"/>
  <c r="M1237" i="12" s="1"/>
  <c r="X237" i="9"/>
  <c r="M1236" i="12" s="1"/>
  <c r="X236" i="9"/>
  <c r="M1235" i="12" s="1"/>
  <c r="X235" i="9"/>
  <c r="M1234" i="12" s="1"/>
  <c r="X234" i="9"/>
  <c r="M1233" i="12" s="1"/>
  <c r="X233" i="9"/>
  <c r="M1232" i="12" s="1"/>
  <c r="X232" i="9"/>
  <c r="M1231" i="12" s="1"/>
  <c r="X231" i="9"/>
  <c r="M1230" i="12" s="1"/>
  <c r="X230" i="9"/>
  <c r="M1229" i="12" s="1"/>
  <c r="X229" i="9"/>
  <c r="M1228" i="12" s="1"/>
  <c r="X228" i="9"/>
  <c r="M1227" i="12" s="1"/>
  <c r="X227" i="9"/>
  <c r="M1226" i="12" s="1"/>
  <c r="X226" i="9"/>
  <c r="M1225" i="12" s="1"/>
  <c r="X225" i="9"/>
  <c r="M1224" i="12" s="1"/>
  <c r="X224" i="9"/>
  <c r="M1223" i="12" s="1"/>
  <c r="X223" i="9"/>
  <c r="M1222" i="12" s="1"/>
  <c r="X222" i="9"/>
  <c r="M1221" i="12" s="1"/>
  <c r="X221" i="9"/>
  <c r="M1220" i="12" s="1"/>
  <c r="X220" i="9"/>
  <c r="M1219" i="12" s="1"/>
  <c r="X219" i="9"/>
  <c r="M1218" i="12" s="1"/>
  <c r="X218" i="9"/>
  <c r="M1217" i="12" s="1"/>
  <c r="X217" i="9"/>
  <c r="M1216" i="12" s="1"/>
  <c r="X216" i="9"/>
  <c r="M1215" i="12" s="1"/>
  <c r="X215" i="9"/>
  <c r="M1214" i="12" s="1"/>
  <c r="X214" i="9"/>
  <c r="M1213" i="12" s="1"/>
  <c r="X213" i="9"/>
  <c r="M1212" i="12" s="1"/>
  <c r="X212" i="9"/>
  <c r="M1211" i="12" s="1"/>
  <c r="X211" i="9"/>
  <c r="M1210" i="12" s="1"/>
  <c r="X210" i="9"/>
  <c r="M1209" i="12" s="1"/>
  <c r="X209" i="9"/>
  <c r="M1208" i="12" s="1"/>
  <c r="X208" i="9"/>
  <c r="M1207" i="12" s="1"/>
  <c r="X207" i="9"/>
  <c r="M1206" i="12" s="1"/>
  <c r="X206" i="9"/>
  <c r="M1205" i="12" s="1"/>
  <c r="X205" i="9"/>
  <c r="M1204" i="12" s="1"/>
  <c r="X204" i="9"/>
  <c r="M1203" i="12" s="1"/>
  <c r="X203" i="9"/>
  <c r="M1202" i="12" s="1"/>
  <c r="X202" i="9"/>
  <c r="M1201" i="12" s="1"/>
  <c r="X201" i="9"/>
  <c r="M1200" i="12" s="1"/>
  <c r="X200" i="9"/>
  <c r="M1199" i="12" s="1"/>
  <c r="X199" i="9"/>
  <c r="M1198" i="12" s="1"/>
  <c r="X198" i="9"/>
  <c r="M1197" i="12" s="1"/>
  <c r="X197" i="9"/>
  <c r="M1196" i="12" s="1"/>
  <c r="X196" i="9"/>
  <c r="M1195" i="12" s="1"/>
  <c r="X195" i="9"/>
  <c r="M1194" i="12" s="1"/>
  <c r="X194" i="9"/>
  <c r="M1193" i="12" s="1"/>
  <c r="X193" i="9"/>
  <c r="M1192" i="12" s="1"/>
  <c r="X192" i="9"/>
  <c r="M1191" i="12" s="1"/>
  <c r="X191" i="9"/>
  <c r="M1190" i="12" s="1"/>
  <c r="X190" i="9"/>
  <c r="M1189" i="12" s="1"/>
  <c r="X189" i="9"/>
  <c r="M1188" i="12" s="1"/>
  <c r="X188" i="9"/>
  <c r="M1187" i="12" s="1"/>
  <c r="X187" i="9"/>
  <c r="M1186" i="12" s="1"/>
  <c r="X186" i="9"/>
  <c r="M1185" i="12" s="1"/>
  <c r="X185" i="9"/>
  <c r="M1184" i="12" s="1"/>
  <c r="X184" i="9"/>
  <c r="M1183" i="12" s="1"/>
  <c r="X183" i="9"/>
  <c r="M1182" i="12" s="1"/>
  <c r="X182" i="9"/>
  <c r="M1181" i="12" s="1"/>
  <c r="X181" i="9"/>
  <c r="M1180" i="12" s="1"/>
  <c r="X180" i="9"/>
  <c r="M1179" i="12" s="1"/>
  <c r="X179" i="9"/>
  <c r="M1178" i="12" s="1"/>
  <c r="X178" i="9"/>
  <c r="M1177" i="12" s="1"/>
  <c r="X177" i="9"/>
  <c r="M1176" i="12" s="1"/>
  <c r="X176" i="9"/>
  <c r="M1175" i="12" s="1"/>
  <c r="X175" i="9"/>
  <c r="M1174" i="12" s="1"/>
  <c r="X174" i="9"/>
  <c r="M1173" i="12" s="1"/>
  <c r="X173" i="9"/>
  <c r="M1172" i="12" s="1"/>
  <c r="X172" i="9"/>
  <c r="M1171" i="12" s="1"/>
  <c r="X171" i="9"/>
  <c r="M1170" i="12" s="1"/>
  <c r="X170" i="9"/>
  <c r="M1169" i="12" s="1"/>
  <c r="X169" i="9"/>
  <c r="M1168" i="12" s="1"/>
  <c r="X168" i="9"/>
  <c r="M1167" i="12" s="1"/>
  <c r="X167" i="9"/>
  <c r="M1166" i="12" s="1"/>
  <c r="X166" i="9"/>
  <c r="M1165" i="12" s="1"/>
  <c r="X165" i="9"/>
  <c r="M1164" i="12" s="1"/>
  <c r="X164" i="9"/>
  <c r="M1163" i="12" s="1"/>
  <c r="X163" i="9"/>
  <c r="M1162" i="12" s="1"/>
  <c r="X162" i="9"/>
  <c r="M1161" i="12" s="1"/>
  <c r="X161" i="9"/>
  <c r="M1160" i="12" s="1"/>
  <c r="X160" i="9"/>
  <c r="M1159" i="12" s="1"/>
  <c r="X159" i="9"/>
  <c r="M1158" i="12" s="1"/>
  <c r="X158" i="9"/>
  <c r="M1157" i="12" s="1"/>
  <c r="X157" i="9"/>
  <c r="M1156" i="12" s="1"/>
  <c r="X156" i="9"/>
  <c r="M1155" i="12" s="1"/>
  <c r="X155" i="9"/>
  <c r="M1154" i="12" s="1"/>
  <c r="X154" i="9"/>
  <c r="M1153" i="12" s="1"/>
  <c r="X153" i="9"/>
  <c r="M1152" i="12" s="1"/>
  <c r="X152" i="9"/>
  <c r="M1151" i="12" s="1"/>
  <c r="X151" i="9"/>
  <c r="M1150" i="12" s="1"/>
  <c r="X150" i="9"/>
  <c r="M1149" i="12" s="1"/>
  <c r="X149" i="9"/>
  <c r="M1148" i="12" s="1"/>
  <c r="X148" i="9"/>
  <c r="M1147" i="12" s="1"/>
  <c r="X147" i="9"/>
  <c r="M1146" i="12" s="1"/>
  <c r="X146" i="9"/>
  <c r="M1145" i="12" s="1"/>
  <c r="X145" i="9"/>
  <c r="M1144" i="12" s="1"/>
  <c r="X144" i="9"/>
  <c r="M1143" i="12" s="1"/>
  <c r="X143" i="9"/>
  <c r="M1142" i="12" s="1"/>
  <c r="X142" i="9"/>
  <c r="M1141" i="12" s="1"/>
  <c r="X141" i="9"/>
  <c r="M1140" i="12" s="1"/>
  <c r="X140" i="9"/>
  <c r="M1139" i="12" s="1"/>
  <c r="X139" i="9"/>
  <c r="M1138" i="12" s="1"/>
  <c r="X138" i="9"/>
  <c r="M1137" i="12" s="1"/>
  <c r="X137" i="9"/>
  <c r="M1136" i="12" s="1"/>
  <c r="X136" i="9"/>
  <c r="M1135" i="12" s="1"/>
  <c r="X135" i="9"/>
  <c r="M1134" i="12" s="1"/>
  <c r="X134" i="9"/>
  <c r="M1133" i="12" s="1"/>
  <c r="X133" i="9"/>
  <c r="M1132" i="12" s="1"/>
  <c r="X132" i="9"/>
  <c r="M1131" i="12" s="1"/>
  <c r="X131" i="9"/>
  <c r="M1130" i="12" s="1"/>
  <c r="X130" i="9"/>
  <c r="M1129" i="12" s="1"/>
  <c r="X129" i="9"/>
  <c r="M1128" i="12" s="1"/>
  <c r="X128" i="9"/>
  <c r="M1127" i="12" s="1"/>
  <c r="X127" i="9"/>
  <c r="M1126" i="12" s="1"/>
  <c r="X126" i="9"/>
  <c r="M1125" i="12" s="1"/>
  <c r="X125" i="9"/>
  <c r="M1124" i="12" s="1"/>
  <c r="X124" i="9"/>
  <c r="M1123" i="12" s="1"/>
  <c r="X123" i="9"/>
  <c r="M1122" i="12" s="1"/>
  <c r="X122" i="9"/>
  <c r="M1121" i="12" s="1"/>
  <c r="X121" i="9"/>
  <c r="M1120" i="12" s="1"/>
  <c r="X120" i="9"/>
  <c r="M1119" i="12" s="1"/>
  <c r="X119" i="9"/>
  <c r="M1118" i="12" s="1"/>
  <c r="X118" i="9"/>
  <c r="M1117" i="12" s="1"/>
  <c r="X117" i="9"/>
  <c r="M1116" i="12" s="1"/>
  <c r="X116" i="9"/>
  <c r="M1115" i="12" s="1"/>
  <c r="X115" i="9"/>
  <c r="M1114" i="12" s="1"/>
  <c r="X114" i="9"/>
  <c r="M1113" i="12" s="1"/>
  <c r="X113" i="9"/>
  <c r="M1112" i="12" s="1"/>
  <c r="X112" i="9"/>
  <c r="M1111" i="12" s="1"/>
  <c r="X111" i="9"/>
  <c r="M1110" i="12" s="1"/>
  <c r="X110" i="9"/>
  <c r="M1109" i="12" s="1"/>
  <c r="X109" i="9"/>
  <c r="M1108" i="12" s="1"/>
  <c r="X108" i="9"/>
  <c r="M1107" i="12" s="1"/>
  <c r="X107" i="9"/>
  <c r="M1106" i="12" s="1"/>
  <c r="X106" i="9"/>
  <c r="M1105" i="12" s="1"/>
  <c r="X105" i="9"/>
  <c r="M1104" i="12" s="1"/>
  <c r="X104" i="9"/>
  <c r="M1103" i="12" s="1"/>
  <c r="X103" i="9"/>
  <c r="M1102" i="12" s="1"/>
  <c r="X102" i="9"/>
  <c r="M1101" i="12" s="1"/>
  <c r="X101" i="9"/>
  <c r="M1100" i="12" s="1"/>
  <c r="X100" i="9"/>
  <c r="M1099" i="12" s="1"/>
  <c r="X99" i="9"/>
  <c r="M1098" i="12" s="1"/>
  <c r="X98" i="9"/>
  <c r="M1097" i="12" s="1"/>
  <c r="X97" i="9"/>
  <c r="M1096" i="12" s="1"/>
  <c r="X96" i="9"/>
  <c r="M1095" i="12" s="1"/>
  <c r="X95" i="9"/>
  <c r="M1094" i="12" s="1"/>
  <c r="X94" i="9"/>
  <c r="M1093" i="12" s="1"/>
  <c r="X93" i="9"/>
  <c r="M1092" i="12" s="1"/>
  <c r="X92" i="9"/>
  <c r="M1091" i="12" s="1"/>
  <c r="X91" i="9"/>
  <c r="M1090" i="12" s="1"/>
  <c r="X90" i="9"/>
  <c r="M1089" i="12" s="1"/>
  <c r="X89" i="9"/>
  <c r="M1088" i="12" s="1"/>
  <c r="X88" i="9"/>
  <c r="M1087" i="12" s="1"/>
  <c r="X87" i="9"/>
  <c r="M1086" i="12" s="1"/>
  <c r="X86" i="9"/>
  <c r="M1085" i="12" s="1"/>
  <c r="X85" i="9"/>
  <c r="M1084" i="12" s="1"/>
  <c r="X84" i="9"/>
  <c r="M1083" i="12" s="1"/>
  <c r="X83" i="9"/>
  <c r="M1082" i="12" s="1"/>
  <c r="X82" i="9"/>
  <c r="M1081" i="12" s="1"/>
  <c r="X81" i="9"/>
  <c r="M1080" i="12" s="1"/>
  <c r="X80" i="9"/>
  <c r="M1079" i="12" s="1"/>
  <c r="X79" i="9"/>
  <c r="M1078" i="12" s="1"/>
  <c r="X78" i="9"/>
  <c r="M1077" i="12" s="1"/>
  <c r="X77" i="9"/>
  <c r="M1076" i="12" s="1"/>
  <c r="X76" i="9"/>
  <c r="M1075" i="12" s="1"/>
  <c r="X75" i="9"/>
  <c r="M1074" i="12" s="1"/>
  <c r="X74" i="9"/>
  <c r="M1073" i="12" s="1"/>
  <c r="X73" i="9"/>
  <c r="M1072" i="12" s="1"/>
  <c r="X72" i="9"/>
  <c r="M1071" i="12" s="1"/>
  <c r="X71" i="9"/>
  <c r="M1070" i="12" s="1"/>
  <c r="X70" i="9"/>
  <c r="M1069" i="12" s="1"/>
  <c r="X69" i="9"/>
  <c r="M1068" i="12" s="1"/>
  <c r="X68" i="9"/>
  <c r="M1067" i="12" s="1"/>
  <c r="X67" i="9"/>
  <c r="M1066" i="12" s="1"/>
  <c r="X66" i="9"/>
  <c r="M1065" i="12" s="1"/>
  <c r="X65" i="9"/>
  <c r="M1064" i="12" s="1"/>
  <c r="X64" i="9"/>
  <c r="M1063" i="12" s="1"/>
  <c r="X63" i="9"/>
  <c r="M1062" i="12" s="1"/>
  <c r="X62" i="9"/>
  <c r="M1061" i="12" s="1"/>
  <c r="X61" i="9"/>
  <c r="M1060" i="12" s="1"/>
  <c r="X60" i="9"/>
  <c r="M1059" i="12" s="1"/>
  <c r="X59" i="9"/>
  <c r="M1058" i="12" s="1"/>
  <c r="X58" i="9"/>
  <c r="M1057" i="12" s="1"/>
  <c r="X57" i="9"/>
  <c r="M1056" i="12" s="1"/>
  <c r="X56" i="9"/>
  <c r="M1055" i="12" s="1"/>
  <c r="X55" i="9"/>
  <c r="M1054" i="12" s="1"/>
  <c r="X54" i="9"/>
  <c r="M1053" i="12" s="1"/>
  <c r="X53" i="9"/>
  <c r="M1052" i="12" s="1"/>
  <c r="X52" i="9"/>
  <c r="M1051" i="12" s="1"/>
  <c r="X51" i="9"/>
  <c r="M1050" i="12" s="1"/>
  <c r="X50" i="9"/>
  <c r="M1049" i="12" s="1"/>
  <c r="X49" i="9"/>
  <c r="M1048" i="12" s="1"/>
  <c r="X48" i="9"/>
  <c r="M1047" i="12" s="1"/>
  <c r="X47" i="9"/>
  <c r="M1046" i="12" s="1"/>
  <c r="X46" i="9"/>
  <c r="M1045" i="12" s="1"/>
  <c r="X45" i="9"/>
  <c r="M1044" i="12" s="1"/>
  <c r="X44" i="9"/>
  <c r="M1043" i="12" s="1"/>
  <c r="X43" i="9"/>
  <c r="M1042" i="12" s="1"/>
  <c r="X42" i="9"/>
  <c r="M1041" i="12" s="1"/>
  <c r="X41" i="9"/>
  <c r="M1040" i="12" s="1"/>
  <c r="X40" i="9"/>
  <c r="M1039" i="12" s="1"/>
  <c r="X39" i="9"/>
  <c r="M1038" i="12" s="1"/>
  <c r="X38" i="9"/>
  <c r="M1037" i="12" s="1"/>
  <c r="X37" i="9"/>
  <c r="M1036" i="12" s="1"/>
  <c r="X36" i="9"/>
  <c r="M1035" i="12" s="1"/>
  <c r="X35" i="9"/>
  <c r="M1034" i="12" s="1"/>
  <c r="X34" i="9"/>
  <c r="M1033" i="12" s="1"/>
  <c r="X33" i="9"/>
  <c r="M1032" i="12" s="1"/>
  <c r="X32" i="9"/>
  <c r="M1031" i="12" s="1"/>
  <c r="X31" i="9"/>
  <c r="M1030" i="12" s="1"/>
  <c r="X30" i="9"/>
  <c r="M1029" i="12" s="1"/>
  <c r="X29" i="9"/>
  <c r="M1028" i="12" s="1"/>
  <c r="X28" i="9"/>
  <c r="M1027" i="12" s="1"/>
  <c r="X27" i="9"/>
  <c r="M1026" i="12" s="1"/>
  <c r="X26" i="9"/>
  <c r="M1025" i="12" s="1"/>
  <c r="X25" i="9"/>
  <c r="M1024" i="12" s="1"/>
  <c r="X24" i="9"/>
  <c r="M1023" i="12" s="1"/>
  <c r="X23" i="9"/>
  <c r="M1022" i="12" s="1"/>
  <c r="X22" i="9"/>
  <c r="M1021" i="12" s="1"/>
  <c r="X21" i="9"/>
  <c r="M1020" i="12" s="1"/>
  <c r="X20" i="9"/>
  <c r="M1019" i="12" s="1"/>
  <c r="X19" i="9"/>
  <c r="M1018" i="12" s="1"/>
  <c r="X18" i="9"/>
  <c r="M1017" i="12" s="1"/>
  <c r="X17" i="9"/>
  <c r="M1016" i="12" s="1"/>
  <c r="X16" i="9"/>
  <c r="M1015" i="12" s="1"/>
  <c r="X15" i="9"/>
  <c r="M1014" i="12" s="1"/>
  <c r="X14" i="9"/>
  <c r="M1013" i="12" s="1"/>
  <c r="X13" i="9"/>
  <c r="M1012" i="12" s="1"/>
  <c r="X12" i="9"/>
  <c r="M1011" i="12" s="1"/>
  <c r="X11" i="9"/>
  <c r="M1010" i="12" s="1"/>
  <c r="X10" i="9"/>
  <c r="M1009" i="12" s="1"/>
  <c r="X9" i="9"/>
  <c r="M1008" i="12" s="1"/>
  <c r="X8" i="9"/>
  <c r="M1007" i="12" s="1"/>
  <c r="X7" i="9"/>
  <c r="M1006" i="12" s="1"/>
  <c r="X6" i="9"/>
  <c r="M1005" i="12" s="1"/>
  <c r="X5" i="9"/>
  <c r="M1004" i="12" s="1"/>
  <c r="X4" i="9"/>
  <c r="M1003" i="12" s="1"/>
  <c r="L999" i="12"/>
  <c r="L998" i="12"/>
  <c r="L997" i="12"/>
  <c r="L996" i="12"/>
  <c r="L995" i="12"/>
  <c r="L994" i="12"/>
  <c r="L993" i="12"/>
  <c r="L992" i="12"/>
  <c r="L991" i="12"/>
  <c r="L990" i="12"/>
  <c r="L989" i="12"/>
  <c r="L988" i="12"/>
  <c r="L987" i="12"/>
  <c r="L986" i="12"/>
  <c r="L985" i="12"/>
  <c r="L984" i="12"/>
  <c r="L983" i="12"/>
  <c r="L982" i="12"/>
  <c r="L981" i="12"/>
  <c r="L980" i="12"/>
  <c r="L979" i="12"/>
  <c r="L978" i="12"/>
  <c r="L977" i="12"/>
  <c r="L976" i="12"/>
  <c r="L975" i="12"/>
  <c r="L974" i="12"/>
  <c r="L973" i="12"/>
  <c r="L972" i="12"/>
  <c r="L971" i="12"/>
  <c r="L970" i="12"/>
  <c r="L969" i="12"/>
  <c r="L968" i="12"/>
  <c r="L967" i="12"/>
  <c r="L966" i="12"/>
  <c r="L965" i="12"/>
  <c r="L964" i="12"/>
  <c r="L963" i="12"/>
  <c r="L962" i="12"/>
  <c r="L961" i="12"/>
  <c r="L960" i="12"/>
  <c r="L959" i="12"/>
  <c r="L958" i="12"/>
  <c r="L957" i="12"/>
  <c r="L956" i="12"/>
  <c r="L955" i="12"/>
  <c r="L954" i="12"/>
  <c r="L953" i="12"/>
  <c r="L952" i="12"/>
  <c r="L951" i="12"/>
  <c r="L950" i="12"/>
  <c r="L949" i="12"/>
  <c r="L948" i="12"/>
  <c r="L947" i="12"/>
  <c r="L946" i="12"/>
  <c r="L945" i="12"/>
  <c r="L944" i="12"/>
  <c r="L943" i="12"/>
  <c r="L942" i="12"/>
  <c r="L941" i="12"/>
  <c r="L940" i="12"/>
  <c r="L939" i="12"/>
  <c r="L938" i="12"/>
  <c r="L937" i="12"/>
  <c r="L936" i="12"/>
  <c r="L935" i="12"/>
  <c r="L934" i="12"/>
  <c r="L933" i="12"/>
  <c r="L932" i="12"/>
  <c r="L931" i="12"/>
  <c r="L930" i="12"/>
  <c r="L929" i="12"/>
  <c r="L928" i="12"/>
  <c r="L927" i="12"/>
  <c r="L926" i="12"/>
  <c r="L925" i="12"/>
  <c r="L924" i="12"/>
  <c r="L923" i="12"/>
  <c r="L922" i="12"/>
  <c r="L921" i="12"/>
  <c r="L920" i="12"/>
  <c r="L919" i="12"/>
  <c r="L918" i="12"/>
  <c r="L917" i="12"/>
  <c r="L916" i="12"/>
  <c r="L915" i="12"/>
  <c r="L914" i="12"/>
  <c r="L913" i="12"/>
  <c r="L912" i="12"/>
  <c r="L911" i="12"/>
  <c r="L910" i="12"/>
  <c r="L909" i="12"/>
  <c r="L908" i="12"/>
  <c r="L907" i="12"/>
  <c r="L906" i="12"/>
  <c r="L905" i="12"/>
  <c r="L904" i="12"/>
  <c r="L903" i="12"/>
  <c r="L902" i="12"/>
  <c r="L901" i="12"/>
  <c r="L900" i="12"/>
  <c r="L899" i="12"/>
  <c r="L898" i="12"/>
  <c r="L897" i="12"/>
  <c r="L896" i="12"/>
  <c r="L895" i="12"/>
  <c r="L894" i="12"/>
  <c r="L893" i="12"/>
  <c r="L892" i="12"/>
  <c r="L891" i="12"/>
  <c r="L890" i="12"/>
  <c r="L889" i="12"/>
  <c r="L888" i="12"/>
  <c r="L887" i="12"/>
  <c r="L886" i="12"/>
  <c r="L885" i="12"/>
  <c r="L884" i="12"/>
  <c r="L883" i="12"/>
  <c r="L882" i="12"/>
  <c r="L881" i="12"/>
  <c r="L880" i="12"/>
  <c r="L879" i="12"/>
  <c r="L878" i="12"/>
  <c r="L877" i="12"/>
  <c r="L876" i="12"/>
  <c r="L875" i="12"/>
  <c r="L874" i="12"/>
  <c r="L873" i="12"/>
  <c r="L872" i="12"/>
  <c r="L871" i="12"/>
  <c r="L870" i="12"/>
  <c r="L869" i="12"/>
  <c r="L868" i="12"/>
  <c r="L867" i="12"/>
  <c r="L866" i="12"/>
  <c r="L865" i="12"/>
  <c r="L864" i="12"/>
  <c r="L863" i="12"/>
  <c r="L862" i="12"/>
  <c r="L861" i="12"/>
  <c r="L860" i="12"/>
  <c r="L859" i="12"/>
  <c r="L858" i="12"/>
  <c r="L857" i="12"/>
  <c r="L856" i="12"/>
  <c r="L855" i="12"/>
  <c r="L854" i="12"/>
  <c r="L853" i="12"/>
  <c r="L852" i="12"/>
  <c r="L851" i="12"/>
  <c r="L850" i="12"/>
  <c r="L849" i="12"/>
  <c r="L848" i="12"/>
  <c r="L847" i="12"/>
  <c r="L846" i="12"/>
  <c r="L845" i="12"/>
  <c r="L844" i="12"/>
  <c r="L843" i="12"/>
  <c r="L842" i="12"/>
  <c r="L841" i="12"/>
  <c r="L840" i="12"/>
  <c r="L839" i="12"/>
  <c r="L838" i="12"/>
  <c r="L837" i="12"/>
  <c r="L836" i="12"/>
  <c r="L835" i="12"/>
  <c r="L834" i="12"/>
  <c r="L833" i="12"/>
  <c r="L832" i="12"/>
  <c r="L831" i="12"/>
  <c r="L830" i="12"/>
  <c r="L829" i="12"/>
  <c r="L828" i="12"/>
  <c r="L827" i="12"/>
  <c r="L826" i="12"/>
  <c r="L825" i="12"/>
  <c r="L824" i="12"/>
  <c r="L823" i="12"/>
  <c r="L822" i="12"/>
  <c r="L821" i="12"/>
  <c r="L820" i="12"/>
  <c r="L819" i="12"/>
  <c r="L818" i="12"/>
  <c r="L817" i="12"/>
  <c r="L816" i="12"/>
  <c r="L815" i="12"/>
  <c r="L814" i="12"/>
  <c r="L813" i="12"/>
  <c r="L812" i="12"/>
  <c r="L811" i="12"/>
  <c r="L810" i="12"/>
  <c r="L809" i="12"/>
  <c r="L808" i="12"/>
  <c r="L807" i="12"/>
  <c r="L806" i="12"/>
  <c r="L805" i="12"/>
  <c r="L804" i="12"/>
  <c r="L803" i="12"/>
  <c r="L802" i="12"/>
  <c r="L801" i="12"/>
  <c r="L800" i="12"/>
  <c r="L799" i="12"/>
  <c r="L798" i="12"/>
  <c r="L797" i="12"/>
  <c r="L796" i="12"/>
  <c r="L795" i="12"/>
  <c r="L794" i="12"/>
  <c r="L793" i="12"/>
  <c r="L792" i="12"/>
  <c r="L791" i="12"/>
  <c r="L790" i="12"/>
  <c r="L789" i="12"/>
  <c r="L788" i="12"/>
  <c r="L787" i="12"/>
  <c r="L786" i="12"/>
  <c r="L785" i="12"/>
  <c r="L784" i="12"/>
  <c r="L783" i="12"/>
  <c r="L782" i="12"/>
  <c r="L781" i="12"/>
  <c r="L780" i="12"/>
  <c r="L779" i="12"/>
  <c r="L778" i="12"/>
  <c r="L777" i="12"/>
  <c r="L776" i="12"/>
  <c r="L775" i="12"/>
  <c r="L774" i="12"/>
  <c r="L773" i="12"/>
  <c r="L772" i="12"/>
  <c r="L771" i="12"/>
  <c r="L770" i="12"/>
  <c r="L769" i="12"/>
  <c r="L768" i="12"/>
  <c r="L767" i="12"/>
  <c r="L766" i="12"/>
  <c r="L765" i="12"/>
  <c r="L764" i="12"/>
  <c r="L763" i="12"/>
  <c r="L762" i="12"/>
  <c r="L761" i="12"/>
  <c r="L760" i="12"/>
  <c r="L759" i="12"/>
  <c r="L758" i="12"/>
  <c r="L757" i="12"/>
  <c r="L756" i="12"/>
  <c r="L755" i="12"/>
  <c r="L754" i="12"/>
  <c r="L753" i="12"/>
  <c r="L752" i="12"/>
  <c r="L751" i="12"/>
  <c r="L750" i="12"/>
  <c r="L749" i="12"/>
  <c r="L748" i="12"/>
  <c r="L747" i="12"/>
  <c r="L746" i="12"/>
  <c r="L745" i="12"/>
  <c r="L744" i="12"/>
  <c r="L743" i="12"/>
  <c r="L742" i="12"/>
  <c r="L741" i="12"/>
  <c r="L740" i="12"/>
  <c r="L739" i="12"/>
  <c r="L738" i="12"/>
  <c r="L737" i="12"/>
  <c r="L736" i="12"/>
  <c r="L735" i="12"/>
  <c r="L734" i="12"/>
  <c r="L733" i="12"/>
  <c r="L732" i="12"/>
  <c r="L731" i="12"/>
  <c r="L730" i="12"/>
  <c r="L729" i="12"/>
  <c r="L728" i="12"/>
  <c r="L727" i="12"/>
  <c r="L726" i="12"/>
  <c r="L725" i="12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X999" i="7"/>
  <c r="M999" i="12" s="1"/>
  <c r="X998" i="7"/>
  <c r="M998" i="12" s="1"/>
  <c r="X997" i="7"/>
  <c r="M997" i="12" s="1"/>
  <c r="X996" i="7"/>
  <c r="M996" i="12" s="1"/>
  <c r="X995" i="7"/>
  <c r="M995" i="12" s="1"/>
  <c r="X994" i="7"/>
  <c r="M994" i="12" s="1"/>
  <c r="X993" i="7"/>
  <c r="M993" i="12" s="1"/>
  <c r="X992" i="7"/>
  <c r="M992" i="12" s="1"/>
  <c r="X991" i="7"/>
  <c r="M991" i="12" s="1"/>
  <c r="X990" i="7"/>
  <c r="M990" i="12" s="1"/>
  <c r="X989" i="7"/>
  <c r="M989" i="12" s="1"/>
  <c r="X988" i="7"/>
  <c r="M988" i="12" s="1"/>
  <c r="X987" i="7"/>
  <c r="M987" i="12" s="1"/>
  <c r="X986" i="7"/>
  <c r="M986" i="12" s="1"/>
  <c r="X985" i="7"/>
  <c r="M985" i="12" s="1"/>
  <c r="X984" i="7"/>
  <c r="M984" i="12" s="1"/>
  <c r="X983" i="7"/>
  <c r="M983" i="12" s="1"/>
  <c r="X982" i="7"/>
  <c r="M982" i="12" s="1"/>
  <c r="X981" i="7"/>
  <c r="M981" i="12" s="1"/>
  <c r="X980" i="7"/>
  <c r="M980" i="12" s="1"/>
  <c r="X979" i="7"/>
  <c r="M979" i="12" s="1"/>
  <c r="X978" i="7"/>
  <c r="M978" i="12" s="1"/>
  <c r="X977" i="7"/>
  <c r="M977" i="12" s="1"/>
  <c r="X976" i="7"/>
  <c r="M976" i="12" s="1"/>
  <c r="X975" i="7"/>
  <c r="M975" i="12" s="1"/>
  <c r="X974" i="7"/>
  <c r="M974" i="12" s="1"/>
  <c r="X973" i="7"/>
  <c r="M973" i="12" s="1"/>
  <c r="X972" i="7"/>
  <c r="M972" i="12" s="1"/>
  <c r="X971" i="7"/>
  <c r="M971" i="12" s="1"/>
  <c r="X970" i="7"/>
  <c r="M970" i="12" s="1"/>
  <c r="X969" i="7"/>
  <c r="M969" i="12" s="1"/>
  <c r="X968" i="7"/>
  <c r="M968" i="12" s="1"/>
  <c r="X967" i="7"/>
  <c r="M967" i="12" s="1"/>
  <c r="X966" i="7"/>
  <c r="M966" i="12" s="1"/>
  <c r="X965" i="7"/>
  <c r="M965" i="12" s="1"/>
  <c r="X964" i="7"/>
  <c r="M964" i="12" s="1"/>
  <c r="X963" i="7"/>
  <c r="M963" i="12" s="1"/>
  <c r="X962" i="7"/>
  <c r="M962" i="12" s="1"/>
  <c r="X961" i="7"/>
  <c r="M961" i="12" s="1"/>
  <c r="X960" i="7"/>
  <c r="M960" i="12" s="1"/>
  <c r="X959" i="7"/>
  <c r="M959" i="12" s="1"/>
  <c r="X958" i="7"/>
  <c r="M958" i="12" s="1"/>
  <c r="X957" i="7"/>
  <c r="M957" i="12" s="1"/>
  <c r="X956" i="7"/>
  <c r="M956" i="12" s="1"/>
  <c r="X955" i="7"/>
  <c r="M955" i="12" s="1"/>
  <c r="X954" i="7"/>
  <c r="M954" i="12" s="1"/>
  <c r="X953" i="7"/>
  <c r="M953" i="12" s="1"/>
  <c r="X952" i="7"/>
  <c r="M952" i="12" s="1"/>
  <c r="X951" i="7"/>
  <c r="M951" i="12" s="1"/>
  <c r="X950" i="7"/>
  <c r="M950" i="12" s="1"/>
  <c r="X949" i="7"/>
  <c r="M949" i="12" s="1"/>
  <c r="X948" i="7"/>
  <c r="M948" i="12" s="1"/>
  <c r="X947" i="7"/>
  <c r="M947" i="12" s="1"/>
  <c r="X946" i="7"/>
  <c r="M946" i="12" s="1"/>
  <c r="X945" i="7"/>
  <c r="M945" i="12" s="1"/>
  <c r="X944" i="7"/>
  <c r="M944" i="12" s="1"/>
  <c r="X943" i="7"/>
  <c r="M943" i="12" s="1"/>
  <c r="X942" i="7"/>
  <c r="M942" i="12" s="1"/>
  <c r="X941" i="7"/>
  <c r="M941" i="12" s="1"/>
  <c r="X940" i="7"/>
  <c r="M940" i="12" s="1"/>
  <c r="X939" i="7"/>
  <c r="M939" i="12" s="1"/>
  <c r="X938" i="7"/>
  <c r="M938" i="12" s="1"/>
  <c r="X937" i="7"/>
  <c r="M937" i="12" s="1"/>
  <c r="X936" i="7"/>
  <c r="M936" i="12" s="1"/>
  <c r="X935" i="7"/>
  <c r="M935" i="12" s="1"/>
  <c r="X934" i="7"/>
  <c r="M934" i="12" s="1"/>
  <c r="X933" i="7"/>
  <c r="M933" i="12" s="1"/>
  <c r="X932" i="7"/>
  <c r="M932" i="12" s="1"/>
  <c r="X931" i="7"/>
  <c r="M931" i="12" s="1"/>
  <c r="X930" i="7"/>
  <c r="M930" i="12" s="1"/>
  <c r="X929" i="7"/>
  <c r="M929" i="12" s="1"/>
  <c r="X928" i="7"/>
  <c r="M928" i="12" s="1"/>
  <c r="X927" i="7"/>
  <c r="M927" i="12" s="1"/>
  <c r="X926" i="7"/>
  <c r="M926" i="12" s="1"/>
  <c r="X925" i="7"/>
  <c r="M925" i="12" s="1"/>
  <c r="X924" i="7"/>
  <c r="M924" i="12" s="1"/>
  <c r="X923" i="7"/>
  <c r="M923" i="12" s="1"/>
  <c r="X922" i="7"/>
  <c r="M922" i="12" s="1"/>
  <c r="X921" i="7"/>
  <c r="M921" i="12" s="1"/>
  <c r="X920" i="7"/>
  <c r="M920" i="12" s="1"/>
  <c r="X919" i="7"/>
  <c r="M919" i="12" s="1"/>
  <c r="X918" i="7"/>
  <c r="M918" i="12" s="1"/>
  <c r="X917" i="7"/>
  <c r="M917" i="12" s="1"/>
  <c r="X916" i="7"/>
  <c r="M916" i="12" s="1"/>
  <c r="X915" i="7"/>
  <c r="M915" i="12" s="1"/>
  <c r="X914" i="7"/>
  <c r="M914" i="12" s="1"/>
  <c r="X913" i="7"/>
  <c r="M913" i="12" s="1"/>
  <c r="X912" i="7"/>
  <c r="M912" i="12" s="1"/>
  <c r="X911" i="7"/>
  <c r="M911" i="12" s="1"/>
  <c r="X910" i="7"/>
  <c r="M910" i="12" s="1"/>
  <c r="X909" i="7"/>
  <c r="M909" i="12" s="1"/>
  <c r="X908" i="7"/>
  <c r="M908" i="12" s="1"/>
  <c r="X907" i="7"/>
  <c r="M907" i="12" s="1"/>
  <c r="X906" i="7"/>
  <c r="M906" i="12" s="1"/>
  <c r="X905" i="7"/>
  <c r="M905" i="12" s="1"/>
  <c r="X904" i="7"/>
  <c r="M904" i="12" s="1"/>
  <c r="X903" i="7"/>
  <c r="M903" i="12" s="1"/>
  <c r="X902" i="7"/>
  <c r="M902" i="12" s="1"/>
  <c r="X901" i="7"/>
  <c r="M901" i="12" s="1"/>
  <c r="X900" i="7"/>
  <c r="M900" i="12" s="1"/>
  <c r="X899" i="7"/>
  <c r="M899" i="12" s="1"/>
  <c r="X898" i="7"/>
  <c r="M898" i="12" s="1"/>
  <c r="X897" i="7"/>
  <c r="M897" i="12" s="1"/>
  <c r="X896" i="7"/>
  <c r="M896" i="12" s="1"/>
  <c r="X895" i="7"/>
  <c r="M895" i="12" s="1"/>
  <c r="X894" i="7"/>
  <c r="M894" i="12" s="1"/>
  <c r="X893" i="7"/>
  <c r="M893" i="12" s="1"/>
  <c r="X892" i="7"/>
  <c r="M892" i="12" s="1"/>
  <c r="X891" i="7"/>
  <c r="M891" i="12" s="1"/>
  <c r="X890" i="7"/>
  <c r="M890" i="12" s="1"/>
  <c r="X889" i="7"/>
  <c r="M889" i="12" s="1"/>
  <c r="X888" i="7"/>
  <c r="M888" i="12" s="1"/>
  <c r="X887" i="7"/>
  <c r="M887" i="12" s="1"/>
  <c r="X886" i="7"/>
  <c r="M886" i="12" s="1"/>
  <c r="X885" i="7"/>
  <c r="M885" i="12" s="1"/>
  <c r="X884" i="7"/>
  <c r="M884" i="12" s="1"/>
  <c r="X883" i="7"/>
  <c r="M883" i="12" s="1"/>
  <c r="X882" i="7"/>
  <c r="M882" i="12" s="1"/>
  <c r="X881" i="7"/>
  <c r="M881" i="12" s="1"/>
  <c r="X880" i="7"/>
  <c r="M880" i="12" s="1"/>
  <c r="X879" i="7"/>
  <c r="M879" i="12" s="1"/>
  <c r="X878" i="7"/>
  <c r="M878" i="12" s="1"/>
  <c r="X877" i="7"/>
  <c r="M877" i="12" s="1"/>
  <c r="X876" i="7"/>
  <c r="M876" i="12" s="1"/>
  <c r="X875" i="7"/>
  <c r="M875" i="12" s="1"/>
  <c r="X874" i="7"/>
  <c r="M874" i="12" s="1"/>
  <c r="X873" i="7"/>
  <c r="M873" i="12" s="1"/>
  <c r="X872" i="7"/>
  <c r="M872" i="12" s="1"/>
  <c r="X871" i="7"/>
  <c r="M871" i="12" s="1"/>
  <c r="X870" i="7"/>
  <c r="M870" i="12" s="1"/>
  <c r="X869" i="7"/>
  <c r="M869" i="12" s="1"/>
  <c r="X868" i="7"/>
  <c r="M868" i="12" s="1"/>
  <c r="X867" i="7"/>
  <c r="M867" i="12" s="1"/>
  <c r="X866" i="7"/>
  <c r="M866" i="12" s="1"/>
  <c r="X865" i="7"/>
  <c r="M865" i="12" s="1"/>
  <c r="X864" i="7"/>
  <c r="M864" i="12" s="1"/>
  <c r="X863" i="7"/>
  <c r="M863" i="12" s="1"/>
  <c r="X862" i="7"/>
  <c r="M862" i="12" s="1"/>
  <c r="X861" i="7"/>
  <c r="M861" i="12" s="1"/>
  <c r="X860" i="7"/>
  <c r="M860" i="12" s="1"/>
  <c r="X859" i="7"/>
  <c r="M859" i="12" s="1"/>
  <c r="X858" i="7"/>
  <c r="M858" i="12" s="1"/>
  <c r="X857" i="7"/>
  <c r="M857" i="12" s="1"/>
  <c r="X856" i="7"/>
  <c r="M856" i="12" s="1"/>
  <c r="X855" i="7"/>
  <c r="M855" i="12" s="1"/>
  <c r="X854" i="7"/>
  <c r="M854" i="12" s="1"/>
  <c r="X853" i="7"/>
  <c r="M853" i="12" s="1"/>
  <c r="X852" i="7"/>
  <c r="M852" i="12" s="1"/>
  <c r="X851" i="7"/>
  <c r="M851" i="12" s="1"/>
  <c r="X850" i="7"/>
  <c r="M850" i="12" s="1"/>
  <c r="X849" i="7"/>
  <c r="M849" i="12" s="1"/>
  <c r="X848" i="7"/>
  <c r="M848" i="12" s="1"/>
  <c r="X847" i="7"/>
  <c r="M847" i="12" s="1"/>
  <c r="X846" i="7"/>
  <c r="M846" i="12" s="1"/>
  <c r="X845" i="7"/>
  <c r="M845" i="12" s="1"/>
  <c r="X844" i="7"/>
  <c r="M844" i="12" s="1"/>
  <c r="X843" i="7"/>
  <c r="M843" i="12" s="1"/>
  <c r="X842" i="7"/>
  <c r="M842" i="12" s="1"/>
  <c r="X841" i="7"/>
  <c r="M841" i="12" s="1"/>
  <c r="X840" i="7"/>
  <c r="M840" i="12" s="1"/>
  <c r="X839" i="7"/>
  <c r="M839" i="12" s="1"/>
  <c r="X838" i="7"/>
  <c r="M838" i="12" s="1"/>
  <c r="X837" i="7"/>
  <c r="M837" i="12" s="1"/>
  <c r="X836" i="7"/>
  <c r="M836" i="12" s="1"/>
  <c r="X835" i="7"/>
  <c r="M835" i="12" s="1"/>
  <c r="X834" i="7"/>
  <c r="M834" i="12" s="1"/>
  <c r="X833" i="7"/>
  <c r="M833" i="12" s="1"/>
  <c r="X832" i="7"/>
  <c r="M832" i="12" s="1"/>
  <c r="X831" i="7"/>
  <c r="M831" i="12" s="1"/>
  <c r="X830" i="7"/>
  <c r="M830" i="12" s="1"/>
  <c r="X829" i="7"/>
  <c r="M829" i="12" s="1"/>
  <c r="X828" i="7"/>
  <c r="M828" i="12" s="1"/>
  <c r="X827" i="7"/>
  <c r="M827" i="12" s="1"/>
  <c r="X826" i="7"/>
  <c r="M826" i="12" s="1"/>
  <c r="X825" i="7"/>
  <c r="M825" i="12" s="1"/>
  <c r="X824" i="7"/>
  <c r="M824" i="12" s="1"/>
  <c r="X823" i="7"/>
  <c r="M823" i="12" s="1"/>
  <c r="X822" i="7"/>
  <c r="M822" i="12" s="1"/>
  <c r="X821" i="7"/>
  <c r="M821" i="12" s="1"/>
  <c r="X820" i="7"/>
  <c r="M820" i="12" s="1"/>
  <c r="X819" i="7"/>
  <c r="M819" i="12" s="1"/>
  <c r="X818" i="7"/>
  <c r="M818" i="12" s="1"/>
  <c r="X817" i="7"/>
  <c r="M817" i="12" s="1"/>
  <c r="X816" i="7"/>
  <c r="M816" i="12" s="1"/>
  <c r="X815" i="7"/>
  <c r="M815" i="12" s="1"/>
  <c r="X814" i="7"/>
  <c r="M814" i="12" s="1"/>
  <c r="X813" i="7"/>
  <c r="M813" i="12" s="1"/>
  <c r="X812" i="7"/>
  <c r="M812" i="12" s="1"/>
  <c r="X811" i="7"/>
  <c r="M811" i="12" s="1"/>
  <c r="X810" i="7"/>
  <c r="M810" i="12" s="1"/>
  <c r="X809" i="7"/>
  <c r="M809" i="12" s="1"/>
  <c r="X808" i="7"/>
  <c r="M808" i="12" s="1"/>
  <c r="X807" i="7"/>
  <c r="M807" i="12" s="1"/>
  <c r="X806" i="7"/>
  <c r="M806" i="12" s="1"/>
  <c r="X805" i="7"/>
  <c r="M805" i="12" s="1"/>
  <c r="X804" i="7"/>
  <c r="M804" i="12" s="1"/>
  <c r="X803" i="7"/>
  <c r="M803" i="12" s="1"/>
  <c r="X802" i="7"/>
  <c r="M802" i="12" s="1"/>
  <c r="X801" i="7"/>
  <c r="M801" i="12" s="1"/>
  <c r="X800" i="7"/>
  <c r="M800" i="12" s="1"/>
  <c r="X799" i="7"/>
  <c r="M799" i="12" s="1"/>
  <c r="X798" i="7"/>
  <c r="M798" i="12" s="1"/>
  <c r="X797" i="7"/>
  <c r="M797" i="12" s="1"/>
  <c r="X796" i="7"/>
  <c r="M796" i="12" s="1"/>
  <c r="X795" i="7"/>
  <c r="M795" i="12" s="1"/>
  <c r="X794" i="7"/>
  <c r="M794" i="12" s="1"/>
  <c r="X793" i="7"/>
  <c r="M793" i="12" s="1"/>
  <c r="X792" i="7"/>
  <c r="M792" i="12" s="1"/>
  <c r="X791" i="7"/>
  <c r="M791" i="12" s="1"/>
  <c r="X790" i="7"/>
  <c r="M790" i="12" s="1"/>
  <c r="X789" i="7"/>
  <c r="M789" i="12" s="1"/>
  <c r="X788" i="7"/>
  <c r="M788" i="12" s="1"/>
  <c r="X787" i="7"/>
  <c r="M787" i="12" s="1"/>
  <c r="X786" i="7"/>
  <c r="M786" i="12" s="1"/>
  <c r="X785" i="7"/>
  <c r="M785" i="12" s="1"/>
  <c r="X784" i="7"/>
  <c r="M784" i="12" s="1"/>
  <c r="X783" i="7"/>
  <c r="M783" i="12" s="1"/>
  <c r="X782" i="7"/>
  <c r="M782" i="12" s="1"/>
  <c r="X781" i="7"/>
  <c r="M781" i="12" s="1"/>
  <c r="X780" i="7"/>
  <c r="M780" i="12" s="1"/>
  <c r="X779" i="7"/>
  <c r="M779" i="12" s="1"/>
  <c r="X778" i="7"/>
  <c r="M778" i="12" s="1"/>
  <c r="X777" i="7"/>
  <c r="M777" i="12" s="1"/>
  <c r="X776" i="7"/>
  <c r="M776" i="12" s="1"/>
  <c r="X775" i="7"/>
  <c r="M775" i="12" s="1"/>
  <c r="X774" i="7"/>
  <c r="M774" i="12" s="1"/>
  <c r="X773" i="7"/>
  <c r="M773" i="12" s="1"/>
  <c r="X772" i="7"/>
  <c r="M772" i="12" s="1"/>
  <c r="X771" i="7"/>
  <c r="M771" i="12" s="1"/>
  <c r="X770" i="7"/>
  <c r="M770" i="12" s="1"/>
  <c r="X769" i="7"/>
  <c r="M769" i="12" s="1"/>
  <c r="X768" i="7"/>
  <c r="M768" i="12" s="1"/>
  <c r="X767" i="7"/>
  <c r="M767" i="12" s="1"/>
  <c r="X766" i="7"/>
  <c r="M766" i="12" s="1"/>
  <c r="X765" i="7"/>
  <c r="M765" i="12" s="1"/>
  <c r="X764" i="7"/>
  <c r="M764" i="12" s="1"/>
  <c r="X763" i="7"/>
  <c r="M763" i="12" s="1"/>
  <c r="X762" i="7"/>
  <c r="M762" i="12" s="1"/>
  <c r="X761" i="7"/>
  <c r="M761" i="12" s="1"/>
  <c r="X760" i="7"/>
  <c r="M760" i="12" s="1"/>
  <c r="X759" i="7"/>
  <c r="M759" i="12" s="1"/>
  <c r="X758" i="7"/>
  <c r="M758" i="12" s="1"/>
  <c r="X757" i="7"/>
  <c r="M757" i="12" s="1"/>
  <c r="X756" i="7"/>
  <c r="M756" i="12" s="1"/>
  <c r="X755" i="7"/>
  <c r="M755" i="12" s="1"/>
  <c r="X754" i="7"/>
  <c r="M754" i="12" s="1"/>
  <c r="X753" i="7"/>
  <c r="M753" i="12" s="1"/>
  <c r="X752" i="7"/>
  <c r="M752" i="12" s="1"/>
  <c r="X751" i="7"/>
  <c r="M751" i="12" s="1"/>
  <c r="X750" i="7"/>
  <c r="M750" i="12" s="1"/>
  <c r="X749" i="7"/>
  <c r="M749" i="12" s="1"/>
  <c r="X748" i="7"/>
  <c r="M748" i="12" s="1"/>
  <c r="X747" i="7"/>
  <c r="M747" i="12" s="1"/>
  <c r="X746" i="7"/>
  <c r="M746" i="12" s="1"/>
  <c r="X745" i="7"/>
  <c r="M745" i="12" s="1"/>
  <c r="X744" i="7"/>
  <c r="M744" i="12" s="1"/>
  <c r="X743" i="7"/>
  <c r="M743" i="12" s="1"/>
  <c r="X742" i="7"/>
  <c r="M742" i="12" s="1"/>
  <c r="X741" i="7"/>
  <c r="M741" i="12" s="1"/>
  <c r="X740" i="7"/>
  <c r="M740" i="12" s="1"/>
  <c r="X739" i="7"/>
  <c r="M739" i="12" s="1"/>
  <c r="X738" i="7"/>
  <c r="M738" i="12" s="1"/>
  <c r="X737" i="7"/>
  <c r="M737" i="12" s="1"/>
  <c r="X736" i="7"/>
  <c r="M736" i="12" s="1"/>
  <c r="X735" i="7"/>
  <c r="M735" i="12" s="1"/>
  <c r="X734" i="7"/>
  <c r="M734" i="12" s="1"/>
  <c r="X733" i="7"/>
  <c r="M733" i="12" s="1"/>
  <c r="X732" i="7"/>
  <c r="M732" i="12" s="1"/>
  <c r="X731" i="7"/>
  <c r="M731" i="12" s="1"/>
  <c r="X730" i="7"/>
  <c r="M730" i="12" s="1"/>
  <c r="X729" i="7"/>
  <c r="M729" i="12" s="1"/>
  <c r="X728" i="7"/>
  <c r="M728" i="12" s="1"/>
  <c r="X727" i="7"/>
  <c r="M727" i="12" s="1"/>
  <c r="X726" i="7"/>
  <c r="M726" i="12" s="1"/>
  <c r="X725" i="7"/>
  <c r="M725" i="12" s="1"/>
  <c r="X724" i="7"/>
  <c r="M724" i="12" s="1"/>
  <c r="X723" i="7"/>
  <c r="M723" i="12" s="1"/>
  <c r="X722" i="7"/>
  <c r="M722" i="12" s="1"/>
  <c r="X721" i="7"/>
  <c r="M721" i="12" s="1"/>
  <c r="X720" i="7"/>
  <c r="M720" i="12" s="1"/>
  <c r="X719" i="7"/>
  <c r="M719" i="12" s="1"/>
  <c r="X718" i="7"/>
  <c r="M718" i="12" s="1"/>
  <c r="X717" i="7"/>
  <c r="M717" i="12" s="1"/>
  <c r="X716" i="7"/>
  <c r="M716" i="12" s="1"/>
  <c r="X715" i="7"/>
  <c r="M715" i="12" s="1"/>
  <c r="X714" i="7"/>
  <c r="M714" i="12" s="1"/>
  <c r="X713" i="7"/>
  <c r="M713" i="12" s="1"/>
  <c r="X712" i="7"/>
  <c r="M712" i="12" s="1"/>
  <c r="X711" i="7"/>
  <c r="M711" i="12" s="1"/>
  <c r="X710" i="7"/>
  <c r="M710" i="12" s="1"/>
  <c r="X709" i="7"/>
  <c r="M709" i="12" s="1"/>
  <c r="X708" i="7"/>
  <c r="M708" i="12" s="1"/>
  <c r="X707" i="7"/>
  <c r="M707" i="12" s="1"/>
  <c r="X706" i="7"/>
  <c r="M706" i="12" s="1"/>
  <c r="X705" i="7"/>
  <c r="M705" i="12" s="1"/>
  <c r="X704" i="7"/>
  <c r="M704" i="12" s="1"/>
  <c r="X703" i="7"/>
  <c r="M703" i="12" s="1"/>
  <c r="X702" i="7"/>
  <c r="M702" i="12" s="1"/>
  <c r="X701" i="7"/>
  <c r="M701" i="12" s="1"/>
  <c r="X700" i="7"/>
  <c r="M700" i="12" s="1"/>
  <c r="X699" i="7"/>
  <c r="M699" i="12" s="1"/>
  <c r="X698" i="7"/>
  <c r="M698" i="12" s="1"/>
  <c r="X697" i="7"/>
  <c r="M697" i="12" s="1"/>
  <c r="X696" i="7"/>
  <c r="M696" i="12" s="1"/>
  <c r="X695" i="7"/>
  <c r="M695" i="12" s="1"/>
  <c r="X694" i="7"/>
  <c r="M694" i="12" s="1"/>
  <c r="X693" i="7"/>
  <c r="M693" i="12" s="1"/>
  <c r="X692" i="7"/>
  <c r="M692" i="12" s="1"/>
  <c r="X691" i="7"/>
  <c r="M691" i="12" s="1"/>
  <c r="X690" i="7"/>
  <c r="M690" i="12" s="1"/>
  <c r="X689" i="7"/>
  <c r="M689" i="12" s="1"/>
  <c r="X688" i="7"/>
  <c r="M688" i="12" s="1"/>
  <c r="X687" i="7"/>
  <c r="M687" i="12" s="1"/>
  <c r="X686" i="7"/>
  <c r="M686" i="12" s="1"/>
  <c r="X685" i="7"/>
  <c r="M685" i="12" s="1"/>
  <c r="X684" i="7"/>
  <c r="M684" i="12" s="1"/>
  <c r="X683" i="7"/>
  <c r="M683" i="12" s="1"/>
  <c r="X682" i="7"/>
  <c r="M682" i="12" s="1"/>
  <c r="X681" i="7"/>
  <c r="M681" i="12" s="1"/>
  <c r="X680" i="7"/>
  <c r="M680" i="12" s="1"/>
  <c r="X679" i="7"/>
  <c r="M679" i="12" s="1"/>
  <c r="X678" i="7"/>
  <c r="M678" i="12" s="1"/>
  <c r="X677" i="7"/>
  <c r="M677" i="12" s="1"/>
  <c r="X676" i="7"/>
  <c r="M676" i="12" s="1"/>
  <c r="X675" i="7"/>
  <c r="M675" i="12" s="1"/>
  <c r="X674" i="7"/>
  <c r="M674" i="12" s="1"/>
  <c r="X673" i="7"/>
  <c r="M673" i="12" s="1"/>
  <c r="X672" i="7"/>
  <c r="M672" i="12" s="1"/>
  <c r="X671" i="7"/>
  <c r="M671" i="12" s="1"/>
  <c r="X670" i="7"/>
  <c r="M670" i="12" s="1"/>
  <c r="X669" i="7"/>
  <c r="M669" i="12" s="1"/>
  <c r="X668" i="7"/>
  <c r="M668" i="12" s="1"/>
  <c r="X667" i="7"/>
  <c r="M667" i="12" s="1"/>
  <c r="X666" i="7"/>
  <c r="M666" i="12" s="1"/>
  <c r="X665" i="7"/>
  <c r="M665" i="12" s="1"/>
  <c r="X664" i="7"/>
  <c r="M664" i="12" s="1"/>
  <c r="X663" i="7"/>
  <c r="M663" i="12" s="1"/>
  <c r="X662" i="7"/>
  <c r="M662" i="12" s="1"/>
  <c r="X661" i="7"/>
  <c r="M661" i="12" s="1"/>
  <c r="X660" i="7"/>
  <c r="M660" i="12" s="1"/>
  <c r="X659" i="7"/>
  <c r="M659" i="12" s="1"/>
  <c r="X658" i="7"/>
  <c r="M658" i="12" s="1"/>
  <c r="X657" i="7"/>
  <c r="M657" i="12" s="1"/>
  <c r="X656" i="7"/>
  <c r="M656" i="12" s="1"/>
  <c r="X655" i="7"/>
  <c r="M655" i="12" s="1"/>
  <c r="X654" i="7"/>
  <c r="M654" i="12" s="1"/>
  <c r="X653" i="7"/>
  <c r="M653" i="12" s="1"/>
  <c r="X652" i="7"/>
  <c r="M652" i="12" s="1"/>
  <c r="X651" i="7"/>
  <c r="M651" i="12" s="1"/>
  <c r="X650" i="7"/>
  <c r="M650" i="12" s="1"/>
  <c r="X649" i="7"/>
  <c r="M649" i="12" s="1"/>
  <c r="X648" i="7"/>
  <c r="M648" i="12" s="1"/>
  <c r="X647" i="7"/>
  <c r="M647" i="12" s="1"/>
  <c r="X646" i="7"/>
  <c r="M646" i="12" s="1"/>
  <c r="X645" i="7"/>
  <c r="M645" i="12" s="1"/>
  <c r="X644" i="7"/>
  <c r="M644" i="12" s="1"/>
  <c r="X643" i="7"/>
  <c r="M643" i="12" s="1"/>
  <c r="X642" i="7"/>
  <c r="M642" i="12" s="1"/>
  <c r="X641" i="7"/>
  <c r="M641" i="12" s="1"/>
  <c r="X640" i="7"/>
  <c r="M640" i="12" s="1"/>
  <c r="X639" i="7"/>
  <c r="M639" i="12" s="1"/>
  <c r="X638" i="7"/>
  <c r="M638" i="12" s="1"/>
  <c r="X637" i="7"/>
  <c r="M637" i="12" s="1"/>
  <c r="X636" i="7"/>
  <c r="M636" i="12" s="1"/>
  <c r="X635" i="7"/>
  <c r="M635" i="12" s="1"/>
  <c r="X634" i="7"/>
  <c r="M634" i="12" s="1"/>
  <c r="X633" i="7"/>
  <c r="M633" i="12" s="1"/>
  <c r="X632" i="7"/>
  <c r="M632" i="12" s="1"/>
  <c r="X631" i="7"/>
  <c r="M631" i="12" s="1"/>
  <c r="X630" i="7"/>
  <c r="M630" i="12" s="1"/>
  <c r="X629" i="7"/>
  <c r="M629" i="12" s="1"/>
  <c r="X628" i="7"/>
  <c r="M628" i="12" s="1"/>
  <c r="X627" i="7"/>
  <c r="M627" i="12" s="1"/>
  <c r="X626" i="7"/>
  <c r="M626" i="12" s="1"/>
  <c r="X625" i="7"/>
  <c r="M625" i="12" s="1"/>
  <c r="X624" i="7"/>
  <c r="M624" i="12" s="1"/>
  <c r="X623" i="7"/>
  <c r="M623" i="12" s="1"/>
  <c r="X622" i="7"/>
  <c r="M622" i="12" s="1"/>
  <c r="X621" i="7"/>
  <c r="M621" i="12" s="1"/>
  <c r="X620" i="7"/>
  <c r="M620" i="12" s="1"/>
  <c r="X619" i="7"/>
  <c r="M619" i="12" s="1"/>
  <c r="X618" i="7"/>
  <c r="M618" i="12" s="1"/>
  <c r="X617" i="7"/>
  <c r="M617" i="12" s="1"/>
  <c r="X616" i="7"/>
  <c r="M616" i="12" s="1"/>
  <c r="X615" i="7"/>
  <c r="M615" i="12" s="1"/>
  <c r="X614" i="7"/>
  <c r="M614" i="12" s="1"/>
  <c r="X613" i="7"/>
  <c r="M613" i="12" s="1"/>
  <c r="X612" i="7"/>
  <c r="M612" i="12" s="1"/>
  <c r="X611" i="7"/>
  <c r="M611" i="12" s="1"/>
  <c r="X610" i="7"/>
  <c r="M610" i="12" s="1"/>
  <c r="X609" i="7"/>
  <c r="M609" i="12" s="1"/>
  <c r="X608" i="7"/>
  <c r="M608" i="12" s="1"/>
  <c r="X607" i="7"/>
  <c r="M607" i="12" s="1"/>
  <c r="X606" i="7"/>
  <c r="M606" i="12" s="1"/>
  <c r="X605" i="7"/>
  <c r="M605" i="12" s="1"/>
  <c r="X604" i="7"/>
  <c r="M604" i="12" s="1"/>
  <c r="X603" i="7"/>
  <c r="M603" i="12" s="1"/>
  <c r="X602" i="7"/>
  <c r="M602" i="12" s="1"/>
  <c r="X601" i="7"/>
  <c r="M601" i="12" s="1"/>
  <c r="X600" i="7"/>
  <c r="M600" i="12" s="1"/>
  <c r="X599" i="7"/>
  <c r="M599" i="12" s="1"/>
  <c r="X598" i="7"/>
  <c r="M598" i="12" s="1"/>
  <c r="X597" i="7"/>
  <c r="M597" i="12" s="1"/>
  <c r="X596" i="7"/>
  <c r="M596" i="12" s="1"/>
  <c r="X595" i="7"/>
  <c r="M595" i="12" s="1"/>
  <c r="X594" i="7"/>
  <c r="M594" i="12" s="1"/>
  <c r="X593" i="7"/>
  <c r="M593" i="12" s="1"/>
  <c r="X592" i="7"/>
  <c r="M592" i="12" s="1"/>
  <c r="X591" i="7"/>
  <c r="M591" i="12" s="1"/>
  <c r="X590" i="7"/>
  <c r="M590" i="12" s="1"/>
  <c r="X589" i="7"/>
  <c r="M589" i="12" s="1"/>
  <c r="X588" i="7"/>
  <c r="M588" i="12" s="1"/>
  <c r="X587" i="7"/>
  <c r="M587" i="12" s="1"/>
  <c r="X586" i="7"/>
  <c r="M586" i="12" s="1"/>
  <c r="X585" i="7"/>
  <c r="M585" i="12" s="1"/>
  <c r="X584" i="7"/>
  <c r="M584" i="12" s="1"/>
  <c r="X583" i="7"/>
  <c r="M583" i="12" s="1"/>
  <c r="X582" i="7"/>
  <c r="M582" i="12" s="1"/>
  <c r="X581" i="7"/>
  <c r="M581" i="12" s="1"/>
  <c r="X580" i="7"/>
  <c r="M580" i="12" s="1"/>
  <c r="X579" i="7"/>
  <c r="M579" i="12" s="1"/>
  <c r="X578" i="7"/>
  <c r="M578" i="12" s="1"/>
  <c r="X577" i="7"/>
  <c r="M577" i="12" s="1"/>
  <c r="X576" i="7"/>
  <c r="M576" i="12" s="1"/>
  <c r="X575" i="7"/>
  <c r="M575" i="12" s="1"/>
  <c r="X574" i="7"/>
  <c r="M574" i="12" s="1"/>
  <c r="X573" i="7"/>
  <c r="M573" i="12" s="1"/>
  <c r="X572" i="7"/>
  <c r="M572" i="12" s="1"/>
  <c r="X571" i="7"/>
  <c r="M571" i="12" s="1"/>
  <c r="X570" i="7"/>
  <c r="M570" i="12" s="1"/>
  <c r="X569" i="7"/>
  <c r="M569" i="12" s="1"/>
  <c r="X568" i="7"/>
  <c r="M568" i="12" s="1"/>
  <c r="X567" i="7"/>
  <c r="M567" i="12" s="1"/>
  <c r="X566" i="7"/>
  <c r="M566" i="12" s="1"/>
  <c r="X565" i="7"/>
  <c r="M565" i="12" s="1"/>
  <c r="X564" i="7"/>
  <c r="M564" i="12" s="1"/>
  <c r="X563" i="7"/>
  <c r="M563" i="12" s="1"/>
  <c r="X562" i="7"/>
  <c r="M562" i="12" s="1"/>
  <c r="X561" i="7"/>
  <c r="M561" i="12" s="1"/>
  <c r="X560" i="7"/>
  <c r="M560" i="12" s="1"/>
  <c r="X559" i="7"/>
  <c r="M559" i="12" s="1"/>
  <c r="X558" i="7"/>
  <c r="M558" i="12" s="1"/>
  <c r="X557" i="7"/>
  <c r="M557" i="12" s="1"/>
  <c r="X556" i="7"/>
  <c r="M556" i="12" s="1"/>
  <c r="X555" i="7"/>
  <c r="M555" i="12" s="1"/>
  <c r="X554" i="7"/>
  <c r="M554" i="12" s="1"/>
  <c r="X553" i="7"/>
  <c r="M553" i="12" s="1"/>
  <c r="X552" i="7"/>
  <c r="M552" i="12" s="1"/>
  <c r="X551" i="7"/>
  <c r="M551" i="12" s="1"/>
  <c r="X550" i="7"/>
  <c r="M550" i="12" s="1"/>
  <c r="X549" i="7"/>
  <c r="M549" i="12" s="1"/>
  <c r="X548" i="7"/>
  <c r="M548" i="12" s="1"/>
  <c r="X547" i="7"/>
  <c r="M547" i="12" s="1"/>
  <c r="X546" i="7"/>
  <c r="M546" i="12" s="1"/>
  <c r="X545" i="7"/>
  <c r="M545" i="12" s="1"/>
  <c r="X544" i="7"/>
  <c r="M544" i="12" s="1"/>
  <c r="X543" i="7"/>
  <c r="M543" i="12" s="1"/>
  <c r="X542" i="7"/>
  <c r="M542" i="12" s="1"/>
  <c r="X541" i="7"/>
  <c r="M541" i="12" s="1"/>
  <c r="X540" i="7"/>
  <c r="M540" i="12" s="1"/>
  <c r="X539" i="7"/>
  <c r="M539" i="12" s="1"/>
  <c r="X538" i="7"/>
  <c r="M538" i="12" s="1"/>
  <c r="X537" i="7"/>
  <c r="M537" i="12" s="1"/>
  <c r="X536" i="7"/>
  <c r="M536" i="12" s="1"/>
  <c r="X535" i="7"/>
  <c r="M535" i="12" s="1"/>
  <c r="X534" i="7"/>
  <c r="M534" i="12" s="1"/>
  <c r="X533" i="7"/>
  <c r="M533" i="12" s="1"/>
  <c r="X532" i="7"/>
  <c r="M532" i="12" s="1"/>
  <c r="X531" i="7"/>
  <c r="M531" i="12" s="1"/>
  <c r="X530" i="7"/>
  <c r="M530" i="12" s="1"/>
  <c r="X529" i="7"/>
  <c r="M529" i="12" s="1"/>
  <c r="X528" i="7"/>
  <c r="M528" i="12" s="1"/>
  <c r="X527" i="7"/>
  <c r="M527" i="12" s="1"/>
  <c r="X526" i="7"/>
  <c r="M526" i="12" s="1"/>
  <c r="X525" i="7"/>
  <c r="M525" i="12" s="1"/>
  <c r="X524" i="7"/>
  <c r="M524" i="12" s="1"/>
  <c r="X523" i="7"/>
  <c r="M523" i="12" s="1"/>
  <c r="X522" i="7"/>
  <c r="M522" i="12" s="1"/>
  <c r="X521" i="7"/>
  <c r="M521" i="12" s="1"/>
  <c r="X520" i="7"/>
  <c r="M520" i="12" s="1"/>
  <c r="X519" i="7"/>
  <c r="M519" i="12" s="1"/>
  <c r="X518" i="7"/>
  <c r="M518" i="12" s="1"/>
  <c r="X517" i="7"/>
  <c r="M517" i="12" s="1"/>
  <c r="X516" i="7"/>
  <c r="M516" i="12" s="1"/>
  <c r="X515" i="7"/>
  <c r="M515" i="12" s="1"/>
  <c r="X514" i="7"/>
  <c r="M514" i="12" s="1"/>
  <c r="X513" i="7"/>
  <c r="M513" i="12" s="1"/>
  <c r="X512" i="7"/>
  <c r="M512" i="12" s="1"/>
  <c r="X511" i="7"/>
  <c r="M511" i="12" s="1"/>
  <c r="X510" i="7"/>
  <c r="M510" i="12" s="1"/>
  <c r="X509" i="7"/>
  <c r="M509" i="12" s="1"/>
  <c r="X508" i="7"/>
  <c r="M508" i="12" s="1"/>
  <c r="X507" i="7"/>
  <c r="M507" i="12" s="1"/>
  <c r="X506" i="7"/>
  <c r="M506" i="12" s="1"/>
  <c r="X505" i="7"/>
  <c r="M505" i="12" s="1"/>
  <c r="X504" i="7"/>
  <c r="M504" i="12" s="1"/>
  <c r="X503" i="7"/>
  <c r="M503" i="12" s="1"/>
  <c r="X502" i="7"/>
  <c r="M502" i="12" s="1"/>
  <c r="X501" i="7"/>
  <c r="M501" i="12" s="1"/>
  <c r="X500" i="7"/>
  <c r="M500" i="12" s="1"/>
  <c r="X499" i="7"/>
  <c r="M499" i="12" s="1"/>
  <c r="X498" i="7"/>
  <c r="M498" i="12" s="1"/>
  <c r="X497" i="7"/>
  <c r="M497" i="12" s="1"/>
  <c r="X496" i="7"/>
  <c r="M496" i="12" s="1"/>
  <c r="X495" i="7"/>
  <c r="M495" i="12" s="1"/>
  <c r="X494" i="7"/>
  <c r="M494" i="12" s="1"/>
  <c r="X493" i="7"/>
  <c r="M493" i="12" s="1"/>
  <c r="X492" i="7"/>
  <c r="M492" i="12" s="1"/>
  <c r="X491" i="7"/>
  <c r="M491" i="12" s="1"/>
  <c r="X490" i="7"/>
  <c r="M490" i="12" s="1"/>
  <c r="X489" i="7"/>
  <c r="M489" i="12" s="1"/>
  <c r="X488" i="7"/>
  <c r="M488" i="12" s="1"/>
  <c r="X487" i="7"/>
  <c r="M487" i="12" s="1"/>
  <c r="X486" i="7"/>
  <c r="M486" i="12" s="1"/>
  <c r="X485" i="7"/>
  <c r="M485" i="12" s="1"/>
  <c r="X484" i="7"/>
  <c r="M484" i="12" s="1"/>
  <c r="X483" i="7"/>
  <c r="M483" i="12" s="1"/>
  <c r="X482" i="7"/>
  <c r="M482" i="12" s="1"/>
  <c r="X481" i="7"/>
  <c r="M481" i="12" s="1"/>
  <c r="X480" i="7"/>
  <c r="M480" i="12" s="1"/>
  <c r="X479" i="7"/>
  <c r="M479" i="12" s="1"/>
  <c r="X478" i="7"/>
  <c r="M478" i="12" s="1"/>
  <c r="X477" i="7"/>
  <c r="M477" i="12" s="1"/>
  <c r="X476" i="7"/>
  <c r="M476" i="12" s="1"/>
  <c r="X475" i="7"/>
  <c r="M475" i="12" s="1"/>
  <c r="X474" i="7"/>
  <c r="M474" i="12" s="1"/>
  <c r="X473" i="7"/>
  <c r="M473" i="12" s="1"/>
  <c r="X472" i="7"/>
  <c r="M472" i="12" s="1"/>
  <c r="X471" i="7"/>
  <c r="M471" i="12" s="1"/>
  <c r="X470" i="7"/>
  <c r="M470" i="12" s="1"/>
  <c r="X469" i="7"/>
  <c r="M469" i="12" s="1"/>
  <c r="X468" i="7"/>
  <c r="M468" i="12" s="1"/>
  <c r="X467" i="7"/>
  <c r="M467" i="12" s="1"/>
  <c r="X466" i="7"/>
  <c r="M466" i="12" s="1"/>
  <c r="X465" i="7"/>
  <c r="M465" i="12" s="1"/>
  <c r="X464" i="7"/>
  <c r="M464" i="12" s="1"/>
  <c r="X463" i="7"/>
  <c r="M463" i="12" s="1"/>
  <c r="X462" i="7"/>
  <c r="M462" i="12" s="1"/>
  <c r="X461" i="7"/>
  <c r="M461" i="12" s="1"/>
  <c r="X460" i="7"/>
  <c r="M460" i="12" s="1"/>
  <c r="X459" i="7"/>
  <c r="M459" i="12" s="1"/>
  <c r="X458" i="7"/>
  <c r="M458" i="12" s="1"/>
  <c r="X457" i="7"/>
  <c r="M457" i="12" s="1"/>
  <c r="X456" i="7"/>
  <c r="M456" i="12" s="1"/>
  <c r="X455" i="7"/>
  <c r="M455" i="12" s="1"/>
  <c r="X454" i="7"/>
  <c r="M454" i="12" s="1"/>
  <c r="X453" i="7"/>
  <c r="M453" i="12" s="1"/>
  <c r="X452" i="7"/>
  <c r="M452" i="12" s="1"/>
  <c r="X451" i="7"/>
  <c r="M451" i="12" s="1"/>
  <c r="X450" i="7"/>
  <c r="M450" i="12" s="1"/>
  <c r="X449" i="7"/>
  <c r="M449" i="12" s="1"/>
  <c r="X448" i="7"/>
  <c r="M448" i="12" s="1"/>
  <c r="X447" i="7"/>
  <c r="M447" i="12" s="1"/>
  <c r="X446" i="7"/>
  <c r="M446" i="12" s="1"/>
  <c r="X445" i="7"/>
  <c r="M445" i="12" s="1"/>
  <c r="X444" i="7"/>
  <c r="M444" i="12" s="1"/>
  <c r="X443" i="7"/>
  <c r="M443" i="12" s="1"/>
  <c r="X442" i="7"/>
  <c r="M442" i="12" s="1"/>
  <c r="X441" i="7"/>
  <c r="M441" i="12" s="1"/>
  <c r="X440" i="7"/>
  <c r="M440" i="12" s="1"/>
  <c r="X439" i="7"/>
  <c r="M439" i="12" s="1"/>
  <c r="X438" i="7"/>
  <c r="M438" i="12" s="1"/>
  <c r="X437" i="7"/>
  <c r="M437" i="12" s="1"/>
  <c r="X436" i="7"/>
  <c r="M436" i="12" s="1"/>
  <c r="X435" i="7"/>
  <c r="M435" i="12" s="1"/>
  <c r="X434" i="7"/>
  <c r="M434" i="12" s="1"/>
  <c r="X433" i="7"/>
  <c r="M433" i="12" s="1"/>
  <c r="X432" i="7"/>
  <c r="M432" i="12" s="1"/>
  <c r="X431" i="7"/>
  <c r="M431" i="12" s="1"/>
  <c r="X430" i="7"/>
  <c r="M430" i="12" s="1"/>
  <c r="X429" i="7"/>
  <c r="M429" i="12" s="1"/>
  <c r="X428" i="7"/>
  <c r="M428" i="12" s="1"/>
  <c r="X427" i="7"/>
  <c r="M427" i="12" s="1"/>
  <c r="X426" i="7"/>
  <c r="M426" i="12" s="1"/>
  <c r="X425" i="7"/>
  <c r="M425" i="12" s="1"/>
  <c r="X424" i="7"/>
  <c r="M424" i="12" s="1"/>
  <c r="X423" i="7"/>
  <c r="M423" i="12" s="1"/>
  <c r="X422" i="7"/>
  <c r="M422" i="12" s="1"/>
  <c r="X421" i="7"/>
  <c r="M421" i="12" s="1"/>
  <c r="X420" i="7"/>
  <c r="M420" i="12" s="1"/>
  <c r="X419" i="7"/>
  <c r="M419" i="12" s="1"/>
  <c r="X418" i="7"/>
  <c r="M418" i="12" s="1"/>
  <c r="X417" i="7"/>
  <c r="M417" i="12" s="1"/>
  <c r="X416" i="7"/>
  <c r="M416" i="12" s="1"/>
  <c r="X415" i="7"/>
  <c r="M415" i="12" s="1"/>
  <c r="X414" i="7"/>
  <c r="M414" i="12" s="1"/>
  <c r="X413" i="7"/>
  <c r="M413" i="12" s="1"/>
  <c r="X412" i="7"/>
  <c r="M412" i="12" s="1"/>
  <c r="X411" i="7"/>
  <c r="M411" i="12" s="1"/>
  <c r="X410" i="7"/>
  <c r="M410" i="12" s="1"/>
  <c r="X409" i="7"/>
  <c r="M409" i="12" s="1"/>
  <c r="X408" i="7"/>
  <c r="M408" i="12" s="1"/>
  <c r="X407" i="7"/>
  <c r="M407" i="12" s="1"/>
  <c r="X406" i="7"/>
  <c r="M406" i="12" s="1"/>
  <c r="X405" i="7"/>
  <c r="M405" i="12" s="1"/>
  <c r="X404" i="7"/>
  <c r="M404" i="12" s="1"/>
  <c r="X403" i="7"/>
  <c r="M403" i="12" s="1"/>
  <c r="X402" i="7"/>
  <c r="M402" i="12" s="1"/>
  <c r="X401" i="7"/>
  <c r="M401" i="12" s="1"/>
  <c r="X400" i="7"/>
  <c r="M400" i="12" s="1"/>
  <c r="X399" i="7"/>
  <c r="M399" i="12" s="1"/>
  <c r="X398" i="7"/>
  <c r="M398" i="12" s="1"/>
  <c r="X397" i="7"/>
  <c r="M397" i="12" s="1"/>
  <c r="X396" i="7"/>
  <c r="M396" i="12" s="1"/>
  <c r="X395" i="7"/>
  <c r="M395" i="12" s="1"/>
  <c r="X394" i="7"/>
  <c r="M394" i="12" s="1"/>
  <c r="X393" i="7"/>
  <c r="M393" i="12" s="1"/>
  <c r="X392" i="7"/>
  <c r="M392" i="12" s="1"/>
  <c r="X391" i="7"/>
  <c r="M391" i="12" s="1"/>
  <c r="X390" i="7"/>
  <c r="M390" i="12" s="1"/>
  <c r="X389" i="7"/>
  <c r="M389" i="12" s="1"/>
  <c r="X388" i="7"/>
  <c r="M388" i="12" s="1"/>
  <c r="X387" i="7"/>
  <c r="M387" i="12" s="1"/>
  <c r="X386" i="7"/>
  <c r="M386" i="12" s="1"/>
  <c r="X385" i="7"/>
  <c r="M385" i="12" s="1"/>
  <c r="X384" i="7"/>
  <c r="M384" i="12" s="1"/>
  <c r="X383" i="7"/>
  <c r="M383" i="12" s="1"/>
  <c r="X382" i="7"/>
  <c r="M382" i="12" s="1"/>
  <c r="X381" i="7"/>
  <c r="M381" i="12" s="1"/>
  <c r="X380" i="7"/>
  <c r="M380" i="12" s="1"/>
  <c r="X379" i="7"/>
  <c r="M379" i="12" s="1"/>
  <c r="X378" i="7"/>
  <c r="M378" i="12" s="1"/>
  <c r="X377" i="7"/>
  <c r="M377" i="12" s="1"/>
  <c r="X376" i="7"/>
  <c r="M376" i="12" s="1"/>
  <c r="X375" i="7"/>
  <c r="M375" i="12" s="1"/>
  <c r="X374" i="7"/>
  <c r="M374" i="12" s="1"/>
  <c r="X373" i="7"/>
  <c r="M373" i="12" s="1"/>
  <c r="X372" i="7"/>
  <c r="M372" i="12" s="1"/>
  <c r="X371" i="7"/>
  <c r="M371" i="12" s="1"/>
  <c r="X370" i="7"/>
  <c r="M370" i="12" s="1"/>
  <c r="X369" i="7"/>
  <c r="M369" i="12" s="1"/>
  <c r="X368" i="7"/>
  <c r="M368" i="12" s="1"/>
  <c r="X367" i="7"/>
  <c r="M367" i="12" s="1"/>
  <c r="X366" i="7"/>
  <c r="M366" i="12" s="1"/>
  <c r="X365" i="7"/>
  <c r="M365" i="12" s="1"/>
  <c r="X364" i="7"/>
  <c r="M364" i="12" s="1"/>
  <c r="X363" i="7"/>
  <c r="M363" i="12" s="1"/>
  <c r="X362" i="7"/>
  <c r="M362" i="12" s="1"/>
  <c r="X361" i="7"/>
  <c r="M361" i="12" s="1"/>
  <c r="X360" i="7"/>
  <c r="M360" i="12" s="1"/>
  <c r="X359" i="7"/>
  <c r="M359" i="12" s="1"/>
  <c r="X358" i="7"/>
  <c r="M358" i="12" s="1"/>
  <c r="X357" i="7"/>
  <c r="M357" i="12" s="1"/>
  <c r="X356" i="7"/>
  <c r="M356" i="12" s="1"/>
  <c r="X355" i="7"/>
  <c r="M355" i="12" s="1"/>
  <c r="X354" i="7"/>
  <c r="M354" i="12" s="1"/>
  <c r="X353" i="7"/>
  <c r="M353" i="12" s="1"/>
  <c r="X352" i="7"/>
  <c r="M352" i="12" s="1"/>
  <c r="X351" i="7"/>
  <c r="M351" i="12" s="1"/>
  <c r="X350" i="7"/>
  <c r="M350" i="12" s="1"/>
  <c r="X349" i="7"/>
  <c r="M349" i="12" s="1"/>
  <c r="X348" i="7"/>
  <c r="M348" i="12" s="1"/>
  <c r="X347" i="7"/>
  <c r="M347" i="12" s="1"/>
  <c r="X346" i="7"/>
  <c r="M346" i="12" s="1"/>
  <c r="X345" i="7"/>
  <c r="M345" i="12" s="1"/>
  <c r="X344" i="7"/>
  <c r="M344" i="12" s="1"/>
  <c r="X343" i="7"/>
  <c r="M343" i="12" s="1"/>
  <c r="X342" i="7"/>
  <c r="M342" i="12" s="1"/>
  <c r="X341" i="7"/>
  <c r="M341" i="12" s="1"/>
  <c r="X340" i="7"/>
  <c r="M340" i="12" s="1"/>
  <c r="X339" i="7"/>
  <c r="M339" i="12" s="1"/>
  <c r="X338" i="7"/>
  <c r="M338" i="12" s="1"/>
  <c r="X337" i="7"/>
  <c r="M337" i="12" s="1"/>
  <c r="X336" i="7"/>
  <c r="M336" i="12" s="1"/>
  <c r="X335" i="7"/>
  <c r="M335" i="12" s="1"/>
  <c r="X334" i="7"/>
  <c r="M334" i="12" s="1"/>
  <c r="X333" i="7"/>
  <c r="M333" i="12" s="1"/>
  <c r="X332" i="7"/>
  <c r="M332" i="12" s="1"/>
  <c r="X331" i="7"/>
  <c r="M331" i="12" s="1"/>
  <c r="X330" i="7"/>
  <c r="M330" i="12" s="1"/>
  <c r="X329" i="7"/>
  <c r="M329" i="12" s="1"/>
  <c r="X328" i="7"/>
  <c r="M328" i="12" s="1"/>
  <c r="X327" i="7"/>
  <c r="M327" i="12" s="1"/>
  <c r="X326" i="7"/>
  <c r="M326" i="12" s="1"/>
  <c r="X325" i="7"/>
  <c r="M325" i="12" s="1"/>
  <c r="X324" i="7"/>
  <c r="M324" i="12" s="1"/>
  <c r="X323" i="7"/>
  <c r="M323" i="12" s="1"/>
  <c r="X322" i="7"/>
  <c r="M322" i="12" s="1"/>
  <c r="X321" i="7"/>
  <c r="M321" i="12" s="1"/>
  <c r="X320" i="7"/>
  <c r="M320" i="12" s="1"/>
  <c r="X319" i="7"/>
  <c r="M319" i="12" s="1"/>
  <c r="X318" i="7"/>
  <c r="M318" i="12" s="1"/>
  <c r="X317" i="7"/>
  <c r="M317" i="12" s="1"/>
  <c r="X316" i="7"/>
  <c r="M316" i="12" s="1"/>
  <c r="X315" i="7"/>
  <c r="M315" i="12" s="1"/>
  <c r="X314" i="7"/>
  <c r="M314" i="12" s="1"/>
  <c r="X313" i="7"/>
  <c r="M313" i="12" s="1"/>
  <c r="X312" i="7"/>
  <c r="M312" i="12" s="1"/>
  <c r="X311" i="7"/>
  <c r="M311" i="12" s="1"/>
  <c r="X310" i="7"/>
  <c r="M310" i="12" s="1"/>
  <c r="X309" i="7"/>
  <c r="M309" i="12" s="1"/>
  <c r="X308" i="7"/>
  <c r="M308" i="12" s="1"/>
  <c r="X307" i="7"/>
  <c r="M307" i="12" s="1"/>
  <c r="X306" i="7"/>
  <c r="M306" i="12" s="1"/>
  <c r="X305" i="7"/>
  <c r="M305" i="12" s="1"/>
  <c r="X304" i="7"/>
  <c r="M304" i="12" s="1"/>
  <c r="X303" i="7"/>
  <c r="M303" i="12" s="1"/>
  <c r="X302" i="7"/>
  <c r="M302" i="12" s="1"/>
  <c r="X301" i="7"/>
  <c r="M301" i="12" s="1"/>
  <c r="X300" i="7"/>
  <c r="M300" i="12" s="1"/>
  <c r="X299" i="7"/>
  <c r="M299" i="12" s="1"/>
  <c r="X298" i="7"/>
  <c r="M298" i="12" s="1"/>
  <c r="X297" i="7"/>
  <c r="M297" i="12" s="1"/>
  <c r="X296" i="7"/>
  <c r="M296" i="12" s="1"/>
  <c r="X295" i="7"/>
  <c r="M295" i="12" s="1"/>
  <c r="X294" i="7"/>
  <c r="M294" i="12" s="1"/>
  <c r="X293" i="7"/>
  <c r="M293" i="12" s="1"/>
  <c r="X292" i="7"/>
  <c r="M292" i="12" s="1"/>
  <c r="X291" i="7"/>
  <c r="M291" i="12" s="1"/>
  <c r="X290" i="7"/>
  <c r="M290" i="12" s="1"/>
  <c r="X289" i="7"/>
  <c r="M289" i="12" s="1"/>
  <c r="X288" i="7"/>
  <c r="M288" i="12" s="1"/>
  <c r="X287" i="7"/>
  <c r="M287" i="12" s="1"/>
  <c r="X286" i="7"/>
  <c r="M286" i="12" s="1"/>
  <c r="X285" i="7"/>
  <c r="M285" i="12" s="1"/>
  <c r="X284" i="7"/>
  <c r="M284" i="12" s="1"/>
  <c r="X283" i="7"/>
  <c r="M283" i="12" s="1"/>
  <c r="X282" i="7"/>
  <c r="M282" i="12" s="1"/>
  <c r="X281" i="7"/>
  <c r="M281" i="12" s="1"/>
  <c r="X280" i="7"/>
  <c r="M280" i="12" s="1"/>
  <c r="X279" i="7"/>
  <c r="M279" i="12" s="1"/>
  <c r="X278" i="7"/>
  <c r="M278" i="12" s="1"/>
  <c r="X277" i="7"/>
  <c r="M277" i="12" s="1"/>
  <c r="X276" i="7"/>
  <c r="M276" i="12" s="1"/>
  <c r="X275" i="7"/>
  <c r="M275" i="12" s="1"/>
  <c r="X274" i="7"/>
  <c r="M274" i="12" s="1"/>
  <c r="X273" i="7"/>
  <c r="M273" i="12" s="1"/>
  <c r="X272" i="7"/>
  <c r="M272" i="12" s="1"/>
  <c r="X271" i="7"/>
  <c r="M271" i="12" s="1"/>
  <c r="X270" i="7"/>
  <c r="M270" i="12" s="1"/>
  <c r="X269" i="7"/>
  <c r="M269" i="12" s="1"/>
  <c r="X268" i="7"/>
  <c r="M268" i="12" s="1"/>
  <c r="X267" i="7"/>
  <c r="M267" i="12" s="1"/>
  <c r="X266" i="7"/>
  <c r="M266" i="12" s="1"/>
  <c r="X265" i="7"/>
  <c r="M265" i="12" s="1"/>
  <c r="X264" i="7"/>
  <c r="M264" i="12" s="1"/>
  <c r="X263" i="7"/>
  <c r="M263" i="12" s="1"/>
  <c r="X262" i="7"/>
  <c r="M262" i="12" s="1"/>
  <c r="X261" i="7"/>
  <c r="M261" i="12" s="1"/>
  <c r="X260" i="7"/>
  <c r="M260" i="12" s="1"/>
  <c r="X259" i="7"/>
  <c r="M259" i="12" s="1"/>
  <c r="X258" i="7"/>
  <c r="M258" i="12" s="1"/>
  <c r="X257" i="7"/>
  <c r="M257" i="12" s="1"/>
  <c r="X256" i="7"/>
  <c r="M256" i="12" s="1"/>
  <c r="X255" i="7"/>
  <c r="M255" i="12" s="1"/>
  <c r="X254" i="7"/>
  <c r="M254" i="12" s="1"/>
  <c r="X253" i="7"/>
  <c r="M253" i="12" s="1"/>
  <c r="X252" i="7"/>
  <c r="M252" i="12" s="1"/>
  <c r="X251" i="7"/>
  <c r="M251" i="12" s="1"/>
  <c r="X250" i="7"/>
  <c r="M250" i="12" s="1"/>
  <c r="X249" i="7"/>
  <c r="M249" i="12" s="1"/>
  <c r="X248" i="7"/>
  <c r="M248" i="12" s="1"/>
  <c r="X247" i="7"/>
  <c r="M247" i="12" s="1"/>
  <c r="X246" i="7"/>
  <c r="M246" i="12" s="1"/>
  <c r="X245" i="7"/>
  <c r="M245" i="12" s="1"/>
  <c r="X244" i="7"/>
  <c r="M244" i="12" s="1"/>
  <c r="X243" i="7"/>
  <c r="M243" i="12" s="1"/>
  <c r="X242" i="7"/>
  <c r="M242" i="12" s="1"/>
  <c r="X241" i="7"/>
  <c r="M241" i="12" s="1"/>
  <c r="X240" i="7"/>
  <c r="M240" i="12" s="1"/>
  <c r="X239" i="7"/>
  <c r="M239" i="12" s="1"/>
  <c r="X238" i="7"/>
  <c r="M238" i="12" s="1"/>
  <c r="X237" i="7"/>
  <c r="M237" i="12" s="1"/>
  <c r="X236" i="7"/>
  <c r="M236" i="12" s="1"/>
  <c r="X235" i="7"/>
  <c r="M235" i="12" s="1"/>
  <c r="X234" i="7"/>
  <c r="M234" i="12" s="1"/>
  <c r="X233" i="7"/>
  <c r="M233" i="12" s="1"/>
  <c r="X232" i="7"/>
  <c r="M232" i="12" s="1"/>
  <c r="X231" i="7"/>
  <c r="M231" i="12" s="1"/>
  <c r="X230" i="7"/>
  <c r="M230" i="12" s="1"/>
  <c r="X229" i="7"/>
  <c r="M229" i="12" s="1"/>
  <c r="X228" i="7"/>
  <c r="M228" i="12" s="1"/>
  <c r="X227" i="7"/>
  <c r="M227" i="12" s="1"/>
  <c r="X226" i="7"/>
  <c r="M226" i="12" s="1"/>
  <c r="X225" i="7"/>
  <c r="M225" i="12" s="1"/>
  <c r="X224" i="7"/>
  <c r="M224" i="12" s="1"/>
  <c r="X223" i="7"/>
  <c r="M223" i="12" s="1"/>
  <c r="X222" i="7"/>
  <c r="M222" i="12" s="1"/>
  <c r="X221" i="7"/>
  <c r="M221" i="12" s="1"/>
  <c r="X220" i="7"/>
  <c r="M220" i="12" s="1"/>
  <c r="X219" i="7"/>
  <c r="M219" i="12" s="1"/>
  <c r="X218" i="7"/>
  <c r="M218" i="12" s="1"/>
  <c r="X217" i="7"/>
  <c r="M217" i="12" s="1"/>
  <c r="X216" i="7"/>
  <c r="M216" i="12" s="1"/>
  <c r="X215" i="7"/>
  <c r="M215" i="12" s="1"/>
  <c r="X214" i="7"/>
  <c r="M214" i="12" s="1"/>
  <c r="X213" i="7"/>
  <c r="M213" i="12" s="1"/>
  <c r="X212" i="7"/>
  <c r="M212" i="12" s="1"/>
  <c r="X211" i="7"/>
  <c r="M211" i="12" s="1"/>
  <c r="X210" i="7"/>
  <c r="M210" i="12" s="1"/>
  <c r="X209" i="7"/>
  <c r="M209" i="12" s="1"/>
  <c r="X208" i="7"/>
  <c r="M208" i="12" s="1"/>
  <c r="X207" i="7"/>
  <c r="M207" i="12" s="1"/>
  <c r="X206" i="7"/>
  <c r="M206" i="12" s="1"/>
  <c r="X205" i="7"/>
  <c r="M205" i="12" s="1"/>
  <c r="X204" i="7"/>
  <c r="M204" i="12" s="1"/>
  <c r="X203" i="7"/>
  <c r="M203" i="12" s="1"/>
  <c r="X202" i="7"/>
  <c r="M202" i="12" s="1"/>
  <c r="X201" i="7"/>
  <c r="M201" i="12" s="1"/>
  <c r="X200" i="7"/>
  <c r="M200" i="12" s="1"/>
  <c r="X199" i="7"/>
  <c r="M199" i="12" s="1"/>
  <c r="X198" i="7"/>
  <c r="M198" i="12" s="1"/>
  <c r="X197" i="7"/>
  <c r="M197" i="12" s="1"/>
  <c r="X196" i="7"/>
  <c r="M196" i="12" s="1"/>
  <c r="X195" i="7"/>
  <c r="M195" i="12" s="1"/>
  <c r="X194" i="7"/>
  <c r="M194" i="12" s="1"/>
  <c r="X193" i="7"/>
  <c r="M193" i="12" s="1"/>
  <c r="X192" i="7"/>
  <c r="M192" i="12" s="1"/>
  <c r="X191" i="7"/>
  <c r="M191" i="12" s="1"/>
  <c r="X190" i="7"/>
  <c r="M190" i="12" s="1"/>
  <c r="X189" i="7"/>
  <c r="M189" i="12" s="1"/>
  <c r="X188" i="7"/>
  <c r="M188" i="12" s="1"/>
  <c r="X187" i="7"/>
  <c r="M187" i="12" s="1"/>
  <c r="X186" i="7"/>
  <c r="M186" i="12" s="1"/>
  <c r="X185" i="7"/>
  <c r="M185" i="12" s="1"/>
  <c r="X184" i="7"/>
  <c r="M184" i="12" s="1"/>
  <c r="X183" i="7"/>
  <c r="M183" i="12" s="1"/>
  <c r="X182" i="7"/>
  <c r="M182" i="12" s="1"/>
  <c r="X181" i="7"/>
  <c r="M181" i="12" s="1"/>
  <c r="X180" i="7"/>
  <c r="M180" i="12" s="1"/>
  <c r="X179" i="7"/>
  <c r="M179" i="12" s="1"/>
  <c r="X178" i="7"/>
  <c r="M178" i="12" s="1"/>
  <c r="X177" i="7"/>
  <c r="M177" i="12" s="1"/>
  <c r="X176" i="7"/>
  <c r="M176" i="12" s="1"/>
  <c r="X175" i="7"/>
  <c r="M175" i="12" s="1"/>
  <c r="X174" i="7"/>
  <c r="M174" i="12" s="1"/>
  <c r="X173" i="7"/>
  <c r="M173" i="12" s="1"/>
  <c r="X172" i="7"/>
  <c r="M172" i="12" s="1"/>
  <c r="X171" i="7"/>
  <c r="M171" i="12" s="1"/>
  <c r="X170" i="7"/>
  <c r="M170" i="12" s="1"/>
  <c r="X169" i="7"/>
  <c r="M169" i="12" s="1"/>
  <c r="X168" i="7"/>
  <c r="M168" i="12" s="1"/>
  <c r="X167" i="7"/>
  <c r="M167" i="12" s="1"/>
  <c r="X166" i="7"/>
  <c r="M166" i="12" s="1"/>
  <c r="X165" i="7"/>
  <c r="M165" i="12" s="1"/>
  <c r="X164" i="7"/>
  <c r="M164" i="12" s="1"/>
  <c r="X163" i="7"/>
  <c r="M163" i="12" s="1"/>
  <c r="X162" i="7"/>
  <c r="M162" i="12" s="1"/>
  <c r="X161" i="7"/>
  <c r="M161" i="12" s="1"/>
  <c r="X160" i="7"/>
  <c r="M160" i="12" s="1"/>
  <c r="X159" i="7"/>
  <c r="M159" i="12" s="1"/>
  <c r="X158" i="7"/>
  <c r="M158" i="12" s="1"/>
  <c r="X157" i="7"/>
  <c r="M157" i="12" s="1"/>
  <c r="X156" i="7"/>
  <c r="M156" i="12" s="1"/>
  <c r="X155" i="7"/>
  <c r="M155" i="12" s="1"/>
  <c r="X154" i="7"/>
  <c r="M154" i="12" s="1"/>
  <c r="X153" i="7"/>
  <c r="M153" i="12" s="1"/>
  <c r="X152" i="7"/>
  <c r="M152" i="12" s="1"/>
  <c r="X151" i="7"/>
  <c r="M151" i="12" s="1"/>
  <c r="X150" i="7"/>
  <c r="M150" i="12" s="1"/>
  <c r="X149" i="7"/>
  <c r="M149" i="12" s="1"/>
  <c r="X148" i="7"/>
  <c r="M148" i="12" s="1"/>
  <c r="X147" i="7"/>
  <c r="M147" i="12" s="1"/>
  <c r="X146" i="7"/>
  <c r="M146" i="12" s="1"/>
  <c r="X145" i="7"/>
  <c r="M145" i="12" s="1"/>
  <c r="X144" i="7"/>
  <c r="M144" i="12" s="1"/>
  <c r="X143" i="7"/>
  <c r="M143" i="12" s="1"/>
  <c r="X142" i="7"/>
  <c r="M142" i="12" s="1"/>
  <c r="X141" i="7"/>
  <c r="M141" i="12" s="1"/>
  <c r="X140" i="7"/>
  <c r="M140" i="12" s="1"/>
  <c r="X139" i="7"/>
  <c r="M139" i="12" s="1"/>
  <c r="X138" i="7"/>
  <c r="M138" i="12" s="1"/>
  <c r="X137" i="7"/>
  <c r="M137" i="12" s="1"/>
  <c r="X136" i="7"/>
  <c r="M136" i="12" s="1"/>
  <c r="X135" i="7"/>
  <c r="M135" i="12" s="1"/>
  <c r="X134" i="7"/>
  <c r="M134" i="12" s="1"/>
  <c r="X133" i="7"/>
  <c r="M133" i="12" s="1"/>
  <c r="X132" i="7"/>
  <c r="M132" i="12" s="1"/>
  <c r="X131" i="7"/>
  <c r="M131" i="12" s="1"/>
  <c r="X130" i="7"/>
  <c r="M130" i="12" s="1"/>
  <c r="X129" i="7"/>
  <c r="M129" i="12" s="1"/>
  <c r="X128" i="7"/>
  <c r="M128" i="12" s="1"/>
  <c r="X127" i="7"/>
  <c r="M127" i="12" s="1"/>
  <c r="X126" i="7"/>
  <c r="M126" i="12" s="1"/>
  <c r="X125" i="7"/>
  <c r="M125" i="12" s="1"/>
  <c r="X124" i="7"/>
  <c r="M124" i="12" s="1"/>
  <c r="X123" i="7"/>
  <c r="M123" i="12" s="1"/>
  <c r="X122" i="7"/>
  <c r="M122" i="12" s="1"/>
  <c r="X121" i="7"/>
  <c r="M121" i="12" s="1"/>
  <c r="X120" i="7"/>
  <c r="M120" i="12" s="1"/>
  <c r="X119" i="7"/>
  <c r="M119" i="12" s="1"/>
  <c r="X118" i="7"/>
  <c r="M118" i="12" s="1"/>
  <c r="X117" i="7"/>
  <c r="M117" i="12" s="1"/>
  <c r="X116" i="7"/>
  <c r="M116" i="12" s="1"/>
  <c r="X115" i="7"/>
  <c r="M115" i="12" s="1"/>
  <c r="X114" i="7"/>
  <c r="M114" i="12" s="1"/>
  <c r="X113" i="7"/>
  <c r="M113" i="12" s="1"/>
  <c r="X112" i="7"/>
  <c r="M112" i="12" s="1"/>
  <c r="X111" i="7"/>
  <c r="M111" i="12" s="1"/>
  <c r="X110" i="7"/>
  <c r="M110" i="12" s="1"/>
  <c r="X109" i="7"/>
  <c r="M109" i="12" s="1"/>
  <c r="X108" i="7"/>
  <c r="M108" i="12" s="1"/>
  <c r="X107" i="7"/>
  <c r="M107" i="12" s="1"/>
  <c r="X106" i="7"/>
  <c r="M106" i="12" s="1"/>
  <c r="X105" i="7"/>
  <c r="M105" i="12" s="1"/>
  <c r="X104" i="7"/>
  <c r="M104" i="12" s="1"/>
  <c r="X103" i="7"/>
  <c r="M103" i="12" s="1"/>
  <c r="X102" i="7"/>
  <c r="M102" i="12" s="1"/>
  <c r="X101" i="7"/>
  <c r="M101" i="12" s="1"/>
  <c r="X100" i="7"/>
  <c r="M100" i="12" s="1"/>
  <c r="X99" i="7"/>
  <c r="M99" i="12" s="1"/>
  <c r="X98" i="7"/>
  <c r="M98" i="12" s="1"/>
  <c r="X97" i="7"/>
  <c r="M97" i="12" s="1"/>
  <c r="X96" i="7"/>
  <c r="M96" i="12" s="1"/>
  <c r="X95" i="7"/>
  <c r="M95" i="12" s="1"/>
  <c r="X94" i="7"/>
  <c r="M94" i="12" s="1"/>
  <c r="X93" i="7"/>
  <c r="M93" i="12" s="1"/>
  <c r="X92" i="7"/>
  <c r="M92" i="12" s="1"/>
  <c r="X91" i="7"/>
  <c r="M91" i="12" s="1"/>
  <c r="X90" i="7"/>
  <c r="M90" i="12" s="1"/>
  <c r="X89" i="7"/>
  <c r="M89" i="12" s="1"/>
  <c r="X88" i="7"/>
  <c r="M88" i="12" s="1"/>
  <c r="X87" i="7"/>
  <c r="M87" i="12" s="1"/>
  <c r="X86" i="7"/>
  <c r="M86" i="12" s="1"/>
  <c r="X85" i="7"/>
  <c r="M85" i="12" s="1"/>
  <c r="X84" i="7"/>
  <c r="M84" i="12" s="1"/>
  <c r="X83" i="7"/>
  <c r="M83" i="12" s="1"/>
  <c r="X82" i="7"/>
  <c r="M82" i="12" s="1"/>
  <c r="X81" i="7"/>
  <c r="M81" i="12" s="1"/>
  <c r="X80" i="7"/>
  <c r="M80" i="12" s="1"/>
  <c r="X79" i="7"/>
  <c r="M79" i="12" s="1"/>
  <c r="X78" i="7"/>
  <c r="M78" i="12" s="1"/>
  <c r="X77" i="7"/>
  <c r="M77" i="12" s="1"/>
  <c r="X76" i="7"/>
  <c r="M76" i="12" s="1"/>
  <c r="X75" i="7"/>
  <c r="M75" i="12" s="1"/>
  <c r="X74" i="7"/>
  <c r="M74" i="12" s="1"/>
  <c r="X73" i="7"/>
  <c r="M73" i="12" s="1"/>
  <c r="X72" i="7"/>
  <c r="M72" i="12" s="1"/>
  <c r="X71" i="7"/>
  <c r="M71" i="12" s="1"/>
  <c r="X70" i="7"/>
  <c r="M70" i="12" s="1"/>
  <c r="X69" i="7"/>
  <c r="M69" i="12" s="1"/>
  <c r="X68" i="7"/>
  <c r="M68" i="12" s="1"/>
  <c r="X67" i="7"/>
  <c r="M67" i="12" s="1"/>
  <c r="X66" i="7"/>
  <c r="M66" i="12" s="1"/>
  <c r="X65" i="7"/>
  <c r="M65" i="12" s="1"/>
  <c r="X64" i="7"/>
  <c r="M64" i="12" s="1"/>
  <c r="X63" i="7"/>
  <c r="M63" i="12" s="1"/>
  <c r="X62" i="7"/>
  <c r="M62" i="12" s="1"/>
  <c r="X61" i="7"/>
  <c r="M61" i="12" s="1"/>
  <c r="X60" i="7"/>
  <c r="M60" i="12" s="1"/>
  <c r="X59" i="7"/>
  <c r="M59" i="12" s="1"/>
  <c r="X58" i="7"/>
  <c r="M58" i="12" s="1"/>
  <c r="X57" i="7"/>
  <c r="M57" i="12" s="1"/>
  <c r="X56" i="7"/>
  <c r="M56" i="12" s="1"/>
  <c r="X55" i="7"/>
  <c r="M55" i="12" s="1"/>
  <c r="X54" i="7"/>
  <c r="M54" i="12" s="1"/>
  <c r="X53" i="7"/>
  <c r="M53" i="12" s="1"/>
  <c r="X52" i="7"/>
  <c r="M52" i="12" s="1"/>
  <c r="X51" i="7"/>
  <c r="M51" i="12" s="1"/>
  <c r="X50" i="7"/>
  <c r="M50" i="12" s="1"/>
  <c r="X49" i="7"/>
  <c r="M49" i="12" s="1"/>
  <c r="X48" i="7"/>
  <c r="M48" i="12" s="1"/>
  <c r="X47" i="7"/>
  <c r="M47" i="12" s="1"/>
  <c r="X46" i="7"/>
  <c r="M46" i="12" s="1"/>
  <c r="X45" i="7"/>
  <c r="M45" i="12" s="1"/>
  <c r="X44" i="7"/>
  <c r="M44" i="12" s="1"/>
  <c r="X43" i="7"/>
  <c r="M43" i="12" s="1"/>
  <c r="X42" i="7"/>
  <c r="M42" i="12" s="1"/>
  <c r="X41" i="7"/>
  <c r="M41" i="12" s="1"/>
  <c r="X40" i="7"/>
  <c r="M40" i="12" s="1"/>
  <c r="X39" i="7"/>
  <c r="M39" i="12" s="1"/>
  <c r="X38" i="7"/>
  <c r="M38" i="12" s="1"/>
  <c r="X37" i="7"/>
  <c r="M37" i="12" s="1"/>
  <c r="X36" i="7"/>
  <c r="M36" i="12" s="1"/>
  <c r="X35" i="7"/>
  <c r="M35" i="12" s="1"/>
  <c r="X34" i="7"/>
  <c r="M34" i="12" s="1"/>
  <c r="X33" i="7"/>
  <c r="M33" i="12" s="1"/>
  <c r="X32" i="7"/>
  <c r="M32" i="12" s="1"/>
  <c r="X31" i="7"/>
  <c r="M31" i="12" s="1"/>
  <c r="X30" i="7"/>
  <c r="M30" i="12" s="1"/>
  <c r="X29" i="7"/>
  <c r="M29" i="12" s="1"/>
  <c r="X28" i="7"/>
  <c r="M28" i="12" s="1"/>
  <c r="X27" i="7"/>
  <c r="M27" i="12" s="1"/>
  <c r="X26" i="7"/>
  <c r="M26" i="12" s="1"/>
  <c r="X25" i="7"/>
  <c r="M25" i="12" s="1"/>
  <c r="X24" i="7"/>
  <c r="M24" i="12" s="1"/>
  <c r="X23" i="7"/>
  <c r="M23" i="12" s="1"/>
  <c r="X22" i="7"/>
  <c r="M22" i="12" s="1"/>
  <c r="X21" i="7"/>
  <c r="M21" i="12" s="1"/>
  <c r="X20" i="7"/>
  <c r="M20" i="12" s="1"/>
  <c r="X19" i="7"/>
  <c r="M19" i="12" s="1"/>
  <c r="X18" i="7"/>
  <c r="M18" i="12" s="1"/>
  <c r="X17" i="7"/>
  <c r="M17" i="12" s="1"/>
  <c r="X16" i="7"/>
  <c r="M16" i="12" s="1"/>
  <c r="X15" i="7"/>
  <c r="M15" i="12" s="1"/>
  <c r="X14" i="7"/>
  <c r="M14" i="12" s="1"/>
  <c r="X13" i="7"/>
  <c r="M13" i="12" s="1"/>
  <c r="X12" i="7"/>
  <c r="M12" i="12" s="1"/>
  <c r="X11" i="7"/>
  <c r="M11" i="12" s="1"/>
  <c r="X10" i="7"/>
  <c r="M10" i="12" s="1"/>
  <c r="X9" i="7"/>
  <c r="M9" i="12" s="1"/>
  <c r="X8" i="7"/>
  <c r="M8" i="12" s="1"/>
  <c r="X7" i="7"/>
  <c r="M7" i="12" s="1"/>
  <c r="X6" i="7"/>
  <c r="M6" i="12" s="1"/>
  <c r="X5" i="7"/>
  <c r="X4" i="7"/>
  <c r="M4" i="12" s="1"/>
  <c r="O102" i="11"/>
  <c r="U99" i="11"/>
  <c r="T99" i="11"/>
  <c r="U98" i="11"/>
  <c r="T98" i="11"/>
  <c r="U97" i="11"/>
  <c r="T97" i="11"/>
  <c r="R97" i="11"/>
  <c r="U96" i="11"/>
  <c r="T96" i="11"/>
  <c r="S96" i="11"/>
  <c r="R96" i="11"/>
  <c r="U95" i="11"/>
  <c r="T95" i="11"/>
  <c r="U94" i="11"/>
  <c r="T94" i="11"/>
  <c r="U93" i="11"/>
  <c r="T93" i="11"/>
  <c r="R93" i="11"/>
  <c r="U92" i="11"/>
  <c r="T92" i="11"/>
  <c r="S92" i="11"/>
  <c r="R92" i="11"/>
  <c r="U91" i="11"/>
  <c r="T91" i="11"/>
  <c r="U90" i="11"/>
  <c r="T90" i="11"/>
  <c r="U89" i="11"/>
  <c r="T89" i="11"/>
  <c r="R89" i="11"/>
  <c r="U88" i="11"/>
  <c r="T88" i="11"/>
  <c r="S88" i="11"/>
  <c r="R88" i="11"/>
  <c r="U87" i="11"/>
  <c r="T87" i="11"/>
  <c r="U86" i="11"/>
  <c r="T86" i="11"/>
  <c r="U85" i="11"/>
  <c r="T85" i="11"/>
  <c r="R85" i="11"/>
  <c r="U84" i="11"/>
  <c r="T84" i="11"/>
  <c r="S84" i="11"/>
  <c r="R84" i="11"/>
  <c r="U83" i="11"/>
  <c r="T83" i="11"/>
  <c r="U82" i="11"/>
  <c r="T82" i="11"/>
  <c r="U81" i="11"/>
  <c r="T81" i="11"/>
  <c r="R81" i="11"/>
  <c r="V81" i="11" s="1"/>
  <c r="S81" i="11"/>
  <c r="U80" i="11"/>
  <c r="T80" i="11"/>
  <c r="S80" i="11"/>
  <c r="R80" i="11"/>
  <c r="U79" i="11"/>
  <c r="T79" i="11"/>
  <c r="U78" i="11"/>
  <c r="T78" i="11"/>
  <c r="U77" i="11"/>
  <c r="T77" i="11"/>
  <c r="R77" i="11"/>
  <c r="U76" i="11"/>
  <c r="T76" i="11"/>
  <c r="S76" i="11"/>
  <c r="R76" i="11"/>
  <c r="V76" i="11" s="1"/>
  <c r="W76" i="11" s="1"/>
  <c r="U75" i="11"/>
  <c r="T75" i="11"/>
  <c r="U74" i="11"/>
  <c r="T74" i="11"/>
  <c r="U73" i="11"/>
  <c r="T73" i="11"/>
  <c r="R73" i="11"/>
  <c r="U72" i="11"/>
  <c r="T72" i="11"/>
  <c r="S72" i="11"/>
  <c r="R72" i="11"/>
  <c r="V72" i="11" s="1"/>
  <c r="U71" i="11"/>
  <c r="T71" i="11"/>
  <c r="U70" i="11"/>
  <c r="T70" i="11"/>
  <c r="U69" i="11"/>
  <c r="T69" i="11"/>
  <c r="S69" i="11"/>
  <c r="U68" i="11"/>
  <c r="T68" i="11"/>
  <c r="S68" i="11"/>
  <c r="R68" i="11"/>
  <c r="U67" i="11"/>
  <c r="T67" i="11"/>
  <c r="U66" i="11"/>
  <c r="T66" i="11"/>
  <c r="U65" i="11"/>
  <c r="T65" i="11"/>
  <c r="R65" i="11"/>
  <c r="S65" i="11"/>
  <c r="V65" i="11" s="1"/>
  <c r="U64" i="11"/>
  <c r="T64" i="11"/>
  <c r="S64" i="11"/>
  <c r="R64" i="11"/>
  <c r="V64" i="11" s="1"/>
  <c r="U63" i="11"/>
  <c r="T63" i="11"/>
  <c r="U62" i="11"/>
  <c r="T62" i="11"/>
  <c r="U61" i="11"/>
  <c r="T61" i="11"/>
  <c r="S61" i="11"/>
  <c r="U60" i="11"/>
  <c r="T60" i="11"/>
  <c r="S60" i="11"/>
  <c r="R60" i="11"/>
  <c r="U59" i="11"/>
  <c r="T59" i="11"/>
  <c r="U58" i="11"/>
  <c r="T58" i="11"/>
  <c r="U57" i="11"/>
  <c r="T57" i="11"/>
  <c r="R57" i="11"/>
  <c r="S57" i="11"/>
  <c r="U56" i="11"/>
  <c r="T56" i="11"/>
  <c r="S56" i="11"/>
  <c r="R56" i="11"/>
  <c r="U55" i="11"/>
  <c r="T55" i="11"/>
  <c r="U54" i="11"/>
  <c r="T54" i="11"/>
  <c r="U53" i="11"/>
  <c r="T53" i="11"/>
  <c r="S53" i="11"/>
  <c r="U52" i="11"/>
  <c r="T52" i="11"/>
  <c r="S52" i="11"/>
  <c r="R52" i="11"/>
  <c r="U51" i="11"/>
  <c r="T51" i="11"/>
  <c r="U50" i="11"/>
  <c r="T50" i="11"/>
  <c r="U49" i="11"/>
  <c r="T49" i="11"/>
  <c r="R49" i="11"/>
  <c r="S49" i="11"/>
  <c r="V49" i="11" s="1"/>
  <c r="U48" i="11"/>
  <c r="T48" i="11"/>
  <c r="S48" i="11"/>
  <c r="R48" i="11"/>
  <c r="V48" i="11" s="1"/>
  <c r="W48" i="11" s="1"/>
  <c r="U47" i="11"/>
  <c r="T47" i="11"/>
  <c r="U46" i="11"/>
  <c r="T46" i="11"/>
  <c r="U45" i="11"/>
  <c r="T45" i="11"/>
  <c r="S45" i="11"/>
  <c r="U44" i="11"/>
  <c r="T44" i="11"/>
  <c r="S44" i="11"/>
  <c r="R44" i="11"/>
  <c r="V44" i="11" s="1"/>
  <c r="U43" i="11"/>
  <c r="T43" i="11"/>
  <c r="U42" i="11"/>
  <c r="T42" i="11"/>
  <c r="U41" i="11"/>
  <c r="T41" i="11"/>
  <c r="R41" i="11"/>
  <c r="S41" i="11"/>
  <c r="V41" i="11" s="1"/>
  <c r="U40" i="11"/>
  <c r="T40" i="11"/>
  <c r="S40" i="11"/>
  <c r="R40" i="11"/>
  <c r="V40" i="11" s="1"/>
  <c r="U39" i="11"/>
  <c r="T39" i="11"/>
  <c r="U38" i="11"/>
  <c r="T38" i="11"/>
  <c r="U37" i="11"/>
  <c r="T37" i="11"/>
  <c r="S37" i="11"/>
  <c r="U36" i="11"/>
  <c r="T36" i="11"/>
  <c r="R36" i="11"/>
  <c r="U35" i="11"/>
  <c r="T35" i="11"/>
  <c r="R35" i="11"/>
  <c r="U34" i="11"/>
  <c r="T34" i="11"/>
  <c r="U33" i="11"/>
  <c r="T33" i="11"/>
  <c r="R33" i="11"/>
  <c r="S33" i="11"/>
  <c r="U32" i="11"/>
  <c r="T32" i="11"/>
  <c r="U31" i="11"/>
  <c r="T31" i="11"/>
  <c r="S31" i="11"/>
  <c r="U30" i="11"/>
  <c r="W30" i="11" s="1"/>
  <c r="T30" i="11"/>
  <c r="S30" i="11"/>
  <c r="R30" i="11"/>
  <c r="V30" i="11" s="1"/>
  <c r="U29" i="11"/>
  <c r="T29" i="11"/>
  <c r="U28" i="11"/>
  <c r="T28" i="11"/>
  <c r="R28" i="11"/>
  <c r="U27" i="11"/>
  <c r="T27" i="11"/>
  <c r="S27" i="11"/>
  <c r="U26" i="11"/>
  <c r="T26" i="11"/>
  <c r="S26" i="11"/>
  <c r="U25" i="11"/>
  <c r="T25" i="11"/>
  <c r="S25" i="11"/>
  <c r="U24" i="11"/>
  <c r="T24" i="11"/>
  <c r="U23" i="11"/>
  <c r="T23" i="11"/>
  <c r="R23" i="11"/>
  <c r="S23" i="11"/>
  <c r="U22" i="11"/>
  <c r="T22" i="11"/>
  <c r="S22" i="11"/>
  <c r="R22" i="11"/>
  <c r="U21" i="11"/>
  <c r="T21" i="11"/>
  <c r="U20" i="11"/>
  <c r="T20" i="11"/>
  <c r="S20" i="11"/>
  <c r="R20" i="11"/>
  <c r="U19" i="11"/>
  <c r="T19" i="11"/>
  <c r="R19" i="11"/>
  <c r="S19" i="11"/>
  <c r="U18" i="11"/>
  <c r="T18" i="11"/>
  <c r="R18" i="11"/>
  <c r="S18" i="11"/>
  <c r="U17" i="11"/>
  <c r="T17" i="11"/>
  <c r="R17" i="11"/>
  <c r="S17" i="11"/>
  <c r="U16" i="11"/>
  <c r="T16" i="11"/>
  <c r="U15" i="11"/>
  <c r="T15" i="11"/>
  <c r="U14" i="11"/>
  <c r="T14" i="11"/>
  <c r="R14" i="11"/>
  <c r="S14" i="11"/>
  <c r="U13" i="11"/>
  <c r="T13" i="11"/>
  <c r="U12" i="11"/>
  <c r="T12" i="11"/>
  <c r="S12" i="11"/>
  <c r="U11" i="11"/>
  <c r="T11" i="11"/>
  <c r="U10" i="11"/>
  <c r="T10" i="11"/>
  <c r="R10" i="11"/>
  <c r="S10" i="11"/>
  <c r="U9" i="11"/>
  <c r="T9" i="11"/>
  <c r="U8" i="11"/>
  <c r="T8" i="11"/>
  <c r="S8" i="11"/>
  <c r="U7" i="11"/>
  <c r="T7" i="11"/>
  <c r="U6" i="11"/>
  <c r="T6" i="11"/>
  <c r="R6" i="11"/>
  <c r="S6" i="11"/>
  <c r="U5" i="11"/>
  <c r="T5" i="11"/>
  <c r="U4" i="11"/>
  <c r="T4" i="11"/>
  <c r="S4" i="11"/>
  <c r="X576" i="9" l="1"/>
  <c r="M5" i="12"/>
  <c r="M2395" i="12" s="1"/>
  <c r="X1005" i="7"/>
  <c r="W64" i="11"/>
  <c r="V88" i="11"/>
  <c r="W88" i="11" s="1"/>
  <c r="V10" i="11"/>
  <c r="W10" i="11" s="1"/>
  <c r="W40" i="11"/>
  <c r="W44" i="11"/>
  <c r="W72" i="11"/>
  <c r="V19" i="11"/>
  <c r="V56" i="11"/>
  <c r="W56" i="11" s="1"/>
  <c r="V57" i="11"/>
  <c r="V60" i="11"/>
  <c r="W60" i="11" s="1"/>
  <c r="V6" i="11"/>
  <c r="W6" i="11" s="1"/>
  <c r="V23" i="11"/>
  <c r="W23" i="11" s="1"/>
  <c r="V17" i="11"/>
  <c r="W17" i="11" s="1"/>
  <c r="V22" i="11"/>
  <c r="W22" i="11" s="1"/>
  <c r="V52" i="11"/>
  <c r="W52" i="11" s="1"/>
  <c r="V68" i="11"/>
  <c r="W68" i="11" s="1"/>
  <c r="V80" i="11"/>
  <c r="W80" i="11" s="1"/>
  <c r="S7" i="11"/>
  <c r="R7" i="11"/>
  <c r="R13" i="11"/>
  <c r="S13" i="11"/>
  <c r="R9" i="11"/>
  <c r="S9" i="11"/>
  <c r="R24" i="11"/>
  <c r="S24" i="11"/>
  <c r="R5" i="11"/>
  <c r="S5" i="11"/>
  <c r="S15" i="11"/>
  <c r="R15" i="11"/>
  <c r="R16" i="11"/>
  <c r="S16" i="11"/>
  <c r="V18" i="11"/>
  <c r="W18" i="11" s="1"/>
  <c r="R21" i="11"/>
  <c r="S21" i="11"/>
  <c r="V33" i="11"/>
  <c r="W33" i="11" s="1"/>
  <c r="S11" i="11"/>
  <c r="R11" i="11"/>
  <c r="V14" i="11"/>
  <c r="W14" i="11" s="1"/>
  <c r="R32" i="11"/>
  <c r="S32" i="11"/>
  <c r="S29" i="11"/>
  <c r="R29" i="11"/>
  <c r="R43" i="11"/>
  <c r="S43" i="11"/>
  <c r="S50" i="11"/>
  <c r="R50" i="11"/>
  <c r="S58" i="11"/>
  <c r="R58" i="11"/>
  <c r="V58" i="11" s="1"/>
  <c r="W58" i="11" s="1"/>
  <c r="S66" i="11"/>
  <c r="R66" i="11"/>
  <c r="R67" i="11"/>
  <c r="S67" i="11"/>
  <c r="R75" i="11"/>
  <c r="V75" i="11" s="1"/>
  <c r="W75" i="11" s="1"/>
  <c r="S75" i="11"/>
  <c r="S82" i="11"/>
  <c r="R82" i="11"/>
  <c r="V82" i="11" s="1"/>
  <c r="W82" i="11" s="1"/>
  <c r="R83" i="11"/>
  <c r="V83" i="11" s="1"/>
  <c r="W83" i="11" s="1"/>
  <c r="S83" i="11"/>
  <c r="S90" i="11"/>
  <c r="R90" i="11"/>
  <c r="V90" i="11" s="1"/>
  <c r="W90" i="11" s="1"/>
  <c r="R91" i="11"/>
  <c r="V91" i="11" s="1"/>
  <c r="W91" i="11" s="1"/>
  <c r="S91" i="11"/>
  <c r="U101" i="11"/>
  <c r="S38" i="11"/>
  <c r="R38" i="11"/>
  <c r="R39" i="11"/>
  <c r="S39" i="11"/>
  <c r="S46" i="11"/>
  <c r="R46" i="11"/>
  <c r="R47" i="11"/>
  <c r="S47" i="11"/>
  <c r="S54" i="11"/>
  <c r="R54" i="11"/>
  <c r="R55" i="11"/>
  <c r="S55" i="11"/>
  <c r="S62" i="11"/>
  <c r="R62" i="11"/>
  <c r="R63" i="11"/>
  <c r="S63" i="11"/>
  <c r="S70" i="11"/>
  <c r="R70" i="11"/>
  <c r="R71" i="11"/>
  <c r="S71" i="11"/>
  <c r="S78" i="11"/>
  <c r="R78" i="11"/>
  <c r="R79" i="11"/>
  <c r="S79" i="11"/>
  <c r="V84" i="11"/>
  <c r="W84" i="11" s="1"/>
  <c r="S86" i="11"/>
  <c r="R86" i="11"/>
  <c r="R87" i="11"/>
  <c r="S87" i="11"/>
  <c r="V92" i="11"/>
  <c r="W92" i="11" s="1"/>
  <c r="S94" i="11"/>
  <c r="R94" i="11"/>
  <c r="R95" i="11"/>
  <c r="S95" i="11"/>
  <c r="S42" i="11"/>
  <c r="R42" i="11"/>
  <c r="R51" i="11"/>
  <c r="S51" i="11"/>
  <c r="R59" i="11"/>
  <c r="S59" i="11"/>
  <c r="S74" i="11"/>
  <c r="R74" i="11"/>
  <c r="R4" i="11"/>
  <c r="V4" i="11" s="1"/>
  <c r="R8" i="11"/>
  <c r="V8" i="11" s="1"/>
  <c r="W8" i="11" s="1"/>
  <c r="R12" i="11"/>
  <c r="V12" i="11" s="1"/>
  <c r="W12" i="11" s="1"/>
  <c r="V20" i="11"/>
  <c r="W20" i="11" s="1"/>
  <c r="R25" i="11"/>
  <c r="V25" i="11" s="1"/>
  <c r="W25" i="11" s="1"/>
  <c r="R26" i="11"/>
  <c r="V26" i="11" s="1"/>
  <c r="W26" i="11" s="1"/>
  <c r="S28" i="11"/>
  <c r="V28" i="11" s="1"/>
  <c r="W28" i="11" s="1"/>
  <c r="R31" i="11"/>
  <c r="V31" i="11" s="1"/>
  <c r="W31" i="11" s="1"/>
  <c r="S34" i="11"/>
  <c r="R34" i="11"/>
  <c r="V34" i="11" s="1"/>
  <c r="W34" i="11" s="1"/>
  <c r="S35" i="11"/>
  <c r="V35" i="11" s="1"/>
  <c r="W35" i="11" s="1"/>
  <c r="V96" i="11"/>
  <c r="W96" i="11" s="1"/>
  <c r="W19" i="11"/>
  <c r="R27" i="11"/>
  <c r="V27" i="11" s="1"/>
  <c r="W27" i="11" s="1"/>
  <c r="S36" i="11"/>
  <c r="V36" i="11" s="1"/>
  <c r="W36" i="11" s="1"/>
  <c r="S98" i="11"/>
  <c r="R98" i="11"/>
  <c r="R99" i="11"/>
  <c r="S99" i="11"/>
  <c r="R37" i="11"/>
  <c r="V37" i="11" s="1"/>
  <c r="W41" i="11"/>
  <c r="R45" i="11"/>
  <c r="V45" i="11" s="1"/>
  <c r="W45" i="11" s="1"/>
  <c r="W49" i="11"/>
  <c r="R53" i="11"/>
  <c r="V53" i="11" s="1"/>
  <c r="W53" i="11" s="1"/>
  <c r="W57" i="11"/>
  <c r="R61" i="11"/>
  <c r="V61" i="11" s="1"/>
  <c r="W61" i="11" s="1"/>
  <c r="W65" i="11"/>
  <c r="R69" i="11"/>
  <c r="V69" i="11" s="1"/>
  <c r="W69" i="11" s="1"/>
  <c r="S73" i="11"/>
  <c r="V73" i="11" s="1"/>
  <c r="W73" i="11" s="1"/>
  <c r="W81" i="11"/>
  <c r="S89" i="11"/>
  <c r="V89" i="11" s="1"/>
  <c r="W89" i="11" s="1"/>
  <c r="S97" i="11"/>
  <c r="V97" i="11" s="1"/>
  <c r="W97" i="11" s="1"/>
  <c r="W37" i="11"/>
  <c r="S77" i="11"/>
  <c r="V77" i="11" s="1"/>
  <c r="W77" i="11" s="1"/>
  <c r="S85" i="11"/>
  <c r="V85" i="11" s="1"/>
  <c r="W85" i="11" s="1"/>
  <c r="S93" i="11"/>
  <c r="V93" i="11" s="1"/>
  <c r="W93" i="11" s="1"/>
  <c r="V59" i="11" l="1"/>
  <c r="W59" i="11" s="1"/>
  <c r="V16" i="11"/>
  <c r="W16" i="11" s="1"/>
  <c r="V74" i="11"/>
  <c r="W74" i="11" s="1"/>
  <c r="V78" i="11"/>
  <c r="W78" i="11" s="1"/>
  <c r="V70" i="11"/>
  <c r="W70" i="11" s="1"/>
  <c r="V62" i="11"/>
  <c r="W62" i="11" s="1"/>
  <c r="V54" i="11"/>
  <c r="W54" i="11" s="1"/>
  <c r="V46" i="11"/>
  <c r="W46" i="11" s="1"/>
  <c r="V38" i="11"/>
  <c r="W38" i="11" s="1"/>
  <c r="V15" i="11"/>
  <c r="W15" i="11" s="1"/>
  <c r="V98" i="11"/>
  <c r="W98" i="11" s="1"/>
  <c r="V94" i="11"/>
  <c r="W94" i="11" s="1"/>
  <c r="V87" i="11"/>
  <c r="W87" i="11" s="1"/>
  <c r="V24" i="11"/>
  <c r="W24" i="11" s="1"/>
  <c r="V86" i="11"/>
  <c r="W86" i="11" s="1"/>
  <c r="V29" i="11"/>
  <c r="W29" i="11" s="1"/>
  <c r="V7" i="11"/>
  <c r="W7" i="11" s="1"/>
  <c r="V79" i="11"/>
  <c r="W79" i="11" s="1"/>
  <c r="V71" i="11"/>
  <c r="W71" i="11" s="1"/>
  <c r="V55" i="11"/>
  <c r="W55" i="11" s="1"/>
  <c r="V39" i="11"/>
  <c r="W39" i="11" s="1"/>
  <c r="V51" i="11"/>
  <c r="W51" i="11" s="1"/>
  <c r="V67" i="11"/>
  <c r="W67" i="11" s="1"/>
  <c r="V43" i="11"/>
  <c r="W43" i="11" s="1"/>
  <c r="V13" i="11"/>
  <c r="W13" i="11" s="1"/>
  <c r="W4" i="11"/>
  <c r="V42" i="11"/>
  <c r="W42" i="11" s="1"/>
  <c r="V95" i="11"/>
  <c r="W95" i="11" s="1"/>
  <c r="V66" i="11"/>
  <c r="W66" i="11" s="1"/>
  <c r="V50" i="11"/>
  <c r="W50" i="11" s="1"/>
  <c r="V32" i="11"/>
  <c r="W32" i="11" s="1"/>
  <c r="V11" i="11"/>
  <c r="W11" i="11" s="1"/>
  <c r="V9" i="11"/>
  <c r="W9" i="11" s="1"/>
  <c r="V99" i="11"/>
  <c r="W99" i="11" s="1"/>
  <c r="V63" i="11"/>
  <c r="W63" i="11" s="1"/>
  <c r="V47" i="11"/>
  <c r="W47" i="11" s="1"/>
  <c r="V21" i="11"/>
  <c r="W21" i="11" s="1"/>
  <c r="V5" i="11"/>
  <c r="W5" i="11" s="1"/>
  <c r="P1010" i="7"/>
  <c r="O1010" i="7"/>
  <c r="P1009" i="7"/>
  <c r="O1009" i="7"/>
  <c r="N1010" i="7"/>
  <c r="N1009" i="7"/>
  <c r="T127" i="7"/>
  <c r="R127" i="7"/>
  <c r="S127" i="7" s="1"/>
  <c r="T977" i="7"/>
  <c r="R977" i="7"/>
  <c r="S977" i="7" s="1"/>
  <c r="T976" i="7"/>
  <c r="R976" i="7"/>
  <c r="S976" i="7" s="1"/>
  <c r="T975" i="7"/>
  <c r="R975" i="7"/>
  <c r="S975" i="7" s="1"/>
  <c r="T974" i="7"/>
  <c r="R974" i="7"/>
  <c r="S974" i="7" s="1"/>
  <c r="T973" i="7"/>
  <c r="R973" i="7"/>
  <c r="S973" i="7" s="1"/>
  <c r="T210" i="7"/>
  <c r="R210" i="7"/>
  <c r="S210" i="7" s="1"/>
  <c r="T162" i="7"/>
  <c r="R162" i="7"/>
  <c r="S162" i="7" s="1"/>
  <c r="T972" i="7"/>
  <c r="R972" i="7"/>
  <c r="S972" i="7" s="1"/>
  <c r="T200" i="7"/>
  <c r="R200" i="7"/>
  <c r="S200" i="7" s="1"/>
  <c r="T133" i="7"/>
  <c r="R133" i="7"/>
  <c r="S133" i="7" s="1"/>
  <c r="T141" i="7"/>
  <c r="R141" i="7"/>
  <c r="S141" i="7" s="1"/>
  <c r="T971" i="7"/>
  <c r="R971" i="7"/>
  <c r="S971" i="7" s="1"/>
  <c r="T970" i="7"/>
  <c r="R970" i="7"/>
  <c r="S970" i="7" s="1"/>
  <c r="T969" i="7"/>
  <c r="R969" i="7"/>
  <c r="S969" i="7" s="1"/>
  <c r="T968" i="7"/>
  <c r="R968" i="7"/>
  <c r="S968" i="7" s="1"/>
  <c r="T967" i="7"/>
  <c r="R967" i="7"/>
  <c r="S967" i="7" s="1"/>
  <c r="T966" i="7"/>
  <c r="R966" i="7"/>
  <c r="S966" i="7" s="1"/>
  <c r="T965" i="7"/>
  <c r="R965" i="7"/>
  <c r="S965" i="7" s="1"/>
  <c r="T964" i="7"/>
  <c r="R964" i="7"/>
  <c r="S964" i="7" s="1"/>
  <c r="T963" i="7"/>
  <c r="R963" i="7"/>
  <c r="S963" i="7" s="1"/>
  <c r="T962" i="7"/>
  <c r="R962" i="7"/>
  <c r="S962" i="7" s="1"/>
  <c r="T961" i="7"/>
  <c r="R961" i="7"/>
  <c r="S961" i="7" s="1"/>
  <c r="T960" i="7"/>
  <c r="R960" i="7"/>
  <c r="S960" i="7" s="1"/>
  <c r="T959" i="7"/>
  <c r="R959" i="7"/>
  <c r="S959" i="7" s="1"/>
  <c r="T958" i="7"/>
  <c r="R958" i="7"/>
  <c r="S958" i="7" s="1"/>
  <c r="T957" i="7"/>
  <c r="R957" i="7"/>
  <c r="S957" i="7" s="1"/>
  <c r="T956" i="7"/>
  <c r="R956" i="7"/>
  <c r="S956" i="7" s="1"/>
  <c r="T955" i="7"/>
  <c r="R955" i="7"/>
  <c r="S955" i="7" s="1"/>
  <c r="T954" i="7"/>
  <c r="R954" i="7"/>
  <c r="S954" i="7" s="1"/>
  <c r="T953" i="7"/>
  <c r="R953" i="7"/>
  <c r="S953" i="7" s="1"/>
  <c r="T952" i="7"/>
  <c r="R952" i="7"/>
  <c r="S952" i="7" s="1"/>
  <c r="T951" i="7"/>
  <c r="R951" i="7"/>
  <c r="S951" i="7" s="1"/>
  <c r="T950" i="7"/>
  <c r="R950" i="7"/>
  <c r="S950" i="7" s="1"/>
  <c r="T949" i="7"/>
  <c r="R949" i="7"/>
  <c r="S949" i="7" s="1"/>
  <c r="T948" i="7"/>
  <c r="R948" i="7"/>
  <c r="S948" i="7" s="1"/>
  <c r="T947" i="7"/>
  <c r="R947" i="7"/>
  <c r="S947" i="7" s="1"/>
  <c r="T946" i="7"/>
  <c r="R946" i="7"/>
  <c r="S946" i="7" s="1"/>
  <c r="T945" i="7"/>
  <c r="R945" i="7"/>
  <c r="S945" i="7" s="1"/>
  <c r="T944" i="7"/>
  <c r="R944" i="7"/>
  <c r="S944" i="7" s="1"/>
  <c r="T943" i="7"/>
  <c r="R943" i="7"/>
  <c r="S943" i="7" s="1"/>
  <c r="T942" i="7"/>
  <c r="R942" i="7"/>
  <c r="S942" i="7" s="1"/>
  <c r="T941" i="7"/>
  <c r="R941" i="7"/>
  <c r="S941" i="7" s="1"/>
  <c r="T202" i="7"/>
  <c r="R202" i="7"/>
  <c r="S202" i="7" s="1"/>
  <c r="T331" i="7"/>
  <c r="S331" i="7"/>
  <c r="T332" i="7"/>
  <c r="S332" i="7"/>
  <c r="T940" i="7"/>
  <c r="R940" i="7"/>
  <c r="S940" i="7" s="1"/>
  <c r="T939" i="7"/>
  <c r="R939" i="7"/>
  <c r="S939" i="7" s="1"/>
  <c r="T938" i="7"/>
  <c r="R938" i="7"/>
  <c r="S938" i="7" s="1"/>
  <c r="T937" i="7"/>
  <c r="R937" i="7"/>
  <c r="S937" i="7" s="1"/>
  <c r="T936" i="7"/>
  <c r="R936" i="7"/>
  <c r="S936" i="7" s="1"/>
  <c r="T48" i="7"/>
  <c r="R48" i="7"/>
  <c r="S48" i="7" s="1"/>
  <c r="T135" i="7"/>
  <c r="R135" i="7"/>
  <c r="S135" i="7" s="1"/>
  <c r="T154" i="7"/>
  <c r="R154" i="7"/>
  <c r="S154" i="7" s="1"/>
  <c r="T100" i="7"/>
  <c r="R100" i="7"/>
  <c r="S100" i="7" s="1"/>
  <c r="T193" i="7"/>
  <c r="R193" i="7"/>
  <c r="S193" i="7" s="1"/>
  <c r="T192" i="7"/>
  <c r="R192" i="7"/>
  <c r="S192" i="7" s="1"/>
  <c r="T935" i="7"/>
  <c r="R935" i="7"/>
  <c r="S935" i="7" s="1"/>
  <c r="T934" i="7"/>
  <c r="R934" i="7"/>
  <c r="S934" i="7" s="1"/>
  <c r="T139" i="7"/>
  <c r="R139" i="7"/>
  <c r="S139" i="7" s="1"/>
  <c r="T212" i="7"/>
  <c r="R212" i="7"/>
  <c r="S212" i="7" s="1"/>
  <c r="T234" i="7"/>
  <c r="S234" i="7"/>
  <c r="T933" i="7"/>
  <c r="R933" i="7"/>
  <c r="S933" i="7" s="1"/>
  <c r="T322" i="7"/>
  <c r="S322" i="7"/>
  <c r="T225" i="7"/>
  <c r="S225" i="7"/>
  <c r="T229" i="7"/>
  <c r="S229" i="7"/>
  <c r="T228" i="7"/>
  <c r="S228" i="7"/>
  <c r="T231" i="7"/>
  <c r="S231" i="7"/>
  <c r="T287" i="7"/>
  <c r="S287" i="7"/>
  <c r="T289" i="7"/>
  <c r="S289" i="7"/>
  <c r="T42" i="7"/>
  <c r="R42" i="7"/>
  <c r="S42" i="7" s="1"/>
  <c r="T305" i="7"/>
  <c r="S305" i="7"/>
  <c r="T932" i="7"/>
  <c r="R932" i="7"/>
  <c r="S932" i="7" s="1"/>
  <c r="T264" i="7"/>
  <c r="S264" i="7"/>
  <c r="T269" i="7"/>
  <c r="S269" i="7"/>
  <c r="T239" i="7"/>
  <c r="S239" i="7"/>
  <c r="T241" i="7"/>
  <c r="S241" i="7"/>
  <c r="T324" i="7"/>
  <c r="S324" i="7"/>
  <c r="T325" i="7"/>
  <c r="S325" i="7"/>
  <c r="T164" i="7"/>
  <c r="R164" i="7"/>
  <c r="S164" i="7" s="1"/>
  <c r="T158" i="7"/>
  <c r="R158" i="7"/>
  <c r="S158" i="7" s="1"/>
  <c r="T128" i="7"/>
  <c r="R128" i="7"/>
  <c r="S128" i="7" s="1"/>
  <c r="T132" i="7"/>
  <c r="R132" i="7"/>
  <c r="S132" i="7" s="1"/>
  <c r="T931" i="7"/>
  <c r="R931" i="7"/>
  <c r="S931" i="7" s="1"/>
  <c r="T176" i="7"/>
  <c r="R176" i="7"/>
  <c r="S176" i="7" s="1"/>
  <c r="T930" i="7"/>
  <c r="R930" i="7"/>
  <c r="S930" i="7" s="1"/>
  <c r="T929" i="7"/>
  <c r="R929" i="7"/>
  <c r="S929" i="7" s="1"/>
  <c r="T928" i="7"/>
  <c r="R928" i="7"/>
  <c r="S928" i="7" s="1"/>
  <c r="T927" i="7"/>
  <c r="R927" i="7"/>
  <c r="S927" i="7" s="1"/>
  <c r="T926" i="7"/>
  <c r="R926" i="7"/>
  <c r="S926" i="7" s="1"/>
  <c r="T925" i="7"/>
  <c r="R925" i="7"/>
  <c r="S925" i="7" s="1"/>
  <c r="T924" i="7"/>
  <c r="R924" i="7"/>
  <c r="S924" i="7" s="1"/>
  <c r="T923" i="7"/>
  <c r="R923" i="7"/>
  <c r="S923" i="7" s="1"/>
  <c r="T922" i="7"/>
  <c r="R922" i="7"/>
  <c r="S922" i="7" s="1"/>
  <c r="T921" i="7"/>
  <c r="R921" i="7"/>
  <c r="S921" i="7" s="1"/>
  <c r="T920" i="7"/>
  <c r="R920" i="7"/>
  <c r="S920" i="7" s="1"/>
  <c r="T919" i="7"/>
  <c r="R919" i="7"/>
  <c r="S919" i="7" s="1"/>
  <c r="T918" i="7"/>
  <c r="R918" i="7"/>
  <c r="S918" i="7" s="1"/>
  <c r="T917" i="7"/>
  <c r="R917" i="7"/>
  <c r="S917" i="7" s="1"/>
  <c r="T916" i="7"/>
  <c r="R916" i="7"/>
  <c r="S916" i="7" s="1"/>
  <c r="T104" i="7"/>
  <c r="R104" i="7"/>
  <c r="S104" i="7" s="1"/>
  <c r="T111" i="7"/>
  <c r="R111" i="7"/>
  <c r="S111" i="7" s="1"/>
  <c r="T97" i="7"/>
  <c r="R97" i="7"/>
  <c r="S97" i="7" s="1"/>
  <c r="T915" i="7"/>
  <c r="R915" i="7"/>
  <c r="S915" i="7" s="1"/>
  <c r="T914" i="7"/>
  <c r="R914" i="7"/>
  <c r="S914" i="7" s="1"/>
  <c r="T913" i="7"/>
  <c r="R913" i="7"/>
  <c r="S913" i="7" s="1"/>
  <c r="T912" i="7"/>
  <c r="R912" i="7"/>
  <c r="S912" i="7" s="1"/>
  <c r="T911" i="7"/>
  <c r="R911" i="7"/>
  <c r="S911" i="7" s="1"/>
  <c r="T910" i="7"/>
  <c r="R910" i="7"/>
  <c r="S910" i="7" s="1"/>
  <c r="T909" i="7"/>
  <c r="R909" i="7"/>
  <c r="S909" i="7" s="1"/>
  <c r="T98" i="7"/>
  <c r="R98" i="7"/>
  <c r="S98" i="7" s="1"/>
  <c r="T908" i="7"/>
  <c r="R908" i="7"/>
  <c r="S908" i="7" s="1"/>
  <c r="T122" i="7"/>
  <c r="R122" i="7"/>
  <c r="S122" i="7" s="1"/>
  <c r="T907" i="7"/>
  <c r="R907" i="7"/>
  <c r="S907" i="7" s="1"/>
  <c r="T338" i="7"/>
  <c r="S338" i="7"/>
  <c r="T327" i="7"/>
  <c r="S327" i="7"/>
  <c r="T329" i="7"/>
  <c r="S329" i="7"/>
  <c r="T188" i="7"/>
  <c r="R188" i="7"/>
  <c r="S188" i="7" s="1"/>
  <c r="T291" i="7"/>
  <c r="S291" i="7"/>
  <c r="T293" i="7"/>
  <c r="S293" i="7"/>
  <c r="T277" i="7"/>
  <c r="S277" i="7"/>
  <c r="T282" i="7"/>
  <c r="S282" i="7"/>
  <c r="T906" i="7"/>
  <c r="R906" i="7"/>
  <c r="S906" i="7" s="1"/>
  <c r="T905" i="7"/>
  <c r="R905" i="7"/>
  <c r="S905" i="7" s="1"/>
  <c r="T904" i="7"/>
  <c r="R904" i="7"/>
  <c r="S904" i="7" s="1"/>
  <c r="T903" i="7"/>
  <c r="R903" i="7"/>
  <c r="S903" i="7" s="1"/>
  <c r="T902" i="7"/>
  <c r="R902" i="7"/>
  <c r="S902" i="7" s="1"/>
  <c r="T901" i="7"/>
  <c r="R901" i="7"/>
  <c r="S901" i="7" s="1"/>
  <c r="T900" i="7"/>
  <c r="R900" i="7"/>
  <c r="S900" i="7" s="1"/>
  <c r="T899" i="7"/>
  <c r="R899" i="7"/>
  <c r="S899" i="7" s="1"/>
  <c r="T898" i="7"/>
  <c r="R898" i="7"/>
  <c r="S898" i="7" s="1"/>
  <c r="T897" i="7"/>
  <c r="R897" i="7"/>
  <c r="S897" i="7" s="1"/>
  <c r="T896" i="7"/>
  <c r="R896" i="7"/>
  <c r="S896" i="7" s="1"/>
  <c r="T895" i="7"/>
  <c r="R895" i="7"/>
  <c r="S895" i="7" s="1"/>
  <c r="T894" i="7"/>
  <c r="R894" i="7"/>
  <c r="S894" i="7" s="1"/>
  <c r="T893" i="7"/>
  <c r="R893" i="7"/>
  <c r="S893" i="7" s="1"/>
  <c r="T892" i="7"/>
  <c r="R892" i="7"/>
  <c r="S892" i="7" s="1"/>
  <c r="T304" i="7"/>
  <c r="S304" i="7"/>
  <c r="T312" i="7"/>
  <c r="S312" i="7"/>
  <c r="T258" i="7"/>
  <c r="S258" i="7"/>
  <c r="T265" i="7"/>
  <c r="S265" i="7"/>
  <c r="T96" i="7"/>
  <c r="R96" i="7"/>
  <c r="S96" i="7" s="1"/>
  <c r="T300" i="7"/>
  <c r="S300" i="7"/>
  <c r="T316" i="7"/>
  <c r="S316" i="7"/>
  <c r="T336" i="7"/>
  <c r="S336" i="7"/>
  <c r="T337" i="7"/>
  <c r="S337" i="7"/>
  <c r="T194" i="7"/>
  <c r="R194" i="7"/>
  <c r="S194" i="7" s="1"/>
  <c r="T93" i="7"/>
  <c r="R93" i="7"/>
  <c r="S93" i="7" s="1"/>
  <c r="T92" i="7"/>
  <c r="R92" i="7"/>
  <c r="S92" i="7" s="1"/>
  <c r="T146" i="7"/>
  <c r="R146" i="7"/>
  <c r="S146" i="7" s="1"/>
  <c r="T109" i="7"/>
  <c r="R109" i="7"/>
  <c r="S109" i="7" s="1"/>
  <c r="T179" i="7"/>
  <c r="R179" i="7"/>
  <c r="S179" i="7" s="1"/>
  <c r="T88" i="7"/>
  <c r="R88" i="7"/>
  <c r="S88" i="7" s="1"/>
  <c r="T86" i="7"/>
  <c r="R86" i="7"/>
  <c r="S86" i="7" s="1"/>
  <c r="T891" i="7"/>
  <c r="R891" i="7"/>
  <c r="S891" i="7" s="1"/>
  <c r="T890" i="7"/>
  <c r="R890" i="7"/>
  <c r="S890" i="7" s="1"/>
  <c r="T889" i="7"/>
  <c r="R889" i="7"/>
  <c r="S889" i="7" s="1"/>
  <c r="T888" i="7"/>
  <c r="R888" i="7"/>
  <c r="S888" i="7" s="1"/>
  <c r="T887" i="7"/>
  <c r="R887" i="7"/>
  <c r="S887" i="7" s="1"/>
  <c r="T886" i="7"/>
  <c r="R886" i="7"/>
  <c r="S886" i="7" s="1"/>
  <c r="T885" i="7"/>
  <c r="R885" i="7"/>
  <c r="S885" i="7" s="1"/>
  <c r="T884" i="7"/>
  <c r="R884" i="7"/>
  <c r="S884" i="7" s="1"/>
  <c r="T883" i="7"/>
  <c r="R883" i="7"/>
  <c r="S883" i="7" s="1"/>
  <c r="T882" i="7"/>
  <c r="R882" i="7"/>
  <c r="S882" i="7" s="1"/>
  <c r="T881" i="7"/>
  <c r="R881" i="7"/>
  <c r="S881" i="7" s="1"/>
  <c r="T880" i="7"/>
  <c r="R880" i="7"/>
  <c r="S880" i="7" s="1"/>
  <c r="T879" i="7"/>
  <c r="R879" i="7"/>
  <c r="S879" i="7" s="1"/>
  <c r="T878" i="7"/>
  <c r="R878" i="7"/>
  <c r="S878" i="7" s="1"/>
  <c r="T877" i="7"/>
  <c r="R877" i="7"/>
  <c r="S877" i="7" s="1"/>
  <c r="T876" i="7"/>
  <c r="R876" i="7"/>
  <c r="S876" i="7" s="1"/>
  <c r="T875" i="7"/>
  <c r="R875" i="7"/>
  <c r="S875" i="7" s="1"/>
  <c r="T874" i="7"/>
  <c r="R874" i="7"/>
  <c r="S874" i="7" s="1"/>
  <c r="T873" i="7"/>
  <c r="R873" i="7"/>
  <c r="S873" i="7" s="1"/>
  <c r="T872" i="7"/>
  <c r="R872" i="7"/>
  <c r="S872" i="7" s="1"/>
  <c r="T871" i="7"/>
  <c r="R871" i="7"/>
  <c r="S871" i="7" s="1"/>
  <c r="T870" i="7"/>
  <c r="R870" i="7"/>
  <c r="S870" i="7" s="1"/>
  <c r="T869" i="7"/>
  <c r="R869" i="7"/>
  <c r="S869" i="7" s="1"/>
  <c r="T868" i="7"/>
  <c r="R868" i="7"/>
  <c r="S868" i="7" s="1"/>
  <c r="T867" i="7"/>
  <c r="R867" i="7"/>
  <c r="S867" i="7" s="1"/>
  <c r="T866" i="7"/>
  <c r="R866" i="7"/>
  <c r="S866" i="7" s="1"/>
  <c r="T865" i="7"/>
  <c r="R865" i="7"/>
  <c r="S865" i="7" s="1"/>
  <c r="T864" i="7"/>
  <c r="R864" i="7"/>
  <c r="S864" i="7" s="1"/>
  <c r="T863" i="7"/>
  <c r="R863" i="7"/>
  <c r="S863" i="7" s="1"/>
  <c r="T862" i="7"/>
  <c r="R862" i="7"/>
  <c r="S862" i="7" s="1"/>
  <c r="T861" i="7"/>
  <c r="R861" i="7"/>
  <c r="S861" i="7" s="1"/>
  <c r="T860" i="7"/>
  <c r="R860" i="7"/>
  <c r="S860" i="7" s="1"/>
  <c r="T859" i="7"/>
  <c r="R859" i="7"/>
  <c r="S859" i="7" s="1"/>
  <c r="T858" i="7"/>
  <c r="R858" i="7"/>
  <c r="S858" i="7" s="1"/>
  <c r="T857" i="7"/>
  <c r="R857" i="7"/>
  <c r="S857" i="7" s="1"/>
  <c r="T856" i="7"/>
  <c r="R856" i="7"/>
  <c r="S856" i="7" s="1"/>
  <c r="T855" i="7"/>
  <c r="R855" i="7"/>
  <c r="S855" i="7" s="1"/>
  <c r="T854" i="7"/>
  <c r="R854" i="7"/>
  <c r="S854" i="7" s="1"/>
  <c r="T853" i="7"/>
  <c r="R853" i="7"/>
  <c r="S853" i="7" s="1"/>
  <c r="T852" i="7"/>
  <c r="R852" i="7"/>
  <c r="S852" i="7" s="1"/>
  <c r="T851" i="7"/>
  <c r="R851" i="7"/>
  <c r="S851" i="7" s="1"/>
  <c r="T850" i="7"/>
  <c r="R850" i="7"/>
  <c r="S850" i="7" s="1"/>
  <c r="T149" i="7"/>
  <c r="R149" i="7"/>
  <c r="S149" i="7" s="1"/>
  <c r="T103" i="7"/>
  <c r="R103" i="7"/>
  <c r="S103" i="7" s="1"/>
  <c r="T163" i="7"/>
  <c r="R163" i="7"/>
  <c r="S163" i="7" s="1"/>
  <c r="T196" i="7"/>
  <c r="R196" i="7"/>
  <c r="S196" i="7" s="1"/>
  <c r="T849" i="7"/>
  <c r="R849" i="7"/>
  <c r="S849" i="7" s="1"/>
  <c r="T848" i="7"/>
  <c r="R848" i="7"/>
  <c r="S848" i="7" s="1"/>
  <c r="T847" i="7"/>
  <c r="R847" i="7"/>
  <c r="S847" i="7" s="1"/>
  <c r="T846" i="7"/>
  <c r="R846" i="7"/>
  <c r="S846" i="7" s="1"/>
  <c r="T845" i="7"/>
  <c r="R845" i="7"/>
  <c r="S845" i="7" s="1"/>
  <c r="T844" i="7"/>
  <c r="R844" i="7"/>
  <c r="S844" i="7" s="1"/>
  <c r="T843" i="7"/>
  <c r="R843" i="7"/>
  <c r="S843" i="7" s="1"/>
  <c r="T842" i="7"/>
  <c r="R842" i="7"/>
  <c r="S842" i="7" s="1"/>
  <c r="T841" i="7"/>
  <c r="R841" i="7"/>
  <c r="S841" i="7" s="1"/>
  <c r="T840" i="7"/>
  <c r="R840" i="7"/>
  <c r="S840" i="7" s="1"/>
  <c r="T839" i="7"/>
  <c r="R839" i="7"/>
  <c r="S839" i="7" s="1"/>
  <c r="T838" i="7"/>
  <c r="R838" i="7"/>
  <c r="S838" i="7" s="1"/>
  <c r="T837" i="7"/>
  <c r="R837" i="7"/>
  <c r="S837" i="7" s="1"/>
  <c r="T836" i="7"/>
  <c r="R836" i="7"/>
  <c r="S836" i="7" s="1"/>
  <c r="T835" i="7"/>
  <c r="R835" i="7"/>
  <c r="S835" i="7" s="1"/>
  <c r="T834" i="7"/>
  <c r="R834" i="7"/>
  <c r="S834" i="7" s="1"/>
  <c r="T833" i="7"/>
  <c r="R833" i="7"/>
  <c r="S833" i="7" s="1"/>
  <c r="T832" i="7"/>
  <c r="R832" i="7"/>
  <c r="S832" i="7" s="1"/>
  <c r="T831" i="7"/>
  <c r="R831" i="7"/>
  <c r="S831" i="7" s="1"/>
  <c r="T830" i="7"/>
  <c r="R830" i="7"/>
  <c r="S830" i="7" s="1"/>
  <c r="T829" i="7"/>
  <c r="R829" i="7"/>
  <c r="S829" i="7" s="1"/>
  <c r="T828" i="7"/>
  <c r="R828" i="7"/>
  <c r="S828" i="7" s="1"/>
  <c r="T827" i="7"/>
  <c r="R827" i="7"/>
  <c r="S827" i="7" s="1"/>
  <c r="T826" i="7"/>
  <c r="R826" i="7"/>
  <c r="S826" i="7" s="1"/>
  <c r="T825" i="7"/>
  <c r="R825" i="7"/>
  <c r="S825" i="7" s="1"/>
  <c r="T824" i="7"/>
  <c r="R824" i="7"/>
  <c r="S824" i="7" s="1"/>
  <c r="T177" i="7"/>
  <c r="R177" i="7"/>
  <c r="S177" i="7" s="1"/>
  <c r="T102" i="7"/>
  <c r="R102" i="7"/>
  <c r="S102" i="7" s="1"/>
  <c r="T67" i="7"/>
  <c r="R67" i="7"/>
  <c r="S67" i="7" s="1"/>
  <c r="T121" i="7"/>
  <c r="R121" i="7"/>
  <c r="S121" i="7" s="1"/>
  <c r="T199" i="7"/>
  <c r="R199" i="7"/>
  <c r="S199" i="7" s="1"/>
  <c r="T140" i="7"/>
  <c r="R140" i="7"/>
  <c r="S140" i="7" s="1"/>
  <c r="T108" i="7"/>
  <c r="R108" i="7"/>
  <c r="S108" i="7" s="1"/>
  <c r="T186" i="7"/>
  <c r="R186" i="7"/>
  <c r="S186" i="7" s="1"/>
  <c r="T91" i="7"/>
  <c r="R91" i="7"/>
  <c r="S91" i="7" s="1"/>
  <c r="T823" i="7"/>
  <c r="R823" i="7"/>
  <c r="S823" i="7" s="1"/>
  <c r="T822" i="7"/>
  <c r="R822" i="7"/>
  <c r="S822" i="7" s="1"/>
  <c r="T17" i="7"/>
  <c r="R17" i="7"/>
  <c r="S17" i="7" s="1"/>
  <c r="T54" i="7"/>
  <c r="R54" i="7"/>
  <c r="S54" i="7" s="1"/>
  <c r="T821" i="7"/>
  <c r="R821" i="7"/>
  <c r="S821" i="7" s="1"/>
  <c r="T820" i="7"/>
  <c r="R820" i="7"/>
  <c r="S820" i="7" s="1"/>
  <c r="T125" i="7"/>
  <c r="R125" i="7"/>
  <c r="S125" i="7" s="1"/>
  <c r="T45" i="7"/>
  <c r="R45" i="7"/>
  <c r="S45" i="7" s="1"/>
  <c r="T12" i="7"/>
  <c r="R12" i="7"/>
  <c r="S12" i="7" s="1"/>
  <c r="T15" i="7"/>
  <c r="R15" i="7"/>
  <c r="S15" i="7" s="1"/>
  <c r="T110" i="7"/>
  <c r="R110" i="7"/>
  <c r="S110" i="7" s="1"/>
  <c r="T94" i="7"/>
  <c r="R94" i="7"/>
  <c r="S94" i="7" s="1"/>
  <c r="T16" i="7"/>
  <c r="R16" i="7"/>
  <c r="S16" i="7" s="1"/>
  <c r="T6" i="7"/>
  <c r="R6" i="7"/>
  <c r="S6" i="7" s="1"/>
  <c r="T999" i="7"/>
  <c r="S999" i="7"/>
  <c r="T819" i="7"/>
  <c r="R819" i="7"/>
  <c r="S819" i="7" s="1"/>
  <c r="T152" i="7"/>
  <c r="R152" i="7"/>
  <c r="S152" i="7" s="1"/>
  <c r="T80" i="7"/>
  <c r="R80" i="7"/>
  <c r="S80" i="7" s="1"/>
  <c r="T130" i="7"/>
  <c r="R130" i="7"/>
  <c r="S130" i="7" s="1"/>
  <c r="T113" i="7"/>
  <c r="R113" i="7"/>
  <c r="S113" i="7" s="1"/>
  <c r="T32" i="7"/>
  <c r="R32" i="7"/>
  <c r="S32" i="7" s="1"/>
  <c r="T44" i="7"/>
  <c r="R44" i="7"/>
  <c r="S44" i="7" s="1"/>
  <c r="T818" i="7"/>
  <c r="R818" i="7"/>
  <c r="S818" i="7" s="1"/>
  <c r="T817" i="7"/>
  <c r="R817" i="7"/>
  <c r="S817" i="7" s="1"/>
  <c r="T138" i="7"/>
  <c r="R138" i="7"/>
  <c r="S138" i="7" s="1"/>
  <c r="T84" i="7"/>
  <c r="R84" i="7"/>
  <c r="S84" i="7" s="1"/>
  <c r="T9" i="7"/>
  <c r="R9" i="7"/>
  <c r="S9" i="7" s="1"/>
  <c r="T79" i="7"/>
  <c r="R79" i="7"/>
  <c r="S79" i="7" s="1"/>
  <c r="T106" i="7"/>
  <c r="R106" i="7"/>
  <c r="S106" i="7" s="1"/>
  <c r="T41" i="7"/>
  <c r="R41" i="7"/>
  <c r="S41" i="7" s="1"/>
  <c r="T213" i="7"/>
  <c r="R213" i="7"/>
  <c r="S213" i="7" s="1"/>
  <c r="T171" i="7"/>
  <c r="R171" i="7"/>
  <c r="S171" i="7" s="1"/>
  <c r="T166" i="7"/>
  <c r="R166" i="7"/>
  <c r="S166" i="7" s="1"/>
  <c r="T816" i="7"/>
  <c r="R816" i="7"/>
  <c r="S816" i="7" s="1"/>
  <c r="T58" i="7"/>
  <c r="R58" i="7"/>
  <c r="S58" i="7" s="1"/>
  <c r="T112" i="7"/>
  <c r="R112" i="7"/>
  <c r="S112" i="7" s="1"/>
  <c r="T107" i="7"/>
  <c r="R107" i="7"/>
  <c r="S107" i="7" s="1"/>
  <c r="T160" i="7"/>
  <c r="R160" i="7"/>
  <c r="S160" i="7" s="1"/>
  <c r="T120" i="7"/>
  <c r="R120" i="7"/>
  <c r="S120" i="7" s="1"/>
  <c r="T175" i="7"/>
  <c r="R175" i="7"/>
  <c r="S175" i="7" s="1"/>
  <c r="T119" i="7"/>
  <c r="R119" i="7"/>
  <c r="S119" i="7" s="1"/>
  <c r="T174" i="7"/>
  <c r="R174" i="7"/>
  <c r="S174" i="7" s="1"/>
  <c r="T815" i="7"/>
  <c r="R815" i="7"/>
  <c r="S815" i="7" s="1"/>
  <c r="T814" i="7"/>
  <c r="R814" i="7"/>
  <c r="S814" i="7" s="1"/>
  <c r="T813" i="7"/>
  <c r="R813" i="7"/>
  <c r="S813" i="7" s="1"/>
  <c r="T812" i="7"/>
  <c r="R812" i="7"/>
  <c r="S812" i="7" s="1"/>
  <c r="T811" i="7"/>
  <c r="R811" i="7"/>
  <c r="S811" i="7" s="1"/>
  <c r="T810" i="7"/>
  <c r="R810" i="7"/>
  <c r="S810" i="7" s="1"/>
  <c r="T809" i="7"/>
  <c r="R809" i="7"/>
  <c r="S809" i="7" s="1"/>
  <c r="T306" i="7"/>
  <c r="S306" i="7"/>
  <c r="T297" i="7"/>
  <c r="S297" i="7"/>
  <c r="T290" i="7"/>
  <c r="S290" i="7"/>
  <c r="T295" i="7"/>
  <c r="S295" i="7"/>
  <c r="T299" i="7"/>
  <c r="S299" i="7"/>
  <c r="T308" i="7"/>
  <c r="S308" i="7"/>
  <c r="T263" i="7"/>
  <c r="S263" i="7"/>
  <c r="T268" i="7"/>
  <c r="S268" i="7"/>
  <c r="T317" i="7"/>
  <c r="S317" i="7"/>
  <c r="T321" i="7"/>
  <c r="S321" i="7"/>
  <c r="T4" i="7"/>
  <c r="R4" i="7"/>
  <c r="S4" i="7" s="1"/>
  <c r="T14" i="7"/>
  <c r="R14" i="7"/>
  <c r="S14" i="7" s="1"/>
  <c r="T57" i="7"/>
  <c r="R57" i="7"/>
  <c r="S57" i="7" s="1"/>
  <c r="T61" i="7"/>
  <c r="R61" i="7"/>
  <c r="S61" i="7" s="1"/>
  <c r="T227" i="7"/>
  <c r="S227" i="7"/>
  <c r="T217" i="7"/>
  <c r="S217" i="7"/>
  <c r="T216" i="7"/>
  <c r="S216" i="7"/>
  <c r="T808" i="7"/>
  <c r="R808" i="7"/>
  <c r="S808" i="7" s="1"/>
  <c r="T807" i="7"/>
  <c r="R807" i="7"/>
  <c r="S807" i="7" s="1"/>
  <c r="T302" i="7"/>
  <c r="S302" i="7"/>
  <c r="T310" i="7"/>
  <c r="S310" i="7"/>
  <c r="T301" i="7"/>
  <c r="S301" i="7"/>
  <c r="T309" i="7"/>
  <c r="S309" i="7"/>
  <c r="T242" i="7"/>
  <c r="S242" i="7"/>
  <c r="T245" i="7"/>
  <c r="S245" i="7"/>
  <c r="T271" i="7"/>
  <c r="S271" i="7"/>
  <c r="T288" i="7"/>
  <c r="S288" i="7"/>
  <c r="T806" i="7"/>
  <c r="R806" i="7"/>
  <c r="S806" i="7" s="1"/>
  <c r="T805" i="7"/>
  <c r="R805" i="7"/>
  <c r="S805" i="7" s="1"/>
  <c r="T804" i="7"/>
  <c r="R804" i="7"/>
  <c r="S804" i="7" s="1"/>
  <c r="T803" i="7"/>
  <c r="R803" i="7"/>
  <c r="S803" i="7" s="1"/>
  <c r="T802" i="7"/>
  <c r="R802" i="7"/>
  <c r="S802" i="7" s="1"/>
  <c r="T801" i="7"/>
  <c r="R801" i="7"/>
  <c r="S801" i="7" s="1"/>
  <c r="T800" i="7"/>
  <c r="R800" i="7"/>
  <c r="S800" i="7" s="1"/>
  <c r="T799" i="7"/>
  <c r="R799" i="7"/>
  <c r="S799" i="7" s="1"/>
  <c r="T798" i="7"/>
  <c r="R798" i="7"/>
  <c r="S798" i="7" s="1"/>
  <c r="T797" i="7"/>
  <c r="R797" i="7"/>
  <c r="S797" i="7" s="1"/>
  <c r="T796" i="7"/>
  <c r="R796" i="7"/>
  <c r="S796" i="7" s="1"/>
  <c r="T795" i="7"/>
  <c r="R795" i="7"/>
  <c r="S795" i="7" s="1"/>
  <c r="T794" i="7"/>
  <c r="R794" i="7"/>
  <c r="S794" i="7" s="1"/>
  <c r="T793" i="7"/>
  <c r="R793" i="7"/>
  <c r="S793" i="7" s="1"/>
  <c r="T792" i="7"/>
  <c r="R792" i="7"/>
  <c r="S792" i="7" s="1"/>
  <c r="T791" i="7"/>
  <c r="R791" i="7"/>
  <c r="S791" i="7" s="1"/>
  <c r="T790" i="7"/>
  <c r="R790" i="7"/>
  <c r="S790" i="7" s="1"/>
  <c r="T789" i="7"/>
  <c r="R789" i="7"/>
  <c r="S789" i="7" s="1"/>
  <c r="T788" i="7"/>
  <c r="R788" i="7"/>
  <c r="S788" i="7" s="1"/>
  <c r="T787" i="7"/>
  <c r="R787" i="7"/>
  <c r="S787" i="7" s="1"/>
  <c r="T786" i="7"/>
  <c r="R786" i="7"/>
  <c r="S786" i="7" s="1"/>
  <c r="T785" i="7"/>
  <c r="R785" i="7"/>
  <c r="S785" i="7" s="1"/>
  <c r="T784" i="7"/>
  <c r="R784" i="7"/>
  <c r="S784" i="7" s="1"/>
  <c r="T783" i="7"/>
  <c r="R783" i="7"/>
  <c r="S783" i="7" s="1"/>
  <c r="T782" i="7"/>
  <c r="R782" i="7"/>
  <c r="S782" i="7" s="1"/>
  <c r="T781" i="7"/>
  <c r="R781" i="7"/>
  <c r="S781" i="7" s="1"/>
  <c r="T780" i="7"/>
  <c r="R780" i="7"/>
  <c r="S780" i="7" s="1"/>
  <c r="T779" i="7"/>
  <c r="R779" i="7"/>
  <c r="S779" i="7" s="1"/>
  <c r="T778" i="7"/>
  <c r="R778" i="7"/>
  <c r="S778" i="7" s="1"/>
  <c r="T777" i="7"/>
  <c r="R777" i="7"/>
  <c r="S777" i="7" s="1"/>
  <c r="T776" i="7"/>
  <c r="R776" i="7"/>
  <c r="S776" i="7" s="1"/>
  <c r="T221" i="7"/>
  <c r="S221" i="7"/>
  <c r="T251" i="7"/>
  <c r="S251" i="7"/>
  <c r="T775" i="7"/>
  <c r="R775" i="7"/>
  <c r="S775" i="7" s="1"/>
  <c r="T774" i="7"/>
  <c r="R774" i="7"/>
  <c r="S774" i="7" s="1"/>
  <c r="T294" i="7"/>
  <c r="S294" i="7"/>
  <c r="T281" i="7"/>
  <c r="S281" i="7"/>
  <c r="T773" i="7"/>
  <c r="R773" i="7"/>
  <c r="S773" i="7" s="1"/>
  <c r="T267" i="7"/>
  <c r="S267" i="7"/>
  <c r="T270" i="7"/>
  <c r="S270" i="7"/>
  <c r="T153" i="7"/>
  <c r="R153" i="7"/>
  <c r="S153" i="7" s="1"/>
  <c r="T8" i="7"/>
  <c r="R8" i="7"/>
  <c r="S8" i="7" s="1"/>
  <c r="T30" i="7"/>
  <c r="R30" i="7"/>
  <c r="S30" i="7" s="1"/>
  <c r="T143" i="7"/>
  <c r="R143" i="7"/>
  <c r="S143" i="7" s="1"/>
  <c r="T23" i="7"/>
  <c r="R23" i="7"/>
  <c r="S23" i="7" s="1"/>
  <c r="T7" i="7"/>
  <c r="R7" i="7"/>
  <c r="S7" i="7" s="1"/>
  <c r="T22" i="7"/>
  <c r="R22" i="7"/>
  <c r="S22" i="7" s="1"/>
  <c r="T985" i="7"/>
  <c r="R985" i="7"/>
  <c r="S985" i="7" s="1"/>
  <c r="T34" i="7"/>
  <c r="R34" i="7"/>
  <c r="S34" i="7" s="1"/>
  <c r="T167" i="7"/>
  <c r="R167" i="7"/>
  <c r="S167" i="7" s="1"/>
  <c r="T10" i="7"/>
  <c r="R10" i="7"/>
  <c r="S10" i="7" s="1"/>
  <c r="T142" i="7"/>
  <c r="R142" i="7"/>
  <c r="S142" i="7" s="1"/>
  <c r="T772" i="7"/>
  <c r="R772" i="7"/>
  <c r="S772" i="7" s="1"/>
  <c r="T191" i="7"/>
  <c r="R191" i="7"/>
  <c r="S191" i="7" s="1"/>
  <c r="T29" i="7"/>
  <c r="R29" i="7"/>
  <c r="S29" i="7" s="1"/>
  <c r="T147" i="7"/>
  <c r="R147" i="7"/>
  <c r="S147" i="7" s="1"/>
  <c r="T11" i="7"/>
  <c r="R11" i="7"/>
  <c r="S11" i="7" s="1"/>
  <c r="T211" i="7"/>
  <c r="R211" i="7"/>
  <c r="S211" i="7" s="1"/>
  <c r="T13" i="7"/>
  <c r="R13" i="7"/>
  <c r="S13" i="7" s="1"/>
  <c r="T18" i="7"/>
  <c r="R18" i="7"/>
  <c r="S18" i="7" s="1"/>
  <c r="T180" i="7"/>
  <c r="R180" i="7"/>
  <c r="S180" i="7" s="1"/>
  <c r="T173" i="7"/>
  <c r="R173" i="7"/>
  <c r="S173" i="7" s="1"/>
  <c r="T771" i="7"/>
  <c r="R771" i="7"/>
  <c r="S771" i="7" s="1"/>
  <c r="T26" i="7"/>
  <c r="R26" i="7"/>
  <c r="S26" i="7" s="1"/>
  <c r="T770" i="7"/>
  <c r="R770" i="7"/>
  <c r="S770" i="7" s="1"/>
  <c r="T769" i="7"/>
  <c r="R769" i="7"/>
  <c r="S769" i="7" s="1"/>
  <c r="T768" i="7"/>
  <c r="R768" i="7"/>
  <c r="S768" i="7" s="1"/>
  <c r="T150" i="7"/>
  <c r="R150" i="7"/>
  <c r="S150" i="7" s="1"/>
  <c r="T20" i="7"/>
  <c r="R20" i="7"/>
  <c r="S20" i="7" s="1"/>
  <c r="T178" i="7"/>
  <c r="R178" i="7"/>
  <c r="S178" i="7" s="1"/>
  <c r="T118" i="7"/>
  <c r="R118" i="7"/>
  <c r="S118" i="7" s="1"/>
  <c r="T767" i="7"/>
  <c r="R767" i="7"/>
  <c r="S767" i="7" s="1"/>
  <c r="T766" i="7"/>
  <c r="R766" i="7"/>
  <c r="S766" i="7" s="1"/>
  <c r="T124" i="7"/>
  <c r="R124" i="7"/>
  <c r="S124" i="7" s="1"/>
  <c r="T126" i="7"/>
  <c r="R126" i="7"/>
  <c r="S126" i="7" s="1"/>
  <c r="T144" i="7"/>
  <c r="R144" i="7"/>
  <c r="S144" i="7" s="1"/>
  <c r="T19" i="7"/>
  <c r="R19" i="7"/>
  <c r="S19" i="7" s="1"/>
  <c r="T28" i="7"/>
  <c r="R28" i="7"/>
  <c r="S28" i="7" s="1"/>
  <c r="T31" i="7"/>
  <c r="R31" i="7"/>
  <c r="S31" i="7" s="1"/>
  <c r="T46" i="7"/>
  <c r="R46" i="7"/>
  <c r="S46" i="7" s="1"/>
  <c r="T765" i="7"/>
  <c r="R765" i="7"/>
  <c r="S765" i="7" s="1"/>
  <c r="T49" i="7"/>
  <c r="R49" i="7"/>
  <c r="S49" i="7" s="1"/>
  <c r="T195" i="7"/>
  <c r="R195" i="7"/>
  <c r="S195" i="7" s="1"/>
  <c r="T208" i="7"/>
  <c r="R208" i="7"/>
  <c r="S208" i="7" s="1"/>
  <c r="T21" i="7"/>
  <c r="R21" i="7"/>
  <c r="S21" i="7" s="1"/>
  <c r="T764" i="7"/>
  <c r="R764" i="7"/>
  <c r="S764" i="7" s="1"/>
  <c r="T763" i="7"/>
  <c r="R763" i="7"/>
  <c r="S763" i="7" s="1"/>
  <c r="T35" i="7"/>
  <c r="R35" i="7"/>
  <c r="S35" i="7" s="1"/>
  <c r="T762" i="7"/>
  <c r="R762" i="7"/>
  <c r="S762" i="7" s="1"/>
  <c r="T129" i="7"/>
  <c r="R129" i="7"/>
  <c r="S129" i="7" s="1"/>
  <c r="T37" i="7"/>
  <c r="R37" i="7"/>
  <c r="S37" i="7" s="1"/>
  <c r="T761" i="7"/>
  <c r="R761" i="7"/>
  <c r="S761" i="7" s="1"/>
  <c r="T52" i="7"/>
  <c r="R52" i="7"/>
  <c r="S52" i="7" s="1"/>
  <c r="T205" i="7"/>
  <c r="R205" i="7"/>
  <c r="S205" i="7" s="1"/>
  <c r="T760" i="7"/>
  <c r="R760" i="7"/>
  <c r="S760" i="7" s="1"/>
  <c r="T759" i="7"/>
  <c r="R759" i="7"/>
  <c r="S759" i="7" s="1"/>
  <c r="T36" i="7"/>
  <c r="R36" i="7"/>
  <c r="S36" i="7" s="1"/>
  <c r="T25" i="7"/>
  <c r="R25" i="7"/>
  <c r="S25" i="7" s="1"/>
  <c r="T758" i="7"/>
  <c r="R758" i="7"/>
  <c r="S758" i="7" s="1"/>
  <c r="T5" i="7"/>
  <c r="R5" i="7"/>
  <c r="S5" i="7" s="1"/>
  <c r="T757" i="7"/>
  <c r="R757" i="7"/>
  <c r="S757" i="7" s="1"/>
  <c r="T756" i="7"/>
  <c r="R756" i="7"/>
  <c r="S756" i="7" s="1"/>
  <c r="T24" i="7"/>
  <c r="R24" i="7"/>
  <c r="S24" i="7" s="1"/>
  <c r="T755" i="7"/>
  <c r="R755" i="7"/>
  <c r="S755" i="7" s="1"/>
  <c r="T754" i="7"/>
  <c r="R754" i="7"/>
  <c r="S754" i="7" s="1"/>
  <c r="T753" i="7"/>
  <c r="R753" i="7"/>
  <c r="S753" i="7" s="1"/>
  <c r="T752" i="7"/>
  <c r="R752" i="7"/>
  <c r="S752" i="7" s="1"/>
  <c r="T751" i="7"/>
  <c r="R751" i="7"/>
  <c r="S751" i="7" s="1"/>
  <c r="T750" i="7"/>
  <c r="R750" i="7"/>
  <c r="S750" i="7" s="1"/>
  <c r="T978" i="7"/>
  <c r="S978" i="7"/>
  <c r="T749" i="7"/>
  <c r="R749" i="7"/>
  <c r="S749" i="7" s="1"/>
  <c r="T748" i="7"/>
  <c r="R748" i="7"/>
  <c r="S748" i="7" s="1"/>
  <c r="T747" i="7"/>
  <c r="R747" i="7"/>
  <c r="S747" i="7" s="1"/>
  <c r="T746" i="7"/>
  <c r="R746" i="7"/>
  <c r="S746" i="7" s="1"/>
  <c r="T745" i="7"/>
  <c r="R745" i="7"/>
  <c r="S745" i="7" s="1"/>
  <c r="T314" i="7"/>
  <c r="S314" i="7"/>
  <c r="T218" i="7"/>
  <c r="S218" i="7"/>
  <c r="T219" i="7"/>
  <c r="S219" i="7"/>
  <c r="T323" i="7"/>
  <c r="S323" i="7"/>
  <c r="T744" i="7"/>
  <c r="R744" i="7"/>
  <c r="S744" i="7" s="1"/>
  <c r="T743" i="7"/>
  <c r="R743" i="7"/>
  <c r="S743" i="7" s="1"/>
  <c r="T313" i="7"/>
  <c r="S313" i="7"/>
  <c r="T328" i="7"/>
  <c r="S328" i="7"/>
  <c r="T273" i="7"/>
  <c r="S273" i="7"/>
  <c r="T278" i="7"/>
  <c r="S278" i="7"/>
  <c r="T307" i="7"/>
  <c r="S307" i="7"/>
  <c r="T252" i="7"/>
  <c r="S252" i="7"/>
  <c r="T292" i="7"/>
  <c r="S292" i="7"/>
  <c r="T742" i="7"/>
  <c r="R742" i="7"/>
  <c r="S742" i="7" s="1"/>
  <c r="T215" i="7"/>
  <c r="R215" i="7"/>
  <c r="S215" i="7" s="1"/>
  <c r="T75" i="7"/>
  <c r="R75" i="7"/>
  <c r="S75" i="7" s="1"/>
  <c r="T69" i="7"/>
  <c r="R69" i="7"/>
  <c r="S69" i="7" s="1"/>
  <c r="T81" i="7"/>
  <c r="R81" i="7"/>
  <c r="S81" i="7" s="1"/>
  <c r="T85" i="7"/>
  <c r="R85" i="7"/>
  <c r="S85" i="7" s="1"/>
  <c r="T64" i="7"/>
  <c r="R64" i="7"/>
  <c r="S64" i="7" s="1"/>
  <c r="T76" i="7"/>
  <c r="R76" i="7"/>
  <c r="S76" i="7" s="1"/>
  <c r="T71" i="7"/>
  <c r="R71" i="7"/>
  <c r="S71" i="7" s="1"/>
  <c r="T137" i="7"/>
  <c r="R137" i="7"/>
  <c r="S137" i="7" s="1"/>
  <c r="T298" i="7"/>
  <c r="S298" i="7"/>
  <c r="T311" i="7"/>
  <c r="S311" i="7"/>
  <c r="T741" i="7"/>
  <c r="R741" i="7"/>
  <c r="S741" i="7" s="1"/>
  <c r="T740" i="7"/>
  <c r="R740" i="7"/>
  <c r="S740" i="7" s="1"/>
  <c r="T739" i="7"/>
  <c r="R739" i="7"/>
  <c r="S739" i="7" s="1"/>
  <c r="T738" i="7"/>
  <c r="R738" i="7"/>
  <c r="S738" i="7" s="1"/>
  <c r="T737" i="7"/>
  <c r="R737" i="7"/>
  <c r="S737" i="7" s="1"/>
  <c r="T256" i="7"/>
  <c r="S256" i="7"/>
  <c r="T255" i="7"/>
  <c r="S255" i="7"/>
  <c r="T260" i="7"/>
  <c r="S260" i="7"/>
  <c r="T99" i="7"/>
  <c r="R99" i="7"/>
  <c r="S99" i="7" s="1"/>
  <c r="T136" i="7"/>
  <c r="R136" i="7"/>
  <c r="S136" i="7" s="1"/>
  <c r="T198" i="7"/>
  <c r="R198" i="7"/>
  <c r="S198" i="7" s="1"/>
  <c r="T276" i="7"/>
  <c r="S276" i="7"/>
  <c r="T243" i="7"/>
  <c r="S243" i="7"/>
  <c r="T253" i="7"/>
  <c r="S253" i="7"/>
  <c r="T247" i="7"/>
  <c r="S247" i="7"/>
  <c r="T223" i="7"/>
  <c r="S223" i="7"/>
  <c r="T222" i="7"/>
  <c r="S222" i="7"/>
  <c r="T224" i="7"/>
  <c r="S224" i="7"/>
  <c r="T244" i="7"/>
  <c r="S244" i="7"/>
  <c r="T220" i="7"/>
  <c r="S220" i="7"/>
  <c r="T236" i="7"/>
  <c r="S236" i="7"/>
  <c r="T240" i="7"/>
  <c r="S240" i="7"/>
  <c r="T736" i="7"/>
  <c r="R736" i="7"/>
  <c r="S736" i="7" s="1"/>
  <c r="T68" i="7"/>
  <c r="R68" i="7"/>
  <c r="S68" i="7" s="1"/>
  <c r="T254" i="7"/>
  <c r="S254" i="7"/>
  <c r="T259" i="7"/>
  <c r="S259" i="7"/>
  <c r="T226" i="7"/>
  <c r="S226" i="7"/>
  <c r="T230" i="7"/>
  <c r="S230" i="7"/>
  <c r="T735" i="7"/>
  <c r="R735" i="7"/>
  <c r="S735" i="7" s="1"/>
  <c r="T734" i="7"/>
  <c r="R734" i="7"/>
  <c r="S734" i="7" s="1"/>
  <c r="T733" i="7"/>
  <c r="R733" i="7"/>
  <c r="S733" i="7" s="1"/>
  <c r="T732" i="7"/>
  <c r="R732" i="7"/>
  <c r="S732" i="7" s="1"/>
  <c r="T731" i="7"/>
  <c r="R731" i="7"/>
  <c r="S731" i="7" s="1"/>
  <c r="T730" i="7"/>
  <c r="R730" i="7"/>
  <c r="S730" i="7" s="1"/>
  <c r="T729" i="7"/>
  <c r="R729" i="7"/>
  <c r="S729" i="7" s="1"/>
  <c r="T728" i="7"/>
  <c r="R728" i="7"/>
  <c r="S728" i="7" s="1"/>
  <c r="T727" i="7"/>
  <c r="R727" i="7"/>
  <c r="S727" i="7" s="1"/>
  <c r="T726" i="7"/>
  <c r="R726" i="7"/>
  <c r="S726" i="7" s="1"/>
  <c r="T725" i="7"/>
  <c r="R725" i="7"/>
  <c r="S725" i="7" s="1"/>
  <c r="T724" i="7"/>
  <c r="R724" i="7"/>
  <c r="S724" i="7" s="1"/>
  <c r="T723" i="7"/>
  <c r="R723" i="7"/>
  <c r="S723" i="7" s="1"/>
  <c r="T722" i="7"/>
  <c r="R722" i="7"/>
  <c r="S722" i="7" s="1"/>
  <c r="T721" i="7"/>
  <c r="R721" i="7"/>
  <c r="S721" i="7" s="1"/>
  <c r="T720" i="7"/>
  <c r="R720" i="7"/>
  <c r="S720" i="7" s="1"/>
  <c r="T719" i="7"/>
  <c r="R719" i="7"/>
  <c r="S719" i="7" s="1"/>
  <c r="T718" i="7"/>
  <c r="R718" i="7"/>
  <c r="S718" i="7" s="1"/>
  <c r="T717" i="7"/>
  <c r="R717" i="7"/>
  <c r="S717" i="7" s="1"/>
  <c r="T716" i="7"/>
  <c r="R716" i="7"/>
  <c r="S716" i="7" s="1"/>
  <c r="T715" i="7"/>
  <c r="R715" i="7"/>
  <c r="S715" i="7" s="1"/>
  <c r="T257" i="7"/>
  <c r="S257" i="7"/>
  <c r="T261" i="7"/>
  <c r="S261" i="7"/>
  <c r="T714" i="7"/>
  <c r="R714" i="7"/>
  <c r="S714" i="7" s="1"/>
  <c r="T713" i="7"/>
  <c r="R713" i="7"/>
  <c r="S713" i="7" s="1"/>
  <c r="T712" i="7"/>
  <c r="R712" i="7"/>
  <c r="S712" i="7" s="1"/>
  <c r="T134" i="7"/>
  <c r="R134" i="7"/>
  <c r="S134" i="7" s="1"/>
  <c r="T187" i="7"/>
  <c r="R187" i="7"/>
  <c r="S187" i="7" s="1"/>
  <c r="T50" i="7"/>
  <c r="R50" i="7"/>
  <c r="S50" i="7" s="1"/>
  <c r="T979" i="7"/>
  <c r="R979" i="7"/>
  <c r="S979" i="7" s="1"/>
  <c r="T155" i="7"/>
  <c r="R155" i="7"/>
  <c r="S155" i="7" s="1"/>
  <c r="T185" i="7"/>
  <c r="R185" i="7"/>
  <c r="S185" i="7" s="1"/>
  <c r="T184" i="7"/>
  <c r="R184" i="7"/>
  <c r="S184" i="7" s="1"/>
  <c r="T38" i="7"/>
  <c r="R38" i="7"/>
  <c r="S38" i="7" s="1"/>
  <c r="T209" i="7"/>
  <c r="R209" i="7"/>
  <c r="S209" i="7" s="1"/>
  <c r="T182" i="7"/>
  <c r="R182" i="7"/>
  <c r="S182" i="7" s="1"/>
  <c r="T115" i="7"/>
  <c r="R115" i="7"/>
  <c r="S115" i="7" s="1"/>
  <c r="T992" i="7"/>
  <c r="R992" i="7"/>
  <c r="S992" i="7" s="1"/>
  <c r="T989" i="7"/>
  <c r="R989" i="7"/>
  <c r="S989" i="7" s="1"/>
  <c r="T169" i="7"/>
  <c r="R169" i="7"/>
  <c r="S169" i="7" s="1"/>
  <c r="T172" i="7"/>
  <c r="R172" i="7"/>
  <c r="S172" i="7" s="1"/>
  <c r="T123" i="7"/>
  <c r="R123" i="7"/>
  <c r="S123" i="7" s="1"/>
  <c r="T201" i="7"/>
  <c r="R201" i="7"/>
  <c r="S201" i="7" s="1"/>
  <c r="T39" i="7"/>
  <c r="R39" i="7"/>
  <c r="S39" i="7" s="1"/>
  <c r="T168" i="7"/>
  <c r="R168" i="7"/>
  <c r="S168" i="7" s="1"/>
  <c r="T148" i="7"/>
  <c r="R148" i="7"/>
  <c r="S148" i="7" s="1"/>
  <c r="T145" i="7"/>
  <c r="R145" i="7"/>
  <c r="S145" i="7" s="1"/>
  <c r="T197" i="7"/>
  <c r="R197" i="7"/>
  <c r="S197" i="7" s="1"/>
  <c r="T114" i="7"/>
  <c r="R114" i="7"/>
  <c r="S114" i="7" s="1"/>
  <c r="T156" i="7"/>
  <c r="R156" i="7"/>
  <c r="S156" i="7" s="1"/>
  <c r="T117" i="7"/>
  <c r="R117" i="7"/>
  <c r="S117" i="7" s="1"/>
  <c r="T70" i="7"/>
  <c r="R70" i="7"/>
  <c r="S70" i="7" s="1"/>
  <c r="T214" i="7"/>
  <c r="R214" i="7"/>
  <c r="S214" i="7" s="1"/>
  <c r="T87" i="7"/>
  <c r="R87" i="7"/>
  <c r="S87" i="7" s="1"/>
  <c r="T157" i="7"/>
  <c r="R157" i="7"/>
  <c r="S157" i="7" s="1"/>
  <c r="T711" i="7"/>
  <c r="R711" i="7"/>
  <c r="S711" i="7" s="1"/>
  <c r="T90" i="7"/>
  <c r="R90" i="7"/>
  <c r="S90" i="7" s="1"/>
  <c r="T73" i="7"/>
  <c r="R73" i="7"/>
  <c r="S73" i="7" s="1"/>
  <c r="T190" i="7"/>
  <c r="R190" i="7"/>
  <c r="S190" i="7" s="1"/>
  <c r="T710" i="7"/>
  <c r="R710" i="7"/>
  <c r="S710" i="7" s="1"/>
  <c r="T709" i="7"/>
  <c r="R709" i="7"/>
  <c r="S709" i="7" s="1"/>
  <c r="T708" i="7"/>
  <c r="R708" i="7"/>
  <c r="S708" i="7" s="1"/>
  <c r="T707" i="7"/>
  <c r="R707" i="7"/>
  <c r="S707" i="7" s="1"/>
  <c r="T706" i="7"/>
  <c r="R706" i="7"/>
  <c r="S706" i="7" s="1"/>
  <c r="T705" i="7"/>
  <c r="R705" i="7"/>
  <c r="S705" i="7" s="1"/>
  <c r="T704" i="7"/>
  <c r="R704" i="7"/>
  <c r="S704" i="7" s="1"/>
  <c r="T703" i="7"/>
  <c r="R703" i="7"/>
  <c r="S703" i="7" s="1"/>
  <c r="T702" i="7"/>
  <c r="R702" i="7"/>
  <c r="S702" i="7" s="1"/>
  <c r="T701" i="7"/>
  <c r="R701" i="7"/>
  <c r="S701" i="7" s="1"/>
  <c r="T700" i="7"/>
  <c r="R700" i="7"/>
  <c r="S700" i="7" s="1"/>
  <c r="T699" i="7"/>
  <c r="R699" i="7"/>
  <c r="S699" i="7" s="1"/>
  <c r="T698" i="7"/>
  <c r="R698" i="7"/>
  <c r="S698" i="7" s="1"/>
  <c r="T697" i="7"/>
  <c r="R697" i="7"/>
  <c r="S697" i="7" s="1"/>
  <c r="T696" i="7"/>
  <c r="R696" i="7"/>
  <c r="S696" i="7" s="1"/>
  <c r="T695" i="7"/>
  <c r="R695" i="7"/>
  <c r="S695" i="7" s="1"/>
  <c r="T694" i="7"/>
  <c r="R694" i="7"/>
  <c r="S694" i="7" s="1"/>
  <c r="T693" i="7"/>
  <c r="R693" i="7"/>
  <c r="S693" i="7" s="1"/>
  <c r="T692" i="7"/>
  <c r="R692" i="7"/>
  <c r="S692" i="7" s="1"/>
  <c r="T691" i="7"/>
  <c r="R691" i="7"/>
  <c r="S691" i="7" s="1"/>
  <c r="T690" i="7"/>
  <c r="R690" i="7"/>
  <c r="S690" i="7" s="1"/>
  <c r="T689" i="7"/>
  <c r="R689" i="7"/>
  <c r="S689" i="7" s="1"/>
  <c r="T688" i="7"/>
  <c r="R688" i="7"/>
  <c r="S688" i="7" s="1"/>
  <c r="T687" i="7"/>
  <c r="R687" i="7"/>
  <c r="S687" i="7" s="1"/>
  <c r="T686" i="7"/>
  <c r="R686" i="7"/>
  <c r="S686" i="7" s="1"/>
  <c r="T151" i="7"/>
  <c r="R151" i="7"/>
  <c r="S151" i="7" s="1"/>
  <c r="T685" i="7"/>
  <c r="R685" i="7"/>
  <c r="S685" i="7" s="1"/>
  <c r="T684" i="7"/>
  <c r="R684" i="7"/>
  <c r="S684" i="7" s="1"/>
  <c r="T683" i="7"/>
  <c r="R683" i="7"/>
  <c r="S683" i="7" s="1"/>
  <c r="T682" i="7"/>
  <c r="R682" i="7"/>
  <c r="S682" i="7" s="1"/>
  <c r="T681" i="7"/>
  <c r="R681" i="7"/>
  <c r="S681" i="7" s="1"/>
  <c r="T680" i="7"/>
  <c r="R680" i="7"/>
  <c r="S680" i="7" s="1"/>
  <c r="T679" i="7"/>
  <c r="R679" i="7"/>
  <c r="S679" i="7" s="1"/>
  <c r="T678" i="7"/>
  <c r="R678" i="7"/>
  <c r="S678" i="7" s="1"/>
  <c r="T677" i="7"/>
  <c r="R677" i="7"/>
  <c r="S677" i="7" s="1"/>
  <c r="T676" i="7"/>
  <c r="R676" i="7"/>
  <c r="S676" i="7" s="1"/>
  <c r="T675" i="7"/>
  <c r="R675" i="7"/>
  <c r="S675" i="7" s="1"/>
  <c r="T674" i="7"/>
  <c r="R674" i="7"/>
  <c r="S674" i="7" s="1"/>
  <c r="T673" i="7"/>
  <c r="R673" i="7"/>
  <c r="S673" i="7" s="1"/>
  <c r="T672" i="7"/>
  <c r="R672" i="7"/>
  <c r="S672" i="7" s="1"/>
  <c r="T671" i="7"/>
  <c r="R671" i="7"/>
  <c r="S671" i="7" s="1"/>
  <c r="T670" i="7"/>
  <c r="R670" i="7"/>
  <c r="S670" i="7" s="1"/>
  <c r="T669" i="7"/>
  <c r="R669" i="7"/>
  <c r="S669" i="7" s="1"/>
  <c r="T668" i="7"/>
  <c r="R668" i="7"/>
  <c r="S668" i="7" s="1"/>
  <c r="T667" i="7"/>
  <c r="R667" i="7"/>
  <c r="S667" i="7" s="1"/>
  <c r="T666" i="7"/>
  <c r="R666" i="7"/>
  <c r="S666" i="7" s="1"/>
  <c r="T665" i="7"/>
  <c r="R665" i="7"/>
  <c r="S665" i="7" s="1"/>
  <c r="T664" i="7"/>
  <c r="R664" i="7"/>
  <c r="S664" i="7" s="1"/>
  <c r="T663" i="7"/>
  <c r="R663" i="7"/>
  <c r="S663" i="7" s="1"/>
  <c r="T662" i="7"/>
  <c r="R662" i="7"/>
  <c r="S662" i="7" s="1"/>
  <c r="T661" i="7"/>
  <c r="R661" i="7"/>
  <c r="S661" i="7" s="1"/>
  <c r="T660" i="7"/>
  <c r="R660" i="7"/>
  <c r="S660" i="7" s="1"/>
  <c r="T659" i="7"/>
  <c r="R659" i="7"/>
  <c r="S659" i="7" s="1"/>
  <c r="T658" i="7"/>
  <c r="R658" i="7"/>
  <c r="S658" i="7" s="1"/>
  <c r="T657" i="7"/>
  <c r="R657" i="7"/>
  <c r="S657" i="7" s="1"/>
  <c r="T656" i="7"/>
  <c r="R656" i="7"/>
  <c r="S656" i="7" s="1"/>
  <c r="T655" i="7"/>
  <c r="R655" i="7"/>
  <c r="S655" i="7" s="1"/>
  <c r="T654" i="7"/>
  <c r="R654" i="7"/>
  <c r="S654" i="7" s="1"/>
  <c r="T653" i="7"/>
  <c r="R653" i="7"/>
  <c r="S653" i="7" s="1"/>
  <c r="T652" i="7"/>
  <c r="R652" i="7"/>
  <c r="S652" i="7" s="1"/>
  <c r="T651" i="7"/>
  <c r="R651" i="7"/>
  <c r="S651" i="7" s="1"/>
  <c r="T650" i="7"/>
  <c r="R650" i="7"/>
  <c r="S650" i="7" s="1"/>
  <c r="T649" i="7"/>
  <c r="R649" i="7"/>
  <c r="S649" i="7" s="1"/>
  <c r="T648" i="7"/>
  <c r="R648" i="7"/>
  <c r="S648" i="7" s="1"/>
  <c r="T647" i="7"/>
  <c r="R647" i="7"/>
  <c r="S647" i="7" s="1"/>
  <c r="T646" i="7"/>
  <c r="R646" i="7"/>
  <c r="S646" i="7" s="1"/>
  <c r="T645" i="7"/>
  <c r="R645" i="7"/>
  <c r="S645" i="7" s="1"/>
  <c r="T644" i="7"/>
  <c r="R644" i="7"/>
  <c r="S644" i="7" s="1"/>
  <c r="T643" i="7"/>
  <c r="R643" i="7"/>
  <c r="S643" i="7" s="1"/>
  <c r="T642" i="7"/>
  <c r="R642" i="7"/>
  <c r="S642" i="7" s="1"/>
  <c r="T641" i="7"/>
  <c r="R641" i="7"/>
  <c r="S641" i="7" s="1"/>
  <c r="T640" i="7"/>
  <c r="R640" i="7"/>
  <c r="S640" i="7" s="1"/>
  <c r="T639" i="7"/>
  <c r="R639" i="7"/>
  <c r="S639" i="7" s="1"/>
  <c r="T638" i="7"/>
  <c r="R638" i="7"/>
  <c r="S638" i="7" s="1"/>
  <c r="T637" i="7"/>
  <c r="R637" i="7"/>
  <c r="S637" i="7" s="1"/>
  <c r="T636" i="7"/>
  <c r="R636" i="7"/>
  <c r="S636" i="7" s="1"/>
  <c r="T635" i="7"/>
  <c r="R635" i="7"/>
  <c r="S635" i="7" s="1"/>
  <c r="T634" i="7"/>
  <c r="R634" i="7"/>
  <c r="S634" i="7" s="1"/>
  <c r="T633" i="7"/>
  <c r="R633" i="7"/>
  <c r="S633" i="7" s="1"/>
  <c r="T632" i="7"/>
  <c r="R632" i="7"/>
  <c r="S632" i="7" s="1"/>
  <c r="T631" i="7"/>
  <c r="R631" i="7"/>
  <c r="S631" i="7" s="1"/>
  <c r="T630" i="7"/>
  <c r="R630" i="7"/>
  <c r="S630" i="7" s="1"/>
  <c r="T629" i="7"/>
  <c r="R629" i="7"/>
  <c r="S629" i="7" s="1"/>
  <c r="T628" i="7"/>
  <c r="R628" i="7"/>
  <c r="S628" i="7" s="1"/>
  <c r="T627" i="7"/>
  <c r="R627" i="7"/>
  <c r="S627" i="7" s="1"/>
  <c r="T626" i="7"/>
  <c r="R626" i="7"/>
  <c r="S626" i="7" s="1"/>
  <c r="T625" i="7"/>
  <c r="R625" i="7"/>
  <c r="S625" i="7" s="1"/>
  <c r="T624" i="7"/>
  <c r="R624" i="7"/>
  <c r="S624" i="7" s="1"/>
  <c r="T623" i="7"/>
  <c r="R623" i="7"/>
  <c r="S623" i="7" s="1"/>
  <c r="T622" i="7"/>
  <c r="R622" i="7"/>
  <c r="S622" i="7" s="1"/>
  <c r="T621" i="7"/>
  <c r="R621" i="7"/>
  <c r="S621" i="7" s="1"/>
  <c r="T620" i="7"/>
  <c r="R620" i="7"/>
  <c r="S620" i="7" s="1"/>
  <c r="T619" i="7"/>
  <c r="R619" i="7"/>
  <c r="S619" i="7" s="1"/>
  <c r="T618" i="7"/>
  <c r="R618" i="7"/>
  <c r="S618" i="7" s="1"/>
  <c r="T617" i="7"/>
  <c r="R617" i="7"/>
  <c r="S617" i="7" s="1"/>
  <c r="T616" i="7"/>
  <c r="R616" i="7"/>
  <c r="S616" i="7" s="1"/>
  <c r="T615" i="7"/>
  <c r="R615" i="7"/>
  <c r="S615" i="7" s="1"/>
  <c r="T614" i="7"/>
  <c r="R614" i="7"/>
  <c r="S614" i="7" s="1"/>
  <c r="T613" i="7"/>
  <c r="R613" i="7"/>
  <c r="S613" i="7" s="1"/>
  <c r="T612" i="7"/>
  <c r="R612" i="7"/>
  <c r="S612" i="7" s="1"/>
  <c r="T611" i="7"/>
  <c r="R611" i="7"/>
  <c r="S611" i="7" s="1"/>
  <c r="T610" i="7"/>
  <c r="R610" i="7"/>
  <c r="S610" i="7" s="1"/>
  <c r="T609" i="7"/>
  <c r="R609" i="7"/>
  <c r="S609" i="7" s="1"/>
  <c r="T608" i="7"/>
  <c r="R608" i="7"/>
  <c r="S608" i="7" s="1"/>
  <c r="T607" i="7"/>
  <c r="R607" i="7"/>
  <c r="S607" i="7" s="1"/>
  <c r="T606" i="7"/>
  <c r="R606" i="7"/>
  <c r="S606" i="7" s="1"/>
  <c r="T605" i="7"/>
  <c r="R605" i="7"/>
  <c r="S605" i="7" s="1"/>
  <c r="T604" i="7"/>
  <c r="R604" i="7"/>
  <c r="S604" i="7" s="1"/>
  <c r="T603" i="7"/>
  <c r="R603" i="7"/>
  <c r="S603" i="7" s="1"/>
  <c r="T602" i="7"/>
  <c r="R602" i="7"/>
  <c r="S602" i="7" s="1"/>
  <c r="T601" i="7"/>
  <c r="R601" i="7"/>
  <c r="S601" i="7" s="1"/>
  <c r="T600" i="7"/>
  <c r="R600" i="7"/>
  <c r="S600" i="7" s="1"/>
  <c r="T599" i="7"/>
  <c r="R599" i="7"/>
  <c r="S599" i="7" s="1"/>
  <c r="T598" i="7"/>
  <c r="R598" i="7"/>
  <c r="S598" i="7" s="1"/>
  <c r="T597" i="7"/>
  <c r="R597" i="7"/>
  <c r="S597" i="7" s="1"/>
  <c r="T596" i="7"/>
  <c r="R596" i="7"/>
  <c r="S596" i="7" s="1"/>
  <c r="T595" i="7"/>
  <c r="R595" i="7"/>
  <c r="S595" i="7" s="1"/>
  <c r="T594" i="7"/>
  <c r="R594" i="7"/>
  <c r="S594" i="7" s="1"/>
  <c r="T593" i="7"/>
  <c r="R593" i="7"/>
  <c r="S593" i="7" s="1"/>
  <c r="T592" i="7"/>
  <c r="R592" i="7"/>
  <c r="S592" i="7" s="1"/>
  <c r="T591" i="7"/>
  <c r="R591" i="7"/>
  <c r="S591" i="7" s="1"/>
  <c r="T590" i="7"/>
  <c r="R590" i="7"/>
  <c r="S590" i="7" s="1"/>
  <c r="T589" i="7"/>
  <c r="R589" i="7"/>
  <c r="S589" i="7" s="1"/>
  <c r="T588" i="7"/>
  <c r="R588" i="7"/>
  <c r="S588" i="7" s="1"/>
  <c r="T587" i="7"/>
  <c r="R587" i="7"/>
  <c r="S587" i="7" s="1"/>
  <c r="T586" i="7"/>
  <c r="R586" i="7"/>
  <c r="S586" i="7" s="1"/>
  <c r="T585" i="7"/>
  <c r="R585" i="7"/>
  <c r="S585" i="7" s="1"/>
  <c r="T584" i="7"/>
  <c r="R584" i="7"/>
  <c r="S584" i="7" s="1"/>
  <c r="T583" i="7"/>
  <c r="R583" i="7"/>
  <c r="S583" i="7" s="1"/>
  <c r="T582" i="7"/>
  <c r="R582" i="7"/>
  <c r="S582" i="7" s="1"/>
  <c r="T581" i="7"/>
  <c r="R581" i="7"/>
  <c r="S581" i="7" s="1"/>
  <c r="T580" i="7"/>
  <c r="R580" i="7"/>
  <c r="S580" i="7" s="1"/>
  <c r="T579" i="7"/>
  <c r="R579" i="7"/>
  <c r="S579" i="7" s="1"/>
  <c r="T578" i="7"/>
  <c r="R578" i="7"/>
  <c r="S578" i="7" s="1"/>
  <c r="T577" i="7"/>
  <c r="R577" i="7"/>
  <c r="S577" i="7" s="1"/>
  <c r="T576" i="7"/>
  <c r="R576" i="7"/>
  <c r="S576" i="7" s="1"/>
  <c r="T575" i="7"/>
  <c r="R575" i="7"/>
  <c r="S575" i="7" s="1"/>
  <c r="T574" i="7"/>
  <c r="R574" i="7"/>
  <c r="S574" i="7" s="1"/>
  <c r="T573" i="7"/>
  <c r="R573" i="7"/>
  <c r="S573" i="7" s="1"/>
  <c r="T572" i="7"/>
  <c r="R572" i="7"/>
  <c r="S572" i="7" s="1"/>
  <c r="T571" i="7"/>
  <c r="R571" i="7"/>
  <c r="S571" i="7" s="1"/>
  <c r="T570" i="7"/>
  <c r="R570" i="7"/>
  <c r="S570" i="7" s="1"/>
  <c r="T569" i="7"/>
  <c r="R569" i="7"/>
  <c r="S569" i="7" s="1"/>
  <c r="T568" i="7"/>
  <c r="R568" i="7"/>
  <c r="S568" i="7" s="1"/>
  <c r="T567" i="7"/>
  <c r="R567" i="7"/>
  <c r="S567" i="7" s="1"/>
  <c r="T566" i="7"/>
  <c r="R566" i="7"/>
  <c r="S566" i="7" s="1"/>
  <c r="T565" i="7"/>
  <c r="R565" i="7"/>
  <c r="S565" i="7" s="1"/>
  <c r="T564" i="7"/>
  <c r="R564" i="7"/>
  <c r="S564" i="7" s="1"/>
  <c r="T563" i="7"/>
  <c r="R563" i="7"/>
  <c r="S563" i="7" s="1"/>
  <c r="T562" i="7"/>
  <c r="R562" i="7"/>
  <c r="S562" i="7" s="1"/>
  <c r="T561" i="7"/>
  <c r="R561" i="7"/>
  <c r="S561" i="7" s="1"/>
  <c r="T560" i="7"/>
  <c r="R560" i="7"/>
  <c r="S560" i="7" s="1"/>
  <c r="T559" i="7"/>
  <c r="R559" i="7"/>
  <c r="S559" i="7" s="1"/>
  <c r="T558" i="7"/>
  <c r="R558" i="7"/>
  <c r="S558" i="7" s="1"/>
  <c r="T557" i="7"/>
  <c r="R557" i="7"/>
  <c r="S557" i="7" s="1"/>
  <c r="T556" i="7"/>
  <c r="R556" i="7"/>
  <c r="S556" i="7" s="1"/>
  <c r="T555" i="7"/>
  <c r="R555" i="7"/>
  <c r="S555" i="7" s="1"/>
  <c r="T554" i="7"/>
  <c r="R554" i="7"/>
  <c r="S554" i="7" s="1"/>
  <c r="T553" i="7"/>
  <c r="R553" i="7"/>
  <c r="S553" i="7" s="1"/>
  <c r="T552" i="7"/>
  <c r="R552" i="7"/>
  <c r="S552" i="7" s="1"/>
  <c r="T551" i="7"/>
  <c r="R551" i="7"/>
  <c r="S551" i="7" s="1"/>
  <c r="T550" i="7"/>
  <c r="R550" i="7"/>
  <c r="S550" i="7" s="1"/>
  <c r="T549" i="7"/>
  <c r="R549" i="7"/>
  <c r="S549" i="7" s="1"/>
  <c r="T548" i="7"/>
  <c r="R548" i="7"/>
  <c r="S548" i="7" s="1"/>
  <c r="T547" i="7"/>
  <c r="R547" i="7"/>
  <c r="S547" i="7" s="1"/>
  <c r="T546" i="7"/>
  <c r="R546" i="7"/>
  <c r="S546" i="7" s="1"/>
  <c r="T545" i="7"/>
  <c r="R545" i="7"/>
  <c r="S545" i="7" s="1"/>
  <c r="T544" i="7"/>
  <c r="R544" i="7"/>
  <c r="S544" i="7" s="1"/>
  <c r="T543" i="7"/>
  <c r="R543" i="7"/>
  <c r="S543" i="7" s="1"/>
  <c r="T542" i="7"/>
  <c r="R542" i="7"/>
  <c r="S542" i="7" s="1"/>
  <c r="T541" i="7"/>
  <c r="R541" i="7"/>
  <c r="S541" i="7" s="1"/>
  <c r="T540" i="7"/>
  <c r="R540" i="7"/>
  <c r="S540" i="7" s="1"/>
  <c r="T539" i="7"/>
  <c r="R539" i="7"/>
  <c r="S539" i="7" s="1"/>
  <c r="T538" i="7"/>
  <c r="R538" i="7"/>
  <c r="S538" i="7" s="1"/>
  <c r="T537" i="7"/>
  <c r="R537" i="7"/>
  <c r="S537" i="7" s="1"/>
  <c r="T536" i="7"/>
  <c r="R536" i="7"/>
  <c r="S536" i="7" s="1"/>
  <c r="T535" i="7"/>
  <c r="R535" i="7"/>
  <c r="S535" i="7" s="1"/>
  <c r="T534" i="7"/>
  <c r="R534" i="7"/>
  <c r="S534" i="7" s="1"/>
  <c r="T533" i="7"/>
  <c r="R533" i="7"/>
  <c r="S533" i="7" s="1"/>
  <c r="T532" i="7"/>
  <c r="R532" i="7"/>
  <c r="S532" i="7" s="1"/>
  <c r="T531" i="7"/>
  <c r="R531" i="7"/>
  <c r="S531" i="7" s="1"/>
  <c r="T530" i="7"/>
  <c r="R530" i="7"/>
  <c r="S530" i="7" s="1"/>
  <c r="T529" i="7"/>
  <c r="R529" i="7"/>
  <c r="S529" i="7" s="1"/>
  <c r="T528" i="7"/>
  <c r="R528" i="7"/>
  <c r="S528" i="7" s="1"/>
  <c r="T527" i="7"/>
  <c r="R527" i="7"/>
  <c r="S527" i="7" s="1"/>
  <c r="T526" i="7"/>
  <c r="R526" i="7"/>
  <c r="S526" i="7" s="1"/>
  <c r="T525" i="7"/>
  <c r="R525" i="7"/>
  <c r="S525" i="7" s="1"/>
  <c r="T524" i="7"/>
  <c r="R524" i="7"/>
  <c r="S524" i="7" s="1"/>
  <c r="T523" i="7"/>
  <c r="R523" i="7"/>
  <c r="S523" i="7" s="1"/>
  <c r="T522" i="7"/>
  <c r="R522" i="7"/>
  <c r="S522" i="7" s="1"/>
  <c r="T521" i="7"/>
  <c r="R521" i="7"/>
  <c r="S521" i="7" s="1"/>
  <c r="T520" i="7"/>
  <c r="R520" i="7"/>
  <c r="S520" i="7" s="1"/>
  <c r="T519" i="7"/>
  <c r="R519" i="7"/>
  <c r="S519" i="7" s="1"/>
  <c r="T518" i="7"/>
  <c r="R518" i="7"/>
  <c r="S518" i="7" s="1"/>
  <c r="T517" i="7"/>
  <c r="R517" i="7"/>
  <c r="S517" i="7" s="1"/>
  <c r="T516" i="7"/>
  <c r="R516" i="7"/>
  <c r="S516" i="7" s="1"/>
  <c r="T515" i="7"/>
  <c r="R515" i="7"/>
  <c r="S515" i="7" s="1"/>
  <c r="T514" i="7"/>
  <c r="R514" i="7"/>
  <c r="S514" i="7" s="1"/>
  <c r="T513" i="7"/>
  <c r="R513" i="7"/>
  <c r="S513" i="7" s="1"/>
  <c r="T512" i="7"/>
  <c r="R512" i="7"/>
  <c r="S512" i="7" s="1"/>
  <c r="T511" i="7"/>
  <c r="R511" i="7"/>
  <c r="S511" i="7" s="1"/>
  <c r="T510" i="7"/>
  <c r="R510" i="7"/>
  <c r="S510" i="7" s="1"/>
  <c r="T509" i="7"/>
  <c r="R509" i="7"/>
  <c r="S509" i="7" s="1"/>
  <c r="T508" i="7"/>
  <c r="R508" i="7"/>
  <c r="S508" i="7" s="1"/>
  <c r="T507" i="7"/>
  <c r="R507" i="7"/>
  <c r="S507" i="7" s="1"/>
  <c r="T506" i="7"/>
  <c r="R506" i="7"/>
  <c r="S506" i="7" s="1"/>
  <c r="T505" i="7"/>
  <c r="R505" i="7"/>
  <c r="S505" i="7" s="1"/>
  <c r="T504" i="7"/>
  <c r="R504" i="7"/>
  <c r="S504" i="7" s="1"/>
  <c r="T503" i="7"/>
  <c r="R503" i="7"/>
  <c r="S503" i="7" s="1"/>
  <c r="T502" i="7"/>
  <c r="R502" i="7"/>
  <c r="S502" i="7" s="1"/>
  <c r="T501" i="7"/>
  <c r="R501" i="7"/>
  <c r="S501" i="7" s="1"/>
  <c r="T500" i="7"/>
  <c r="R500" i="7"/>
  <c r="S500" i="7" s="1"/>
  <c r="T499" i="7"/>
  <c r="R499" i="7"/>
  <c r="S499" i="7" s="1"/>
  <c r="T498" i="7"/>
  <c r="R498" i="7"/>
  <c r="S498" i="7" s="1"/>
  <c r="T497" i="7"/>
  <c r="R497" i="7"/>
  <c r="S497" i="7" s="1"/>
  <c r="T496" i="7"/>
  <c r="R496" i="7"/>
  <c r="S496" i="7" s="1"/>
  <c r="T495" i="7"/>
  <c r="R495" i="7"/>
  <c r="S495" i="7" s="1"/>
  <c r="T494" i="7"/>
  <c r="R494" i="7"/>
  <c r="S494" i="7" s="1"/>
  <c r="T493" i="7"/>
  <c r="R493" i="7"/>
  <c r="S493" i="7" s="1"/>
  <c r="T492" i="7"/>
  <c r="R492" i="7"/>
  <c r="S492" i="7" s="1"/>
  <c r="T491" i="7"/>
  <c r="R491" i="7"/>
  <c r="S491" i="7" s="1"/>
  <c r="T490" i="7"/>
  <c r="R490" i="7"/>
  <c r="S490" i="7" s="1"/>
  <c r="T489" i="7"/>
  <c r="R489" i="7"/>
  <c r="S489" i="7" s="1"/>
  <c r="T488" i="7"/>
  <c r="R488" i="7"/>
  <c r="S488" i="7" s="1"/>
  <c r="T487" i="7"/>
  <c r="R487" i="7"/>
  <c r="S487" i="7" s="1"/>
  <c r="T486" i="7"/>
  <c r="R486" i="7"/>
  <c r="S486" i="7" s="1"/>
  <c r="T485" i="7"/>
  <c r="R485" i="7"/>
  <c r="S485" i="7" s="1"/>
  <c r="T484" i="7"/>
  <c r="R484" i="7"/>
  <c r="S484" i="7" s="1"/>
  <c r="T483" i="7"/>
  <c r="R483" i="7"/>
  <c r="S483" i="7" s="1"/>
  <c r="T482" i="7"/>
  <c r="R482" i="7"/>
  <c r="S482" i="7" s="1"/>
  <c r="T481" i="7"/>
  <c r="R481" i="7"/>
  <c r="S481" i="7" s="1"/>
  <c r="T480" i="7"/>
  <c r="R480" i="7"/>
  <c r="S480" i="7" s="1"/>
  <c r="T479" i="7"/>
  <c r="R479" i="7"/>
  <c r="S479" i="7" s="1"/>
  <c r="T478" i="7"/>
  <c r="R478" i="7"/>
  <c r="S478" i="7" s="1"/>
  <c r="T477" i="7"/>
  <c r="R477" i="7"/>
  <c r="S477" i="7" s="1"/>
  <c r="T476" i="7"/>
  <c r="R476" i="7"/>
  <c r="S476" i="7" s="1"/>
  <c r="T475" i="7"/>
  <c r="R475" i="7"/>
  <c r="S475" i="7" s="1"/>
  <c r="T474" i="7"/>
  <c r="R474" i="7"/>
  <c r="S474" i="7" s="1"/>
  <c r="T473" i="7"/>
  <c r="R473" i="7"/>
  <c r="S473" i="7" s="1"/>
  <c r="T472" i="7"/>
  <c r="R472" i="7"/>
  <c r="S472" i="7" s="1"/>
  <c r="T471" i="7"/>
  <c r="R471" i="7"/>
  <c r="S471" i="7" s="1"/>
  <c r="T470" i="7"/>
  <c r="R470" i="7"/>
  <c r="S470" i="7" s="1"/>
  <c r="T469" i="7"/>
  <c r="R469" i="7"/>
  <c r="S469" i="7" s="1"/>
  <c r="T468" i="7"/>
  <c r="R468" i="7"/>
  <c r="S468" i="7" s="1"/>
  <c r="T467" i="7"/>
  <c r="R467" i="7"/>
  <c r="S467" i="7" s="1"/>
  <c r="T466" i="7"/>
  <c r="R466" i="7"/>
  <c r="S466" i="7" s="1"/>
  <c r="T465" i="7"/>
  <c r="R465" i="7"/>
  <c r="S465" i="7" s="1"/>
  <c r="T464" i="7"/>
  <c r="R464" i="7"/>
  <c r="S464" i="7" s="1"/>
  <c r="T463" i="7"/>
  <c r="R463" i="7"/>
  <c r="S463" i="7" s="1"/>
  <c r="T462" i="7"/>
  <c r="R462" i="7"/>
  <c r="S462" i="7" s="1"/>
  <c r="T461" i="7"/>
  <c r="R461" i="7"/>
  <c r="S461" i="7" s="1"/>
  <c r="T460" i="7"/>
  <c r="R460" i="7"/>
  <c r="S460" i="7" s="1"/>
  <c r="T459" i="7"/>
  <c r="R459" i="7"/>
  <c r="S459" i="7" s="1"/>
  <c r="T458" i="7"/>
  <c r="R458" i="7"/>
  <c r="S458" i="7" s="1"/>
  <c r="T159" i="7"/>
  <c r="R159" i="7"/>
  <c r="S159" i="7" s="1"/>
  <c r="T986" i="7"/>
  <c r="R986" i="7"/>
  <c r="S986" i="7" s="1"/>
  <c r="T43" i="7"/>
  <c r="R43" i="7"/>
  <c r="S43" i="7" s="1"/>
  <c r="T27" i="7"/>
  <c r="R27" i="7"/>
  <c r="S27" i="7" s="1"/>
  <c r="T457" i="7"/>
  <c r="R457" i="7"/>
  <c r="S457" i="7" s="1"/>
  <c r="T456" i="7"/>
  <c r="R456" i="7"/>
  <c r="S456" i="7" s="1"/>
  <c r="T82" i="7"/>
  <c r="R82" i="7"/>
  <c r="S82" i="7" s="1"/>
  <c r="T63" i="7"/>
  <c r="R63" i="7"/>
  <c r="S63" i="7" s="1"/>
  <c r="T983" i="7"/>
  <c r="R983" i="7"/>
  <c r="S983" i="7" s="1"/>
  <c r="T993" i="7"/>
  <c r="R993" i="7"/>
  <c r="S993" i="7" s="1"/>
  <c r="T994" i="7"/>
  <c r="R994" i="7"/>
  <c r="S994" i="7" s="1"/>
  <c r="T988" i="7"/>
  <c r="R988" i="7"/>
  <c r="S988" i="7" s="1"/>
  <c r="T991" i="7"/>
  <c r="R991" i="7"/>
  <c r="S991" i="7" s="1"/>
  <c r="T996" i="7"/>
  <c r="R996" i="7"/>
  <c r="S996" i="7" s="1"/>
  <c r="T997" i="7"/>
  <c r="R997" i="7"/>
  <c r="S997" i="7" s="1"/>
  <c r="T56" i="7"/>
  <c r="R56" i="7"/>
  <c r="S56" i="7" s="1"/>
  <c r="T455" i="7"/>
  <c r="R455" i="7"/>
  <c r="S455" i="7" s="1"/>
  <c r="T990" i="7"/>
  <c r="R990" i="7"/>
  <c r="S990" i="7" s="1"/>
  <c r="T984" i="7"/>
  <c r="R984" i="7"/>
  <c r="S984" i="7" s="1"/>
  <c r="T987" i="7"/>
  <c r="R987" i="7"/>
  <c r="S987" i="7" s="1"/>
  <c r="T995" i="7"/>
  <c r="R995" i="7"/>
  <c r="S995" i="7" s="1"/>
  <c r="T998" i="7"/>
  <c r="R998" i="7"/>
  <c r="S998" i="7" s="1"/>
  <c r="T454" i="7"/>
  <c r="R454" i="7"/>
  <c r="S454" i="7" s="1"/>
  <c r="T453" i="7"/>
  <c r="R453" i="7"/>
  <c r="S453" i="7" s="1"/>
  <c r="T452" i="7"/>
  <c r="R452" i="7"/>
  <c r="S452" i="7" s="1"/>
  <c r="T451" i="7"/>
  <c r="R451" i="7"/>
  <c r="S451" i="7" s="1"/>
  <c r="T450" i="7"/>
  <c r="R450" i="7"/>
  <c r="S450" i="7" s="1"/>
  <c r="T449" i="7"/>
  <c r="R449" i="7"/>
  <c r="S449" i="7" s="1"/>
  <c r="T448" i="7"/>
  <c r="R448" i="7"/>
  <c r="S448" i="7" s="1"/>
  <c r="T447" i="7"/>
  <c r="R447" i="7"/>
  <c r="S447" i="7" s="1"/>
  <c r="T982" i="7"/>
  <c r="R982" i="7"/>
  <c r="S982" i="7" s="1"/>
  <c r="T981" i="7"/>
  <c r="R981" i="7"/>
  <c r="S981" i="7" s="1"/>
  <c r="T446" i="7"/>
  <c r="R446" i="7"/>
  <c r="S446" i="7" s="1"/>
  <c r="T445" i="7"/>
  <c r="R445" i="7"/>
  <c r="S445" i="7" s="1"/>
  <c r="T980" i="7"/>
  <c r="R980" i="7"/>
  <c r="S980" i="7" s="1"/>
  <c r="T444" i="7"/>
  <c r="R444" i="7"/>
  <c r="S444" i="7" s="1"/>
  <c r="T443" i="7"/>
  <c r="R443" i="7"/>
  <c r="S443" i="7" s="1"/>
  <c r="T442" i="7"/>
  <c r="R442" i="7"/>
  <c r="S442" i="7" s="1"/>
  <c r="T441" i="7"/>
  <c r="R441" i="7"/>
  <c r="S441" i="7" s="1"/>
  <c r="T440" i="7"/>
  <c r="R440" i="7"/>
  <c r="S440" i="7" s="1"/>
  <c r="T439" i="7"/>
  <c r="R439" i="7"/>
  <c r="S439" i="7" s="1"/>
  <c r="T438" i="7"/>
  <c r="R438" i="7"/>
  <c r="S438" i="7" s="1"/>
  <c r="T437" i="7"/>
  <c r="R437" i="7"/>
  <c r="S437" i="7" s="1"/>
  <c r="T436" i="7"/>
  <c r="R436" i="7"/>
  <c r="S436" i="7" s="1"/>
  <c r="T435" i="7"/>
  <c r="R435" i="7"/>
  <c r="S435" i="7" s="1"/>
  <c r="T434" i="7"/>
  <c r="R434" i="7"/>
  <c r="S434" i="7" s="1"/>
  <c r="T433" i="7"/>
  <c r="R433" i="7"/>
  <c r="S433" i="7" s="1"/>
  <c r="T432" i="7"/>
  <c r="R432" i="7"/>
  <c r="S432" i="7" s="1"/>
  <c r="T431" i="7"/>
  <c r="R431" i="7"/>
  <c r="S431" i="7" s="1"/>
  <c r="T430" i="7"/>
  <c r="R430" i="7"/>
  <c r="S430" i="7" s="1"/>
  <c r="T429" i="7"/>
  <c r="R429" i="7"/>
  <c r="S429" i="7" s="1"/>
  <c r="T266" i="7"/>
  <c r="S266" i="7"/>
  <c r="T428" i="7"/>
  <c r="R428" i="7"/>
  <c r="S428" i="7" s="1"/>
  <c r="T427" i="7"/>
  <c r="R427" i="7"/>
  <c r="S427" i="7" s="1"/>
  <c r="T426" i="7"/>
  <c r="R426" i="7"/>
  <c r="S426" i="7" s="1"/>
  <c r="T237" i="7"/>
  <c r="S237" i="7"/>
  <c r="T238" i="7"/>
  <c r="S238" i="7"/>
  <c r="T78" i="7"/>
  <c r="R78" i="7"/>
  <c r="S78" i="7" s="1"/>
  <c r="T183" i="7"/>
  <c r="R183" i="7"/>
  <c r="S183" i="7" s="1"/>
  <c r="T203" i="7"/>
  <c r="R203" i="7"/>
  <c r="S203" i="7" s="1"/>
  <c r="T105" i="7"/>
  <c r="R105" i="7"/>
  <c r="S105" i="7" s="1"/>
  <c r="T204" i="7"/>
  <c r="R204" i="7"/>
  <c r="S204" i="7" s="1"/>
  <c r="T131" i="7"/>
  <c r="R131" i="7"/>
  <c r="S131" i="7" s="1"/>
  <c r="T286" i="7"/>
  <c r="S286" i="7"/>
  <c r="T326" i="7"/>
  <c r="S326" i="7"/>
  <c r="T340" i="7"/>
  <c r="S340" i="7"/>
  <c r="T341" i="7"/>
  <c r="S341" i="7"/>
  <c r="T318" i="7"/>
  <c r="S318" i="7"/>
  <c r="T170" i="7"/>
  <c r="R170" i="7"/>
  <c r="S170" i="7" s="1"/>
  <c r="T339" i="7"/>
  <c r="S339" i="7"/>
  <c r="T342" i="7"/>
  <c r="S342" i="7"/>
  <c r="T319" i="7"/>
  <c r="S319" i="7"/>
  <c r="T279" i="7"/>
  <c r="S279" i="7"/>
  <c r="T303" i="7"/>
  <c r="S303" i="7"/>
  <c r="T333" i="7"/>
  <c r="S333" i="7"/>
  <c r="T334" i="7"/>
  <c r="S334" i="7"/>
  <c r="T284" i="7"/>
  <c r="S284" i="7"/>
  <c r="T330" i="7"/>
  <c r="S330" i="7"/>
  <c r="T425" i="7"/>
  <c r="R425" i="7"/>
  <c r="S425" i="7" s="1"/>
  <c r="T424" i="7"/>
  <c r="R424" i="7"/>
  <c r="S424" i="7" s="1"/>
  <c r="T423" i="7"/>
  <c r="R423" i="7"/>
  <c r="S423" i="7" s="1"/>
  <c r="T422" i="7"/>
  <c r="R422" i="7"/>
  <c r="S422" i="7" s="1"/>
  <c r="T421" i="7"/>
  <c r="R421" i="7"/>
  <c r="S421" i="7" s="1"/>
  <c r="T420" i="7"/>
  <c r="R420" i="7"/>
  <c r="S420" i="7" s="1"/>
  <c r="T419" i="7"/>
  <c r="R419" i="7"/>
  <c r="S419" i="7" s="1"/>
  <c r="T418" i="7"/>
  <c r="R418" i="7"/>
  <c r="S418" i="7" s="1"/>
  <c r="T417" i="7"/>
  <c r="R417" i="7"/>
  <c r="S417" i="7" s="1"/>
  <c r="T416" i="7"/>
  <c r="R416" i="7"/>
  <c r="S416" i="7" s="1"/>
  <c r="T415" i="7"/>
  <c r="R415" i="7"/>
  <c r="S415" i="7" s="1"/>
  <c r="T414" i="7"/>
  <c r="R414" i="7"/>
  <c r="S414" i="7" s="1"/>
  <c r="T413" i="7"/>
  <c r="R413" i="7"/>
  <c r="S413" i="7" s="1"/>
  <c r="T412" i="7"/>
  <c r="R412" i="7"/>
  <c r="S412" i="7" s="1"/>
  <c r="T206" i="7"/>
  <c r="R206" i="7"/>
  <c r="S206" i="7" s="1"/>
  <c r="T51" i="7"/>
  <c r="R51" i="7"/>
  <c r="S51" i="7" s="1"/>
  <c r="T101" i="7"/>
  <c r="R101" i="7"/>
  <c r="S101" i="7" s="1"/>
  <c r="T165" i="7"/>
  <c r="R165" i="7"/>
  <c r="S165" i="7" s="1"/>
  <c r="T411" i="7"/>
  <c r="R411" i="7"/>
  <c r="S411" i="7" s="1"/>
  <c r="T410" i="7"/>
  <c r="R410" i="7"/>
  <c r="S410" i="7" s="1"/>
  <c r="T409" i="7"/>
  <c r="R409" i="7"/>
  <c r="S409" i="7" s="1"/>
  <c r="T408" i="7"/>
  <c r="R408" i="7"/>
  <c r="S408" i="7" s="1"/>
  <c r="T407" i="7"/>
  <c r="R407" i="7"/>
  <c r="S407" i="7" s="1"/>
  <c r="T406" i="7"/>
  <c r="R406" i="7"/>
  <c r="S406" i="7" s="1"/>
  <c r="T405" i="7"/>
  <c r="R405" i="7"/>
  <c r="S405" i="7" s="1"/>
  <c r="T404" i="7"/>
  <c r="R404" i="7"/>
  <c r="S404" i="7" s="1"/>
  <c r="T403" i="7"/>
  <c r="R403" i="7"/>
  <c r="S403" i="7" s="1"/>
  <c r="T402" i="7"/>
  <c r="R402" i="7"/>
  <c r="S402" i="7" s="1"/>
  <c r="T401" i="7"/>
  <c r="R401" i="7"/>
  <c r="S401" i="7" s="1"/>
  <c r="T400" i="7"/>
  <c r="R400" i="7"/>
  <c r="S400" i="7" s="1"/>
  <c r="T399" i="7"/>
  <c r="R399" i="7"/>
  <c r="S399" i="7" s="1"/>
  <c r="T398" i="7"/>
  <c r="R398" i="7"/>
  <c r="S398" i="7" s="1"/>
  <c r="T397" i="7"/>
  <c r="R397" i="7"/>
  <c r="S397" i="7" s="1"/>
  <c r="T396" i="7"/>
  <c r="R396" i="7"/>
  <c r="S396" i="7" s="1"/>
  <c r="T395" i="7"/>
  <c r="R395" i="7"/>
  <c r="S395" i="7" s="1"/>
  <c r="T394" i="7"/>
  <c r="R394" i="7"/>
  <c r="S394" i="7" s="1"/>
  <c r="T393" i="7"/>
  <c r="R393" i="7"/>
  <c r="S393" i="7" s="1"/>
  <c r="T392" i="7"/>
  <c r="R392" i="7"/>
  <c r="S392" i="7" s="1"/>
  <c r="T391" i="7"/>
  <c r="R391" i="7"/>
  <c r="S391" i="7" s="1"/>
  <c r="T390" i="7"/>
  <c r="R390" i="7"/>
  <c r="S390" i="7" s="1"/>
  <c r="T389" i="7"/>
  <c r="R389" i="7"/>
  <c r="S389" i="7" s="1"/>
  <c r="T388" i="7"/>
  <c r="R388" i="7"/>
  <c r="S388" i="7" s="1"/>
  <c r="T387" i="7"/>
  <c r="R387" i="7"/>
  <c r="S387" i="7" s="1"/>
  <c r="T386" i="7"/>
  <c r="R386" i="7"/>
  <c r="S386" i="7" s="1"/>
  <c r="T385" i="7"/>
  <c r="R385" i="7"/>
  <c r="S385" i="7" s="1"/>
  <c r="T384" i="7"/>
  <c r="R384" i="7"/>
  <c r="S384" i="7" s="1"/>
  <c r="T383" i="7"/>
  <c r="R383" i="7"/>
  <c r="S383" i="7" s="1"/>
  <c r="T382" i="7"/>
  <c r="R382" i="7"/>
  <c r="S382" i="7" s="1"/>
  <c r="T381" i="7"/>
  <c r="R381" i="7"/>
  <c r="S381" i="7" s="1"/>
  <c r="T60" i="7"/>
  <c r="R60" i="7"/>
  <c r="S60" i="7" s="1"/>
  <c r="T250" i="7"/>
  <c r="S250" i="7"/>
  <c r="T380" i="7"/>
  <c r="R380" i="7"/>
  <c r="S380" i="7" s="1"/>
  <c r="T235" i="7"/>
  <c r="S235" i="7"/>
  <c r="T77" i="7"/>
  <c r="R77" i="7"/>
  <c r="S77" i="7" s="1"/>
  <c r="T379" i="7"/>
  <c r="R379" i="7"/>
  <c r="S379" i="7" s="1"/>
  <c r="T378" i="7"/>
  <c r="R378" i="7"/>
  <c r="S378" i="7" s="1"/>
  <c r="T65" i="7"/>
  <c r="R65" i="7"/>
  <c r="S65" i="7" s="1"/>
  <c r="T249" i="7"/>
  <c r="S249" i="7"/>
  <c r="T377" i="7"/>
  <c r="R377" i="7"/>
  <c r="S377" i="7" s="1"/>
  <c r="T233" i="7"/>
  <c r="S233" i="7"/>
  <c r="T181" i="7"/>
  <c r="R181" i="7"/>
  <c r="S181" i="7" s="1"/>
  <c r="T376" i="7"/>
  <c r="R376" i="7"/>
  <c r="S376" i="7" s="1"/>
  <c r="T74" i="7"/>
  <c r="R74" i="7"/>
  <c r="S74" i="7" s="1"/>
  <c r="T248" i="7"/>
  <c r="S248" i="7"/>
  <c r="T375" i="7"/>
  <c r="R375" i="7"/>
  <c r="S375" i="7" s="1"/>
  <c r="T232" i="7"/>
  <c r="S232" i="7"/>
  <c r="T189" i="7"/>
  <c r="R189" i="7"/>
  <c r="S189" i="7" s="1"/>
  <c r="T62" i="7"/>
  <c r="R62" i="7"/>
  <c r="S62" i="7" s="1"/>
  <c r="T374" i="7"/>
  <c r="R374" i="7"/>
  <c r="S374" i="7" s="1"/>
  <c r="T373" i="7"/>
  <c r="R373" i="7"/>
  <c r="S373" i="7" s="1"/>
  <c r="T33" i="7"/>
  <c r="R33" i="7"/>
  <c r="S33" i="7" s="1"/>
  <c r="T372" i="7"/>
  <c r="R372" i="7"/>
  <c r="S372" i="7" s="1"/>
  <c r="T272" i="7"/>
  <c r="S272" i="7"/>
  <c r="T83" i="7"/>
  <c r="R83" i="7"/>
  <c r="S83" i="7" s="1"/>
  <c r="T246" i="7"/>
  <c r="S246" i="7"/>
  <c r="T59" i="7"/>
  <c r="R59" i="7"/>
  <c r="S59" i="7" s="1"/>
  <c r="T371" i="7"/>
  <c r="R371" i="7"/>
  <c r="S371" i="7" s="1"/>
  <c r="T370" i="7"/>
  <c r="R370" i="7"/>
  <c r="S370" i="7" s="1"/>
  <c r="T55" i="7"/>
  <c r="R55" i="7"/>
  <c r="S55" i="7" s="1"/>
  <c r="T274" i="7"/>
  <c r="S274" i="7"/>
  <c r="T283" i="7"/>
  <c r="S283" i="7"/>
  <c r="T66" i="7"/>
  <c r="R66" i="7"/>
  <c r="S66" i="7" s="1"/>
  <c r="T72" i="7"/>
  <c r="R72" i="7"/>
  <c r="S72" i="7" s="1"/>
  <c r="T369" i="7"/>
  <c r="R369" i="7"/>
  <c r="S369" i="7" s="1"/>
  <c r="T368" i="7"/>
  <c r="R368" i="7"/>
  <c r="S368" i="7" s="1"/>
  <c r="T296" i="7"/>
  <c r="S296" i="7"/>
  <c r="T262" i="7"/>
  <c r="S262" i="7"/>
  <c r="T207" i="7"/>
  <c r="R207" i="7"/>
  <c r="S207" i="7" s="1"/>
  <c r="T367" i="7"/>
  <c r="R367" i="7"/>
  <c r="S367" i="7" s="1"/>
  <c r="T47" i="7"/>
  <c r="R47" i="7"/>
  <c r="S47" i="7" s="1"/>
  <c r="T53" i="7"/>
  <c r="R53" i="7"/>
  <c r="S53" i="7" s="1"/>
  <c r="T366" i="7"/>
  <c r="R366" i="7"/>
  <c r="S366" i="7" s="1"/>
  <c r="T280" i="7"/>
  <c r="S280" i="7"/>
  <c r="T365" i="7"/>
  <c r="R365" i="7"/>
  <c r="S365" i="7" s="1"/>
  <c r="T364" i="7"/>
  <c r="R364" i="7"/>
  <c r="S364" i="7" s="1"/>
  <c r="T320" i="7"/>
  <c r="S320" i="7"/>
  <c r="T363" i="7"/>
  <c r="R363" i="7"/>
  <c r="S363" i="7" s="1"/>
  <c r="T362" i="7"/>
  <c r="R362" i="7"/>
  <c r="S362" i="7" s="1"/>
  <c r="T361" i="7"/>
  <c r="R361" i="7"/>
  <c r="S361" i="7" s="1"/>
  <c r="T95" i="7"/>
  <c r="R95" i="7"/>
  <c r="S95" i="7" s="1"/>
  <c r="T161" i="7"/>
  <c r="R161" i="7"/>
  <c r="S161" i="7" s="1"/>
  <c r="T360" i="7"/>
  <c r="R360" i="7"/>
  <c r="S360" i="7" s="1"/>
  <c r="T275" i="7"/>
  <c r="S275" i="7"/>
  <c r="T116" i="7"/>
  <c r="R116" i="7"/>
  <c r="S116" i="7" s="1"/>
  <c r="T285" i="7"/>
  <c r="S285" i="7"/>
  <c r="T359" i="7"/>
  <c r="R359" i="7"/>
  <c r="S359" i="7" s="1"/>
  <c r="T358" i="7"/>
  <c r="R358" i="7"/>
  <c r="S358" i="7" s="1"/>
  <c r="T40" i="7"/>
  <c r="R40" i="7"/>
  <c r="S40" i="7" s="1"/>
  <c r="T357" i="7"/>
  <c r="R357" i="7"/>
  <c r="S357" i="7" s="1"/>
  <c r="T356" i="7"/>
  <c r="R356" i="7"/>
  <c r="S356" i="7" s="1"/>
  <c r="T315" i="7"/>
  <c r="S315" i="7"/>
  <c r="T355" i="7"/>
  <c r="R355" i="7"/>
  <c r="S355" i="7" s="1"/>
  <c r="T335" i="7"/>
  <c r="S335" i="7"/>
  <c r="T354" i="7"/>
  <c r="R354" i="7"/>
  <c r="S354" i="7" s="1"/>
  <c r="T353" i="7"/>
  <c r="R353" i="7"/>
  <c r="S353" i="7" s="1"/>
  <c r="T89" i="7"/>
  <c r="R89" i="7"/>
  <c r="S89" i="7" s="1"/>
  <c r="T352" i="7"/>
  <c r="R352" i="7"/>
  <c r="S352" i="7" s="1"/>
  <c r="T351" i="7"/>
  <c r="R351" i="7"/>
  <c r="S351" i="7" s="1"/>
  <c r="T350" i="7"/>
  <c r="R350" i="7"/>
  <c r="S350" i="7" s="1"/>
  <c r="T349" i="7"/>
  <c r="R349" i="7"/>
  <c r="S349" i="7" s="1"/>
  <c r="T348" i="7"/>
  <c r="R348" i="7"/>
  <c r="S348" i="7" s="1"/>
  <c r="T347" i="7"/>
  <c r="R347" i="7"/>
  <c r="S347" i="7" s="1"/>
  <c r="T346" i="7"/>
  <c r="R346" i="7"/>
  <c r="S346" i="7" s="1"/>
  <c r="T345" i="7"/>
  <c r="R345" i="7"/>
  <c r="S345" i="7" s="1"/>
  <c r="T344" i="7"/>
  <c r="R344" i="7"/>
  <c r="S344" i="7" s="1"/>
  <c r="T343" i="7"/>
  <c r="R343" i="7"/>
  <c r="S343" i="7" s="1"/>
  <c r="P576" i="9"/>
  <c r="O576" i="9"/>
  <c r="P731" i="8"/>
  <c r="O731" i="8"/>
  <c r="T102" i="9"/>
  <c r="R102" i="9"/>
  <c r="S102" i="9" s="1"/>
  <c r="T110" i="9"/>
  <c r="R110" i="9"/>
  <c r="S110" i="9" s="1"/>
  <c r="T144" i="9"/>
  <c r="R144" i="9"/>
  <c r="S144" i="9" s="1"/>
  <c r="T97" i="9"/>
  <c r="R97" i="9"/>
  <c r="S97" i="9" s="1"/>
  <c r="T90" i="9"/>
  <c r="R90" i="9"/>
  <c r="S90" i="9" s="1"/>
  <c r="T43" i="9"/>
  <c r="R43" i="9"/>
  <c r="S43" i="9" s="1"/>
  <c r="T129" i="9"/>
  <c r="R129" i="9"/>
  <c r="S129" i="9" s="1"/>
  <c r="T105" i="9"/>
  <c r="R105" i="9"/>
  <c r="S105" i="9" s="1"/>
  <c r="T92" i="9"/>
  <c r="R92" i="9"/>
  <c r="S92" i="9" s="1"/>
  <c r="T141" i="9"/>
  <c r="R141" i="9"/>
  <c r="S141" i="9" s="1"/>
  <c r="T127" i="9"/>
  <c r="R127" i="9"/>
  <c r="S127" i="9" s="1"/>
  <c r="T137" i="9"/>
  <c r="R137" i="9"/>
  <c r="S137" i="9" s="1"/>
  <c r="T61" i="9"/>
  <c r="R61" i="9"/>
  <c r="S61" i="9" s="1"/>
  <c r="T149" i="9"/>
  <c r="R149" i="9"/>
  <c r="S149" i="9" s="1"/>
  <c r="T142" i="9"/>
  <c r="R142" i="9"/>
  <c r="S142" i="9" s="1"/>
  <c r="T115" i="9"/>
  <c r="R115" i="9"/>
  <c r="S115" i="9" s="1"/>
  <c r="T64" i="9"/>
  <c r="R64" i="9"/>
  <c r="S64" i="9" s="1"/>
  <c r="T109" i="9"/>
  <c r="R109" i="9"/>
  <c r="S109" i="9" s="1"/>
  <c r="T98" i="9"/>
  <c r="R98" i="9"/>
  <c r="S98" i="9" s="1"/>
  <c r="T117" i="9"/>
  <c r="R117" i="9"/>
  <c r="S117" i="9" s="1"/>
  <c r="T113" i="9"/>
  <c r="R113" i="9"/>
  <c r="S113" i="9" s="1"/>
  <c r="T140" i="9"/>
  <c r="R140" i="9"/>
  <c r="S140" i="9" s="1"/>
  <c r="T539" i="9"/>
  <c r="R539" i="9"/>
  <c r="S539" i="9" s="1"/>
  <c r="T538" i="9"/>
  <c r="R538" i="9"/>
  <c r="S538" i="9" s="1"/>
  <c r="T537" i="9"/>
  <c r="R537" i="9"/>
  <c r="S537" i="9" s="1"/>
  <c r="T536" i="9"/>
  <c r="R536" i="9"/>
  <c r="S536" i="9" s="1"/>
  <c r="T535" i="9"/>
  <c r="R535" i="9"/>
  <c r="S535" i="9" s="1"/>
  <c r="T534" i="9"/>
  <c r="R534" i="9"/>
  <c r="S534" i="9" s="1"/>
  <c r="T533" i="9"/>
  <c r="R533" i="9"/>
  <c r="S533" i="9" s="1"/>
  <c r="T532" i="9"/>
  <c r="R532" i="9"/>
  <c r="S532" i="9" s="1"/>
  <c r="T531" i="9"/>
  <c r="R531" i="9"/>
  <c r="S531" i="9" s="1"/>
  <c r="T530" i="9"/>
  <c r="R530" i="9"/>
  <c r="S530" i="9" s="1"/>
  <c r="T529" i="9"/>
  <c r="R529" i="9"/>
  <c r="S529" i="9" s="1"/>
  <c r="T528" i="9"/>
  <c r="R528" i="9"/>
  <c r="S528" i="9" s="1"/>
  <c r="T527" i="9"/>
  <c r="R527" i="9"/>
  <c r="S527" i="9" s="1"/>
  <c r="T526" i="9"/>
  <c r="R526" i="9"/>
  <c r="S526" i="9" s="1"/>
  <c r="T65" i="9"/>
  <c r="R65" i="9"/>
  <c r="S65" i="9" s="1"/>
  <c r="T86" i="9"/>
  <c r="R86" i="9"/>
  <c r="S86" i="9" s="1"/>
  <c r="T85" i="9"/>
  <c r="R85" i="9"/>
  <c r="S85" i="9" s="1"/>
  <c r="T124" i="9"/>
  <c r="R124" i="9"/>
  <c r="S124" i="9" s="1"/>
  <c r="T91" i="9"/>
  <c r="R91" i="9"/>
  <c r="S91" i="9" s="1"/>
  <c r="T93" i="9"/>
  <c r="R93" i="9"/>
  <c r="S93" i="9" s="1"/>
  <c r="T72" i="9"/>
  <c r="R72" i="9"/>
  <c r="S72" i="9" s="1"/>
  <c r="T78" i="9"/>
  <c r="R78" i="9"/>
  <c r="S78" i="9" s="1"/>
  <c r="T76" i="9"/>
  <c r="R76" i="9"/>
  <c r="S76" i="9" s="1"/>
  <c r="T74" i="9"/>
  <c r="R74" i="9"/>
  <c r="S74" i="9" s="1"/>
  <c r="T94" i="9"/>
  <c r="R94" i="9"/>
  <c r="S94" i="9" s="1"/>
  <c r="T122" i="9"/>
  <c r="R122" i="9"/>
  <c r="S122" i="9" s="1"/>
  <c r="T138" i="9"/>
  <c r="R138" i="9"/>
  <c r="S138" i="9" s="1"/>
  <c r="T133" i="9"/>
  <c r="R133" i="9"/>
  <c r="S133" i="9" s="1"/>
  <c r="T69" i="9"/>
  <c r="R69" i="9"/>
  <c r="S69" i="9" s="1"/>
  <c r="T123" i="9"/>
  <c r="R123" i="9"/>
  <c r="S123" i="9" s="1"/>
  <c r="T79" i="9"/>
  <c r="R79" i="9"/>
  <c r="S79" i="9" s="1"/>
  <c r="T525" i="9"/>
  <c r="R525" i="9"/>
  <c r="S525" i="9" s="1"/>
  <c r="T139" i="9"/>
  <c r="R139" i="9"/>
  <c r="S139" i="9" s="1"/>
  <c r="T121" i="9"/>
  <c r="R121" i="9"/>
  <c r="S121" i="9" s="1"/>
  <c r="T89" i="9"/>
  <c r="R89" i="9"/>
  <c r="S89" i="9" s="1"/>
  <c r="T207" i="9"/>
  <c r="S207" i="9"/>
  <c r="T88" i="9"/>
  <c r="R88" i="9"/>
  <c r="S88" i="9" s="1"/>
  <c r="T136" i="9"/>
  <c r="R136" i="9"/>
  <c r="S136" i="9" s="1"/>
  <c r="T147" i="9"/>
  <c r="R147" i="9"/>
  <c r="S147" i="9" s="1"/>
  <c r="T63" i="9"/>
  <c r="R63" i="9"/>
  <c r="S63" i="9" s="1"/>
  <c r="T58" i="9"/>
  <c r="R58" i="9"/>
  <c r="S58" i="9" s="1"/>
  <c r="T106" i="9"/>
  <c r="R106" i="9"/>
  <c r="S106" i="9" s="1"/>
  <c r="T524" i="9"/>
  <c r="R524" i="9"/>
  <c r="S524" i="9" s="1"/>
  <c r="T523" i="9"/>
  <c r="R523" i="9"/>
  <c r="S523" i="9" s="1"/>
  <c r="T522" i="9"/>
  <c r="R522" i="9"/>
  <c r="S522" i="9" s="1"/>
  <c r="T521" i="9"/>
  <c r="R521" i="9"/>
  <c r="S521" i="9" s="1"/>
  <c r="T520" i="9"/>
  <c r="R520" i="9"/>
  <c r="S520" i="9" s="1"/>
  <c r="T519" i="9"/>
  <c r="R519" i="9"/>
  <c r="S519" i="9" s="1"/>
  <c r="T518" i="9"/>
  <c r="R518" i="9"/>
  <c r="S518" i="9" s="1"/>
  <c r="T517" i="9"/>
  <c r="R517" i="9"/>
  <c r="S517" i="9" s="1"/>
  <c r="T516" i="9"/>
  <c r="R516" i="9"/>
  <c r="S516" i="9" s="1"/>
  <c r="T82" i="9"/>
  <c r="R82" i="9"/>
  <c r="S82" i="9" s="1"/>
  <c r="T221" i="9"/>
  <c r="S221" i="9"/>
  <c r="T239" i="9"/>
  <c r="S239" i="9"/>
  <c r="T214" i="9"/>
  <c r="S214" i="9"/>
  <c r="T75" i="9"/>
  <c r="R75" i="9"/>
  <c r="S75" i="9" s="1"/>
  <c r="T515" i="9"/>
  <c r="R515" i="9"/>
  <c r="S515" i="9" s="1"/>
  <c r="T514" i="9"/>
  <c r="R514" i="9"/>
  <c r="S514" i="9" s="1"/>
  <c r="T513" i="9"/>
  <c r="R513" i="9"/>
  <c r="S513" i="9" s="1"/>
  <c r="T56" i="9"/>
  <c r="R56" i="9"/>
  <c r="S56" i="9" s="1"/>
  <c r="T146" i="9"/>
  <c r="R146" i="9"/>
  <c r="S146" i="9" s="1"/>
  <c r="T230" i="9"/>
  <c r="S230" i="9"/>
  <c r="T200" i="9"/>
  <c r="S200" i="9"/>
  <c r="T262" i="9"/>
  <c r="S262" i="9"/>
  <c r="T107" i="9"/>
  <c r="R107" i="9"/>
  <c r="S107" i="9" s="1"/>
  <c r="T259" i="9"/>
  <c r="S259" i="9"/>
  <c r="T240" i="9"/>
  <c r="S240" i="9"/>
  <c r="T210" i="9"/>
  <c r="S210" i="9"/>
  <c r="T243" i="9"/>
  <c r="S243" i="9"/>
  <c r="T205" i="9"/>
  <c r="S205" i="9"/>
  <c r="T249" i="9"/>
  <c r="S249" i="9"/>
  <c r="T169" i="9"/>
  <c r="S169" i="9"/>
  <c r="T201" i="9"/>
  <c r="S201" i="9"/>
  <c r="T233" i="9"/>
  <c r="S233" i="9"/>
  <c r="T177" i="9"/>
  <c r="S177" i="9"/>
  <c r="T111" i="9"/>
  <c r="R111" i="9"/>
  <c r="S111" i="9" s="1"/>
  <c r="T31" i="9"/>
  <c r="R31" i="9"/>
  <c r="S31" i="9" s="1"/>
  <c r="T263" i="9"/>
  <c r="S263" i="9"/>
  <c r="T512" i="9"/>
  <c r="R512" i="9"/>
  <c r="S512" i="9" s="1"/>
  <c r="T212" i="9"/>
  <c r="S212" i="9"/>
  <c r="T168" i="9"/>
  <c r="S168" i="9"/>
  <c r="T254" i="9"/>
  <c r="S254" i="9"/>
  <c r="T236" i="9"/>
  <c r="S236" i="9"/>
  <c r="T116" i="9"/>
  <c r="R116" i="9"/>
  <c r="S116" i="9" s="1"/>
  <c r="T100" i="9"/>
  <c r="R100" i="9"/>
  <c r="S100" i="9" s="1"/>
  <c r="T81" i="9"/>
  <c r="R81" i="9"/>
  <c r="S81" i="9" s="1"/>
  <c r="T118" i="9"/>
  <c r="R118" i="9"/>
  <c r="S118" i="9" s="1"/>
  <c r="T112" i="9"/>
  <c r="R112" i="9"/>
  <c r="S112" i="9" s="1"/>
  <c r="T511" i="9"/>
  <c r="R511" i="9"/>
  <c r="S511" i="9" s="1"/>
  <c r="T510" i="9"/>
  <c r="R510" i="9"/>
  <c r="S510" i="9" s="1"/>
  <c r="T509" i="9"/>
  <c r="R509" i="9"/>
  <c r="S509" i="9" s="1"/>
  <c r="T508" i="9"/>
  <c r="R508" i="9"/>
  <c r="S508" i="9" s="1"/>
  <c r="T547" i="9"/>
  <c r="R547" i="9"/>
  <c r="S547" i="9" s="1"/>
  <c r="T66" i="9"/>
  <c r="R66" i="9"/>
  <c r="S66" i="9" s="1"/>
  <c r="T57" i="9"/>
  <c r="R57" i="9"/>
  <c r="S57" i="9" s="1"/>
  <c r="T80" i="9"/>
  <c r="R80" i="9"/>
  <c r="S80" i="9" s="1"/>
  <c r="T83" i="9"/>
  <c r="R83" i="9"/>
  <c r="S83" i="9" s="1"/>
  <c r="T87" i="9"/>
  <c r="R87" i="9"/>
  <c r="S87" i="9" s="1"/>
  <c r="T507" i="9"/>
  <c r="R507" i="9"/>
  <c r="S507" i="9" s="1"/>
  <c r="T237" i="9"/>
  <c r="S237" i="9"/>
  <c r="T224" i="9"/>
  <c r="S224" i="9"/>
  <c r="T506" i="9"/>
  <c r="R506" i="9"/>
  <c r="S506" i="9" s="1"/>
  <c r="T505" i="9"/>
  <c r="R505" i="9"/>
  <c r="S505" i="9" s="1"/>
  <c r="T504" i="9"/>
  <c r="R504" i="9"/>
  <c r="S504" i="9" s="1"/>
  <c r="T503" i="9"/>
  <c r="R503" i="9"/>
  <c r="S503" i="9" s="1"/>
  <c r="T502" i="9"/>
  <c r="R502" i="9"/>
  <c r="S502" i="9" s="1"/>
  <c r="T501" i="9"/>
  <c r="R501" i="9"/>
  <c r="S501" i="9" s="1"/>
  <c r="T500" i="9"/>
  <c r="R500" i="9"/>
  <c r="S500" i="9" s="1"/>
  <c r="T499" i="9"/>
  <c r="R499" i="9"/>
  <c r="S499" i="9" s="1"/>
  <c r="T498" i="9"/>
  <c r="R498" i="9"/>
  <c r="S498" i="9" s="1"/>
  <c r="T45" i="9"/>
  <c r="R45" i="9"/>
  <c r="S45" i="9" s="1"/>
  <c r="T176" i="9"/>
  <c r="S176" i="9"/>
  <c r="T163" i="9"/>
  <c r="S163" i="9"/>
  <c r="T187" i="9"/>
  <c r="S187" i="9"/>
  <c r="T234" i="9"/>
  <c r="S234" i="9"/>
  <c r="T497" i="9"/>
  <c r="R497" i="9"/>
  <c r="S497" i="9" s="1"/>
  <c r="T496" i="9"/>
  <c r="R496" i="9"/>
  <c r="S496" i="9" s="1"/>
  <c r="T495" i="9"/>
  <c r="R495" i="9"/>
  <c r="S495" i="9" s="1"/>
  <c r="T494" i="9"/>
  <c r="R494" i="9"/>
  <c r="S494" i="9" s="1"/>
  <c r="T493" i="9"/>
  <c r="R493" i="9"/>
  <c r="S493" i="9" s="1"/>
  <c r="T492" i="9"/>
  <c r="R492" i="9"/>
  <c r="S492" i="9" s="1"/>
  <c r="T491" i="9"/>
  <c r="R491" i="9"/>
  <c r="S491" i="9" s="1"/>
  <c r="T490" i="9"/>
  <c r="R490" i="9"/>
  <c r="S490" i="9" s="1"/>
  <c r="T489" i="9"/>
  <c r="R489" i="9"/>
  <c r="S489" i="9" s="1"/>
  <c r="T488" i="9"/>
  <c r="R488" i="9"/>
  <c r="S488" i="9" s="1"/>
  <c r="T487" i="9"/>
  <c r="R487" i="9"/>
  <c r="S487" i="9" s="1"/>
  <c r="T486" i="9"/>
  <c r="R486" i="9"/>
  <c r="S486" i="9" s="1"/>
  <c r="T485" i="9"/>
  <c r="R485" i="9"/>
  <c r="S485" i="9" s="1"/>
  <c r="T484" i="9"/>
  <c r="R484" i="9"/>
  <c r="S484" i="9" s="1"/>
  <c r="T483" i="9"/>
  <c r="R483" i="9"/>
  <c r="S483" i="9" s="1"/>
  <c r="T482" i="9"/>
  <c r="R482" i="9"/>
  <c r="S482" i="9" s="1"/>
  <c r="T481" i="9"/>
  <c r="R481" i="9"/>
  <c r="S481" i="9" s="1"/>
  <c r="T480" i="9"/>
  <c r="R480" i="9"/>
  <c r="S480" i="9" s="1"/>
  <c r="T479" i="9"/>
  <c r="R479" i="9"/>
  <c r="S479" i="9" s="1"/>
  <c r="T478" i="9"/>
  <c r="R478" i="9"/>
  <c r="S478" i="9" s="1"/>
  <c r="T477" i="9"/>
  <c r="R477" i="9"/>
  <c r="S477" i="9" s="1"/>
  <c r="T476" i="9"/>
  <c r="R476" i="9"/>
  <c r="S476" i="9" s="1"/>
  <c r="T171" i="9"/>
  <c r="S171" i="9"/>
  <c r="T202" i="9"/>
  <c r="S202" i="9"/>
  <c r="T475" i="9"/>
  <c r="R475" i="9"/>
  <c r="S475" i="9" s="1"/>
  <c r="T474" i="9"/>
  <c r="R474" i="9"/>
  <c r="S474" i="9" s="1"/>
  <c r="T473" i="9"/>
  <c r="R473" i="9"/>
  <c r="S473" i="9" s="1"/>
  <c r="T472" i="9"/>
  <c r="R472" i="9"/>
  <c r="S472" i="9" s="1"/>
  <c r="T471" i="9"/>
  <c r="R471" i="9"/>
  <c r="S471" i="9" s="1"/>
  <c r="T470" i="9"/>
  <c r="R470" i="9"/>
  <c r="S470" i="9" s="1"/>
  <c r="T469" i="9"/>
  <c r="R469" i="9"/>
  <c r="S469" i="9" s="1"/>
  <c r="T468" i="9"/>
  <c r="R468" i="9"/>
  <c r="S468" i="9" s="1"/>
  <c r="T467" i="9"/>
  <c r="R467" i="9"/>
  <c r="S467" i="9" s="1"/>
  <c r="T466" i="9"/>
  <c r="R466" i="9"/>
  <c r="S466" i="9" s="1"/>
  <c r="T465" i="9"/>
  <c r="R465" i="9"/>
  <c r="S465" i="9" s="1"/>
  <c r="T53" i="9"/>
  <c r="R53" i="9"/>
  <c r="S53" i="9" s="1"/>
  <c r="T154" i="9"/>
  <c r="S154" i="9"/>
  <c r="T170" i="9"/>
  <c r="S170" i="9"/>
  <c r="T70" i="9"/>
  <c r="R70" i="9"/>
  <c r="S70" i="9" s="1"/>
  <c r="T464" i="9"/>
  <c r="R464" i="9"/>
  <c r="S464" i="9" s="1"/>
  <c r="T52" i="9"/>
  <c r="R52" i="9"/>
  <c r="S52" i="9" s="1"/>
  <c r="T153" i="9"/>
  <c r="S153" i="9"/>
  <c r="T71" i="9"/>
  <c r="R71" i="9"/>
  <c r="S71" i="9" s="1"/>
  <c r="T25" i="9"/>
  <c r="R25" i="9"/>
  <c r="S25" i="9" s="1"/>
  <c r="T571" i="9"/>
  <c r="R571" i="9"/>
  <c r="S571" i="9" s="1"/>
  <c r="T16" i="9"/>
  <c r="R16" i="9"/>
  <c r="S16" i="9" s="1"/>
  <c r="T463" i="9"/>
  <c r="R463" i="9"/>
  <c r="S463" i="9" s="1"/>
  <c r="T34" i="9"/>
  <c r="R34" i="9"/>
  <c r="S34" i="9" s="1"/>
  <c r="T21" i="9"/>
  <c r="R21" i="9"/>
  <c r="S21" i="9" s="1"/>
  <c r="T462" i="9"/>
  <c r="R462" i="9"/>
  <c r="S462" i="9" s="1"/>
  <c r="T68" i="9"/>
  <c r="R68" i="9"/>
  <c r="S68" i="9" s="1"/>
  <c r="T161" i="9"/>
  <c r="S161" i="9"/>
  <c r="T225" i="9"/>
  <c r="S225" i="9"/>
  <c r="T125" i="9"/>
  <c r="R125" i="9"/>
  <c r="S125" i="9" s="1"/>
  <c r="T461" i="9"/>
  <c r="R461" i="9"/>
  <c r="S461" i="9" s="1"/>
  <c r="T460" i="9"/>
  <c r="R460" i="9"/>
  <c r="S460" i="9" s="1"/>
  <c r="T30" i="9"/>
  <c r="R30" i="9"/>
  <c r="S30" i="9" s="1"/>
  <c r="T258" i="9"/>
  <c r="S258" i="9"/>
  <c r="T155" i="9"/>
  <c r="S155" i="9"/>
  <c r="T193" i="9"/>
  <c r="S193" i="9"/>
  <c r="T108" i="9"/>
  <c r="R108" i="9"/>
  <c r="S108" i="9" s="1"/>
  <c r="T157" i="9"/>
  <c r="S157" i="9"/>
  <c r="T244" i="9"/>
  <c r="S244" i="9"/>
  <c r="T174" i="9"/>
  <c r="S174" i="9"/>
  <c r="T167" i="9"/>
  <c r="S167" i="9"/>
  <c r="T229" i="9"/>
  <c r="S229" i="9"/>
  <c r="T217" i="9"/>
  <c r="S217" i="9"/>
  <c r="T227" i="9"/>
  <c r="S227" i="9"/>
  <c r="T215" i="9"/>
  <c r="S215" i="9"/>
  <c r="T231" i="9"/>
  <c r="S231" i="9"/>
  <c r="T559" i="9"/>
  <c r="R559" i="9"/>
  <c r="S559" i="9" s="1"/>
  <c r="T4" i="9"/>
  <c r="R4" i="9"/>
  <c r="S4" i="9" s="1"/>
  <c r="T9" i="9"/>
  <c r="R9" i="9"/>
  <c r="S9" i="9" s="1"/>
  <c r="T24" i="9"/>
  <c r="R24" i="9"/>
  <c r="S24" i="9" s="1"/>
  <c r="T28" i="9"/>
  <c r="R28" i="9"/>
  <c r="S28" i="9" s="1"/>
  <c r="T29" i="9"/>
  <c r="R29" i="9"/>
  <c r="S29" i="9" s="1"/>
  <c r="T152" i="9"/>
  <c r="S152" i="9"/>
  <c r="T459" i="9"/>
  <c r="R459" i="9"/>
  <c r="S459" i="9" s="1"/>
  <c r="T241" i="9"/>
  <c r="S241" i="9"/>
  <c r="T458" i="9"/>
  <c r="R458" i="9"/>
  <c r="S458" i="9" s="1"/>
  <c r="T457" i="9"/>
  <c r="R457" i="9"/>
  <c r="S457" i="9" s="1"/>
  <c r="T255" i="9"/>
  <c r="S255" i="9"/>
  <c r="T184" i="9"/>
  <c r="S184" i="9"/>
  <c r="T204" i="9"/>
  <c r="S204" i="9"/>
  <c r="T208" i="9"/>
  <c r="S208" i="9"/>
  <c r="T232" i="9"/>
  <c r="S232" i="9"/>
  <c r="T160" i="9"/>
  <c r="S160" i="9"/>
  <c r="T197" i="9"/>
  <c r="S197" i="9"/>
  <c r="T196" i="9"/>
  <c r="S196" i="9"/>
  <c r="T158" i="9"/>
  <c r="S158" i="9"/>
  <c r="T251" i="9"/>
  <c r="S251" i="9"/>
  <c r="T250" i="9"/>
  <c r="S250" i="9"/>
  <c r="T456" i="9"/>
  <c r="R456" i="9"/>
  <c r="S456" i="9" s="1"/>
  <c r="T159" i="9"/>
  <c r="S159" i="9"/>
  <c r="T195" i="9"/>
  <c r="S195" i="9"/>
  <c r="T194" i="9"/>
  <c r="S194" i="9"/>
  <c r="T199" i="9"/>
  <c r="S199" i="9"/>
  <c r="T198" i="9"/>
  <c r="S198" i="9"/>
  <c r="T455" i="9"/>
  <c r="R455" i="9"/>
  <c r="S455" i="9" s="1"/>
  <c r="T186" i="9"/>
  <c r="S186" i="9"/>
  <c r="T209" i="9"/>
  <c r="S209" i="9"/>
  <c r="T216" i="9"/>
  <c r="S216" i="9"/>
  <c r="T183" i="9"/>
  <c r="S183" i="9"/>
  <c r="T203" i="9"/>
  <c r="S203" i="9"/>
  <c r="T206" i="9"/>
  <c r="S206" i="9"/>
  <c r="T570" i="9"/>
  <c r="R570" i="9"/>
  <c r="S570" i="9" s="1"/>
  <c r="T565" i="9"/>
  <c r="R565" i="9"/>
  <c r="S565" i="9" s="1"/>
  <c r="T46" i="9"/>
  <c r="R46" i="9"/>
  <c r="S46" i="9" s="1"/>
  <c r="T150" i="9"/>
  <c r="R150" i="9"/>
  <c r="S150" i="9" s="1"/>
  <c r="T14" i="9"/>
  <c r="R14" i="9"/>
  <c r="S14" i="9" s="1"/>
  <c r="T134" i="9"/>
  <c r="R134" i="9"/>
  <c r="S134" i="9" s="1"/>
  <c r="T20" i="9"/>
  <c r="R20" i="9"/>
  <c r="S20" i="9" s="1"/>
  <c r="T554" i="9"/>
  <c r="R554" i="9"/>
  <c r="S554" i="9" s="1"/>
  <c r="T8" i="9"/>
  <c r="R8" i="9"/>
  <c r="S8" i="9" s="1"/>
  <c r="T104" i="9"/>
  <c r="R104" i="9"/>
  <c r="S104" i="9" s="1"/>
  <c r="T17" i="9"/>
  <c r="R17" i="9"/>
  <c r="S17" i="9" s="1"/>
  <c r="T132" i="9"/>
  <c r="R132" i="9"/>
  <c r="S132" i="9" s="1"/>
  <c r="T114" i="9"/>
  <c r="R114" i="9"/>
  <c r="S114" i="9" s="1"/>
  <c r="T33" i="9"/>
  <c r="R33" i="9"/>
  <c r="S33" i="9" s="1"/>
  <c r="T101" i="9"/>
  <c r="R101" i="9"/>
  <c r="S101" i="9" s="1"/>
  <c r="T143" i="9"/>
  <c r="R143" i="9"/>
  <c r="S143" i="9" s="1"/>
  <c r="T454" i="9"/>
  <c r="R454" i="9"/>
  <c r="S454" i="9" s="1"/>
  <c r="T47" i="9"/>
  <c r="R47" i="9"/>
  <c r="S47" i="9" s="1"/>
  <c r="T51" i="9"/>
  <c r="R51" i="9"/>
  <c r="S51" i="9" s="1"/>
  <c r="T453" i="9"/>
  <c r="R453" i="9"/>
  <c r="S453" i="9" s="1"/>
  <c r="T19" i="9"/>
  <c r="R19" i="9"/>
  <c r="S19" i="9" s="1"/>
  <c r="T452" i="9"/>
  <c r="R452" i="9"/>
  <c r="S452" i="9" s="1"/>
  <c r="T451" i="9"/>
  <c r="R451" i="9"/>
  <c r="S451" i="9" s="1"/>
  <c r="T450" i="9"/>
  <c r="R450" i="9"/>
  <c r="S450" i="9" s="1"/>
  <c r="T449" i="9"/>
  <c r="R449" i="9"/>
  <c r="S449" i="9" s="1"/>
  <c r="T448" i="9"/>
  <c r="R448" i="9"/>
  <c r="S448" i="9" s="1"/>
  <c r="T447" i="9"/>
  <c r="R447" i="9"/>
  <c r="S447" i="9" s="1"/>
  <c r="T156" i="9"/>
  <c r="S156" i="9"/>
  <c r="T151" i="9"/>
  <c r="S151" i="9"/>
  <c r="T247" i="9"/>
  <c r="S247" i="9"/>
  <c r="T211" i="9"/>
  <c r="S211" i="9"/>
  <c r="T257" i="9"/>
  <c r="S257" i="9"/>
  <c r="T446" i="9"/>
  <c r="R446" i="9"/>
  <c r="S446" i="9" s="1"/>
  <c r="T172" i="9"/>
  <c r="S172" i="9"/>
  <c r="T162" i="9"/>
  <c r="S162" i="9"/>
  <c r="T445" i="9"/>
  <c r="R445" i="9"/>
  <c r="S445" i="9" s="1"/>
  <c r="T175" i="9"/>
  <c r="S175" i="9"/>
  <c r="T37" i="9"/>
  <c r="R37" i="9"/>
  <c r="S37" i="9" s="1"/>
  <c r="T551" i="9"/>
  <c r="R551" i="9"/>
  <c r="S551" i="9" s="1"/>
  <c r="T48" i="9"/>
  <c r="R48" i="9"/>
  <c r="S48" i="9" s="1"/>
  <c r="T42" i="9"/>
  <c r="R42" i="9"/>
  <c r="S42" i="9" s="1"/>
  <c r="T54" i="9"/>
  <c r="R54" i="9"/>
  <c r="S54" i="9" s="1"/>
  <c r="T50" i="9"/>
  <c r="R50" i="9"/>
  <c r="S50" i="9" s="1"/>
  <c r="T59" i="9"/>
  <c r="R59" i="9"/>
  <c r="S59" i="9" s="1"/>
  <c r="T444" i="9"/>
  <c r="R444" i="9"/>
  <c r="S444" i="9" s="1"/>
  <c r="T103" i="9"/>
  <c r="R103" i="9"/>
  <c r="S103" i="9" s="1"/>
  <c r="T148" i="9"/>
  <c r="R148" i="9"/>
  <c r="S148" i="9" s="1"/>
  <c r="T443" i="9"/>
  <c r="R443" i="9"/>
  <c r="S443" i="9" s="1"/>
  <c r="T442" i="9"/>
  <c r="R442" i="9"/>
  <c r="S442" i="9" s="1"/>
  <c r="T222" i="9"/>
  <c r="S222" i="9"/>
  <c r="T441" i="9"/>
  <c r="R441" i="9"/>
  <c r="S441" i="9" s="1"/>
  <c r="T440" i="9"/>
  <c r="R440" i="9"/>
  <c r="S440" i="9" s="1"/>
  <c r="T439" i="9"/>
  <c r="R439" i="9"/>
  <c r="S439" i="9" s="1"/>
  <c r="T438" i="9"/>
  <c r="R438" i="9"/>
  <c r="S438" i="9" s="1"/>
  <c r="T437" i="9"/>
  <c r="R437" i="9"/>
  <c r="S437" i="9" s="1"/>
  <c r="T436" i="9"/>
  <c r="R436" i="9"/>
  <c r="S436" i="9" s="1"/>
  <c r="T10" i="9"/>
  <c r="R10" i="9"/>
  <c r="S10" i="9" s="1"/>
  <c r="T15" i="9"/>
  <c r="R15" i="9"/>
  <c r="S15" i="9" s="1"/>
  <c r="T555" i="9"/>
  <c r="R555" i="9"/>
  <c r="S555" i="9" s="1"/>
  <c r="T11" i="9"/>
  <c r="R11" i="9"/>
  <c r="S11" i="9" s="1"/>
  <c r="T18" i="9"/>
  <c r="R18" i="9"/>
  <c r="S18" i="9" s="1"/>
  <c r="T23" i="9"/>
  <c r="R23" i="9"/>
  <c r="S23" i="9" s="1"/>
  <c r="T12" i="9"/>
  <c r="R12" i="9"/>
  <c r="S12" i="9" s="1"/>
  <c r="T67" i="9"/>
  <c r="R67" i="9"/>
  <c r="S67" i="9" s="1"/>
  <c r="T84" i="9"/>
  <c r="R84" i="9"/>
  <c r="S84" i="9" s="1"/>
  <c r="T99" i="9"/>
  <c r="R99" i="9"/>
  <c r="S99" i="9" s="1"/>
  <c r="T242" i="9"/>
  <c r="S242" i="9"/>
  <c r="T185" i="9"/>
  <c r="S185" i="9"/>
  <c r="T435" i="9"/>
  <c r="R435" i="9"/>
  <c r="S435" i="9" s="1"/>
  <c r="T434" i="9"/>
  <c r="R434" i="9"/>
  <c r="S434" i="9" s="1"/>
  <c r="T433" i="9"/>
  <c r="R433" i="9"/>
  <c r="S433" i="9" s="1"/>
  <c r="T49" i="9"/>
  <c r="R49" i="9"/>
  <c r="S49" i="9" s="1"/>
  <c r="T181" i="9"/>
  <c r="S181" i="9"/>
  <c r="T432" i="9"/>
  <c r="R432" i="9"/>
  <c r="S432" i="9" s="1"/>
  <c r="T431" i="9"/>
  <c r="R431" i="9"/>
  <c r="S431" i="9" s="1"/>
  <c r="T430" i="9"/>
  <c r="R430" i="9"/>
  <c r="S430" i="9" s="1"/>
  <c r="T429" i="9"/>
  <c r="R429" i="9"/>
  <c r="S429" i="9" s="1"/>
  <c r="T428" i="9"/>
  <c r="R428" i="9"/>
  <c r="S428" i="9" s="1"/>
  <c r="T427" i="9"/>
  <c r="R427" i="9"/>
  <c r="S427" i="9" s="1"/>
  <c r="T426" i="9"/>
  <c r="R426" i="9"/>
  <c r="S426" i="9" s="1"/>
  <c r="T425" i="9"/>
  <c r="R425" i="9"/>
  <c r="S425" i="9" s="1"/>
  <c r="T424" i="9"/>
  <c r="R424" i="9"/>
  <c r="S424" i="9" s="1"/>
  <c r="T423" i="9"/>
  <c r="R423" i="9"/>
  <c r="S423" i="9" s="1"/>
  <c r="T238" i="9"/>
  <c r="S238" i="9"/>
  <c r="T188" i="9"/>
  <c r="S188" i="9"/>
  <c r="T248" i="9"/>
  <c r="S248" i="9"/>
  <c r="T422" i="9"/>
  <c r="R422" i="9"/>
  <c r="S422" i="9" s="1"/>
  <c r="T421" i="9"/>
  <c r="R421" i="9"/>
  <c r="S421" i="9" s="1"/>
  <c r="T420" i="9"/>
  <c r="R420" i="9"/>
  <c r="S420" i="9" s="1"/>
  <c r="T55" i="9"/>
  <c r="R55" i="9"/>
  <c r="S55" i="9" s="1"/>
  <c r="T419" i="9"/>
  <c r="R419" i="9"/>
  <c r="S419" i="9" s="1"/>
  <c r="T541" i="9"/>
  <c r="R541" i="9"/>
  <c r="S541" i="9" s="1"/>
  <c r="T145" i="9"/>
  <c r="R145" i="9"/>
  <c r="S145" i="9" s="1"/>
  <c r="T128" i="9"/>
  <c r="R128" i="9"/>
  <c r="S128" i="9" s="1"/>
  <c r="T126" i="9"/>
  <c r="R126" i="9"/>
  <c r="S126" i="9" s="1"/>
  <c r="T418" i="9"/>
  <c r="R418" i="9"/>
  <c r="S418" i="9" s="1"/>
  <c r="T417" i="9"/>
  <c r="R417" i="9"/>
  <c r="S417" i="9" s="1"/>
  <c r="T416" i="9"/>
  <c r="R416" i="9"/>
  <c r="S416" i="9" s="1"/>
  <c r="T415" i="9"/>
  <c r="R415" i="9"/>
  <c r="S415" i="9" s="1"/>
  <c r="T414" i="9"/>
  <c r="R414" i="9"/>
  <c r="S414" i="9" s="1"/>
  <c r="T413" i="9"/>
  <c r="R413" i="9"/>
  <c r="S413" i="9" s="1"/>
  <c r="T412" i="9"/>
  <c r="R412" i="9"/>
  <c r="S412" i="9" s="1"/>
  <c r="T411" i="9"/>
  <c r="R411" i="9"/>
  <c r="S411" i="9" s="1"/>
  <c r="T410" i="9"/>
  <c r="R410" i="9"/>
  <c r="S410" i="9" s="1"/>
  <c r="T409" i="9"/>
  <c r="R409" i="9"/>
  <c r="S409" i="9" s="1"/>
  <c r="T135" i="9"/>
  <c r="R135" i="9"/>
  <c r="S135" i="9" s="1"/>
  <c r="T408" i="9"/>
  <c r="R408" i="9"/>
  <c r="S408" i="9" s="1"/>
  <c r="T407" i="9"/>
  <c r="R407" i="9"/>
  <c r="S407" i="9" s="1"/>
  <c r="T406" i="9"/>
  <c r="R406" i="9"/>
  <c r="S406" i="9" s="1"/>
  <c r="T405" i="9"/>
  <c r="R405" i="9"/>
  <c r="S405" i="9" s="1"/>
  <c r="T404" i="9"/>
  <c r="R404" i="9"/>
  <c r="S404" i="9" s="1"/>
  <c r="T403" i="9"/>
  <c r="R403" i="9"/>
  <c r="S403" i="9" s="1"/>
  <c r="T402" i="9"/>
  <c r="R402" i="9"/>
  <c r="S402" i="9" s="1"/>
  <c r="T401" i="9"/>
  <c r="R401" i="9"/>
  <c r="S401" i="9" s="1"/>
  <c r="T400" i="9"/>
  <c r="R400" i="9"/>
  <c r="S400" i="9" s="1"/>
  <c r="T399" i="9"/>
  <c r="R399" i="9"/>
  <c r="S399" i="9" s="1"/>
  <c r="T398" i="9"/>
  <c r="R398" i="9"/>
  <c r="S398" i="9" s="1"/>
  <c r="T397" i="9"/>
  <c r="R397" i="9"/>
  <c r="S397" i="9" s="1"/>
  <c r="T396" i="9"/>
  <c r="R396" i="9"/>
  <c r="S396" i="9" s="1"/>
  <c r="T395" i="9"/>
  <c r="R395" i="9"/>
  <c r="S395" i="9" s="1"/>
  <c r="T394" i="9"/>
  <c r="R394" i="9"/>
  <c r="S394" i="9" s="1"/>
  <c r="T393" i="9"/>
  <c r="R393" i="9"/>
  <c r="S393" i="9" s="1"/>
  <c r="T392" i="9"/>
  <c r="R392" i="9"/>
  <c r="S392" i="9" s="1"/>
  <c r="T391" i="9"/>
  <c r="R391" i="9"/>
  <c r="S391" i="9" s="1"/>
  <c r="T390" i="9"/>
  <c r="R390" i="9"/>
  <c r="S390" i="9" s="1"/>
  <c r="T389" i="9"/>
  <c r="R389" i="9"/>
  <c r="S389" i="9" s="1"/>
  <c r="T388" i="9"/>
  <c r="R388" i="9"/>
  <c r="S388" i="9" s="1"/>
  <c r="T387" i="9"/>
  <c r="R387" i="9"/>
  <c r="S387" i="9" s="1"/>
  <c r="T386" i="9"/>
  <c r="R386" i="9"/>
  <c r="S386" i="9" s="1"/>
  <c r="T385" i="9"/>
  <c r="R385" i="9"/>
  <c r="S385" i="9" s="1"/>
  <c r="T384" i="9"/>
  <c r="R384" i="9"/>
  <c r="S384" i="9" s="1"/>
  <c r="T383" i="9"/>
  <c r="R383" i="9"/>
  <c r="S383" i="9" s="1"/>
  <c r="T382" i="9"/>
  <c r="R382" i="9"/>
  <c r="S382" i="9" s="1"/>
  <c r="T381" i="9"/>
  <c r="R381" i="9"/>
  <c r="S381" i="9" s="1"/>
  <c r="T380" i="9"/>
  <c r="R380" i="9"/>
  <c r="S380" i="9" s="1"/>
  <c r="T379" i="9"/>
  <c r="R379" i="9"/>
  <c r="S379" i="9" s="1"/>
  <c r="T378" i="9"/>
  <c r="R378" i="9"/>
  <c r="S378" i="9" s="1"/>
  <c r="T377" i="9"/>
  <c r="R377" i="9"/>
  <c r="S377" i="9" s="1"/>
  <c r="T376" i="9"/>
  <c r="R376" i="9"/>
  <c r="S376" i="9" s="1"/>
  <c r="T375" i="9"/>
  <c r="R375" i="9"/>
  <c r="S375" i="9" s="1"/>
  <c r="T374" i="9"/>
  <c r="R374" i="9"/>
  <c r="S374" i="9" s="1"/>
  <c r="T373" i="9"/>
  <c r="R373" i="9"/>
  <c r="S373" i="9" s="1"/>
  <c r="T372" i="9"/>
  <c r="R372" i="9"/>
  <c r="S372" i="9" s="1"/>
  <c r="T371" i="9"/>
  <c r="R371" i="9"/>
  <c r="S371" i="9" s="1"/>
  <c r="T370" i="9"/>
  <c r="R370" i="9"/>
  <c r="S370" i="9" s="1"/>
  <c r="T369" i="9"/>
  <c r="R369" i="9"/>
  <c r="S369" i="9" s="1"/>
  <c r="T368" i="9"/>
  <c r="R368" i="9"/>
  <c r="S368" i="9" s="1"/>
  <c r="T367" i="9"/>
  <c r="R367" i="9"/>
  <c r="S367" i="9" s="1"/>
  <c r="T366" i="9"/>
  <c r="R366" i="9"/>
  <c r="S366" i="9" s="1"/>
  <c r="T365" i="9"/>
  <c r="R365" i="9"/>
  <c r="S365" i="9" s="1"/>
  <c r="T364" i="9"/>
  <c r="R364" i="9"/>
  <c r="S364" i="9" s="1"/>
  <c r="T363" i="9"/>
  <c r="R363" i="9"/>
  <c r="S363" i="9" s="1"/>
  <c r="T362" i="9"/>
  <c r="R362" i="9"/>
  <c r="S362" i="9" s="1"/>
  <c r="T361" i="9"/>
  <c r="R361" i="9"/>
  <c r="S361" i="9" s="1"/>
  <c r="T360" i="9"/>
  <c r="R360" i="9"/>
  <c r="S360" i="9" s="1"/>
  <c r="T359" i="9"/>
  <c r="R359" i="9"/>
  <c r="S359" i="9" s="1"/>
  <c r="T358" i="9"/>
  <c r="R358" i="9"/>
  <c r="S358" i="9" s="1"/>
  <c r="T357" i="9"/>
  <c r="R357" i="9"/>
  <c r="S357" i="9" s="1"/>
  <c r="T356" i="9"/>
  <c r="R356" i="9"/>
  <c r="S356" i="9" s="1"/>
  <c r="T355" i="9"/>
  <c r="R355" i="9"/>
  <c r="S355" i="9" s="1"/>
  <c r="T354" i="9"/>
  <c r="R354" i="9"/>
  <c r="S354" i="9" s="1"/>
  <c r="T353" i="9"/>
  <c r="R353" i="9"/>
  <c r="S353" i="9" s="1"/>
  <c r="T352" i="9"/>
  <c r="R352" i="9"/>
  <c r="S352" i="9" s="1"/>
  <c r="T351" i="9"/>
  <c r="R351" i="9"/>
  <c r="S351" i="9" s="1"/>
  <c r="T350" i="9"/>
  <c r="R350" i="9"/>
  <c r="S350" i="9" s="1"/>
  <c r="T349" i="9"/>
  <c r="R349" i="9"/>
  <c r="S349" i="9" s="1"/>
  <c r="T348" i="9"/>
  <c r="R348" i="9"/>
  <c r="S348" i="9" s="1"/>
  <c r="T347" i="9"/>
  <c r="R347" i="9"/>
  <c r="S347" i="9" s="1"/>
  <c r="T346" i="9"/>
  <c r="R346" i="9"/>
  <c r="S346" i="9" s="1"/>
  <c r="T345" i="9"/>
  <c r="R345" i="9"/>
  <c r="S345" i="9" s="1"/>
  <c r="T344" i="9"/>
  <c r="R344" i="9"/>
  <c r="S344" i="9" s="1"/>
  <c r="T343" i="9"/>
  <c r="R343" i="9"/>
  <c r="S343" i="9" s="1"/>
  <c r="T342" i="9"/>
  <c r="R342" i="9"/>
  <c r="S342" i="9" s="1"/>
  <c r="T341" i="9"/>
  <c r="R341" i="9"/>
  <c r="S341" i="9" s="1"/>
  <c r="T340" i="9"/>
  <c r="R340" i="9"/>
  <c r="S340" i="9" s="1"/>
  <c r="T339" i="9"/>
  <c r="R339" i="9"/>
  <c r="S339" i="9" s="1"/>
  <c r="T338" i="9"/>
  <c r="R338" i="9"/>
  <c r="S338" i="9" s="1"/>
  <c r="T337" i="9"/>
  <c r="R337" i="9"/>
  <c r="S337" i="9" s="1"/>
  <c r="T336" i="9"/>
  <c r="R336" i="9"/>
  <c r="S336" i="9" s="1"/>
  <c r="T335" i="9"/>
  <c r="R335" i="9"/>
  <c r="S335" i="9" s="1"/>
  <c r="T334" i="9"/>
  <c r="R334" i="9"/>
  <c r="S334" i="9" s="1"/>
  <c r="T333" i="9"/>
  <c r="R333" i="9"/>
  <c r="S333" i="9" s="1"/>
  <c r="T332" i="9"/>
  <c r="R332" i="9"/>
  <c r="S332" i="9" s="1"/>
  <c r="T563" i="9"/>
  <c r="R563" i="9"/>
  <c r="S563" i="9" s="1"/>
  <c r="T549" i="9"/>
  <c r="R549" i="9"/>
  <c r="S549" i="9" s="1"/>
  <c r="T558" i="9"/>
  <c r="R558" i="9"/>
  <c r="S558" i="9" s="1"/>
  <c r="T568" i="9"/>
  <c r="R568" i="9"/>
  <c r="S568" i="9" s="1"/>
  <c r="T569" i="9"/>
  <c r="R569" i="9"/>
  <c r="S569" i="9" s="1"/>
  <c r="T73" i="9"/>
  <c r="R73" i="9"/>
  <c r="S73" i="9" s="1"/>
  <c r="T544" i="9"/>
  <c r="R544" i="9"/>
  <c r="S544" i="9" s="1"/>
  <c r="T38" i="9"/>
  <c r="R38" i="9"/>
  <c r="S38" i="9" s="1"/>
  <c r="T331" i="9"/>
  <c r="R331" i="9"/>
  <c r="S331" i="9" s="1"/>
  <c r="T572" i="9"/>
  <c r="R572" i="9"/>
  <c r="S572" i="9" s="1"/>
  <c r="T7" i="9"/>
  <c r="R7" i="9"/>
  <c r="S7" i="9" s="1"/>
  <c r="T13" i="9"/>
  <c r="R13" i="9"/>
  <c r="S13" i="9" s="1"/>
  <c r="T5" i="9"/>
  <c r="R5" i="9"/>
  <c r="S5" i="9" s="1"/>
  <c r="T6" i="9"/>
  <c r="R6" i="9"/>
  <c r="S6" i="9" s="1"/>
  <c r="T330" i="9"/>
  <c r="R330" i="9"/>
  <c r="S330" i="9" s="1"/>
  <c r="T27" i="9"/>
  <c r="R27" i="9"/>
  <c r="S27" i="9" s="1"/>
  <c r="T329" i="9"/>
  <c r="R329" i="9"/>
  <c r="S329" i="9" s="1"/>
  <c r="T328" i="9"/>
  <c r="R328" i="9"/>
  <c r="S328" i="9" s="1"/>
  <c r="T564" i="9"/>
  <c r="R564" i="9"/>
  <c r="S564" i="9" s="1"/>
  <c r="T567" i="9"/>
  <c r="R567" i="9"/>
  <c r="S567" i="9" s="1"/>
  <c r="T573" i="9"/>
  <c r="R573" i="9"/>
  <c r="S573" i="9" s="1"/>
  <c r="T542" i="9"/>
  <c r="R542" i="9"/>
  <c r="S542" i="9" s="1"/>
  <c r="T557" i="9"/>
  <c r="R557" i="9"/>
  <c r="S557" i="9" s="1"/>
  <c r="T62" i="9"/>
  <c r="R62" i="9"/>
  <c r="S62" i="9" s="1"/>
  <c r="T546" i="9"/>
  <c r="R546" i="9"/>
  <c r="S546" i="9" s="1"/>
  <c r="T44" i="9"/>
  <c r="R44" i="9"/>
  <c r="S44" i="9" s="1"/>
  <c r="T22" i="9"/>
  <c r="R22" i="9"/>
  <c r="S22" i="9" s="1"/>
  <c r="T562" i="9"/>
  <c r="R562" i="9"/>
  <c r="S562" i="9" s="1"/>
  <c r="T32" i="9"/>
  <c r="R32" i="9"/>
  <c r="S32" i="9" s="1"/>
  <c r="T327" i="9"/>
  <c r="R327" i="9"/>
  <c r="S327" i="9" s="1"/>
  <c r="T560" i="9"/>
  <c r="R560" i="9"/>
  <c r="S560" i="9" s="1"/>
  <c r="T550" i="9"/>
  <c r="R550" i="9"/>
  <c r="S550" i="9" s="1"/>
  <c r="T543" i="9"/>
  <c r="R543" i="9"/>
  <c r="S543" i="9" s="1"/>
  <c r="T41" i="9"/>
  <c r="R41" i="9"/>
  <c r="S41" i="9" s="1"/>
  <c r="T545" i="9"/>
  <c r="R545" i="9"/>
  <c r="S545" i="9" s="1"/>
  <c r="T553" i="9"/>
  <c r="R553" i="9"/>
  <c r="S553" i="9" s="1"/>
  <c r="T552" i="9"/>
  <c r="R552" i="9"/>
  <c r="S552" i="9" s="1"/>
  <c r="T566" i="9"/>
  <c r="R566" i="9"/>
  <c r="S566" i="9" s="1"/>
  <c r="T556" i="9"/>
  <c r="R556" i="9"/>
  <c r="S556" i="9" s="1"/>
  <c r="T326" i="9"/>
  <c r="R326" i="9"/>
  <c r="S326" i="9" s="1"/>
  <c r="T561" i="9"/>
  <c r="R561" i="9"/>
  <c r="S561" i="9" s="1"/>
  <c r="T325" i="9"/>
  <c r="R325" i="9"/>
  <c r="S325" i="9" s="1"/>
  <c r="T324" i="9"/>
  <c r="R324" i="9"/>
  <c r="S324" i="9" s="1"/>
  <c r="T323" i="9"/>
  <c r="R323" i="9"/>
  <c r="S323" i="9" s="1"/>
  <c r="T322" i="9"/>
  <c r="R322" i="9"/>
  <c r="S322" i="9" s="1"/>
  <c r="T321" i="9"/>
  <c r="R321" i="9"/>
  <c r="S321" i="9" s="1"/>
  <c r="T320" i="9"/>
  <c r="R320" i="9"/>
  <c r="S320" i="9" s="1"/>
  <c r="T319" i="9"/>
  <c r="R319" i="9"/>
  <c r="S319" i="9" s="1"/>
  <c r="T318" i="9"/>
  <c r="R318" i="9"/>
  <c r="S318" i="9" s="1"/>
  <c r="T317" i="9"/>
  <c r="R317" i="9"/>
  <c r="S317" i="9" s="1"/>
  <c r="T316" i="9"/>
  <c r="R316" i="9"/>
  <c r="S316" i="9" s="1"/>
  <c r="T315" i="9"/>
  <c r="R315" i="9"/>
  <c r="S315" i="9" s="1"/>
  <c r="T314" i="9"/>
  <c r="R314" i="9"/>
  <c r="S314" i="9" s="1"/>
  <c r="T313" i="9"/>
  <c r="R313" i="9"/>
  <c r="S313" i="9" s="1"/>
  <c r="T312" i="9"/>
  <c r="R312" i="9"/>
  <c r="S312" i="9" s="1"/>
  <c r="T311" i="9"/>
  <c r="R311" i="9"/>
  <c r="S311" i="9" s="1"/>
  <c r="T310" i="9"/>
  <c r="R310" i="9"/>
  <c r="S310" i="9" s="1"/>
  <c r="T309" i="9"/>
  <c r="R309" i="9"/>
  <c r="S309" i="9" s="1"/>
  <c r="T308" i="9"/>
  <c r="R308" i="9"/>
  <c r="S308" i="9" s="1"/>
  <c r="T307" i="9"/>
  <c r="R307" i="9"/>
  <c r="S307" i="9" s="1"/>
  <c r="T306" i="9"/>
  <c r="R306" i="9"/>
  <c r="S306" i="9" s="1"/>
  <c r="T305" i="9"/>
  <c r="R305" i="9"/>
  <c r="S305" i="9" s="1"/>
  <c r="T304" i="9"/>
  <c r="R304" i="9"/>
  <c r="S304" i="9" s="1"/>
  <c r="T303" i="9"/>
  <c r="R303" i="9"/>
  <c r="S303" i="9" s="1"/>
  <c r="T302" i="9"/>
  <c r="R302" i="9"/>
  <c r="S302" i="9" s="1"/>
  <c r="T301" i="9"/>
  <c r="R301" i="9"/>
  <c r="S301" i="9" s="1"/>
  <c r="T300" i="9"/>
  <c r="R300" i="9"/>
  <c r="S300" i="9" s="1"/>
  <c r="T173" i="9"/>
  <c r="S173" i="9"/>
  <c r="T26" i="9"/>
  <c r="R26" i="9"/>
  <c r="S26" i="9" s="1"/>
  <c r="T228" i="9"/>
  <c r="S228" i="9"/>
  <c r="T245" i="9"/>
  <c r="S245" i="9"/>
  <c r="T246" i="9"/>
  <c r="S246" i="9"/>
  <c r="T223" i="9"/>
  <c r="S223" i="9"/>
  <c r="T264" i="9"/>
  <c r="S264" i="9"/>
  <c r="T39" i="9"/>
  <c r="R39" i="9"/>
  <c r="S39" i="9" s="1"/>
  <c r="T260" i="9"/>
  <c r="S260" i="9"/>
  <c r="T299" i="9"/>
  <c r="R299" i="9"/>
  <c r="S299" i="9" s="1"/>
  <c r="T298" i="9"/>
  <c r="R298" i="9"/>
  <c r="S298" i="9" s="1"/>
  <c r="T297" i="9"/>
  <c r="R297" i="9"/>
  <c r="S297" i="9" s="1"/>
  <c r="T296" i="9"/>
  <c r="R296" i="9"/>
  <c r="S296" i="9" s="1"/>
  <c r="T540" i="9"/>
  <c r="R540" i="9"/>
  <c r="S540" i="9" s="1"/>
  <c r="T77" i="9"/>
  <c r="R77" i="9"/>
  <c r="S77" i="9" s="1"/>
  <c r="T295" i="9"/>
  <c r="R295" i="9"/>
  <c r="S295" i="9" s="1"/>
  <c r="T294" i="9"/>
  <c r="R294" i="9"/>
  <c r="S294" i="9" s="1"/>
  <c r="T293" i="9"/>
  <c r="R293" i="9"/>
  <c r="S293" i="9" s="1"/>
  <c r="T292" i="9"/>
  <c r="R292" i="9"/>
  <c r="S292" i="9" s="1"/>
  <c r="T291" i="9"/>
  <c r="R291" i="9"/>
  <c r="S291" i="9" s="1"/>
  <c r="T290" i="9"/>
  <c r="R290" i="9"/>
  <c r="S290" i="9" s="1"/>
  <c r="T289" i="9"/>
  <c r="R289" i="9"/>
  <c r="S289" i="9" s="1"/>
  <c r="T288" i="9"/>
  <c r="R288" i="9"/>
  <c r="S288" i="9" s="1"/>
  <c r="T287" i="9"/>
  <c r="R287" i="9"/>
  <c r="S287" i="9" s="1"/>
  <c r="T286" i="9"/>
  <c r="R286" i="9"/>
  <c r="S286" i="9" s="1"/>
  <c r="T285" i="9"/>
  <c r="R285" i="9"/>
  <c r="S285" i="9" s="1"/>
  <c r="T284" i="9"/>
  <c r="R284" i="9"/>
  <c r="S284" i="9" s="1"/>
  <c r="T283" i="9"/>
  <c r="R283" i="9"/>
  <c r="S283" i="9" s="1"/>
  <c r="T226" i="9"/>
  <c r="S226" i="9"/>
  <c r="T213" i="9"/>
  <c r="S213" i="9"/>
  <c r="T252" i="9"/>
  <c r="S252" i="9"/>
  <c r="T235" i="9"/>
  <c r="S235" i="9"/>
  <c r="T131" i="9"/>
  <c r="R131" i="9"/>
  <c r="S131" i="9" s="1"/>
  <c r="T182" i="9"/>
  <c r="S182" i="9"/>
  <c r="T130" i="9"/>
  <c r="R130" i="9"/>
  <c r="S130" i="9" s="1"/>
  <c r="T253" i="9"/>
  <c r="S253" i="9"/>
  <c r="T40" i="9"/>
  <c r="R40" i="9"/>
  <c r="S40" i="9" s="1"/>
  <c r="T282" i="9"/>
  <c r="R282" i="9"/>
  <c r="S282" i="9" s="1"/>
  <c r="T220" i="9"/>
  <c r="S220" i="9"/>
  <c r="T192" i="9"/>
  <c r="S192" i="9"/>
  <c r="T180" i="9"/>
  <c r="S180" i="9"/>
  <c r="T261" i="9"/>
  <c r="S261" i="9"/>
  <c r="T120" i="9"/>
  <c r="R120" i="9"/>
  <c r="S120" i="9" s="1"/>
  <c r="T166" i="9"/>
  <c r="S166" i="9"/>
  <c r="T119" i="9"/>
  <c r="R119" i="9"/>
  <c r="S119" i="9" s="1"/>
  <c r="T60" i="9"/>
  <c r="R60" i="9"/>
  <c r="S60" i="9" s="1"/>
  <c r="T281" i="9"/>
  <c r="R281" i="9"/>
  <c r="S281" i="9" s="1"/>
  <c r="T280" i="9"/>
  <c r="R280" i="9"/>
  <c r="S280" i="9" s="1"/>
  <c r="T189" i="9"/>
  <c r="S189" i="9"/>
  <c r="T219" i="9"/>
  <c r="S219" i="9"/>
  <c r="T191" i="9"/>
  <c r="S191" i="9"/>
  <c r="T179" i="9"/>
  <c r="S179" i="9"/>
  <c r="T279" i="9"/>
  <c r="R279" i="9"/>
  <c r="S279" i="9" s="1"/>
  <c r="T165" i="9"/>
  <c r="S165" i="9"/>
  <c r="T96" i="9"/>
  <c r="R96" i="9"/>
  <c r="S96" i="9" s="1"/>
  <c r="T278" i="9"/>
  <c r="R278" i="9"/>
  <c r="S278" i="9" s="1"/>
  <c r="T548" i="9"/>
  <c r="R548" i="9"/>
  <c r="S548" i="9" s="1"/>
  <c r="T35" i="9"/>
  <c r="R35" i="9"/>
  <c r="S35" i="9" s="1"/>
  <c r="T36" i="9"/>
  <c r="R36" i="9"/>
  <c r="S36" i="9" s="1"/>
  <c r="T277" i="9"/>
  <c r="R277" i="9"/>
  <c r="S277" i="9" s="1"/>
  <c r="T218" i="9"/>
  <c r="S218" i="9"/>
  <c r="T190" i="9"/>
  <c r="S190" i="9"/>
  <c r="T178" i="9"/>
  <c r="S178" i="9"/>
  <c r="T256" i="9"/>
  <c r="S256" i="9"/>
  <c r="T265" i="9"/>
  <c r="S265" i="9"/>
  <c r="T164" i="9"/>
  <c r="S164" i="9"/>
  <c r="T95" i="9"/>
  <c r="R95" i="9"/>
  <c r="S95" i="9" s="1"/>
  <c r="T276" i="9"/>
  <c r="R276" i="9"/>
  <c r="S276" i="9" s="1"/>
  <c r="T275" i="9"/>
  <c r="R275" i="9"/>
  <c r="S275" i="9" s="1"/>
  <c r="T274" i="9"/>
  <c r="R274" i="9"/>
  <c r="S274" i="9" s="1"/>
  <c r="T273" i="9"/>
  <c r="R273" i="9"/>
  <c r="S273" i="9" s="1"/>
  <c r="T272" i="9"/>
  <c r="R272" i="9"/>
  <c r="S272" i="9" s="1"/>
  <c r="T271" i="9"/>
  <c r="R271" i="9"/>
  <c r="S271" i="9" s="1"/>
  <c r="T270" i="9"/>
  <c r="R270" i="9"/>
  <c r="S270" i="9" s="1"/>
  <c r="T269" i="9"/>
  <c r="R269" i="9"/>
  <c r="S269" i="9" s="1"/>
  <c r="T268" i="9"/>
  <c r="R268" i="9"/>
  <c r="S268" i="9" s="1"/>
  <c r="T267" i="9"/>
  <c r="R267" i="9"/>
  <c r="S267" i="9" s="1"/>
  <c r="T266" i="9"/>
  <c r="R266" i="9"/>
  <c r="S266" i="9" s="1"/>
  <c r="U164" i="9" l="1"/>
  <c r="U219" i="9"/>
  <c r="V219" i="9" s="1"/>
  <c r="U282" i="9"/>
  <c r="V282" i="9" s="1"/>
  <c r="U253" i="9"/>
  <c r="V253" i="9" s="1"/>
  <c r="U182" i="9"/>
  <c r="U293" i="9"/>
  <c r="V293" i="9" s="1"/>
  <c r="U297" i="9"/>
  <c r="V297" i="9" s="1"/>
  <c r="U223" i="9"/>
  <c r="V223" i="9" s="1"/>
  <c r="U26" i="9"/>
  <c r="U300" i="9"/>
  <c r="V300" i="9" s="1"/>
  <c r="U306" i="9"/>
  <c r="V306" i="9" s="1"/>
  <c r="U310" i="9"/>
  <c r="V310" i="9" s="1"/>
  <c r="U312" i="9"/>
  <c r="U316" i="9"/>
  <c r="V316" i="9" s="1"/>
  <c r="U32" i="9"/>
  <c r="V32" i="9" s="1"/>
  <c r="U546" i="9"/>
  <c r="V546" i="9" s="1"/>
  <c r="U5" i="9"/>
  <c r="V5" i="9" s="1"/>
  <c r="U558" i="9"/>
  <c r="V558" i="9" s="1"/>
  <c r="U335" i="9"/>
  <c r="V335" i="9" s="1"/>
  <c r="U271" i="9"/>
  <c r="V271" i="9" s="1"/>
  <c r="U265" i="9"/>
  <c r="U218" i="9"/>
  <c r="V218" i="9" s="1"/>
  <c r="U548" i="9"/>
  <c r="V548" i="9" s="1"/>
  <c r="W548" i="9" s="1"/>
  <c r="Z548" i="9" s="1"/>
  <c r="O1547" i="12" s="1"/>
  <c r="U189" i="9"/>
  <c r="V189" i="9" s="1"/>
  <c r="U119" i="9"/>
  <c r="U40" i="9"/>
  <c r="V40" i="9" s="1"/>
  <c r="U284" i="9"/>
  <c r="V284" i="9" s="1"/>
  <c r="U290" i="9"/>
  <c r="V290" i="9" s="1"/>
  <c r="U292" i="9"/>
  <c r="U294" i="9"/>
  <c r="V294" i="9" s="1"/>
  <c r="U296" i="9"/>
  <c r="V296" i="9" s="1"/>
  <c r="U260" i="9"/>
  <c r="V260" i="9" s="1"/>
  <c r="U246" i="9"/>
  <c r="U301" i="9"/>
  <c r="V301" i="9" s="1"/>
  <c r="U305" i="9"/>
  <c r="V305" i="9" s="1"/>
  <c r="U311" i="9"/>
  <c r="V311" i="9" s="1"/>
  <c r="U313" i="9"/>
  <c r="U315" i="9"/>
  <c r="V315" i="9" s="1"/>
  <c r="U317" i="9"/>
  <c r="V317" i="9" s="1"/>
  <c r="U319" i="9"/>
  <c r="V319" i="9" s="1"/>
  <c r="U553" i="9"/>
  <c r="U41" i="9"/>
  <c r="V41" i="9" s="1"/>
  <c r="U62" i="9"/>
  <c r="V62" i="9" s="1"/>
  <c r="U542" i="9"/>
  <c r="V542" i="9" s="1"/>
  <c r="U567" i="9"/>
  <c r="U328" i="9"/>
  <c r="V328" i="9" s="1"/>
  <c r="U6" i="9"/>
  <c r="V6" i="9" s="1"/>
  <c r="U549" i="9"/>
  <c r="V549" i="9" s="1"/>
  <c r="U332" i="9"/>
  <c r="U334" i="9"/>
  <c r="V334" i="9" s="1"/>
  <c r="U336" i="9"/>
  <c r="V336" i="9" s="1"/>
  <c r="U338" i="9"/>
  <c r="V338" i="9" s="1"/>
  <c r="U340" i="9"/>
  <c r="U343" i="9"/>
  <c r="V343" i="9" s="1"/>
  <c r="U349" i="9"/>
  <c r="V349" i="9" s="1"/>
  <c r="W349" i="9" s="1"/>
  <c r="Z349" i="9" s="1"/>
  <c r="O1348" i="12" s="1"/>
  <c r="U351" i="9"/>
  <c r="V351" i="9" s="1"/>
  <c r="U367" i="9"/>
  <c r="U383" i="9"/>
  <c r="V383" i="9" s="1"/>
  <c r="U391" i="9"/>
  <c r="V391" i="9" s="1"/>
  <c r="U395" i="9"/>
  <c r="V395" i="9" s="1"/>
  <c r="U397" i="9"/>
  <c r="U401" i="9"/>
  <c r="V401" i="9" s="1"/>
  <c r="U541" i="9"/>
  <c r="V541" i="9" s="1"/>
  <c r="U55" i="9"/>
  <c r="V55" i="9" s="1"/>
  <c r="U248" i="9"/>
  <c r="U238" i="9"/>
  <c r="V238" i="9" s="1"/>
  <c r="U430" i="9"/>
  <c r="V430" i="9" s="1"/>
  <c r="U434" i="9"/>
  <c r="V434" i="9" s="1"/>
  <c r="U185" i="9"/>
  <c r="U99" i="9"/>
  <c r="V99" i="9" s="1"/>
  <c r="U11" i="9"/>
  <c r="V11" i="9" s="1"/>
  <c r="U15" i="9"/>
  <c r="V15" i="9" s="1"/>
  <c r="W15" i="9" s="1"/>
  <c r="Z15" i="9" s="1"/>
  <c r="O1014" i="12" s="1"/>
  <c r="U440" i="9"/>
  <c r="U222" i="9"/>
  <c r="V222" i="9" s="1"/>
  <c r="U59" i="9"/>
  <c r="V59" i="9" s="1"/>
  <c r="U54" i="9"/>
  <c r="V54" i="9" s="1"/>
  <c r="Y54" i="9" s="1"/>
  <c r="U37" i="9"/>
  <c r="U445" i="9"/>
  <c r="V445" i="9" s="1"/>
  <c r="U156" i="9"/>
  <c r="V156" i="9" s="1"/>
  <c r="U448" i="9"/>
  <c r="V448" i="9" s="1"/>
  <c r="W448" i="9" s="1"/>
  <c r="Z448" i="9" s="1"/>
  <c r="O1447" i="12" s="1"/>
  <c r="U453" i="9"/>
  <c r="U33" i="9"/>
  <c r="V33" i="9" s="1"/>
  <c r="U132" i="9"/>
  <c r="V132" i="9" s="1"/>
  <c r="U104" i="9"/>
  <c r="V104" i="9" s="1"/>
  <c r="U134" i="9"/>
  <c r="V134" i="9" s="1"/>
  <c r="U150" i="9"/>
  <c r="V150" i="9" s="1"/>
  <c r="W150" i="9" s="1"/>
  <c r="Z150" i="9" s="1"/>
  <c r="O1149" i="12" s="1"/>
  <c r="U206" i="9"/>
  <c r="V206" i="9" s="1"/>
  <c r="U209" i="9"/>
  <c r="V209" i="9" s="1"/>
  <c r="U199" i="9"/>
  <c r="U196" i="9"/>
  <c r="V196" i="9" s="1"/>
  <c r="U28" i="9"/>
  <c r="V28" i="9" s="1"/>
  <c r="U9" i="9"/>
  <c r="V9" i="9" s="1"/>
  <c r="U217" i="9"/>
  <c r="U167" i="9"/>
  <c r="V167" i="9" s="1"/>
  <c r="U108" i="9"/>
  <c r="U30" i="9"/>
  <c r="V30" i="9" s="1"/>
  <c r="U225" i="9"/>
  <c r="V225" i="9" s="1"/>
  <c r="U21" i="9"/>
  <c r="V21" i="9" s="1"/>
  <c r="U463" i="9"/>
  <c r="V463" i="9" s="1"/>
  <c r="U52" i="9"/>
  <c r="V52" i="9" s="1"/>
  <c r="U70" i="9"/>
  <c r="U467" i="9"/>
  <c r="V467" i="9" s="1"/>
  <c r="U473" i="9"/>
  <c r="V473" i="9" s="1"/>
  <c r="U475" i="9"/>
  <c r="V475" i="9" s="1"/>
  <c r="U479" i="9"/>
  <c r="V479" i="9" s="1"/>
  <c r="U485" i="9"/>
  <c r="V485" i="9" s="1"/>
  <c r="W485" i="9" s="1"/>
  <c r="Z485" i="9" s="1"/>
  <c r="O1484" i="12" s="1"/>
  <c r="U489" i="9"/>
  <c r="V489" i="9" s="1"/>
  <c r="U493" i="9"/>
  <c r="V493" i="9" s="1"/>
  <c r="W493" i="9" s="1"/>
  <c r="Z493" i="9" s="1"/>
  <c r="O1492" i="12" s="1"/>
  <c r="U497" i="9"/>
  <c r="U500" i="9"/>
  <c r="V500" i="9" s="1"/>
  <c r="U504" i="9"/>
  <c r="V504" i="9" s="1"/>
  <c r="U237" i="9"/>
  <c r="V237" i="9" s="1"/>
  <c r="U508" i="9"/>
  <c r="U510" i="9"/>
  <c r="V510" i="9" s="1"/>
  <c r="W510" i="9" s="1"/>
  <c r="Z510" i="9" s="1"/>
  <c r="O1509" i="12" s="1"/>
  <c r="U112" i="9"/>
  <c r="V112" i="9" s="1"/>
  <c r="U116" i="9"/>
  <c r="V116" i="9" s="1"/>
  <c r="U111" i="9"/>
  <c r="U233" i="9"/>
  <c r="V233" i="9" s="1"/>
  <c r="U205" i="9"/>
  <c r="V205" i="9" s="1"/>
  <c r="U514" i="9"/>
  <c r="V514" i="9" s="1"/>
  <c r="U82" i="9"/>
  <c r="V82" i="9" s="1"/>
  <c r="U519" i="9"/>
  <c r="V519" i="9" s="1"/>
  <c r="U521" i="9"/>
  <c r="V521" i="9" s="1"/>
  <c r="U121" i="9"/>
  <c r="V121" i="9" s="1"/>
  <c r="U525" i="9"/>
  <c r="U123" i="9"/>
  <c r="V123" i="9" s="1"/>
  <c r="U122" i="9"/>
  <c r="V122" i="9" s="1"/>
  <c r="U93" i="9"/>
  <c r="V93" i="9" s="1"/>
  <c r="U86" i="9"/>
  <c r="U526" i="9"/>
  <c r="V526" i="9" s="1"/>
  <c r="U528" i="9"/>
  <c r="V528" i="9" s="1"/>
  <c r="U536" i="9"/>
  <c r="V536" i="9" s="1"/>
  <c r="U109" i="9"/>
  <c r="U115" i="9"/>
  <c r="V115" i="9" s="1"/>
  <c r="U137" i="9"/>
  <c r="V137" i="9" s="1"/>
  <c r="Y137" i="9" s="1"/>
  <c r="U105" i="9"/>
  <c r="V105" i="9" s="1"/>
  <c r="U110" i="9"/>
  <c r="U344" i="9"/>
  <c r="V344" i="9" s="1"/>
  <c r="U348" i="9"/>
  <c r="V348" i="9" s="1"/>
  <c r="U352" i="9"/>
  <c r="V352" i="9" s="1"/>
  <c r="U354" i="9"/>
  <c r="U358" i="9"/>
  <c r="V358" i="9" s="1"/>
  <c r="U368" i="9"/>
  <c r="V368" i="9" s="1"/>
  <c r="U372" i="9"/>
  <c r="V372" i="9" s="1"/>
  <c r="U378" i="9"/>
  <c r="U380" i="9"/>
  <c r="V380" i="9" s="1"/>
  <c r="U386" i="9"/>
  <c r="V386" i="9" s="1"/>
  <c r="U396" i="9"/>
  <c r="V396" i="9" s="1"/>
  <c r="U398" i="9"/>
  <c r="U402" i="9"/>
  <c r="V402" i="9" s="1"/>
  <c r="U404" i="9"/>
  <c r="V404" i="9" s="1"/>
  <c r="W404" i="9" s="1"/>
  <c r="Z404" i="9" s="1"/>
  <c r="O1403" i="12" s="1"/>
  <c r="U408" i="9"/>
  <c r="V408" i="9" s="1"/>
  <c r="U415" i="9"/>
  <c r="U417" i="9"/>
  <c r="V417" i="9" s="1"/>
  <c r="U126" i="9"/>
  <c r="V126" i="9" s="1"/>
  <c r="U419" i="9"/>
  <c r="V419" i="9" s="1"/>
  <c r="U420" i="9"/>
  <c r="U422" i="9"/>
  <c r="V422" i="9" s="1"/>
  <c r="U188" i="9"/>
  <c r="V188" i="9" s="1"/>
  <c r="U423" i="9"/>
  <c r="U429" i="9"/>
  <c r="U84" i="9"/>
  <c r="V84" i="9" s="1"/>
  <c r="U555" i="9"/>
  <c r="V555" i="9" s="1"/>
  <c r="U439" i="9"/>
  <c r="V439" i="9" s="1"/>
  <c r="W439" i="9" s="1"/>
  <c r="Z439" i="9" s="1"/>
  <c r="O1438" i="12" s="1"/>
  <c r="U148" i="9"/>
  <c r="U444" i="9"/>
  <c r="V444" i="9" s="1"/>
  <c r="U42" i="9"/>
  <c r="V42" i="9" s="1"/>
  <c r="U551" i="9"/>
  <c r="V551" i="9" s="1"/>
  <c r="U162" i="9"/>
  <c r="U211" i="9"/>
  <c r="V211" i="9" s="1"/>
  <c r="U151" i="9"/>
  <c r="V151" i="9" s="1"/>
  <c r="U447" i="9"/>
  <c r="V447" i="9" s="1"/>
  <c r="U451" i="9"/>
  <c r="U19" i="9"/>
  <c r="V19" i="9" s="1"/>
  <c r="U114" i="9"/>
  <c r="V114" i="9" s="1"/>
  <c r="Y114" i="9" s="1"/>
  <c r="U8" i="9"/>
  <c r="V8" i="9" s="1"/>
  <c r="U20" i="9"/>
  <c r="U46" i="9"/>
  <c r="V46" i="9" s="1"/>
  <c r="W46" i="9" s="1"/>
  <c r="Z46" i="9" s="1"/>
  <c r="O1045" i="12" s="1"/>
  <c r="U570" i="9"/>
  <c r="V570" i="9" s="1"/>
  <c r="U159" i="9"/>
  <c r="V159" i="9" s="1"/>
  <c r="U158" i="9"/>
  <c r="U197" i="9"/>
  <c r="V197" i="9" s="1"/>
  <c r="U255" i="9"/>
  <c r="V255" i="9" s="1"/>
  <c r="U458" i="9"/>
  <c r="V458" i="9" s="1"/>
  <c r="U29" i="9"/>
  <c r="U24" i="9"/>
  <c r="V24" i="9" s="1"/>
  <c r="U227" i="9"/>
  <c r="V227" i="9" s="1"/>
  <c r="U258" i="9"/>
  <c r="V258" i="9" s="1"/>
  <c r="U462" i="9"/>
  <c r="U153" i="9"/>
  <c r="V153" i="9" s="1"/>
  <c r="U468" i="9"/>
  <c r="V468" i="9" s="1"/>
  <c r="U472" i="9"/>
  <c r="V472" i="9" s="1"/>
  <c r="Y472" i="9" s="1"/>
  <c r="U474" i="9"/>
  <c r="U478" i="9"/>
  <c r="V478" i="9" s="1"/>
  <c r="W478" i="9" s="1"/>
  <c r="Z478" i="9" s="1"/>
  <c r="O1477" i="12" s="1"/>
  <c r="U480" i="9"/>
  <c r="V480" i="9" s="1"/>
  <c r="U486" i="9"/>
  <c r="V486" i="9" s="1"/>
  <c r="W486" i="9" s="1"/>
  <c r="Z486" i="9" s="1"/>
  <c r="O1485" i="12" s="1"/>
  <c r="U488" i="9"/>
  <c r="U499" i="9"/>
  <c r="V499" i="9" s="1"/>
  <c r="U503" i="9"/>
  <c r="V503" i="9" s="1"/>
  <c r="U505" i="9"/>
  <c r="V505" i="9" s="1"/>
  <c r="U507" i="9"/>
  <c r="U83" i="9"/>
  <c r="V83" i="9" s="1"/>
  <c r="U57" i="9"/>
  <c r="V57" i="9" s="1"/>
  <c r="W57" i="9" s="1"/>
  <c r="Z57" i="9" s="1"/>
  <c r="O1056" i="12" s="1"/>
  <c r="U118" i="9"/>
  <c r="V118" i="9" s="1"/>
  <c r="U236" i="9"/>
  <c r="U177" i="9"/>
  <c r="V177" i="9" s="1"/>
  <c r="W177" i="9" s="1"/>
  <c r="Z177" i="9" s="1"/>
  <c r="O1176" i="12" s="1"/>
  <c r="U221" i="9"/>
  <c r="V221" i="9" s="1"/>
  <c r="U518" i="9"/>
  <c r="V518" i="9" s="1"/>
  <c r="U147" i="9"/>
  <c r="U88" i="9"/>
  <c r="V88" i="9" s="1"/>
  <c r="U139" i="9"/>
  <c r="V139" i="9" s="1"/>
  <c r="U69" i="9"/>
  <c r="V69" i="9" s="1"/>
  <c r="U72" i="9"/>
  <c r="U91" i="9"/>
  <c r="V91" i="9" s="1"/>
  <c r="U85" i="9"/>
  <c r="V85" i="9" s="1"/>
  <c r="U527" i="9"/>
  <c r="V527" i="9" s="1"/>
  <c r="U535" i="9"/>
  <c r="U98" i="9"/>
  <c r="V98" i="9" s="1"/>
  <c r="U61" i="9"/>
  <c r="V61" i="9" s="1"/>
  <c r="U127" i="9"/>
  <c r="V127" i="9" s="1"/>
  <c r="U90" i="9"/>
  <c r="U144" i="9"/>
  <c r="V144" i="9" s="1"/>
  <c r="V108" i="9"/>
  <c r="W108" i="9" s="1"/>
  <c r="Z108" i="9" s="1"/>
  <c r="O1107" i="12" s="1"/>
  <c r="V423" i="9"/>
  <c r="W423" i="9" s="1"/>
  <c r="Z423" i="9" s="1"/>
  <c r="O1422" i="12" s="1"/>
  <c r="P1011" i="7"/>
  <c r="U490" i="9"/>
  <c r="V490" i="9" s="1"/>
  <c r="U387" i="7"/>
  <c r="V387" i="7" s="1"/>
  <c r="U403" i="9"/>
  <c r="V403" i="9" s="1"/>
  <c r="U414" i="9"/>
  <c r="V414" i="9" s="1"/>
  <c r="U436" i="9"/>
  <c r="V436" i="9" s="1"/>
  <c r="U341" i="9"/>
  <c r="V341" i="9" s="1"/>
  <c r="U345" i="9"/>
  <c r="V345" i="9" s="1"/>
  <c r="U392" i="9"/>
  <c r="V392" i="9" s="1"/>
  <c r="U135" i="9"/>
  <c r="V135" i="9" s="1"/>
  <c r="U443" i="9"/>
  <c r="V443" i="9" s="1"/>
  <c r="U17" i="9"/>
  <c r="V17" i="9" s="1"/>
  <c r="U125" i="9"/>
  <c r="V125" i="9" s="1"/>
  <c r="U154" i="9"/>
  <c r="V154" i="9" s="1"/>
  <c r="Y154" i="9" s="1"/>
  <c r="U471" i="9"/>
  <c r="V471" i="9" s="1"/>
  <c r="U477" i="9"/>
  <c r="V477" i="9" s="1"/>
  <c r="Y477" i="9" s="1"/>
  <c r="U487" i="9"/>
  <c r="V487" i="9" s="1"/>
  <c r="U494" i="9"/>
  <c r="V494" i="9" s="1"/>
  <c r="Y494" i="9" s="1"/>
  <c r="U234" i="9"/>
  <c r="V234" i="9" s="1"/>
  <c r="U254" i="9"/>
  <c r="V254" i="9" s="1"/>
  <c r="Y254" i="9" s="1"/>
  <c r="U212" i="9"/>
  <c r="V212" i="9" s="1"/>
  <c r="U263" i="9"/>
  <c r="V263" i="9" s="1"/>
  <c r="Y263" i="9" s="1"/>
  <c r="U515" i="9"/>
  <c r="V515" i="9" s="1"/>
  <c r="U214" i="9"/>
  <c r="V214" i="9" s="1"/>
  <c r="Y214" i="9" s="1"/>
  <c r="U347" i="7"/>
  <c r="V347" i="7" s="1"/>
  <c r="U354" i="7"/>
  <c r="V354" i="7" s="1"/>
  <c r="U359" i="7"/>
  <c r="V359" i="7" s="1"/>
  <c r="U95" i="7"/>
  <c r="V95" i="7" s="1"/>
  <c r="U47" i="7"/>
  <c r="V47" i="7" s="1"/>
  <c r="U66" i="7"/>
  <c r="V66" i="7" s="1"/>
  <c r="U274" i="7"/>
  <c r="V274" i="7" s="1"/>
  <c r="U59" i="7"/>
  <c r="V59" i="7" s="1"/>
  <c r="U372" i="7"/>
  <c r="V372" i="7" s="1"/>
  <c r="U62" i="7"/>
  <c r="V62" i="7" s="1"/>
  <c r="U232" i="7"/>
  <c r="V232" i="7" s="1"/>
  <c r="U248" i="7"/>
  <c r="V248" i="7" s="1"/>
  <c r="U378" i="7"/>
  <c r="V378" i="7" s="1"/>
  <c r="U495" i="7"/>
  <c r="V495" i="7" s="1"/>
  <c r="U501" i="7"/>
  <c r="V501" i="7" s="1"/>
  <c r="U509" i="7"/>
  <c r="V509" i="7" s="1"/>
  <c r="U517" i="7"/>
  <c r="V517" i="7" s="1"/>
  <c r="U523" i="7"/>
  <c r="V523" i="7" s="1"/>
  <c r="U531" i="7"/>
  <c r="V531" i="7" s="1"/>
  <c r="U539" i="7"/>
  <c r="V539" i="7" s="1"/>
  <c r="U545" i="7"/>
  <c r="V545" i="7" s="1"/>
  <c r="U553" i="7"/>
  <c r="V553" i="7" s="1"/>
  <c r="U561" i="7"/>
  <c r="V561" i="7" s="1"/>
  <c r="U567" i="7"/>
  <c r="V567" i="7" s="1"/>
  <c r="U575" i="7"/>
  <c r="V575" i="7" s="1"/>
  <c r="U581" i="7"/>
  <c r="V581" i="7" s="1"/>
  <c r="U589" i="7"/>
  <c r="V589" i="7" s="1"/>
  <c r="U597" i="7"/>
  <c r="V597" i="7" s="1"/>
  <c r="U603" i="7"/>
  <c r="V603" i="7" s="1"/>
  <c r="U611" i="7"/>
  <c r="V611" i="7" s="1"/>
  <c r="U619" i="7"/>
  <c r="V619" i="7" s="1"/>
  <c r="U625" i="7"/>
  <c r="V625" i="7" s="1"/>
  <c r="U633" i="7"/>
  <c r="V633" i="7" s="1"/>
  <c r="U639" i="7"/>
  <c r="V639" i="7" s="1"/>
  <c r="U647" i="7"/>
  <c r="V647" i="7" s="1"/>
  <c r="U655" i="7"/>
  <c r="V655" i="7" s="1"/>
  <c r="U661" i="7"/>
  <c r="V661" i="7" s="1"/>
  <c r="U669" i="7"/>
  <c r="V669" i="7" s="1"/>
  <c r="U675" i="7"/>
  <c r="V675" i="7" s="1"/>
  <c r="U683" i="7"/>
  <c r="V683" i="7" s="1"/>
  <c r="U690" i="7"/>
  <c r="V690" i="7" s="1"/>
  <c r="U696" i="7"/>
  <c r="V696" i="7" s="1"/>
  <c r="U704" i="7"/>
  <c r="V704" i="7" s="1"/>
  <c r="U73" i="7"/>
  <c r="V73" i="7" s="1"/>
  <c r="U732" i="7"/>
  <c r="V732" i="7" s="1"/>
  <c r="U136" i="7"/>
  <c r="V136" i="7" s="1"/>
  <c r="U260" i="7"/>
  <c r="V260" i="7" s="1"/>
  <c r="U740" i="7"/>
  <c r="V740" i="7" s="1"/>
  <c r="U311" i="7"/>
  <c r="V311" i="7" s="1"/>
  <c r="U215" i="7"/>
  <c r="V215" i="7" s="1"/>
  <c r="U307" i="7"/>
  <c r="V307" i="7" s="1"/>
  <c r="U313" i="7"/>
  <c r="V313" i="7" s="1"/>
  <c r="U748" i="7"/>
  <c r="V748" i="7" s="1"/>
  <c r="U755" i="7"/>
  <c r="V755" i="7" s="1"/>
  <c r="U759" i="7"/>
  <c r="V759" i="7" s="1"/>
  <c r="U129" i="7"/>
  <c r="V129" i="7" s="1"/>
  <c r="U49" i="7"/>
  <c r="V49" i="7" s="1"/>
  <c r="U144" i="7"/>
  <c r="V144" i="7" s="1"/>
  <c r="U150" i="7"/>
  <c r="V150" i="7" s="1"/>
  <c r="U18" i="7"/>
  <c r="V18" i="7" s="1"/>
  <c r="U191" i="7"/>
  <c r="V191" i="7" s="1"/>
  <c r="U7" i="7"/>
  <c r="V7" i="7" s="1"/>
  <c r="U773" i="7"/>
  <c r="V773" i="7" s="1"/>
  <c r="U294" i="7"/>
  <c r="V294" i="7" s="1"/>
  <c r="U221" i="7"/>
  <c r="V221" i="7" s="1"/>
  <c r="U781" i="7"/>
  <c r="V781" i="7" s="1"/>
  <c r="U789" i="7"/>
  <c r="V789" i="7" s="1"/>
  <c r="U795" i="7"/>
  <c r="V795" i="7" s="1"/>
  <c r="U803" i="7"/>
  <c r="V803" i="7" s="1"/>
  <c r="U288" i="7"/>
  <c r="V288" i="7" s="1"/>
  <c r="U309" i="7"/>
  <c r="V309" i="7" s="1"/>
  <c r="U310" i="7"/>
  <c r="V310" i="7" s="1"/>
  <c r="U810" i="7"/>
  <c r="V810" i="7" s="1"/>
  <c r="U812" i="7"/>
  <c r="V812" i="7" s="1"/>
  <c r="U160" i="7"/>
  <c r="V160" i="7" s="1"/>
  <c r="U41" i="7"/>
  <c r="V41" i="7" s="1"/>
  <c r="U817" i="7"/>
  <c r="V817" i="7" s="1"/>
  <c r="U6" i="7"/>
  <c r="V6" i="7" s="1"/>
  <c r="U15" i="7"/>
  <c r="V15" i="7" s="1"/>
  <c r="U822" i="7"/>
  <c r="V822" i="7" s="1"/>
  <c r="U199" i="7"/>
  <c r="V199" i="7" s="1"/>
  <c r="U827" i="7"/>
  <c r="V827" i="7" s="1"/>
  <c r="U833" i="7"/>
  <c r="V833" i="7" s="1"/>
  <c r="U841" i="7"/>
  <c r="V841" i="7" s="1"/>
  <c r="U847" i="7"/>
  <c r="V847" i="7" s="1"/>
  <c r="U851" i="7"/>
  <c r="V851" i="7" s="1"/>
  <c r="U859" i="7"/>
  <c r="V859" i="7" s="1"/>
  <c r="U867" i="7"/>
  <c r="V867" i="7" s="1"/>
  <c r="U871" i="7"/>
  <c r="V871" i="7" s="1"/>
  <c r="U879" i="7"/>
  <c r="V879" i="7" s="1"/>
  <c r="U885" i="7"/>
  <c r="V885" i="7" s="1"/>
  <c r="U109" i="7"/>
  <c r="V109" i="7" s="1"/>
  <c r="U892" i="7"/>
  <c r="V892" i="7" s="1"/>
  <c r="U898" i="7"/>
  <c r="V898" i="7" s="1"/>
  <c r="U266" i="9"/>
  <c r="V266" i="9" s="1"/>
  <c r="Y266" i="9" s="1"/>
  <c r="U272" i="9"/>
  <c r="V272" i="9" s="1"/>
  <c r="U35" i="9"/>
  <c r="V35" i="9" s="1"/>
  <c r="Y35" i="9" s="1"/>
  <c r="U60" i="9"/>
  <c r="V60" i="9" s="1"/>
  <c r="U166" i="9"/>
  <c r="V166" i="9" s="1"/>
  <c r="W166" i="9" s="1"/>
  <c r="Z166" i="9" s="1"/>
  <c r="O1165" i="12" s="1"/>
  <c r="U261" i="9"/>
  <c r="V261" i="9" s="1"/>
  <c r="U192" i="9"/>
  <c r="V192" i="9" s="1"/>
  <c r="W192" i="9" s="1"/>
  <c r="Z192" i="9" s="1"/>
  <c r="O1191" i="12" s="1"/>
  <c r="U235" i="9"/>
  <c r="V235" i="9" s="1"/>
  <c r="U287" i="9"/>
  <c r="V287" i="9" s="1"/>
  <c r="U295" i="9"/>
  <c r="V295" i="9" s="1"/>
  <c r="U39" i="9"/>
  <c r="V39" i="9" s="1"/>
  <c r="U302" i="9"/>
  <c r="V302" i="9" s="1"/>
  <c r="U318" i="9"/>
  <c r="V318" i="9" s="1"/>
  <c r="Y318" i="9" s="1"/>
  <c r="U324" i="9"/>
  <c r="V324" i="9" s="1"/>
  <c r="U552" i="9"/>
  <c r="V552" i="9" s="1"/>
  <c r="Y552" i="9" s="1"/>
  <c r="U27" i="9"/>
  <c r="V27" i="9" s="1"/>
  <c r="U572" i="9"/>
  <c r="V572" i="9" s="1"/>
  <c r="Y572" i="9" s="1"/>
  <c r="U568" i="9"/>
  <c r="V568" i="9" s="1"/>
  <c r="U346" i="9"/>
  <c r="V346" i="9" s="1"/>
  <c r="U385" i="9"/>
  <c r="V385" i="9" s="1"/>
  <c r="U411" i="9"/>
  <c r="V411" i="9" s="1"/>
  <c r="Y411" i="9" s="1"/>
  <c r="U441" i="9"/>
  <c r="V441" i="9" s="1"/>
  <c r="U446" i="9"/>
  <c r="V446" i="9" s="1"/>
  <c r="Y446" i="9" s="1"/>
  <c r="U464" i="9"/>
  <c r="V464" i="9" s="1"/>
  <c r="U170" i="9"/>
  <c r="V170" i="9" s="1"/>
  <c r="W170" i="9" s="1"/>
  <c r="Z170" i="9" s="1"/>
  <c r="O1169" i="12" s="1"/>
  <c r="U466" i="9"/>
  <c r="V466" i="9" s="1"/>
  <c r="U476" i="9"/>
  <c r="V476" i="9" s="1"/>
  <c r="Y476" i="9" s="1"/>
  <c r="U483" i="9"/>
  <c r="V483" i="9" s="1"/>
  <c r="U187" i="9"/>
  <c r="V187" i="9" s="1"/>
  <c r="W187" i="9" s="1"/>
  <c r="Z187" i="9" s="1"/>
  <c r="O1186" i="12" s="1"/>
  <c r="U176" i="9"/>
  <c r="V176" i="9" s="1"/>
  <c r="U80" i="9"/>
  <c r="V80" i="9" s="1"/>
  <c r="Y80" i="9" s="1"/>
  <c r="U31" i="9"/>
  <c r="V31" i="9" s="1"/>
  <c r="U75" i="9"/>
  <c r="V75" i="9" s="1"/>
  <c r="Y75" i="9" s="1"/>
  <c r="U239" i="9"/>
  <c r="V239" i="9" s="1"/>
  <c r="U76" i="9"/>
  <c r="V76" i="9" s="1"/>
  <c r="Y76" i="9" s="1"/>
  <c r="U149" i="9"/>
  <c r="V149" i="9" s="1"/>
  <c r="U352" i="7"/>
  <c r="V352" i="7" s="1"/>
  <c r="U357" i="7"/>
  <c r="V357" i="7" s="1"/>
  <c r="U361" i="7"/>
  <c r="V361" i="7" s="1"/>
  <c r="U364" i="7"/>
  <c r="V364" i="7" s="1"/>
  <c r="U280" i="7"/>
  <c r="V280" i="7" s="1"/>
  <c r="U368" i="7"/>
  <c r="V368" i="7" s="1"/>
  <c r="U55" i="7"/>
  <c r="V55" i="7" s="1"/>
  <c r="U246" i="7"/>
  <c r="V246" i="7" s="1"/>
  <c r="U272" i="7"/>
  <c r="V272" i="7" s="1"/>
  <c r="U374" i="7"/>
  <c r="V374" i="7" s="1"/>
  <c r="U377" i="7"/>
  <c r="V377" i="7" s="1"/>
  <c r="U496" i="7"/>
  <c r="V496" i="7" s="1"/>
  <c r="U502" i="7"/>
  <c r="V502" i="7" s="1"/>
  <c r="U506" i="7"/>
  <c r="V506" i="7" s="1"/>
  <c r="U512" i="7"/>
  <c r="V512" i="7" s="1"/>
  <c r="U518" i="7"/>
  <c r="V518" i="7" s="1"/>
  <c r="U522" i="7"/>
  <c r="V522" i="7" s="1"/>
  <c r="U528" i="7"/>
  <c r="V528" i="7" s="1"/>
  <c r="U532" i="7"/>
  <c r="V532" i="7" s="1"/>
  <c r="U538" i="7"/>
  <c r="V538" i="7" s="1"/>
  <c r="U544" i="7"/>
  <c r="V544" i="7" s="1"/>
  <c r="U548" i="7"/>
  <c r="V548" i="7" s="1"/>
  <c r="U554" i="7"/>
  <c r="V554" i="7" s="1"/>
  <c r="U560" i="7"/>
  <c r="V560" i="7" s="1"/>
  <c r="U564" i="7"/>
  <c r="V564" i="7" s="1"/>
  <c r="U570" i="7"/>
  <c r="V570" i="7" s="1"/>
  <c r="U574" i="7"/>
  <c r="V574" i="7" s="1"/>
  <c r="U580" i="7"/>
  <c r="V580" i="7" s="1"/>
  <c r="U586" i="7"/>
  <c r="V586" i="7" s="1"/>
  <c r="U590" i="7"/>
  <c r="V590" i="7" s="1"/>
  <c r="U596" i="7"/>
  <c r="V596" i="7" s="1"/>
  <c r="U602" i="7"/>
  <c r="V602" i="7" s="1"/>
  <c r="U606" i="7"/>
  <c r="V606" i="7" s="1"/>
  <c r="U612" i="7"/>
  <c r="V612" i="7" s="1"/>
  <c r="U616" i="7"/>
  <c r="V616" i="7" s="1"/>
  <c r="U622" i="7"/>
  <c r="V622" i="7" s="1"/>
  <c r="U628" i="7"/>
  <c r="V628" i="7" s="1"/>
  <c r="U632" i="7"/>
  <c r="V632" i="7" s="1"/>
  <c r="U638" i="7"/>
  <c r="V638" i="7" s="1"/>
  <c r="U644" i="7"/>
  <c r="V644" i="7" s="1"/>
  <c r="U648" i="7"/>
  <c r="V648" i="7" s="1"/>
  <c r="U654" i="7"/>
  <c r="V654" i="7" s="1"/>
  <c r="U658" i="7"/>
  <c r="V658" i="7" s="1"/>
  <c r="U664" i="7"/>
  <c r="V664" i="7" s="1"/>
  <c r="U666" i="7"/>
  <c r="V666" i="7" s="1"/>
  <c r="U670" i="7"/>
  <c r="V670" i="7" s="1"/>
  <c r="U672" i="7"/>
  <c r="V672" i="7" s="1"/>
  <c r="U674" i="7"/>
  <c r="V674" i="7" s="1"/>
  <c r="U676" i="7"/>
  <c r="V676" i="7" s="1"/>
  <c r="Y676" i="7" s="1"/>
  <c r="U678" i="7"/>
  <c r="V678" i="7" s="1"/>
  <c r="U680" i="7"/>
  <c r="V680" i="7" s="1"/>
  <c r="U682" i="7"/>
  <c r="V682" i="7" s="1"/>
  <c r="U684" i="7"/>
  <c r="V684" i="7" s="1"/>
  <c r="U151" i="7"/>
  <c r="V151" i="7" s="1"/>
  <c r="U687" i="7"/>
  <c r="V687" i="7" s="1"/>
  <c r="U689" i="7"/>
  <c r="V689" i="7" s="1"/>
  <c r="U691" i="7"/>
  <c r="V691" i="7" s="1"/>
  <c r="U693" i="7"/>
  <c r="V693" i="7" s="1"/>
  <c r="U695" i="7"/>
  <c r="V695" i="7" s="1"/>
  <c r="U697" i="7"/>
  <c r="V697" i="7" s="1"/>
  <c r="U699" i="7"/>
  <c r="V699" i="7" s="1"/>
  <c r="U701" i="7"/>
  <c r="V701" i="7" s="1"/>
  <c r="U703" i="7"/>
  <c r="V703" i="7" s="1"/>
  <c r="U705" i="7"/>
  <c r="V705" i="7" s="1"/>
  <c r="U707" i="7"/>
  <c r="V707" i="7" s="1"/>
  <c r="U709" i="7"/>
  <c r="V709" i="7" s="1"/>
  <c r="U190" i="7"/>
  <c r="V190" i="7" s="1"/>
  <c r="U90" i="7"/>
  <c r="V90" i="7" s="1"/>
  <c r="U157" i="7"/>
  <c r="V157" i="7" s="1"/>
  <c r="U214" i="7"/>
  <c r="V214" i="7" s="1"/>
  <c r="U117" i="7"/>
  <c r="V117" i="7" s="1"/>
  <c r="U114" i="7"/>
  <c r="V114" i="7" s="1"/>
  <c r="U145" i="7"/>
  <c r="V145" i="7" s="1"/>
  <c r="U168" i="7"/>
  <c r="V168" i="7" s="1"/>
  <c r="U201" i="7"/>
  <c r="V201" i="7" s="1"/>
  <c r="U172" i="7"/>
  <c r="V172" i="7" s="1"/>
  <c r="U989" i="7"/>
  <c r="V989" i="7" s="1"/>
  <c r="U115" i="7"/>
  <c r="V115" i="7" s="1"/>
  <c r="U209" i="7"/>
  <c r="V209" i="7" s="1"/>
  <c r="U184" i="7"/>
  <c r="V184" i="7" s="1"/>
  <c r="U155" i="7"/>
  <c r="V155" i="7" s="1"/>
  <c r="U50" i="7"/>
  <c r="V50" i="7" s="1"/>
  <c r="U134" i="7"/>
  <c r="V134" i="7" s="1"/>
  <c r="U713" i="7"/>
  <c r="V713" i="7" s="1"/>
  <c r="U261" i="7"/>
  <c r="V261" i="7" s="1"/>
  <c r="U715" i="7"/>
  <c r="V715" i="7" s="1"/>
  <c r="U717" i="7"/>
  <c r="V717" i="7" s="1"/>
  <c r="U719" i="7"/>
  <c r="V719" i="7" s="1"/>
  <c r="U721" i="7"/>
  <c r="V721" i="7" s="1"/>
  <c r="U723" i="7"/>
  <c r="V723" i="7" s="1"/>
  <c r="U725" i="7"/>
  <c r="V725" i="7" s="1"/>
  <c r="U727" i="7"/>
  <c r="V727" i="7" s="1"/>
  <c r="U729" i="7"/>
  <c r="V729" i="7" s="1"/>
  <c r="U731" i="7"/>
  <c r="V731" i="7" s="1"/>
  <c r="U733" i="7"/>
  <c r="V733" i="7" s="1"/>
  <c r="U735" i="7"/>
  <c r="V735" i="7" s="1"/>
  <c r="U226" i="7"/>
  <c r="V226" i="7" s="1"/>
  <c r="U254" i="7"/>
  <c r="V254" i="7" s="1"/>
  <c r="U736" i="7"/>
  <c r="V736" i="7" s="1"/>
  <c r="U236" i="7"/>
  <c r="V236" i="7" s="1"/>
  <c r="U244" i="7"/>
  <c r="V244" i="7" s="1"/>
  <c r="U222" i="7"/>
  <c r="V222" i="7" s="1"/>
  <c r="U247" i="7"/>
  <c r="V247" i="7" s="1"/>
  <c r="U243" i="7"/>
  <c r="V243" i="7" s="1"/>
  <c r="U198" i="7"/>
  <c r="V198" i="7" s="1"/>
  <c r="U99" i="7"/>
  <c r="V99" i="7" s="1"/>
  <c r="U255" i="7"/>
  <c r="V255" i="7" s="1"/>
  <c r="U737" i="7"/>
  <c r="V737" i="7" s="1"/>
  <c r="U739" i="7"/>
  <c r="V739" i="7" s="1"/>
  <c r="U741" i="7"/>
  <c r="V741" i="7" s="1"/>
  <c r="U298" i="7"/>
  <c r="V298" i="7" s="1"/>
  <c r="U71" i="7"/>
  <c r="V71" i="7" s="1"/>
  <c r="U64" i="7"/>
  <c r="V64" i="7" s="1"/>
  <c r="U81" i="7"/>
  <c r="V81" i="7" s="1"/>
  <c r="U75" i="7"/>
  <c r="V75" i="7" s="1"/>
  <c r="U742" i="7"/>
  <c r="V742" i="7" s="1"/>
  <c r="U252" i="7"/>
  <c r="V252" i="7" s="1"/>
  <c r="U278" i="7"/>
  <c r="V278" i="7" s="1"/>
  <c r="U328" i="7"/>
  <c r="V328" i="7" s="1"/>
  <c r="U743" i="7"/>
  <c r="V743" i="7" s="1"/>
  <c r="U323" i="7"/>
  <c r="V323" i="7" s="1"/>
  <c r="U218" i="7"/>
  <c r="V218" i="7" s="1"/>
  <c r="U745" i="7"/>
  <c r="V745" i="7" s="1"/>
  <c r="U747" i="7"/>
  <c r="V747" i="7" s="1"/>
  <c r="U749" i="7"/>
  <c r="V749" i="7" s="1"/>
  <c r="U750" i="7"/>
  <c r="V750" i="7" s="1"/>
  <c r="U752" i="7"/>
  <c r="V752" i="7" s="1"/>
  <c r="U754" i="7"/>
  <c r="V754" i="7" s="1"/>
  <c r="U24" i="7"/>
  <c r="V24" i="7" s="1"/>
  <c r="U757" i="7"/>
  <c r="V757" i="7" s="1"/>
  <c r="U758" i="7"/>
  <c r="V758" i="7" s="1"/>
  <c r="U36" i="7"/>
  <c r="V36" i="7" s="1"/>
  <c r="U760" i="7"/>
  <c r="V760" i="7" s="1"/>
  <c r="U52" i="7"/>
  <c r="V52" i="7" s="1"/>
  <c r="U37" i="7"/>
  <c r="V37" i="7" s="1"/>
  <c r="U762" i="7"/>
  <c r="V762" i="7" s="1"/>
  <c r="U763" i="7"/>
  <c r="V763" i="7" s="1"/>
  <c r="U21" i="7"/>
  <c r="V21" i="7" s="1"/>
  <c r="U195" i="7"/>
  <c r="V195" i="7" s="1"/>
  <c r="U765" i="7"/>
  <c r="V765" i="7" s="1"/>
  <c r="U31" i="7"/>
  <c r="V31" i="7" s="1"/>
  <c r="U19" i="7"/>
  <c r="V19" i="7" s="1"/>
  <c r="U126" i="7"/>
  <c r="V126" i="7" s="1"/>
  <c r="U766" i="7"/>
  <c r="V766" i="7" s="1"/>
  <c r="U118" i="7"/>
  <c r="V118" i="7" s="1"/>
  <c r="U20" i="7"/>
  <c r="V20" i="7" s="1"/>
  <c r="U768" i="7"/>
  <c r="V768" i="7" s="1"/>
  <c r="U770" i="7"/>
  <c r="V770" i="7" s="1"/>
  <c r="U771" i="7"/>
  <c r="V771" i="7" s="1"/>
  <c r="U180" i="7"/>
  <c r="V180" i="7" s="1"/>
  <c r="U13" i="7"/>
  <c r="V13" i="7" s="1"/>
  <c r="U11" i="7"/>
  <c r="V11" i="7" s="1"/>
  <c r="U29" i="7"/>
  <c r="V29" i="7" s="1"/>
  <c r="U772" i="7"/>
  <c r="V772" i="7" s="1"/>
  <c r="U10" i="7"/>
  <c r="V10" i="7" s="1"/>
  <c r="U34" i="7"/>
  <c r="V34" i="7" s="1"/>
  <c r="U22" i="7"/>
  <c r="V22" i="7" s="1"/>
  <c r="U23" i="7"/>
  <c r="V23" i="7" s="1"/>
  <c r="U30" i="7"/>
  <c r="V30" i="7" s="1"/>
  <c r="U153" i="7"/>
  <c r="V153" i="7" s="1"/>
  <c r="U267" i="7"/>
  <c r="V267" i="7" s="1"/>
  <c r="U281" i="7"/>
  <c r="V281" i="7" s="1"/>
  <c r="U774" i="7"/>
  <c r="V774" i="7" s="1"/>
  <c r="U251" i="7"/>
  <c r="V251" i="7" s="1"/>
  <c r="U776" i="7"/>
  <c r="V776" i="7" s="1"/>
  <c r="U778" i="7"/>
  <c r="V778" i="7" s="1"/>
  <c r="U780" i="7"/>
  <c r="V780" i="7" s="1"/>
  <c r="U782" i="7"/>
  <c r="V782" i="7" s="1"/>
  <c r="U784" i="7"/>
  <c r="V784" i="7" s="1"/>
  <c r="U786" i="7"/>
  <c r="V786" i="7" s="1"/>
  <c r="U788" i="7"/>
  <c r="V788" i="7" s="1"/>
  <c r="U790" i="7"/>
  <c r="V790" i="7" s="1"/>
  <c r="U792" i="7"/>
  <c r="V792" i="7" s="1"/>
  <c r="U794" i="7"/>
  <c r="V794" i="7" s="1"/>
  <c r="U796" i="7"/>
  <c r="V796" i="7" s="1"/>
  <c r="U798" i="7"/>
  <c r="V798" i="7" s="1"/>
  <c r="U800" i="7"/>
  <c r="V800" i="7" s="1"/>
  <c r="U802" i="7"/>
  <c r="V802" i="7" s="1"/>
  <c r="U804" i="7"/>
  <c r="V804" i="7" s="1"/>
  <c r="U806" i="7"/>
  <c r="V806" i="7" s="1"/>
  <c r="U271" i="7"/>
  <c r="V271" i="7" s="1"/>
  <c r="U242" i="7"/>
  <c r="V242" i="7" s="1"/>
  <c r="U301" i="7"/>
  <c r="V301" i="7" s="1"/>
  <c r="U302" i="7"/>
  <c r="V302" i="7" s="1"/>
  <c r="U808" i="7"/>
  <c r="V808" i="7" s="1"/>
  <c r="U217" i="7"/>
  <c r="V217" i="7" s="1"/>
  <c r="U61" i="7"/>
  <c r="V61" i="7" s="1"/>
  <c r="U14" i="7"/>
  <c r="V14" i="7" s="1"/>
  <c r="U321" i="7"/>
  <c r="V321" i="7" s="1"/>
  <c r="U268" i="7"/>
  <c r="V268" i="7" s="1"/>
  <c r="U308" i="7"/>
  <c r="V308" i="7" s="1"/>
  <c r="U295" i="7"/>
  <c r="V295" i="7" s="1"/>
  <c r="U297" i="7"/>
  <c r="V297" i="7" s="1"/>
  <c r="U809" i="7"/>
  <c r="V809" i="7" s="1"/>
  <c r="U811" i="7"/>
  <c r="V811" i="7" s="1"/>
  <c r="U813" i="7"/>
  <c r="V813" i="7" s="1"/>
  <c r="U815" i="7"/>
  <c r="V815" i="7" s="1"/>
  <c r="U119" i="7"/>
  <c r="V119" i="7" s="1"/>
  <c r="U120" i="7"/>
  <c r="V120" i="7" s="1"/>
  <c r="U107" i="7"/>
  <c r="V107" i="7" s="1"/>
  <c r="U58" i="7"/>
  <c r="V58" i="7" s="1"/>
  <c r="U166" i="7"/>
  <c r="V166" i="7" s="1"/>
  <c r="U213" i="7"/>
  <c r="V213" i="7" s="1"/>
  <c r="U106" i="7"/>
  <c r="V106" i="7" s="1"/>
  <c r="U9" i="7"/>
  <c r="V9" i="7" s="1"/>
  <c r="U138" i="7"/>
  <c r="V138" i="7" s="1"/>
  <c r="U818" i="7"/>
  <c r="V818" i="7" s="1"/>
  <c r="U32" i="7"/>
  <c r="V32" i="7" s="1"/>
  <c r="U130" i="7"/>
  <c r="V130" i="7" s="1"/>
  <c r="U152" i="7"/>
  <c r="V152" i="7" s="1"/>
  <c r="U999" i="7"/>
  <c r="V999" i="7" s="1"/>
  <c r="U16" i="7"/>
  <c r="V16" i="7" s="1"/>
  <c r="U110" i="7"/>
  <c r="V110" i="7" s="1"/>
  <c r="U12" i="7"/>
  <c r="V12" i="7" s="1"/>
  <c r="U125" i="7"/>
  <c r="V125" i="7" s="1"/>
  <c r="U821" i="7"/>
  <c r="V821" i="7" s="1"/>
  <c r="U17" i="7"/>
  <c r="V17" i="7" s="1"/>
  <c r="U823" i="7"/>
  <c r="V823" i="7" s="1"/>
  <c r="U186" i="7"/>
  <c r="V186" i="7" s="1"/>
  <c r="U140" i="7"/>
  <c r="V140" i="7" s="1"/>
  <c r="U121" i="7"/>
  <c r="V121" i="7" s="1"/>
  <c r="U102" i="7"/>
  <c r="V102" i="7" s="1"/>
  <c r="U824" i="7"/>
  <c r="V824" i="7" s="1"/>
  <c r="U826" i="7"/>
  <c r="V826" i="7" s="1"/>
  <c r="U828" i="7"/>
  <c r="V828" i="7" s="1"/>
  <c r="U830" i="7"/>
  <c r="V830" i="7" s="1"/>
  <c r="U832" i="7"/>
  <c r="V832" i="7" s="1"/>
  <c r="U834" i="7"/>
  <c r="V834" i="7" s="1"/>
  <c r="U836" i="7"/>
  <c r="V836" i="7" s="1"/>
  <c r="U838" i="7"/>
  <c r="V838" i="7" s="1"/>
  <c r="U840" i="7"/>
  <c r="V840" i="7" s="1"/>
  <c r="U842" i="7"/>
  <c r="V842" i="7" s="1"/>
  <c r="U844" i="7"/>
  <c r="V844" i="7" s="1"/>
  <c r="U846" i="7"/>
  <c r="V846" i="7" s="1"/>
  <c r="U848" i="7"/>
  <c r="V848" i="7" s="1"/>
  <c r="U196" i="7"/>
  <c r="V196" i="7" s="1"/>
  <c r="U103" i="7"/>
  <c r="V103" i="7" s="1"/>
  <c r="U850" i="7"/>
  <c r="V850" i="7" s="1"/>
  <c r="U852" i="7"/>
  <c r="V852" i="7" s="1"/>
  <c r="U854" i="7"/>
  <c r="V854" i="7" s="1"/>
  <c r="U856" i="7"/>
  <c r="V856" i="7" s="1"/>
  <c r="U858" i="7"/>
  <c r="V858" i="7" s="1"/>
  <c r="U860" i="7"/>
  <c r="V860" i="7" s="1"/>
  <c r="U862" i="7"/>
  <c r="V862" i="7" s="1"/>
  <c r="U864" i="7"/>
  <c r="V864" i="7" s="1"/>
  <c r="U866" i="7"/>
  <c r="V866" i="7" s="1"/>
  <c r="U868" i="7"/>
  <c r="V868" i="7" s="1"/>
  <c r="U870" i="7"/>
  <c r="V870" i="7" s="1"/>
  <c r="U872" i="7"/>
  <c r="V872" i="7" s="1"/>
  <c r="U874" i="7"/>
  <c r="V874" i="7" s="1"/>
  <c r="U876" i="7"/>
  <c r="V876" i="7" s="1"/>
  <c r="U878" i="7"/>
  <c r="V878" i="7" s="1"/>
  <c r="U880" i="7"/>
  <c r="V880" i="7" s="1"/>
  <c r="U882" i="7"/>
  <c r="V882" i="7" s="1"/>
  <c r="U884" i="7"/>
  <c r="V884" i="7" s="1"/>
  <c r="U886" i="7"/>
  <c r="V886" i="7" s="1"/>
  <c r="U888" i="7"/>
  <c r="V888" i="7" s="1"/>
  <c r="U890" i="7"/>
  <c r="V890" i="7" s="1"/>
  <c r="U86" i="7"/>
  <c r="V86" i="7" s="1"/>
  <c r="U179" i="7"/>
  <c r="V179" i="7" s="1"/>
  <c r="U146" i="7"/>
  <c r="V146" i="7" s="1"/>
  <c r="U93" i="7"/>
  <c r="V93" i="7" s="1"/>
  <c r="U337" i="7"/>
  <c r="V337" i="7" s="1"/>
  <c r="U316" i="7"/>
  <c r="V316" i="7" s="1"/>
  <c r="U96" i="7"/>
  <c r="V96" i="7" s="1"/>
  <c r="U258" i="7"/>
  <c r="V258" i="7" s="1"/>
  <c r="U304" i="7"/>
  <c r="V304" i="7" s="1"/>
  <c r="U893" i="7"/>
  <c r="V893" i="7" s="1"/>
  <c r="U895" i="7"/>
  <c r="V895" i="7" s="1"/>
  <c r="U897" i="7"/>
  <c r="V897" i="7" s="1"/>
  <c r="U899" i="7"/>
  <c r="V899" i="7" s="1"/>
  <c r="U562" i="9"/>
  <c r="V562" i="9" s="1"/>
  <c r="U44" i="9"/>
  <c r="V44" i="9" s="1"/>
  <c r="Y44" i="9" s="1"/>
  <c r="U384" i="9"/>
  <c r="V384" i="9" s="1"/>
  <c r="U390" i="9"/>
  <c r="V390" i="9" s="1"/>
  <c r="Y390" i="9" s="1"/>
  <c r="U405" i="9"/>
  <c r="V405" i="9" s="1"/>
  <c r="U410" i="9"/>
  <c r="V410" i="9" s="1"/>
  <c r="Y410" i="9" s="1"/>
  <c r="U412" i="9"/>
  <c r="V412" i="9" s="1"/>
  <c r="U172" i="9"/>
  <c r="V172" i="9" s="1"/>
  <c r="U257" i="9"/>
  <c r="V257" i="9" s="1"/>
  <c r="U247" i="9"/>
  <c r="V247" i="9" s="1"/>
  <c r="Y247" i="9" s="1"/>
  <c r="U71" i="9"/>
  <c r="V71" i="9" s="1"/>
  <c r="U465" i="9"/>
  <c r="V465" i="9" s="1"/>
  <c r="Y465" i="9" s="1"/>
  <c r="U171" i="9"/>
  <c r="V171" i="9" s="1"/>
  <c r="U482" i="9"/>
  <c r="V482" i="9" s="1"/>
  <c r="Y482" i="9" s="1"/>
  <c r="U45" i="9"/>
  <c r="V45" i="9" s="1"/>
  <c r="U224" i="9"/>
  <c r="V224" i="9" s="1"/>
  <c r="U513" i="9"/>
  <c r="V513" i="9" s="1"/>
  <c r="U78" i="9"/>
  <c r="V78" i="9" s="1"/>
  <c r="U142" i="9"/>
  <c r="V142" i="9" s="1"/>
  <c r="U343" i="7"/>
  <c r="V343" i="7" s="1"/>
  <c r="U345" i="7"/>
  <c r="V345" i="7" s="1"/>
  <c r="U349" i="7"/>
  <c r="V349" i="7" s="1"/>
  <c r="U89" i="7"/>
  <c r="V89" i="7" s="1"/>
  <c r="U355" i="7"/>
  <c r="V355" i="7" s="1"/>
  <c r="U40" i="7"/>
  <c r="V40" i="7" s="1"/>
  <c r="U360" i="7"/>
  <c r="V360" i="7" s="1"/>
  <c r="U362" i="7"/>
  <c r="V362" i="7" s="1"/>
  <c r="U320" i="7"/>
  <c r="V320" i="7" s="1"/>
  <c r="U366" i="7"/>
  <c r="V366" i="7" s="1"/>
  <c r="U369" i="7"/>
  <c r="V369" i="7" s="1"/>
  <c r="U60" i="7"/>
  <c r="V60" i="7" s="1"/>
  <c r="U382" i="7"/>
  <c r="V382" i="7" s="1"/>
  <c r="U384" i="7"/>
  <c r="V384" i="7" s="1"/>
  <c r="U386" i="7"/>
  <c r="V386" i="7" s="1"/>
  <c r="U497" i="7"/>
  <c r="V497" i="7" s="1"/>
  <c r="U503" i="7"/>
  <c r="V503" i="7" s="1"/>
  <c r="U505" i="7"/>
  <c r="V505" i="7" s="1"/>
  <c r="U511" i="7"/>
  <c r="V511" i="7" s="1"/>
  <c r="U515" i="7"/>
  <c r="V515" i="7" s="1"/>
  <c r="U519" i="7"/>
  <c r="V519" i="7" s="1"/>
  <c r="U525" i="7"/>
  <c r="V525" i="7" s="1"/>
  <c r="U529" i="7"/>
  <c r="V529" i="7" s="1"/>
  <c r="U533" i="7"/>
  <c r="V533" i="7" s="1"/>
  <c r="U537" i="7"/>
  <c r="V537" i="7" s="1"/>
  <c r="U541" i="7"/>
  <c r="V541" i="7" s="1"/>
  <c r="U547" i="7"/>
  <c r="V547" i="7" s="1"/>
  <c r="U551" i="7"/>
  <c r="V551" i="7" s="1"/>
  <c r="U555" i="7"/>
  <c r="V555" i="7" s="1"/>
  <c r="U559" i="7"/>
  <c r="V559" i="7" s="1"/>
  <c r="U565" i="7"/>
  <c r="V565" i="7" s="1"/>
  <c r="U569" i="7"/>
  <c r="V569" i="7" s="1"/>
  <c r="U573" i="7"/>
  <c r="V573" i="7" s="1"/>
  <c r="U577" i="7"/>
  <c r="V577" i="7" s="1"/>
  <c r="U583" i="7"/>
  <c r="V583" i="7" s="1"/>
  <c r="U587" i="7"/>
  <c r="V587" i="7" s="1"/>
  <c r="U591" i="7"/>
  <c r="V591" i="7" s="1"/>
  <c r="U595" i="7"/>
  <c r="V595" i="7" s="1"/>
  <c r="U599" i="7"/>
  <c r="V599" i="7" s="1"/>
  <c r="U605" i="7"/>
  <c r="V605" i="7" s="1"/>
  <c r="U609" i="7"/>
  <c r="V609" i="7" s="1"/>
  <c r="U613" i="7"/>
  <c r="V613" i="7" s="1"/>
  <c r="U617" i="7"/>
  <c r="V617" i="7" s="1"/>
  <c r="U623" i="7"/>
  <c r="V623" i="7" s="1"/>
  <c r="U627" i="7"/>
  <c r="V627" i="7" s="1"/>
  <c r="U631" i="7"/>
  <c r="V631" i="7" s="1"/>
  <c r="U635" i="7"/>
  <c r="V635" i="7" s="1"/>
  <c r="U641" i="7"/>
  <c r="V641" i="7" s="1"/>
  <c r="U645" i="7"/>
  <c r="V645" i="7" s="1"/>
  <c r="U649" i="7"/>
  <c r="V649" i="7" s="1"/>
  <c r="U653" i="7"/>
  <c r="V653" i="7" s="1"/>
  <c r="U659" i="7"/>
  <c r="V659" i="7" s="1"/>
  <c r="U663" i="7"/>
  <c r="V663" i="7" s="1"/>
  <c r="U667" i="7"/>
  <c r="V667" i="7" s="1"/>
  <c r="U671" i="7"/>
  <c r="V671" i="7" s="1"/>
  <c r="U677" i="7"/>
  <c r="V677" i="7" s="1"/>
  <c r="U681" i="7"/>
  <c r="V681" i="7" s="1"/>
  <c r="U685" i="7"/>
  <c r="V685" i="7" s="1"/>
  <c r="U688" i="7"/>
  <c r="V688" i="7" s="1"/>
  <c r="U692" i="7"/>
  <c r="V692" i="7" s="1"/>
  <c r="U698" i="7"/>
  <c r="V698" i="7" s="1"/>
  <c r="U702" i="7"/>
  <c r="V702" i="7" s="1"/>
  <c r="U706" i="7"/>
  <c r="V706" i="7" s="1"/>
  <c r="U710" i="7"/>
  <c r="V710" i="7" s="1"/>
  <c r="U87" i="7"/>
  <c r="V87" i="7" s="1"/>
  <c r="U70" i="7"/>
  <c r="V70" i="7" s="1"/>
  <c r="U197" i="7"/>
  <c r="V197" i="7" s="1"/>
  <c r="U39" i="7"/>
  <c r="V39" i="7" s="1"/>
  <c r="U123" i="7"/>
  <c r="V123" i="7" s="1"/>
  <c r="U992" i="7"/>
  <c r="V992" i="7" s="1"/>
  <c r="U38" i="7"/>
  <c r="V38" i="7" s="1"/>
  <c r="U979" i="7"/>
  <c r="V979" i="7" s="1"/>
  <c r="U187" i="7"/>
  <c r="V187" i="7" s="1"/>
  <c r="U714" i="7"/>
  <c r="V714" i="7" s="1"/>
  <c r="U257" i="7"/>
  <c r="V257" i="7" s="1"/>
  <c r="U716" i="7"/>
  <c r="V716" i="7" s="1"/>
  <c r="U720" i="7"/>
  <c r="V720" i="7" s="1"/>
  <c r="U722" i="7"/>
  <c r="V722" i="7" s="1"/>
  <c r="U724" i="7"/>
  <c r="V724" i="7" s="1"/>
  <c r="U726" i="7"/>
  <c r="V726" i="7" s="1"/>
  <c r="U730" i="7"/>
  <c r="V730" i="7" s="1"/>
  <c r="U68" i="7"/>
  <c r="V68" i="7" s="1"/>
  <c r="U738" i="7"/>
  <c r="V738" i="7" s="1"/>
  <c r="U76" i="7"/>
  <c r="V76" i="7" s="1"/>
  <c r="U85" i="7"/>
  <c r="V85" i="7" s="1"/>
  <c r="U744" i="7"/>
  <c r="V744" i="7" s="1"/>
  <c r="U219" i="7"/>
  <c r="V219" i="7" s="1"/>
  <c r="U314" i="7"/>
  <c r="V314" i="7" s="1"/>
  <c r="U751" i="7"/>
  <c r="V751" i="7" s="1"/>
  <c r="U753" i="7"/>
  <c r="V753" i="7" s="1"/>
  <c r="U5" i="7"/>
  <c r="V5" i="7" s="1"/>
  <c r="U25" i="7"/>
  <c r="V25" i="7" s="1"/>
  <c r="U761" i="7"/>
  <c r="V761" i="7" s="1"/>
  <c r="U764" i="7"/>
  <c r="V764" i="7" s="1"/>
  <c r="U208" i="7"/>
  <c r="V208" i="7" s="1"/>
  <c r="U28" i="7"/>
  <c r="V28" i="7" s="1"/>
  <c r="U767" i="7"/>
  <c r="V767" i="7" s="1"/>
  <c r="U178" i="7"/>
  <c r="V178" i="7" s="1"/>
  <c r="U26" i="7"/>
  <c r="V26" i="7" s="1"/>
  <c r="U173" i="7"/>
  <c r="V173" i="7" s="1"/>
  <c r="U147" i="7"/>
  <c r="V147" i="7" s="1"/>
  <c r="U167" i="7"/>
  <c r="V167" i="7" s="1"/>
  <c r="U985" i="7"/>
  <c r="V985" i="7" s="1"/>
  <c r="U8" i="7"/>
  <c r="V8" i="7" s="1"/>
  <c r="U270" i="7"/>
  <c r="V270" i="7" s="1"/>
  <c r="U775" i="7"/>
  <c r="V775" i="7" s="1"/>
  <c r="U779" i="7"/>
  <c r="V779" i="7" s="1"/>
  <c r="U785" i="7"/>
  <c r="V785" i="7" s="1"/>
  <c r="U787" i="7"/>
  <c r="V787" i="7" s="1"/>
  <c r="U793" i="7"/>
  <c r="V793" i="7" s="1"/>
  <c r="U799" i="7"/>
  <c r="V799" i="7" s="1"/>
  <c r="U801" i="7"/>
  <c r="V801" i="7" s="1"/>
  <c r="U807" i="7"/>
  <c r="V807" i="7" s="1"/>
  <c r="U216" i="7"/>
  <c r="V216" i="7" s="1"/>
  <c r="U227" i="7"/>
  <c r="V227" i="7" s="1"/>
  <c r="U57" i="7"/>
  <c r="V57" i="7" s="1"/>
  <c r="U263" i="7"/>
  <c r="V263" i="7" s="1"/>
  <c r="U174" i="7"/>
  <c r="V174" i="7" s="1"/>
  <c r="U175" i="7"/>
  <c r="V175" i="7" s="1"/>
  <c r="U816" i="7"/>
  <c r="V816" i="7" s="1"/>
  <c r="U79" i="7"/>
  <c r="V79" i="7" s="1"/>
  <c r="U84" i="7"/>
  <c r="V84" i="7" s="1"/>
  <c r="U113" i="7"/>
  <c r="V113" i="7" s="1"/>
  <c r="U80" i="7"/>
  <c r="V80" i="7" s="1"/>
  <c r="U94" i="7"/>
  <c r="V94" i="7" s="1"/>
  <c r="U820" i="7"/>
  <c r="V820" i="7" s="1"/>
  <c r="U54" i="7"/>
  <c r="V54" i="7" s="1"/>
  <c r="U108" i="7"/>
  <c r="V108" i="7" s="1"/>
  <c r="U177" i="7"/>
  <c r="V177" i="7" s="1"/>
  <c r="U825" i="7"/>
  <c r="V825" i="7" s="1"/>
  <c r="U831" i="7"/>
  <c r="V831" i="7" s="1"/>
  <c r="U837" i="7"/>
  <c r="V837" i="7" s="1"/>
  <c r="U839" i="7"/>
  <c r="V839" i="7" s="1"/>
  <c r="U845" i="7"/>
  <c r="V845" i="7" s="1"/>
  <c r="U163" i="7"/>
  <c r="V163" i="7" s="1"/>
  <c r="U149" i="7"/>
  <c r="V149" i="7" s="1"/>
  <c r="U855" i="7"/>
  <c r="V855" i="7" s="1"/>
  <c r="U861" i="7"/>
  <c r="V861" i="7" s="1"/>
  <c r="U863" i="7"/>
  <c r="V863" i="7" s="1"/>
  <c r="U869" i="7"/>
  <c r="V869" i="7" s="1"/>
  <c r="U875" i="7"/>
  <c r="V875" i="7" s="1"/>
  <c r="U877" i="7"/>
  <c r="V877" i="7" s="1"/>
  <c r="U883" i="7"/>
  <c r="V883" i="7" s="1"/>
  <c r="U889" i="7"/>
  <c r="V889" i="7" s="1"/>
  <c r="U891" i="7"/>
  <c r="V891" i="7" s="1"/>
  <c r="U92" i="7"/>
  <c r="V92" i="7" s="1"/>
  <c r="U894" i="7"/>
  <c r="V894" i="7" s="1"/>
  <c r="U900" i="7"/>
  <c r="V900" i="7" s="1"/>
  <c r="U268" i="9"/>
  <c r="V268" i="9" s="1"/>
  <c r="W268" i="9" s="1"/>
  <c r="Z268" i="9" s="1"/>
  <c r="O1267" i="12" s="1"/>
  <c r="U270" i="9"/>
  <c r="V270" i="9" s="1"/>
  <c r="U274" i="9"/>
  <c r="V274" i="9" s="1"/>
  <c r="Y274" i="9" s="1"/>
  <c r="U277" i="9"/>
  <c r="V277" i="9" s="1"/>
  <c r="U280" i="9"/>
  <c r="V280" i="9" s="1"/>
  <c r="Y280" i="9" s="1"/>
  <c r="U213" i="9"/>
  <c r="V213" i="9" s="1"/>
  <c r="U285" i="9"/>
  <c r="V285" i="9" s="1"/>
  <c r="Y285" i="9" s="1"/>
  <c r="U291" i="9"/>
  <c r="V291" i="9" s="1"/>
  <c r="U308" i="9"/>
  <c r="V308" i="9" s="1"/>
  <c r="Y308" i="9" s="1"/>
  <c r="U314" i="9"/>
  <c r="V314" i="9" s="1"/>
  <c r="U320" i="9"/>
  <c r="V320" i="9" s="1"/>
  <c r="Y320" i="9" s="1"/>
  <c r="U322" i="9"/>
  <c r="V322" i="9" s="1"/>
  <c r="U556" i="9"/>
  <c r="V556" i="9" s="1"/>
  <c r="U545" i="9"/>
  <c r="V545" i="9" s="1"/>
  <c r="U560" i="9"/>
  <c r="V560" i="9" s="1"/>
  <c r="U38" i="9"/>
  <c r="V38" i="9" s="1"/>
  <c r="U73" i="9"/>
  <c r="V73" i="9" s="1"/>
  <c r="Y73" i="9" s="1"/>
  <c r="U22" i="9"/>
  <c r="V22" i="9" s="1"/>
  <c r="U342" i="9"/>
  <c r="V342" i="9" s="1"/>
  <c r="Y342" i="9" s="1"/>
  <c r="U387" i="9"/>
  <c r="V387" i="9" s="1"/>
  <c r="U389" i="9"/>
  <c r="V389" i="9" s="1"/>
  <c r="Y389" i="9" s="1"/>
  <c r="U393" i="9"/>
  <c r="V393" i="9" s="1"/>
  <c r="U399" i="9"/>
  <c r="V399" i="9" s="1"/>
  <c r="U406" i="9"/>
  <c r="V406" i="9" s="1"/>
  <c r="U409" i="9"/>
  <c r="V409" i="9" s="1"/>
  <c r="U413" i="9"/>
  <c r="V413" i="9" s="1"/>
  <c r="U442" i="9"/>
  <c r="V442" i="9" s="1"/>
  <c r="Y442" i="9" s="1"/>
  <c r="U50" i="9"/>
  <c r="V50" i="9" s="1"/>
  <c r="U175" i="9"/>
  <c r="V175" i="9" s="1"/>
  <c r="Y175" i="9" s="1"/>
  <c r="U554" i="9"/>
  <c r="V554" i="9" s="1"/>
  <c r="U461" i="9"/>
  <c r="V461" i="9" s="1"/>
  <c r="Y461" i="9" s="1"/>
  <c r="U25" i="9"/>
  <c r="V25" i="9" s="1"/>
  <c r="U53" i="9"/>
  <c r="V53" i="9" s="1"/>
  <c r="U470" i="9"/>
  <c r="V470" i="9" s="1"/>
  <c r="U202" i="9"/>
  <c r="V202" i="9" s="1"/>
  <c r="U481" i="9"/>
  <c r="V481" i="9" s="1"/>
  <c r="U495" i="9"/>
  <c r="V495" i="9" s="1"/>
  <c r="U498" i="9"/>
  <c r="V498" i="9" s="1"/>
  <c r="U502" i="9"/>
  <c r="V502" i="9" s="1"/>
  <c r="Y502" i="9" s="1"/>
  <c r="U506" i="9"/>
  <c r="V506" i="9" s="1"/>
  <c r="U87" i="9"/>
  <c r="V87" i="9" s="1"/>
  <c r="U511" i="9"/>
  <c r="V511" i="9" s="1"/>
  <c r="U100" i="9"/>
  <c r="V100" i="9" s="1"/>
  <c r="Y100" i="9" s="1"/>
  <c r="U168" i="9"/>
  <c r="V168" i="9" s="1"/>
  <c r="U512" i="9"/>
  <c r="V512" i="9" s="1"/>
  <c r="Y512" i="9" s="1"/>
  <c r="U94" i="9"/>
  <c r="V94" i="9" s="1"/>
  <c r="U344" i="7"/>
  <c r="V344" i="7" s="1"/>
  <c r="U346" i="7"/>
  <c r="V346" i="7" s="1"/>
  <c r="U348" i="7"/>
  <c r="V348" i="7" s="1"/>
  <c r="U350" i="7"/>
  <c r="V350" i="7" s="1"/>
  <c r="U353" i="7"/>
  <c r="V353" i="7" s="1"/>
  <c r="U335" i="7"/>
  <c r="V335" i="7" s="1"/>
  <c r="U315" i="7"/>
  <c r="V315" i="7" s="1"/>
  <c r="U358" i="7"/>
  <c r="V358" i="7" s="1"/>
  <c r="U285" i="7"/>
  <c r="V285" i="7" s="1"/>
  <c r="U275" i="7"/>
  <c r="V275" i="7" s="1"/>
  <c r="U161" i="7"/>
  <c r="V161" i="7" s="1"/>
  <c r="U363" i="7"/>
  <c r="V363" i="7" s="1"/>
  <c r="U53" i="7"/>
  <c r="V53" i="7" s="1"/>
  <c r="U367" i="7"/>
  <c r="V367" i="7" s="1"/>
  <c r="U262" i="7"/>
  <c r="V262" i="7" s="1"/>
  <c r="U72" i="7"/>
  <c r="V72" i="7" s="1"/>
  <c r="U283" i="7"/>
  <c r="V283" i="7" s="1"/>
  <c r="U371" i="7"/>
  <c r="V371" i="7" s="1"/>
  <c r="U33" i="7"/>
  <c r="V33" i="7" s="1"/>
  <c r="U189" i="7"/>
  <c r="V189" i="7" s="1"/>
  <c r="U375" i="7"/>
  <c r="V375" i="7" s="1"/>
  <c r="U74" i="7"/>
  <c r="V74" i="7" s="1"/>
  <c r="U181" i="7"/>
  <c r="V181" i="7" s="1"/>
  <c r="U65" i="7"/>
  <c r="V65" i="7" s="1"/>
  <c r="U379" i="7"/>
  <c r="V379" i="7" s="1"/>
  <c r="U235" i="7"/>
  <c r="V235" i="7" s="1"/>
  <c r="U250" i="7"/>
  <c r="V250" i="7" s="1"/>
  <c r="U381" i="7"/>
  <c r="V381" i="7" s="1"/>
  <c r="U383" i="7"/>
  <c r="V383" i="7" s="1"/>
  <c r="U385" i="7"/>
  <c r="V385" i="7" s="1"/>
  <c r="U494" i="7"/>
  <c r="V494" i="7" s="1"/>
  <c r="U498" i="7"/>
  <c r="V498" i="7" s="1"/>
  <c r="U500" i="7"/>
  <c r="V500" i="7" s="1"/>
  <c r="U504" i="7"/>
  <c r="V504" i="7" s="1"/>
  <c r="U508" i="7"/>
  <c r="U510" i="7"/>
  <c r="V510" i="7" s="1"/>
  <c r="U514" i="7"/>
  <c r="V514" i="7" s="1"/>
  <c r="U516" i="7"/>
  <c r="V516" i="7" s="1"/>
  <c r="U520" i="7"/>
  <c r="V520" i="7" s="1"/>
  <c r="U524" i="7"/>
  <c r="V524" i="7" s="1"/>
  <c r="U526" i="7"/>
  <c r="V526" i="7" s="1"/>
  <c r="U530" i="7"/>
  <c r="V530" i="7" s="1"/>
  <c r="U534" i="7"/>
  <c r="V534" i="7" s="1"/>
  <c r="U536" i="7"/>
  <c r="V536" i="7" s="1"/>
  <c r="U540" i="7"/>
  <c r="V540" i="7" s="1"/>
  <c r="U542" i="7"/>
  <c r="V542" i="7" s="1"/>
  <c r="U546" i="7"/>
  <c r="V546" i="7" s="1"/>
  <c r="U550" i="7"/>
  <c r="V550" i="7" s="1"/>
  <c r="U552" i="7"/>
  <c r="V552" i="7" s="1"/>
  <c r="U556" i="7"/>
  <c r="V556" i="7" s="1"/>
  <c r="U558" i="7"/>
  <c r="V558" i="7" s="1"/>
  <c r="U562" i="7"/>
  <c r="V562" i="7" s="1"/>
  <c r="U566" i="7"/>
  <c r="V566" i="7" s="1"/>
  <c r="U568" i="7"/>
  <c r="V568" i="7" s="1"/>
  <c r="U572" i="7"/>
  <c r="V572" i="7" s="1"/>
  <c r="U576" i="7"/>
  <c r="V576" i="7" s="1"/>
  <c r="U578" i="7"/>
  <c r="V578" i="7" s="1"/>
  <c r="U582" i="7"/>
  <c r="V582" i="7" s="1"/>
  <c r="U584" i="7"/>
  <c r="V584" i="7" s="1"/>
  <c r="U588" i="7"/>
  <c r="V588" i="7" s="1"/>
  <c r="U592" i="7"/>
  <c r="V592" i="7" s="1"/>
  <c r="U594" i="7"/>
  <c r="V594" i="7" s="1"/>
  <c r="U598" i="7"/>
  <c r="V598" i="7" s="1"/>
  <c r="U600" i="7"/>
  <c r="V600" i="7" s="1"/>
  <c r="U604" i="7"/>
  <c r="V604" i="7" s="1"/>
  <c r="U608" i="7"/>
  <c r="V608" i="7" s="1"/>
  <c r="U610" i="7"/>
  <c r="V610" i="7" s="1"/>
  <c r="U614" i="7"/>
  <c r="V614" i="7" s="1"/>
  <c r="U618" i="7"/>
  <c r="V618" i="7" s="1"/>
  <c r="U620" i="7"/>
  <c r="V620" i="7" s="1"/>
  <c r="U624" i="7"/>
  <c r="V624" i="7" s="1"/>
  <c r="U626" i="7"/>
  <c r="V626" i="7" s="1"/>
  <c r="U630" i="7"/>
  <c r="V630" i="7" s="1"/>
  <c r="U634" i="7"/>
  <c r="V634" i="7" s="1"/>
  <c r="U636" i="7"/>
  <c r="V636" i="7" s="1"/>
  <c r="U640" i="7"/>
  <c r="V640" i="7" s="1"/>
  <c r="U642" i="7"/>
  <c r="V642" i="7" s="1"/>
  <c r="U646" i="7"/>
  <c r="V646" i="7" s="1"/>
  <c r="W646" i="7" s="1"/>
  <c r="Z646" i="7" s="1"/>
  <c r="O646" i="12" s="1"/>
  <c r="U650" i="7"/>
  <c r="V650" i="7" s="1"/>
  <c r="U652" i="7"/>
  <c r="V652" i="7" s="1"/>
  <c r="U656" i="7"/>
  <c r="V656" i="7" s="1"/>
  <c r="U660" i="7"/>
  <c r="V660" i="7" s="1"/>
  <c r="U662" i="7"/>
  <c r="V662" i="7" s="1"/>
  <c r="U668" i="7"/>
  <c r="V668" i="7" s="1"/>
  <c r="U267" i="9"/>
  <c r="V267" i="9" s="1"/>
  <c r="U269" i="9"/>
  <c r="V269" i="9" s="1"/>
  <c r="U273" i="9"/>
  <c r="V273" i="9" s="1"/>
  <c r="U275" i="9"/>
  <c r="V275" i="9" s="1"/>
  <c r="U95" i="9"/>
  <c r="V95" i="9" s="1"/>
  <c r="U178" i="9"/>
  <c r="V178" i="9" s="1"/>
  <c r="W178" i="9" s="1"/>
  <c r="Z178" i="9" s="1"/>
  <c r="O1177" i="12" s="1"/>
  <c r="U36" i="9"/>
  <c r="V36" i="9" s="1"/>
  <c r="U96" i="9"/>
  <c r="V96" i="9" s="1"/>
  <c r="U279" i="9"/>
  <c r="V279" i="9" s="1"/>
  <c r="U191" i="9"/>
  <c r="V191" i="9" s="1"/>
  <c r="U281" i="9"/>
  <c r="V281" i="9" s="1"/>
  <c r="U120" i="9"/>
  <c r="V120" i="9" s="1"/>
  <c r="Y120" i="9" s="1"/>
  <c r="U180" i="9"/>
  <c r="V180" i="9" s="1"/>
  <c r="U220" i="9"/>
  <c r="V220" i="9" s="1"/>
  <c r="W220" i="9" s="1"/>
  <c r="Z220" i="9" s="1"/>
  <c r="O1219" i="12" s="1"/>
  <c r="U130" i="9"/>
  <c r="V130" i="9" s="1"/>
  <c r="U131" i="9"/>
  <c r="V131" i="9" s="1"/>
  <c r="U252" i="9"/>
  <c r="V252" i="9" s="1"/>
  <c r="U226" i="9"/>
  <c r="V226" i="9" s="1"/>
  <c r="U286" i="9"/>
  <c r="V286" i="9" s="1"/>
  <c r="U288" i="9"/>
  <c r="V288" i="9" s="1"/>
  <c r="U77" i="9"/>
  <c r="V77" i="9" s="1"/>
  <c r="U298" i="9"/>
  <c r="V298" i="9" s="1"/>
  <c r="U264" i="9"/>
  <c r="V264" i="9" s="1"/>
  <c r="U228" i="9"/>
  <c r="V228" i="9" s="1"/>
  <c r="U173" i="9"/>
  <c r="V173" i="9" s="1"/>
  <c r="U303" i="9"/>
  <c r="V303" i="9" s="1"/>
  <c r="U307" i="9"/>
  <c r="V307" i="9" s="1"/>
  <c r="U309" i="9"/>
  <c r="V309" i="9" s="1"/>
  <c r="U321" i="9"/>
  <c r="V321" i="9" s="1"/>
  <c r="U323" i="9"/>
  <c r="V323" i="9" s="1"/>
  <c r="W323" i="9" s="1"/>
  <c r="Z323" i="9" s="1"/>
  <c r="O1322" i="12" s="1"/>
  <c r="U325" i="9"/>
  <c r="V325" i="9" s="1"/>
  <c r="U326" i="9"/>
  <c r="V326" i="9" s="1"/>
  <c r="U566" i="9"/>
  <c r="V566" i="9" s="1"/>
  <c r="U550" i="9"/>
  <c r="V550" i="9" s="1"/>
  <c r="W550" i="9" s="1"/>
  <c r="Z550" i="9" s="1"/>
  <c r="O1549" i="12" s="1"/>
  <c r="U327" i="9"/>
  <c r="V327" i="9" s="1"/>
  <c r="U557" i="9"/>
  <c r="V557" i="9" s="1"/>
  <c r="U573" i="9"/>
  <c r="V573" i="9" s="1"/>
  <c r="U564" i="9"/>
  <c r="V564" i="9" s="1"/>
  <c r="W564" i="9" s="1"/>
  <c r="Z564" i="9" s="1"/>
  <c r="O1563" i="12" s="1"/>
  <c r="U329" i="9"/>
  <c r="V329" i="9" s="1"/>
  <c r="U330" i="9"/>
  <c r="V330" i="9" s="1"/>
  <c r="W5" i="9"/>
  <c r="Z5" i="9" s="1"/>
  <c r="O1004" i="12" s="1"/>
  <c r="Y5" i="9"/>
  <c r="U7" i="9"/>
  <c r="V7" i="9" s="1"/>
  <c r="U331" i="9"/>
  <c r="V331" i="9" s="1"/>
  <c r="U544" i="9"/>
  <c r="V544" i="9" s="1"/>
  <c r="U569" i="9"/>
  <c r="V569" i="9" s="1"/>
  <c r="U563" i="9"/>
  <c r="V563" i="9" s="1"/>
  <c r="U333" i="9"/>
  <c r="V333" i="9" s="1"/>
  <c r="U337" i="9"/>
  <c r="V337" i="9" s="1"/>
  <c r="U350" i="9"/>
  <c r="V350" i="9" s="1"/>
  <c r="U356" i="9"/>
  <c r="V356" i="9" s="1"/>
  <c r="W356" i="9" s="1"/>
  <c r="Z356" i="9" s="1"/>
  <c r="O1355" i="12" s="1"/>
  <c r="U360" i="9"/>
  <c r="V360" i="9" s="1"/>
  <c r="U362" i="9"/>
  <c r="V362" i="9" s="1"/>
  <c r="U364" i="9"/>
  <c r="V364" i="9" s="1"/>
  <c r="U366" i="9"/>
  <c r="V366" i="9" s="1"/>
  <c r="U370" i="9"/>
  <c r="V370" i="9" s="1"/>
  <c r="U374" i="9"/>
  <c r="V374" i="9" s="1"/>
  <c r="U376" i="9"/>
  <c r="V376" i="9" s="1"/>
  <c r="U382" i="9"/>
  <c r="V382" i="9" s="1"/>
  <c r="V397" i="9"/>
  <c r="W397" i="9" s="1"/>
  <c r="Z397" i="9" s="1"/>
  <c r="O1396" i="12" s="1"/>
  <c r="U145" i="9"/>
  <c r="V145" i="9" s="1"/>
  <c r="Y145" i="9" s="1"/>
  <c r="U425" i="9"/>
  <c r="V425" i="9" s="1"/>
  <c r="U427" i="9"/>
  <c r="V427" i="9" s="1"/>
  <c r="Y427" i="9" s="1"/>
  <c r="U431" i="9"/>
  <c r="V431" i="9" s="1"/>
  <c r="U181" i="9"/>
  <c r="V181" i="9" s="1"/>
  <c r="W181" i="9" s="1"/>
  <c r="Z181" i="9" s="1"/>
  <c r="O1180" i="12" s="1"/>
  <c r="U433" i="9"/>
  <c r="V433" i="9" s="1"/>
  <c r="U435" i="9"/>
  <c r="V435" i="9" s="1"/>
  <c r="U242" i="9"/>
  <c r="V242" i="9" s="1"/>
  <c r="U12" i="9"/>
  <c r="V12" i="9" s="1"/>
  <c r="Y12" i="9" s="1"/>
  <c r="U18" i="9"/>
  <c r="V18" i="9" s="1"/>
  <c r="U438" i="9"/>
  <c r="V438" i="9" s="1"/>
  <c r="Y438" i="9" s="1"/>
  <c r="U449" i="9"/>
  <c r="V449" i="9" s="1"/>
  <c r="U51" i="9"/>
  <c r="V51" i="9" s="1"/>
  <c r="U454" i="9"/>
  <c r="V454" i="9" s="1"/>
  <c r="U101" i="9"/>
  <c r="V101" i="9" s="1"/>
  <c r="U203" i="9"/>
  <c r="V203" i="9" s="1"/>
  <c r="U216" i="9"/>
  <c r="V216" i="9" s="1"/>
  <c r="Y216" i="9" s="1"/>
  <c r="U186" i="9"/>
  <c r="V186" i="9" s="1"/>
  <c r="U198" i="9"/>
  <c r="V198" i="9" s="1"/>
  <c r="Y198" i="9" s="1"/>
  <c r="U194" i="9"/>
  <c r="V194" i="9" s="1"/>
  <c r="U250" i="9"/>
  <c r="V250" i="9" s="1"/>
  <c r="Y250" i="9" s="1"/>
  <c r="U232" i="9"/>
  <c r="V232" i="9" s="1"/>
  <c r="U204" i="9"/>
  <c r="V204" i="9" s="1"/>
  <c r="Y204" i="9" s="1"/>
  <c r="U459" i="9"/>
  <c r="V459" i="9" s="1"/>
  <c r="U231" i="9"/>
  <c r="V231" i="9" s="1"/>
  <c r="U229" i="9"/>
  <c r="V229" i="9" s="1"/>
  <c r="U174" i="9"/>
  <c r="V174" i="9" s="1"/>
  <c r="U157" i="9"/>
  <c r="V157" i="9" s="1"/>
  <c r="U193" i="9"/>
  <c r="V193" i="9" s="1"/>
  <c r="Y193" i="9" s="1"/>
  <c r="U460" i="9"/>
  <c r="V460" i="9" s="1"/>
  <c r="U68" i="9"/>
  <c r="V68" i="9" s="1"/>
  <c r="Y68" i="9" s="1"/>
  <c r="U492" i="9"/>
  <c r="V492" i="9" s="1"/>
  <c r="U66" i="9"/>
  <c r="V66" i="9" s="1"/>
  <c r="Y66" i="9" s="1"/>
  <c r="U201" i="9"/>
  <c r="V201" i="9" s="1"/>
  <c r="U249" i="9"/>
  <c r="V249" i="9" s="1"/>
  <c r="U243" i="9"/>
  <c r="V243" i="9" s="1"/>
  <c r="U240" i="9"/>
  <c r="V240" i="9" s="1"/>
  <c r="W240" i="9" s="1"/>
  <c r="Z240" i="9" s="1"/>
  <c r="O1239" i="12" s="1"/>
  <c r="U107" i="9"/>
  <c r="V107" i="9" s="1"/>
  <c r="U200" i="9"/>
  <c r="V200" i="9" s="1"/>
  <c r="U146" i="9"/>
  <c r="V146" i="9" s="1"/>
  <c r="U517" i="9"/>
  <c r="V517" i="9" s="1"/>
  <c r="U523" i="9"/>
  <c r="V523" i="9" s="1"/>
  <c r="U106" i="9"/>
  <c r="V106" i="9" s="1"/>
  <c r="Y106" i="9" s="1"/>
  <c r="U63" i="9"/>
  <c r="V63" i="9" s="1"/>
  <c r="U136" i="9"/>
  <c r="V136" i="9" s="1"/>
  <c r="U207" i="9"/>
  <c r="V207" i="9" s="1"/>
  <c r="U133" i="9"/>
  <c r="V133" i="9" s="1"/>
  <c r="Y133" i="9" s="1"/>
  <c r="U65" i="9"/>
  <c r="V65" i="9" s="1"/>
  <c r="U529" i="9"/>
  <c r="V529" i="9" s="1"/>
  <c r="U531" i="9"/>
  <c r="V531" i="9" s="1"/>
  <c r="U533" i="9"/>
  <c r="V533" i="9" s="1"/>
  <c r="Y533" i="9" s="1"/>
  <c r="U537" i="9"/>
  <c r="V537" i="9" s="1"/>
  <c r="U539" i="9"/>
  <c r="V539" i="9" s="1"/>
  <c r="U113" i="9"/>
  <c r="V113" i="9" s="1"/>
  <c r="U141" i="9"/>
  <c r="V141" i="9" s="1"/>
  <c r="Y141" i="9" s="1"/>
  <c r="U43" i="9"/>
  <c r="V43" i="9" s="1"/>
  <c r="U97" i="9"/>
  <c r="V97" i="9" s="1"/>
  <c r="U389" i="7"/>
  <c r="V389" i="7" s="1"/>
  <c r="U391" i="7"/>
  <c r="V391" i="7" s="1"/>
  <c r="U393" i="7"/>
  <c r="V393" i="7" s="1"/>
  <c r="U395" i="7"/>
  <c r="V395" i="7" s="1"/>
  <c r="U397" i="7"/>
  <c r="V397" i="7" s="1"/>
  <c r="U399" i="7"/>
  <c r="V399" i="7" s="1"/>
  <c r="U401" i="7"/>
  <c r="V401" i="7" s="1"/>
  <c r="U403" i="7"/>
  <c r="V403" i="7" s="1"/>
  <c r="U405" i="7"/>
  <c r="V405" i="7" s="1"/>
  <c r="U407" i="7"/>
  <c r="V407" i="7" s="1"/>
  <c r="U409" i="7"/>
  <c r="V409" i="7" s="1"/>
  <c r="U411" i="7"/>
  <c r="V411" i="7" s="1"/>
  <c r="U101" i="7"/>
  <c r="V101" i="7" s="1"/>
  <c r="U206" i="7"/>
  <c r="V206" i="7" s="1"/>
  <c r="U413" i="7"/>
  <c r="V413" i="7" s="1"/>
  <c r="U415" i="7"/>
  <c r="V415" i="7" s="1"/>
  <c r="U417" i="7"/>
  <c r="V417" i="7" s="1"/>
  <c r="U419" i="7"/>
  <c r="V419" i="7" s="1"/>
  <c r="U421" i="7"/>
  <c r="V421" i="7" s="1"/>
  <c r="U423" i="7"/>
  <c r="V423" i="7" s="1"/>
  <c r="U425" i="7"/>
  <c r="V425" i="7" s="1"/>
  <c r="U284" i="7"/>
  <c r="V284" i="7" s="1"/>
  <c r="U333" i="7"/>
  <c r="V333" i="7" s="1"/>
  <c r="U279" i="7"/>
  <c r="V279" i="7" s="1"/>
  <c r="U342" i="7"/>
  <c r="V342" i="7" s="1"/>
  <c r="U170" i="7"/>
  <c r="V170" i="7" s="1"/>
  <c r="U341" i="7"/>
  <c r="V341" i="7" s="1"/>
  <c r="U326" i="7"/>
  <c r="V326" i="7" s="1"/>
  <c r="U131" i="7"/>
  <c r="V131" i="7" s="1"/>
  <c r="U105" i="7"/>
  <c r="V105" i="7" s="1"/>
  <c r="U183" i="7"/>
  <c r="V183" i="7" s="1"/>
  <c r="U238" i="7"/>
  <c r="V238" i="7" s="1"/>
  <c r="U426" i="7"/>
  <c r="V426" i="7" s="1"/>
  <c r="U428" i="7"/>
  <c r="V428" i="7" s="1"/>
  <c r="U429" i="7"/>
  <c r="V429" i="7" s="1"/>
  <c r="U431" i="7"/>
  <c r="V431" i="7" s="1"/>
  <c r="U433" i="7"/>
  <c r="V433" i="7" s="1"/>
  <c r="U435" i="7"/>
  <c r="V435" i="7" s="1"/>
  <c r="U437" i="7"/>
  <c r="V437" i="7" s="1"/>
  <c r="U439" i="7"/>
  <c r="V439" i="7" s="1"/>
  <c r="U441" i="7"/>
  <c r="V441" i="7" s="1"/>
  <c r="U443" i="7"/>
  <c r="V443" i="7" s="1"/>
  <c r="U980" i="7"/>
  <c r="V980" i="7" s="1"/>
  <c r="U446" i="7"/>
  <c r="V446" i="7" s="1"/>
  <c r="U982" i="7"/>
  <c r="V982" i="7" s="1"/>
  <c r="U448" i="7"/>
  <c r="V448" i="7" s="1"/>
  <c r="U450" i="7"/>
  <c r="V450" i="7" s="1"/>
  <c r="U452" i="7"/>
  <c r="V452" i="7" s="1"/>
  <c r="U454" i="7"/>
  <c r="V454" i="7" s="1"/>
  <c r="U995" i="7"/>
  <c r="V995" i="7" s="1"/>
  <c r="U984" i="7"/>
  <c r="V984" i="7" s="1"/>
  <c r="U455" i="7"/>
  <c r="V455" i="7" s="1"/>
  <c r="U997" i="7"/>
  <c r="V997" i="7" s="1"/>
  <c r="U991" i="7"/>
  <c r="V991" i="7" s="1"/>
  <c r="U994" i="7"/>
  <c r="V994" i="7" s="1"/>
  <c r="U983" i="7"/>
  <c r="V983" i="7" s="1"/>
  <c r="U82" i="7"/>
  <c r="V82" i="7" s="1"/>
  <c r="U457" i="7"/>
  <c r="V457" i="7" s="1"/>
  <c r="U43" i="7"/>
  <c r="V43" i="7" s="1"/>
  <c r="U159" i="7"/>
  <c r="V159" i="7" s="1"/>
  <c r="U459" i="7"/>
  <c r="V459" i="7" s="1"/>
  <c r="U461" i="7"/>
  <c r="V461" i="7" s="1"/>
  <c r="U463" i="7"/>
  <c r="V463" i="7" s="1"/>
  <c r="U465" i="7"/>
  <c r="V465" i="7" s="1"/>
  <c r="U467" i="7"/>
  <c r="V467" i="7" s="1"/>
  <c r="U469" i="7"/>
  <c r="V469" i="7" s="1"/>
  <c r="U471" i="7"/>
  <c r="V471" i="7" s="1"/>
  <c r="U473" i="7"/>
  <c r="V473" i="7" s="1"/>
  <c r="U475" i="7"/>
  <c r="V475" i="7" s="1"/>
  <c r="U477" i="7"/>
  <c r="V477" i="7" s="1"/>
  <c r="U479" i="7"/>
  <c r="V479" i="7" s="1"/>
  <c r="U481" i="7"/>
  <c r="V481" i="7" s="1"/>
  <c r="U483" i="7"/>
  <c r="V483" i="7" s="1"/>
  <c r="U485" i="7"/>
  <c r="V485" i="7" s="1"/>
  <c r="U487" i="7"/>
  <c r="V487" i="7" s="1"/>
  <c r="U489" i="7"/>
  <c r="V489" i="7" s="1"/>
  <c r="U491" i="7"/>
  <c r="V491" i="7" s="1"/>
  <c r="U493" i="7"/>
  <c r="V493" i="7" s="1"/>
  <c r="U901" i="7"/>
  <c r="V901" i="7" s="1"/>
  <c r="U903" i="7"/>
  <c r="V903" i="7" s="1"/>
  <c r="U905" i="7"/>
  <c r="V905" i="7" s="1"/>
  <c r="U282" i="7"/>
  <c r="V282" i="7" s="1"/>
  <c r="U293" i="7"/>
  <c r="V293" i="7" s="1"/>
  <c r="U188" i="7"/>
  <c r="V188" i="7" s="1"/>
  <c r="U327" i="7"/>
  <c r="V327" i="7" s="1"/>
  <c r="U907" i="7"/>
  <c r="V907" i="7" s="1"/>
  <c r="U908" i="7"/>
  <c r="V908" i="7" s="1"/>
  <c r="U909" i="7"/>
  <c r="V909" i="7" s="1"/>
  <c r="U911" i="7"/>
  <c r="V911" i="7" s="1"/>
  <c r="U913" i="7"/>
  <c r="V913" i="7" s="1"/>
  <c r="U915" i="7"/>
  <c r="V915" i="7" s="1"/>
  <c r="U111" i="7"/>
  <c r="V111" i="7" s="1"/>
  <c r="U916" i="7"/>
  <c r="V916" i="7" s="1"/>
  <c r="U918" i="7"/>
  <c r="V918" i="7" s="1"/>
  <c r="U920" i="7"/>
  <c r="V920" i="7" s="1"/>
  <c r="U922" i="7"/>
  <c r="V922" i="7" s="1"/>
  <c r="U924" i="7"/>
  <c r="V924" i="7" s="1"/>
  <c r="U926" i="7"/>
  <c r="V926" i="7" s="1"/>
  <c r="U928" i="7"/>
  <c r="V928" i="7" s="1"/>
  <c r="U930" i="7"/>
  <c r="V930" i="7" s="1"/>
  <c r="U931" i="7"/>
  <c r="V931" i="7" s="1"/>
  <c r="U128" i="7"/>
  <c r="V128" i="7" s="1"/>
  <c r="U164" i="7"/>
  <c r="V164" i="7" s="1"/>
  <c r="U324" i="7"/>
  <c r="V324" i="7" s="1"/>
  <c r="U239" i="7"/>
  <c r="V239" i="7" s="1"/>
  <c r="U264" i="7"/>
  <c r="V264" i="7" s="1"/>
  <c r="U305" i="7"/>
  <c r="V305" i="7" s="1"/>
  <c r="U289" i="7"/>
  <c r="V289" i="7" s="1"/>
  <c r="U231" i="7"/>
  <c r="V231" i="7" s="1"/>
  <c r="U229" i="7"/>
  <c r="V229" i="7" s="1"/>
  <c r="U322" i="7"/>
  <c r="V322" i="7" s="1"/>
  <c r="U234" i="7"/>
  <c r="V234" i="7" s="1"/>
  <c r="U139" i="7"/>
  <c r="V139" i="7" s="1"/>
  <c r="U935" i="7"/>
  <c r="V935" i="7" s="1"/>
  <c r="U193" i="7"/>
  <c r="V193" i="7" s="1"/>
  <c r="U154" i="7"/>
  <c r="V154" i="7" s="1"/>
  <c r="U48" i="7"/>
  <c r="V48" i="7" s="1"/>
  <c r="U937" i="7"/>
  <c r="V937" i="7" s="1"/>
  <c r="U939" i="7"/>
  <c r="V939" i="7" s="1"/>
  <c r="U332" i="7"/>
  <c r="V332" i="7" s="1"/>
  <c r="U202" i="7"/>
  <c r="V202" i="7" s="1"/>
  <c r="U942" i="7"/>
  <c r="V942" i="7" s="1"/>
  <c r="U944" i="7"/>
  <c r="V944" i="7" s="1"/>
  <c r="U946" i="7"/>
  <c r="V946" i="7" s="1"/>
  <c r="U948" i="7"/>
  <c r="V948" i="7" s="1"/>
  <c r="U950" i="7"/>
  <c r="V950" i="7" s="1"/>
  <c r="U952" i="7"/>
  <c r="V952" i="7" s="1"/>
  <c r="U954" i="7"/>
  <c r="V954" i="7" s="1"/>
  <c r="U956" i="7"/>
  <c r="V956" i="7" s="1"/>
  <c r="U958" i="7"/>
  <c r="V958" i="7" s="1"/>
  <c r="U960" i="7"/>
  <c r="V960" i="7" s="1"/>
  <c r="U962" i="7"/>
  <c r="V962" i="7" s="1"/>
  <c r="U964" i="7"/>
  <c r="V964" i="7" s="1"/>
  <c r="U966" i="7"/>
  <c r="V966" i="7" s="1"/>
  <c r="U968" i="7"/>
  <c r="V968" i="7" s="1"/>
  <c r="U970" i="7"/>
  <c r="V970" i="7" s="1"/>
  <c r="U141" i="7"/>
  <c r="V141" i="7" s="1"/>
  <c r="U200" i="7"/>
  <c r="V200" i="7" s="1"/>
  <c r="U162" i="7"/>
  <c r="V162" i="7" s="1"/>
  <c r="U973" i="7"/>
  <c r="V973" i="7" s="1"/>
  <c r="U975" i="7"/>
  <c r="V975" i="7" s="1"/>
  <c r="U977" i="7"/>
  <c r="V977" i="7" s="1"/>
  <c r="U339" i="9"/>
  <c r="V339" i="9" s="1"/>
  <c r="U347" i="9"/>
  <c r="V347" i="9" s="1"/>
  <c r="U388" i="9"/>
  <c r="V388" i="9" s="1"/>
  <c r="U394" i="9"/>
  <c r="V394" i="9" s="1"/>
  <c r="U400" i="9"/>
  <c r="V400" i="9" s="1"/>
  <c r="U407" i="9"/>
  <c r="V407" i="9" s="1"/>
  <c r="U10" i="9"/>
  <c r="V10" i="9" s="1"/>
  <c r="W10" i="9" s="1"/>
  <c r="Z10" i="9" s="1"/>
  <c r="O1009" i="12" s="1"/>
  <c r="U103" i="9"/>
  <c r="V103" i="9" s="1"/>
  <c r="U48" i="9"/>
  <c r="V48" i="9" s="1"/>
  <c r="U571" i="9"/>
  <c r="V571" i="9" s="1"/>
  <c r="U469" i="9"/>
  <c r="V469" i="9" s="1"/>
  <c r="U484" i="9"/>
  <c r="V484" i="9" s="1"/>
  <c r="U496" i="9"/>
  <c r="V496" i="9" s="1"/>
  <c r="U163" i="9"/>
  <c r="V163" i="9" s="1"/>
  <c r="U501" i="9"/>
  <c r="V501" i="9" s="1"/>
  <c r="U81" i="9"/>
  <c r="V81" i="9" s="1"/>
  <c r="U74" i="9"/>
  <c r="V74" i="9" s="1"/>
  <c r="U64" i="9"/>
  <c r="V64" i="9" s="1"/>
  <c r="U351" i="7"/>
  <c r="V351" i="7" s="1"/>
  <c r="U356" i="7"/>
  <c r="V356" i="7" s="1"/>
  <c r="U116" i="7"/>
  <c r="V116" i="7" s="1"/>
  <c r="U365" i="7"/>
  <c r="V365" i="7" s="1"/>
  <c r="U207" i="7"/>
  <c r="V207" i="7" s="1"/>
  <c r="U296" i="7"/>
  <c r="V296" i="7" s="1"/>
  <c r="U370" i="7"/>
  <c r="V370" i="7" s="1"/>
  <c r="U83" i="7"/>
  <c r="V83" i="7" s="1"/>
  <c r="U373" i="7"/>
  <c r="V373" i="7" s="1"/>
  <c r="U376" i="7"/>
  <c r="V376" i="7" s="1"/>
  <c r="U233" i="7"/>
  <c r="V233" i="7" s="1"/>
  <c r="U249" i="7"/>
  <c r="V249" i="7" s="1"/>
  <c r="U77" i="7"/>
  <c r="V77" i="7" s="1"/>
  <c r="U380" i="7"/>
  <c r="V380" i="7" s="1"/>
  <c r="U499" i="7"/>
  <c r="V499" i="7" s="1"/>
  <c r="U507" i="7"/>
  <c r="V507" i="7" s="1"/>
  <c r="U513" i="7"/>
  <c r="V513" i="7" s="1"/>
  <c r="U521" i="7"/>
  <c r="V521" i="7" s="1"/>
  <c r="U527" i="7"/>
  <c r="V527" i="7" s="1"/>
  <c r="U535" i="7"/>
  <c r="V535" i="7" s="1"/>
  <c r="U543" i="7"/>
  <c r="V543" i="7" s="1"/>
  <c r="U549" i="7"/>
  <c r="V549" i="7" s="1"/>
  <c r="U557" i="7"/>
  <c r="V557" i="7" s="1"/>
  <c r="U563" i="7"/>
  <c r="V563" i="7" s="1"/>
  <c r="U571" i="7"/>
  <c r="V571" i="7" s="1"/>
  <c r="U579" i="7"/>
  <c r="V579" i="7" s="1"/>
  <c r="U585" i="7"/>
  <c r="V585" i="7" s="1"/>
  <c r="U593" i="7"/>
  <c r="V593" i="7" s="1"/>
  <c r="U601" i="7"/>
  <c r="V601" i="7" s="1"/>
  <c r="U607" i="7"/>
  <c r="V607" i="7" s="1"/>
  <c r="U615" i="7"/>
  <c r="V615" i="7" s="1"/>
  <c r="U621" i="7"/>
  <c r="V621" i="7" s="1"/>
  <c r="U629" i="7"/>
  <c r="V629" i="7" s="1"/>
  <c r="U637" i="7"/>
  <c r="V637" i="7" s="1"/>
  <c r="U643" i="7"/>
  <c r="V643" i="7" s="1"/>
  <c r="U651" i="7"/>
  <c r="V651" i="7" s="1"/>
  <c r="U657" i="7"/>
  <c r="V657" i="7" s="1"/>
  <c r="U665" i="7"/>
  <c r="V665" i="7" s="1"/>
  <c r="U673" i="7"/>
  <c r="V673" i="7" s="1"/>
  <c r="U679" i="7"/>
  <c r="V679" i="7" s="1"/>
  <c r="U686" i="7"/>
  <c r="V686" i="7" s="1"/>
  <c r="U694" i="7"/>
  <c r="V694" i="7" s="1"/>
  <c r="U700" i="7"/>
  <c r="V700" i="7" s="1"/>
  <c r="U708" i="7"/>
  <c r="V708" i="7" s="1"/>
  <c r="U711" i="7"/>
  <c r="V711" i="7" s="1"/>
  <c r="U156" i="7"/>
  <c r="V156" i="7" s="1"/>
  <c r="U148" i="7"/>
  <c r="V148" i="7" s="1"/>
  <c r="U169" i="7"/>
  <c r="V169" i="7" s="1"/>
  <c r="U182" i="7"/>
  <c r="V182" i="7" s="1"/>
  <c r="U185" i="7"/>
  <c r="V185" i="7" s="1"/>
  <c r="U712" i="7"/>
  <c r="V712" i="7" s="1"/>
  <c r="U718" i="7"/>
  <c r="V718" i="7" s="1"/>
  <c r="U728" i="7"/>
  <c r="V728" i="7" s="1"/>
  <c r="U734" i="7"/>
  <c r="V734" i="7" s="1"/>
  <c r="U230" i="7"/>
  <c r="V230" i="7" s="1"/>
  <c r="U259" i="7"/>
  <c r="V259" i="7" s="1"/>
  <c r="U240" i="7"/>
  <c r="V240" i="7" s="1"/>
  <c r="U220" i="7"/>
  <c r="V220" i="7" s="1"/>
  <c r="U224" i="7"/>
  <c r="V224" i="7" s="1"/>
  <c r="U223" i="7"/>
  <c r="V223" i="7" s="1"/>
  <c r="U253" i="7"/>
  <c r="V253" i="7" s="1"/>
  <c r="U276" i="7"/>
  <c r="V276" i="7" s="1"/>
  <c r="U256" i="7"/>
  <c r="V256" i="7" s="1"/>
  <c r="U137" i="7"/>
  <c r="V137" i="7" s="1"/>
  <c r="U69" i="7"/>
  <c r="V69" i="7" s="1"/>
  <c r="U292" i="7"/>
  <c r="V292" i="7" s="1"/>
  <c r="U273" i="7"/>
  <c r="V273" i="7" s="1"/>
  <c r="U746" i="7"/>
  <c r="V746" i="7" s="1"/>
  <c r="U978" i="7"/>
  <c r="V978" i="7" s="1"/>
  <c r="U756" i="7"/>
  <c r="V756" i="7" s="1"/>
  <c r="U205" i="7"/>
  <c r="V205" i="7" s="1"/>
  <c r="U35" i="7"/>
  <c r="V35" i="7" s="1"/>
  <c r="U46" i="7"/>
  <c r="V46" i="7" s="1"/>
  <c r="U124" i="7"/>
  <c r="V124" i="7" s="1"/>
  <c r="U769" i="7"/>
  <c r="V769" i="7" s="1"/>
  <c r="U211" i="7"/>
  <c r="V211" i="7" s="1"/>
  <c r="U142" i="7"/>
  <c r="V142" i="7" s="1"/>
  <c r="U143" i="7"/>
  <c r="V143" i="7" s="1"/>
  <c r="U777" i="7"/>
  <c r="V777" i="7" s="1"/>
  <c r="U783" i="7"/>
  <c r="V783" i="7" s="1"/>
  <c r="U791" i="7"/>
  <c r="V791" i="7" s="1"/>
  <c r="U797" i="7"/>
  <c r="V797" i="7" s="1"/>
  <c r="U805" i="7"/>
  <c r="V805" i="7" s="1"/>
  <c r="U245" i="7"/>
  <c r="V245" i="7" s="1"/>
  <c r="U317" i="7"/>
  <c r="V317" i="7" s="1"/>
  <c r="U299" i="7"/>
  <c r="V299" i="7" s="1"/>
  <c r="U290" i="7"/>
  <c r="V290" i="7" s="1"/>
  <c r="U306" i="7"/>
  <c r="V306" i="7" s="1"/>
  <c r="U814" i="7"/>
  <c r="V814" i="7" s="1"/>
  <c r="U112" i="7"/>
  <c r="V112" i="7" s="1"/>
  <c r="U171" i="7"/>
  <c r="V171" i="7" s="1"/>
  <c r="U44" i="7"/>
  <c r="V44" i="7" s="1"/>
  <c r="U819" i="7"/>
  <c r="V819" i="7" s="1"/>
  <c r="U45" i="7"/>
  <c r="V45" i="7" s="1"/>
  <c r="U91" i="7"/>
  <c r="V91" i="7" s="1"/>
  <c r="U67" i="7"/>
  <c r="V67" i="7" s="1"/>
  <c r="U829" i="7"/>
  <c r="V829" i="7" s="1"/>
  <c r="U835" i="7"/>
  <c r="V835" i="7" s="1"/>
  <c r="U843" i="7"/>
  <c r="V843" i="7" s="1"/>
  <c r="U849" i="7"/>
  <c r="V849" i="7" s="1"/>
  <c r="U853" i="7"/>
  <c r="V853" i="7" s="1"/>
  <c r="U857" i="7"/>
  <c r="V857" i="7" s="1"/>
  <c r="U865" i="7"/>
  <c r="V865" i="7" s="1"/>
  <c r="U873" i="7"/>
  <c r="V873" i="7" s="1"/>
  <c r="U881" i="7"/>
  <c r="V881" i="7" s="1"/>
  <c r="U887" i="7"/>
  <c r="V887" i="7" s="1"/>
  <c r="U88" i="7"/>
  <c r="V88" i="7" s="1"/>
  <c r="U194" i="7"/>
  <c r="V194" i="7" s="1"/>
  <c r="U336" i="7"/>
  <c r="V336" i="7" s="1"/>
  <c r="U300" i="7"/>
  <c r="V300" i="7" s="1"/>
  <c r="U265" i="7"/>
  <c r="V265" i="7" s="1"/>
  <c r="U312" i="7"/>
  <c r="V312" i="7" s="1"/>
  <c r="U896" i="7"/>
  <c r="V896" i="7" s="1"/>
  <c r="U276" i="9"/>
  <c r="V276" i="9" s="1"/>
  <c r="U256" i="9"/>
  <c r="V256" i="9" s="1"/>
  <c r="W256" i="9" s="1"/>
  <c r="Z256" i="9" s="1"/>
  <c r="O1255" i="12" s="1"/>
  <c r="U190" i="9"/>
  <c r="V190" i="9" s="1"/>
  <c r="U278" i="9"/>
  <c r="V278" i="9" s="1"/>
  <c r="W278" i="9" s="1"/>
  <c r="Z278" i="9" s="1"/>
  <c r="O1277" i="12" s="1"/>
  <c r="U165" i="9"/>
  <c r="V165" i="9" s="1"/>
  <c r="U179" i="9"/>
  <c r="V179" i="9" s="1"/>
  <c r="U283" i="9"/>
  <c r="V283" i="9" s="1"/>
  <c r="U289" i="9"/>
  <c r="V289" i="9" s="1"/>
  <c r="Y289" i="9" s="1"/>
  <c r="U540" i="9"/>
  <c r="V540" i="9" s="1"/>
  <c r="U299" i="9"/>
  <c r="V299" i="9" s="1"/>
  <c r="Y299" i="9" s="1"/>
  <c r="U245" i="9"/>
  <c r="V245" i="9" s="1"/>
  <c r="U304" i="9"/>
  <c r="V304" i="9" s="1"/>
  <c r="U561" i="9"/>
  <c r="V561" i="9" s="1"/>
  <c r="U543" i="9"/>
  <c r="V543" i="9" s="1"/>
  <c r="Y543" i="9" s="1"/>
  <c r="U13" i="9"/>
  <c r="V13" i="9" s="1"/>
  <c r="U353" i="9"/>
  <c r="V353" i="9" s="1"/>
  <c r="Y353" i="9" s="1"/>
  <c r="U355" i="9"/>
  <c r="V355" i="9" s="1"/>
  <c r="U357" i="9"/>
  <c r="V357" i="9" s="1"/>
  <c r="Y357" i="9" s="1"/>
  <c r="U359" i="9"/>
  <c r="V359" i="9" s="1"/>
  <c r="U361" i="9"/>
  <c r="V361" i="9" s="1"/>
  <c r="Y361" i="9" s="1"/>
  <c r="U363" i="9"/>
  <c r="V363" i="9" s="1"/>
  <c r="U365" i="9"/>
  <c r="V365" i="9" s="1"/>
  <c r="Y365" i="9" s="1"/>
  <c r="U369" i="9"/>
  <c r="V369" i="9" s="1"/>
  <c r="U371" i="9"/>
  <c r="V371" i="9" s="1"/>
  <c r="Y371" i="9" s="1"/>
  <c r="U373" i="9"/>
  <c r="V373" i="9" s="1"/>
  <c r="U375" i="9"/>
  <c r="V375" i="9" s="1"/>
  <c r="Y375" i="9" s="1"/>
  <c r="U377" i="9"/>
  <c r="V377" i="9" s="1"/>
  <c r="U379" i="9"/>
  <c r="V379" i="9" s="1"/>
  <c r="Y379" i="9" s="1"/>
  <c r="U381" i="9"/>
  <c r="V381" i="9" s="1"/>
  <c r="U416" i="9"/>
  <c r="V416" i="9" s="1"/>
  <c r="U418" i="9"/>
  <c r="V418" i="9" s="1"/>
  <c r="U128" i="9"/>
  <c r="V128" i="9" s="1"/>
  <c r="Y128" i="9" s="1"/>
  <c r="N1127" i="12" s="1"/>
  <c r="U421" i="9"/>
  <c r="V421" i="9" s="1"/>
  <c r="U424" i="9"/>
  <c r="V424" i="9" s="1"/>
  <c r="U426" i="9"/>
  <c r="V426" i="9" s="1"/>
  <c r="U428" i="9"/>
  <c r="V428" i="9" s="1"/>
  <c r="U432" i="9"/>
  <c r="V432" i="9" s="1"/>
  <c r="U49" i="9"/>
  <c r="V49" i="9" s="1"/>
  <c r="U67" i="9"/>
  <c r="V67" i="9" s="1"/>
  <c r="U23" i="9"/>
  <c r="V23" i="9" s="1"/>
  <c r="U437" i="9"/>
  <c r="V437" i="9" s="1"/>
  <c r="U450" i="9"/>
  <c r="V450" i="9" s="1"/>
  <c r="W450" i="9" s="1"/>
  <c r="Z450" i="9" s="1"/>
  <c r="O1449" i="12" s="1"/>
  <c r="U452" i="9"/>
  <c r="V452" i="9" s="1"/>
  <c r="U47" i="9"/>
  <c r="V47" i="9" s="1"/>
  <c r="W47" i="9" s="1"/>
  <c r="Z47" i="9" s="1"/>
  <c r="O1046" i="12" s="1"/>
  <c r="U143" i="9"/>
  <c r="V143" i="9" s="1"/>
  <c r="U14" i="9"/>
  <c r="V14" i="9" s="1"/>
  <c r="U565" i="9"/>
  <c r="V565" i="9" s="1"/>
  <c r="U183" i="9"/>
  <c r="V183" i="9" s="1"/>
  <c r="U455" i="9"/>
  <c r="V455" i="9" s="1"/>
  <c r="U195" i="9"/>
  <c r="V195" i="9" s="1"/>
  <c r="U456" i="9"/>
  <c r="V456" i="9" s="1"/>
  <c r="U251" i="9"/>
  <c r="V251" i="9" s="1"/>
  <c r="U160" i="9"/>
  <c r="V160" i="9" s="1"/>
  <c r="U208" i="9"/>
  <c r="V208" i="9" s="1"/>
  <c r="W208" i="9" s="1"/>
  <c r="Z208" i="9" s="1"/>
  <c r="O1207" i="12" s="1"/>
  <c r="U184" i="9"/>
  <c r="V184" i="9" s="1"/>
  <c r="U457" i="9"/>
  <c r="V457" i="9" s="1"/>
  <c r="W457" i="9" s="1"/>
  <c r="Z457" i="9" s="1"/>
  <c r="O1456" i="12" s="1"/>
  <c r="U241" i="9"/>
  <c r="V241" i="9" s="1"/>
  <c r="U152" i="9"/>
  <c r="V152" i="9" s="1"/>
  <c r="Y152" i="9" s="1"/>
  <c r="U559" i="9"/>
  <c r="V559" i="9" s="1"/>
  <c r="U215" i="9"/>
  <c r="V215" i="9" s="1"/>
  <c r="W215" i="9" s="1"/>
  <c r="Z215" i="9" s="1"/>
  <c r="O1214" i="12" s="1"/>
  <c r="U244" i="9"/>
  <c r="V244" i="9" s="1"/>
  <c r="U155" i="9"/>
  <c r="V155" i="9" s="1"/>
  <c r="U161" i="9"/>
  <c r="V161" i="9" s="1"/>
  <c r="U34" i="9"/>
  <c r="V34" i="9" s="1"/>
  <c r="U16" i="9"/>
  <c r="V16" i="9" s="1"/>
  <c r="U491" i="9"/>
  <c r="V491" i="9" s="1"/>
  <c r="W491" i="9" s="1"/>
  <c r="Z491" i="9" s="1"/>
  <c r="O1490" i="12" s="1"/>
  <c r="U547" i="9"/>
  <c r="V547" i="9" s="1"/>
  <c r="U509" i="9"/>
  <c r="V509" i="9" s="1"/>
  <c r="U169" i="9"/>
  <c r="V169" i="9" s="1"/>
  <c r="U210" i="9"/>
  <c r="V210" i="9" s="1"/>
  <c r="W210" i="9" s="1"/>
  <c r="Z210" i="9" s="1"/>
  <c r="O1209" i="12" s="1"/>
  <c r="U259" i="9"/>
  <c r="V259" i="9" s="1"/>
  <c r="U262" i="9"/>
  <c r="V262" i="9" s="1"/>
  <c r="U230" i="9"/>
  <c r="V230" i="9" s="1"/>
  <c r="U56" i="9"/>
  <c r="V56" i="9" s="1"/>
  <c r="U516" i="9"/>
  <c r="V516" i="9" s="1"/>
  <c r="U520" i="9"/>
  <c r="V520" i="9" s="1"/>
  <c r="W520" i="9" s="1"/>
  <c r="Z520" i="9" s="1"/>
  <c r="O1519" i="12" s="1"/>
  <c r="U522" i="9"/>
  <c r="V522" i="9" s="1"/>
  <c r="U524" i="9"/>
  <c r="V524" i="9" s="1"/>
  <c r="U58" i="9"/>
  <c r="V58" i="9" s="1"/>
  <c r="U89" i="9"/>
  <c r="V89" i="9" s="1"/>
  <c r="W89" i="9" s="1"/>
  <c r="Z89" i="9" s="1"/>
  <c r="O1088" i="12" s="1"/>
  <c r="U79" i="9"/>
  <c r="V79" i="9" s="1"/>
  <c r="U138" i="9"/>
  <c r="V138" i="9" s="1"/>
  <c r="Y138" i="9" s="1"/>
  <c r="U124" i="9"/>
  <c r="V124" i="9" s="1"/>
  <c r="U530" i="9"/>
  <c r="V530" i="9" s="1"/>
  <c r="U532" i="9"/>
  <c r="V532" i="9" s="1"/>
  <c r="U534" i="9"/>
  <c r="V534" i="9" s="1"/>
  <c r="W534" i="9" s="1"/>
  <c r="Z534" i="9" s="1"/>
  <c r="O1533" i="12" s="1"/>
  <c r="U538" i="9"/>
  <c r="V538" i="9" s="1"/>
  <c r="U140" i="9"/>
  <c r="V140" i="9" s="1"/>
  <c r="U117" i="9"/>
  <c r="V117" i="9" s="1"/>
  <c r="U92" i="9"/>
  <c r="V92" i="9" s="1"/>
  <c r="U129" i="9"/>
  <c r="V129" i="9" s="1"/>
  <c r="U102" i="9"/>
  <c r="V102" i="9" s="1"/>
  <c r="U388" i="7"/>
  <c r="V388" i="7" s="1"/>
  <c r="U390" i="7"/>
  <c r="V390" i="7" s="1"/>
  <c r="U392" i="7"/>
  <c r="V392" i="7" s="1"/>
  <c r="U394" i="7"/>
  <c r="V394" i="7" s="1"/>
  <c r="U396" i="7"/>
  <c r="V396" i="7" s="1"/>
  <c r="U398" i="7"/>
  <c r="V398" i="7" s="1"/>
  <c r="U400" i="7"/>
  <c r="V400" i="7" s="1"/>
  <c r="U402" i="7"/>
  <c r="V402" i="7" s="1"/>
  <c r="U404" i="7"/>
  <c r="V404" i="7" s="1"/>
  <c r="U406" i="7"/>
  <c r="V406" i="7" s="1"/>
  <c r="U408" i="7"/>
  <c r="V408" i="7" s="1"/>
  <c r="U410" i="7"/>
  <c r="V410" i="7" s="1"/>
  <c r="U165" i="7"/>
  <c r="V165" i="7" s="1"/>
  <c r="U51" i="7"/>
  <c r="V51" i="7" s="1"/>
  <c r="U412" i="7"/>
  <c r="V412" i="7" s="1"/>
  <c r="U414" i="7"/>
  <c r="V414" i="7" s="1"/>
  <c r="U416" i="7"/>
  <c r="V416" i="7" s="1"/>
  <c r="U418" i="7"/>
  <c r="V418" i="7" s="1"/>
  <c r="U420" i="7"/>
  <c r="V420" i="7" s="1"/>
  <c r="U422" i="7"/>
  <c r="V422" i="7" s="1"/>
  <c r="U424" i="7"/>
  <c r="V424" i="7" s="1"/>
  <c r="U330" i="7"/>
  <c r="V330" i="7" s="1"/>
  <c r="U334" i="7"/>
  <c r="V334" i="7" s="1"/>
  <c r="U303" i="7"/>
  <c r="V303" i="7" s="1"/>
  <c r="U319" i="7"/>
  <c r="V319" i="7" s="1"/>
  <c r="U339" i="7"/>
  <c r="V339" i="7" s="1"/>
  <c r="U318" i="7"/>
  <c r="V318" i="7" s="1"/>
  <c r="U340" i="7"/>
  <c r="V340" i="7" s="1"/>
  <c r="U286" i="7"/>
  <c r="V286" i="7" s="1"/>
  <c r="U204" i="7"/>
  <c r="V204" i="7" s="1"/>
  <c r="U203" i="7"/>
  <c r="V203" i="7" s="1"/>
  <c r="U78" i="7"/>
  <c r="V78" i="7" s="1"/>
  <c r="U237" i="7"/>
  <c r="V237" i="7" s="1"/>
  <c r="U427" i="7"/>
  <c r="V427" i="7" s="1"/>
  <c r="U266" i="7"/>
  <c r="V266" i="7" s="1"/>
  <c r="U430" i="7"/>
  <c r="V430" i="7" s="1"/>
  <c r="U432" i="7"/>
  <c r="V432" i="7" s="1"/>
  <c r="U434" i="7"/>
  <c r="V434" i="7" s="1"/>
  <c r="U436" i="7"/>
  <c r="V436" i="7" s="1"/>
  <c r="U438" i="7"/>
  <c r="V438" i="7" s="1"/>
  <c r="U440" i="7"/>
  <c r="V440" i="7" s="1"/>
  <c r="U442" i="7"/>
  <c r="V442" i="7" s="1"/>
  <c r="U444" i="7"/>
  <c r="V444" i="7" s="1"/>
  <c r="U445" i="7"/>
  <c r="V445" i="7" s="1"/>
  <c r="U981" i="7"/>
  <c r="V981" i="7" s="1"/>
  <c r="U447" i="7"/>
  <c r="V447" i="7" s="1"/>
  <c r="U449" i="7"/>
  <c r="V449" i="7" s="1"/>
  <c r="U451" i="7"/>
  <c r="V451" i="7" s="1"/>
  <c r="U453" i="7"/>
  <c r="V453" i="7" s="1"/>
  <c r="U998" i="7"/>
  <c r="V998" i="7" s="1"/>
  <c r="U987" i="7"/>
  <c r="V987" i="7" s="1"/>
  <c r="U990" i="7"/>
  <c r="V990" i="7" s="1"/>
  <c r="U56" i="7"/>
  <c r="V56" i="7" s="1"/>
  <c r="U996" i="7"/>
  <c r="V996" i="7" s="1"/>
  <c r="U988" i="7"/>
  <c r="V988" i="7" s="1"/>
  <c r="U993" i="7"/>
  <c r="V993" i="7" s="1"/>
  <c r="U63" i="7"/>
  <c r="V63" i="7" s="1"/>
  <c r="U456" i="7"/>
  <c r="V456" i="7" s="1"/>
  <c r="U27" i="7"/>
  <c r="V27" i="7" s="1"/>
  <c r="U986" i="7"/>
  <c r="V986" i="7" s="1"/>
  <c r="U458" i="7"/>
  <c r="V458" i="7" s="1"/>
  <c r="U460" i="7"/>
  <c r="V460" i="7" s="1"/>
  <c r="U462" i="7"/>
  <c r="V462" i="7" s="1"/>
  <c r="U464" i="7"/>
  <c r="V464" i="7" s="1"/>
  <c r="U466" i="7"/>
  <c r="V466" i="7" s="1"/>
  <c r="U468" i="7"/>
  <c r="V468" i="7" s="1"/>
  <c r="U470" i="7"/>
  <c r="V470" i="7" s="1"/>
  <c r="U472" i="7"/>
  <c r="V472" i="7" s="1"/>
  <c r="U474" i="7"/>
  <c r="V474" i="7" s="1"/>
  <c r="U476" i="7"/>
  <c r="V476" i="7" s="1"/>
  <c r="U478" i="7"/>
  <c r="V478" i="7" s="1"/>
  <c r="U480" i="7"/>
  <c r="V480" i="7" s="1"/>
  <c r="U482" i="7"/>
  <c r="V482" i="7" s="1"/>
  <c r="U484" i="7"/>
  <c r="V484" i="7" s="1"/>
  <c r="U486" i="7"/>
  <c r="V486" i="7" s="1"/>
  <c r="U488" i="7"/>
  <c r="V488" i="7" s="1"/>
  <c r="U490" i="7"/>
  <c r="V490" i="7" s="1"/>
  <c r="U492" i="7"/>
  <c r="V492" i="7" s="1"/>
  <c r="U902" i="7"/>
  <c r="V902" i="7" s="1"/>
  <c r="U904" i="7"/>
  <c r="V904" i="7" s="1"/>
  <c r="U906" i="7"/>
  <c r="V906" i="7" s="1"/>
  <c r="U277" i="7"/>
  <c r="V277" i="7" s="1"/>
  <c r="U291" i="7"/>
  <c r="V291" i="7" s="1"/>
  <c r="U329" i="7"/>
  <c r="V329" i="7" s="1"/>
  <c r="U338" i="7"/>
  <c r="V338" i="7" s="1"/>
  <c r="U122" i="7"/>
  <c r="V122" i="7" s="1"/>
  <c r="U98" i="7"/>
  <c r="V98" i="7" s="1"/>
  <c r="U910" i="7"/>
  <c r="V910" i="7" s="1"/>
  <c r="U912" i="7"/>
  <c r="V912" i="7" s="1"/>
  <c r="U914" i="7"/>
  <c r="V914" i="7" s="1"/>
  <c r="U97" i="7"/>
  <c r="V97" i="7" s="1"/>
  <c r="U104" i="7"/>
  <c r="V104" i="7" s="1"/>
  <c r="U917" i="7"/>
  <c r="V917" i="7" s="1"/>
  <c r="U919" i="7"/>
  <c r="V919" i="7" s="1"/>
  <c r="U921" i="7"/>
  <c r="V921" i="7" s="1"/>
  <c r="U923" i="7"/>
  <c r="V923" i="7" s="1"/>
  <c r="U925" i="7"/>
  <c r="V925" i="7" s="1"/>
  <c r="U927" i="7"/>
  <c r="V927" i="7" s="1"/>
  <c r="U929" i="7"/>
  <c r="V929" i="7" s="1"/>
  <c r="U176" i="7"/>
  <c r="V176" i="7" s="1"/>
  <c r="U132" i="7"/>
  <c r="V132" i="7" s="1"/>
  <c r="U158" i="7"/>
  <c r="V158" i="7" s="1"/>
  <c r="U325" i="7"/>
  <c r="V325" i="7" s="1"/>
  <c r="U241" i="7"/>
  <c r="V241" i="7" s="1"/>
  <c r="U269" i="7"/>
  <c r="V269" i="7" s="1"/>
  <c r="U932" i="7"/>
  <c r="V932" i="7" s="1"/>
  <c r="U42" i="7"/>
  <c r="V42" i="7" s="1"/>
  <c r="U287" i="7"/>
  <c r="V287" i="7" s="1"/>
  <c r="U228" i="7"/>
  <c r="V228" i="7" s="1"/>
  <c r="U225" i="7"/>
  <c r="V225" i="7" s="1"/>
  <c r="U933" i="7"/>
  <c r="V933" i="7" s="1"/>
  <c r="U212" i="7"/>
  <c r="V212" i="7" s="1"/>
  <c r="U934" i="7"/>
  <c r="V934" i="7" s="1"/>
  <c r="U192" i="7"/>
  <c r="V192" i="7" s="1"/>
  <c r="U100" i="7"/>
  <c r="V100" i="7" s="1"/>
  <c r="U135" i="7"/>
  <c r="V135" i="7" s="1"/>
  <c r="U936" i="7"/>
  <c r="V936" i="7" s="1"/>
  <c r="U938" i="7"/>
  <c r="V938" i="7" s="1"/>
  <c r="U940" i="7"/>
  <c r="V940" i="7" s="1"/>
  <c r="U331" i="7"/>
  <c r="V331" i="7" s="1"/>
  <c r="U941" i="7"/>
  <c r="V941" i="7" s="1"/>
  <c r="U943" i="7"/>
  <c r="V943" i="7" s="1"/>
  <c r="U945" i="7"/>
  <c r="V945" i="7" s="1"/>
  <c r="U947" i="7"/>
  <c r="V947" i="7" s="1"/>
  <c r="U949" i="7"/>
  <c r="V949" i="7" s="1"/>
  <c r="U951" i="7"/>
  <c r="V951" i="7" s="1"/>
  <c r="U953" i="7"/>
  <c r="V953" i="7" s="1"/>
  <c r="U955" i="7"/>
  <c r="V955" i="7" s="1"/>
  <c r="U957" i="7"/>
  <c r="V957" i="7" s="1"/>
  <c r="U959" i="7"/>
  <c r="V959" i="7" s="1"/>
  <c r="U961" i="7"/>
  <c r="V961" i="7" s="1"/>
  <c r="U963" i="7"/>
  <c r="V963" i="7" s="1"/>
  <c r="U965" i="7"/>
  <c r="V965" i="7" s="1"/>
  <c r="U967" i="7"/>
  <c r="V967" i="7" s="1"/>
  <c r="U969" i="7"/>
  <c r="V969" i="7" s="1"/>
  <c r="U971" i="7"/>
  <c r="V971" i="7" s="1"/>
  <c r="U133" i="7"/>
  <c r="V133" i="7" s="1"/>
  <c r="U972" i="7"/>
  <c r="V972" i="7" s="1"/>
  <c r="U210" i="7"/>
  <c r="V210" i="7" s="1"/>
  <c r="U974" i="7"/>
  <c r="V974" i="7" s="1"/>
  <c r="U976" i="7"/>
  <c r="V976" i="7" s="1"/>
  <c r="U127" i="7"/>
  <c r="V127" i="7" s="1"/>
  <c r="Y404" i="9"/>
  <c r="W479" i="9"/>
  <c r="Z479" i="9" s="1"/>
  <c r="O1478" i="12" s="1"/>
  <c r="Y479" i="9"/>
  <c r="W134" i="9"/>
  <c r="Z134" i="9" s="1"/>
  <c r="O1133" i="12" s="1"/>
  <c r="Y134" i="9"/>
  <c r="W82" i="9"/>
  <c r="Z82" i="9" s="1"/>
  <c r="O1081" i="12" s="1"/>
  <c r="Y82" i="9"/>
  <c r="W225" i="9"/>
  <c r="Z225" i="9" s="1"/>
  <c r="O1224" i="12" s="1"/>
  <c r="Y225" i="9"/>
  <c r="V162" i="9"/>
  <c r="V29" i="9"/>
  <c r="V312" i="9"/>
  <c r="V148" i="9"/>
  <c r="W101" i="11"/>
  <c r="V101" i="11"/>
  <c r="N1011" i="7"/>
  <c r="O1011" i="7"/>
  <c r="U4" i="7"/>
  <c r="V4" i="7" s="1"/>
  <c r="Y4" i="7" s="1"/>
  <c r="V508" i="7"/>
  <c r="V26" i="9"/>
  <c r="V119" i="9"/>
  <c r="V367" i="9"/>
  <c r="V111" i="9"/>
  <c r="V164" i="9"/>
  <c r="V265" i="9"/>
  <c r="V182" i="9"/>
  <c r="V292" i="9"/>
  <c r="V553" i="9"/>
  <c r="V567" i="9"/>
  <c r="V332" i="9"/>
  <c r="V340" i="9"/>
  <c r="V420" i="9"/>
  <c r="V20" i="9"/>
  <c r="V70" i="9"/>
  <c r="V488" i="9"/>
  <c r="V236" i="9"/>
  <c r="V415" i="9"/>
  <c r="V110" i="9"/>
  <c r="V378" i="9"/>
  <c r="V248" i="9"/>
  <c r="V429" i="9"/>
  <c r="V37" i="9"/>
  <c r="V451" i="9"/>
  <c r="U4" i="9"/>
  <c r="V217" i="9"/>
  <c r="V507" i="9"/>
  <c r="V525" i="9"/>
  <c r="V86" i="9"/>
  <c r="V109" i="9"/>
  <c r="V90" i="9"/>
  <c r="V354" i="9"/>
  <c r="V246" i="9"/>
  <c r="V313" i="9"/>
  <c r="V398" i="9"/>
  <c r="V158" i="9"/>
  <c r="V474" i="9"/>
  <c r="V185" i="9"/>
  <c r="V440" i="9"/>
  <c r="V453" i="9"/>
  <c r="V199" i="9"/>
  <c r="V462" i="9"/>
  <c r="V508" i="9"/>
  <c r="V497" i="9"/>
  <c r="V72" i="9"/>
  <c r="V147" i="9"/>
  <c r="V535" i="9"/>
  <c r="W137" i="9" l="1"/>
  <c r="Z137" i="9" s="1"/>
  <c r="O1136" i="12" s="1"/>
  <c r="Y46" i="9"/>
  <c r="Y349" i="9"/>
  <c r="AA349" i="9" s="1"/>
  <c r="W114" i="9"/>
  <c r="Z114" i="9" s="1"/>
  <c r="O1113" i="12" s="1"/>
  <c r="Y439" i="9"/>
  <c r="N1438" i="12" s="1"/>
  <c r="P1438" i="12" s="1"/>
  <c r="Y177" i="9"/>
  <c r="AA177" i="9" s="1"/>
  <c r="Y485" i="9"/>
  <c r="AA485" i="9" s="1"/>
  <c r="Y150" i="9"/>
  <c r="AA150" i="9" s="1"/>
  <c r="Y510" i="9"/>
  <c r="N1509" i="12" s="1"/>
  <c r="P1509" i="12" s="1"/>
  <c r="Y478" i="9"/>
  <c r="N1477" i="12" s="1"/>
  <c r="P1477" i="12" s="1"/>
  <c r="Y493" i="9"/>
  <c r="AA493" i="9" s="1"/>
  <c r="Y448" i="9"/>
  <c r="N1447" i="12" s="1"/>
  <c r="P1447" i="12" s="1"/>
  <c r="Y57" i="9"/>
  <c r="AA57" i="9" s="1"/>
  <c r="Y486" i="9"/>
  <c r="N1485" i="12" s="1"/>
  <c r="P1485" i="12" s="1"/>
  <c r="Y15" i="9"/>
  <c r="AA15" i="9" s="1"/>
  <c r="Y423" i="9"/>
  <c r="N1422" i="12" s="1"/>
  <c r="P1422" i="12" s="1"/>
  <c r="W35" i="9"/>
  <c r="Z35" i="9" s="1"/>
  <c r="O1034" i="12" s="1"/>
  <c r="Y215" i="9"/>
  <c r="AA215" i="9" s="1"/>
  <c r="W54" i="9"/>
  <c r="Z54" i="9" s="1"/>
  <c r="O1053" i="12" s="1"/>
  <c r="Y457" i="9"/>
  <c r="AA457" i="9" s="1"/>
  <c r="Y548" i="9"/>
  <c r="N1547" i="12" s="1"/>
  <c r="P1547" i="12" s="1"/>
  <c r="W138" i="9"/>
  <c r="Z138" i="9" s="1"/>
  <c r="O1137" i="12" s="1"/>
  <c r="Y108" i="9"/>
  <c r="N1107" i="12" s="1"/>
  <c r="P1107" i="12" s="1"/>
  <c r="W154" i="9"/>
  <c r="Z154" i="9" s="1"/>
  <c r="O1153" i="12" s="1"/>
  <c r="W389" i="9"/>
  <c r="Z389" i="9" s="1"/>
  <c r="O1388" i="12" s="1"/>
  <c r="W193" i="9"/>
  <c r="Z193" i="9" s="1"/>
  <c r="O1192" i="12" s="1"/>
  <c r="Y178" i="9"/>
  <c r="N1177" i="12" s="1"/>
  <c r="P1177" i="12" s="1"/>
  <c r="W141" i="9"/>
  <c r="Z141" i="9" s="1"/>
  <c r="O1140" i="12" s="1"/>
  <c r="Y564" i="9"/>
  <c r="N1563" i="12" s="1"/>
  <c r="P1563" i="12" s="1"/>
  <c r="Y646" i="7"/>
  <c r="AA646" i="7" s="1"/>
  <c r="W472" i="9"/>
  <c r="Z472" i="9" s="1"/>
  <c r="O1471" i="12" s="1"/>
  <c r="Y323" i="9"/>
  <c r="N1322" i="12" s="1"/>
  <c r="P1322" i="12" s="1"/>
  <c r="W152" i="9"/>
  <c r="Z152" i="9" s="1"/>
  <c r="O1151" i="12" s="1"/>
  <c r="Y10" i="9"/>
  <c r="N1009" i="12" s="1"/>
  <c r="P1009" i="12" s="1"/>
  <c r="Y550" i="9"/>
  <c r="N1549" i="12" s="1"/>
  <c r="P1549" i="12" s="1"/>
  <c r="W320" i="9"/>
  <c r="Z320" i="9" s="1"/>
  <c r="O1319" i="12" s="1"/>
  <c r="Y397" i="9"/>
  <c r="AA397" i="9" s="1"/>
  <c r="Y450" i="9"/>
  <c r="N1449" i="12" s="1"/>
  <c r="P1449" i="12" s="1"/>
  <c r="Y220" i="9"/>
  <c r="AA220" i="9" s="1"/>
  <c r="Y89" i="9"/>
  <c r="N1088" i="12" s="1"/>
  <c r="P1088" i="12" s="1"/>
  <c r="W539" i="9"/>
  <c r="Z539" i="9" s="1"/>
  <c r="O1538" i="12" s="1"/>
  <c r="Y539" i="9"/>
  <c r="N1538" i="12" s="1"/>
  <c r="Y563" i="9"/>
  <c r="N1562" i="12" s="1"/>
  <c r="W563" i="9"/>
  <c r="Z563" i="9" s="1"/>
  <c r="O1562" i="12" s="1"/>
  <c r="W496" i="9"/>
  <c r="Z496" i="9" s="1"/>
  <c r="O1495" i="12" s="1"/>
  <c r="Y496" i="9"/>
  <c r="N1495" i="12" s="1"/>
  <c r="W309" i="9"/>
  <c r="Z309" i="9" s="1"/>
  <c r="O1308" i="12" s="1"/>
  <c r="Y309" i="9"/>
  <c r="N1308" i="12" s="1"/>
  <c r="W66" i="9"/>
  <c r="Z66" i="9" s="1"/>
  <c r="O1065" i="12" s="1"/>
  <c r="Y356" i="9"/>
  <c r="N1355" i="12" s="1"/>
  <c r="P1355" i="12" s="1"/>
  <c r="W120" i="9"/>
  <c r="Z120" i="9" s="1"/>
  <c r="O1119" i="12" s="1"/>
  <c r="Y240" i="9"/>
  <c r="AA240" i="9" s="1"/>
  <c r="Y181" i="9"/>
  <c r="AA181" i="9" s="1"/>
  <c r="W533" i="9"/>
  <c r="Z533" i="9" s="1"/>
  <c r="O1532" i="12" s="1"/>
  <c r="W100" i="9"/>
  <c r="Z100" i="9" s="1"/>
  <c r="O1099" i="12" s="1"/>
  <c r="W133" i="9"/>
  <c r="Z133" i="9" s="1"/>
  <c r="O1132" i="12" s="1"/>
  <c r="W288" i="9"/>
  <c r="Z288" i="9" s="1"/>
  <c r="O1287" i="12" s="1"/>
  <c r="Y288" i="9"/>
  <c r="N1287" i="12" s="1"/>
  <c r="Y491" i="9"/>
  <c r="AA491" i="9" s="1"/>
  <c r="W56" i="9"/>
  <c r="Z56" i="9" s="1"/>
  <c r="O1055" i="12" s="1"/>
  <c r="Y56" i="9"/>
  <c r="N1055" i="12" s="1"/>
  <c r="W14" i="9"/>
  <c r="Z14" i="9" s="1"/>
  <c r="O1013" i="12" s="1"/>
  <c r="Y14" i="9"/>
  <c r="W400" i="9"/>
  <c r="Z400" i="9" s="1"/>
  <c r="O1399" i="12" s="1"/>
  <c r="Y400" i="9"/>
  <c r="N1399" i="12" s="1"/>
  <c r="W339" i="9"/>
  <c r="Z339" i="9" s="1"/>
  <c r="O1338" i="12" s="1"/>
  <c r="Y339" i="9"/>
  <c r="Y435" i="9"/>
  <c r="N1434" i="12" s="1"/>
  <c r="W435" i="9"/>
  <c r="Z435" i="9" s="1"/>
  <c r="O1434" i="12" s="1"/>
  <c r="W228" i="9"/>
  <c r="Z228" i="9" s="1"/>
  <c r="O1227" i="12" s="1"/>
  <c r="Y228" i="9"/>
  <c r="N1227" i="12" s="1"/>
  <c r="Y556" i="9"/>
  <c r="N1555" i="12" s="1"/>
  <c r="W556" i="9"/>
  <c r="Z556" i="9" s="1"/>
  <c r="O1555" i="12" s="1"/>
  <c r="W136" i="9"/>
  <c r="Z136" i="9" s="1"/>
  <c r="O1135" i="12" s="1"/>
  <c r="Y136" i="9"/>
  <c r="W382" i="9"/>
  <c r="Z382" i="9" s="1"/>
  <c r="O1381" i="12" s="1"/>
  <c r="Y382" i="9"/>
  <c r="N1381" i="12" s="1"/>
  <c r="Y436" i="9"/>
  <c r="N1435" i="12" s="1"/>
  <c r="W436" i="9"/>
  <c r="Z436" i="9" s="1"/>
  <c r="O1435" i="12" s="1"/>
  <c r="W92" i="9"/>
  <c r="Z92" i="9" s="1"/>
  <c r="O1091" i="12" s="1"/>
  <c r="Y92" i="9"/>
  <c r="N1091" i="12" s="1"/>
  <c r="Y424" i="9"/>
  <c r="N1423" i="12" s="1"/>
  <c r="W424" i="9"/>
  <c r="Z424" i="9" s="1"/>
  <c r="O1423" i="12" s="1"/>
  <c r="Y174" i="9"/>
  <c r="N1173" i="12" s="1"/>
  <c r="W174" i="9"/>
  <c r="Z174" i="9" s="1"/>
  <c r="O1173" i="12" s="1"/>
  <c r="W366" i="9"/>
  <c r="Z366" i="9" s="1"/>
  <c r="O1365" i="12" s="1"/>
  <c r="Y366" i="9"/>
  <c r="W303" i="9"/>
  <c r="Z303" i="9" s="1"/>
  <c r="O1302" i="12" s="1"/>
  <c r="Y303" i="9"/>
  <c r="N1302" i="12" s="1"/>
  <c r="Y224" i="9"/>
  <c r="N1223" i="12" s="1"/>
  <c r="W224" i="9"/>
  <c r="Z224" i="9" s="1"/>
  <c r="O1223" i="12" s="1"/>
  <c r="Y495" i="9"/>
  <c r="N1494" i="12" s="1"/>
  <c r="W495" i="9"/>
  <c r="Z495" i="9" s="1"/>
  <c r="O1494" i="12" s="1"/>
  <c r="W195" i="9"/>
  <c r="Z195" i="9" s="1"/>
  <c r="O1194" i="12" s="1"/>
  <c r="Y195" i="9"/>
  <c r="N1194" i="12" s="1"/>
  <c r="Y23" i="9"/>
  <c r="W23" i="9"/>
  <c r="Z23" i="9" s="1"/>
  <c r="O1022" i="12" s="1"/>
  <c r="W7" i="9"/>
  <c r="Z7" i="9" s="1"/>
  <c r="O1006" i="12" s="1"/>
  <c r="Y7" i="9"/>
  <c r="N1006" i="12" s="1"/>
  <c r="W557" i="9"/>
  <c r="Z557" i="9" s="1"/>
  <c r="O1556" i="12" s="1"/>
  <c r="Y557" i="9"/>
  <c r="N1556" i="12" s="1"/>
  <c r="W275" i="9"/>
  <c r="Z275" i="9" s="1"/>
  <c r="O1274" i="12" s="1"/>
  <c r="Y275" i="9"/>
  <c r="Y172" i="9"/>
  <c r="N1171" i="12" s="1"/>
  <c r="W172" i="9"/>
  <c r="Z172" i="9" s="1"/>
  <c r="O1171" i="12" s="1"/>
  <c r="W644" i="7"/>
  <c r="Z644" i="7" s="1"/>
  <c r="O644" i="12" s="1"/>
  <c r="Y644" i="7"/>
  <c r="W465" i="9"/>
  <c r="Z465" i="9" s="1"/>
  <c r="O1464" i="12" s="1"/>
  <c r="W269" i="9"/>
  <c r="Z269" i="9" s="1"/>
  <c r="O1268" i="12" s="1"/>
  <c r="Y269" i="9"/>
  <c r="N1268" i="12" s="1"/>
  <c r="Y345" i="9"/>
  <c r="N1344" i="12" s="1"/>
  <c r="W345" i="9"/>
  <c r="Z345" i="9" s="1"/>
  <c r="O1344" i="12" s="1"/>
  <c r="W247" i="9"/>
  <c r="Z247" i="9" s="1"/>
  <c r="O1246" i="12" s="1"/>
  <c r="Y520" i="9"/>
  <c r="N1519" i="12" s="1"/>
  <c r="P1519" i="12" s="1"/>
  <c r="Y47" i="9"/>
  <c r="AA47" i="9" s="1"/>
  <c r="W502" i="9"/>
  <c r="Z502" i="9" s="1"/>
  <c r="O1501" i="12" s="1"/>
  <c r="W530" i="9"/>
  <c r="Z530" i="9" s="1"/>
  <c r="O1529" i="12" s="1"/>
  <c r="Y530" i="9"/>
  <c r="N1529" i="12" s="1"/>
  <c r="W524" i="9"/>
  <c r="Z524" i="9" s="1"/>
  <c r="O1523" i="12" s="1"/>
  <c r="Y524" i="9"/>
  <c r="N1523" i="12" s="1"/>
  <c r="W509" i="9"/>
  <c r="Z509" i="9" s="1"/>
  <c r="O1508" i="12" s="1"/>
  <c r="Y509" i="9"/>
  <c r="N1508" i="12" s="1"/>
  <c r="W155" i="9"/>
  <c r="Z155" i="9" s="1"/>
  <c r="O1154" i="12" s="1"/>
  <c r="Y155" i="9"/>
  <c r="N1154" i="12" s="1"/>
  <c r="W251" i="9"/>
  <c r="Z251" i="9" s="1"/>
  <c r="O1250" i="12" s="1"/>
  <c r="Y251" i="9"/>
  <c r="N1250" i="12" s="1"/>
  <c r="Y304" i="9"/>
  <c r="N1303" i="12" s="1"/>
  <c r="W304" i="9"/>
  <c r="Z304" i="9" s="1"/>
  <c r="O1303" i="12" s="1"/>
  <c r="W469" i="9"/>
  <c r="Z469" i="9" s="1"/>
  <c r="O1468" i="12" s="1"/>
  <c r="Y469" i="9"/>
  <c r="N1468" i="12" s="1"/>
  <c r="W249" i="9"/>
  <c r="Z249" i="9" s="1"/>
  <c r="O1248" i="12" s="1"/>
  <c r="Y249" i="9"/>
  <c r="N1248" i="12" s="1"/>
  <c r="W544" i="9"/>
  <c r="Z544" i="9" s="1"/>
  <c r="O1543" i="12" s="1"/>
  <c r="Y544" i="9"/>
  <c r="N1543" i="12" s="1"/>
  <c r="W191" i="9"/>
  <c r="Z191" i="9" s="1"/>
  <c r="O1190" i="12" s="1"/>
  <c r="Y191" i="9"/>
  <c r="N1190" i="12" s="1"/>
  <c r="Y87" i="9"/>
  <c r="W87" i="9"/>
  <c r="Z87" i="9" s="1"/>
  <c r="O1086" i="12" s="1"/>
  <c r="Y409" i="9"/>
  <c r="N1408" i="12" s="1"/>
  <c r="W409" i="9"/>
  <c r="Z409" i="9" s="1"/>
  <c r="O1408" i="12" s="1"/>
  <c r="Y560" i="9"/>
  <c r="N1559" i="12" s="1"/>
  <c r="W560" i="9"/>
  <c r="Z560" i="9" s="1"/>
  <c r="O1559" i="12" s="1"/>
  <c r="Y78" i="9"/>
  <c r="N1077" i="12" s="1"/>
  <c r="W78" i="9"/>
  <c r="Z78" i="9" s="1"/>
  <c r="O1077" i="12" s="1"/>
  <c r="Y135" i="9"/>
  <c r="W135" i="9"/>
  <c r="Z135" i="9" s="1"/>
  <c r="O1134" i="12" s="1"/>
  <c r="Y388" i="9"/>
  <c r="N1387" i="12" s="1"/>
  <c r="W388" i="9"/>
  <c r="Z388" i="9" s="1"/>
  <c r="O1387" i="12" s="1"/>
  <c r="W226" i="9"/>
  <c r="Z226" i="9" s="1"/>
  <c r="O1225" i="12" s="1"/>
  <c r="Y226" i="9"/>
  <c r="N1225" i="12" s="1"/>
  <c r="Y53" i="9"/>
  <c r="N1052" i="12" s="1"/>
  <c r="W53" i="9"/>
  <c r="Z53" i="9" s="1"/>
  <c r="O1052" i="12" s="1"/>
  <c r="Y399" i="9"/>
  <c r="N1398" i="12" s="1"/>
  <c r="W399" i="9"/>
  <c r="Z399" i="9" s="1"/>
  <c r="O1398" i="12" s="1"/>
  <c r="Y210" i="9"/>
  <c r="N1209" i="12" s="1"/>
  <c r="P1209" i="12" s="1"/>
  <c r="Y208" i="9"/>
  <c r="N1207" i="12" s="1"/>
  <c r="P1207" i="12" s="1"/>
  <c r="Y534" i="9"/>
  <c r="AA534" i="9" s="1"/>
  <c r="W106" i="9"/>
  <c r="Z106" i="9" s="1"/>
  <c r="O1105" i="12" s="1"/>
  <c r="W390" i="9"/>
  <c r="Z390" i="9" s="1"/>
  <c r="O1389" i="12" s="1"/>
  <c r="W34" i="9"/>
  <c r="Z34" i="9" s="1"/>
  <c r="O1033" i="12" s="1"/>
  <c r="Y34" i="9"/>
  <c r="N1033" i="12" s="1"/>
  <c r="W183" i="9"/>
  <c r="Z183" i="9" s="1"/>
  <c r="O1182" i="12" s="1"/>
  <c r="Y183" i="9"/>
  <c r="Y416" i="9"/>
  <c r="N1415" i="12" s="1"/>
  <c r="W416" i="9"/>
  <c r="Z416" i="9" s="1"/>
  <c r="O1415" i="12" s="1"/>
  <c r="W74" i="9"/>
  <c r="Z74" i="9" s="1"/>
  <c r="O1073" i="12" s="1"/>
  <c r="Y74" i="9"/>
  <c r="N1073" i="12" s="1"/>
  <c r="Y97" i="9"/>
  <c r="N1096" i="12" s="1"/>
  <c r="W97" i="9"/>
  <c r="Z97" i="9" s="1"/>
  <c r="O1096" i="12" s="1"/>
  <c r="Y517" i="9"/>
  <c r="N1516" i="12" s="1"/>
  <c r="W517" i="9"/>
  <c r="Z517" i="9" s="1"/>
  <c r="O1516" i="12" s="1"/>
  <c r="Y51" i="9"/>
  <c r="N1050" i="12" s="1"/>
  <c r="W51" i="9"/>
  <c r="Z51" i="9" s="1"/>
  <c r="O1050" i="12" s="1"/>
  <c r="W374" i="9"/>
  <c r="Z374" i="9" s="1"/>
  <c r="O1373" i="12" s="1"/>
  <c r="Y374" i="9"/>
  <c r="N1373" i="12" s="1"/>
  <c r="W326" i="9"/>
  <c r="Z326" i="9" s="1"/>
  <c r="O1325" i="12" s="1"/>
  <c r="Y326" i="9"/>
  <c r="N1325" i="12" s="1"/>
  <c r="W298" i="9"/>
  <c r="Z298" i="9" s="1"/>
  <c r="O1297" i="12" s="1"/>
  <c r="Y298" i="9"/>
  <c r="N1297" i="12" s="1"/>
  <c r="W131" i="9"/>
  <c r="Z131" i="9" s="1"/>
  <c r="O1130" i="12" s="1"/>
  <c r="Y131" i="9"/>
  <c r="N1130" i="12" s="1"/>
  <c r="Y346" i="9"/>
  <c r="N1345" i="12" s="1"/>
  <c r="W346" i="9"/>
  <c r="Z346" i="9" s="1"/>
  <c r="O1345" i="12" s="1"/>
  <c r="Y287" i="9"/>
  <c r="N1286" i="12" s="1"/>
  <c r="W287" i="9"/>
  <c r="Z287" i="9" s="1"/>
  <c r="O1286" i="12" s="1"/>
  <c r="Y17" i="9"/>
  <c r="N1016" i="12" s="1"/>
  <c r="W17" i="9"/>
  <c r="Z17" i="9" s="1"/>
  <c r="O1016" i="12" s="1"/>
  <c r="W102" i="9"/>
  <c r="Z102" i="9" s="1"/>
  <c r="O1101" i="12" s="1"/>
  <c r="Y102" i="9"/>
  <c r="N1101" i="12" s="1"/>
  <c r="Y428" i="9"/>
  <c r="N1427" i="12" s="1"/>
  <c r="W428" i="9"/>
  <c r="Z428" i="9" s="1"/>
  <c r="O1427" i="12" s="1"/>
  <c r="Y231" i="9"/>
  <c r="W231" i="9"/>
  <c r="Z231" i="9" s="1"/>
  <c r="O1230" i="12" s="1"/>
  <c r="W362" i="9"/>
  <c r="Z362" i="9" s="1"/>
  <c r="O1361" i="12" s="1"/>
  <c r="Y362" i="9"/>
  <c r="N1361" i="12" s="1"/>
  <c r="W140" i="9"/>
  <c r="Z140" i="9" s="1"/>
  <c r="O1139" i="12" s="1"/>
  <c r="Y140" i="9"/>
  <c r="N1139" i="12" s="1"/>
  <c r="W262" i="9"/>
  <c r="Z262" i="9" s="1"/>
  <c r="O1261" i="12" s="1"/>
  <c r="Y262" i="9"/>
  <c r="Y49" i="9"/>
  <c r="N1048" i="12" s="1"/>
  <c r="W49" i="9"/>
  <c r="Z49" i="9" s="1"/>
  <c r="O1048" i="12" s="1"/>
  <c r="W179" i="9"/>
  <c r="Z179" i="9" s="1"/>
  <c r="O1178" i="12" s="1"/>
  <c r="Y179" i="9"/>
  <c r="N1178" i="12" s="1"/>
  <c r="W501" i="9"/>
  <c r="Z501" i="9" s="1"/>
  <c r="O1500" i="12" s="1"/>
  <c r="Y501" i="9"/>
  <c r="N1500" i="12" s="1"/>
  <c r="W48" i="9"/>
  <c r="Z48" i="9" s="1"/>
  <c r="O1047" i="12" s="1"/>
  <c r="Y48" i="9"/>
  <c r="Y529" i="9"/>
  <c r="N1528" i="12" s="1"/>
  <c r="W529" i="9"/>
  <c r="Z529" i="9" s="1"/>
  <c r="O1528" i="12" s="1"/>
  <c r="W200" i="9"/>
  <c r="Z200" i="9" s="1"/>
  <c r="O1199" i="12" s="1"/>
  <c r="Y200" i="9"/>
  <c r="Y101" i="9"/>
  <c r="N1100" i="12" s="1"/>
  <c r="W101" i="9"/>
  <c r="Z101" i="9" s="1"/>
  <c r="O1100" i="12" s="1"/>
  <c r="W337" i="9"/>
  <c r="Z337" i="9" s="1"/>
  <c r="O1336" i="12" s="1"/>
  <c r="Y337" i="9"/>
  <c r="N1336" i="12" s="1"/>
  <c r="W330" i="9"/>
  <c r="Z330" i="9" s="1"/>
  <c r="O1329" i="12" s="1"/>
  <c r="Y330" i="9"/>
  <c r="N1329" i="12" s="1"/>
  <c r="W96" i="9"/>
  <c r="Z96" i="9" s="1"/>
  <c r="O1095" i="12" s="1"/>
  <c r="Y96" i="9"/>
  <c r="W202" i="9"/>
  <c r="Z202" i="9" s="1"/>
  <c r="O1201" i="12" s="1"/>
  <c r="Y202" i="9"/>
  <c r="N1201" i="12" s="1"/>
  <c r="Y39" i="9"/>
  <c r="N1038" i="12" s="1"/>
  <c r="W39" i="9"/>
  <c r="Z39" i="9" s="1"/>
  <c r="O1038" i="12" s="1"/>
  <c r="W403" i="9"/>
  <c r="Z403" i="9" s="1"/>
  <c r="O1402" i="12" s="1"/>
  <c r="Y403" i="9"/>
  <c r="N1402" i="12" s="1"/>
  <c r="Y129" i="9"/>
  <c r="N1128" i="12" s="1"/>
  <c r="W129" i="9"/>
  <c r="Z129" i="9" s="1"/>
  <c r="O1128" i="12" s="1"/>
  <c r="W547" i="9"/>
  <c r="Z547" i="9" s="1"/>
  <c r="O1546" i="12" s="1"/>
  <c r="Y547" i="9"/>
  <c r="N1546" i="12" s="1"/>
  <c r="Y456" i="9"/>
  <c r="N1455" i="12" s="1"/>
  <c r="W456" i="9"/>
  <c r="Z456" i="9" s="1"/>
  <c r="O1455" i="12" s="1"/>
  <c r="Y437" i="9"/>
  <c r="N1436" i="12" s="1"/>
  <c r="W437" i="9"/>
  <c r="Z437" i="9" s="1"/>
  <c r="O1436" i="12" s="1"/>
  <c r="Y421" i="9"/>
  <c r="N1420" i="12" s="1"/>
  <c r="W421" i="9"/>
  <c r="Z421" i="9" s="1"/>
  <c r="O1420" i="12" s="1"/>
  <c r="W373" i="9"/>
  <c r="Z373" i="9" s="1"/>
  <c r="O1372" i="12" s="1"/>
  <c r="Y373" i="9"/>
  <c r="N1372" i="12" s="1"/>
  <c r="W355" i="9"/>
  <c r="Z355" i="9" s="1"/>
  <c r="O1354" i="12" s="1"/>
  <c r="Y355" i="9"/>
  <c r="Y540" i="9"/>
  <c r="N1539" i="12" s="1"/>
  <c r="W540" i="9"/>
  <c r="Z540" i="9" s="1"/>
  <c r="O1539" i="12" s="1"/>
  <c r="W276" i="9"/>
  <c r="Z276" i="9" s="1"/>
  <c r="O1275" i="12" s="1"/>
  <c r="Y276" i="9"/>
  <c r="N1275" i="12" s="1"/>
  <c r="Y163" i="9"/>
  <c r="N1162" i="12" s="1"/>
  <c r="W163" i="9"/>
  <c r="Z163" i="9" s="1"/>
  <c r="O1162" i="12" s="1"/>
  <c r="Y113" i="9"/>
  <c r="N1112" i="12" s="1"/>
  <c r="W113" i="9"/>
  <c r="Z113" i="9" s="1"/>
  <c r="O1112" i="12" s="1"/>
  <c r="Y449" i="9"/>
  <c r="N1448" i="12" s="1"/>
  <c r="W449" i="9"/>
  <c r="Z449" i="9" s="1"/>
  <c r="O1448" i="12" s="1"/>
  <c r="W370" i="9"/>
  <c r="Z370" i="9" s="1"/>
  <c r="O1369" i="12" s="1"/>
  <c r="Y370" i="9"/>
  <c r="W321" i="9"/>
  <c r="Z321" i="9" s="1"/>
  <c r="O1320" i="12" s="1"/>
  <c r="Y321" i="9"/>
  <c r="N1320" i="12" s="1"/>
  <c r="Y180" i="9"/>
  <c r="N1179" i="12" s="1"/>
  <c r="W180" i="9"/>
  <c r="Z180" i="9" s="1"/>
  <c r="O1179" i="12" s="1"/>
  <c r="Y498" i="9"/>
  <c r="N1497" i="12" s="1"/>
  <c r="W498" i="9"/>
  <c r="Z498" i="9" s="1"/>
  <c r="O1497" i="12" s="1"/>
  <c r="Y513" i="9"/>
  <c r="N1512" i="12" s="1"/>
  <c r="W513" i="9"/>
  <c r="Z513" i="9" s="1"/>
  <c r="O1512" i="12" s="1"/>
  <c r="Y257" i="9"/>
  <c r="N1256" i="12" s="1"/>
  <c r="W257" i="9"/>
  <c r="Z257" i="9" s="1"/>
  <c r="O1256" i="12" s="1"/>
  <c r="Y622" i="7"/>
  <c r="N622" i="12" s="1"/>
  <c r="W622" i="7"/>
  <c r="Z622" i="7" s="1"/>
  <c r="O622" i="12" s="1"/>
  <c r="Y302" i="9"/>
  <c r="N1301" i="12" s="1"/>
  <c r="W302" i="9"/>
  <c r="Z302" i="9" s="1"/>
  <c r="O1301" i="12" s="1"/>
  <c r="Y532" i="9"/>
  <c r="N1531" i="12" s="1"/>
  <c r="W532" i="9"/>
  <c r="Z532" i="9" s="1"/>
  <c r="O1531" i="12" s="1"/>
  <c r="W522" i="9"/>
  <c r="Z522" i="9" s="1"/>
  <c r="O1521" i="12" s="1"/>
  <c r="Y522" i="9"/>
  <c r="N1521" i="12" s="1"/>
  <c r="Y169" i="9"/>
  <c r="N1168" i="12" s="1"/>
  <c r="W169" i="9"/>
  <c r="Z169" i="9" s="1"/>
  <c r="O1168" i="12" s="1"/>
  <c r="W244" i="9"/>
  <c r="Z244" i="9" s="1"/>
  <c r="O1243" i="12" s="1"/>
  <c r="Y244" i="9"/>
  <c r="N1243" i="12" s="1"/>
  <c r="Y160" i="9"/>
  <c r="N1159" i="12" s="1"/>
  <c r="W160" i="9"/>
  <c r="Z160" i="9" s="1"/>
  <c r="O1159" i="12" s="1"/>
  <c r="W143" i="9"/>
  <c r="Z143" i="9" s="1"/>
  <c r="O1142" i="12" s="1"/>
  <c r="Y143" i="9"/>
  <c r="Y426" i="9"/>
  <c r="N1425" i="12" s="1"/>
  <c r="W426" i="9"/>
  <c r="Z426" i="9" s="1"/>
  <c r="O1425" i="12" s="1"/>
  <c r="W377" i="9"/>
  <c r="Z377" i="9" s="1"/>
  <c r="O1376" i="12" s="1"/>
  <c r="Y377" i="9"/>
  <c r="N1376" i="12" s="1"/>
  <c r="W359" i="9"/>
  <c r="Z359" i="9" s="1"/>
  <c r="O1358" i="12" s="1"/>
  <c r="Y359" i="9"/>
  <c r="N1358" i="12" s="1"/>
  <c r="Y245" i="9"/>
  <c r="N1244" i="12" s="1"/>
  <c r="W245" i="9"/>
  <c r="Z245" i="9" s="1"/>
  <c r="O1244" i="12" s="1"/>
  <c r="W190" i="9"/>
  <c r="Z190" i="9" s="1"/>
  <c r="O1189" i="12" s="1"/>
  <c r="Y190" i="9"/>
  <c r="N1189" i="12" s="1"/>
  <c r="Y81" i="9"/>
  <c r="N1080" i="12" s="1"/>
  <c r="W81" i="9"/>
  <c r="Z81" i="9" s="1"/>
  <c r="O1080" i="12" s="1"/>
  <c r="W103" i="9"/>
  <c r="Z103" i="9" s="1"/>
  <c r="O1102" i="12" s="1"/>
  <c r="Y103" i="9"/>
  <c r="Y43" i="9"/>
  <c r="N1042" i="12" s="1"/>
  <c r="W43" i="9"/>
  <c r="Z43" i="9" s="1"/>
  <c r="O1042" i="12" s="1"/>
  <c r="Y65" i="9"/>
  <c r="N1064" i="12" s="1"/>
  <c r="W65" i="9"/>
  <c r="Z65" i="9" s="1"/>
  <c r="O1064" i="12" s="1"/>
  <c r="W146" i="9"/>
  <c r="Z146" i="9" s="1"/>
  <c r="O1145" i="12" s="1"/>
  <c r="Y146" i="9"/>
  <c r="N1145" i="12" s="1"/>
  <c r="W492" i="9"/>
  <c r="Z492" i="9" s="1"/>
  <c r="O1491" i="12" s="1"/>
  <c r="Y492" i="9"/>
  <c r="N1491" i="12" s="1"/>
  <c r="Y460" i="9"/>
  <c r="N1459" i="12" s="1"/>
  <c r="W460" i="9"/>
  <c r="Z460" i="9" s="1"/>
  <c r="O1459" i="12" s="1"/>
  <c r="Y232" i="9"/>
  <c r="N1231" i="12" s="1"/>
  <c r="W232" i="9"/>
  <c r="Z232" i="9" s="1"/>
  <c r="O1231" i="12" s="1"/>
  <c r="Y454" i="9"/>
  <c r="N1453" i="12" s="1"/>
  <c r="W454" i="9"/>
  <c r="Z454" i="9" s="1"/>
  <c r="O1453" i="12" s="1"/>
  <c r="Y433" i="9"/>
  <c r="N1432" i="12" s="1"/>
  <c r="W433" i="9"/>
  <c r="Z433" i="9" s="1"/>
  <c r="O1432" i="12" s="1"/>
  <c r="W376" i="9"/>
  <c r="Z376" i="9" s="1"/>
  <c r="O1375" i="12" s="1"/>
  <c r="Y376" i="9"/>
  <c r="N1375" i="12" s="1"/>
  <c r="W350" i="9"/>
  <c r="Z350" i="9" s="1"/>
  <c r="O1349" i="12" s="1"/>
  <c r="Y350" i="9"/>
  <c r="W329" i="9"/>
  <c r="Z329" i="9" s="1"/>
  <c r="O1328" i="12" s="1"/>
  <c r="Y329" i="9"/>
  <c r="N1328" i="12" s="1"/>
  <c r="W325" i="9"/>
  <c r="Z325" i="9" s="1"/>
  <c r="O1324" i="12" s="1"/>
  <c r="Y325" i="9"/>
  <c r="N1324" i="12" s="1"/>
  <c r="Y264" i="9"/>
  <c r="N1263" i="12" s="1"/>
  <c r="W264" i="9"/>
  <c r="Z264" i="9" s="1"/>
  <c r="O1263" i="12" s="1"/>
  <c r="W130" i="9"/>
  <c r="Z130" i="9" s="1"/>
  <c r="O1129" i="12" s="1"/>
  <c r="Y130" i="9"/>
  <c r="W36" i="9"/>
  <c r="Z36" i="9" s="1"/>
  <c r="O1035" i="12" s="1"/>
  <c r="Y36" i="9"/>
  <c r="W660" i="7"/>
  <c r="Z660" i="7" s="1"/>
  <c r="O660" i="12" s="1"/>
  <c r="Y660" i="7"/>
  <c r="N660" i="12" s="1"/>
  <c r="Y506" i="9"/>
  <c r="N1505" i="12" s="1"/>
  <c r="W506" i="9"/>
  <c r="Z506" i="9" s="1"/>
  <c r="O1505" i="12" s="1"/>
  <c r="Y25" i="9"/>
  <c r="N1024" i="12" s="1"/>
  <c r="W25" i="9"/>
  <c r="Z25" i="9" s="1"/>
  <c r="O1024" i="12" s="1"/>
  <c r="Y406" i="9"/>
  <c r="N1405" i="12" s="1"/>
  <c r="W406" i="9"/>
  <c r="Z406" i="9" s="1"/>
  <c r="O1405" i="12" s="1"/>
  <c r="W38" i="9"/>
  <c r="Z38" i="9" s="1"/>
  <c r="O1037" i="12" s="1"/>
  <c r="Y38" i="9"/>
  <c r="Y291" i="9"/>
  <c r="N1290" i="12" s="1"/>
  <c r="W291" i="9"/>
  <c r="Z291" i="9" s="1"/>
  <c r="O1290" i="12" s="1"/>
  <c r="Y142" i="9"/>
  <c r="N1141" i="12" s="1"/>
  <c r="W142" i="9"/>
  <c r="Z142" i="9" s="1"/>
  <c r="O1141" i="12" s="1"/>
  <c r="Y71" i="9"/>
  <c r="N1070" i="12" s="1"/>
  <c r="W71" i="9"/>
  <c r="Z71" i="9" s="1"/>
  <c r="O1070" i="12" s="1"/>
  <c r="Y384" i="9"/>
  <c r="N1383" i="12" s="1"/>
  <c r="W384" i="9"/>
  <c r="Z384" i="9" s="1"/>
  <c r="O1383" i="12" s="1"/>
  <c r="Y654" i="7"/>
  <c r="W654" i="7"/>
  <c r="Z654" i="7" s="1"/>
  <c r="O654" i="12" s="1"/>
  <c r="Y628" i="7"/>
  <c r="N628" i="12" s="1"/>
  <c r="W628" i="7"/>
  <c r="Z628" i="7" s="1"/>
  <c r="O628" i="12" s="1"/>
  <c r="W176" i="9"/>
  <c r="Z176" i="9" s="1"/>
  <c r="O1175" i="12" s="1"/>
  <c r="Y176" i="9"/>
  <c r="N1175" i="12" s="1"/>
  <c r="Y441" i="9"/>
  <c r="N1440" i="12" s="1"/>
  <c r="W441" i="9"/>
  <c r="Z441" i="9" s="1"/>
  <c r="O1440" i="12" s="1"/>
  <c r="Y324" i="9"/>
  <c r="N1323" i="12" s="1"/>
  <c r="W324" i="9"/>
  <c r="Z324" i="9" s="1"/>
  <c r="O1323" i="12" s="1"/>
  <c r="W261" i="9"/>
  <c r="Z261" i="9" s="1"/>
  <c r="O1260" i="12" s="1"/>
  <c r="Y261" i="9"/>
  <c r="N1260" i="12" s="1"/>
  <c r="Y212" i="9"/>
  <c r="N1211" i="12" s="1"/>
  <c r="W212" i="9"/>
  <c r="Z212" i="9" s="1"/>
  <c r="O1211" i="12" s="1"/>
  <c r="Y125" i="9"/>
  <c r="N1124" i="12" s="1"/>
  <c r="W125" i="9"/>
  <c r="Z125" i="9" s="1"/>
  <c r="O1124" i="12" s="1"/>
  <c r="Y414" i="9"/>
  <c r="W414" i="9"/>
  <c r="Z414" i="9" s="1"/>
  <c r="O1413" i="12" s="1"/>
  <c r="Y124" i="9"/>
  <c r="N1123" i="12" s="1"/>
  <c r="W124" i="9"/>
  <c r="Z124" i="9" s="1"/>
  <c r="O1123" i="12" s="1"/>
  <c r="W516" i="9"/>
  <c r="Z516" i="9" s="1"/>
  <c r="O1515" i="12" s="1"/>
  <c r="Y516" i="9"/>
  <c r="N1515" i="12" s="1"/>
  <c r="W559" i="9"/>
  <c r="Z559" i="9" s="1"/>
  <c r="O1558" i="12" s="1"/>
  <c r="Y559" i="9"/>
  <c r="N1558" i="12" s="1"/>
  <c r="Y452" i="9"/>
  <c r="N1451" i="12" s="1"/>
  <c r="W452" i="9"/>
  <c r="Z452" i="9" s="1"/>
  <c r="O1451" i="12" s="1"/>
  <c r="Y483" i="9"/>
  <c r="N1482" i="12" s="1"/>
  <c r="W483" i="9"/>
  <c r="Z483" i="9" s="1"/>
  <c r="O1482" i="12" s="1"/>
  <c r="Y538" i="9"/>
  <c r="N1537" i="12" s="1"/>
  <c r="W538" i="9"/>
  <c r="Z538" i="9" s="1"/>
  <c r="O1537" i="12" s="1"/>
  <c r="W58" i="9"/>
  <c r="Z58" i="9" s="1"/>
  <c r="O1057" i="12" s="1"/>
  <c r="Y58" i="9"/>
  <c r="Y259" i="9"/>
  <c r="N1258" i="12" s="1"/>
  <c r="W259" i="9"/>
  <c r="Z259" i="9" s="1"/>
  <c r="O1258" i="12" s="1"/>
  <c r="W161" i="9"/>
  <c r="Z161" i="9" s="1"/>
  <c r="O1160" i="12" s="1"/>
  <c r="Y161" i="9"/>
  <c r="W184" i="9"/>
  <c r="Z184" i="9" s="1"/>
  <c r="O1183" i="12" s="1"/>
  <c r="Y184" i="9"/>
  <c r="N1183" i="12" s="1"/>
  <c r="W565" i="9"/>
  <c r="Z565" i="9" s="1"/>
  <c r="O1564" i="12" s="1"/>
  <c r="Y565" i="9"/>
  <c r="Y432" i="9"/>
  <c r="N1431" i="12" s="1"/>
  <c r="W432" i="9"/>
  <c r="Z432" i="9" s="1"/>
  <c r="O1431" i="12" s="1"/>
  <c r="W381" i="9"/>
  <c r="Z381" i="9" s="1"/>
  <c r="O1380" i="12" s="1"/>
  <c r="Y381" i="9"/>
  <c r="W363" i="9"/>
  <c r="Z363" i="9" s="1"/>
  <c r="O1362" i="12" s="1"/>
  <c r="Y363" i="9"/>
  <c r="N1362" i="12" s="1"/>
  <c r="Y561" i="9"/>
  <c r="N1560" i="12" s="1"/>
  <c r="W561" i="9"/>
  <c r="Z561" i="9" s="1"/>
  <c r="O1560" i="12" s="1"/>
  <c r="W165" i="9"/>
  <c r="Z165" i="9" s="1"/>
  <c r="O1164" i="12" s="1"/>
  <c r="Y165" i="9"/>
  <c r="N1164" i="12" s="1"/>
  <c r="Y64" i="9"/>
  <c r="N1063" i="12" s="1"/>
  <c r="W64" i="9"/>
  <c r="Z64" i="9" s="1"/>
  <c r="O1063" i="12" s="1"/>
  <c r="Y571" i="9"/>
  <c r="W571" i="9"/>
  <c r="Z571" i="9" s="1"/>
  <c r="O1570" i="12" s="1"/>
  <c r="Y347" i="9"/>
  <c r="N1346" i="12" s="1"/>
  <c r="W347" i="9"/>
  <c r="Z347" i="9" s="1"/>
  <c r="O1346" i="12" s="1"/>
  <c r="Y531" i="9"/>
  <c r="W531" i="9"/>
  <c r="Z531" i="9" s="1"/>
  <c r="O1530" i="12" s="1"/>
  <c r="Y523" i="9"/>
  <c r="N1522" i="12" s="1"/>
  <c r="W523" i="9"/>
  <c r="Z523" i="9" s="1"/>
  <c r="O1522" i="12" s="1"/>
  <c r="Y201" i="9"/>
  <c r="N1200" i="12" s="1"/>
  <c r="W201" i="9"/>
  <c r="Z201" i="9" s="1"/>
  <c r="O1200" i="12" s="1"/>
  <c r="Y459" i="9"/>
  <c r="N1458" i="12" s="1"/>
  <c r="W459" i="9"/>
  <c r="Z459" i="9" s="1"/>
  <c r="O1458" i="12" s="1"/>
  <c r="Y203" i="9"/>
  <c r="N1202" i="12" s="1"/>
  <c r="W203" i="9"/>
  <c r="Z203" i="9" s="1"/>
  <c r="O1202" i="12" s="1"/>
  <c r="W242" i="9"/>
  <c r="Z242" i="9" s="1"/>
  <c r="O1241" i="12" s="1"/>
  <c r="Y242" i="9"/>
  <c r="N1241" i="12" s="1"/>
  <c r="W360" i="9"/>
  <c r="Z360" i="9" s="1"/>
  <c r="O1359" i="12" s="1"/>
  <c r="Y360" i="9"/>
  <c r="N1359" i="12" s="1"/>
  <c r="W331" i="9"/>
  <c r="Z331" i="9" s="1"/>
  <c r="O1330" i="12" s="1"/>
  <c r="Y331" i="9"/>
  <c r="W566" i="9"/>
  <c r="Z566" i="9" s="1"/>
  <c r="O1565" i="12" s="1"/>
  <c r="Y566" i="9"/>
  <c r="N1565" i="12" s="1"/>
  <c r="Y173" i="9"/>
  <c r="N1172" i="12" s="1"/>
  <c r="W173" i="9"/>
  <c r="Z173" i="9" s="1"/>
  <c r="O1172" i="12" s="1"/>
  <c r="Y252" i="9"/>
  <c r="W252" i="9"/>
  <c r="Z252" i="9" s="1"/>
  <c r="O1251" i="12" s="1"/>
  <c r="W279" i="9"/>
  <c r="Z279" i="9" s="1"/>
  <c r="O1278" i="12" s="1"/>
  <c r="Y279" i="9"/>
  <c r="W267" i="9"/>
  <c r="Z267" i="9" s="1"/>
  <c r="O1266" i="12" s="1"/>
  <c r="Y267" i="9"/>
  <c r="N1266" i="12" s="1"/>
  <c r="Y511" i="9"/>
  <c r="N1510" i="12" s="1"/>
  <c r="W511" i="9"/>
  <c r="Z511" i="9" s="1"/>
  <c r="O1510" i="12" s="1"/>
  <c r="Y470" i="9"/>
  <c r="W470" i="9"/>
  <c r="Z470" i="9" s="1"/>
  <c r="O1469" i="12" s="1"/>
  <c r="Y413" i="9"/>
  <c r="N1412" i="12" s="1"/>
  <c r="W413" i="9"/>
  <c r="Z413" i="9" s="1"/>
  <c r="O1412" i="12" s="1"/>
  <c r="Y22" i="9"/>
  <c r="W22" i="9"/>
  <c r="Z22" i="9" s="1"/>
  <c r="O1021" i="12" s="1"/>
  <c r="Y314" i="9"/>
  <c r="N1313" i="12" s="1"/>
  <c r="W314" i="9"/>
  <c r="Z314" i="9" s="1"/>
  <c r="O1313" i="12" s="1"/>
  <c r="Y270" i="9"/>
  <c r="N1269" i="12" s="1"/>
  <c r="W270" i="9"/>
  <c r="Z270" i="9" s="1"/>
  <c r="O1269" i="12" s="1"/>
  <c r="Y171" i="9"/>
  <c r="N1170" i="12" s="1"/>
  <c r="W171" i="9"/>
  <c r="Z171" i="9" s="1"/>
  <c r="O1170" i="12" s="1"/>
  <c r="Y405" i="9"/>
  <c r="W405" i="9"/>
  <c r="Z405" i="9" s="1"/>
  <c r="O1404" i="12" s="1"/>
  <c r="W31" i="9"/>
  <c r="Z31" i="9" s="1"/>
  <c r="O1030" i="12" s="1"/>
  <c r="Y31" i="9"/>
  <c r="Y464" i="9"/>
  <c r="N1463" i="12" s="1"/>
  <c r="W464" i="9"/>
  <c r="Z464" i="9" s="1"/>
  <c r="O1463" i="12" s="1"/>
  <c r="Y27" i="9"/>
  <c r="N1026" i="12" s="1"/>
  <c r="W27" i="9"/>
  <c r="Z27" i="9" s="1"/>
  <c r="O1026" i="12" s="1"/>
  <c r="W235" i="9"/>
  <c r="Z235" i="9" s="1"/>
  <c r="O1234" i="12" s="1"/>
  <c r="Y235" i="9"/>
  <c r="N1234" i="12" s="1"/>
  <c r="Y515" i="9"/>
  <c r="N1514" i="12" s="1"/>
  <c r="W515" i="9"/>
  <c r="Z515" i="9" s="1"/>
  <c r="O1514" i="12" s="1"/>
  <c r="Y471" i="9"/>
  <c r="W471" i="9"/>
  <c r="Z471" i="9" s="1"/>
  <c r="O1470" i="12" s="1"/>
  <c r="Y341" i="9"/>
  <c r="N1340" i="12" s="1"/>
  <c r="W341" i="9"/>
  <c r="Z341" i="9" s="1"/>
  <c r="O1340" i="12" s="1"/>
  <c r="Y407" i="9"/>
  <c r="N1406" i="12" s="1"/>
  <c r="W407" i="9"/>
  <c r="Z407" i="9" s="1"/>
  <c r="O1406" i="12" s="1"/>
  <c r="W207" i="9"/>
  <c r="Z207" i="9" s="1"/>
  <c r="O1206" i="12" s="1"/>
  <c r="Y207" i="9"/>
  <c r="N1206" i="12" s="1"/>
  <c r="Y107" i="9"/>
  <c r="N1106" i="12" s="1"/>
  <c r="W107" i="9"/>
  <c r="Z107" i="9" s="1"/>
  <c r="O1106" i="12" s="1"/>
  <c r="Y157" i="9"/>
  <c r="N1156" i="12" s="1"/>
  <c r="W157" i="9"/>
  <c r="Z157" i="9" s="1"/>
  <c r="O1156" i="12" s="1"/>
  <c r="Y194" i="9"/>
  <c r="N1193" i="12" s="1"/>
  <c r="W194" i="9"/>
  <c r="Z194" i="9" s="1"/>
  <c r="O1193" i="12" s="1"/>
  <c r="W431" i="9"/>
  <c r="Z431" i="9" s="1"/>
  <c r="O1430" i="12" s="1"/>
  <c r="Y431" i="9"/>
  <c r="W333" i="9"/>
  <c r="Z333" i="9" s="1"/>
  <c r="O1332" i="12" s="1"/>
  <c r="Y333" i="9"/>
  <c r="N1332" i="12" s="1"/>
  <c r="W573" i="9"/>
  <c r="Z573" i="9" s="1"/>
  <c r="O1572" i="12" s="1"/>
  <c r="Y573" i="9"/>
  <c r="N1572" i="12" s="1"/>
  <c r="W77" i="9"/>
  <c r="Z77" i="9" s="1"/>
  <c r="O1076" i="12" s="1"/>
  <c r="Y77" i="9"/>
  <c r="N1076" i="12" s="1"/>
  <c r="W95" i="9"/>
  <c r="Z95" i="9" s="1"/>
  <c r="O1094" i="12" s="1"/>
  <c r="Y95" i="9"/>
  <c r="N1094" i="12" s="1"/>
  <c r="Y656" i="7"/>
  <c r="N656" i="12" s="1"/>
  <c r="W656" i="7"/>
  <c r="Z656" i="7" s="1"/>
  <c r="O656" i="12" s="1"/>
  <c r="W94" i="9"/>
  <c r="Z94" i="9" s="1"/>
  <c r="O1093" i="12" s="1"/>
  <c r="Y94" i="9"/>
  <c r="N1093" i="12" s="1"/>
  <c r="Y554" i="9"/>
  <c r="N1553" i="12" s="1"/>
  <c r="W554" i="9"/>
  <c r="Z554" i="9" s="1"/>
  <c r="O1553" i="12" s="1"/>
  <c r="Y393" i="9"/>
  <c r="N1392" i="12" s="1"/>
  <c r="W393" i="9"/>
  <c r="Z393" i="9" s="1"/>
  <c r="O1392" i="12" s="1"/>
  <c r="Y545" i="9"/>
  <c r="N1544" i="12" s="1"/>
  <c r="W545" i="9"/>
  <c r="Z545" i="9" s="1"/>
  <c r="O1544" i="12" s="1"/>
  <c r="W213" i="9"/>
  <c r="Z213" i="9" s="1"/>
  <c r="O1212" i="12" s="1"/>
  <c r="Y213" i="9"/>
  <c r="W562" i="9"/>
  <c r="Z562" i="9" s="1"/>
  <c r="O1561" i="12" s="1"/>
  <c r="Y562" i="9"/>
  <c r="N1561" i="12" s="1"/>
  <c r="W149" i="9"/>
  <c r="Z149" i="9" s="1"/>
  <c r="O1148" i="12" s="1"/>
  <c r="Y149" i="9"/>
  <c r="N1148" i="12" s="1"/>
  <c r="W385" i="9"/>
  <c r="Z385" i="9" s="1"/>
  <c r="O1384" i="12" s="1"/>
  <c r="Y385" i="9"/>
  <c r="N1384" i="12" s="1"/>
  <c r="W60" i="9"/>
  <c r="Z60" i="9" s="1"/>
  <c r="O1059" i="12" s="1"/>
  <c r="Y60" i="9"/>
  <c r="N1059" i="12" s="1"/>
  <c r="Y234" i="9"/>
  <c r="N1233" i="12" s="1"/>
  <c r="W234" i="9"/>
  <c r="Z234" i="9" s="1"/>
  <c r="O1233" i="12" s="1"/>
  <c r="Y443" i="9"/>
  <c r="N1442" i="12" s="1"/>
  <c r="W443" i="9"/>
  <c r="Z443" i="9" s="1"/>
  <c r="O1442" i="12" s="1"/>
  <c r="Y117" i="9"/>
  <c r="N1116" i="12" s="1"/>
  <c r="W117" i="9"/>
  <c r="Z117" i="9" s="1"/>
  <c r="O1116" i="12" s="1"/>
  <c r="Y79" i="9"/>
  <c r="N1078" i="12" s="1"/>
  <c r="W79" i="9"/>
  <c r="Z79" i="9" s="1"/>
  <c r="O1078" i="12" s="1"/>
  <c r="Y230" i="9"/>
  <c r="N1229" i="12" s="1"/>
  <c r="W230" i="9"/>
  <c r="Z230" i="9" s="1"/>
  <c r="O1229" i="12" s="1"/>
  <c r="Y16" i="9"/>
  <c r="W16" i="9"/>
  <c r="Z16" i="9" s="1"/>
  <c r="O1015" i="12" s="1"/>
  <c r="Y241" i="9"/>
  <c r="N1240" i="12" s="1"/>
  <c r="W241" i="9"/>
  <c r="Z241" i="9" s="1"/>
  <c r="O1240" i="12" s="1"/>
  <c r="Y455" i="9"/>
  <c r="N1454" i="12" s="1"/>
  <c r="W455" i="9"/>
  <c r="Z455" i="9" s="1"/>
  <c r="O1454" i="12" s="1"/>
  <c r="Y67" i="9"/>
  <c r="W67" i="9"/>
  <c r="Z67" i="9" s="1"/>
  <c r="O1066" i="12" s="1"/>
  <c r="Y418" i="9"/>
  <c r="N1417" i="12" s="1"/>
  <c r="W418" i="9"/>
  <c r="Z418" i="9" s="1"/>
  <c r="O1417" i="12" s="1"/>
  <c r="W369" i="9"/>
  <c r="Z369" i="9" s="1"/>
  <c r="O1368" i="12" s="1"/>
  <c r="Y369" i="9"/>
  <c r="N1368" i="12" s="1"/>
  <c r="W13" i="9"/>
  <c r="Z13" i="9" s="1"/>
  <c r="O1012" i="12" s="1"/>
  <c r="Y13" i="9"/>
  <c r="Y283" i="9"/>
  <c r="W283" i="9"/>
  <c r="Z283" i="9" s="1"/>
  <c r="O1282" i="12" s="1"/>
  <c r="W484" i="9"/>
  <c r="Z484" i="9" s="1"/>
  <c r="O1483" i="12" s="1"/>
  <c r="Y484" i="9"/>
  <c r="Y394" i="9"/>
  <c r="N1393" i="12" s="1"/>
  <c r="W394" i="9"/>
  <c r="Z394" i="9" s="1"/>
  <c r="O1393" i="12" s="1"/>
  <c r="Y537" i="9"/>
  <c r="N1536" i="12" s="1"/>
  <c r="W537" i="9"/>
  <c r="Z537" i="9" s="1"/>
  <c r="O1536" i="12" s="1"/>
  <c r="W63" i="9"/>
  <c r="Z63" i="9" s="1"/>
  <c r="O1062" i="12" s="1"/>
  <c r="Y63" i="9"/>
  <c r="N1062" i="12" s="1"/>
  <c r="Y243" i="9"/>
  <c r="N1242" i="12" s="1"/>
  <c r="W243" i="9"/>
  <c r="Z243" i="9" s="1"/>
  <c r="O1242" i="12" s="1"/>
  <c r="Y229" i="9"/>
  <c r="W229" i="9"/>
  <c r="Z229" i="9" s="1"/>
  <c r="O1228" i="12" s="1"/>
  <c r="W186" i="9"/>
  <c r="Z186" i="9" s="1"/>
  <c r="O1185" i="12" s="1"/>
  <c r="Y186" i="9"/>
  <c r="N1185" i="12" s="1"/>
  <c r="Y18" i="9"/>
  <c r="N1017" i="12" s="1"/>
  <c r="W18" i="9"/>
  <c r="Z18" i="9" s="1"/>
  <c r="O1017" i="12" s="1"/>
  <c r="W425" i="9"/>
  <c r="Z425" i="9" s="1"/>
  <c r="O1424" i="12" s="1"/>
  <c r="Y425" i="9"/>
  <c r="N1424" i="12" s="1"/>
  <c r="W364" i="9"/>
  <c r="Z364" i="9" s="1"/>
  <c r="O1363" i="12" s="1"/>
  <c r="Y364" i="9"/>
  <c r="N1363" i="12" s="1"/>
  <c r="W569" i="9"/>
  <c r="Z569" i="9" s="1"/>
  <c r="O1568" i="12" s="1"/>
  <c r="Y569" i="9"/>
  <c r="N1568" i="12" s="1"/>
  <c r="W327" i="9"/>
  <c r="Z327" i="9" s="1"/>
  <c r="O1326" i="12" s="1"/>
  <c r="Y327" i="9"/>
  <c r="N1326" i="12" s="1"/>
  <c r="W307" i="9"/>
  <c r="Z307" i="9" s="1"/>
  <c r="O1306" i="12" s="1"/>
  <c r="Y307" i="9"/>
  <c r="W286" i="9"/>
  <c r="Z286" i="9" s="1"/>
  <c r="O1285" i="12" s="1"/>
  <c r="Y286" i="9"/>
  <c r="N1285" i="12" s="1"/>
  <c r="W281" i="9"/>
  <c r="Z281" i="9" s="1"/>
  <c r="O1280" i="12" s="1"/>
  <c r="Y281" i="9"/>
  <c r="N1280" i="12" s="1"/>
  <c r="W273" i="9"/>
  <c r="Z273" i="9" s="1"/>
  <c r="O1272" i="12" s="1"/>
  <c r="Y273" i="9"/>
  <c r="N1272" i="12" s="1"/>
  <c r="W168" i="9"/>
  <c r="Z168" i="9" s="1"/>
  <c r="O1167" i="12" s="1"/>
  <c r="Y168" i="9"/>
  <c r="N1167" i="12" s="1"/>
  <c r="Y481" i="9"/>
  <c r="N1480" i="12" s="1"/>
  <c r="W481" i="9"/>
  <c r="Z481" i="9" s="1"/>
  <c r="O1480" i="12" s="1"/>
  <c r="Y50" i="9"/>
  <c r="N1049" i="12" s="1"/>
  <c r="W50" i="9"/>
  <c r="Z50" i="9" s="1"/>
  <c r="O1049" i="12" s="1"/>
  <c r="Y387" i="9"/>
  <c r="N1386" i="12" s="1"/>
  <c r="W387" i="9"/>
  <c r="Z387" i="9" s="1"/>
  <c r="O1386" i="12" s="1"/>
  <c r="Y322" i="9"/>
  <c r="N1321" i="12" s="1"/>
  <c r="W322" i="9"/>
  <c r="Z322" i="9" s="1"/>
  <c r="O1321" i="12" s="1"/>
  <c r="W277" i="9"/>
  <c r="Z277" i="9" s="1"/>
  <c r="O1276" i="12" s="1"/>
  <c r="Y277" i="9"/>
  <c r="N1276" i="12" s="1"/>
  <c r="Y45" i="9"/>
  <c r="N1044" i="12" s="1"/>
  <c r="W45" i="9"/>
  <c r="Z45" i="9" s="1"/>
  <c r="O1044" i="12" s="1"/>
  <c r="W412" i="9"/>
  <c r="Z412" i="9" s="1"/>
  <c r="O1411" i="12" s="1"/>
  <c r="Y412" i="9"/>
  <c r="N1411" i="12" s="1"/>
  <c r="W239" i="9"/>
  <c r="Z239" i="9" s="1"/>
  <c r="O1238" i="12" s="1"/>
  <c r="Y239" i="9"/>
  <c r="Y466" i="9"/>
  <c r="N1465" i="12" s="1"/>
  <c r="W466" i="9"/>
  <c r="Z466" i="9" s="1"/>
  <c r="O1465" i="12" s="1"/>
  <c r="W568" i="9"/>
  <c r="Z568" i="9" s="1"/>
  <c r="O1567" i="12" s="1"/>
  <c r="Y568" i="9"/>
  <c r="N1567" i="12" s="1"/>
  <c r="Y295" i="9"/>
  <c r="W295" i="9"/>
  <c r="Z295" i="9" s="1"/>
  <c r="O1294" i="12" s="1"/>
  <c r="W272" i="9"/>
  <c r="Z272" i="9" s="1"/>
  <c r="O1271" i="12" s="1"/>
  <c r="Y272" i="9"/>
  <c r="W487" i="9"/>
  <c r="Z487" i="9" s="1"/>
  <c r="O1486" i="12" s="1"/>
  <c r="Y487" i="9"/>
  <c r="N1486" i="12" s="1"/>
  <c r="Y392" i="9"/>
  <c r="N1391" i="12" s="1"/>
  <c r="W392" i="9"/>
  <c r="Z392" i="9" s="1"/>
  <c r="O1391" i="12" s="1"/>
  <c r="Y490" i="9"/>
  <c r="N1489" i="12" s="1"/>
  <c r="W490" i="9"/>
  <c r="Z490" i="9" s="1"/>
  <c r="O1489" i="12" s="1"/>
  <c r="N1004" i="12"/>
  <c r="P1004" i="12" s="1"/>
  <c r="AA5" i="9"/>
  <c r="W204" i="9"/>
  <c r="Z204" i="9" s="1"/>
  <c r="O1203" i="12" s="1"/>
  <c r="W250" i="9"/>
  <c r="Z250" i="9" s="1"/>
  <c r="O1249" i="12" s="1"/>
  <c r="W198" i="9"/>
  <c r="Z198" i="9" s="1"/>
  <c r="O1197" i="12" s="1"/>
  <c r="W216" i="9"/>
  <c r="Z216" i="9" s="1"/>
  <c r="O1215" i="12" s="1"/>
  <c r="Y192" i="9"/>
  <c r="AA192" i="9" s="1"/>
  <c r="Y166" i="9"/>
  <c r="N1165" i="12" s="1"/>
  <c r="P1165" i="12" s="1"/>
  <c r="Y256" i="9"/>
  <c r="N1255" i="12" s="1"/>
  <c r="P1255" i="12" s="1"/>
  <c r="Y187" i="9"/>
  <c r="N1186" i="12" s="1"/>
  <c r="P1186" i="12" s="1"/>
  <c r="Y170" i="9"/>
  <c r="N1169" i="12" s="1"/>
  <c r="P1169" i="12" s="1"/>
  <c r="W175" i="9"/>
  <c r="Z175" i="9" s="1"/>
  <c r="O1174" i="12" s="1"/>
  <c r="W214" i="9"/>
  <c r="Z214" i="9" s="1"/>
  <c r="O1213" i="12" s="1"/>
  <c r="W263" i="9"/>
  <c r="Z263" i="9" s="1"/>
  <c r="O1262" i="12" s="1"/>
  <c r="W254" i="9"/>
  <c r="Z254" i="9" s="1"/>
  <c r="O1253" i="12" s="1"/>
  <c r="W676" i="7"/>
  <c r="Z676" i="7" s="1"/>
  <c r="O676" i="12" s="1"/>
  <c r="W411" i="9"/>
  <c r="Z411" i="9" s="1"/>
  <c r="O1410" i="12" s="1"/>
  <c r="W342" i="9"/>
  <c r="Z342" i="9" s="1"/>
  <c r="O1341" i="12" s="1"/>
  <c r="W494" i="9"/>
  <c r="Z494" i="9" s="1"/>
  <c r="O1493" i="12" s="1"/>
  <c r="W482" i="9"/>
  <c r="Z482" i="9" s="1"/>
  <c r="O1481" i="12" s="1"/>
  <c r="W477" i="9"/>
  <c r="Z477" i="9" s="1"/>
  <c r="O1476" i="12" s="1"/>
  <c r="W379" i="9"/>
  <c r="Z379" i="9" s="1"/>
  <c r="O1378" i="12" s="1"/>
  <c r="W375" i="9"/>
  <c r="Z375" i="9" s="1"/>
  <c r="O1374" i="12" s="1"/>
  <c r="W371" i="9"/>
  <c r="Z371" i="9" s="1"/>
  <c r="O1370" i="12" s="1"/>
  <c r="W365" i="9"/>
  <c r="Z365" i="9" s="1"/>
  <c r="O1364" i="12" s="1"/>
  <c r="W361" i="9"/>
  <c r="Z361" i="9" s="1"/>
  <c r="O1360" i="12" s="1"/>
  <c r="W357" i="9"/>
  <c r="Z357" i="9" s="1"/>
  <c r="O1356" i="12" s="1"/>
  <c r="W353" i="9"/>
  <c r="Z353" i="9" s="1"/>
  <c r="O1352" i="12" s="1"/>
  <c r="W73" i="9"/>
  <c r="Z73" i="9" s="1"/>
  <c r="O1072" i="12" s="1"/>
  <c r="W572" i="9"/>
  <c r="Z572" i="9" s="1"/>
  <c r="O1571" i="12" s="1"/>
  <c r="W543" i="9"/>
  <c r="Z543" i="9" s="1"/>
  <c r="O1542" i="12" s="1"/>
  <c r="W552" i="9"/>
  <c r="Z552" i="9" s="1"/>
  <c r="O1551" i="12" s="1"/>
  <c r="W318" i="9"/>
  <c r="Z318" i="9" s="1"/>
  <c r="O1317" i="12" s="1"/>
  <c r="W308" i="9"/>
  <c r="Z308" i="9" s="1"/>
  <c r="O1307" i="12" s="1"/>
  <c r="W299" i="9"/>
  <c r="Z299" i="9" s="1"/>
  <c r="O1298" i="12" s="1"/>
  <c r="W289" i="9"/>
  <c r="Z289" i="9" s="1"/>
  <c r="O1288" i="12" s="1"/>
  <c r="W285" i="9"/>
  <c r="Z285" i="9" s="1"/>
  <c r="O1284" i="12" s="1"/>
  <c r="W280" i="9"/>
  <c r="Z280" i="9" s="1"/>
  <c r="O1279" i="12" s="1"/>
  <c r="W274" i="9"/>
  <c r="Z274" i="9" s="1"/>
  <c r="O1273" i="12" s="1"/>
  <c r="W266" i="9"/>
  <c r="Z266" i="9" s="1"/>
  <c r="O1265" i="12" s="1"/>
  <c r="W68" i="9"/>
  <c r="Z68" i="9" s="1"/>
  <c r="O1067" i="12" s="1"/>
  <c r="W438" i="9"/>
  <c r="Z438" i="9" s="1"/>
  <c r="O1437" i="12" s="1"/>
  <c r="W12" i="9"/>
  <c r="Z12" i="9" s="1"/>
  <c r="O1011" i="12" s="1"/>
  <c r="W427" i="9"/>
  <c r="Z427" i="9" s="1"/>
  <c r="O1426" i="12" s="1"/>
  <c r="W145" i="9"/>
  <c r="Z145" i="9" s="1"/>
  <c r="O1144" i="12" s="1"/>
  <c r="W410" i="9"/>
  <c r="Z410" i="9" s="1"/>
  <c r="O1409" i="12" s="1"/>
  <c r="W44" i="9"/>
  <c r="Z44" i="9" s="1"/>
  <c r="O1043" i="12" s="1"/>
  <c r="W76" i="9"/>
  <c r="Z76" i="9" s="1"/>
  <c r="O1075" i="12" s="1"/>
  <c r="W75" i="9"/>
  <c r="Z75" i="9" s="1"/>
  <c r="O1074" i="12" s="1"/>
  <c r="W512" i="9"/>
  <c r="Z512" i="9" s="1"/>
  <c r="O1511" i="12" s="1"/>
  <c r="W80" i="9"/>
  <c r="Z80" i="9" s="1"/>
  <c r="O1079" i="12" s="1"/>
  <c r="W476" i="9"/>
  <c r="Z476" i="9" s="1"/>
  <c r="O1475" i="12" s="1"/>
  <c r="W461" i="9"/>
  <c r="Z461" i="9" s="1"/>
  <c r="O1460" i="12" s="1"/>
  <c r="W446" i="9"/>
  <c r="Z446" i="9" s="1"/>
  <c r="O1445" i="12" s="1"/>
  <c r="W442" i="9"/>
  <c r="Z442" i="9" s="1"/>
  <c r="O1441" i="12" s="1"/>
  <c r="Y278" i="9"/>
  <c r="N1277" i="12" s="1"/>
  <c r="P1277" i="12" s="1"/>
  <c r="Y268" i="9"/>
  <c r="AA268" i="9" s="1"/>
  <c r="N4" i="12"/>
  <c r="W128" i="9"/>
  <c r="Z128" i="9" s="1"/>
  <c r="O1127" i="12" s="1"/>
  <c r="P1127" i="12" s="1"/>
  <c r="W127" i="9"/>
  <c r="Z127" i="9" s="1"/>
  <c r="O1126" i="12" s="1"/>
  <c r="Y127" i="9"/>
  <c r="W112" i="9"/>
  <c r="Z112" i="9" s="1"/>
  <c r="O1111" i="12" s="1"/>
  <c r="Y112" i="9"/>
  <c r="W9" i="9"/>
  <c r="Z9" i="9" s="1"/>
  <c r="O1008" i="12" s="1"/>
  <c r="Y9" i="9"/>
  <c r="W41" i="9"/>
  <c r="Z41" i="9" s="1"/>
  <c r="O1040" i="12" s="1"/>
  <c r="Y41" i="9"/>
  <c r="W284" i="9"/>
  <c r="Z284" i="9" s="1"/>
  <c r="O1283" i="12" s="1"/>
  <c r="Y284" i="9"/>
  <c r="W525" i="9"/>
  <c r="Z525" i="9" s="1"/>
  <c r="O1524" i="12" s="1"/>
  <c r="Y525" i="9"/>
  <c r="W444" i="9"/>
  <c r="Z444" i="9" s="1"/>
  <c r="O1443" i="12" s="1"/>
  <c r="Y444" i="9"/>
  <c r="W415" i="9"/>
  <c r="Z415" i="9" s="1"/>
  <c r="O1414" i="12" s="1"/>
  <c r="Y415" i="9"/>
  <c r="W42" i="9"/>
  <c r="Z42" i="9" s="1"/>
  <c r="O1041" i="12" s="1"/>
  <c r="Y42" i="9"/>
  <c r="W332" i="9"/>
  <c r="Z332" i="9" s="1"/>
  <c r="O1331" i="12" s="1"/>
  <c r="Y332" i="9"/>
  <c r="W296" i="9"/>
  <c r="Z296" i="9" s="1"/>
  <c r="O1295" i="12" s="1"/>
  <c r="Y296" i="9"/>
  <c r="N1119" i="12"/>
  <c r="W527" i="9"/>
  <c r="Z527" i="9" s="1"/>
  <c r="O1526" i="12" s="1"/>
  <c r="Y527" i="9"/>
  <c r="W98" i="9"/>
  <c r="Z98" i="9" s="1"/>
  <c r="O1097" i="12" s="1"/>
  <c r="Y98" i="9"/>
  <c r="W88" i="9"/>
  <c r="Z88" i="9" s="1"/>
  <c r="O1087" i="12" s="1"/>
  <c r="Y88" i="9"/>
  <c r="W116" i="9"/>
  <c r="Z116" i="9" s="1"/>
  <c r="O1115" i="12" s="1"/>
  <c r="Y116" i="9"/>
  <c r="W521" i="9"/>
  <c r="Z521" i="9" s="1"/>
  <c r="O1520" i="12" s="1"/>
  <c r="Y521" i="9"/>
  <c r="W504" i="9"/>
  <c r="Z504" i="9" s="1"/>
  <c r="O1503" i="12" s="1"/>
  <c r="Y504" i="9"/>
  <c r="W570" i="9"/>
  <c r="Z570" i="9" s="1"/>
  <c r="O1569" i="12" s="1"/>
  <c r="Y570" i="9"/>
  <c r="W462" i="9"/>
  <c r="Z462" i="9" s="1"/>
  <c r="O1461" i="12" s="1"/>
  <c r="Y462" i="9"/>
  <c r="W132" i="9"/>
  <c r="Z132" i="9" s="1"/>
  <c r="O1131" i="12" s="1"/>
  <c r="Y132" i="9"/>
  <c r="W59" i="9"/>
  <c r="Z59" i="9" s="1"/>
  <c r="O1058" i="12" s="1"/>
  <c r="Y59" i="9"/>
  <c r="W430" i="9"/>
  <c r="Z430" i="9" s="1"/>
  <c r="O1429" i="12" s="1"/>
  <c r="Y430" i="9"/>
  <c r="W474" i="9"/>
  <c r="Z474" i="9" s="1"/>
  <c r="O1473" i="12" s="1"/>
  <c r="Y474" i="9"/>
  <c r="W396" i="9"/>
  <c r="Z396" i="9" s="1"/>
  <c r="O1395" i="12" s="1"/>
  <c r="Y396" i="9"/>
  <c r="W348" i="9"/>
  <c r="Z348" i="9" s="1"/>
  <c r="O1347" i="12" s="1"/>
  <c r="Y348" i="9"/>
  <c r="W317" i="9"/>
  <c r="Z317" i="9" s="1"/>
  <c r="O1316" i="12" s="1"/>
  <c r="Y317" i="9"/>
  <c r="W542" i="9"/>
  <c r="Z542" i="9" s="1"/>
  <c r="O1541" i="12" s="1"/>
  <c r="Y542" i="9"/>
  <c r="W311" i="9"/>
  <c r="Z311" i="9" s="1"/>
  <c r="O1310" i="12" s="1"/>
  <c r="Y311" i="9"/>
  <c r="W40" i="9"/>
  <c r="Z40" i="9" s="1"/>
  <c r="O1039" i="12" s="1"/>
  <c r="Y40" i="9"/>
  <c r="W528" i="9"/>
  <c r="Z528" i="9" s="1"/>
  <c r="O1527" i="12" s="1"/>
  <c r="Y528" i="9"/>
  <c r="W86" i="9"/>
  <c r="Z86" i="9" s="1"/>
  <c r="O1085" i="12" s="1"/>
  <c r="Y86" i="9"/>
  <c r="W121" i="9"/>
  <c r="Z121" i="9" s="1"/>
  <c r="O1120" i="12" s="1"/>
  <c r="Y121" i="9"/>
  <c r="W503" i="9"/>
  <c r="Z503" i="9" s="1"/>
  <c r="O1502" i="12" s="1"/>
  <c r="Y503" i="9"/>
  <c r="W463" i="9"/>
  <c r="Z463" i="9" s="1"/>
  <c r="O1462" i="12" s="1"/>
  <c r="Y463" i="9"/>
  <c r="W28" i="9"/>
  <c r="Z28" i="9" s="1"/>
  <c r="O1027" i="12" s="1"/>
  <c r="Y28" i="9"/>
  <c r="W434" i="9"/>
  <c r="Z434" i="9" s="1"/>
  <c r="O1433" i="12" s="1"/>
  <c r="Y434" i="9"/>
  <c r="W383" i="9"/>
  <c r="Z383" i="9" s="1"/>
  <c r="O1382" i="12" s="1"/>
  <c r="Y383" i="9"/>
  <c r="W526" i="9"/>
  <c r="Z526" i="9" s="1"/>
  <c r="O1525" i="12" s="1"/>
  <c r="Y526" i="9"/>
  <c r="W336" i="9"/>
  <c r="Z336" i="9" s="1"/>
  <c r="O1335" i="12" s="1"/>
  <c r="Y336" i="9"/>
  <c r="W310" i="9"/>
  <c r="Z310" i="9" s="1"/>
  <c r="O1309" i="12" s="1"/>
  <c r="Y310" i="9"/>
  <c r="W122" i="9"/>
  <c r="Z122" i="9" s="1"/>
  <c r="O1121" i="12" s="1"/>
  <c r="Y122" i="9"/>
  <c r="W70" i="9"/>
  <c r="Z70" i="9" s="1"/>
  <c r="O1069" i="12" s="1"/>
  <c r="Y70" i="9"/>
  <c r="W20" i="9"/>
  <c r="Z20" i="9" s="1"/>
  <c r="O1019" i="12" s="1"/>
  <c r="Y20" i="9"/>
  <c r="W420" i="9"/>
  <c r="Z420" i="9" s="1"/>
  <c r="O1419" i="12" s="1"/>
  <c r="Y420" i="9"/>
  <c r="W352" i="9"/>
  <c r="Z352" i="9" s="1"/>
  <c r="O1351" i="12" s="1"/>
  <c r="Y352" i="9"/>
  <c r="W558" i="9"/>
  <c r="Z558" i="9" s="1"/>
  <c r="O1557" i="12" s="1"/>
  <c r="Y558" i="9"/>
  <c r="W316" i="9"/>
  <c r="Z316" i="9" s="1"/>
  <c r="O1315" i="12" s="1"/>
  <c r="Y316" i="9"/>
  <c r="W293" i="9"/>
  <c r="Z293" i="9" s="1"/>
  <c r="O1292" i="12" s="1"/>
  <c r="Y293" i="9"/>
  <c r="W367" i="9"/>
  <c r="Z367" i="9" s="1"/>
  <c r="O1366" i="12" s="1"/>
  <c r="Y367" i="9"/>
  <c r="W119" i="9"/>
  <c r="Z119" i="9" s="1"/>
  <c r="O1118" i="12" s="1"/>
  <c r="Y119" i="9"/>
  <c r="W99" i="9"/>
  <c r="Z99" i="9" s="1"/>
  <c r="O1098" i="12" s="1"/>
  <c r="Y99" i="9"/>
  <c r="W319" i="9"/>
  <c r="Z319" i="9" s="1"/>
  <c r="O1318" i="12" s="1"/>
  <c r="Y319" i="9"/>
  <c r="W126" i="9"/>
  <c r="Z126" i="9" s="1"/>
  <c r="O1125" i="12" s="1"/>
  <c r="Y126" i="9"/>
  <c r="N1149" i="12"/>
  <c r="P1149" i="12" s="1"/>
  <c r="N1113" i="12"/>
  <c r="N1410" i="12"/>
  <c r="N1348" i="12"/>
  <c r="P1348" i="12" s="1"/>
  <c r="N1341" i="12"/>
  <c r="AA137" i="9"/>
  <c r="N1136" i="12"/>
  <c r="P1136" i="12" s="1"/>
  <c r="N1493" i="12"/>
  <c r="N1481" i="12"/>
  <c r="N1476" i="12"/>
  <c r="N1133" i="12"/>
  <c r="P1133" i="12" s="1"/>
  <c r="AA134" i="9"/>
  <c r="N1378" i="12"/>
  <c r="N1374" i="12"/>
  <c r="N1370" i="12"/>
  <c r="N1364" i="12"/>
  <c r="N1360" i="12"/>
  <c r="N1356" i="12"/>
  <c r="N1352" i="12"/>
  <c r="N1072" i="12"/>
  <c r="N1571" i="12"/>
  <c r="N1542" i="12"/>
  <c r="N1551" i="12"/>
  <c r="N1317" i="12"/>
  <c r="N1307" i="12"/>
  <c r="N1298" i="12"/>
  <c r="N1288" i="12"/>
  <c r="N1284" i="12"/>
  <c r="N1279" i="12"/>
  <c r="N1273" i="12"/>
  <c r="N1265" i="12"/>
  <c r="N1105" i="12"/>
  <c r="N1478" i="12"/>
  <c r="P1478" i="12" s="1"/>
  <c r="AA479" i="9"/>
  <c r="N1067" i="12"/>
  <c r="N1437" i="12"/>
  <c r="N1011" i="12"/>
  <c r="N1426" i="12"/>
  <c r="N1144" i="12"/>
  <c r="N1409" i="12"/>
  <c r="N1043" i="12"/>
  <c r="N1075" i="12"/>
  <c r="N1074" i="12"/>
  <c r="N1511" i="12"/>
  <c r="N1079" i="12"/>
  <c r="N1475" i="12"/>
  <c r="N1460" i="12"/>
  <c r="N1445" i="12"/>
  <c r="N1441" i="12"/>
  <c r="W147" i="9"/>
  <c r="Z147" i="9" s="1"/>
  <c r="O1146" i="12" s="1"/>
  <c r="Y147" i="9"/>
  <c r="W475" i="9"/>
  <c r="Z475" i="9" s="1"/>
  <c r="O1474" i="12" s="1"/>
  <c r="Y475" i="9"/>
  <c r="W445" i="9"/>
  <c r="Z445" i="9" s="1"/>
  <c r="O1444" i="12" s="1"/>
  <c r="Y445" i="9"/>
  <c r="W402" i="9"/>
  <c r="Z402" i="9" s="1"/>
  <c r="O1401" i="12" s="1"/>
  <c r="Y402" i="9"/>
  <c r="W358" i="9"/>
  <c r="Z358" i="9" s="1"/>
  <c r="O1357" i="12" s="1"/>
  <c r="Y358" i="9"/>
  <c r="W536" i="9"/>
  <c r="Z536" i="9" s="1"/>
  <c r="O1535" i="12" s="1"/>
  <c r="Y536" i="9"/>
  <c r="W507" i="9"/>
  <c r="Z507" i="9" s="1"/>
  <c r="O1506" i="12" s="1"/>
  <c r="Y507" i="9"/>
  <c r="W110" i="9"/>
  <c r="Z110" i="9" s="1"/>
  <c r="O1109" i="12" s="1"/>
  <c r="Y110" i="9"/>
  <c r="W488" i="9"/>
  <c r="Z488" i="9" s="1"/>
  <c r="O1487" i="12" s="1"/>
  <c r="Y488" i="9"/>
  <c r="W368" i="9"/>
  <c r="Z368" i="9" s="1"/>
  <c r="O1367" i="12" s="1"/>
  <c r="Y368" i="9"/>
  <c r="W294" i="9"/>
  <c r="Z294" i="9" s="1"/>
  <c r="O1293" i="12" s="1"/>
  <c r="Y294" i="9"/>
  <c r="W69" i="9"/>
  <c r="Z69" i="9" s="1"/>
  <c r="O1068" i="12" s="1"/>
  <c r="Y69" i="9"/>
  <c r="W514" i="9"/>
  <c r="Z514" i="9" s="1"/>
  <c r="O1513" i="12" s="1"/>
  <c r="Y514" i="9"/>
  <c r="W519" i="9"/>
  <c r="Z519" i="9" s="1"/>
  <c r="O1518" i="12" s="1"/>
  <c r="Y519" i="9"/>
  <c r="W500" i="9"/>
  <c r="Z500" i="9" s="1"/>
  <c r="O1499" i="12" s="1"/>
  <c r="Y500" i="9"/>
  <c r="W440" i="9"/>
  <c r="Z440" i="9" s="1"/>
  <c r="O1439" i="12" s="1"/>
  <c r="Y440" i="9"/>
  <c r="W52" i="9"/>
  <c r="Z52" i="9" s="1"/>
  <c r="O1051" i="12" s="1"/>
  <c r="Y52" i="9"/>
  <c r="W391" i="9"/>
  <c r="Z391" i="9" s="1"/>
  <c r="O1390" i="12" s="1"/>
  <c r="Y391" i="9"/>
  <c r="W62" i="9"/>
  <c r="Z62" i="9" s="1"/>
  <c r="O1061" i="12" s="1"/>
  <c r="Y62" i="9"/>
  <c r="W386" i="9"/>
  <c r="Z386" i="9" s="1"/>
  <c r="O1385" i="12" s="1"/>
  <c r="Y386" i="9"/>
  <c r="W518" i="9"/>
  <c r="Z518" i="9" s="1"/>
  <c r="O1517" i="12" s="1"/>
  <c r="Y518" i="9"/>
  <c r="W21" i="9"/>
  <c r="Z21" i="9" s="1"/>
  <c r="O1020" i="12" s="1"/>
  <c r="Y21" i="9"/>
  <c r="W378" i="9"/>
  <c r="Z378" i="9" s="1"/>
  <c r="O1377" i="12" s="1"/>
  <c r="Y378" i="9"/>
  <c r="W105" i="9"/>
  <c r="Z105" i="9" s="1"/>
  <c r="O1104" i="12" s="1"/>
  <c r="Y105" i="9"/>
  <c r="W8" i="9"/>
  <c r="Z8" i="9" s="1"/>
  <c r="O1007" i="12" s="1"/>
  <c r="Y8" i="9"/>
  <c r="W6" i="9"/>
  <c r="Z6" i="9" s="1"/>
  <c r="O1005" i="12" s="1"/>
  <c r="Y6" i="9"/>
  <c r="W335" i="9"/>
  <c r="Z335" i="9" s="1"/>
  <c r="O1334" i="12" s="1"/>
  <c r="Y335" i="9"/>
  <c r="W72" i="9"/>
  <c r="Z72" i="9" s="1"/>
  <c r="O1071" i="12" s="1"/>
  <c r="Y72" i="9"/>
  <c r="W139" i="9"/>
  <c r="Z139" i="9" s="1"/>
  <c r="O1138" i="12" s="1"/>
  <c r="Y139" i="9"/>
  <c r="W467" i="9"/>
  <c r="Z467" i="9" s="1"/>
  <c r="O1466" i="12" s="1"/>
  <c r="Y467" i="9"/>
  <c r="W398" i="9"/>
  <c r="Z398" i="9" s="1"/>
  <c r="O1397" i="12" s="1"/>
  <c r="Y398" i="9"/>
  <c r="W338" i="9"/>
  <c r="Z338" i="9" s="1"/>
  <c r="O1337" i="12" s="1"/>
  <c r="Y338" i="9"/>
  <c r="W313" i="9"/>
  <c r="Z313" i="9" s="1"/>
  <c r="O1312" i="12" s="1"/>
  <c r="Y313" i="9"/>
  <c r="W109" i="9"/>
  <c r="Z109" i="9" s="1"/>
  <c r="O1108" i="12" s="1"/>
  <c r="Y109" i="9"/>
  <c r="W468" i="9"/>
  <c r="Z468" i="9" s="1"/>
  <c r="O1467" i="12" s="1"/>
  <c r="Y468" i="9"/>
  <c r="W451" i="9"/>
  <c r="Z451" i="9" s="1"/>
  <c r="O1450" i="12" s="1"/>
  <c r="Y451" i="9"/>
  <c r="W408" i="9"/>
  <c r="Z408" i="9" s="1"/>
  <c r="O1407" i="12" s="1"/>
  <c r="Y408" i="9"/>
  <c r="W351" i="9"/>
  <c r="Z351" i="9" s="1"/>
  <c r="O1350" i="12" s="1"/>
  <c r="Y351" i="9"/>
  <c r="W93" i="9"/>
  <c r="Z93" i="9" s="1"/>
  <c r="O1092" i="12" s="1"/>
  <c r="Y93" i="9"/>
  <c r="W422" i="9"/>
  <c r="Z422" i="9" s="1"/>
  <c r="O1421" i="12" s="1"/>
  <c r="Y422" i="9"/>
  <c r="W553" i="9"/>
  <c r="Z553" i="9" s="1"/>
  <c r="O1552" i="12" s="1"/>
  <c r="Y553" i="9"/>
  <c r="W297" i="9"/>
  <c r="Z297" i="9" s="1"/>
  <c r="O1296" i="12" s="1"/>
  <c r="Y297" i="9"/>
  <c r="W395" i="9"/>
  <c r="Z395" i="9" s="1"/>
  <c r="O1394" i="12" s="1"/>
  <c r="Y395" i="9"/>
  <c r="W282" i="9"/>
  <c r="Z282" i="9" s="1"/>
  <c r="O1281" i="12" s="1"/>
  <c r="Y282" i="9"/>
  <c r="W344" i="9"/>
  <c r="Z344" i="9" s="1"/>
  <c r="O1343" i="12" s="1"/>
  <c r="Y344" i="9"/>
  <c r="W55" i="9"/>
  <c r="Z55" i="9" s="1"/>
  <c r="O1054" i="12" s="1"/>
  <c r="Y55" i="9"/>
  <c r="W535" i="9"/>
  <c r="Z535" i="9" s="1"/>
  <c r="O1534" i="12" s="1"/>
  <c r="Y535" i="9"/>
  <c r="W508" i="9"/>
  <c r="Z508" i="9" s="1"/>
  <c r="O1507" i="12" s="1"/>
  <c r="Y508" i="9"/>
  <c r="W30" i="9"/>
  <c r="Z30" i="9" s="1"/>
  <c r="O1029" i="12" s="1"/>
  <c r="Y30" i="9"/>
  <c r="W453" i="9"/>
  <c r="Z453" i="9" s="1"/>
  <c r="O1452" i="12" s="1"/>
  <c r="Y453" i="9"/>
  <c r="W549" i="9"/>
  <c r="Z549" i="9" s="1"/>
  <c r="O1548" i="12" s="1"/>
  <c r="Y549" i="9"/>
  <c r="W301" i="9"/>
  <c r="Z301" i="9" s="1"/>
  <c r="O1300" i="12" s="1"/>
  <c r="Y301" i="9"/>
  <c r="W306" i="9"/>
  <c r="Z306" i="9" s="1"/>
  <c r="O1305" i="12" s="1"/>
  <c r="Y306" i="9"/>
  <c r="W90" i="9"/>
  <c r="Z90" i="9" s="1"/>
  <c r="O1089" i="12" s="1"/>
  <c r="Y90" i="9"/>
  <c r="W91" i="9"/>
  <c r="Z91" i="9" s="1"/>
  <c r="O1090" i="12" s="1"/>
  <c r="Y91" i="9"/>
  <c r="W499" i="9"/>
  <c r="Z499" i="9" s="1"/>
  <c r="O1498" i="12" s="1"/>
  <c r="Y499" i="9"/>
  <c r="W33" i="9"/>
  <c r="Z33" i="9" s="1"/>
  <c r="O1032" i="12" s="1"/>
  <c r="Y33" i="9"/>
  <c r="W429" i="9"/>
  <c r="Z429" i="9" s="1"/>
  <c r="O1428" i="12" s="1"/>
  <c r="Y429" i="9"/>
  <c r="W118" i="9"/>
  <c r="Z118" i="9" s="1"/>
  <c r="O1117" i="12" s="1"/>
  <c r="Y118" i="9"/>
  <c r="W447" i="9"/>
  <c r="Z447" i="9" s="1"/>
  <c r="O1446" i="12" s="1"/>
  <c r="Y447" i="9"/>
  <c r="W458" i="9"/>
  <c r="Z458" i="9" s="1"/>
  <c r="O1457" i="12" s="1"/>
  <c r="Y458" i="9"/>
  <c r="W84" i="9"/>
  <c r="Z84" i="9" s="1"/>
  <c r="O1083" i="12" s="1"/>
  <c r="Y84" i="9"/>
  <c r="W419" i="9"/>
  <c r="Z419" i="9" s="1"/>
  <c r="O1418" i="12" s="1"/>
  <c r="Y419" i="9"/>
  <c r="W340" i="9"/>
  <c r="Z340" i="9" s="1"/>
  <c r="O1339" i="12" s="1"/>
  <c r="Y340" i="9"/>
  <c r="W305" i="9"/>
  <c r="Z305" i="9" s="1"/>
  <c r="O1304" i="12" s="1"/>
  <c r="Y305" i="9"/>
  <c r="W292" i="9"/>
  <c r="Z292" i="9" s="1"/>
  <c r="O1291" i="12" s="1"/>
  <c r="Y292" i="9"/>
  <c r="W546" i="9"/>
  <c r="Z546" i="9" s="1"/>
  <c r="O1545" i="12" s="1"/>
  <c r="Y546" i="9"/>
  <c r="W104" i="9"/>
  <c r="Z104" i="9" s="1"/>
  <c r="O1103" i="12" s="1"/>
  <c r="Y104" i="9"/>
  <c r="W271" i="9"/>
  <c r="Z271" i="9" s="1"/>
  <c r="O1270" i="12" s="1"/>
  <c r="Y271" i="9"/>
  <c r="W29" i="9"/>
  <c r="Z29" i="9" s="1"/>
  <c r="O1028" i="12" s="1"/>
  <c r="Y29" i="9"/>
  <c r="N1403" i="12"/>
  <c r="P1403" i="12" s="1"/>
  <c r="AA404" i="9"/>
  <c r="W144" i="9"/>
  <c r="Z144" i="9" s="1"/>
  <c r="O1143" i="12" s="1"/>
  <c r="Y144" i="9"/>
  <c r="W85" i="9"/>
  <c r="Z85" i="9" s="1"/>
  <c r="O1084" i="12" s="1"/>
  <c r="Y85" i="9"/>
  <c r="W497" i="9"/>
  <c r="Z497" i="9" s="1"/>
  <c r="O1496" i="12" s="1"/>
  <c r="Y497" i="9"/>
  <c r="W489" i="9"/>
  <c r="Z489" i="9" s="1"/>
  <c r="O1488" i="12" s="1"/>
  <c r="Y489" i="9"/>
  <c r="W24" i="9"/>
  <c r="Z24" i="9" s="1"/>
  <c r="O1023" i="12" s="1"/>
  <c r="Y24" i="9"/>
  <c r="W480" i="9"/>
  <c r="Z480" i="9" s="1"/>
  <c r="O1479" i="12" s="1"/>
  <c r="Y480" i="9"/>
  <c r="W11" i="9"/>
  <c r="Z11" i="9" s="1"/>
  <c r="O1010" i="12" s="1"/>
  <c r="Y11" i="9"/>
  <c r="W417" i="9"/>
  <c r="Z417" i="9" s="1"/>
  <c r="O1416" i="12" s="1"/>
  <c r="Y417" i="9"/>
  <c r="W541" i="9"/>
  <c r="Z541" i="9" s="1"/>
  <c r="O1540" i="12" s="1"/>
  <c r="Y541" i="9"/>
  <c r="W380" i="9"/>
  <c r="Z380" i="9" s="1"/>
  <c r="O1379" i="12" s="1"/>
  <c r="Y380" i="9"/>
  <c r="W328" i="9"/>
  <c r="Z328" i="9" s="1"/>
  <c r="O1327" i="12" s="1"/>
  <c r="Y328" i="9"/>
  <c r="W343" i="9"/>
  <c r="Z343" i="9" s="1"/>
  <c r="O1342" i="12" s="1"/>
  <c r="Y343" i="9"/>
  <c r="W32" i="9"/>
  <c r="Z32" i="9" s="1"/>
  <c r="O1031" i="12" s="1"/>
  <c r="Y32" i="9"/>
  <c r="W354" i="9"/>
  <c r="Z354" i="9" s="1"/>
  <c r="O1353" i="12" s="1"/>
  <c r="Y354" i="9"/>
  <c r="W61" i="9"/>
  <c r="Z61" i="9" s="1"/>
  <c r="O1060" i="12" s="1"/>
  <c r="Y61" i="9"/>
  <c r="W123" i="9"/>
  <c r="Z123" i="9" s="1"/>
  <c r="O1122" i="12" s="1"/>
  <c r="Y123" i="9"/>
  <c r="W473" i="9"/>
  <c r="Z473" i="9" s="1"/>
  <c r="O1472" i="12" s="1"/>
  <c r="Y473" i="9"/>
  <c r="W19" i="9"/>
  <c r="Z19" i="9" s="1"/>
  <c r="O1018" i="12" s="1"/>
  <c r="Y19" i="9"/>
  <c r="W37" i="9"/>
  <c r="Z37" i="9" s="1"/>
  <c r="O1036" i="12" s="1"/>
  <c r="Y37" i="9"/>
  <c r="W372" i="9"/>
  <c r="Z372" i="9" s="1"/>
  <c r="O1371" i="12" s="1"/>
  <c r="Y372" i="9"/>
  <c r="W505" i="9"/>
  <c r="Z505" i="9" s="1"/>
  <c r="O1504" i="12" s="1"/>
  <c r="Y505" i="9"/>
  <c r="W555" i="9"/>
  <c r="Z555" i="9" s="1"/>
  <c r="O1554" i="12" s="1"/>
  <c r="Y555" i="9"/>
  <c r="W115" i="9"/>
  <c r="Z115" i="9" s="1"/>
  <c r="O1114" i="12" s="1"/>
  <c r="Y115" i="9"/>
  <c r="W83" i="9"/>
  <c r="Z83" i="9" s="1"/>
  <c r="O1082" i="12" s="1"/>
  <c r="Y83" i="9"/>
  <c r="W551" i="9"/>
  <c r="Z551" i="9" s="1"/>
  <c r="O1550" i="12" s="1"/>
  <c r="Y551" i="9"/>
  <c r="W401" i="9"/>
  <c r="Z401" i="9" s="1"/>
  <c r="O1400" i="12" s="1"/>
  <c r="Y401" i="9"/>
  <c r="W334" i="9"/>
  <c r="Z334" i="9" s="1"/>
  <c r="O1333" i="12" s="1"/>
  <c r="Y334" i="9"/>
  <c r="W567" i="9"/>
  <c r="Z567" i="9" s="1"/>
  <c r="O1566" i="12" s="1"/>
  <c r="Y567" i="9"/>
  <c r="W300" i="9"/>
  <c r="Z300" i="9" s="1"/>
  <c r="O1299" i="12" s="1"/>
  <c r="Y300" i="9"/>
  <c r="W290" i="9"/>
  <c r="Z290" i="9" s="1"/>
  <c r="O1289" i="12" s="1"/>
  <c r="Y290" i="9"/>
  <c r="W315" i="9"/>
  <c r="Z315" i="9" s="1"/>
  <c r="O1314" i="12" s="1"/>
  <c r="Y315" i="9"/>
  <c r="W111" i="9"/>
  <c r="Z111" i="9" s="1"/>
  <c r="O1110" i="12" s="1"/>
  <c r="Y111" i="9"/>
  <c r="W26" i="9"/>
  <c r="Z26" i="9" s="1"/>
  <c r="O1025" i="12" s="1"/>
  <c r="Y26" i="9"/>
  <c r="W148" i="9"/>
  <c r="Z148" i="9" s="1"/>
  <c r="O1147" i="12" s="1"/>
  <c r="Y148" i="9"/>
  <c r="W312" i="9"/>
  <c r="Z312" i="9" s="1"/>
  <c r="O1311" i="12" s="1"/>
  <c r="Y312" i="9"/>
  <c r="N1137" i="12"/>
  <c r="N1053" i="12"/>
  <c r="N1388" i="12"/>
  <c r="N1081" i="12"/>
  <c r="P1081" i="12" s="1"/>
  <c r="AA82" i="9"/>
  <c r="N1464" i="12"/>
  <c r="AA46" i="9"/>
  <c r="N1045" i="12"/>
  <c r="P1045" i="12" s="1"/>
  <c r="N1319" i="12"/>
  <c r="N1034" i="12"/>
  <c r="N1140" i="12"/>
  <c r="N1532" i="12"/>
  <c r="N1132" i="12"/>
  <c r="N1065" i="12"/>
  <c r="N1471" i="12"/>
  <c r="N1389" i="12"/>
  <c r="N1099" i="12"/>
  <c r="N1501" i="12"/>
  <c r="W180" i="7"/>
  <c r="Z180" i="7" s="1"/>
  <c r="O180" i="12" s="1"/>
  <c r="Y180" i="7"/>
  <c r="W911" i="7"/>
  <c r="Z911" i="7" s="1"/>
  <c r="O911" i="12" s="1"/>
  <c r="Y911" i="7"/>
  <c r="W798" i="7"/>
  <c r="Z798" i="7" s="1"/>
  <c r="O798" i="12" s="1"/>
  <c r="Y798" i="7"/>
  <c r="W723" i="7"/>
  <c r="Z723" i="7" s="1"/>
  <c r="O723" i="12" s="1"/>
  <c r="Y723" i="7"/>
  <c r="W638" i="7"/>
  <c r="Z638" i="7" s="1"/>
  <c r="O638" i="12" s="1"/>
  <c r="Y638" i="7"/>
  <c r="W550" i="7"/>
  <c r="Z550" i="7" s="1"/>
  <c r="O550" i="12" s="1"/>
  <c r="Y550" i="7"/>
  <c r="W486" i="7"/>
  <c r="Z486" i="7" s="1"/>
  <c r="O486" i="12" s="1"/>
  <c r="Y486" i="7"/>
  <c r="W439" i="7"/>
  <c r="Z439" i="7" s="1"/>
  <c r="O439" i="12" s="1"/>
  <c r="Y439" i="7"/>
  <c r="W377" i="7"/>
  <c r="Z377" i="7" s="1"/>
  <c r="O377" i="12" s="1"/>
  <c r="Y377" i="7"/>
  <c r="W366" i="7"/>
  <c r="Z366" i="7" s="1"/>
  <c r="O366" i="12" s="1"/>
  <c r="Y366" i="7"/>
  <c r="W867" i="7"/>
  <c r="Z867" i="7" s="1"/>
  <c r="O867" i="12" s="1"/>
  <c r="Y867" i="7"/>
  <c r="W841" i="7"/>
  <c r="Z841" i="7" s="1"/>
  <c r="O841" i="12" s="1"/>
  <c r="Y841" i="7"/>
  <c r="W780" i="7"/>
  <c r="Z780" i="7" s="1"/>
  <c r="O780" i="12" s="1"/>
  <c r="Y780" i="7"/>
  <c r="W700" i="7"/>
  <c r="Z700" i="7" s="1"/>
  <c r="O700" i="12" s="1"/>
  <c r="Y700" i="7"/>
  <c r="W999" i="7"/>
  <c r="Z999" i="7" s="1"/>
  <c r="O999" i="12" s="1"/>
  <c r="Y999" i="7"/>
  <c r="W898" i="7"/>
  <c r="Z898" i="7" s="1"/>
  <c r="O898" i="12" s="1"/>
  <c r="Y898" i="7"/>
  <c r="W147" i="7"/>
  <c r="Z147" i="7" s="1"/>
  <c r="O147" i="12" s="1"/>
  <c r="Y147" i="7"/>
  <c r="W643" i="7"/>
  <c r="Z643" i="7" s="1"/>
  <c r="O643" i="12" s="1"/>
  <c r="Y643" i="7"/>
  <c r="W950" i="7"/>
  <c r="Z950" i="7" s="1"/>
  <c r="O950" i="12" s="1"/>
  <c r="Y950" i="7"/>
  <c r="W121" i="7"/>
  <c r="Z121" i="7" s="1"/>
  <c r="O121" i="12" s="1"/>
  <c r="Y121" i="7"/>
  <c r="W13" i="7"/>
  <c r="Z13" i="7" s="1"/>
  <c r="O13" i="12" s="1"/>
  <c r="Y13" i="7"/>
  <c r="W39" i="7"/>
  <c r="Z39" i="7" s="1"/>
  <c r="O39" i="12" s="1"/>
  <c r="Y39" i="7"/>
  <c r="W631" i="7"/>
  <c r="Z631" i="7" s="1"/>
  <c r="O631" i="12" s="1"/>
  <c r="Y631" i="7"/>
  <c r="W530" i="7"/>
  <c r="Z530" i="7" s="1"/>
  <c r="O530" i="12" s="1"/>
  <c r="Y530" i="7"/>
  <c r="W455" i="7"/>
  <c r="Z455" i="7" s="1"/>
  <c r="O455" i="12" s="1"/>
  <c r="Y455" i="7"/>
  <c r="W385" i="7"/>
  <c r="Z385" i="7" s="1"/>
  <c r="O385" i="12" s="1"/>
  <c r="Y385" i="7"/>
  <c r="W372" i="7"/>
  <c r="Z372" i="7" s="1"/>
  <c r="O372" i="12" s="1"/>
  <c r="Y372" i="7"/>
  <c r="W755" i="7"/>
  <c r="Z755" i="7" s="1"/>
  <c r="O755" i="12" s="1"/>
  <c r="Y755" i="7"/>
  <c r="W154" i="7"/>
  <c r="Z154" i="7" s="1"/>
  <c r="O154" i="12" s="1"/>
  <c r="Y154" i="7"/>
  <c r="W924" i="7"/>
  <c r="Z924" i="7" s="1"/>
  <c r="O924" i="12" s="1"/>
  <c r="Y924" i="7"/>
  <c r="W860" i="7"/>
  <c r="Z860" i="7" s="1"/>
  <c r="O860" i="12" s="1"/>
  <c r="Y860" i="7"/>
  <c r="W145" i="7"/>
  <c r="Z145" i="7" s="1"/>
  <c r="O145" i="12" s="1"/>
  <c r="Y145" i="7"/>
  <c r="W533" i="7"/>
  <c r="Z533" i="7" s="1"/>
  <c r="O533" i="12" s="1"/>
  <c r="Y533" i="7"/>
  <c r="W418" i="7"/>
  <c r="Z418" i="7" s="1"/>
  <c r="O418" i="12" s="1"/>
  <c r="Y418" i="7"/>
  <c r="W839" i="7"/>
  <c r="Z839" i="7" s="1"/>
  <c r="O839" i="12" s="1"/>
  <c r="Y839" i="7"/>
  <c r="W840" i="7"/>
  <c r="Z840" i="7" s="1"/>
  <c r="O840" i="12" s="1"/>
  <c r="Y840" i="7"/>
  <c r="W709" i="7"/>
  <c r="Z709" i="7" s="1"/>
  <c r="O709" i="12" s="1"/>
  <c r="Y709" i="7"/>
  <c r="W492" i="7"/>
  <c r="Z492" i="7" s="1"/>
  <c r="O492" i="12" s="1"/>
  <c r="Y492" i="7"/>
  <c r="W149" i="7"/>
  <c r="Z149" i="7" s="1"/>
  <c r="O149" i="12" s="1"/>
  <c r="Y149" i="7"/>
  <c r="W363" i="7"/>
  <c r="Z363" i="7" s="1"/>
  <c r="O363" i="12" s="1"/>
  <c r="Y363" i="7"/>
  <c r="W949" i="7"/>
  <c r="Z949" i="7" s="1"/>
  <c r="O949" i="12" s="1"/>
  <c r="Y949" i="7"/>
  <c r="W133" i="7"/>
  <c r="Z133" i="7" s="1"/>
  <c r="O133" i="12" s="1"/>
  <c r="Y133" i="7"/>
  <c r="W42" i="7"/>
  <c r="Z42" i="7" s="1"/>
  <c r="O42" i="12" s="1"/>
  <c r="Y42" i="7"/>
  <c r="W25" i="7"/>
  <c r="Z25" i="7" s="1"/>
  <c r="O25" i="12" s="1"/>
  <c r="Y25" i="7"/>
  <c r="W737" i="7"/>
  <c r="Z737" i="7" s="1"/>
  <c r="O737" i="12" s="1"/>
  <c r="Y737" i="7"/>
  <c r="W718" i="7"/>
  <c r="Z718" i="7" s="1"/>
  <c r="O718" i="12" s="1"/>
  <c r="Y718" i="7"/>
  <c r="W172" i="7"/>
  <c r="Z172" i="7" s="1"/>
  <c r="O172" i="12" s="1"/>
  <c r="Y172" i="7"/>
  <c r="W688" i="7"/>
  <c r="Z688" i="7" s="1"/>
  <c r="O688" i="12" s="1"/>
  <c r="Y688" i="7"/>
  <c r="W649" i="7"/>
  <c r="Z649" i="7" s="1"/>
  <c r="O649" i="12" s="1"/>
  <c r="Y649" i="7"/>
  <c r="W671" i="7"/>
  <c r="Z671" i="7" s="1"/>
  <c r="O671" i="12" s="1"/>
  <c r="Y671" i="7"/>
  <c r="W951" i="7"/>
  <c r="Z951" i="7" s="1"/>
  <c r="O951" i="12" s="1"/>
  <c r="Y951" i="7"/>
  <c r="W188" i="7"/>
  <c r="Z188" i="7" s="1"/>
  <c r="O188" i="12" s="1"/>
  <c r="Y188" i="7"/>
  <c r="W592" i="7"/>
  <c r="Z592" i="7" s="1"/>
  <c r="O592" i="12" s="1"/>
  <c r="Y592" i="7"/>
  <c r="W528" i="7"/>
  <c r="Z528" i="7" s="1"/>
  <c r="O528" i="12" s="1"/>
  <c r="Y528" i="7"/>
  <c r="W460" i="7"/>
  <c r="Z460" i="7" s="1"/>
  <c r="O460" i="12" s="1"/>
  <c r="Y460" i="7"/>
  <c r="W204" i="7"/>
  <c r="Z204" i="7" s="1"/>
  <c r="O204" i="12" s="1"/>
  <c r="Y204" i="7"/>
  <c r="W382" i="7"/>
  <c r="Z382" i="7" s="1"/>
  <c r="O382" i="12" s="1"/>
  <c r="Y382" i="7"/>
  <c r="W355" i="7"/>
  <c r="Z355" i="7" s="1"/>
  <c r="O355" i="12" s="1"/>
  <c r="Y355" i="7"/>
  <c r="W845" i="7"/>
  <c r="Z845" i="7" s="1"/>
  <c r="O845" i="12" s="1"/>
  <c r="Y845" i="7"/>
  <c r="W816" i="7"/>
  <c r="Z816" i="7" s="1"/>
  <c r="O816" i="12" s="1"/>
  <c r="Y816" i="7"/>
  <c r="W796" i="7"/>
  <c r="Z796" i="7" s="1"/>
  <c r="O796" i="12" s="1"/>
  <c r="Y796" i="7"/>
  <c r="W187" i="7"/>
  <c r="Z187" i="7" s="1"/>
  <c r="O187" i="12" s="1"/>
  <c r="Y187" i="7"/>
  <c r="W962" i="7"/>
  <c r="Z962" i="7" s="1"/>
  <c r="O962" i="12" s="1"/>
  <c r="Y962" i="7"/>
  <c r="W864" i="7"/>
  <c r="Z864" i="7" s="1"/>
  <c r="O864" i="12" s="1"/>
  <c r="Y864" i="7"/>
  <c r="W835" i="7"/>
  <c r="Z835" i="7" s="1"/>
  <c r="O835" i="12" s="1"/>
  <c r="Y835" i="7"/>
  <c r="W814" i="7"/>
  <c r="Z814" i="7" s="1"/>
  <c r="O814" i="12" s="1"/>
  <c r="Y814" i="7"/>
  <c r="W801" i="7"/>
  <c r="Z801" i="7" s="1"/>
  <c r="O801" i="12" s="1"/>
  <c r="Y801" i="7"/>
  <c r="W773" i="7"/>
  <c r="Z773" i="7" s="1"/>
  <c r="O773" i="12" s="1"/>
  <c r="Y773" i="7"/>
  <c r="W178" i="7"/>
  <c r="Z178" i="7" s="1"/>
  <c r="O178" i="12" s="1"/>
  <c r="Y178" i="7"/>
  <c r="W114" i="7"/>
  <c r="Z114" i="7" s="1"/>
  <c r="O114" i="12" s="1"/>
  <c r="Y114" i="7"/>
  <c r="W658" i="7"/>
  <c r="Z658" i="7" s="1"/>
  <c r="O658" i="12" s="1"/>
  <c r="Y658" i="7"/>
  <c r="W607" i="7"/>
  <c r="Z607" i="7" s="1"/>
  <c r="O607" i="12" s="1"/>
  <c r="Y607" i="7"/>
  <c r="W584" i="7"/>
  <c r="Z584" i="7" s="1"/>
  <c r="O584" i="12" s="1"/>
  <c r="Y584" i="7"/>
  <c r="W559" i="7"/>
  <c r="Z559" i="7" s="1"/>
  <c r="O559" i="12" s="1"/>
  <c r="Y559" i="7"/>
  <c r="W539" i="7"/>
  <c r="Z539" i="7" s="1"/>
  <c r="O539" i="12" s="1"/>
  <c r="Y539" i="7"/>
  <c r="W520" i="7"/>
  <c r="Z520" i="7" s="1"/>
  <c r="O520" i="12" s="1"/>
  <c r="Y520" i="7"/>
  <c r="W507" i="7"/>
  <c r="Z507" i="7" s="1"/>
  <c r="O507" i="12" s="1"/>
  <c r="Y507" i="7"/>
  <c r="W488" i="7"/>
  <c r="Z488" i="7" s="1"/>
  <c r="O488" i="12" s="1"/>
  <c r="Y488" i="7"/>
  <c r="W462" i="7"/>
  <c r="Z462" i="7" s="1"/>
  <c r="O462" i="12" s="1"/>
  <c r="Y462" i="7"/>
  <c r="W443" i="7"/>
  <c r="Z443" i="7" s="1"/>
  <c r="O443" i="12" s="1"/>
  <c r="Y443" i="7"/>
  <c r="W422" i="7"/>
  <c r="Z422" i="7" s="1"/>
  <c r="O422" i="12" s="1"/>
  <c r="Y422" i="7"/>
  <c r="W384" i="7"/>
  <c r="Z384" i="7" s="1"/>
  <c r="O384" i="12" s="1"/>
  <c r="Y384" i="7"/>
  <c r="W948" i="7"/>
  <c r="Z948" i="7" s="1"/>
  <c r="O948" i="12" s="1"/>
  <c r="Y948" i="7"/>
  <c r="W858" i="7"/>
  <c r="Z858" i="7" s="1"/>
  <c r="O858" i="12" s="1"/>
  <c r="Y858" i="7"/>
  <c r="W828" i="7"/>
  <c r="Z828" i="7" s="1"/>
  <c r="O828" i="12" s="1"/>
  <c r="Y828" i="7"/>
  <c r="W792" i="7"/>
  <c r="Z792" i="7" s="1"/>
  <c r="O792" i="12" s="1"/>
  <c r="Y792" i="7"/>
  <c r="W34" i="7"/>
  <c r="Z34" i="7" s="1"/>
  <c r="O34" i="12" s="1"/>
  <c r="Y34" i="7"/>
  <c r="W739" i="7"/>
  <c r="Z739" i="7" s="1"/>
  <c r="O739" i="12" s="1"/>
  <c r="Y739" i="7"/>
  <c r="W50" i="7"/>
  <c r="Z50" i="7" s="1"/>
  <c r="O50" i="12" s="1"/>
  <c r="Y50" i="7"/>
  <c r="W678" i="7"/>
  <c r="Z678" i="7" s="1"/>
  <c r="O678" i="12" s="1"/>
  <c r="Y678" i="7"/>
  <c r="W605" i="7"/>
  <c r="Z605" i="7" s="1"/>
  <c r="O605" i="12" s="1"/>
  <c r="Y605" i="7"/>
  <c r="W541" i="7"/>
  <c r="Z541" i="7" s="1"/>
  <c r="O541" i="12" s="1"/>
  <c r="Y541" i="7"/>
  <c r="W499" i="7"/>
  <c r="Z499" i="7" s="1"/>
  <c r="O499" i="12" s="1"/>
  <c r="Y499" i="7"/>
  <c r="W459" i="7"/>
  <c r="Z459" i="7" s="1"/>
  <c r="O459" i="12" s="1"/>
  <c r="Y459" i="7"/>
  <c r="W997" i="7"/>
  <c r="Z997" i="7" s="1"/>
  <c r="O997" i="12" s="1"/>
  <c r="Y997" i="7"/>
  <c r="W433" i="7"/>
  <c r="Z433" i="7" s="1"/>
  <c r="O433" i="12" s="1"/>
  <c r="Y433" i="7"/>
  <c r="W424" i="7"/>
  <c r="Z424" i="7" s="1"/>
  <c r="O424" i="12" s="1"/>
  <c r="Y424" i="7"/>
  <c r="W405" i="7"/>
  <c r="Z405" i="7" s="1"/>
  <c r="O405" i="12" s="1"/>
  <c r="Y405" i="7"/>
  <c r="W387" i="7"/>
  <c r="Z387" i="7" s="1"/>
  <c r="O387" i="12" s="1"/>
  <c r="Y387" i="7"/>
  <c r="W53" i="7"/>
  <c r="Z53" i="7" s="1"/>
  <c r="O53" i="12" s="1"/>
  <c r="Y53" i="7"/>
  <c r="W35" i="7"/>
  <c r="Z35" i="7" s="1"/>
  <c r="O35" i="12" s="1"/>
  <c r="Y35" i="7"/>
  <c r="W79" i="7"/>
  <c r="Z79" i="7" s="1"/>
  <c r="O79" i="12" s="1"/>
  <c r="Y79" i="7"/>
  <c r="W93" i="7"/>
  <c r="Z93" i="7" s="1"/>
  <c r="O93" i="12" s="1"/>
  <c r="Y93" i="7"/>
  <c r="W104" i="7"/>
  <c r="Z104" i="7" s="1"/>
  <c r="O104" i="12" s="1"/>
  <c r="Y104" i="7"/>
  <c r="W127" i="7"/>
  <c r="Z127" i="7" s="1"/>
  <c r="O127" i="12" s="1"/>
  <c r="Y127" i="7"/>
  <c r="W199" i="7"/>
  <c r="Z199" i="7" s="1"/>
  <c r="O199" i="12" s="1"/>
  <c r="Y199" i="7"/>
  <c r="W947" i="7"/>
  <c r="Z947" i="7" s="1"/>
  <c r="O947" i="12" s="1"/>
  <c r="Y947" i="7"/>
  <c r="W909" i="7"/>
  <c r="Z909" i="7" s="1"/>
  <c r="O909" i="12" s="1"/>
  <c r="Y909" i="7"/>
  <c r="W731" i="7"/>
  <c r="Z731" i="7" s="1"/>
  <c r="O731" i="12" s="1"/>
  <c r="Y731" i="7"/>
  <c r="W690" i="7"/>
  <c r="Z690" i="7" s="1"/>
  <c r="O690" i="12" s="1"/>
  <c r="Y690" i="7"/>
  <c r="W567" i="7"/>
  <c r="Z567" i="7" s="1"/>
  <c r="O567" i="12" s="1"/>
  <c r="Y567" i="7"/>
  <c r="W503" i="7"/>
  <c r="Z503" i="7" s="1"/>
  <c r="O503" i="12" s="1"/>
  <c r="Y503" i="7"/>
  <c r="W454" i="7"/>
  <c r="Z454" i="7" s="1"/>
  <c r="O454" i="12" s="1"/>
  <c r="Y454" i="7"/>
  <c r="W414" i="7"/>
  <c r="Z414" i="7" s="1"/>
  <c r="O414" i="12" s="1"/>
  <c r="Y414" i="7"/>
  <c r="W956" i="7"/>
  <c r="Z956" i="7" s="1"/>
  <c r="O956" i="12" s="1"/>
  <c r="Y956" i="7"/>
  <c r="W882" i="7"/>
  <c r="Z882" i="7" s="1"/>
  <c r="O882" i="12" s="1"/>
  <c r="Y882" i="7"/>
  <c r="W833" i="7"/>
  <c r="Z833" i="7" s="1"/>
  <c r="O833" i="12" s="1"/>
  <c r="Y833" i="7"/>
  <c r="W778" i="7"/>
  <c r="Z778" i="7" s="1"/>
  <c r="O778" i="12" s="1"/>
  <c r="Y778" i="7"/>
  <c r="W632" i="7"/>
  <c r="Z632" i="7" s="1"/>
  <c r="O632" i="12" s="1"/>
  <c r="Y632" i="7"/>
  <c r="W983" i="7"/>
  <c r="Z983" i="7" s="1"/>
  <c r="O983" i="12" s="1"/>
  <c r="Y983" i="7"/>
  <c r="W879" i="7"/>
  <c r="Z879" i="7" s="1"/>
  <c r="O879" i="12" s="1"/>
  <c r="Y879" i="7"/>
  <c r="W811" i="7"/>
  <c r="Z811" i="7" s="1"/>
  <c r="O811" i="12" s="1"/>
  <c r="Y811" i="7"/>
  <c r="W61" i="7"/>
  <c r="Z61" i="7" s="1"/>
  <c r="O61" i="12" s="1"/>
  <c r="Y61" i="7"/>
  <c r="W135" i="7"/>
  <c r="Z135" i="7" s="1"/>
  <c r="O135" i="12" s="1"/>
  <c r="Y135" i="7"/>
  <c r="W113" i="7"/>
  <c r="Z113" i="7" s="1"/>
  <c r="O113" i="12" s="1"/>
  <c r="Y113" i="7"/>
  <c r="W85" i="7"/>
  <c r="Z85" i="7" s="1"/>
  <c r="O85" i="12" s="1"/>
  <c r="Y85" i="7"/>
  <c r="W663" i="7"/>
  <c r="Z663" i="7" s="1"/>
  <c r="O663" i="12" s="1"/>
  <c r="Y663" i="7"/>
  <c r="W572" i="7"/>
  <c r="Z572" i="7" s="1"/>
  <c r="O572" i="12" s="1"/>
  <c r="Y572" i="7"/>
  <c r="W998" i="7"/>
  <c r="Z998" i="7" s="1"/>
  <c r="O998" i="12" s="1"/>
  <c r="Y998" i="7"/>
  <c r="W401" i="7"/>
  <c r="Z401" i="7" s="1"/>
  <c r="O401" i="12" s="1"/>
  <c r="Y401" i="7"/>
  <c r="W185" i="7"/>
  <c r="Z185" i="7" s="1"/>
  <c r="O185" i="12" s="1"/>
  <c r="Y185" i="7"/>
  <c r="W193" i="7"/>
  <c r="Z193" i="7" s="1"/>
  <c r="O193" i="12" s="1"/>
  <c r="Y193" i="7"/>
  <c r="W930" i="7"/>
  <c r="Z930" i="7" s="1"/>
  <c r="O930" i="12" s="1"/>
  <c r="Y930" i="7"/>
  <c r="W887" i="7"/>
  <c r="Z887" i="7" s="1"/>
  <c r="O887" i="12" s="1"/>
  <c r="Y887" i="7"/>
  <c r="W167" i="7"/>
  <c r="Z167" i="7" s="1"/>
  <c r="O167" i="12" s="1"/>
  <c r="Y167" i="7"/>
  <c r="W573" i="7"/>
  <c r="Z573" i="7" s="1"/>
  <c r="O573" i="12" s="1"/>
  <c r="Y573" i="7"/>
  <c r="W483" i="7"/>
  <c r="Z483" i="7" s="1"/>
  <c r="O483" i="12" s="1"/>
  <c r="Y483" i="7"/>
  <c r="W207" i="7"/>
  <c r="Z207" i="7" s="1"/>
  <c r="O207" i="12" s="1"/>
  <c r="Y207" i="7"/>
  <c r="W740" i="7"/>
  <c r="Z740" i="7" s="1"/>
  <c r="O740" i="12" s="1"/>
  <c r="Y740" i="7"/>
  <c r="W612" i="7"/>
  <c r="Z612" i="7" s="1"/>
  <c r="O612" i="12" s="1"/>
  <c r="Y612" i="7"/>
  <c r="W471" i="7"/>
  <c r="Z471" i="7" s="1"/>
  <c r="O471" i="12" s="1"/>
  <c r="Y471" i="7"/>
  <c r="W40" i="7"/>
  <c r="Z40" i="7" s="1"/>
  <c r="O40" i="12" s="1"/>
  <c r="Y40" i="7"/>
  <c r="W583" i="7"/>
  <c r="Z583" i="7" s="1"/>
  <c r="O583" i="12" s="1"/>
  <c r="Y583" i="7"/>
  <c r="W361" i="7"/>
  <c r="Z361" i="7" s="1"/>
  <c r="O361" i="12" s="1"/>
  <c r="Y361" i="7"/>
  <c r="W409" i="7"/>
  <c r="Z409" i="7" s="1"/>
  <c r="O409" i="12" s="1"/>
  <c r="Y409" i="7"/>
  <c r="W146" i="7"/>
  <c r="Z146" i="7" s="1"/>
  <c r="O146" i="12" s="1"/>
  <c r="Y146" i="7"/>
  <c r="W390" i="7"/>
  <c r="Z390" i="7" s="1"/>
  <c r="O390" i="12" s="1"/>
  <c r="Y390" i="7"/>
  <c r="W941" i="7"/>
  <c r="Z941" i="7" s="1"/>
  <c r="O941" i="12" s="1"/>
  <c r="Y941" i="7"/>
  <c r="W969" i="7"/>
  <c r="Z969" i="7" s="1"/>
  <c r="O969" i="12" s="1"/>
  <c r="Y969" i="7"/>
  <c r="W940" i="7"/>
  <c r="Z940" i="7" s="1"/>
  <c r="O940" i="12" s="1"/>
  <c r="Y940" i="7"/>
  <c r="W49" i="7"/>
  <c r="Z49" i="7" s="1"/>
  <c r="O49" i="12" s="1"/>
  <c r="Y49" i="7"/>
  <c r="W753" i="7"/>
  <c r="Z753" i="7" s="1"/>
  <c r="O753" i="12" s="1"/>
  <c r="Y753" i="7"/>
  <c r="W734" i="7"/>
  <c r="Z734" i="7" s="1"/>
  <c r="O734" i="12" s="1"/>
  <c r="Y734" i="7"/>
  <c r="W123" i="7"/>
  <c r="Z123" i="7" s="1"/>
  <c r="O123" i="12" s="1"/>
  <c r="Y123" i="7"/>
  <c r="W704" i="7"/>
  <c r="Z704" i="7" s="1"/>
  <c r="O704" i="12" s="1"/>
  <c r="Y704" i="7"/>
  <c r="W682" i="7"/>
  <c r="Z682" i="7" s="1"/>
  <c r="O682" i="12" s="1"/>
  <c r="Y682" i="7"/>
  <c r="W641" i="7"/>
  <c r="Z641" i="7" s="1"/>
  <c r="O641" i="12" s="1"/>
  <c r="Y641" i="7"/>
  <c r="W761" i="7"/>
  <c r="Z761" i="7" s="1"/>
  <c r="O761" i="12" s="1"/>
  <c r="Y761" i="7"/>
  <c r="W70" i="7"/>
  <c r="Z70" i="7" s="1"/>
  <c r="O70" i="12" s="1"/>
  <c r="Y70" i="7"/>
  <c r="W655" i="7"/>
  <c r="Z655" i="7" s="1"/>
  <c r="O655" i="12" s="1"/>
  <c r="Y655" i="7"/>
  <c r="W974" i="7"/>
  <c r="Z974" i="7" s="1"/>
  <c r="O974" i="12" s="1"/>
  <c r="Y974" i="7"/>
  <c r="W943" i="7"/>
  <c r="Z943" i="7" s="1"/>
  <c r="O943" i="12" s="1"/>
  <c r="Y943" i="7"/>
  <c r="W892" i="7"/>
  <c r="Z892" i="7" s="1"/>
  <c r="O892" i="12" s="1"/>
  <c r="Y892" i="7"/>
  <c r="W617" i="7"/>
  <c r="Z617" i="7" s="1"/>
  <c r="O617" i="12" s="1"/>
  <c r="Y617" i="7"/>
  <c r="W548" i="7"/>
  <c r="Z548" i="7" s="1"/>
  <c r="O548" i="12" s="1"/>
  <c r="Y548" i="7"/>
  <c r="W516" i="7"/>
  <c r="Z516" i="7" s="1"/>
  <c r="O516" i="12" s="1"/>
  <c r="Y516" i="7"/>
  <c r="W63" i="7"/>
  <c r="Z63" i="7" s="1"/>
  <c r="O63" i="12" s="1"/>
  <c r="Y63" i="7"/>
  <c r="W440" i="7"/>
  <c r="Z440" i="7" s="1"/>
  <c r="O440" i="12" s="1"/>
  <c r="Y440" i="7"/>
  <c r="W47" i="7"/>
  <c r="Z47" i="7" s="1"/>
  <c r="O47" i="12" s="1"/>
  <c r="Y47" i="7"/>
  <c r="W865" i="7"/>
  <c r="Z865" i="7" s="1"/>
  <c r="O865" i="12" s="1"/>
  <c r="Y865" i="7"/>
  <c r="W843" i="7"/>
  <c r="Z843" i="7" s="1"/>
  <c r="O843" i="12" s="1"/>
  <c r="Y843" i="7"/>
  <c r="W15" i="7"/>
  <c r="Z15" i="7" s="1"/>
  <c r="O15" i="12" s="1"/>
  <c r="Y15" i="7"/>
  <c r="W808" i="7"/>
  <c r="Z808" i="7" s="1"/>
  <c r="O808" i="12" s="1"/>
  <c r="Y808" i="7"/>
  <c r="W766" i="7"/>
  <c r="Z766" i="7" s="1"/>
  <c r="O766" i="12" s="1"/>
  <c r="Y766" i="7"/>
  <c r="W184" i="7"/>
  <c r="Z184" i="7" s="1"/>
  <c r="O184" i="12" s="1"/>
  <c r="Y184" i="7"/>
  <c r="W674" i="7"/>
  <c r="Z674" i="7" s="1"/>
  <c r="O674" i="12" s="1"/>
  <c r="Y674" i="7"/>
  <c r="W109" i="7"/>
  <c r="Z109" i="7" s="1"/>
  <c r="O109" i="12" s="1"/>
  <c r="Y109" i="7"/>
  <c r="W853" i="7"/>
  <c r="Z853" i="7" s="1"/>
  <c r="O853" i="12" s="1"/>
  <c r="Y853" i="7"/>
  <c r="W44" i="7"/>
  <c r="Z44" i="7" s="1"/>
  <c r="O44" i="12" s="1"/>
  <c r="Y44" i="7"/>
  <c r="W797" i="7"/>
  <c r="Z797" i="7" s="1"/>
  <c r="O797" i="12" s="1"/>
  <c r="Y797" i="7"/>
  <c r="W781" i="7"/>
  <c r="Z781" i="7" s="1"/>
  <c r="O781" i="12" s="1"/>
  <c r="Y781" i="7"/>
  <c r="W211" i="7"/>
  <c r="Z211" i="7" s="1"/>
  <c r="O211" i="12" s="1"/>
  <c r="Y211" i="7"/>
  <c r="W126" i="7"/>
  <c r="Z126" i="7" s="1"/>
  <c r="O126" i="12" s="1"/>
  <c r="Y126" i="7"/>
  <c r="W209" i="7"/>
  <c r="Z209" i="7" s="1"/>
  <c r="O209" i="12" s="1"/>
  <c r="Y209" i="7"/>
  <c r="W703" i="7"/>
  <c r="Z703" i="7" s="1"/>
  <c r="O703" i="12" s="1"/>
  <c r="Y703" i="7"/>
  <c r="W640" i="7"/>
  <c r="Z640" i="7" s="1"/>
  <c r="O640" i="12" s="1"/>
  <c r="Y640" i="7"/>
  <c r="W625" i="7"/>
  <c r="Z625" i="7" s="1"/>
  <c r="O625" i="12" s="1"/>
  <c r="Y625" i="7"/>
  <c r="W590" i="7"/>
  <c r="Z590" i="7" s="1"/>
  <c r="O590" i="12" s="1"/>
  <c r="Y590" i="7"/>
  <c r="W577" i="7"/>
  <c r="Z577" i="7" s="1"/>
  <c r="O577" i="12" s="1"/>
  <c r="Y577" i="7"/>
  <c r="W570" i="7"/>
  <c r="Z570" i="7" s="1"/>
  <c r="O570" i="12" s="1"/>
  <c r="Y570" i="7"/>
  <c r="W545" i="7"/>
  <c r="Z545" i="7" s="1"/>
  <c r="O545" i="12" s="1"/>
  <c r="Y545" i="7"/>
  <c r="W538" i="7"/>
  <c r="Z538" i="7" s="1"/>
  <c r="O538" i="12" s="1"/>
  <c r="Y538" i="7"/>
  <c r="W513" i="7"/>
  <c r="Z513" i="7" s="1"/>
  <c r="O513" i="12" s="1"/>
  <c r="Y513" i="7"/>
  <c r="W506" i="7"/>
  <c r="Z506" i="7" s="1"/>
  <c r="O506" i="12" s="1"/>
  <c r="Y506" i="7"/>
  <c r="W481" i="7"/>
  <c r="Z481" i="7" s="1"/>
  <c r="O481" i="12" s="1"/>
  <c r="Y481" i="7"/>
  <c r="W474" i="7"/>
  <c r="Z474" i="7" s="1"/>
  <c r="O474" i="12" s="1"/>
  <c r="Y474" i="7"/>
  <c r="W995" i="7"/>
  <c r="Z995" i="7" s="1"/>
  <c r="O995" i="12" s="1"/>
  <c r="Y995" i="7"/>
  <c r="W436" i="7"/>
  <c r="Z436" i="7" s="1"/>
  <c r="O436" i="12" s="1"/>
  <c r="Y436" i="7"/>
  <c r="W400" i="7"/>
  <c r="Z400" i="7" s="1"/>
  <c r="O400" i="12" s="1"/>
  <c r="Y400" i="7"/>
  <c r="W380" i="7"/>
  <c r="Z380" i="7" s="1"/>
  <c r="O380" i="12" s="1"/>
  <c r="Y380" i="7"/>
  <c r="W365" i="7"/>
  <c r="Z365" i="7" s="1"/>
  <c r="O365" i="12" s="1"/>
  <c r="Y365" i="7"/>
  <c r="W89" i="7"/>
  <c r="Z89" i="7" s="1"/>
  <c r="O89" i="12" s="1"/>
  <c r="Y89" i="7"/>
  <c r="W964" i="7"/>
  <c r="Z964" i="7" s="1"/>
  <c r="O964" i="12" s="1"/>
  <c r="Y964" i="7"/>
  <c r="W944" i="7"/>
  <c r="Z944" i="7" s="1"/>
  <c r="O944" i="12" s="1"/>
  <c r="Y944" i="7"/>
  <c r="W905" i="7"/>
  <c r="Z905" i="7" s="1"/>
  <c r="O905" i="12" s="1"/>
  <c r="Y905" i="7"/>
  <c r="W888" i="7"/>
  <c r="Z888" i="7" s="1"/>
  <c r="O888" i="12" s="1"/>
  <c r="Y888" i="7"/>
  <c r="W838" i="7"/>
  <c r="Z838" i="7" s="1"/>
  <c r="O838" i="12" s="1"/>
  <c r="Y838" i="7"/>
  <c r="W826" i="7"/>
  <c r="Z826" i="7" s="1"/>
  <c r="O826" i="12" s="1"/>
  <c r="Y826" i="7"/>
  <c r="W790" i="7"/>
  <c r="Z790" i="7" s="1"/>
  <c r="O790" i="12" s="1"/>
  <c r="Y790" i="7"/>
  <c r="W775" i="7"/>
  <c r="Z775" i="7" s="1"/>
  <c r="O775" i="12" s="1"/>
  <c r="Y775" i="7"/>
  <c r="W150" i="7"/>
  <c r="Z150" i="7" s="1"/>
  <c r="O150" i="12" s="1"/>
  <c r="Y150" i="7"/>
  <c r="W715" i="7"/>
  <c r="Z715" i="7" s="1"/>
  <c r="O715" i="12" s="1"/>
  <c r="Y715" i="7"/>
  <c r="W201" i="7"/>
  <c r="Z201" i="7" s="1"/>
  <c r="O201" i="12" s="1"/>
  <c r="Y201" i="7"/>
  <c r="W698" i="7"/>
  <c r="Z698" i="7" s="1"/>
  <c r="O698" i="12" s="1"/>
  <c r="Y698" i="7"/>
  <c r="W635" i="7"/>
  <c r="Z635" i="7" s="1"/>
  <c r="O635" i="12" s="1"/>
  <c r="Y635" i="7"/>
  <c r="W598" i="7"/>
  <c r="Z598" i="7" s="1"/>
  <c r="O598" i="12" s="1"/>
  <c r="Y598" i="7"/>
  <c r="W534" i="7"/>
  <c r="Z534" i="7" s="1"/>
  <c r="O534" i="12" s="1"/>
  <c r="Y534" i="7"/>
  <c r="W470" i="7"/>
  <c r="Z470" i="7" s="1"/>
  <c r="O470" i="12" s="1"/>
  <c r="Y470" i="7"/>
  <c r="W27" i="7"/>
  <c r="Z27" i="7" s="1"/>
  <c r="O27" i="12" s="1"/>
  <c r="Y27" i="7"/>
  <c r="W444" i="7"/>
  <c r="Z444" i="7" s="1"/>
  <c r="O444" i="12" s="1"/>
  <c r="Y444" i="7"/>
  <c r="W403" i="7"/>
  <c r="Z403" i="7" s="1"/>
  <c r="O403" i="12" s="1"/>
  <c r="Y403" i="7"/>
  <c r="W375" i="7"/>
  <c r="Z375" i="7" s="1"/>
  <c r="O375" i="12" s="1"/>
  <c r="Y375" i="7"/>
  <c r="W7" i="7"/>
  <c r="Z7" i="7" s="1"/>
  <c r="O7" i="12" s="1"/>
  <c r="Y7" i="7"/>
  <c r="W915" i="7"/>
  <c r="Z915" i="7" s="1"/>
  <c r="O915" i="12" s="1"/>
  <c r="Y915" i="7"/>
  <c r="W965" i="7"/>
  <c r="Z965" i="7" s="1"/>
  <c r="O965" i="12" s="1"/>
  <c r="Y965" i="7"/>
  <c r="W936" i="7"/>
  <c r="Z936" i="7" s="1"/>
  <c r="O936" i="12" s="1"/>
  <c r="Y936" i="7"/>
  <c r="W132" i="7"/>
  <c r="Z132" i="7" s="1"/>
  <c r="O132" i="12" s="1"/>
  <c r="Y132" i="7"/>
  <c r="W961" i="7"/>
  <c r="Z961" i="7" s="1"/>
  <c r="O961" i="12" s="1"/>
  <c r="Y961" i="7"/>
  <c r="W100" i="7"/>
  <c r="Z100" i="7" s="1"/>
  <c r="O100" i="12" s="1"/>
  <c r="Y100" i="7"/>
  <c r="W929" i="7"/>
  <c r="Z929" i="7" s="1"/>
  <c r="O929" i="12" s="1"/>
  <c r="Y929" i="7"/>
  <c r="W870" i="7"/>
  <c r="Z870" i="7" s="1"/>
  <c r="O870" i="12" s="1"/>
  <c r="Y870" i="7"/>
  <c r="W129" i="7"/>
  <c r="Z129" i="7" s="1"/>
  <c r="O129" i="12" s="1"/>
  <c r="Y129" i="7"/>
  <c r="W747" i="7"/>
  <c r="Z747" i="7" s="1"/>
  <c r="O747" i="12" s="1"/>
  <c r="Y747" i="7"/>
  <c r="W215" i="7"/>
  <c r="Z215" i="7" s="1"/>
  <c r="O215" i="12" s="1"/>
  <c r="Y215" i="7"/>
  <c r="W727" i="7"/>
  <c r="Z727" i="7" s="1"/>
  <c r="O727" i="12" s="1"/>
  <c r="Y727" i="7"/>
  <c r="W712" i="7"/>
  <c r="Z712" i="7" s="1"/>
  <c r="O712" i="12" s="1"/>
  <c r="Y712" i="7"/>
  <c r="W156" i="7"/>
  <c r="Z156" i="7" s="1"/>
  <c r="O156" i="12" s="1"/>
  <c r="Y156" i="7"/>
  <c r="W697" i="7"/>
  <c r="Z697" i="7" s="1"/>
  <c r="O697" i="12" s="1"/>
  <c r="Y697" i="7"/>
  <c r="W681" i="7"/>
  <c r="Z681" i="7" s="1"/>
  <c r="O681" i="12" s="1"/>
  <c r="Y681" i="7"/>
  <c r="W657" i="7"/>
  <c r="Z657" i="7" s="1"/>
  <c r="O657" i="12" s="1"/>
  <c r="Y657" i="7"/>
  <c r="W634" i="7"/>
  <c r="Z634" i="7" s="1"/>
  <c r="O634" i="12" s="1"/>
  <c r="Y634" i="7"/>
  <c r="W751" i="7"/>
  <c r="Z751" i="7" s="1"/>
  <c r="O751" i="12" s="1"/>
  <c r="Y751" i="7"/>
  <c r="W732" i="7"/>
  <c r="Z732" i="7" s="1"/>
  <c r="O732" i="12" s="1"/>
  <c r="Y732" i="7"/>
  <c r="W702" i="7"/>
  <c r="Z702" i="7" s="1"/>
  <c r="O702" i="12" s="1"/>
  <c r="Y702" i="7"/>
  <c r="W639" i="7"/>
  <c r="Z639" i="7" s="1"/>
  <c r="O639" i="12" s="1"/>
  <c r="Y639" i="7"/>
  <c r="W967" i="7"/>
  <c r="Z967" i="7" s="1"/>
  <c r="O967" i="12" s="1"/>
  <c r="Y967" i="7"/>
  <c r="W938" i="7"/>
  <c r="Z938" i="7" s="1"/>
  <c r="O938" i="12" s="1"/>
  <c r="Y938" i="7"/>
  <c r="W111" i="7"/>
  <c r="Z111" i="7" s="1"/>
  <c r="O111" i="12" s="1"/>
  <c r="Y111" i="7"/>
  <c r="W904" i="7"/>
  <c r="Z904" i="7" s="1"/>
  <c r="O904" i="12" s="1"/>
  <c r="Y904" i="7"/>
  <c r="W190" i="7"/>
  <c r="Z190" i="7" s="1"/>
  <c r="O190" i="12" s="1"/>
  <c r="Y190" i="7"/>
  <c r="W615" i="7"/>
  <c r="Z615" i="7" s="1"/>
  <c r="O615" i="12" s="1"/>
  <c r="Y615" i="7"/>
  <c r="W576" i="7"/>
  <c r="Z576" i="7" s="1"/>
  <c r="O576" i="12" s="1"/>
  <c r="Y576" i="7"/>
  <c r="W544" i="7"/>
  <c r="Z544" i="7" s="1"/>
  <c r="O544" i="12" s="1"/>
  <c r="Y544" i="7"/>
  <c r="W512" i="7"/>
  <c r="Z512" i="7" s="1"/>
  <c r="O512" i="12" s="1"/>
  <c r="Y512" i="7"/>
  <c r="W480" i="7"/>
  <c r="Z480" i="7" s="1"/>
  <c r="O480" i="12" s="1"/>
  <c r="Y480" i="7"/>
  <c r="W996" i="7"/>
  <c r="Z996" i="7" s="1"/>
  <c r="O996" i="12" s="1"/>
  <c r="Y996" i="7"/>
  <c r="W434" i="7"/>
  <c r="Z434" i="7" s="1"/>
  <c r="O434" i="12" s="1"/>
  <c r="Y434" i="7"/>
  <c r="W398" i="7"/>
  <c r="Z398" i="7" s="1"/>
  <c r="O398" i="12" s="1"/>
  <c r="Y398" i="7"/>
  <c r="W970" i="7"/>
  <c r="Z970" i="7" s="1"/>
  <c r="O970" i="12" s="1"/>
  <c r="Y970" i="7"/>
  <c r="W863" i="7"/>
  <c r="Z863" i="7" s="1"/>
  <c r="O863" i="12" s="1"/>
  <c r="Y863" i="7"/>
  <c r="W836" i="7"/>
  <c r="Z836" i="7" s="1"/>
  <c r="O836" i="12" s="1"/>
  <c r="Y836" i="7"/>
  <c r="W94" i="7"/>
  <c r="Z94" i="7" s="1"/>
  <c r="O94" i="12" s="1"/>
  <c r="Y94" i="7"/>
  <c r="W815" i="7"/>
  <c r="Z815" i="7" s="1"/>
  <c r="O815" i="12" s="1"/>
  <c r="Y815" i="7"/>
  <c r="W5" i="7"/>
  <c r="Z5" i="7" s="1"/>
  <c r="O5" i="12" s="1"/>
  <c r="Y5" i="7"/>
  <c r="W68" i="7"/>
  <c r="Z68" i="7" s="1"/>
  <c r="O68" i="12" s="1"/>
  <c r="Y68" i="7"/>
  <c r="W710" i="7"/>
  <c r="Z710" i="7" s="1"/>
  <c r="O710" i="12" s="1"/>
  <c r="Y710" i="7"/>
  <c r="W647" i="7"/>
  <c r="Z647" i="7" s="1"/>
  <c r="O647" i="12" s="1"/>
  <c r="Y647" i="7"/>
  <c r="W890" i="7"/>
  <c r="Z890" i="7" s="1"/>
  <c r="O890" i="12" s="1"/>
  <c r="Y890" i="7"/>
  <c r="W844" i="7"/>
  <c r="Z844" i="7" s="1"/>
  <c r="O844" i="12" s="1"/>
  <c r="Y844" i="7"/>
  <c r="W822" i="7"/>
  <c r="Z822" i="7" s="1"/>
  <c r="O822" i="12" s="1"/>
  <c r="Y822" i="7"/>
  <c r="W58" i="7"/>
  <c r="Z58" i="7" s="1"/>
  <c r="O58" i="12" s="1"/>
  <c r="Y58" i="7"/>
  <c r="W795" i="7"/>
  <c r="Z795" i="7" s="1"/>
  <c r="O795" i="12" s="1"/>
  <c r="Y795" i="7"/>
  <c r="W779" i="7"/>
  <c r="Z779" i="7" s="1"/>
  <c r="O779" i="12" s="1"/>
  <c r="Y779" i="7"/>
  <c r="W143" i="7"/>
  <c r="Z143" i="7" s="1"/>
  <c r="O143" i="12" s="1"/>
  <c r="Y143" i="7"/>
  <c r="W18" i="7"/>
  <c r="Z18" i="7" s="1"/>
  <c r="O18" i="12" s="1"/>
  <c r="Y18" i="7"/>
  <c r="W208" i="7"/>
  <c r="Z208" i="7" s="1"/>
  <c r="O208" i="12" s="1"/>
  <c r="Y208" i="7"/>
  <c r="W743" i="7"/>
  <c r="Z743" i="7" s="1"/>
  <c r="O743" i="12" s="1"/>
  <c r="Y743" i="7"/>
  <c r="W733" i="7"/>
  <c r="Z733" i="7" s="1"/>
  <c r="O733" i="12" s="1"/>
  <c r="Y733" i="7"/>
  <c r="W989" i="7"/>
  <c r="Z989" i="7" s="1"/>
  <c r="O989" i="12" s="1"/>
  <c r="Y989" i="7"/>
  <c r="W699" i="7"/>
  <c r="Z699" i="7" s="1"/>
  <c r="O699" i="12" s="1"/>
  <c r="Y699" i="7"/>
  <c r="W668" i="7"/>
  <c r="Z668" i="7" s="1"/>
  <c r="O668" i="12" s="1"/>
  <c r="Y668" i="7"/>
  <c r="W636" i="7"/>
  <c r="Z636" i="7" s="1"/>
  <c r="O636" i="12" s="1"/>
  <c r="Y636" i="7"/>
  <c r="W621" i="7"/>
  <c r="Z621" i="7" s="1"/>
  <c r="O621" i="12" s="1"/>
  <c r="Y621" i="7"/>
  <c r="W600" i="7"/>
  <c r="Z600" i="7" s="1"/>
  <c r="O600" i="12" s="1"/>
  <c r="Y600" i="7"/>
  <c r="W587" i="7"/>
  <c r="Z587" i="7" s="1"/>
  <c r="O587" i="12" s="1"/>
  <c r="Y587" i="7"/>
  <c r="W575" i="7"/>
  <c r="Z575" i="7" s="1"/>
  <c r="O575" i="12" s="1"/>
  <c r="Y575" i="7"/>
  <c r="W568" i="7"/>
  <c r="Z568" i="7" s="1"/>
  <c r="O568" i="12" s="1"/>
  <c r="Y568" i="7"/>
  <c r="W555" i="7"/>
  <c r="Z555" i="7" s="1"/>
  <c r="O555" i="12" s="1"/>
  <c r="Y555" i="7"/>
  <c r="W543" i="7"/>
  <c r="Z543" i="7" s="1"/>
  <c r="O543" i="12" s="1"/>
  <c r="Y543" i="7"/>
  <c r="W536" i="7"/>
  <c r="Z536" i="7" s="1"/>
  <c r="O536" i="12" s="1"/>
  <c r="Y536" i="7"/>
  <c r="W523" i="7"/>
  <c r="Z523" i="7" s="1"/>
  <c r="O523" i="12" s="1"/>
  <c r="Y523" i="7"/>
  <c r="W511" i="7"/>
  <c r="Z511" i="7" s="1"/>
  <c r="O511" i="12" s="1"/>
  <c r="Y511" i="7"/>
  <c r="W504" i="7"/>
  <c r="Z504" i="7" s="1"/>
  <c r="O504" i="12" s="1"/>
  <c r="Y504" i="7"/>
  <c r="W491" i="7"/>
  <c r="Z491" i="7" s="1"/>
  <c r="O491" i="12" s="1"/>
  <c r="Y491" i="7"/>
  <c r="W479" i="7"/>
  <c r="Z479" i="7" s="1"/>
  <c r="O479" i="12" s="1"/>
  <c r="Y479" i="7"/>
  <c r="W472" i="7"/>
  <c r="Z472" i="7" s="1"/>
  <c r="O472" i="12" s="1"/>
  <c r="Y472" i="7"/>
  <c r="W457" i="7"/>
  <c r="Z457" i="7" s="1"/>
  <c r="O457" i="12" s="1"/>
  <c r="Y457" i="7"/>
  <c r="W449" i="7"/>
  <c r="Z449" i="7" s="1"/>
  <c r="O449" i="12" s="1"/>
  <c r="Y449" i="7"/>
  <c r="W430" i="7"/>
  <c r="Z430" i="7" s="1"/>
  <c r="O430" i="12" s="1"/>
  <c r="Y430" i="7"/>
  <c r="W170" i="7"/>
  <c r="Z170" i="7" s="1"/>
  <c r="O170" i="12" s="1"/>
  <c r="Y170" i="7"/>
  <c r="W412" i="7"/>
  <c r="Z412" i="7" s="1"/>
  <c r="O412" i="12" s="1"/>
  <c r="Y412" i="7"/>
  <c r="W394" i="7"/>
  <c r="Z394" i="7" s="1"/>
  <c r="O394" i="12" s="1"/>
  <c r="Y394" i="7"/>
  <c r="W379" i="7"/>
  <c r="Z379" i="7" s="1"/>
  <c r="O379" i="12" s="1"/>
  <c r="Y379" i="7"/>
  <c r="W370" i="7"/>
  <c r="Z370" i="7" s="1"/>
  <c r="O370" i="12" s="1"/>
  <c r="Y370" i="7"/>
  <c r="W95" i="7"/>
  <c r="Z95" i="7" s="1"/>
  <c r="O95" i="12" s="1"/>
  <c r="Y95" i="7"/>
  <c r="W350" i="7"/>
  <c r="Z350" i="7" s="1"/>
  <c r="O350" i="12" s="1"/>
  <c r="Y350" i="7"/>
  <c r="W960" i="7"/>
  <c r="Z960" i="7" s="1"/>
  <c r="O960" i="12" s="1"/>
  <c r="Y960" i="7"/>
  <c r="W176" i="7"/>
  <c r="Z176" i="7" s="1"/>
  <c r="O176" i="12" s="1"/>
  <c r="Y176" i="7"/>
  <c r="W903" i="7"/>
  <c r="Z903" i="7" s="1"/>
  <c r="O903" i="12" s="1"/>
  <c r="Y903" i="7"/>
  <c r="W886" i="7"/>
  <c r="Z886" i="7" s="1"/>
  <c r="O886" i="12" s="1"/>
  <c r="Y886" i="7"/>
  <c r="W854" i="7"/>
  <c r="Z854" i="7" s="1"/>
  <c r="O854" i="12" s="1"/>
  <c r="Y854" i="7"/>
  <c r="W834" i="7"/>
  <c r="Z834" i="7" s="1"/>
  <c r="O834" i="12" s="1"/>
  <c r="Y834" i="7"/>
  <c r="W186" i="7"/>
  <c r="Z186" i="7" s="1"/>
  <c r="O186" i="12" s="1"/>
  <c r="Y186" i="7"/>
  <c r="W160" i="7"/>
  <c r="Z160" i="7" s="1"/>
  <c r="O160" i="12" s="1"/>
  <c r="Y160" i="7"/>
  <c r="W14" i="7"/>
  <c r="Z14" i="7" s="1"/>
  <c r="O14" i="12" s="1"/>
  <c r="Y14" i="7"/>
  <c r="W786" i="7"/>
  <c r="Z786" i="7" s="1"/>
  <c r="O786" i="12" s="1"/>
  <c r="Y786" i="7"/>
  <c r="W29" i="7"/>
  <c r="Z29" i="7" s="1"/>
  <c r="O29" i="12" s="1"/>
  <c r="Y29" i="7"/>
  <c r="W19" i="7"/>
  <c r="Z19" i="7" s="1"/>
  <c r="O19" i="12" s="1"/>
  <c r="Y19" i="7"/>
  <c r="W99" i="7"/>
  <c r="Z99" i="7" s="1"/>
  <c r="O99" i="12" s="1"/>
  <c r="Y99" i="7"/>
  <c r="W168" i="7"/>
  <c r="Z168" i="7" s="1"/>
  <c r="O168" i="12" s="1"/>
  <c r="Y168" i="7"/>
  <c r="W687" i="7"/>
  <c r="Z687" i="7" s="1"/>
  <c r="O687" i="12" s="1"/>
  <c r="Y687" i="7"/>
  <c r="W662" i="7"/>
  <c r="Z662" i="7" s="1"/>
  <c r="O662" i="12" s="1"/>
  <c r="Y662" i="7"/>
  <c r="W624" i="7"/>
  <c r="Z624" i="7" s="1"/>
  <c r="O624" i="12" s="1"/>
  <c r="Y624" i="7"/>
  <c r="W588" i="7"/>
  <c r="Z588" i="7" s="1"/>
  <c r="O588" i="12" s="1"/>
  <c r="Y588" i="7"/>
  <c r="W551" i="7"/>
  <c r="Z551" i="7" s="1"/>
  <c r="O551" i="12" s="1"/>
  <c r="Y551" i="7"/>
  <c r="W524" i="7"/>
  <c r="Z524" i="7" s="1"/>
  <c r="O524" i="12" s="1"/>
  <c r="Y524" i="7"/>
  <c r="W487" i="7"/>
  <c r="Z487" i="7" s="1"/>
  <c r="O487" i="12" s="1"/>
  <c r="Y487" i="7"/>
  <c r="W463" i="7"/>
  <c r="Z463" i="7" s="1"/>
  <c r="O463" i="12" s="1"/>
  <c r="Y463" i="7"/>
  <c r="W994" i="7"/>
  <c r="Z994" i="7" s="1"/>
  <c r="O994" i="12" s="1"/>
  <c r="Y994" i="7"/>
  <c r="W450" i="7"/>
  <c r="Z450" i="7" s="1"/>
  <c r="O450" i="12" s="1"/>
  <c r="Y450" i="7"/>
  <c r="W437" i="7"/>
  <c r="Z437" i="7" s="1"/>
  <c r="O437" i="12" s="1"/>
  <c r="Y437" i="7"/>
  <c r="W415" i="7"/>
  <c r="Z415" i="7" s="1"/>
  <c r="O415" i="12" s="1"/>
  <c r="Y415" i="7"/>
  <c r="W396" i="7"/>
  <c r="Z396" i="7" s="1"/>
  <c r="O396" i="12" s="1"/>
  <c r="Y396" i="7"/>
  <c r="W77" i="7"/>
  <c r="Z77" i="7" s="1"/>
  <c r="O77" i="12" s="1"/>
  <c r="Y77" i="7"/>
  <c r="W373" i="7"/>
  <c r="Z373" i="7" s="1"/>
  <c r="O373" i="12" s="1"/>
  <c r="Y373" i="7"/>
  <c r="W357" i="7"/>
  <c r="Z357" i="7" s="1"/>
  <c r="O357" i="12" s="1"/>
  <c r="Y357" i="7"/>
  <c r="W352" i="7"/>
  <c r="Z352" i="7" s="1"/>
  <c r="O352" i="12" s="1"/>
  <c r="Y352" i="7"/>
  <c r="W20" i="7"/>
  <c r="Z20" i="7" s="1"/>
  <c r="O20" i="12" s="1"/>
  <c r="Y20" i="7"/>
  <c r="W57" i="7"/>
  <c r="Z57" i="7" s="1"/>
  <c r="O57" i="12" s="1"/>
  <c r="Y57" i="7"/>
  <c r="W55" i="7"/>
  <c r="Z55" i="7" s="1"/>
  <c r="O55" i="12" s="1"/>
  <c r="Y55" i="7"/>
  <c r="W67" i="7"/>
  <c r="Z67" i="7" s="1"/>
  <c r="O67" i="12" s="1"/>
  <c r="Y67" i="7"/>
  <c r="W64" i="7"/>
  <c r="Z64" i="7" s="1"/>
  <c r="O64" i="12" s="1"/>
  <c r="Y64" i="7"/>
  <c r="W81" i="7"/>
  <c r="Z81" i="7" s="1"/>
  <c r="O81" i="12" s="1"/>
  <c r="Y81" i="7"/>
  <c r="W101" i="7"/>
  <c r="Z101" i="7" s="1"/>
  <c r="O101" i="12" s="1"/>
  <c r="Y101" i="7"/>
  <c r="W139" i="7"/>
  <c r="Z139" i="7" s="1"/>
  <c r="O139" i="12" s="1"/>
  <c r="Y139" i="7"/>
  <c r="W136" i="7"/>
  <c r="Z136" i="7" s="1"/>
  <c r="O136" i="12" s="1"/>
  <c r="Y136" i="7"/>
  <c r="W166" i="7"/>
  <c r="Z166" i="7" s="1"/>
  <c r="O166" i="12" s="1"/>
  <c r="Y166" i="7"/>
  <c r="W194" i="7"/>
  <c r="Z194" i="7" s="1"/>
  <c r="O194" i="12" s="1"/>
  <c r="Y194" i="7"/>
  <c r="W210" i="7"/>
  <c r="Z210" i="7" s="1"/>
  <c r="O210" i="12" s="1"/>
  <c r="Y210" i="7"/>
  <c r="W206" i="7"/>
  <c r="Z206" i="7" s="1"/>
  <c r="O206" i="12" s="1"/>
  <c r="Y206" i="7"/>
  <c r="W913" i="7"/>
  <c r="Z913" i="7" s="1"/>
  <c r="O913" i="12" s="1"/>
  <c r="Y913" i="7"/>
  <c r="W907" i="7"/>
  <c r="Z907" i="7" s="1"/>
  <c r="O907" i="12" s="1"/>
  <c r="Y907" i="7"/>
  <c r="W817" i="7"/>
  <c r="Z817" i="7" s="1"/>
  <c r="O817" i="12" s="1"/>
  <c r="Y817" i="7"/>
  <c r="W803" i="7"/>
  <c r="Z803" i="7" s="1"/>
  <c r="O803" i="12" s="1"/>
  <c r="Y803" i="7"/>
  <c r="W756" i="7"/>
  <c r="Z756" i="7" s="1"/>
  <c r="O756" i="12" s="1"/>
  <c r="Y756" i="7"/>
  <c r="W725" i="7"/>
  <c r="Z725" i="7" s="1"/>
  <c r="O725" i="12" s="1"/>
  <c r="Y725" i="7"/>
  <c r="W695" i="7"/>
  <c r="Z695" i="7" s="1"/>
  <c r="O695" i="12" s="1"/>
  <c r="Y695" i="7"/>
  <c r="W670" i="7"/>
  <c r="Z670" i="7" s="1"/>
  <c r="O670" i="12" s="1"/>
  <c r="Y670" i="7"/>
  <c r="W579" i="7"/>
  <c r="Z579" i="7" s="1"/>
  <c r="O579" i="12" s="1"/>
  <c r="Y579" i="7"/>
  <c r="W557" i="7"/>
  <c r="Z557" i="7" s="1"/>
  <c r="O557" i="12" s="1"/>
  <c r="Y557" i="7"/>
  <c r="W515" i="7"/>
  <c r="Z515" i="7" s="1"/>
  <c r="O515" i="12" s="1"/>
  <c r="Y515" i="7"/>
  <c r="W493" i="7"/>
  <c r="Z493" i="7" s="1"/>
  <c r="O493" i="12" s="1"/>
  <c r="Y493" i="7"/>
  <c r="W465" i="7"/>
  <c r="Z465" i="7" s="1"/>
  <c r="O465" i="12" s="1"/>
  <c r="Y465" i="7"/>
  <c r="W441" i="7"/>
  <c r="Z441" i="7" s="1"/>
  <c r="O441" i="12" s="1"/>
  <c r="Y441" i="7"/>
  <c r="W386" i="7"/>
  <c r="Z386" i="7" s="1"/>
  <c r="O386" i="12" s="1"/>
  <c r="Y386" i="7"/>
  <c r="W368" i="7"/>
  <c r="Z368" i="7" s="1"/>
  <c r="O368" i="12" s="1"/>
  <c r="Y368" i="7"/>
  <c r="W351" i="7"/>
  <c r="Z351" i="7" s="1"/>
  <c r="O351" i="12" s="1"/>
  <c r="Y351" i="7"/>
  <c r="W952" i="7"/>
  <c r="Z952" i="7" s="1"/>
  <c r="O952" i="12" s="1"/>
  <c r="Y952" i="7"/>
  <c r="W869" i="7"/>
  <c r="Z869" i="7" s="1"/>
  <c r="O869" i="12" s="1"/>
  <c r="Y869" i="7"/>
  <c r="W855" i="7"/>
  <c r="Z855" i="7" s="1"/>
  <c r="O855" i="12" s="1"/>
  <c r="Y855" i="7"/>
  <c r="W829" i="7"/>
  <c r="Z829" i="7" s="1"/>
  <c r="O829" i="12" s="1"/>
  <c r="Y829" i="7"/>
  <c r="W782" i="7"/>
  <c r="Z782" i="7" s="1"/>
  <c r="O782" i="12" s="1"/>
  <c r="Y782" i="7"/>
  <c r="W770" i="7"/>
  <c r="Z770" i="7" s="1"/>
  <c r="O770" i="12" s="1"/>
  <c r="Y770" i="7"/>
  <c r="W627" i="7"/>
  <c r="Z627" i="7" s="1"/>
  <c r="O627" i="12" s="1"/>
  <c r="Y627" i="7"/>
  <c r="W963" i="7"/>
  <c r="Z963" i="7" s="1"/>
  <c r="O963" i="12" s="1"/>
  <c r="Y963" i="7"/>
  <c r="W968" i="7"/>
  <c r="Z968" i="7" s="1"/>
  <c r="O968" i="12" s="1"/>
  <c r="Y968" i="7"/>
  <c r="W922" i="7"/>
  <c r="Z922" i="7" s="1"/>
  <c r="O922" i="12" s="1"/>
  <c r="Y922" i="7"/>
  <c r="W832" i="7"/>
  <c r="Z832" i="7" s="1"/>
  <c r="O832" i="12" s="1"/>
  <c r="Y832" i="7"/>
  <c r="W774" i="7"/>
  <c r="Z774" i="7" s="1"/>
  <c r="O774" i="12" s="1"/>
  <c r="Y774" i="7"/>
  <c r="W824" i="7"/>
  <c r="Z824" i="7" s="1"/>
  <c r="O824" i="12" s="1"/>
  <c r="Y824" i="7"/>
  <c r="W706" i="7"/>
  <c r="Z706" i="7" s="1"/>
  <c r="O706" i="12" s="1"/>
  <c r="Y706" i="7"/>
  <c r="W972" i="7"/>
  <c r="Z972" i="7" s="1"/>
  <c r="O972" i="12" s="1"/>
  <c r="Y972" i="7"/>
  <c r="W177" i="7"/>
  <c r="Z177" i="7" s="1"/>
  <c r="O177" i="12" s="1"/>
  <c r="Y177" i="7"/>
  <c r="W812" i="7"/>
  <c r="Z812" i="7" s="1"/>
  <c r="O812" i="12" s="1"/>
  <c r="Y812" i="7"/>
  <c r="W11" i="7"/>
  <c r="Z11" i="7" s="1"/>
  <c r="O11" i="12" s="1"/>
  <c r="Y11" i="7"/>
  <c r="W992" i="7"/>
  <c r="Z992" i="7" s="1"/>
  <c r="O992" i="12" s="1"/>
  <c r="Y992" i="7"/>
  <c r="W683" i="7"/>
  <c r="Z683" i="7" s="1"/>
  <c r="O683" i="12" s="1"/>
  <c r="Y683" i="7"/>
  <c r="W637" i="7"/>
  <c r="Z637" i="7" s="1"/>
  <c r="O637" i="12" s="1"/>
  <c r="Y637" i="7"/>
  <c r="W594" i="7"/>
  <c r="Z594" i="7" s="1"/>
  <c r="O594" i="12" s="1"/>
  <c r="Y594" i="7"/>
  <c r="W537" i="7"/>
  <c r="Z537" i="7" s="1"/>
  <c r="O537" i="12" s="1"/>
  <c r="Y537" i="7"/>
  <c r="W485" i="7"/>
  <c r="Z485" i="7" s="1"/>
  <c r="O485" i="12" s="1"/>
  <c r="Y485" i="7"/>
  <c r="W456" i="7"/>
  <c r="Z456" i="7" s="1"/>
  <c r="O456" i="12" s="1"/>
  <c r="Y456" i="7"/>
  <c r="W442" i="7"/>
  <c r="Z442" i="7" s="1"/>
  <c r="O442" i="12" s="1"/>
  <c r="Y442" i="7"/>
  <c r="W413" i="7"/>
  <c r="Z413" i="7" s="1"/>
  <c r="O413" i="12" s="1"/>
  <c r="Y413" i="7"/>
  <c r="W392" i="7"/>
  <c r="Z392" i="7" s="1"/>
  <c r="O392" i="12" s="1"/>
  <c r="Y392" i="7"/>
  <c r="W189" i="7"/>
  <c r="Z189" i="7" s="1"/>
  <c r="O189" i="12" s="1"/>
  <c r="Y189" i="7"/>
  <c r="W360" i="7"/>
  <c r="Z360" i="7" s="1"/>
  <c r="O360" i="12" s="1"/>
  <c r="Y360" i="7"/>
  <c r="W767" i="7"/>
  <c r="Z767" i="7" s="1"/>
  <c r="O767" i="12" s="1"/>
  <c r="Y767" i="7"/>
  <c r="W611" i="7"/>
  <c r="Z611" i="7" s="1"/>
  <c r="O611" i="12" s="1"/>
  <c r="Y611" i="7"/>
  <c r="W48" i="7"/>
  <c r="Z48" i="7" s="1"/>
  <c r="O48" i="12" s="1"/>
  <c r="Y48" i="7"/>
  <c r="W164" i="7"/>
  <c r="Z164" i="7" s="1"/>
  <c r="O164" i="12" s="1"/>
  <c r="Y164" i="7"/>
  <c r="W926" i="7"/>
  <c r="Z926" i="7" s="1"/>
  <c r="O926" i="12" s="1"/>
  <c r="Y926" i="7"/>
  <c r="W891" i="7"/>
  <c r="Z891" i="7" s="1"/>
  <c r="O891" i="12" s="1"/>
  <c r="Y891" i="7"/>
  <c r="W862" i="7"/>
  <c r="Z862" i="7" s="1"/>
  <c r="O862" i="12" s="1"/>
  <c r="Y862" i="7"/>
  <c r="W155" i="7"/>
  <c r="Z155" i="7" s="1"/>
  <c r="O155" i="12" s="1"/>
  <c r="Y155" i="7"/>
  <c r="W667" i="7"/>
  <c r="Z667" i="7" s="1"/>
  <c r="O667" i="12" s="1"/>
  <c r="Y667" i="7"/>
  <c r="W535" i="7"/>
  <c r="Z535" i="7" s="1"/>
  <c r="O535" i="12" s="1"/>
  <c r="Y535" i="7"/>
  <c r="W521" i="7"/>
  <c r="Z521" i="7" s="1"/>
  <c r="O521" i="12" s="1"/>
  <c r="Y521" i="7"/>
  <c r="W980" i="7"/>
  <c r="Z980" i="7" s="1"/>
  <c r="O980" i="12" s="1"/>
  <c r="Y980" i="7"/>
  <c r="W393" i="7"/>
  <c r="Z393" i="7" s="1"/>
  <c r="O393" i="12" s="1"/>
  <c r="Y393" i="7"/>
  <c r="W346" i="7"/>
  <c r="Z346" i="7" s="1"/>
  <c r="O346" i="12" s="1"/>
  <c r="Y346" i="7"/>
  <c r="W883" i="7"/>
  <c r="Z883" i="7" s="1"/>
  <c r="O883" i="12" s="1"/>
  <c r="Y883" i="7"/>
  <c r="W842" i="7"/>
  <c r="Z842" i="7" s="1"/>
  <c r="O842" i="12" s="1"/>
  <c r="Y842" i="7"/>
  <c r="W10" i="7"/>
  <c r="Z10" i="7" s="1"/>
  <c r="O10" i="12" s="1"/>
  <c r="Y10" i="7"/>
  <c r="W722" i="7"/>
  <c r="Z722" i="7" s="1"/>
  <c r="O722" i="12" s="1"/>
  <c r="Y722" i="7"/>
  <c r="W691" i="7"/>
  <c r="Z691" i="7" s="1"/>
  <c r="O691" i="12" s="1"/>
  <c r="Y691" i="7"/>
  <c r="W608" i="7"/>
  <c r="Z608" i="7" s="1"/>
  <c r="O608" i="12" s="1"/>
  <c r="Y608" i="7"/>
  <c r="W509" i="7"/>
  <c r="Z509" i="7" s="1"/>
  <c r="O509" i="12" s="1"/>
  <c r="Y509" i="7"/>
  <c r="W429" i="7"/>
  <c r="Z429" i="7" s="1"/>
  <c r="O429" i="12" s="1"/>
  <c r="Y429" i="7"/>
  <c r="W878" i="7"/>
  <c r="Z878" i="7" s="1"/>
  <c r="O878" i="12" s="1"/>
  <c r="Y878" i="7"/>
  <c r="W76" i="7"/>
  <c r="Z76" i="7" s="1"/>
  <c r="O76" i="12" s="1"/>
  <c r="Y76" i="7"/>
  <c r="W589" i="7"/>
  <c r="Z589" i="7" s="1"/>
  <c r="O589" i="12" s="1"/>
  <c r="Y589" i="7"/>
  <c r="W984" i="7"/>
  <c r="Z984" i="7" s="1"/>
  <c r="O984" i="12" s="1"/>
  <c r="Y984" i="7"/>
  <c r="W72" i="7"/>
  <c r="Z72" i="7" s="1"/>
  <c r="O72" i="12" s="1"/>
  <c r="Y72" i="7"/>
  <c r="W793" i="7"/>
  <c r="Z793" i="7" s="1"/>
  <c r="O793" i="12" s="1"/>
  <c r="Y793" i="7"/>
  <c r="W514" i="7"/>
  <c r="Z514" i="7" s="1"/>
  <c r="O514" i="12" s="1"/>
  <c r="Y514" i="7"/>
  <c r="W421" i="7"/>
  <c r="Z421" i="7" s="1"/>
  <c r="O421" i="12" s="1"/>
  <c r="Y421" i="7"/>
  <c r="W16" i="7"/>
  <c r="Z16" i="7" s="1"/>
  <c r="O16" i="12" s="1"/>
  <c r="Y16" i="7"/>
  <c r="W97" i="7"/>
  <c r="Z97" i="7" s="1"/>
  <c r="O97" i="12" s="1"/>
  <c r="Y97" i="7"/>
  <c r="W140" i="7"/>
  <c r="Z140" i="7" s="1"/>
  <c r="O140" i="12" s="1"/>
  <c r="Y140" i="7"/>
  <c r="W119" i="7"/>
  <c r="Z119" i="7" s="1"/>
  <c r="O119" i="12" s="1"/>
  <c r="Y119" i="7"/>
  <c r="W547" i="7"/>
  <c r="Z547" i="7" s="1"/>
  <c r="O547" i="12" s="1"/>
  <c r="Y547" i="7"/>
  <c r="W714" i="7"/>
  <c r="Z714" i="7" s="1"/>
  <c r="O714" i="12" s="1"/>
  <c r="Y714" i="7"/>
  <c r="W750" i="7"/>
  <c r="Z750" i="7" s="1"/>
  <c r="O750" i="12" s="1"/>
  <c r="Y750" i="7"/>
  <c r="W823" i="7"/>
  <c r="Z823" i="7" s="1"/>
  <c r="O823" i="12" s="1"/>
  <c r="Y823" i="7"/>
  <c r="W912" i="7"/>
  <c r="Z912" i="7" s="1"/>
  <c r="O912" i="12" s="1"/>
  <c r="Y912" i="7"/>
  <c r="W52" i="7"/>
  <c r="Z52" i="7" s="1"/>
  <c r="O52" i="12" s="1"/>
  <c r="Y52" i="7"/>
  <c r="W200" i="7"/>
  <c r="Z200" i="7" s="1"/>
  <c r="O200" i="12" s="1"/>
  <c r="Y200" i="7"/>
  <c r="N676" i="12"/>
  <c r="W934" i="7"/>
  <c r="Z934" i="7" s="1"/>
  <c r="O934" i="12" s="1"/>
  <c r="Y934" i="7"/>
  <c r="W953" i="7"/>
  <c r="Z953" i="7" s="1"/>
  <c r="O953" i="12" s="1"/>
  <c r="Y953" i="7"/>
  <c r="W921" i="7"/>
  <c r="Z921" i="7" s="1"/>
  <c r="O921" i="12" s="1"/>
  <c r="Y921" i="7"/>
  <c r="W36" i="7"/>
  <c r="Z36" i="7" s="1"/>
  <c r="O36" i="12" s="1"/>
  <c r="Y36" i="7"/>
  <c r="W137" i="7"/>
  <c r="Z137" i="7" s="1"/>
  <c r="O137" i="12" s="1"/>
  <c r="Y137" i="7"/>
  <c r="W726" i="7"/>
  <c r="Z726" i="7" s="1"/>
  <c r="O726" i="12" s="1"/>
  <c r="Y726" i="7"/>
  <c r="W90" i="7"/>
  <c r="Z90" i="7" s="1"/>
  <c r="O90" i="12" s="1"/>
  <c r="Y90" i="7"/>
  <c r="W650" i="7"/>
  <c r="Z650" i="7" s="1"/>
  <c r="O650" i="12" s="1"/>
  <c r="Y650" i="7"/>
  <c r="W618" i="7"/>
  <c r="Z618" i="7" s="1"/>
  <c r="O618" i="12" s="1"/>
  <c r="Y618" i="7"/>
  <c r="W959" i="7"/>
  <c r="Z959" i="7" s="1"/>
  <c r="O959" i="12" s="1"/>
  <c r="Y959" i="7"/>
  <c r="W910" i="7"/>
  <c r="Z910" i="7" s="1"/>
  <c r="O910" i="12" s="1"/>
  <c r="Y910" i="7"/>
  <c r="W564" i="7"/>
  <c r="Z564" i="7" s="1"/>
  <c r="O564" i="12" s="1"/>
  <c r="Y564" i="7"/>
  <c r="W500" i="7"/>
  <c r="Z500" i="7" s="1"/>
  <c r="O500" i="12" s="1"/>
  <c r="Y500" i="7"/>
  <c r="W466" i="7"/>
  <c r="Z466" i="7" s="1"/>
  <c r="O466" i="12" s="1"/>
  <c r="Y466" i="7"/>
  <c r="W388" i="7"/>
  <c r="Z388" i="7" s="1"/>
  <c r="O388" i="12" s="1"/>
  <c r="Y388" i="7"/>
  <c r="W359" i="7"/>
  <c r="Z359" i="7" s="1"/>
  <c r="O359" i="12" s="1"/>
  <c r="Y359" i="7"/>
  <c r="W825" i="7"/>
  <c r="Z825" i="7" s="1"/>
  <c r="O825" i="12" s="1"/>
  <c r="Y825" i="7"/>
  <c r="W754" i="7"/>
  <c r="Z754" i="7" s="1"/>
  <c r="O754" i="12" s="1"/>
  <c r="Y754" i="7"/>
  <c r="W705" i="7"/>
  <c r="Z705" i="7" s="1"/>
  <c r="O705" i="12" s="1"/>
  <c r="Y705" i="7"/>
  <c r="W920" i="7"/>
  <c r="Z920" i="7" s="1"/>
  <c r="O920" i="12" s="1"/>
  <c r="Y920" i="7"/>
  <c r="W837" i="7"/>
  <c r="Z837" i="7" s="1"/>
  <c r="O837" i="12" s="1"/>
  <c r="Y837" i="7"/>
  <c r="W174" i="7"/>
  <c r="Z174" i="7" s="1"/>
  <c r="O174" i="12" s="1"/>
  <c r="Y174" i="7"/>
  <c r="W26" i="7"/>
  <c r="Z26" i="7" s="1"/>
  <c r="O26" i="12" s="1"/>
  <c r="Y26" i="7"/>
  <c r="W148" i="7"/>
  <c r="Z148" i="7" s="1"/>
  <c r="O148" i="12" s="1"/>
  <c r="Y148" i="7"/>
  <c r="W661" i="7"/>
  <c r="Z661" i="7" s="1"/>
  <c r="O661" i="12" s="1"/>
  <c r="Y661" i="7"/>
  <c r="W609" i="7"/>
  <c r="Z609" i="7" s="1"/>
  <c r="O609" i="12" s="1"/>
  <c r="Y609" i="7"/>
  <c r="W586" i="7"/>
  <c r="Z586" i="7" s="1"/>
  <c r="O586" i="12" s="1"/>
  <c r="Y586" i="7"/>
  <c r="W561" i="7"/>
  <c r="Z561" i="7" s="1"/>
  <c r="O561" i="12" s="1"/>
  <c r="Y561" i="7"/>
  <c r="W542" i="7"/>
  <c r="Z542" i="7" s="1"/>
  <c r="O542" i="12" s="1"/>
  <c r="Y542" i="7"/>
  <c r="W522" i="7"/>
  <c r="Z522" i="7" s="1"/>
  <c r="O522" i="12" s="1"/>
  <c r="Y522" i="7"/>
  <c r="W497" i="7"/>
  <c r="Z497" i="7" s="1"/>
  <c r="O497" i="12" s="1"/>
  <c r="Y497" i="7"/>
  <c r="W490" i="7"/>
  <c r="Z490" i="7" s="1"/>
  <c r="O490" i="12" s="1"/>
  <c r="Y490" i="7"/>
  <c r="W469" i="7"/>
  <c r="Z469" i="7" s="1"/>
  <c r="O469" i="12" s="1"/>
  <c r="Y469" i="7"/>
  <c r="W445" i="7"/>
  <c r="Z445" i="7" s="1"/>
  <c r="O445" i="12" s="1"/>
  <c r="Y445" i="7"/>
  <c r="W391" i="7"/>
  <c r="Z391" i="7" s="1"/>
  <c r="O391" i="12" s="1"/>
  <c r="Y391" i="7"/>
  <c r="W369" i="7"/>
  <c r="Z369" i="7" s="1"/>
  <c r="O369" i="12" s="1"/>
  <c r="Y369" i="7"/>
  <c r="W6" i="7"/>
  <c r="Z6" i="7" s="1"/>
  <c r="O6" i="12" s="1"/>
  <c r="Y6" i="7"/>
  <c r="W927" i="7"/>
  <c r="Z927" i="7" s="1"/>
  <c r="O927" i="12" s="1"/>
  <c r="Y927" i="7"/>
  <c r="W873" i="7"/>
  <c r="Z873" i="7" s="1"/>
  <c r="O873" i="12" s="1"/>
  <c r="Y873" i="7"/>
  <c r="W830" i="7"/>
  <c r="Z830" i="7" s="1"/>
  <c r="O830" i="12" s="1"/>
  <c r="Y830" i="7"/>
  <c r="W22" i="7"/>
  <c r="Z22" i="7" s="1"/>
  <c r="O22" i="12" s="1"/>
  <c r="Y22" i="7"/>
  <c r="W764" i="7"/>
  <c r="Z764" i="7" s="1"/>
  <c r="O764" i="12" s="1"/>
  <c r="Y764" i="7"/>
  <c r="W134" i="7"/>
  <c r="Z134" i="7" s="1"/>
  <c r="O134" i="12" s="1"/>
  <c r="Y134" i="7"/>
  <c r="W659" i="7"/>
  <c r="Z659" i="7" s="1"/>
  <c r="O659" i="12" s="1"/>
  <c r="Y659" i="7"/>
  <c r="W565" i="7"/>
  <c r="Z565" i="7" s="1"/>
  <c r="O565" i="12" s="1"/>
  <c r="Y565" i="7"/>
  <c r="W501" i="7"/>
  <c r="Z501" i="7" s="1"/>
  <c r="O501" i="12" s="1"/>
  <c r="Y501" i="7"/>
  <c r="W461" i="7"/>
  <c r="Z461" i="7" s="1"/>
  <c r="O461" i="12" s="1"/>
  <c r="Y461" i="7"/>
  <c r="W448" i="7"/>
  <c r="Z448" i="7" s="1"/>
  <c r="O448" i="12" s="1"/>
  <c r="Y448" i="7"/>
  <c r="W165" i="7"/>
  <c r="Z165" i="7" s="1"/>
  <c r="O165" i="12" s="1"/>
  <c r="Y165" i="7"/>
  <c r="W181" i="7"/>
  <c r="Z181" i="7" s="1"/>
  <c r="O181" i="12" s="1"/>
  <c r="Y181" i="7"/>
  <c r="W31" i="7"/>
  <c r="Z31" i="7" s="1"/>
  <c r="O31" i="12" s="1"/>
  <c r="Y31" i="7"/>
  <c r="W80" i="7"/>
  <c r="Z80" i="7" s="1"/>
  <c r="O80" i="12" s="1"/>
  <c r="Y80" i="7"/>
  <c r="W96" i="7"/>
  <c r="Z96" i="7" s="1"/>
  <c r="O96" i="12" s="1"/>
  <c r="Y96" i="7"/>
  <c r="W116" i="7"/>
  <c r="Z116" i="7" s="1"/>
  <c r="O116" i="12" s="1"/>
  <c r="Y116" i="7"/>
  <c r="W131" i="7"/>
  <c r="Z131" i="7" s="1"/>
  <c r="O131" i="12" s="1"/>
  <c r="Y131" i="7"/>
  <c r="W128" i="7"/>
  <c r="Z128" i="7" s="1"/>
  <c r="O128" i="12" s="1"/>
  <c r="Y128" i="7"/>
  <c r="W957" i="7"/>
  <c r="Z957" i="7" s="1"/>
  <c r="O957" i="12" s="1"/>
  <c r="Y957" i="7"/>
  <c r="W925" i="7"/>
  <c r="Z925" i="7" s="1"/>
  <c r="O925" i="12" s="1"/>
  <c r="Y925" i="7"/>
  <c r="W933" i="7"/>
  <c r="Z933" i="7" s="1"/>
  <c r="O933" i="12" s="1"/>
  <c r="Y933" i="7"/>
  <c r="W124" i="7"/>
  <c r="Z124" i="7" s="1"/>
  <c r="O124" i="12" s="1"/>
  <c r="Y124" i="7"/>
  <c r="W746" i="7"/>
  <c r="Z746" i="7" s="1"/>
  <c r="O746" i="12" s="1"/>
  <c r="Y746" i="7"/>
  <c r="W38" i="7"/>
  <c r="Z38" i="7" s="1"/>
  <c r="O38" i="12" s="1"/>
  <c r="Y38" i="7"/>
  <c r="W696" i="7"/>
  <c r="Z696" i="7" s="1"/>
  <c r="O696" i="12" s="1"/>
  <c r="Y696" i="7"/>
  <c r="W673" i="7"/>
  <c r="Z673" i="7" s="1"/>
  <c r="O673" i="12" s="1"/>
  <c r="Y673" i="7"/>
  <c r="W633" i="7"/>
  <c r="Z633" i="7" s="1"/>
  <c r="O633" i="12" s="1"/>
  <c r="Y633" i="7"/>
  <c r="W716" i="7"/>
  <c r="Z716" i="7" s="1"/>
  <c r="O716" i="12" s="1"/>
  <c r="Y716" i="7"/>
  <c r="W686" i="7"/>
  <c r="Z686" i="7" s="1"/>
  <c r="O686" i="12" s="1"/>
  <c r="Y686" i="7"/>
  <c r="W86" i="7"/>
  <c r="Z86" i="7" s="1"/>
  <c r="O86" i="12" s="1"/>
  <c r="Y86" i="7"/>
  <c r="W916" i="7"/>
  <c r="Z916" i="7" s="1"/>
  <c r="O916" i="12" s="1"/>
  <c r="Y916" i="7"/>
  <c r="W902" i="7"/>
  <c r="Z902" i="7" s="1"/>
  <c r="O902" i="12" s="1"/>
  <c r="Y902" i="7"/>
  <c r="W680" i="7"/>
  <c r="Z680" i="7" s="1"/>
  <c r="O680" i="12" s="1"/>
  <c r="Y680" i="7"/>
  <c r="W596" i="7"/>
  <c r="Z596" i="7" s="1"/>
  <c r="O596" i="12" s="1"/>
  <c r="Y596" i="7"/>
  <c r="W532" i="7"/>
  <c r="Z532" i="7" s="1"/>
  <c r="O532" i="12" s="1"/>
  <c r="Y532" i="7"/>
  <c r="W453" i="7"/>
  <c r="Z453" i="7" s="1"/>
  <c r="O453" i="12" s="1"/>
  <c r="Y453" i="7"/>
  <c r="W416" i="7"/>
  <c r="Z416" i="7" s="1"/>
  <c r="O416" i="12" s="1"/>
  <c r="Y416" i="7"/>
  <c r="W83" i="7"/>
  <c r="Z83" i="7" s="1"/>
  <c r="O83" i="12" s="1"/>
  <c r="Y83" i="7"/>
  <c r="W849" i="7"/>
  <c r="Z849" i="7" s="1"/>
  <c r="O849" i="12" s="1"/>
  <c r="Y849" i="7"/>
  <c r="W41" i="7"/>
  <c r="Z41" i="7" s="1"/>
  <c r="O41" i="12" s="1"/>
  <c r="Y41" i="7"/>
  <c r="W800" i="7"/>
  <c r="Z800" i="7" s="1"/>
  <c r="O800" i="12" s="1"/>
  <c r="Y800" i="7"/>
  <c r="W735" i="7"/>
  <c r="Z735" i="7" s="1"/>
  <c r="O735" i="12" s="1"/>
  <c r="Y735" i="7"/>
  <c r="W642" i="7"/>
  <c r="Z642" i="7" s="1"/>
  <c r="O642" i="12" s="1"/>
  <c r="Y642" i="7"/>
  <c r="W872" i="7"/>
  <c r="Z872" i="7" s="1"/>
  <c r="O872" i="12" s="1"/>
  <c r="Y872" i="7"/>
  <c r="W54" i="7"/>
  <c r="Z54" i="7" s="1"/>
  <c r="O54" i="12" s="1"/>
  <c r="Y54" i="7"/>
  <c r="W791" i="7"/>
  <c r="Z791" i="7" s="1"/>
  <c r="O791" i="12" s="1"/>
  <c r="Y791" i="7"/>
  <c r="W985" i="7"/>
  <c r="Z985" i="7" s="1"/>
  <c r="O985" i="12" s="1"/>
  <c r="Y985" i="7"/>
  <c r="W762" i="7"/>
  <c r="Z762" i="7" s="1"/>
  <c r="O762" i="12" s="1"/>
  <c r="Y762" i="7"/>
  <c r="W724" i="7"/>
  <c r="Z724" i="7" s="1"/>
  <c r="O724" i="12" s="1"/>
  <c r="Y724" i="7"/>
  <c r="W692" i="7"/>
  <c r="Z692" i="7" s="1"/>
  <c r="O692" i="12" s="1"/>
  <c r="Y692" i="7"/>
  <c r="W629" i="7"/>
  <c r="Z629" i="7" s="1"/>
  <c r="O629" i="12" s="1"/>
  <c r="Y629" i="7"/>
  <c r="W593" i="7"/>
  <c r="Z593" i="7" s="1"/>
  <c r="O593" i="12" s="1"/>
  <c r="Y593" i="7"/>
  <c r="W574" i="7"/>
  <c r="Z574" i="7" s="1"/>
  <c r="O574" i="12" s="1"/>
  <c r="Y574" i="7"/>
  <c r="W554" i="7"/>
  <c r="Z554" i="7" s="1"/>
  <c r="O554" i="12" s="1"/>
  <c r="Y554" i="7"/>
  <c r="W529" i="7"/>
  <c r="Z529" i="7" s="1"/>
  <c r="O529" i="12" s="1"/>
  <c r="Y529" i="7"/>
  <c r="W510" i="7"/>
  <c r="Z510" i="7" s="1"/>
  <c r="O510" i="12" s="1"/>
  <c r="Y510" i="7"/>
  <c r="W478" i="7"/>
  <c r="Z478" i="7" s="1"/>
  <c r="O478" i="12" s="1"/>
  <c r="Y478" i="7"/>
  <c r="W988" i="7"/>
  <c r="Z988" i="7" s="1"/>
  <c r="O988" i="12" s="1"/>
  <c r="Y988" i="7"/>
  <c r="W428" i="7"/>
  <c r="Z428" i="7" s="1"/>
  <c r="O428" i="12" s="1"/>
  <c r="Y428" i="7"/>
  <c r="W410" i="7"/>
  <c r="Z410" i="7" s="1"/>
  <c r="O410" i="12" s="1"/>
  <c r="Y410" i="7"/>
  <c r="W376" i="7"/>
  <c r="Z376" i="7" s="1"/>
  <c r="O376" i="12" s="1"/>
  <c r="Y376" i="7"/>
  <c r="W343" i="7"/>
  <c r="Z343" i="7" s="1"/>
  <c r="O343" i="12" s="1"/>
  <c r="Y343" i="7"/>
  <c r="W955" i="7"/>
  <c r="Z955" i="7" s="1"/>
  <c r="O955" i="12" s="1"/>
  <c r="Y955" i="7"/>
  <c r="W932" i="7"/>
  <c r="Z932" i="7" s="1"/>
  <c r="O932" i="12" s="1"/>
  <c r="Y932" i="7"/>
  <c r="W906" i="7"/>
  <c r="Z906" i="7" s="1"/>
  <c r="O906" i="12" s="1"/>
  <c r="Y906" i="7"/>
  <c r="W901" i="7"/>
  <c r="Z901" i="7" s="1"/>
  <c r="O901" i="12" s="1"/>
  <c r="Y901" i="7"/>
  <c r="W103" i="7"/>
  <c r="Z103" i="7" s="1"/>
  <c r="O103" i="12" s="1"/>
  <c r="Y103" i="7"/>
  <c r="W820" i="7"/>
  <c r="Z820" i="7" s="1"/>
  <c r="O820" i="12" s="1"/>
  <c r="Y820" i="7"/>
  <c r="W784" i="7"/>
  <c r="Z784" i="7" s="1"/>
  <c r="O784" i="12" s="1"/>
  <c r="Y784" i="7"/>
  <c r="W173" i="7"/>
  <c r="Z173" i="7" s="1"/>
  <c r="O173" i="12" s="1"/>
  <c r="Y173" i="7"/>
  <c r="W197" i="7"/>
  <c r="Z197" i="7" s="1"/>
  <c r="O197" i="12" s="1"/>
  <c r="Y197" i="7"/>
  <c r="W151" i="7"/>
  <c r="Z151" i="7" s="1"/>
  <c r="O151" i="12" s="1"/>
  <c r="Y151" i="7"/>
  <c r="W614" i="7"/>
  <c r="Z614" i="7" s="1"/>
  <c r="O614" i="12" s="1"/>
  <c r="Y614" i="7"/>
  <c r="W546" i="7"/>
  <c r="Z546" i="7" s="1"/>
  <c r="O546" i="12" s="1"/>
  <c r="Y546" i="7"/>
  <c r="W482" i="7"/>
  <c r="Z482" i="7" s="1"/>
  <c r="O482" i="12" s="1"/>
  <c r="Y482" i="7"/>
  <c r="W991" i="7"/>
  <c r="Z991" i="7" s="1"/>
  <c r="O991" i="12" s="1"/>
  <c r="Y991" i="7"/>
  <c r="W435" i="7"/>
  <c r="Z435" i="7" s="1"/>
  <c r="O435" i="12" s="1"/>
  <c r="Y435" i="7"/>
  <c r="W389" i="7"/>
  <c r="Z389" i="7" s="1"/>
  <c r="O389" i="12" s="1"/>
  <c r="Y389" i="7"/>
  <c r="W367" i="7"/>
  <c r="Z367" i="7" s="1"/>
  <c r="O367" i="12" s="1"/>
  <c r="Y367" i="7"/>
  <c r="W349" i="7"/>
  <c r="Z349" i="7" s="1"/>
  <c r="O349" i="12" s="1"/>
  <c r="Y349" i="7"/>
  <c r="W24" i="7"/>
  <c r="Z24" i="7" s="1"/>
  <c r="O24" i="12" s="1"/>
  <c r="Y24" i="7"/>
  <c r="W78" i="7"/>
  <c r="Z78" i="7" s="1"/>
  <c r="O78" i="12" s="1"/>
  <c r="Y78" i="7"/>
  <c r="W91" i="7"/>
  <c r="Z91" i="7" s="1"/>
  <c r="O91" i="12" s="1"/>
  <c r="Y91" i="7"/>
  <c r="W153" i="7"/>
  <c r="Z153" i="7" s="1"/>
  <c r="O153" i="12" s="1"/>
  <c r="Y153" i="7"/>
  <c r="W202" i="7"/>
  <c r="Z202" i="7" s="1"/>
  <c r="O202" i="12" s="1"/>
  <c r="Y202" i="7"/>
  <c r="W852" i="7"/>
  <c r="Z852" i="7" s="1"/>
  <c r="O852" i="12" s="1"/>
  <c r="Y852" i="7"/>
  <c r="W741" i="7"/>
  <c r="Z741" i="7" s="1"/>
  <c r="O741" i="12" s="1"/>
  <c r="Y741" i="7"/>
  <c r="W693" i="7"/>
  <c r="Z693" i="7" s="1"/>
  <c r="O693" i="12" s="1"/>
  <c r="Y693" i="7"/>
  <c r="W569" i="7"/>
  <c r="Z569" i="7" s="1"/>
  <c r="O569" i="12" s="1"/>
  <c r="Y569" i="7"/>
  <c r="W505" i="7"/>
  <c r="Z505" i="7" s="1"/>
  <c r="O505" i="12" s="1"/>
  <c r="Y505" i="7"/>
  <c r="W458" i="7"/>
  <c r="Z458" i="7" s="1"/>
  <c r="O458" i="12" s="1"/>
  <c r="Y458" i="7"/>
  <c r="W344" i="7"/>
  <c r="Z344" i="7" s="1"/>
  <c r="O344" i="12" s="1"/>
  <c r="Y344" i="7"/>
  <c r="W884" i="7"/>
  <c r="Z884" i="7" s="1"/>
  <c r="O884" i="12" s="1"/>
  <c r="Y884" i="7"/>
  <c r="W827" i="7"/>
  <c r="Z827" i="7" s="1"/>
  <c r="O827" i="12" s="1"/>
  <c r="Y827" i="7"/>
  <c r="W763" i="7"/>
  <c r="Z763" i="7" s="1"/>
  <c r="O763" i="12" s="1"/>
  <c r="Y763" i="7"/>
  <c r="W623" i="7"/>
  <c r="Z623" i="7" s="1"/>
  <c r="O623" i="12" s="1"/>
  <c r="Y623" i="7"/>
  <c r="W979" i="7"/>
  <c r="Z979" i="7" s="1"/>
  <c r="O979" i="12" s="1"/>
  <c r="Y979" i="7"/>
  <c r="W125" i="7"/>
  <c r="Z125" i="7" s="1"/>
  <c r="O125" i="12" s="1"/>
  <c r="Y125" i="7"/>
  <c r="W171" i="7"/>
  <c r="Z171" i="7" s="1"/>
  <c r="O171" i="12" s="1"/>
  <c r="Y171" i="7"/>
  <c r="W98" i="7"/>
  <c r="Z98" i="7" s="1"/>
  <c r="O98" i="12" s="1"/>
  <c r="Y98" i="7"/>
  <c r="W810" i="7"/>
  <c r="Z810" i="7" s="1"/>
  <c r="O810" i="12" s="1"/>
  <c r="Y810" i="7"/>
  <c r="W669" i="7"/>
  <c r="Z669" i="7" s="1"/>
  <c r="O669" i="12" s="1"/>
  <c r="Y669" i="7"/>
  <c r="W582" i="7"/>
  <c r="Z582" i="7" s="1"/>
  <c r="O582" i="12" s="1"/>
  <c r="Y582" i="7"/>
  <c r="W473" i="7"/>
  <c r="Z473" i="7" s="1"/>
  <c r="O473" i="12" s="1"/>
  <c r="Y473" i="7"/>
  <c r="W431" i="7"/>
  <c r="Z431" i="7" s="1"/>
  <c r="O431" i="12" s="1"/>
  <c r="Y431" i="7"/>
  <c r="W408" i="7"/>
  <c r="Z408" i="7" s="1"/>
  <c r="O408" i="12" s="1"/>
  <c r="Y408" i="7"/>
  <c r="W345" i="7"/>
  <c r="Z345" i="7" s="1"/>
  <c r="O345" i="12" s="1"/>
  <c r="Y345" i="7"/>
  <c r="W931" i="7"/>
  <c r="Z931" i="7" s="1"/>
  <c r="O931" i="12" s="1"/>
  <c r="Y931" i="7"/>
  <c r="W889" i="7"/>
  <c r="Z889" i="7" s="1"/>
  <c r="O889" i="12" s="1"/>
  <c r="Y889" i="7"/>
  <c r="W653" i="7"/>
  <c r="Z653" i="7" s="1"/>
  <c r="O653" i="12" s="1"/>
  <c r="Y653" i="7"/>
  <c r="W519" i="7"/>
  <c r="Z519" i="7" s="1"/>
  <c r="O519" i="12" s="1"/>
  <c r="Y519" i="7"/>
  <c r="W881" i="7"/>
  <c r="Z881" i="7" s="1"/>
  <c r="O881" i="12" s="1"/>
  <c r="Y881" i="7"/>
  <c r="W205" i="7"/>
  <c r="Z205" i="7" s="1"/>
  <c r="O205" i="12" s="1"/>
  <c r="Y205" i="7"/>
  <c r="W645" i="7"/>
  <c r="Z645" i="7" s="1"/>
  <c r="O645" i="12" s="1"/>
  <c r="Y645" i="7"/>
  <c r="W606" i="7"/>
  <c r="Z606" i="7" s="1"/>
  <c r="O606" i="12" s="1"/>
  <c r="Y606" i="7"/>
  <c r="W105" i="7"/>
  <c r="Z105" i="7" s="1"/>
  <c r="O105" i="12" s="1"/>
  <c r="Y105" i="7"/>
  <c r="W65" i="7"/>
  <c r="Z65" i="7" s="1"/>
  <c r="O65" i="12" s="1"/>
  <c r="Y65" i="7"/>
  <c r="W599" i="7"/>
  <c r="Z599" i="7" s="1"/>
  <c r="O599" i="12" s="1"/>
  <c r="Y599" i="7"/>
  <c r="W585" i="7"/>
  <c r="Z585" i="7" s="1"/>
  <c r="O585" i="12" s="1"/>
  <c r="Y585" i="7"/>
  <c r="W789" i="7"/>
  <c r="Z789" i="7" s="1"/>
  <c r="O789" i="12" s="1"/>
  <c r="Y789" i="7"/>
  <c r="W502" i="7"/>
  <c r="Z502" i="7" s="1"/>
  <c r="O502" i="12" s="1"/>
  <c r="Y502" i="7"/>
  <c r="W411" i="7"/>
  <c r="Z411" i="7" s="1"/>
  <c r="O411" i="12" s="1"/>
  <c r="Y411" i="7"/>
  <c r="W23" i="7"/>
  <c r="Z23" i="7" s="1"/>
  <c r="O23" i="12" s="1"/>
  <c r="Y23" i="7"/>
  <c r="W122" i="7"/>
  <c r="Z122" i="7" s="1"/>
  <c r="O122" i="12" s="1"/>
  <c r="Y122" i="7"/>
  <c r="W130" i="7"/>
  <c r="Z130" i="7" s="1"/>
  <c r="O130" i="12" s="1"/>
  <c r="Y130" i="7"/>
  <c r="W118" i="7"/>
  <c r="Z118" i="7" s="1"/>
  <c r="O118" i="12" s="1"/>
  <c r="Y118" i="7"/>
  <c r="W438" i="7"/>
  <c r="Z438" i="7" s="1"/>
  <c r="O438" i="12" s="1"/>
  <c r="Y438" i="7"/>
  <c r="W685" i="7"/>
  <c r="Z685" i="7" s="1"/>
  <c r="O685" i="12" s="1"/>
  <c r="Y685" i="7"/>
  <c r="W760" i="7"/>
  <c r="Z760" i="7" s="1"/>
  <c r="O760" i="12" s="1"/>
  <c r="Y760" i="7"/>
  <c r="W749" i="7"/>
  <c r="Z749" i="7" s="1"/>
  <c r="O749" i="12" s="1"/>
  <c r="Y749" i="7"/>
  <c r="W806" i="7"/>
  <c r="Z806" i="7" s="1"/>
  <c r="O806" i="12" s="1"/>
  <c r="Y806" i="7"/>
  <c r="W876" i="7"/>
  <c r="Z876" i="7" s="1"/>
  <c r="O876" i="12" s="1"/>
  <c r="Y876" i="7"/>
  <c r="W566" i="7"/>
  <c r="Z566" i="7" s="1"/>
  <c r="O566" i="12" s="1"/>
  <c r="Y566" i="7"/>
  <c r="W945" i="7"/>
  <c r="Z945" i="7" s="1"/>
  <c r="O945" i="12" s="1"/>
  <c r="Y945" i="7"/>
  <c r="W877" i="7"/>
  <c r="Z877" i="7" s="1"/>
  <c r="O877" i="12" s="1"/>
  <c r="Y877" i="7"/>
  <c r="W765" i="7"/>
  <c r="Z765" i="7" s="1"/>
  <c r="O765" i="12" s="1"/>
  <c r="Y765" i="7"/>
  <c r="W73" i="7"/>
  <c r="Z73" i="7" s="1"/>
  <c r="O73" i="12" s="1"/>
  <c r="Y73" i="7"/>
  <c r="W666" i="7"/>
  <c r="Z666" i="7" s="1"/>
  <c r="O666" i="12" s="1"/>
  <c r="Y666" i="7"/>
  <c r="W144" i="7"/>
  <c r="Z144" i="7" s="1"/>
  <c r="O144" i="12" s="1"/>
  <c r="Y144" i="7"/>
  <c r="W182" i="7"/>
  <c r="Z182" i="7" s="1"/>
  <c r="O182" i="12" s="1"/>
  <c r="Y182" i="7"/>
  <c r="W613" i="7"/>
  <c r="Z613" i="7" s="1"/>
  <c r="O613" i="12" s="1"/>
  <c r="Y613" i="7"/>
  <c r="W885" i="7"/>
  <c r="Z885" i="7" s="1"/>
  <c r="O885" i="12" s="1"/>
  <c r="Y885" i="7"/>
  <c r="W977" i="7"/>
  <c r="Z977" i="7" s="1"/>
  <c r="O977" i="12" s="1"/>
  <c r="Y977" i="7"/>
  <c r="W895" i="7"/>
  <c r="Z895" i="7" s="1"/>
  <c r="O895" i="12" s="1"/>
  <c r="Y895" i="7"/>
  <c r="W648" i="7"/>
  <c r="Z648" i="7" s="1"/>
  <c r="O648" i="12" s="1"/>
  <c r="Y648" i="7"/>
  <c r="W560" i="7"/>
  <c r="Z560" i="7" s="1"/>
  <c r="O560" i="12" s="1"/>
  <c r="Y560" i="7"/>
  <c r="W496" i="7"/>
  <c r="Z496" i="7" s="1"/>
  <c r="O496" i="12" s="1"/>
  <c r="Y496" i="7"/>
  <c r="W447" i="7"/>
  <c r="Z447" i="7" s="1"/>
  <c r="O447" i="12" s="1"/>
  <c r="Y447" i="7"/>
  <c r="W51" i="7"/>
  <c r="Z51" i="7" s="1"/>
  <c r="O51" i="12" s="1"/>
  <c r="Y51" i="7"/>
  <c r="W871" i="7"/>
  <c r="Z871" i="7" s="1"/>
  <c r="O871" i="12" s="1"/>
  <c r="Y871" i="7"/>
  <c r="W17" i="7"/>
  <c r="Z17" i="7" s="1"/>
  <c r="O17" i="12" s="1"/>
  <c r="Y17" i="7"/>
  <c r="W69" i="7"/>
  <c r="Z69" i="7" s="1"/>
  <c r="O69" i="12" s="1"/>
  <c r="Y69" i="7"/>
  <c r="W679" i="7"/>
  <c r="Z679" i="7" s="1"/>
  <c r="O679" i="12" s="1"/>
  <c r="Y679" i="7"/>
  <c r="W897" i="7"/>
  <c r="Z897" i="7" s="1"/>
  <c r="O897" i="12" s="1"/>
  <c r="Y897" i="7"/>
  <c r="W110" i="7"/>
  <c r="Z110" i="7" s="1"/>
  <c r="O110" i="12" s="1"/>
  <c r="Y110" i="7"/>
  <c r="W785" i="7"/>
  <c r="Z785" i="7" s="1"/>
  <c r="O785" i="12" s="1"/>
  <c r="Y785" i="7"/>
  <c r="W191" i="7"/>
  <c r="Z191" i="7" s="1"/>
  <c r="O191" i="12" s="1"/>
  <c r="Y191" i="7"/>
  <c r="W752" i="7"/>
  <c r="Z752" i="7" s="1"/>
  <c r="O752" i="12" s="1"/>
  <c r="Y752" i="7"/>
  <c r="W719" i="7"/>
  <c r="Z719" i="7" s="1"/>
  <c r="O719" i="12" s="1"/>
  <c r="Y719" i="7"/>
  <c r="W689" i="7"/>
  <c r="Z689" i="7" s="1"/>
  <c r="O689" i="12" s="1"/>
  <c r="Y689" i="7"/>
  <c r="W626" i="7"/>
  <c r="Z626" i="7" s="1"/>
  <c r="O626" i="12" s="1"/>
  <c r="Y626" i="7"/>
  <c r="W591" i="7"/>
  <c r="Z591" i="7" s="1"/>
  <c r="O591" i="12" s="1"/>
  <c r="Y591" i="7"/>
  <c r="W571" i="7"/>
  <c r="Z571" i="7" s="1"/>
  <c r="O571" i="12" s="1"/>
  <c r="Y571" i="7"/>
  <c r="W552" i="7"/>
  <c r="Z552" i="7" s="1"/>
  <c r="O552" i="12" s="1"/>
  <c r="Y552" i="7"/>
  <c r="W527" i="7"/>
  <c r="Z527" i="7" s="1"/>
  <c r="O527" i="12" s="1"/>
  <c r="Y527" i="7"/>
  <c r="W495" i="7"/>
  <c r="Z495" i="7" s="1"/>
  <c r="O495" i="12" s="1"/>
  <c r="Y495" i="7"/>
  <c r="W475" i="7"/>
  <c r="Z475" i="7" s="1"/>
  <c r="O475" i="12" s="1"/>
  <c r="Y475" i="7"/>
  <c r="W990" i="7"/>
  <c r="Z990" i="7" s="1"/>
  <c r="O990" i="12" s="1"/>
  <c r="Y990" i="7"/>
  <c r="W203" i="7"/>
  <c r="Z203" i="7" s="1"/>
  <c r="O203" i="12" s="1"/>
  <c r="Y203" i="7"/>
  <c r="W407" i="7"/>
  <c r="Z407" i="7" s="1"/>
  <c r="O407" i="12" s="1"/>
  <c r="Y407" i="7"/>
  <c r="W62" i="7"/>
  <c r="Z62" i="7" s="1"/>
  <c r="O62" i="12" s="1"/>
  <c r="Y62" i="7"/>
  <c r="W356" i="7"/>
  <c r="Z356" i="7" s="1"/>
  <c r="O356" i="12" s="1"/>
  <c r="Y356" i="7"/>
  <c r="W162" i="7"/>
  <c r="Z162" i="7" s="1"/>
  <c r="O162" i="12" s="1"/>
  <c r="Y162" i="7"/>
  <c r="W923" i="7"/>
  <c r="Z923" i="7" s="1"/>
  <c r="O923" i="12" s="1"/>
  <c r="Y923" i="7"/>
  <c r="W896" i="7"/>
  <c r="Z896" i="7" s="1"/>
  <c r="O896" i="12" s="1"/>
  <c r="Y896" i="7"/>
  <c r="W196" i="7"/>
  <c r="Z196" i="7" s="1"/>
  <c r="O196" i="12" s="1"/>
  <c r="Y196" i="7"/>
  <c r="W45" i="7"/>
  <c r="Z45" i="7" s="1"/>
  <c r="O45" i="12" s="1"/>
  <c r="Y45" i="7"/>
  <c r="W777" i="7"/>
  <c r="Z777" i="7" s="1"/>
  <c r="O777" i="12" s="1"/>
  <c r="Y777" i="7"/>
  <c r="W769" i="7"/>
  <c r="Z769" i="7" s="1"/>
  <c r="O769" i="12" s="1"/>
  <c r="Y769" i="7"/>
  <c r="W717" i="7"/>
  <c r="Z717" i="7" s="1"/>
  <c r="O717" i="12" s="1"/>
  <c r="Y717" i="7"/>
  <c r="W157" i="7"/>
  <c r="Z157" i="7" s="1"/>
  <c r="O157" i="12" s="1"/>
  <c r="Y157" i="7"/>
  <c r="W652" i="7"/>
  <c r="Z652" i="7" s="1"/>
  <c r="O652" i="12" s="1"/>
  <c r="Y652" i="7"/>
  <c r="W563" i="7"/>
  <c r="Z563" i="7" s="1"/>
  <c r="O563" i="12" s="1"/>
  <c r="Y563" i="7"/>
  <c r="W477" i="7"/>
  <c r="Z477" i="7" s="1"/>
  <c r="O477" i="12" s="1"/>
  <c r="Y477" i="7"/>
  <c r="W982" i="7"/>
  <c r="Z982" i="7" s="1"/>
  <c r="O982" i="12" s="1"/>
  <c r="Y982" i="7"/>
  <c r="W74" i="7"/>
  <c r="Z74" i="7" s="1"/>
  <c r="O74" i="12" s="1"/>
  <c r="Y74" i="7"/>
  <c r="W9" i="7"/>
  <c r="Z9" i="7" s="1"/>
  <c r="O9" i="12" s="1"/>
  <c r="Y9" i="7"/>
  <c r="W28" i="7"/>
  <c r="Z28" i="7" s="1"/>
  <c r="O28" i="12" s="1"/>
  <c r="Y28" i="7"/>
  <c r="W59" i="7"/>
  <c r="Z59" i="7" s="1"/>
  <c r="O59" i="12" s="1"/>
  <c r="Y59" i="7"/>
  <c r="W82" i="7"/>
  <c r="Z82" i="7" s="1"/>
  <c r="O82" i="12" s="1"/>
  <c r="Y82" i="7"/>
  <c r="W138" i="7"/>
  <c r="Z138" i="7" s="1"/>
  <c r="O138" i="12" s="1"/>
  <c r="Y138" i="7"/>
  <c r="W161" i="7"/>
  <c r="Z161" i="7" s="1"/>
  <c r="O161" i="12" s="1"/>
  <c r="Y161" i="7"/>
  <c r="W195" i="7"/>
  <c r="Z195" i="7" s="1"/>
  <c r="O195" i="12" s="1"/>
  <c r="Y195" i="7"/>
  <c r="W850" i="7"/>
  <c r="Z850" i="7" s="1"/>
  <c r="O850" i="12" s="1"/>
  <c r="Y850" i="7"/>
  <c r="W794" i="7"/>
  <c r="Z794" i="7" s="1"/>
  <c r="O794" i="12" s="1"/>
  <c r="Y794" i="7"/>
  <c r="W721" i="7"/>
  <c r="Z721" i="7" s="1"/>
  <c r="O721" i="12" s="1"/>
  <c r="Y721" i="7"/>
  <c r="W620" i="7"/>
  <c r="Z620" i="7" s="1"/>
  <c r="O620" i="12" s="1"/>
  <c r="Y620" i="7"/>
  <c r="W540" i="7"/>
  <c r="Z540" i="7" s="1"/>
  <c r="O540" i="12" s="1"/>
  <c r="Y540" i="7"/>
  <c r="W476" i="7"/>
  <c r="Z476" i="7" s="1"/>
  <c r="O476" i="12" s="1"/>
  <c r="Y476" i="7"/>
  <c r="W432" i="7"/>
  <c r="Z432" i="7" s="1"/>
  <c r="O432" i="12" s="1"/>
  <c r="Y432" i="7"/>
  <c r="W371" i="7"/>
  <c r="Z371" i="7" s="1"/>
  <c r="O371" i="12" s="1"/>
  <c r="Y371" i="7"/>
  <c r="W919" i="7"/>
  <c r="Z919" i="7" s="1"/>
  <c r="O919" i="12" s="1"/>
  <c r="Y919" i="7"/>
  <c r="W861" i="7"/>
  <c r="Z861" i="7" s="1"/>
  <c r="O861" i="12" s="1"/>
  <c r="Y861" i="7"/>
  <c r="W813" i="7"/>
  <c r="Z813" i="7" s="1"/>
  <c r="O813" i="12" s="1"/>
  <c r="Y813" i="7"/>
  <c r="W744" i="7"/>
  <c r="Z744" i="7" s="1"/>
  <c r="O744" i="12" s="1"/>
  <c r="Y744" i="7"/>
  <c r="W616" i="7"/>
  <c r="Z616" i="7" s="1"/>
  <c r="O616" i="12" s="1"/>
  <c r="Y616" i="7"/>
  <c r="W942" i="7"/>
  <c r="Z942" i="7" s="1"/>
  <c r="O942" i="12" s="1"/>
  <c r="Y942" i="7"/>
  <c r="W738" i="7"/>
  <c r="Z738" i="7" s="1"/>
  <c r="O738" i="12" s="1"/>
  <c r="Y738" i="7"/>
  <c r="W958" i="7"/>
  <c r="Z958" i="7" s="1"/>
  <c r="O958" i="12" s="1"/>
  <c r="Y958" i="7"/>
  <c r="W807" i="7"/>
  <c r="Z807" i="7" s="1"/>
  <c r="O807" i="12" s="1"/>
  <c r="Y807" i="7"/>
  <c r="W768" i="7"/>
  <c r="Z768" i="7" s="1"/>
  <c r="O768" i="12" s="1"/>
  <c r="Y768" i="7"/>
  <c r="W711" i="7"/>
  <c r="Z711" i="7" s="1"/>
  <c r="O711" i="12" s="1"/>
  <c r="Y711" i="7"/>
  <c r="W603" i="7"/>
  <c r="Z603" i="7" s="1"/>
  <c r="O603" i="12" s="1"/>
  <c r="Y603" i="7"/>
  <c r="W518" i="7"/>
  <c r="Z518" i="7" s="1"/>
  <c r="O518" i="12" s="1"/>
  <c r="Y518" i="7"/>
  <c r="W468" i="7"/>
  <c r="Z468" i="7" s="1"/>
  <c r="O468" i="12" s="1"/>
  <c r="Y468" i="7"/>
  <c r="W427" i="7"/>
  <c r="Z427" i="7" s="1"/>
  <c r="O427" i="12" s="1"/>
  <c r="Y427" i="7"/>
  <c r="W383" i="7"/>
  <c r="Z383" i="7" s="1"/>
  <c r="O383" i="12" s="1"/>
  <c r="Y383" i="7"/>
  <c r="W966" i="7"/>
  <c r="Z966" i="7" s="1"/>
  <c r="O966" i="12" s="1"/>
  <c r="Y966" i="7"/>
  <c r="W939" i="7"/>
  <c r="Z939" i="7" s="1"/>
  <c r="O939" i="12" s="1"/>
  <c r="Y939" i="7"/>
  <c r="W918" i="7"/>
  <c r="Z918" i="7" s="1"/>
  <c r="O918" i="12" s="1"/>
  <c r="Y918" i="7"/>
  <c r="W776" i="7"/>
  <c r="Z776" i="7" s="1"/>
  <c r="O776" i="12" s="1"/>
  <c r="Y776" i="7"/>
  <c r="W214" i="7"/>
  <c r="Z214" i="7" s="1"/>
  <c r="O214" i="12" s="1"/>
  <c r="Y214" i="7"/>
  <c r="W531" i="7"/>
  <c r="Z531" i="7" s="1"/>
  <c r="O531" i="12" s="1"/>
  <c r="Y531" i="7"/>
  <c r="W397" i="7"/>
  <c r="Z397" i="7" s="1"/>
  <c r="O397" i="12" s="1"/>
  <c r="Y397" i="7"/>
  <c r="W917" i="7"/>
  <c r="Z917" i="7" s="1"/>
  <c r="O917" i="12" s="1"/>
  <c r="Y917" i="7"/>
  <c r="W859" i="7"/>
  <c r="Z859" i="7" s="1"/>
  <c r="O859" i="12" s="1"/>
  <c r="Y859" i="7"/>
  <c r="W707" i="7"/>
  <c r="Z707" i="7" s="1"/>
  <c r="O707" i="12" s="1"/>
  <c r="Y707" i="7"/>
  <c r="W604" i="7"/>
  <c r="Z604" i="7" s="1"/>
  <c r="O604" i="12" s="1"/>
  <c r="Y604" i="7"/>
  <c r="W406" i="7"/>
  <c r="Z406" i="7" s="1"/>
  <c r="O406" i="12" s="1"/>
  <c r="Y406" i="7"/>
  <c r="W163" i="7"/>
  <c r="Z163" i="7" s="1"/>
  <c r="O163" i="12" s="1"/>
  <c r="Y163" i="7"/>
  <c r="W597" i="7"/>
  <c r="Z597" i="7" s="1"/>
  <c r="O597" i="12" s="1"/>
  <c r="Y597" i="7"/>
  <c r="W787" i="7"/>
  <c r="Z787" i="7" s="1"/>
  <c r="O787" i="12" s="1"/>
  <c r="Y787" i="7"/>
  <c r="W425" i="7"/>
  <c r="Z425" i="7" s="1"/>
  <c r="O425" i="12" s="1"/>
  <c r="Y425" i="7"/>
  <c r="W37" i="7"/>
  <c r="Z37" i="7" s="1"/>
  <c r="O37" i="12" s="1"/>
  <c r="Y37" i="7"/>
  <c r="W106" i="7"/>
  <c r="Z106" i="7" s="1"/>
  <c r="O106" i="12" s="1"/>
  <c r="Y106" i="7"/>
  <c r="W169" i="7"/>
  <c r="Z169" i="7" s="1"/>
  <c r="O169" i="12" s="1"/>
  <c r="Y169" i="7"/>
  <c r="W619" i="7"/>
  <c r="Z619" i="7" s="1"/>
  <c r="O619" i="12" s="1"/>
  <c r="Y619" i="7"/>
  <c r="W758" i="7"/>
  <c r="Z758" i="7" s="1"/>
  <c r="O758" i="12" s="1"/>
  <c r="Y758" i="7"/>
  <c r="W745" i="7"/>
  <c r="Z745" i="7" s="1"/>
  <c r="O745" i="12" s="1"/>
  <c r="Y745" i="7"/>
  <c r="W802" i="7"/>
  <c r="Z802" i="7" s="1"/>
  <c r="O802" i="12" s="1"/>
  <c r="Y802" i="7"/>
  <c r="W874" i="7"/>
  <c r="Z874" i="7" s="1"/>
  <c r="O874" i="12" s="1"/>
  <c r="Y874" i="7"/>
  <c r="W973" i="7"/>
  <c r="Z973" i="7" s="1"/>
  <c r="O973" i="12" s="1"/>
  <c r="Y973" i="7"/>
  <c r="W819" i="7"/>
  <c r="Z819" i="7" s="1"/>
  <c r="O819" i="12" s="1"/>
  <c r="Y819" i="7"/>
  <c r="W875" i="7"/>
  <c r="Z875" i="7" s="1"/>
  <c r="O875" i="12" s="1"/>
  <c r="Y875" i="7"/>
  <c r="W742" i="7"/>
  <c r="Z742" i="7" s="1"/>
  <c r="O742" i="12" s="1"/>
  <c r="Y742" i="7"/>
  <c r="W713" i="7"/>
  <c r="Z713" i="7" s="1"/>
  <c r="O713" i="12" s="1"/>
  <c r="Y713" i="7"/>
  <c r="W665" i="7"/>
  <c r="Z665" i="7" s="1"/>
  <c r="O665" i="12" s="1"/>
  <c r="Y665" i="7"/>
  <c r="W894" i="7"/>
  <c r="Z894" i="7" s="1"/>
  <c r="O894" i="12" s="1"/>
  <c r="Y894" i="7"/>
  <c r="W971" i="7"/>
  <c r="Z971" i="7" s="1"/>
  <c r="O971" i="12" s="1"/>
  <c r="Y971" i="7"/>
  <c r="W92" i="7"/>
  <c r="Z92" i="7" s="1"/>
  <c r="O92" i="12" s="1"/>
  <c r="Y92" i="7"/>
  <c r="W580" i="7"/>
  <c r="Z580" i="7" s="1"/>
  <c r="O580" i="12" s="1"/>
  <c r="Y580" i="7"/>
  <c r="W484" i="7"/>
  <c r="Z484" i="7" s="1"/>
  <c r="O484" i="12" s="1"/>
  <c r="Y484" i="7"/>
  <c r="W404" i="7"/>
  <c r="Z404" i="7" s="1"/>
  <c r="O404" i="12" s="1"/>
  <c r="Y404" i="7"/>
  <c r="W347" i="7"/>
  <c r="Z347" i="7" s="1"/>
  <c r="O347" i="12" s="1"/>
  <c r="Y347" i="7"/>
  <c r="W112" i="7"/>
  <c r="Z112" i="7" s="1"/>
  <c r="O112" i="12" s="1"/>
  <c r="Y112" i="7"/>
  <c r="W71" i="7"/>
  <c r="Z71" i="7" s="1"/>
  <c r="O71" i="12" s="1"/>
  <c r="Y71" i="7"/>
  <c r="W946" i="7"/>
  <c r="Z946" i="7" s="1"/>
  <c r="O946" i="12" s="1"/>
  <c r="Y946" i="7"/>
  <c r="W108" i="7"/>
  <c r="Z108" i="7" s="1"/>
  <c r="O108" i="12" s="1"/>
  <c r="Y108" i="7"/>
  <c r="W8" i="7"/>
  <c r="Z8" i="7" s="1"/>
  <c r="O8" i="12" s="1"/>
  <c r="Y8" i="7"/>
  <c r="W672" i="7"/>
  <c r="Z672" i="7" s="1"/>
  <c r="O672" i="12" s="1"/>
  <c r="Y672" i="7"/>
  <c r="W602" i="7"/>
  <c r="Z602" i="7" s="1"/>
  <c r="O602" i="12" s="1"/>
  <c r="Y602" i="7"/>
  <c r="W558" i="7"/>
  <c r="Z558" i="7" s="1"/>
  <c r="O558" i="12" s="1"/>
  <c r="Y558" i="7"/>
  <c r="W526" i="7"/>
  <c r="Z526" i="7" s="1"/>
  <c r="O526" i="12" s="1"/>
  <c r="Y526" i="7"/>
  <c r="W494" i="7"/>
  <c r="Z494" i="7" s="1"/>
  <c r="O494" i="12" s="1"/>
  <c r="Y494" i="7"/>
  <c r="W986" i="7"/>
  <c r="Z986" i="7" s="1"/>
  <c r="O986" i="12" s="1"/>
  <c r="Y986" i="7"/>
  <c r="W419" i="7"/>
  <c r="Z419" i="7" s="1"/>
  <c r="O419" i="12" s="1"/>
  <c r="Y419" i="7"/>
  <c r="W33" i="7"/>
  <c r="Z33" i="7" s="1"/>
  <c r="O33" i="12" s="1"/>
  <c r="Y33" i="7"/>
  <c r="W158" i="7"/>
  <c r="Z158" i="7" s="1"/>
  <c r="O158" i="12" s="1"/>
  <c r="Y158" i="7"/>
  <c r="W856" i="7"/>
  <c r="Z856" i="7" s="1"/>
  <c r="O856" i="12" s="1"/>
  <c r="Y856" i="7"/>
  <c r="W818" i="7"/>
  <c r="Z818" i="7" s="1"/>
  <c r="O818" i="12" s="1"/>
  <c r="Y818" i="7"/>
  <c r="W772" i="7"/>
  <c r="Z772" i="7" s="1"/>
  <c r="O772" i="12" s="1"/>
  <c r="Y772" i="7"/>
  <c r="W664" i="7"/>
  <c r="Z664" i="7" s="1"/>
  <c r="O664" i="12" s="1"/>
  <c r="Y664" i="7"/>
  <c r="W553" i="7"/>
  <c r="Z553" i="7" s="1"/>
  <c r="O553" i="12" s="1"/>
  <c r="Y553" i="7"/>
  <c r="W489" i="7"/>
  <c r="Z489" i="7" s="1"/>
  <c r="O489" i="12" s="1"/>
  <c r="Y489" i="7"/>
  <c r="W987" i="7"/>
  <c r="Z987" i="7" s="1"/>
  <c r="O987" i="12" s="1"/>
  <c r="Y987" i="7"/>
  <c r="W417" i="7"/>
  <c r="Z417" i="7" s="1"/>
  <c r="O417" i="12" s="1"/>
  <c r="Y417" i="7"/>
  <c r="W60" i="7"/>
  <c r="Z60" i="7" s="1"/>
  <c r="O60" i="12" s="1"/>
  <c r="Y60" i="7"/>
  <c r="W362" i="7"/>
  <c r="Z362" i="7" s="1"/>
  <c r="O362" i="12" s="1"/>
  <c r="Y362" i="7"/>
  <c r="W353" i="7"/>
  <c r="Z353" i="7" s="1"/>
  <c r="O353" i="12" s="1"/>
  <c r="Y353" i="7"/>
  <c r="W32" i="7"/>
  <c r="Z32" i="7" s="1"/>
  <c r="O32" i="12" s="1"/>
  <c r="Y32" i="7"/>
  <c r="W56" i="7"/>
  <c r="Z56" i="7" s="1"/>
  <c r="O56" i="12" s="1"/>
  <c r="Y56" i="7"/>
  <c r="W66" i="7"/>
  <c r="Z66" i="7" s="1"/>
  <c r="O66" i="12" s="1"/>
  <c r="Y66" i="7"/>
  <c r="W75" i="7"/>
  <c r="Z75" i="7" s="1"/>
  <c r="O75" i="12" s="1"/>
  <c r="Y75" i="7"/>
  <c r="W84" i="7"/>
  <c r="Z84" i="7" s="1"/>
  <c r="O84" i="12" s="1"/>
  <c r="Y84" i="7"/>
  <c r="W117" i="7"/>
  <c r="Z117" i="7" s="1"/>
  <c r="O117" i="12" s="1"/>
  <c r="Y117" i="7"/>
  <c r="W115" i="7"/>
  <c r="Z115" i="7" s="1"/>
  <c r="O115" i="12" s="1"/>
  <c r="Y115" i="7"/>
  <c r="W120" i="7"/>
  <c r="Z120" i="7" s="1"/>
  <c r="O120" i="12" s="1"/>
  <c r="Y120" i="7"/>
  <c r="W152" i="7"/>
  <c r="Z152" i="7" s="1"/>
  <c r="O152" i="12" s="1"/>
  <c r="Y152" i="7"/>
  <c r="W192" i="7"/>
  <c r="Z192" i="7" s="1"/>
  <c r="O192" i="12" s="1"/>
  <c r="Y192" i="7"/>
  <c r="W183" i="7"/>
  <c r="Z183" i="7" s="1"/>
  <c r="O183" i="12" s="1"/>
  <c r="Y183" i="7"/>
  <c r="W198" i="7"/>
  <c r="Z198" i="7" s="1"/>
  <c r="O198" i="12" s="1"/>
  <c r="Y198" i="7"/>
  <c r="W908" i="7"/>
  <c r="Z908" i="7" s="1"/>
  <c r="O908" i="12" s="1"/>
  <c r="Y908" i="7"/>
  <c r="W821" i="7"/>
  <c r="Z821" i="7" s="1"/>
  <c r="O821" i="12" s="1"/>
  <c r="Y821" i="7"/>
  <c r="W805" i="7"/>
  <c r="Z805" i="7" s="1"/>
  <c r="O805" i="12" s="1"/>
  <c r="Y805" i="7"/>
  <c r="W759" i="7"/>
  <c r="Z759" i="7" s="1"/>
  <c r="O759" i="12" s="1"/>
  <c r="Y759" i="7"/>
  <c r="W729" i="7"/>
  <c r="Z729" i="7" s="1"/>
  <c r="O729" i="12" s="1"/>
  <c r="Y729" i="7"/>
  <c r="W708" i="7"/>
  <c r="Z708" i="7" s="1"/>
  <c r="O708" i="12" s="1"/>
  <c r="Y708" i="7"/>
  <c r="W684" i="7"/>
  <c r="Z684" i="7" s="1"/>
  <c r="O684" i="12" s="1"/>
  <c r="Y684" i="7"/>
  <c r="W581" i="7"/>
  <c r="Z581" i="7" s="1"/>
  <c r="O581" i="12" s="1"/>
  <c r="Y581" i="7"/>
  <c r="W562" i="7"/>
  <c r="Z562" i="7" s="1"/>
  <c r="O562" i="12" s="1"/>
  <c r="Y562" i="7"/>
  <c r="W517" i="7"/>
  <c r="Z517" i="7" s="1"/>
  <c r="O517" i="12" s="1"/>
  <c r="Y517" i="7"/>
  <c r="W498" i="7"/>
  <c r="Z498" i="7" s="1"/>
  <c r="O498" i="12" s="1"/>
  <c r="Y498" i="7"/>
  <c r="W467" i="7"/>
  <c r="Z467" i="7" s="1"/>
  <c r="O467" i="12" s="1"/>
  <c r="Y467" i="7"/>
  <c r="W452" i="7"/>
  <c r="Z452" i="7" s="1"/>
  <c r="O452" i="12" s="1"/>
  <c r="Y452" i="7"/>
  <c r="W426" i="7"/>
  <c r="Z426" i="7" s="1"/>
  <c r="O426" i="12" s="1"/>
  <c r="Y426" i="7"/>
  <c r="W402" i="7"/>
  <c r="Z402" i="7" s="1"/>
  <c r="O402" i="12" s="1"/>
  <c r="Y402" i="7"/>
  <c r="W358" i="7"/>
  <c r="Z358" i="7" s="1"/>
  <c r="O358" i="12" s="1"/>
  <c r="Y358" i="7"/>
  <c r="W954" i="7"/>
  <c r="Z954" i="7" s="1"/>
  <c r="O954" i="12" s="1"/>
  <c r="Y954" i="7"/>
  <c r="W899" i="7"/>
  <c r="Z899" i="7" s="1"/>
  <c r="O899" i="12" s="1"/>
  <c r="Y899" i="7"/>
  <c r="W880" i="7"/>
  <c r="Z880" i="7" s="1"/>
  <c r="O880" i="12" s="1"/>
  <c r="Y880" i="7"/>
  <c r="W857" i="7"/>
  <c r="Z857" i="7" s="1"/>
  <c r="O857" i="12" s="1"/>
  <c r="Y857" i="7"/>
  <c r="W831" i="7"/>
  <c r="Z831" i="7" s="1"/>
  <c r="O831" i="12" s="1"/>
  <c r="Y831" i="7"/>
  <c r="W809" i="7"/>
  <c r="Z809" i="7" s="1"/>
  <c r="O809" i="12" s="1"/>
  <c r="Y809" i="7"/>
  <c r="W771" i="7"/>
  <c r="Z771" i="7" s="1"/>
  <c r="O771" i="12" s="1"/>
  <c r="Y771" i="7"/>
  <c r="W630" i="7"/>
  <c r="Z630" i="7" s="1"/>
  <c r="O630" i="12" s="1"/>
  <c r="Y630" i="7"/>
  <c r="W976" i="7"/>
  <c r="Z976" i="7" s="1"/>
  <c r="O976" i="12" s="1"/>
  <c r="Y976" i="7"/>
  <c r="W981" i="7"/>
  <c r="Z981" i="7" s="1"/>
  <c r="O981" i="12" s="1"/>
  <c r="Y981" i="7"/>
  <c r="W868" i="7"/>
  <c r="Z868" i="7" s="1"/>
  <c r="O868" i="12" s="1"/>
  <c r="Y868" i="7"/>
  <c r="W799" i="7"/>
  <c r="Z799" i="7" s="1"/>
  <c r="O799" i="12" s="1"/>
  <c r="Y799" i="7"/>
  <c r="W847" i="7"/>
  <c r="Z847" i="7" s="1"/>
  <c r="O847" i="12" s="1"/>
  <c r="Y847" i="7"/>
  <c r="W804" i="7"/>
  <c r="Z804" i="7" s="1"/>
  <c r="O804" i="12" s="1"/>
  <c r="Y804" i="7"/>
  <c r="W975" i="7"/>
  <c r="Z975" i="7" s="1"/>
  <c r="O975" i="12" s="1"/>
  <c r="Y975" i="7"/>
  <c r="W212" i="7"/>
  <c r="Z212" i="7" s="1"/>
  <c r="O212" i="12" s="1"/>
  <c r="Y212" i="7"/>
  <c r="W848" i="7"/>
  <c r="Z848" i="7" s="1"/>
  <c r="O848" i="12" s="1"/>
  <c r="Y848" i="7"/>
  <c r="W213" i="7"/>
  <c r="Z213" i="7" s="1"/>
  <c r="O213" i="12" s="1"/>
  <c r="Y213" i="7"/>
  <c r="W788" i="7"/>
  <c r="Z788" i="7" s="1"/>
  <c r="O788" i="12" s="1"/>
  <c r="Y788" i="7"/>
  <c r="W46" i="7"/>
  <c r="Z46" i="7" s="1"/>
  <c r="O46" i="12" s="1"/>
  <c r="Y46" i="7"/>
  <c r="W728" i="7"/>
  <c r="Z728" i="7" s="1"/>
  <c r="O728" i="12" s="1"/>
  <c r="Y728" i="7"/>
  <c r="W694" i="7"/>
  <c r="Z694" i="7" s="1"/>
  <c r="O694" i="12" s="1"/>
  <c r="Y694" i="7"/>
  <c r="W651" i="7"/>
  <c r="Z651" i="7" s="1"/>
  <c r="O651" i="12" s="1"/>
  <c r="Y651" i="7"/>
  <c r="W601" i="7"/>
  <c r="Z601" i="7" s="1"/>
  <c r="O601" i="12" s="1"/>
  <c r="Y601" i="7"/>
  <c r="W549" i="7"/>
  <c r="Z549" i="7" s="1"/>
  <c r="O549" i="12" s="1"/>
  <c r="Y549" i="7"/>
  <c r="W508" i="7"/>
  <c r="Z508" i="7" s="1"/>
  <c r="O508" i="12" s="1"/>
  <c r="Y508" i="7"/>
  <c r="W159" i="7"/>
  <c r="Z159" i="7" s="1"/>
  <c r="O159" i="12" s="1"/>
  <c r="Y159" i="7"/>
  <c r="W446" i="7"/>
  <c r="Z446" i="7" s="1"/>
  <c r="O446" i="12" s="1"/>
  <c r="Y446" i="7"/>
  <c r="W420" i="7"/>
  <c r="Z420" i="7" s="1"/>
  <c r="O420" i="12" s="1"/>
  <c r="Y420" i="7"/>
  <c r="W399" i="7"/>
  <c r="Z399" i="7" s="1"/>
  <c r="O399" i="12" s="1"/>
  <c r="Y399" i="7"/>
  <c r="W378" i="7"/>
  <c r="Z378" i="7" s="1"/>
  <c r="O378" i="12" s="1"/>
  <c r="Y378" i="7"/>
  <c r="W364" i="7"/>
  <c r="Z364" i="7" s="1"/>
  <c r="O364" i="12" s="1"/>
  <c r="Y364" i="7"/>
  <c r="W783" i="7"/>
  <c r="Z783" i="7" s="1"/>
  <c r="O783" i="12" s="1"/>
  <c r="Y783" i="7"/>
  <c r="W675" i="7"/>
  <c r="Z675" i="7" s="1"/>
  <c r="O675" i="12" s="1"/>
  <c r="Y675" i="7"/>
  <c r="W937" i="7"/>
  <c r="Z937" i="7" s="1"/>
  <c r="O937" i="12" s="1"/>
  <c r="Y937" i="7"/>
  <c r="W935" i="7"/>
  <c r="Z935" i="7" s="1"/>
  <c r="O935" i="12" s="1"/>
  <c r="Y935" i="7"/>
  <c r="W928" i="7"/>
  <c r="Z928" i="7" s="1"/>
  <c r="O928" i="12" s="1"/>
  <c r="Y928" i="7"/>
  <c r="W88" i="7"/>
  <c r="Z88" i="7" s="1"/>
  <c r="O88" i="12" s="1"/>
  <c r="Y88" i="7"/>
  <c r="W866" i="7"/>
  <c r="Z866" i="7" s="1"/>
  <c r="O866" i="12" s="1"/>
  <c r="Y866" i="7"/>
  <c r="W142" i="7"/>
  <c r="Z142" i="7" s="1"/>
  <c r="O142" i="12" s="1"/>
  <c r="Y142" i="7"/>
  <c r="W677" i="7"/>
  <c r="Z677" i="7" s="1"/>
  <c r="O677" i="12" s="1"/>
  <c r="Y677" i="7"/>
  <c r="W556" i="7"/>
  <c r="Z556" i="7" s="1"/>
  <c r="O556" i="12" s="1"/>
  <c r="Y556" i="7"/>
  <c r="W525" i="7"/>
  <c r="Z525" i="7" s="1"/>
  <c r="O525" i="12" s="1"/>
  <c r="Y525" i="7"/>
  <c r="W993" i="7"/>
  <c r="Z993" i="7" s="1"/>
  <c r="O993" i="12" s="1"/>
  <c r="Y993" i="7"/>
  <c r="W395" i="7"/>
  <c r="Z395" i="7" s="1"/>
  <c r="O395" i="12" s="1"/>
  <c r="Y395" i="7"/>
  <c r="W348" i="7"/>
  <c r="Z348" i="7" s="1"/>
  <c r="O348" i="12" s="1"/>
  <c r="Y348" i="7"/>
  <c r="W893" i="7"/>
  <c r="Z893" i="7" s="1"/>
  <c r="O893" i="12" s="1"/>
  <c r="Y893" i="7"/>
  <c r="W846" i="7"/>
  <c r="Z846" i="7" s="1"/>
  <c r="O846" i="12" s="1"/>
  <c r="Y846" i="7"/>
  <c r="W30" i="7"/>
  <c r="Z30" i="7" s="1"/>
  <c r="O30" i="12" s="1"/>
  <c r="Y30" i="7"/>
  <c r="W730" i="7"/>
  <c r="Z730" i="7" s="1"/>
  <c r="O730" i="12" s="1"/>
  <c r="Y730" i="7"/>
  <c r="W701" i="7"/>
  <c r="Z701" i="7" s="1"/>
  <c r="O701" i="12" s="1"/>
  <c r="Y701" i="7"/>
  <c r="W610" i="7"/>
  <c r="Z610" i="7" s="1"/>
  <c r="O610" i="12" s="1"/>
  <c r="Y610" i="7"/>
  <c r="W578" i="7"/>
  <c r="Z578" i="7" s="1"/>
  <c r="O578" i="12" s="1"/>
  <c r="Y578" i="7"/>
  <c r="W451" i="7"/>
  <c r="Z451" i="7" s="1"/>
  <c r="O451" i="12" s="1"/>
  <c r="Y451" i="7"/>
  <c r="W381" i="7"/>
  <c r="Z381" i="7" s="1"/>
  <c r="O381" i="12" s="1"/>
  <c r="Y381" i="7"/>
  <c r="W354" i="7"/>
  <c r="Z354" i="7" s="1"/>
  <c r="O354" i="12" s="1"/>
  <c r="Y354" i="7"/>
  <c r="W748" i="7"/>
  <c r="Z748" i="7" s="1"/>
  <c r="O748" i="12" s="1"/>
  <c r="Y748" i="7"/>
  <c r="W595" i="7"/>
  <c r="Z595" i="7" s="1"/>
  <c r="O595" i="12" s="1"/>
  <c r="Y595" i="7"/>
  <c r="W43" i="7"/>
  <c r="Z43" i="7" s="1"/>
  <c r="O43" i="12" s="1"/>
  <c r="Y43" i="7"/>
  <c r="W374" i="7"/>
  <c r="Z374" i="7" s="1"/>
  <c r="O374" i="12" s="1"/>
  <c r="Y374" i="7"/>
  <c r="W851" i="7"/>
  <c r="Z851" i="7" s="1"/>
  <c r="O851" i="12" s="1"/>
  <c r="Y851" i="7"/>
  <c r="W423" i="7"/>
  <c r="Z423" i="7" s="1"/>
  <c r="O423" i="12" s="1"/>
  <c r="Y423" i="7"/>
  <c r="W12" i="7"/>
  <c r="Z12" i="7" s="1"/>
  <c r="O12" i="12" s="1"/>
  <c r="Y12" i="7"/>
  <c r="W87" i="7"/>
  <c r="Z87" i="7" s="1"/>
  <c r="O87" i="12" s="1"/>
  <c r="Y87" i="7"/>
  <c r="W102" i="7"/>
  <c r="Z102" i="7" s="1"/>
  <c r="O102" i="12" s="1"/>
  <c r="Y102" i="7"/>
  <c r="W107" i="7"/>
  <c r="Z107" i="7" s="1"/>
  <c r="O107" i="12" s="1"/>
  <c r="Y107" i="7"/>
  <c r="W179" i="7"/>
  <c r="Z179" i="7" s="1"/>
  <c r="O179" i="12" s="1"/>
  <c r="Y179" i="7"/>
  <c r="W464" i="7"/>
  <c r="Z464" i="7" s="1"/>
  <c r="O464" i="12" s="1"/>
  <c r="Y464" i="7"/>
  <c r="W720" i="7"/>
  <c r="Z720" i="7" s="1"/>
  <c r="O720" i="12" s="1"/>
  <c r="Y720" i="7"/>
  <c r="W757" i="7"/>
  <c r="Z757" i="7" s="1"/>
  <c r="O757" i="12" s="1"/>
  <c r="Y757" i="7"/>
  <c r="W736" i="7"/>
  <c r="Z736" i="7" s="1"/>
  <c r="O736" i="12" s="1"/>
  <c r="Y736" i="7"/>
  <c r="W914" i="7"/>
  <c r="Z914" i="7" s="1"/>
  <c r="O914" i="12" s="1"/>
  <c r="Y914" i="7"/>
  <c r="W21" i="7"/>
  <c r="Z21" i="7" s="1"/>
  <c r="O21" i="12" s="1"/>
  <c r="Y21" i="7"/>
  <c r="W141" i="7"/>
  <c r="Z141" i="7" s="1"/>
  <c r="O141" i="12" s="1"/>
  <c r="Y141" i="7"/>
  <c r="W900" i="7"/>
  <c r="Z900" i="7" s="1"/>
  <c r="O900" i="12" s="1"/>
  <c r="Y900" i="7"/>
  <c r="W175" i="7"/>
  <c r="Z175" i="7" s="1"/>
  <c r="O175" i="12" s="1"/>
  <c r="Y175" i="7"/>
  <c r="W153" i="9"/>
  <c r="Z153" i="9" s="1"/>
  <c r="O1152" i="12" s="1"/>
  <c r="Y153" i="9"/>
  <c r="W158" i="9"/>
  <c r="Z158" i="9" s="1"/>
  <c r="O1157" i="12" s="1"/>
  <c r="Y158" i="9"/>
  <c r="W151" i="9"/>
  <c r="Z151" i="9" s="1"/>
  <c r="Y151" i="9"/>
  <c r="W222" i="9"/>
  <c r="Z222" i="9" s="1"/>
  <c r="O1221" i="12" s="1"/>
  <c r="Y222" i="9"/>
  <c r="W218" i="9"/>
  <c r="Z218" i="9" s="1"/>
  <c r="O1217" i="12" s="1"/>
  <c r="Y218" i="9"/>
  <c r="W219" i="9"/>
  <c r="Z219" i="9" s="1"/>
  <c r="O1218" i="12" s="1"/>
  <c r="Y219" i="9"/>
  <c r="W253" i="9"/>
  <c r="Z253" i="9" s="1"/>
  <c r="O1252" i="12" s="1"/>
  <c r="Y253" i="9"/>
  <c r="N1203" i="12"/>
  <c r="N1249" i="12"/>
  <c r="N1197" i="12"/>
  <c r="N1215" i="12"/>
  <c r="W162" i="9"/>
  <c r="Z162" i="9" s="1"/>
  <c r="O1161" i="12" s="1"/>
  <c r="Y162" i="9"/>
  <c r="N1174" i="12"/>
  <c r="N1213" i="12"/>
  <c r="N1262" i="12"/>
  <c r="N1253" i="12"/>
  <c r="N1224" i="12"/>
  <c r="P1224" i="12" s="1"/>
  <c r="AA225" i="9"/>
  <c r="W237" i="9"/>
  <c r="Z237" i="9" s="1"/>
  <c r="O1236" i="12" s="1"/>
  <c r="Y237" i="9"/>
  <c r="W167" i="9"/>
  <c r="Z167" i="9" s="1"/>
  <c r="O1166" i="12" s="1"/>
  <c r="Y167" i="9"/>
  <c r="W238" i="9"/>
  <c r="Z238" i="9" s="1"/>
  <c r="O1237" i="12" s="1"/>
  <c r="Y238" i="9"/>
  <c r="W206" i="9"/>
  <c r="Z206" i="9" s="1"/>
  <c r="O1205" i="12" s="1"/>
  <c r="Y206" i="9"/>
  <c r="W211" i="9"/>
  <c r="Z211" i="9" s="1"/>
  <c r="O1210" i="12" s="1"/>
  <c r="Y211" i="9"/>
  <c r="W236" i="9"/>
  <c r="Z236" i="9" s="1"/>
  <c r="O1235" i="12" s="1"/>
  <c r="Y236" i="9"/>
  <c r="W265" i="9"/>
  <c r="Z265" i="9" s="1"/>
  <c r="O1264" i="12" s="1"/>
  <c r="Y265" i="9"/>
  <c r="W164" i="9"/>
  <c r="Z164" i="9" s="1"/>
  <c r="O1163" i="12" s="1"/>
  <c r="Y164" i="9"/>
  <c r="W227" i="9"/>
  <c r="Z227" i="9" s="1"/>
  <c r="O1226" i="12" s="1"/>
  <c r="Y227" i="9"/>
  <c r="W233" i="9"/>
  <c r="Z233" i="9" s="1"/>
  <c r="O1232" i="12" s="1"/>
  <c r="Y233" i="9"/>
  <c r="W221" i="9"/>
  <c r="Z221" i="9" s="1"/>
  <c r="O1220" i="12" s="1"/>
  <c r="Y221" i="9"/>
  <c r="W255" i="9"/>
  <c r="Z255" i="9" s="1"/>
  <c r="O1254" i="12" s="1"/>
  <c r="Y255" i="9"/>
  <c r="W156" i="9"/>
  <c r="Z156" i="9" s="1"/>
  <c r="O1155" i="12" s="1"/>
  <c r="Y156" i="9"/>
  <c r="W258" i="9"/>
  <c r="Z258" i="9" s="1"/>
  <c r="O1257" i="12" s="1"/>
  <c r="Y258" i="9"/>
  <c r="W246" i="9"/>
  <c r="Z246" i="9" s="1"/>
  <c r="O1245" i="12" s="1"/>
  <c r="Y246" i="9"/>
  <c r="W205" i="9"/>
  <c r="Z205" i="9" s="1"/>
  <c r="O1204" i="12" s="1"/>
  <c r="Y205" i="9"/>
  <c r="W217" i="9"/>
  <c r="Z217" i="9" s="1"/>
  <c r="O1216" i="12" s="1"/>
  <c r="Y217" i="9"/>
  <c r="W248" i="9"/>
  <c r="Z248" i="9" s="1"/>
  <c r="O1247" i="12" s="1"/>
  <c r="Y248" i="9"/>
  <c r="W197" i="9"/>
  <c r="Z197" i="9" s="1"/>
  <c r="O1196" i="12" s="1"/>
  <c r="Y197" i="9"/>
  <c r="W188" i="9"/>
  <c r="Z188" i="9" s="1"/>
  <c r="O1187" i="12" s="1"/>
  <c r="Y188" i="9"/>
  <c r="W223" i="9"/>
  <c r="Z223" i="9" s="1"/>
  <c r="O1222" i="12" s="1"/>
  <c r="Y223" i="9"/>
  <c r="W189" i="9"/>
  <c r="Z189" i="9" s="1"/>
  <c r="O1188" i="12" s="1"/>
  <c r="Y189" i="9"/>
  <c r="N1192" i="12"/>
  <c r="N1151" i="12"/>
  <c r="N1153" i="12"/>
  <c r="N1246" i="12"/>
  <c r="W196" i="9"/>
  <c r="Z196" i="9" s="1"/>
  <c r="O1195" i="12" s="1"/>
  <c r="Y196" i="9"/>
  <c r="W199" i="9"/>
  <c r="Z199" i="9" s="1"/>
  <c r="O1198" i="12" s="1"/>
  <c r="Y199" i="9"/>
  <c r="W185" i="9"/>
  <c r="Z185" i="9" s="1"/>
  <c r="O1184" i="12" s="1"/>
  <c r="Y185" i="9"/>
  <c r="W159" i="9"/>
  <c r="Z159" i="9" s="1"/>
  <c r="O1158" i="12" s="1"/>
  <c r="Y159" i="9"/>
  <c r="W182" i="9"/>
  <c r="Z182" i="9" s="1"/>
  <c r="O1181" i="12" s="1"/>
  <c r="Y182" i="9"/>
  <c r="W260" i="9"/>
  <c r="Z260" i="9" s="1"/>
  <c r="O1259" i="12" s="1"/>
  <c r="Y260" i="9"/>
  <c r="W209" i="9"/>
  <c r="Z209" i="9" s="1"/>
  <c r="O1208" i="12" s="1"/>
  <c r="Y209" i="9"/>
  <c r="W978" i="7"/>
  <c r="Z978" i="7" s="1"/>
  <c r="O978" i="12" s="1"/>
  <c r="Y978" i="7"/>
  <c r="W228" i="7"/>
  <c r="Z228" i="7" s="1"/>
  <c r="O228" i="12" s="1"/>
  <c r="Y228" i="7"/>
  <c r="W240" i="7"/>
  <c r="Z240" i="7" s="1"/>
  <c r="O240" i="12" s="1"/>
  <c r="Y240" i="7"/>
  <c r="W308" i="7"/>
  <c r="Z308" i="7" s="1"/>
  <c r="O308" i="12" s="1"/>
  <c r="Y308" i="7"/>
  <c r="W260" i="7"/>
  <c r="Z260" i="7" s="1"/>
  <c r="O260" i="12" s="1"/>
  <c r="Y260" i="7"/>
  <c r="W262" i="7"/>
  <c r="Z262" i="7" s="1"/>
  <c r="O262" i="12" s="1"/>
  <c r="Y262" i="7"/>
  <c r="W241" i="7"/>
  <c r="Z241" i="7" s="1"/>
  <c r="O241" i="12" s="1"/>
  <c r="Y241" i="7"/>
  <c r="W235" i="7"/>
  <c r="Z235" i="7" s="1"/>
  <c r="O235" i="12" s="1"/>
  <c r="Y235" i="7"/>
  <c r="W317" i="7"/>
  <c r="Z317" i="7" s="1"/>
  <c r="O317" i="12" s="1"/>
  <c r="Y317" i="7"/>
  <c r="W338" i="7"/>
  <c r="Z338" i="7" s="1"/>
  <c r="O338" i="12" s="1"/>
  <c r="Y338" i="7"/>
  <c r="W284" i="7"/>
  <c r="Z284" i="7" s="1"/>
  <c r="O284" i="12" s="1"/>
  <c r="Y284" i="7"/>
  <c r="W264" i="7"/>
  <c r="Z264" i="7" s="1"/>
  <c r="O264" i="12" s="1"/>
  <c r="Y264" i="7"/>
  <c r="W318" i="7"/>
  <c r="Z318" i="7" s="1"/>
  <c r="O318" i="12" s="1"/>
  <c r="Y318" i="7"/>
  <c r="W252" i="7"/>
  <c r="Z252" i="7" s="1"/>
  <c r="O252" i="12" s="1"/>
  <c r="Y252" i="7"/>
  <c r="W269" i="7"/>
  <c r="Z269" i="7" s="1"/>
  <c r="O269" i="12" s="1"/>
  <c r="Y269" i="7"/>
  <c r="W325" i="7"/>
  <c r="Z325" i="7" s="1"/>
  <c r="O325" i="12" s="1"/>
  <c r="Y325" i="7"/>
  <c r="W277" i="7"/>
  <c r="Z277" i="7" s="1"/>
  <c r="O277" i="12" s="1"/>
  <c r="Y277" i="7"/>
  <c r="W249" i="7"/>
  <c r="Z249" i="7" s="1"/>
  <c r="O249" i="12" s="1"/>
  <c r="Y249" i="7"/>
  <c r="W306" i="7"/>
  <c r="Z306" i="7" s="1"/>
  <c r="O306" i="12" s="1"/>
  <c r="Y306" i="7"/>
  <c r="W243" i="7"/>
  <c r="Z243" i="7" s="1"/>
  <c r="O243" i="12" s="1"/>
  <c r="Y243" i="7"/>
  <c r="W329" i="7"/>
  <c r="Z329" i="7" s="1"/>
  <c r="O329" i="12" s="1"/>
  <c r="Y329" i="7"/>
  <c r="W255" i="7"/>
  <c r="Z255" i="7" s="1"/>
  <c r="O255" i="12" s="1"/>
  <c r="Y255" i="7"/>
  <c r="W266" i="7"/>
  <c r="Z266" i="7" s="1"/>
  <c r="O266" i="12" s="1"/>
  <c r="Y266" i="7"/>
  <c r="W233" i="7"/>
  <c r="Z233" i="7" s="1"/>
  <c r="O233" i="12" s="1"/>
  <c r="Y233" i="7"/>
  <c r="W283" i="7"/>
  <c r="Z283" i="7" s="1"/>
  <c r="O283" i="12" s="1"/>
  <c r="Y283" i="7"/>
  <c r="W229" i="7"/>
  <c r="Z229" i="7" s="1"/>
  <c r="O229" i="12" s="1"/>
  <c r="Y229" i="7"/>
  <c r="W324" i="7"/>
  <c r="Z324" i="7" s="1"/>
  <c r="O324" i="12" s="1"/>
  <c r="Y324" i="7"/>
  <c r="W270" i="7"/>
  <c r="Z270" i="7" s="1"/>
  <c r="O270" i="12" s="1"/>
  <c r="Y270" i="7"/>
  <c r="W242" i="7"/>
  <c r="Z242" i="7" s="1"/>
  <c r="O242" i="12" s="1"/>
  <c r="Y242" i="7"/>
  <c r="W247" i="7"/>
  <c r="Z247" i="7" s="1"/>
  <c r="O247" i="12" s="1"/>
  <c r="Y247" i="7"/>
  <c r="W323" i="7"/>
  <c r="Z323" i="7" s="1"/>
  <c r="O323" i="12" s="1"/>
  <c r="Y323" i="7"/>
  <c r="W253" i="7"/>
  <c r="Z253" i="7" s="1"/>
  <c r="O253" i="12" s="1"/>
  <c r="Y253" i="7"/>
  <c r="W336" i="7"/>
  <c r="Z336" i="7" s="1"/>
  <c r="O336" i="12" s="1"/>
  <c r="Y336" i="7"/>
  <c r="W258" i="7"/>
  <c r="Z258" i="7" s="1"/>
  <c r="O258" i="12" s="1"/>
  <c r="Y258" i="7"/>
  <c r="W330" i="7"/>
  <c r="Z330" i="7" s="1"/>
  <c r="O330" i="12" s="1"/>
  <c r="Y330" i="7"/>
  <c r="W248" i="7"/>
  <c r="Z248" i="7" s="1"/>
  <c r="O248" i="12" s="1"/>
  <c r="Y248" i="7"/>
  <c r="W320" i="7"/>
  <c r="Z320" i="7" s="1"/>
  <c r="O320" i="12" s="1"/>
  <c r="Y320" i="7"/>
  <c r="W301" i="7"/>
  <c r="Z301" i="7" s="1"/>
  <c r="O301" i="12" s="1"/>
  <c r="Y301" i="7"/>
  <c r="W289" i="7"/>
  <c r="Z289" i="7" s="1"/>
  <c r="O289" i="12" s="1"/>
  <c r="Y289" i="7"/>
  <c r="W299" i="7"/>
  <c r="Z299" i="7" s="1"/>
  <c r="O299" i="12" s="1"/>
  <c r="Y299" i="7"/>
  <c r="W309" i="7"/>
  <c r="Z309" i="7" s="1"/>
  <c r="O309" i="12" s="1"/>
  <c r="Y309" i="7"/>
  <c r="W304" i="7"/>
  <c r="Z304" i="7" s="1"/>
  <c r="O304" i="12" s="1"/>
  <c r="Y304" i="7"/>
  <c r="W287" i="7"/>
  <c r="Z287" i="7" s="1"/>
  <c r="O287" i="12" s="1"/>
  <c r="Y287" i="7"/>
  <c r="W291" i="7"/>
  <c r="Z291" i="7" s="1"/>
  <c r="O291" i="12" s="1"/>
  <c r="Y291" i="7"/>
  <c r="W294" i="7"/>
  <c r="Z294" i="7" s="1"/>
  <c r="O294" i="12" s="1"/>
  <c r="Y294" i="7"/>
  <c r="W259" i="7"/>
  <c r="Z259" i="7" s="1"/>
  <c r="O259" i="12" s="1"/>
  <c r="Y259" i="7"/>
  <c r="W261" i="7"/>
  <c r="Z261" i="7" s="1"/>
  <c r="O261" i="12" s="1"/>
  <c r="Y261" i="7"/>
  <c r="W326" i="7"/>
  <c r="Z326" i="7" s="1"/>
  <c r="O326" i="12" s="1"/>
  <c r="Y326" i="7"/>
  <c r="W227" i="7"/>
  <c r="Z227" i="7" s="1"/>
  <c r="O227" i="12" s="1"/>
  <c r="Y227" i="7"/>
  <c r="W246" i="7"/>
  <c r="Z246" i="7" s="1"/>
  <c r="O246" i="12" s="1"/>
  <c r="Y246" i="7"/>
  <c r="W339" i="7"/>
  <c r="Z339" i="7" s="1"/>
  <c r="O339" i="12" s="1"/>
  <c r="Y339" i="7"/>
  <c r="W312" i="7"/>
  <c r="Z312" i="7" s="1"/>
  <c r="O312" i="12" s="1"/>
  <c r="Y312" i="7"/>
  <c r="W292" i="7"/>
  <c r="Z292" i="7" s="1"/>
  <c r="O292" i="12" s="1"/>
  <c r="Y292" i="7"/>
  <c r="W279" i="7"/>
  <c r="Z279" i="7" s="1"/>
  <c r="O279" i="12" s="1"/>
  <c r="Y279" i="7"/>
  <c r="W322" i="7"/>
  <c r="Z322" i="7" s="1"/>
  <c r="O322" i="12" s="1"/>
  <c r="Y322" i="7"/>
  <c r="W281" i="7"/>
  <c r="Z281" i="7" s="1"/>
  <c r="O281" i="12" s="1"/>
  <c r="Y281" i="7"/>
  <c r="W250" i="7"/>
  <c r="Z250" i="7" s="1"/>
  <c r="O250" i="12" s="1"/>
  <c r="Y250" i="7"/>
  <c r="W271" i="7"/>
  <c r="Z271" i="7" s="1"/>
  <c r="O271" i="12" s="1"/>
  <c r="Y271" i="7"/>
  <c r="W244" i="7"/>
  <c r="Z244" i="7" s="1"/>
  <c r="O244" i="12" s="1"/>
  <c r="Y244" i="7"/>
  <c r="W328" i="7"/>
  <c r="Z328" i="7" s="1"/>
  <c r="O328" i="12" s="1"/>
  <c r="Y328" i="7"/>
  <c r="W313" i="7"/>
  <c r="Z313" i="7" s="1"/>
  <c r="O313" i="12" s="1"/>
  <c r="Y313" i="7"/>
  <c r="W311" i="7"/>
  <c r="Z311" i="7" s="1"/>
  <c r="O311" i="12" s="1"/>
  <c r="Y311" i="7"/>
  <c r="W300" i="7"/>
  <c r="Z300" i="7" s="1"/>
  <c r="O300" i="12" s="1"/>
  <c r="Y300" i="7"/>
  <c r="W274" i="7"/>
  <c r="Z274" i="7" s="1"/>
  <c r="O274" i="12" s="1"/>
  <c r="Y274" i="7"/>
  <c r="W327" i="7"/>
  <c r="Z327" i="7" s="1"/>
  <c r="O327" i="12" s="1"/>
  <c r="Y327" i="7"/>
  <c r="W293" i="7"/>
  <c r="Z293" i="7" s="1"/>
  <c r="O293" i="12" s="1"/>
  <c r="Y293" i="7"/>
  <c r="W268" i="7"/>
  <c r="Z268" i="7" s="1"/>
  <c r="O268" i="12" s="1"/>
  <c r="Y268" i="7"/>
  <c r="W335" i="7"/>
  <c r="Z335" i="7" s="1"/>
  <c r="O335" i="12" s="1"/>
  <c r="Y335" i="7"/>
  <c r="W231" i="7"/>
  <c r="Z231" i="7" s="1"/>
  <c r="O231" i="12" s="1"/>
  <c r="Y231" i="7"/>
  <c r="W232" i="7"/>
  <c r="Z232" i="7" s="1"/>
  <c r="O232" i="12" s="1"/>
  <c r="Y232" i="7"/>
  <c r="W285" i="7"/>
  <c r="Z285" i="7" s="1"/>
  <c r="O285" i="12" s="1"/>
  <c r="Y285" i="7"/>
  <c r="W280" i="7"/>
  <c r="Z280" i="7" s="1"/>
  <c r="O280" i="12" s="1"/>
  <c r="Y280" i="7"/>
  <c r="W302" i="7"/>
  <c r="Z302" i="7" s="1"/>
  <c r="O302" i="12" s="1"/>
  <c r="Y302" i="7"/>
  <c r="W316" i="7"/>
  <c r="Z316" i="7" s="1"/>
  <c r="O316" i="12" s="1"/>
  <c r="Y316" i="7"/>
  <c r="W256" i="7"/>
  <c r="Z256" i="7" s="1"/>
  <c r="O256" i="12" s="1"/>
  <c r="Y256" i="7"/>
  <c r="W319" i="7"/>
  <c r="Z319" i="7" s="1"/>
  <c r="O319" i="12" s="1"/>
  <c r="Y319" i="7"/>
  <c r="W310" i="7"/>
  <c r="Z310" i="7" s="1"/>
  <c r="O310" i="12" s="1"/>
  <c r="Y310" i="7"/>
  <c r="W314" i="7"/>
  <c r="Z314" i="7" s="1"/>
  <c r="O314" i="12" s="1"/>
  <c r="Y314" i="7"/>
  <c r="W340" i="7"/>
  <c r="Z340" i="7" s="1"/>
  <c r="O340" i="12" s="1"/>
  <c r="Y340" i="7"/>
  <c r="W282" i="7"/>
  <c r="Z282" i="7" s="1"/>
  <c r="O282" i="12" s="1"/>
  <c r="Y282" i="7"/>
  <c r="W321" i="7"/>
  <c r="Z321" i="7" s="1"/>
  <c r="O321" i="12" s="1"/>
  <c r="Y321" i="7"/>
  <c r="W239" i="7"/>
  <c r="Z239" i="7" s="1"/>
  <c r="O239" i="12" s="1"/>
  <c r="Y239" i="7"/>
  <c r="W245" i="7"/>
  <c r="Z245" i="7" s="1"/>
  <c r="O245" i="12" s="1"/>
  <c r="Y245" i="7"/>
  <c r="W307" i="7"/>
  <c r="Z307" i="7" s="1"/>
  <c r="O307" i="12" s="1"/>
  <c r="Y307" i="7"/>
  <c r="W342" i="7"/>
  <c r="Z342" i="7" s="1"/>
  <c r="O342" i="12" s="1"/>
  <c r="Y342" i="7"/>
  <c r="W251" i="7"/>
  <c r="Z251" i="7" s="1"/>
  <c r="O251" i="12" s="1"/>
  <c r="Y251" i="7"/>
  <c r="W236" i="7"/>
  <c r="Z236" i="7" s="1"/>
  <c r="O236" i="12" s="1"/>
  <c r="Y236" i="7"/>
  <c r="W273" i="7"/>
  <c r="Z273" i="7" s="1"/>
  <c r="O273" i="12" s="1"/>
  <c r="Y273" i="7"/>
  <c r="W265" i="7"/>
  <c r="Z265" i="7" s="1"/>
  <c r="O265" i="12" s="1"/>
  <c r="Y265" i="7"/>
  <c r="W237" i="7"/>
  <c r="Z237" i="7" s="1"/>
  <c r="O237" i="12" s="1"/>
  <c r="Y237" i="7"/>
  <c r="W337" i="7"/>
  <c r="Z337" i="7" s="1"/>
  <c r="O337" i="12" s="1"/>
  <c r="Y337" i="7"/>
  <c r="W297" i="7"/>
  <c r="Z297" i="7" s="1"/>
  <c r="O297" i="12" s="1"/>
  <c r="Y297" i="7"/>
  <c r="W263" i="7"/>
  <c r="Z263" i="7" s="1"/>
  <c r="O263" i="12" s="1"/>
  <c r="Y263" i="7"/>
  <c r="W288" i="7"/>
  <c r="Z288" i="7" s="1"/>
  <c r="O288" i="12" s="1"/>
  <c r="Y288" i="7"/>
  <c r="W298" i="7"/>
  <c r="Z298" i="7" s="1"/>
  <c r="O298" i="12" s="1"/>
  <c r="Y298" i="7"/>
  <c r="W334" i="7"/>
  <c r="Z334" i="7" s="1"/>
  <c r="O334" i="12" s="1"/>
  <c r="Y334" i="7"/>
  <c r="W275" i="7"/>
  <c r="Z275" i="7" s="1"/>
  <c r="O275" i="12" s="1"/>
  <c r="Y275" i="7"/>
  <c r="W295" i="7"/>
  <c r="Z295" i="7" s="1"/>
  <c r="O295" i="12" s="1"/>
  <c r="Y295" i="7"/>
  <c r="W276" i="7"/>
  <c r="Z276" i="7" s="1"/>
  <c r="O276" i="12" s="1"/>
  <c r="Y276" i="7"/>
  <c r="W230" i="7"/>
  <c r="Z230" i="7" s="1"/>
  <c r="O230" i="12" s="1"/>
  <c r="Y230" i="7"/>
  <c r="W341" i="7"/>
  <c r="Z341" i="7" s="1"/>
  <c r="O341" i="12" s="1"/>
  <c r="Y341" i="7"/>
  <c r="W315" i="7"/>
  <c r="Z315" i="7" s="1"/>
  <c r="O315" i="12" s="1"/>
  <c r="Y315" i="7"/>
  <c r="W234" i="7"/>
  <c r="Z234" i="7" s="1"/>
  <c r="O234" i="12" s="1"/>
  <c r="Y234" i="7"/>
  <c r="W226" i="7"/>
  <c r="Z226" i="7" s="1"/>
  <c r="O226" i="12" s="1"/>
  <c r="Y226" i="7"/>
  <c r="W238" i="7"/>
  <c r="Z238" i="7" s="1"/>
  <c r="O238" i="12" s="1"/>
  <c r="Y238" i="7"/>
  <c r="W272" i="7"/>
  <c r="Z272" i="7" s="1"/>
  <c r="O272" i="12" s="1"/>
  <c r="Y272" i="7"/>
  <c r="W290" i="7"/>
  <c r="Z290" i="7" s="1"/>
  <c r="O290" i="12" s="1"/>
  <c r="Y290" i="7"/>
  <c r="W303" i="7"/>
  <c r="Z303" i="7" s="1"/>
  <c r="O303" i="12" s="1"/>
  <c r="Y303" i="7"/>
  <c r="W331" i="7"/>
  <c r="Z331" i="7" s="1"/>
  <c r="O331" i="12" s="1"/>
  <c r="Y331" i="7"/>
  <c r="W333" i="7"/>
  <c r="Z333" i="7" s="1"/>
  <c r="O333" i="12" s="1"/>
  <c r="Y333" i="7"/>
  <c r="W332" i="7"/>
  <c r="Z332" i="7" s="1"/>
  <c r="O332" i="12" s="1"/>
  <c r="Y332" i="7"/>
  <c r="W305" i="7"/>
  <c r="Z305" i="7" s="1"/>
  <c r="O305" i="12" s="1"/>
  <c r="Y305" i="7"/>
  <c r="W267" i="7"/>
  <c r="Z267" i="7" s="1"/>
  <c r="O267" i="12" s="1"/>
  <c r="Y267" i="7"/>
  <c r="W296" i="7"/>
  <c r="Z296" i="7" s="1"/>
  <c r="O296" i="12" s="1"/>
  <c r="Y296" i="7"/>
  <c r="W286" i="7"/>
  <c r="Z286" i="7" s="1"/>
  <c r="O286" i="12" s="1"/>
  <c r="Y286" i="7"/>
  <c r="W257" i="7"/>
  <c r="Z257" i="7" s="1"/>
  <c r="O257" i="12" s="1"/>
  <c r="Y257" i="7"/>
  <c r="W278" i="7"/>
  <c r="Z278" i="7" s="1"/>
  <c r="O278" i="12" s="1"/>
  <c r="Y278" i="7"/>
  <c r="W254" i="7"/>
  <c r="Z254" i="7" s="1"/>
  <c r="O254" i="12" s="1"/>
  <c r="Y254" i="7"/>
  <c r="W216" i="7"/>
  <c r="Z216" i="7" s="1"/>
  <c r="O216" i="12" s="1"/>
  <c r="Y216" i="7"/>
  <c r="W224" i="7"/>
  <c r="Z224" i="7" s="1"/>
  <c r="O224" i="12" s="1"/>
  <c r="Y224" i="7"/>
  <c r="W223" i="7"/>
  <c r="Z223" i="7" s="1"/>
  <c r="O223" i="12" s="1"/>
  <c r="Y223" i="7"/>
  <c r="W220" i="7"/>
  <c r="Z220" i="7" s="1"/>
  <c r="O220" i="12" s="1"/>
  <c r="Y220" i="7"/>
  <c r="W222" i="7"/>
  <c r="Z222" i="7" s="1"/>
  <c r="O222" i="12" s="1"/>
  <c r="Y222" i="7"/>
  <c r="W225" i="7"/>
  <c r="Z225" i="7" s="1"/>
  <c r="O225" i="12" s="1"/>
  <c r="Y225" i="7"/>
  <c r="W218" i="7"/>
  <c r="Z218" i="7" s="1"/>
  <c r="O218" i="12" s="1"/>
  <c r="Y218" i="7"/>
  <c r="W221" i="7"/>
  <c r="Z221" i="7" s="1"/>
  <c r="O221" i="12" s="1"/>
  <c r="Y221" i="7"/>
  <c r="W217" i="7"/>
  <c r="Z217" i="7" s="1"/>
  <c r="O217" i="12" s="1"/>
  <c r="Y217" i="7"/>
  <c r="W219" i="7"/>
  <c r="Z219" i="7" s="1"/>
  <c r="O219" i="12" s="1"/>
  <c r="Y219" i="7"/>
  <c r="U1005" i="7"/>
  <c r="W4" i="7"/>
  <c r="V1005" i="7"/>
  <c r="V4" i="9"/>
  <c r="Y4" i="9" s="1"/>
  <c r="U576" i="9"/>
  <c r="P1113" i="12" l="1"/>
  <c r="N1176" i="12"/>
  <c r="P1176" i="12" s="1"/>
  <c r="AA114" i="9"/>
  <c r="AA439" i="9"/>
  <c r="N1014" i="12"/>
  <c r="P1014" i="12" s="1"/>
  <c r="N1484" i="12"/>
  <c r="P1484" i="12" s="1"/>
  <c r="AA486" i="9"/>
  <c r="N1239" i="12"/>
  <c r="P1239" i="12" s="1"/>
  <c r="AA478" i="9"/>
  <c r="P1197" i="12"/>
  <c r="AA448" i="9"/>
  <c r="AA141" i="9"/>
  <c r="AA510" i="9"/>
  <c r="N1056" i="12"/>
  <c r="P1056" i="12" s="1"/>
  <c r="N1492" i="12"/>
  <c r="P1492" i="12" s="1"/>
  <c r="N1191" i="12"/>
  <c r="P1191" i="12" s="1"/>
  <c r="AA423" i="9"/>
  <c r="P1053" i="12"/>
  <c r="N1214" i="12"/>
  <c r="P1214" i="12" s="1"/>
  <c r="AA193" i="9"/>
  <c r="AA214" i="9"/>
  <c r="AA145" i="9"/>
  <c r="AA256" i="9"/>
  <c r="P1067" i="12"/>
  <c r="P1559" i="12"/>
  <c r="P1460" i="12"/>
  <c r="AA250" i="9"/>
  <c r="P1151" i="12"/>
  <c r="P1229" i="12"/>
  <c r="AA548" i="9"/>
  <c r="P1034" i="12"/>
  <c r="P1171" i="12"/>
  <c r="AA166" i="9"/>
  <c r="AA66" i="9"/>
  <c r="AA530" i="9"/>
  <c r="P1225" i="12"/>
  <c r="N1180" i="12"/>
  <c r="P1180" i="12" s="1"/>
  <c r="AA152" i="9"/>
  <c r="AA35" i="9"/>
  <c r="N1396" i="12"/>
  <c r="P1396" i="12" s="1"/>
  <c r="P1240" i="12"/>
  <c r="P1202" i="12"/>
  <c r="AA170" i="9"/>
  <c r="AA198" i="9"/>
  <c r="AA204" i="9"/>
  <c r="N646" i="12"/>
  <c r="P646" i="12" s="1"/>
  <c r="P1105" i="12"/>
  <c r="P1072" i="12"/>
  <c r="AA154" i="9"/>
  <c r="P1213" i="12"/>
  <c r="AA54" i="9"/>
  <c r="P1284" i="12"/>
  <c r="AA318" i="9"/>
  <c r="AA544" i="9"/>
  <c r="P1468" i="12"/>
  <c r="P1250" i="12"/>
  <c r="P1192" i="12"/>
  <c r="AA10" i="9"/>
  <c r="P1398" i="12"/>
  <c r="N1267" i="12"/>
  <c r="P1267" i="12" s="1"/>
  <c r="AA68" i="9"/>
  <c r="P1317" i="12"/>
  <c r="AA73" i="9"/>
  <c r="AA365" i="9"/>
  <c r="AA411" i="9"/>
  <c r="AA450" i="9"/>
  <c r="AA356" i="9"/>
  <c r="P1183" i="12"/>
  <c r="P1500" i="12"/>
  <c r="AA399" i="9"/>
  <c r="AA135" i="9"/>
  <c r="AA560" i="9"/>
  <c r="AA87" i="9"/>
  <c r="P1302" i="12"/>
  <c r="AA533" i="9"/>
  <c r="AA138" i="9"/>
  <c r="AA75" i="9"/>
  <c r="P1364" i="12"/>
  <c r="AA477" i="9"/>
  <c r="P1410" i="12"/>
  <c r="AA520" i="9"/>
  <c r="P1532" i="12"/>
  <c r="P1137" i="12"/>
  <c r="AA461" i="9"/>
  <c r="P1074" i="12"/>
  <c r="P1144" i="12"/>
  <c r="AA106" i="9"/>
  <c r="AA285" i="9"/>
  <c r="P1476" i="12"/>
  <c r="AA272" i="9"/>
  <c r="P1567" i="12"/>
  <c r="AA239" i="9"/>
  <c r="P1167" i="12"/>
  <c r="P1280" i="12"/>
  <c r="AA307" i="9"/>
  <c r="P1568" i="12"/>
  <c r="P1424" i="12"/>
  <c r="P1185" i="12"/>
  <c r="AA484" i="9"/>
  <c r="AA13" i="9"/>
  <c r="P1059" i="12"/>
  <c r="P1148" i="12"/>
  <c r="AA213" i="9"/>
  <c r="P1093" i="12"/>
  <c r="P1094" i="12"/>
  <c r="P1572" i="12"/>
  <c r="AA431" i="9"/>
  <c r="P1206" i="12"/>
  <c r="AA31" i="9"/>
  <c r="AA279" i="9"/>
  <c r="AA331" i="9"/>
  <c r="P1241" i="12"/>
  <c r="AA381" i="9"/>
  <c r="AA565" i="9"/>
  <c r="AA161" i="9"/>
  <c r="AA58" i="9"/>
  <c r="P1558" i="12"/>
  <c r="P1260" i="12"/>
  <c r="AA38" i="9"/>
  <c r="P660" i="12"/>
  <c r="AA130" i="9"/>
  <c r="P1324" i="12"/>
  <c r="AA350" i="9"/>
  <c r="P1491" i="12"/>
  <c r="AA103" i="9"/>
  <c r="P1189" i="12"/>
  <c r="P1358" i="12"/>
  <c r="AA370" i="9"/>
  <c r="P1275" i="12"/>
  <c r="AA355" i="9"/>
  <c r="AA200" i="9"/>
  <c r="AA48" i="9"/>
  <c r="P1178" i="12"/>
  <c r="AA262" i="9"/>
  <c r="P1361" i="12"/>
  <c r="P1297" i="12"/>
  <c r="P1373" i="12"/>
  <c r="P1073" i="12"/>
  <c r="AA183" i="9"/>
  <c r="AA644" i="7"/>
  <c r="AA275" i="9"/>
  <c r="P1006" i="12"/>
  <c r="P1194" i="12"/>
  <c r="AA366" i="9"/>
  <c r="AA136" i="9"/>
  <c r="P1227" i="12"/>
  <c r="AA339" i="9"/>
  <c r="AA14" i="9"/>
  <c r="N1086" i="12"/>
  <c r="P1086" i="12" s="1"/>
  <c r="N1134" i="12"/>
  <c r="P1134" i="12" s="1"/>
  <c r="P1065" i="12"/>
  <c r="P1538" i="12"/>
  <c r="N1533" i="12"/>
  <c r="P1533" i="12" s="1"/>
  <c r="AA278" i="9"/>
  <c r="AA476" i="9"/>
  <c r="P1075" i="12"/>
  <c r="AA353" i="9"/>
  <c r="AA469" i="9"/>
  <c r="AA482" i="9"/>
  <c r="P1268" i="12"/>
  <c r="AA288" i="9"/>
  <c r="AA247" i="9"/>
  <c r="AA676" i="7"/>
  <c r="AA496" i="9"/>
  <c r="AA389" i="9"/>
  <c r="P1529" i="12"/>
  <c r="AA564" i="9"/>
  <c r="AA509" i="9"/>
  <c r="P1543" i="12"/>
  <c r="AA403" i="9"/>
  <c r="P1233" i="12"/>
  <c r="P656" i="12"/>
  <c r="P1193" i="12"/>
  <c r="P1200" i="12"/>
  <c r="P1258" i="12"/>
  <c r="AA172" i="9"/>
  <c r="AA174" i="9"/>
  <c r="P1555" i="12"/>
  <c r="P1256" i="12"/>
  <c r="AA163" i="9"/>
  <c r="P1174" i="12"/>
  <c r="P1249" i="12"/>
  <c r="AA226" i="9"/>
  <c r="P1246" i="12"/>
  <c r="P1263" i="12"/>
  <c r="P1173" i="12"/>
  <c r="AA251" i="9"/>
  <c r="AA175" i="9"/>
  <c r="AA539" i="9"/>
  <c r="P1495" i="12"/>
  <c r="P1388" i="12"/>
  <c r="P1508" i="12"/>
  <c r="AA269" i="9"/>
  <c r="P1287" i="12"/>
  <c r="AA96" i="9"/>
  <c r="P1336" i="12"/>
  <c r="AA89" i="9"/>
  <c r="AA133" i="9"/>
  <c r="AA320" i="9"/>
  <c r="P1464" i="12"/>
  <c r="AA92" i="9"/>
  <c r="AA323" i="9"/>
  <c r="N1456" i="12"/>
  <c r="P1456" i="12" s="1"/>
  <c r="P1055" i="12"/>
  <c r="AA202" i="9"/>
  <c r="P1153" i="12"/>
  <c r="AA212" i="9"/>
  <c r="AA165" i="9"/>
  <c r="P1253" i="12"/>
  <c r="P1203" i="12"/>
  <c r="P1140" i="12"/>
  <c r="P1175" i="12"/>
  <c r="AA245" i="9"/>
  <c r="AA208" i="9"/>
  <c r="AA495" i="9"/>
  <c r="AA51" i="9"/>
  <c r="P1132" i="12"/>
  <c r="P1319" i="12"/>
  <c r="P1562" i="12"/>
  <c r="AA178" i="9"/>
  <c r="N1160" i="12"/>
  <c r="P1160" i="12" s="1"/>
  <c r="N644" i="12"/>
  <c r="P644" i="12" s="1"/>
  <c r="AA108" i="9"/>
  <c r="P1471" i="12"/>
  <c r="N1037" i="12"/>
  <c r="P1037" i="12" s="1"/>
  <c r="AA550" i="9"/>
  <c r="P1154" i="12"/>
  <c r="AA232" i="9"/>
  <c r="N1182" i="12"/>
  <c r="P1182" i="12" s="1"/>
  <c r="AA179" i="9"/>
  <c r="P1156" i="12"/>
  <c r="AA242" i="9"/>
  <c r="AA436" i="9"/>
  <c r="P1425" i="12"/>
  <c r="AA261" i="9"/>
  <c r="AA191" i="9"/>
  <c r="N1199" i="12"/>
  <c r="P1199" i="12" s="1"/>
  <c r="AA472" i="9"/>
  <c r="P1265" i="12"/>
  <c r="P1551" i="12"/>
  <c r="AA471" i="9"/>
  <c r="P1463" i="12"/>
  <c r="AA405" i="9"/>
  <c r="P1269" i="12"/>
  <c r="AA22" i="9"/>
  <c r="AA470" i="9"/>
  <c r="AA252" i="9"/>
  <c r="AA203" i="9"/>
  <c r="AA201" i="9"/>
  <c r="AA531" i="9"/>
  <c r="AA571" i="9"/>
  <c r="P1451" i="12"/>
  <c r="AA414" i="9"/>
  <c r="AA654" i="7"/>
  <c r="P1539" i="12"/>
  <c r="P1100" i="12"/>
  <c r="P1528" i="12"/>
  <c r="P1048" i="12"/>
  <c r="AA231" i="9"/>
  <c r="P1286" i="12"/>
  <c r="P1050" i="12"/>
  <c r="P1096" i="12"/>
  <c r="P1415" i="12"/>
  <c r="N1261" i="12"/>
  <c r="P1261" i="12" s="1"/>
  <c r="AA155" i="9"/>
  <c r="P1215" i="12"/>
  <c r="AA362" i="9"/>
  <c r="N1238" i="12"/>
  <c r="P1238" i="12" s="1"/>
  <c r="AA195" i="9"/>
  <c r="AA207" i="9"/>
  <c r="AA39" i="9"/>
  <c r="N1354" i="12"/>
  <c r="P1354" i="12" s="1"/>
  <c r="AA428" i="9"/>
  <c r="N1013" i="12"/>
  <c r="P1013" i="12" s="1"/>
  <c r="AA569" i="9"/>
  <c r="P1475" i="12"/>
  <c r="P1426" i="12"/>
  <c r="N1135" i="12"/>
  <c r="P1135" i="12" s="1"/>
  <c r="AA266" i="9"/>
  <c r="AA561" i="9"/>
  <c r="AA74" i="9"/>
  <c r="AA129" i="9"/>
  <c r="N1274" i="12"/>
  <c r="P1274" i="12" s="1"/>
  <c r="AA337" i="9"/>
  <c r="AA374" i="9"/>
  <c r="P1172" i="12"/>
  <c r="N1219" i="12"/>
  <c r="P1219" i="12" s="1"/>
  <c r="AA190" i="9"/>
  <c r="AA224" i="9"/>
  <c r="P1248" i="12"/>
  <c r="AA187" i="9"/>
  <c r="N1212" i="12"/>
  <c r="P1212" i="12" s="1"/>
  <c r="P1170" i="12"/>
  <c r="P1024" i="12"/>
  <c r="N1030" i="12"/>
  <c r="P1030" i="12" s="1"/>
  <c r="N1483" i="12"/>
  <c r="P1483" i="12" s="1"/>
  <c r="AA413" i="9"/>
  <c r="AA456" i="9"/>
  <c r="AA276" i="9"/>
  <c r="AA95" i="9"/>
  <c r="N1369" i="12"/>
  <c r="P1369" i="12" s="1"/>
  <c r="AA483" i="9"/>
  <c r="AA511" i="9"/>
  <c r="P1516" i="12"/>
  <c r="P1442" i="12"/>
  <c r="P1123" i="12"/>
  <c r="AA60" i="9"/>
  <c r="P1119" i="12"/>
  <c r="AA298" i="9"/>
  <c r="AA573" i="9"/>
  <c r="AA441" i="9"/>
  <c r="AA149" i="9"/>
  <c r="P1389" i="12"/>
  <c r="AA425" i="9"/>
  <c r="AA17" i="9"/>
  <c r="AA346" i="9"/>
  <c r="N1057" i="12"/>
  <c r="P1057" i="12" s="1"/>
  <c r="AA281" i="9"/>
  <c r="P1308" i="12"/>
  <c r="N1349" i="12"/>
  <c r="P1349" i="12" s="1"/>
  <c r="P1346" i="12"/>
  <c r="P1458" i="12"/>
  <c r="P1536" i="12"/>
  <c r="AA552" i="9"/>
  <c r="P1352" i="12"/>
  <c r="P1417" i="12"/>
  <c r="P1481" i="12"/>
  <c r="P1044" i="12"/>
  <c r="N1046" i="12"/>
  <c r="P1046" i="12" s="1"/>
  <c r="AA325" i="9"/>
  <c r="P1489" i="12"/>
  <c r="AA295" i="9"/>
  <c r="P1465" i="12"/>
  <c r="P1386" i="12"/>
  <c r="P1480" i="12"/>
  <c r="P1017" i="12"/>
  <c r="AA229" i="9"/>
  <c r="P1393" i="12"/>
  <c r="AA283" i="9"/>
  <c r="AA67" i="9"/>
  <c r="AA241" i="9"/>
  <c r="AA230" i="9"/>
  <c r="P1116" i="12"/>
  <c r="AA234" i="9"/>
  <c r="P1544" i="12"/>
  <c r="P1553" i="12"/>
  <c r="AA656" i="7"/>
  <c r="AA194" i="9"/>
  <c r="P1106" i="12"/>
  <c r="P1406" i="12"/>
  <c r="AA23" i="9"/>
  <c r="P1494" i="12"/>
  <c r="AA556" i="9"/>
  <c r="P1434" i="12"/>
  <c r="AA622" i="7"/>
  <c r="AA50" i="9"/>
  <c r="N1338" i="12"/>
  <c r="P1338" i="12" s="1"/>
  <c r="AA390" i="9"/>
  <c r="N1430" i="12"/>
  <c r="P1430" i="12" s="1"/>
  <c r="P1522" i="12"/>
  <c r="P1038" i="12"/>
  <c r="P1313" i="12"/>
  <c r="N1380" i="12"/>
  <c r="P1380" i="12" s="1"/>
  <c r="N1102" i="12"/>
  <c r="P1102" i="12" s="1"/>
  <c r="AA142" i="9"/>
  <c r="P1423" i="12"/>
  <c r="N1564" i="12"/>
  <c r="P1564" i="12" s="1"/>
  <c r="AA559" i="9"/>
  <c r="N1095" i="12"/>
  <c r="P1095" i="12" s="1"/>
  <c r="N1129" i="12"/>
  <c r="P1129" i="12" s="1"/>
  <c r="AA309" i="9"/>
  <c r="N1330" i="12"/>
  <c r="P1330" i="12" s="1"/>
  <c r="P1510" i="12"/>
  <c r="AA347" i="9"/>
  <c r="P1391" i="12"/>
  <c r="AA459" i="9"/>
  <c r="AA517" i="9"/>
  <c r="AA537" i="9"/>
  <c r="P1307" i="12"/>
  <c r="P1321" i="12"/>
  <c r="AA418" i="9"/>
  <c r="AA443" i="9"/>
  <c r="AA515" i="9"/>
  <c r="AA64" i="9"/>
  <c r="AA426" i="9"/>
  <c r="N1490" i="12"/>
  <c r="P1490" i="12" s="1"/>
  <c r="AA124" i="9"/>
  <c r="P1128" i="12"/>
  <c r="AA120" i="9"/>
  <c r="N1306" i="12"/>
  <c r="P1306" i="12" s="1"/>
  <c r="AA7" i="9"/>
  <c r="AA563" i="9"/>
  <c r="N1365" i="12"/>
  <c r="P1365" i="12" s="1"/>
  <c r="P1190" i="12"/>
  <c r="P1523" i="12"/>
  <c r="AA210" i="9"/>
  <c r="P1231" i="12"/>
  <c r="AA168" i="9"/>
  <c r="P1440" i="12"/>
  <c r="AA25" i="9"/>
  <c r="AA100" i="9"/>
  <c r="AA94" i="9"/>
  <c r="AA384" i="9"/>
  <c r="P1435" i="12"/>
  <c r="AA492" i="9"/>
  <c r="N1012" i="12"/>
  <c r="P1012" i="12" s="1"/>
  <c r="AA568" i="9"/>
  <c r="AA359" i="9"/>
  <c r="P1016" i="12"/>
  <c r="AA513" i="9"/>
  <c r="P1345" i="12"/>
  <c r="P1412" i="12"/>
  <c r="P1427" i="12"/>
  <c r="P1455" i="12"/>
  <c r="P1482" i="12"/>
  <c r="AA512" i="9"/>
  <c r="AA341" i="9"/>
  <c r="AA433" i="9"/>
  <c r="AA65" i="9"/>
  <c r="AA113" i="9"/>
  <c r="P1560" i="12"/>
  <c r="AA27" i="9"/>
  <c r="N1047" i="12"/>
  <c r="P1047" i="12" s="1"/>
  <c r="AA125" i="9"/>
  <c r="AA45" i="9"/>
  <c r="AA393" i="9"/>
  <c r="AA421" i="9"/>
  <c r="AA455" i="9"/>
  <c r="AA79" i="9"/>
  <c r="AA532" i="9"/>
  <c r="N1271" i="12"/>
  <c r="P1271" i="12" s="1"/>
  <c r="N1278" i="12"/>
  <c r="P1278" i="12" s="1"/>
  <c r="AA180" i="9"/>
  <c r="P1159" i="12"/>
  <c r="AA186" i="9"/>
  <c r="AA171" i="9"/>
  <c r="AA263" i="9"/>
  <c r="AA169" i="9"/>
  <c r="AA228" i="9"/>
  <c r="AA243" i="9"/>
  <c r="AA660" i="7"/>
  <c r="AA628" i="7"/>
  <c r="P1223" i="12"/>
  <c r="P1179" i="12"/>
  <c r="AA160" i="9"/>
  <c r="AA173" i="9"/>
  <c r="AA249" i="9"/>
  <c r="P1168" i="12"/>
  <c r="AA157" i="9"/>
  <c r="P1242" i="12"/>
  <c r="P1049" i="12"/>
  <c r="P1099" i="12"/>
  <c r="P1383" i="12"/>
  <c r="AA523" i="9"/>
  <c r="AA314" i="9"/>
  <c r="P1512" i="12"/>
  <c r="P1141" i="12"/>
  <c r="AA424" i="9"/>
  <c r="P1340" i="12"/>
  <c r="AA392" i="9"/>
  <c r="P1432" i="12"/>
  <c r="P1064" i="12"/>
  <c r="P1112" i="12"/>
  <c r="P1279" i="12"/>
  <c r="AA322" i="9"/>
  <c r="P1026" i="12"/>
  <c r="P1124" i="12"/>
  <c r="P1514" i="12"/>
  <c r="P1063" i="12"/>
  <c r="P1392" i="12"/>
  <c r="P1420" i="12"/>
  <c r="P1454" i="12"/>
  <c r="P1078" i="12"/>
  <c r="P1531" i="12"/>
  <c r="P1234" i="12"/>
  <c r="N1230" i="12"/>
  <c r="P1230" i="12" s="1"/>
  <c r="AA254" i="9"/>
  <c r="AA53" i="9"/>
  <c r="P1145" i="12"/>
  <c r="P1091" i="12"/>
  <c r="AA326" i="9"/>
  <c r="AA557" i="9"/>
  <c r="AA330" i="9"/>
  <c r="AA289" i="9"/>
  <c r="P1542" i="12"/>
  <c r="AA371" i="9"/>
  <c r="AA56" i="9"/>
  <c r="N1404" i="12"/>
  <c r="P1404" i="12" s="1"/>
  <c r="AA435" i="9"/>
  <c r="P1303" i="12"/>
  <c r="N1570" i="12"/>
  <c r="P1570" i="12" s="1"/>
  <c r="P1384" i="12"/>
  <c r="N1022" i="12"/>
  <c r="P1022" i="12" s="1"/>
  <c r="AA547" i="9"/>
  <c r="AA140" i="9"/>
  <c r="AA102" i="9"/>
  <c r="P1556" i="12"/>
  <c r="AA400" i="9"/>
  <c r="P1288" i="12"/>
  <c r="P1370" i="12"/>
  <c r="N1413" i="12"/>
  <c r="P1413" i="12" s="1"/>
  <c r="AA382" i="9"/>
  <c r="AA465" i="9"/>
  <c r="AA303" i="9"/>
  <c r="P1441" i="12"/>
  <c r="P1387" i="12"/>
  <c r="P1399" i="12"/>
  <c r="P1298" i="12"/>
  <c r="AA375" i="9"/>
  <c r="AA34" i="9"/>
  <c r="P1381" i="12"/>
  <c r="P1201" i="12"/>
  <c r="N1251" i="12"/>
  <c r="P1251" i="12" s="1"/>
  <c r="P1243" i="12"/>
  <c r="N1228" i="12"/>
  <c r="P1228" i="12" s="1"/>
  <c r="N654" i="12"/>
  <c r="P654" i="12" s="1"/>
  <c r="P1052" i="12"/>
  <c r="AA502" i="9"/>
  <c r="AA101" i="9"/>
  <c r="AA304" i="9"/>
  <c r="P1362" i="12"/>
  <c r="AA78" i="9"/>
  <c r="N1021" i="12"/>
  <c r="P1021" i="12" s="1"/>
  <c r="AA409" i="9"/>
  <c r="AA49" i="9"/>
  <c r="P1139" i="12"/>
  <c r="P1101" i="12"/>
  <c r="P1076" i="12"/>
  <c r="P1325" i="12"/>
  <c r="P1329" i="12"/>
  <c r="P1375" i="12"/>
  <c r="AA464" i="9"/>
  <c r="AA80" i="9"/>
  <c r="AA76" i="9"/>
  <c r="P1043" i="12"/>
  <c r="AA407" i="9"/>
  <c r="AA427" i="9"/>
  <c r="P1011" i="12"/>
  <c r="N1530" i="12"/>
  <c r="P1530" i="12" s="1"/>
  <c r="AA274" i="9"/>
  <c r="AA299" i="9"/>
  <c r="AA543" i="9"/>
  <c r="AA357" i="9"/>
  <c r="P1374" i="12"/>
  <c r="N1066" i="12"/>
  <c r="P1066" i="12" s="1"/>
  <c r="AA524" i="9"/>
  <c r="AA566" i="9"/>
  <c r="P1402" i="12"/>
  <c r="N1469" i="12"/>
  <c r="P1469" i="12" s="1"/>
  <c r="P1501" i="12"/>
  <c r="AA345" i="9"/>
  <c r="AA18" i="9"/>
  <c r="AA529" i="9"/>
  <c r="AA97" i="9"/>
  <c r="AA287" i="9"/>
  <c r="AA416" i="9"/>
  <c r="P1077" i="12"/>
  <c r="P1408" i="12"/>
  <c r="P1363" i="12"/>
  <c r="AA554" i="9"/>
  <c r="AA498" i="9"/>
  <c r="P1079" i="12"/>
  <c r="AA44" i="9"/>
  <c r="AA12" i="9"/>
  <c r="AA449" i="9"/>
  <c r="P1273" i="12"/>
  <c r="P1356" i="12"/>
  <c r="AA494" i="9"/>
  <c r="AA81" i="9"/>
  <c r="AA117" i="9"/>
  <c r="AA131" i="9"/>
  <c r="AA321" i="9"/>
  <c r="P1561" i="12"/>
  <c r="P1344" i="12"/>
  <c r="P1411" i="12"/>
  <c r="P1062" i="12"/>
  <c r="P1372" i="12"/>
  <c r="N1470" i="12"/>
  <c r="P1470" i="12" s="1"/>
  <c r="AA501" i="9"/>
  <c r="P1515" i="12"/>
  <c r="P1272" i="12"/>
  <c r="AA442" i="9"/>
  <c r="AA388" i="9"/>
  <c r="P1493" i="12"/>
  <c r="P1033" i="12"/>
  <c r="P1130" i="12"/>
  <c r="AA184" i="9"/>
  <c r="AA516" i="9"/>
  <c r="AA176" i="9"/>
  <c r="AA36" i="9"/>
  <c r="P1328" i="12"/>
  <c r="AA376" i="9"/>
  <c r="AA146" i="9"/>
  <c r="P1376" i="12"/>
  <c r="AA143" i="9"/>
  <c r="AA244" i="9"/>
  <c r="P1521" i="12"/>
  <c r="P1320" i="12"/>
  <c r="AA373" i="9"/>
  <c r="P1546" i="12"/>
  <c r="P676" i="12"/>
  <c r="P628" i="12"/>
  <c r="P622" i="12"/>
  <c r="N1003" i="12"/>
  <c r="AA264" i="9"/>
  <c r="AA257" i="9"/>
  <c r="AA259" i="9"/>
  <c r="AA481" i="9"/>
  <c r="AA394" i="9"/>
  <c r="AA460" i="9"/>
  <c r="AA270" i="9"/>
  <c r="N1282" i="12"/>
  <c r="P1282" i="12" s="1"/>
  <c r="AA291" i="9"/>
  <c r="P1323" i="12"/>
  <c r="AA545" i="9"/>
  <c r="AA369" i="9"/>
  <c r="AA377" i="9"/>
  <c r="AA487" i="9"/>
  <c r="N1142" i="12"/>
  <c r="P1142" i="12" s="1"/>
  <c r="AA522" i="9"/>
  <c r="P1266" i="12"/>
  <c r="AA286" i="9"/>
  <c r="AA333" i="9"/>
  <c r="AA360" i="9"/>
  <c r="P1497" i="12"/>
  <c r="P1511" i="12"/>
  <c r="P1448" i="12"/>
  <c r="AA280" i="9"/>
  <c r="AA308" i="9"/>
  <c r="P1080" i="12"/>
  <c r="P1565" i="12"/>
  <c r="P1459" i="12"/>
  <c r="P1290" i="12"/>
  <c r="AA324" i="9"/>
  <c r="P1368" i="12"/>
  <c r="P1486" i="12"/>
  <c r="AA267" i="9"/>
  <c r="P1285" i="12"/>
  <c r="P1332" i="12"/>
  <c r="P1359" i="12"/>
  <c r="AA446" i="9"/>
  <c r="AA466" i="9"/>
  <c r="AA506" i="9"/>
  <c r="AA410" i="9"/>
  <c r="AA438" i="9"/>
  <c r="AA454" i="9"/>
  <c r="AA490" i="9"/>
  <c r="AA107" i="9"/>
  <c r="AA43" i="9"/>
  <c r="N1294" i="12"/>
  <c r="P1294" i="12" s="1"/>
  <c r="AA302" i="9"/>
  <c r="AA572" i="9"/>
  <c r="AA361" i="9"/>
  <c r="AA379" i="9"/>
  <c r="P1070" i="12"/>
  <c r="AA342" i="9"/>
  <c r="AA387" i="9"/>
  <c r="AA406" i="9"/>
  <c r="AA432" i="9"/>
  <c r="AA437" i="9"/>
  <c r="AA538" i="9"/>
  <c r="AA277" i="9"/>
  <c r="N1035" i="12"/>
  <c r="P1035" i="12" s="1"/>
  <c r="P1326" i="12"/>
  <c r="AA329" i="9"/>
  <c r="N1015" i="12"/>
  <c r="P1015" i="12" s="1"/>
  <c r="AA16" i="9"/>
  <c r="AA235" i="9"/>
  <c r="P1211" i="12"/>
  <c r="P1164" i="12"/>
  <c r="P1244" i="12"/>
  <c r="P1162" i="12"/>
  <c r="P1262" i="12"/>
  <c r="AA216" i="9"/>
  <c r="AA562" i="9"/>
  <c r="AA412" i="9"/>
  <c r="AA63" i="9"/>
  <c r="AA540" i="9"/>
  <c r="AA363" i="9"/>
  <c r="AA385" i="9"/>
  <c r="AA452" i="9"/>
  <c r="AA273" i="9"/>
  <c r="AA77" i="9"/>
  <c r="AA364" i="9"/>
  <c r="P1445" i="12"/>
  <c r="P1505" i="12"/>
  <c r="P1409" i="12"/>
  <c r="P1437" i="12"/>
  <c r="P1453" i="12"/>
  <c r="P1042" i="12"/>
  <c r="P1301" i="12"/>
  <c r="P1571" i="12"/>
  <c r="P1360" i="12"/>
  <c r="P1378" i="12"/>
  <c r="AA71" i="9"/>
  <c r="P1341" i="12"/>
  <c r="P1405" i="12"/>
  <c r="P1431" i="12"/>
  <c r="P1436" i="12"/>
  <c r="P1537" i="12"/>
  <c r="P1276" i="12"/>
  <c r="AA327" i="9"/>
  <c r="AA128" i="9"/>
  <c r="N1270" i="12"/>
  <c r="P1270" i="12" s="1"/>
  <c r="AA271" i="9"/>
  <c r="N1545" i="12"/>
  <c r="P1545" i="12" s="1"/>
  <c r="AA546" i="9"/>
  <c r="N1304" i="12"/>
  <c r="P1304" i="12" s="1"/>
  <c r="AA305" i="9"/>
  <c r="N1418" i="12"/>
  <c r="P1418" i="12" s="1"/>
  <c r="AA419" i="9"/>
  <c r="N1457" i="12"/>
  <c r="P1457" i="12" s="1"/>
  <c r="AA458" i="9"/>
  <c r="N1117" i="12"/>
  <c r="P1117" i="12" s="1"/>
  <c r="AA118" i="9"/>
  <c r="N1032" i="12"/>
  <c r="P1032" i="12" s="1"/>
  <c r="AA33" i="9"/>
  <c r="N1090" i="12"/>
  <c r="P1090" i="12" s="1"/>
  <c r="AA91" i="9"/>
  <c r="N1305" i="12"/>
  <c r="P1305" i="12" s="1"/>
  <c r="AA306" i="9"/>
  <c r="N1548" i="12"/>
  <c r="P1548" i="12" s="1"/>
  <c r="AA549" i="9"/>
  <c r="AA30" i="9"/>
  <c r="N1029" i="12"/>
  <c r="P1029" i="12" s="1"/>
  <c r="N1534" i="12"/>
  <c r="P1534" i="12" s="1"/>
  <c r="AA535" i="9"/>
  <c r="N1343" i="12"/>
  <c r="P1343" i="12" s="1"/>
  <c r="AA344" i="9"/>
  <c r="N1394" i="12"/>
  <c r="P1394" i="12" s="1"/>
  <c r="AA395" i="9"/>
  <c r="N1552" i="12"/>
  <c r="P1552" i="12" s="1"/>
  <c r="AA553" i="9"/>
  <c r="N1092" i="12"/>
  <c r="P1092" i="12" s="1"/>
  <c r="AA93" i="9"/>
  <c r="N1407" i="12"/>
  <c r="P1407" i="12" s="1"/>
  <c r="AA408" i="9"/>
  <c r="N1467" i="12"/>
  <c r="P1467" i="12" s="1"/>
  <c r="AA468" i="9"/>
  <c r="N1312" i="12"/>
  <c r="P1312" i="12" s="1"/>
  <c r="AA313" i="9"/>
  <c r="N1397" i="12"/>
  <c r="P1397" i="12" s="1"/>
  <c r="AA398" i="9"/>
  <c r="N1138" i="12"/>
  <c r="P1138" i="12" s="1"/>
  <c r="AA139" i="9"/>
  <c r="N1334" i="12"/>
  <c r="P1334" i="12" s="1"/>
  <c r="AA335" i="9"/>
  <c r="AA8" i="9"/>
  <c r="N1007" i="12"/>
  <c r="P1007" i="12" s="1"/>
  <c r="N1377" i="12"/>
  <c r="P1377" i="12" s="1"/>
  <c r="AA378" i="9"/>
  <c r="N1517" i="12"/>
  <c r="P1517" i="12" s="1"/>
  <c r="AA518" i="9"/>
  <c r="AA62" i="9"/>
  <c r="N1061" i="12"/>
  <c r="P1061" i="12" s="1"/>
  <c r="AA52" i="9"/>
  <c r="N1051" i="12"/>
  <c r="P1051" i="12" s="1"/>
  <c r="N1499" i="12"/>
  <c r="P1499" i="12" s="1"/>
  <c r="AA500" i="9"/>
  <c r="N1513" i="12"/>
  <c r="P1513" i="12" s="1"/>
  <c r="AA514" i="9"/>
  <c r="N1293" i="12"/>
  <c r="P1293" i="12" s="1"/>
  <c r="AA294" i="9"/>
  <c r="N1487" i="12"/>
  <c r="P1487" i="12" s="1"/>
  <c r="AA488" i="9"/>
  <c r="N1506" i="12"/>
  <c r="P1506" i="12" s="1"/>
  <c r="AA507" i="9"/>
  <c r="N1357" i="12"/>
  <c r="P1357" i="12" s="1"/>
  <c r="AA358" i="9"/>
  <c r="N1444" i="12"/>
  <c r="P1444" i="12" s="1"/>
  <c r="AA445" i="9"/>
  <c r="N1146" i="12"/>
  <c r="P1146" i="12" s="1"/>
  <c r="AA147" i="9"/>
  <c r="N1318" i="12"/>
  <c r="P1318" i="12" s="1"/>
  <c r="AA319" i="9"/>
  <c r="N1118" i="12"/>
  <c r="P1118" i="12" s="1"/>
  <c r="AA119" i="9"/>
  <c r="N1292" i="12"/>
  <c r="P1292" i="12" s="1"/>
  <c r="AA293" i="9"/>
  <c r="N1557" i="12"/>
  <c r="P1557" i="12" s="1"/>
  <c r="AA558" i="9"/>
  <c r="N1419" i="12"/>
  <c r="P1419" i="12" s="1"/>
  <c r="AA420" i="9"/>
  <c r="N1069" i="12"/>
  <c r="P1069" i="12" s="1"/>
  <c r="AA70" i="9"/>
  <c r="N1309" i="12"/>
  <c r="P1309" i="12" s="1"/>
  <c r="AA310" i="9"/>
  <c r="N1525" i="12"/>
  <c r="P1525" i="12" s="1"/>
  <c r="AA526" i="9"/>
  <c r="N1433" i="12"/>
  <c r="P1433" i="12" s="1"/>
  <c r="AA434" i="9"/>
  <c r="N1462" i="12"/>
  <c r="P1462" i="12" s="1"/>
  <c r="AA463" i="9"/>
  <c r="N1120" i="12"/>
  <c r="P1120" i="12" s="1"/>
  <c r="AA121" i="9"/>
  <c r="N1527" i="12"/>
  <c r="P1527" i="12" s="1"/>
  <c r="AA528" i="9"/>
  <c r="AA311" i="9"/>
  <c r="N1310" i="12"/>
  <c r="P1310" i="12" s="1"/>
  <c r="N1316" i="12"/>
  <c r="P1316" i="12" s="1"/>
  <c r="AA317" i="9"/>
  <c r="N1395" i="12"/>
  <c r="P1395" i="12" s="1"/>
  <c r="AA396" i="9"/>
  <c r="N1429" i="12"/>
  <c r="P1429" i="12" s="1"/>
  <c r="AA430" i="9"/>
  <c r="N1131" i="12"/>
  <c r="P1131" i="12" s="1"/>
  <c r="AA132" i="9"/>
  <c r="N1569" i="12"/>
  <c r="P1569" i="12" s="1"/>
  <c r="AA570" i="9"/>
  <c r="N1520" i="12"/>
  <c r="P1520" i="12" s="1"/>
  <c r="AA521" i="9"/>
  <c r="N1087" i="12"/>
  <c r="P1087" i="12" s="1"/>
  <c r="AA88" i="9"/>
  <c r="AA527" i="9"/>
  <c r="N1526" i="12"/>
  <c r="P1526" i="12" s="1"/>
  <c r="N1331" i="12"/>
  <c r="P1331" i="12" s="1"/>
  <c r="AA332" i="9"/>
  <c r="N1414" i="12"/>
  <c r="P1414" i="12" s="1"/>
  <c r="AA415" i="9"/>
  <c r="N1524" i="12"/>
  <c r="P1524" i="12" s="1"/>
  <c r="AA525" i="9"/>
  <c r="AA41" i="9"/>
  <c r="N1040" i="12"/>
  <c r="P1040" i="12" s="1"/>
  <c r="N1111" i="12"/>
  <c r="P1111" i="12" s="1"/>
  <c r="AA112" i="9"/>
  <c r="N1147" i="12"/>
  <c r="P1147" i="12" s="1"/>
  <c r="AA148" i="9"/>
  <c r="N1110" i="12"/>
  <c r="P1110" i="12" s="1"/>
  <c r="AA111" i="9"/>
  <c r="N1289" i="12"/>
  <c r="P1289" i="12" s="1"/>
  <c r="AA290" i="9"/>
  <c r="N1566" i="12"/>
  <c r="P1566" i="12" s="1"/>
  <c r="AA567" i="9"/>
  <c r="N1400" i="12"/>
  <c r="P1400" i="12" s="1"/>
  <c r="AA401" i="9"/>
  <c r="N1082" i="12"/>
  <c r="P1082" i="12" s="1"/>
  <c r="AA83" i="9"/>
  <c r="N1554" i="12"/>
  <c r="P1554" i="12" s="1"/>
  <c r="AA555" i="9"/>
  <c r="N1371" i="12"/>
  <c r="P1371" i="12" s="1"/>
  <c r="AA372" i="9"/>
  <c r="AA19" i="9"/>
  <c r="N1018" i="12"/>
  <c r="P1018" i="12" s="1"/>
  <c r="N1122" i="12"/>
  <c r="P1122" i="12" s="1"/>
  <c r="AA123" i="9"/>
  <c r="N1353" i="12"/>
  <c r="P1353" i="12" s="1"/>
  <c r="AA354" i="9"/>
  <c r="N1342" i="12"/>
  <c r="P1342" i="12" s="1"/>
  <c r="AA343" i="9"/>
  <c r="N1379" i="12"/>
  <c r="P1379" i="12" s="1"/>
  <c r="AA380" i="9"/>
  <c r="N1416" i="12"/>
  <c r="P1416" i="12" s="1"/>
  <c r="AA417" i="9"/>
  <c r="N1479" i="12"/>
  <c r="P1479" i="12" s="1"/>
  <c r="AA480" i="9"/>
  <c r="N1488" i="12"/>
  <c r="P1488" i="12" s="1"/>
  <c r="AA489" i="9"/>
  <c r="N1084" i="12"/>
  <c r="P1084" i="12" s="1"/>
  <c r="AA85" i="9"/>
  <c r="AA29" i="9"/>
  <c r="N1028" i="12"/>
  <c r="P1028" i="12" s="1"/>
  <c r="N1103" i="12"/>
  <c r="P1103" i="12" s="1"/>
  <c r="AA104" i="9"/>
  <c r="AA292" i="9"/>
  <c r="N1291" i="12"/>
  <c r="P1291" i="12" s="1"/>
  <c r="N1339" i="12"/>
  <c r="P1339" i="12" s="1"/>
  <c r="AA340" i="9"/>
  <c r="N1083" i="12"/>
  <c r="P1083" i="12" s="1"/>
  <c r="AA84" i="9"/>
  <c r="N1446" i="12"/>
  <c r="P1446" i="12" s="1"/>
  <c r="AA447" i="9"/>
  <c r="N1428" i="12"/>
  <c r="P1428" i="12" s="1"/>
  <c r="AA429" i="9"/>
  <c r="AA499" i="9"/>
  <c r="N1498" i="12"/>
  <c r="P1498" i="12" s="1"/>
  <c r="N1089" i="12"/>
  <c r="P1089" i="12" s="1"/>
  <c r="AA90" i="9"/>
  <c r="N1300" i="12"/>
  <c r="P1300" i="12" s="1"/>
  <c r="AA301" i="9"/>
  <c r="N1452" i="12"/>
  <c r="P1452" i="12" s="1"/>
  <c r="AA453" i="9"/>
  <c r="N1507" i="12"/>
  <c r="P1507" i="12" s="1"/>
  <c r="AA508" i="9"/>
  <c r="AA55" i="9"/>
  <c r="N1054" i="12"/>
  <c r="P1054" i="12" s="1"/>
  <c r="N1281" i="12"/>
  <c r="P1281" i="12" s="1"/>
  <c r="AA282" i="9"/>
  <c r="N1296" i="12"/>
  <c r="P1296" i="12" s="1"/>
  <c r="AA297" i="9"/>
  <c r="N1421" i="12"/>
  <c r="P1421" i="12" s="1"/>
  <c r="AA422" i="9"/>
  <c r="N1350" i="12"/>
  <c r="P1350" i="12" s="1"/>
  <c r="AA351" i="9"/>
  <c r="N1450" i="12"/>
  <c r="P1450" i="12" s="1"/>
  <c r="AA451" i="9"/>
  <c r="N1108" i="12"/>
  <c r="P1108" i="12" s="1"/>
  <c r="AA109" i="9"/>
  <c r="N1337" i="12"/>
  <c r="P1337" i="12" s="1"/>
  <c r="AA338" i="9"/>
  <c r="N1466" i="12"/>
  <c r="P1466" i="12" s="1"/>
  <c r="AA467" i="9"/>
  <c r="AA72" i="9"/>
  <c r="N1071" i="12"/>
  <c r="P1071" i="12" s="1"/>
  <c r="N1005" i="12"/>
  <c r="P1005" i="12" s="1"/>
  <c r="AA6" i="9"/>
  <c r="N1104" i="12"/>
  <c r="P1104" i="12" s="1"/>
  <c r="AA105" i="9"/>
  <c r="N1020" i="12"/>
  <c r="P1020" i="12" s="1"/>
  <c r="AA21" i="9"/>
  <c r="N1385" i="12"/>
  <c r="P1385" i="12" s="1"/>
  <c r="AA386" i="9"/>
  <c r="N1390" i="12"/>
  <c r="P1390" i="12" s="1"/>
  <c r="AA391" i="9"/>
  <c r="N1439" i="12"/>
  <c r="P1439" i="12" s="1"/>
  <c r="AA440" i="9"/>
  <c r="N1518" i="12"/>
  <c r="P1518" i="12" s="1"/>
  <c r="AA519" i="9"/>
  <c r="N1068" i="12"/>
  <c r="P1068" i="12" s="1"/>
  <c r="AA69" i="9"/>
  <c r="N1367" i="12"/>
  <c r="P1367" i="12" s="1"/>
  <c r="AA368" i="9"/>
  <c r="N1109" i="12"/>
  <c r="P1109" i="12" s="1"/>
  <c r="AA110" i="9"/>
  <c r="N1535" i="12"/>
  <c r="P1535" i="12" s="1"/>
  <c r="AA536" i="9"/>
  <c r="N1401" i="12"/>
  <c r="P1401" i="12" s="1"/>
  <c r="AA402" i="9"/>
  <c r="N1474" i="12"/>
  <c r="P1474" i="12" s="1"/>
  <c r="AA475" i="9"/>
  <c r="N1125" i="12"/>
  <c r="P1125" i="12" s="1"/>
  <c r="AA126" i="9"/>
  <c r="N1098" i="12"/>
  <c r="P1098" i="12" s="1"/>
  <c r="AA99" i="9"/>
  <c r="N1366" i="12"/>
  <c r="P1366" i="12" s="1"/>
  <c r="AA367" i="9"/>
  <c r="AA316" i="9"/>
  <c r="N1315" i="12"/>
  <c r="P1315" i="12" s="1"/>
  <c r="N1351" i="12"/>
  <c r="P1351" i="12" s="1"/>
  <c r="AA352" i="9"/>
  <c r="AA20" i="9"/>
  <c r="N1019" i="12"/>
  <c r="P1019" i="12" s="1"/>
  <c r="N1121" i="12"/>
  <c r="P1121" i="12" s="1"/>
  <c r="AA122" i="9"/>
  <c r="N1335" i="12"/>
  <c r="P1335" i="12" s="1"/>
  <c r="AA336" i="9"/>
  <c r="N1382" i="12"/>
  <c r="P1382" i="12" s="1"/>
  <c r="AA383" i="9"/>
  <c r="AA28" i="9"/>
  <c r="N1027" i="12"/>
  <c r="P1027" i="12" s="1"/>
  <c r="N1502" i="12"/>
  <c r="P1502" i="12" s="1"/>
  <c r="AA503" i="9"/>
  <c r="N1085" i="12"/>
  <c r="P1085" i="12" s="1"/>
  <c r="AA86" i="9"/>
  <c r="AA40" i="9"/>
  <c r="N1039" i="12"/>
  <c r="P1039" i="12" s="1"/>
  <c r="N1541" i="12"/>
  <c r="P1541" i="12" s="1"/>
  <c r="AA542" i="9"/>
  <c r="N1347" i="12"/>
  <c r="P1347" i="12" s="1"/>
  <c r="AA348" i="9"/>
  <c r="N1473" i="12"/>
  <c r="P1473" i="12" s="1"/>
  <c r="AA474" i="9"/>
  <c r="N1058" i="12"/>
  <c r="P1058" i="12" s="1"/>
  <c r="AA59" i="9"/>
  <c r="N1461" i="12"/>
  <c r="P1461" i="12" s="1"/>
  <c r="AA462" i="9"/>
  <c r="N1503" i="12"/>
  <c r="P1503" i="12" s="1"/>
  <c r="AA504" i="9"/>
  <c r="N1115" i="12"/>
  <c r="P1115" i="12" s="1"/>
  <c r="AA116" i="9"/>
  <c r="N1097" i="12"/>
  <c r="P1097" i="12" s="1"/>
  <c r="AA98" i="9"/>
  <c r="AA296" i="9"/>
  <c r="N1295" i="12"/>
  <c r="P1295" i="12" s="1"/>
  <c r="N1041" i="12"/>
  <c r="P1041" i="12" s="1"/>
  <c r="AA42" i="9"/>
  <c r="N1443" i="12"/>
  <c r="P1443" i="12" s="1"/>
  <c r="AA444" i="9"/>
  <c r="AA284" i="9"/>
  <c r="N1283" i="12"/>
  <c r="P1283" i="12" s="1"/>
  <c r="AA9" i="9"/>
  <c r="N1008" i="12"/>
  <c r="P1008" i="12" s="1"/>
  <c r="N1126" i="12"/>
  <c r="P1126" i="12" s="1"/>
  <c r="AA127" i="9"/>
  <c r="AA312" i="9"/>
  <c r="N1311" i="12"/>
  <c r="P1311" i="12" s="1"/>
  <c r="N1025" i="12"/>
  <c r="P1025" i="12" s="1"/>
  <c r="AA26" i="9"/>
  <c r="AA315" i="9"/>
  <c r="N1314" i="12"/>
  <c r="P1314" i="12" s="1"/>
  <c r="AA300" i="9"/>
  <c r="N1299" i="12"/>
  <c r="P1299" i="12" s="1"/>
  <c r="N1333" i="12"/>
  <c r="P1333" i="12" s="1"/>
  <c r="AA334" i="9"/>
  <c r="N1550" i="12"/>
  <c r="P1550" i="12" s="1"/>
  <c r="AA551" i="9"/>
  <c r="N1114" i="12"/>
  <c r="P1114" i="12" s="1"/>
  <c r="AA115" i="9"/>
  <c r="N1504" i="12"/>
  <c r="P1504" i="12" s="1"/>
  <c r="AA505" i="9"/>
  <c r="N1036" i="12"/>
  <c r="P1036" i="12" s="1"/>
  <c r="AA37" i="9"/>
  <c r="N1472" i="12"/>
  <c r="P1472" i="12" s="1"/>
  <c r="AA473" i="9"/>
  <c r="AA61" i="9"/>
  <c r="N1060" i="12"/>
  <c r="P1060" i="12" s="1"/>
  <c r="AA32" i="9"/>
  <c r="N1031" i="12"/>
  <c r="P1031" i="12" s="1"/>
  <c r="AA328" i="9"/>
  <c r="N1327" i="12"/>
  <c r="P1327" i="12" s="1"/>
  <c r="N1540" i="12"/>
  <c r="P1540" i="12" s="1"/>
  <c r="AA541" i="9"/>
  <c r="N1010" i="12"/>
  <c r="P1010" i="12" s="1"/>
  <c r="AA11" i="9"/>
  <c r="AA24" i="9"/>
  <c r="N1023" i="12"/>
  <c r="P1023" i="12" s="1"/>
  <c r="N1496" i="12"/>
  <c r="P1496" i="12" s="1"/>
  <c r="AA497" i="9"/>
  <c r="N1143" i="12"/>
  <c r="P1143" i="12" s="1"/>
  <c r="AA144" i="9"/>
  <c r="N900" i="12"/>
  <c r="P900" i="12" s="1"/>
  <c r="AA900" i="7"/>
  <c r="N736" i="12"/>
  <c r="P736" i="12" s="1"/>
  <c r="AA736" i="7"/>
  <c r="N179" i="12"/>
  <c r="P179" i="12" s="1"/>
  <c r="AA179" i="7"/>
  <c r="N851" i="12"/>
  <c r="P851" i="12" s="1"/>
  <c r="AA851" i="7"/>
  <c r="N748" i="12"/>
  <c r="P748" i="12" s="1"/>
  <c r="AA748" i="7"/>
  <c r="N701" i="12"/>
  <c r="P701" i="12" s="1"/>
  <c r="AA701" i="7"/>
  <c r="N893" i="12"/>
  <c r="P893" i="12" s="1"/>
  <c r="AA893" i="7"/>
  <c r="N525" i="12"/>
  <c r="P525" i="12" s="1"/>
  <c r="AA525" i="7"/>
  <c r="N928" i="12"/>
  <c r="P928" i="12" s="1"/>
  <c r="AA928" i="7"/>
  <c r="N783" i="12"/>
  <c r="P783" i="12" s="1"/>
  <c r="AA783" i="7"/>
  <c r="N159" i="12"/>
  <c r="P159" i="12" s="1"/>
  <c r="AA159" i="7"/>
  <c r="N651" i="12"/>
  <c r="P651" i="12" s="1"/>
  <c r="AA651" i="7"/>
  <c r="N848" i="12"/>
  <c r="P848" i="12" s="1"/>
  <c r="AA848" i="7"/>
  <c r="N976" i="12"/>
  <c r="P976" i="12" s="1"/>
  <c r="AA976" i="7"/>
  <c r="N362" i="12"/>
  <c r="P362" i="12" s="1"/>
  <c r="AA362" i="7"/>
  <c r="N21" i="12"/>
  <c r="P21" i="12" s="1"/>
  <c r="AA21" i="7"/>
  <c r="N720" i="12"/>
  <c r="P720" i="12" s="1"/>
  <c r="AA720" i="7"/>
  <c r="N102" i="12"/>
  <c r="P102" i="12" s="1"/>
  <c r="AA102" i="7"/>
  <c r="N12" i="12"/>
  <c r="P12" i="12" s="1"/>
  <c r="AA12" i="7"/>
  <c r="N43" i="12"/>
  <c r="P43" i="12" s="1"/>
  <c r="AA43" i="7"/>
  <c r="N381" i="12"/>
  <c r="P381" i="12" s="1"/>
  <c r="AA381" i="7"/>
  <c r="N578" i="12"/>
  <c r="P578" i="12" s="1"/>
  <c r="AA578" i="7"/>
  <c r="N30" i="12"/>
  <c r="P30" i="12" s="1"/>
  <c r="AA30" i="7"/>
  <c r="N395" i="12"/>
  <c r="P395" i="12" s="1"/>
  <c r="AA395" i="7"/>
  <c r="N677" i="12"/>
  <c r="P677" i="12" s="1"/>
  <c r="AA677" i="7"/>
  <c r="N866" i="12"/>
  <c r="P866" i="12" s="1"/>
  <c r="AA866" i="7"/>
  <c r="N937" i="12"/>
  <c r="P937" i="12" s="1"/>
  <c r="AA937" i="7"/>
  <c r="N378" i="12"/>
  <c r="P378" i="12" s="1"/>
  <c r="AA378" i="7"/>
  <c r="N420" i="12"/>
  <c r="P420" i="12" s="1"/>
  <c r="AA420" i="7"/>
  <c r="N549" i="12"/>
  <c r="P549" i="12" s="1"/>
  <c r="AA549" i="7"/>
  <c r="N728" i="12"/>
  <c r="P728" i="12" s="1"/>
  <c r="AA728" i="7"/>
  <c r="N788" i="12"/>
  <c r="P788" i="12" s="1"/>
  <c r="AA788" i="7"/>
  <c r="N975" i="12"/>
  <c r="P975" i="12" s="1"/>
  <c r="AA975" i="7"/>
  <c r="N847" i="12"/>
  <c r="P847" i="12" s="1"/>
  <c r="AA847" i="7"/>
  <c r="N868" i="12"/>
  <c r="P868" i="12" s="1"/>
  <c r="AA868" i="7"/>
  <c r="N771" i="12"/>
  <c r="P771" i="12" s="1"/>
  <c r="AA771" i="7"/>
  <c r="N831" i="12"/>
  <c r="P831" i="12" s="1"/>
  <c r="AA831" i="7"/>
  <c r="N880" i="12"/>
  <c r="P880" i="12" s="1"/>
  <c r="AA880" i="7"/>
  <c r="N954" i="12"/>
  <c r="P954" i="12" s="1"/>
  <c r="AA954" i="7"/>
  <c r="N402" i="12"/>
  <c r="P402" i="12" s="1"/>
  <c r="AA402" i="7"/>
  <c r="N452" i="12"/>
  <c r="P452" i="12" s="1"/>
  <c r="AA452" i="7"/>
  <c r="N498" i="12"/>
  <c r="P498" i="12" s="1"/>
  <c r="AA498" i="7"/>
  <c r="N562" i="12"/>
  <c r="P562" i="12" s="1"/>
  <c r="AA562" i="7"/>
  <c r="N684" i="12"/>
  <c r="P684" i="12" s="1"/>
  <c r="AA684" i="7"/>
  <c r="N729" i="12"/>
  <c r="P729" i="12" s="1"/>
  <c r="AA729" i="7"/>
  <c r="N805" i="12"/>
  <c r="P805" i="12" s="1"/>
  <c r="AA805" i="7"/>
  <c r="N908" i="12"/>
  <c r="P908" i="12" s="1"/>
  <c r="AA908" i="7"/>
  <c r="N183" i="12"/>
  <c r="P183" i="12" s="1"/>
  <c r="AA183" i="7"/>
  <c r="AA152" i="7"/>
  <c r="N152" i="12"/>
  <c r="P152" i="12" s="1"/>
  <c r="N115" i="12"/>
  <c r="P115" i="12" s="1"/>
  <c r="AA115" i="7"/>
  <c r="N84" i="12"/>
  <c r="P84" i="12" s="1"/>
  <c r="AA84" i="7"/>
  <c r="AA66" i="7"/>
  <c r="N66" i="12"/>
  <c r="P66" i="12" s="1"/>
  <c r="AA32" i="7"/>
  <c r="N32" i="12"/>
  <c r="P32" i="12" s="1"/>
  <c r="N417" i="12"/>
  <c r="P417" i="12" s="1"/>
  <c r="AA417" i="7"/>
  <c r="N489" i="12"/>
  <c r="P489" i="12" s="1"/>
  <c r="AA489" i="7"/>
  <c r="N664" i="12"/>
  <c r="P664" i="12" s="1"/>
  <c r="AA664" i="7"/>
  <c r="N818" i="12"/>
  <c r="P818" i="12" s="1"/>
  <c r="AA818" i="7"/>
  <c r="N158" i="12"/>
  <c r="P158" i="12" s="1"/>
  <c r="AA158" i="7"/>
  <c r="N419" i="12"/>
  <c r="P419" i="12" s="1"/>
  <c r="AA419" i="7"/>
  <c r="AA494" i="7"/>
  <c r="N494" i="12"/>
  <c r="P494" i="12" s="1"/>
  <c r="AA558" i="7"/>
  <c r="N558" i="12"/>
  <c r="P558" i="12" s="1"/>
  <c r="N672" i="12"/>
  <c r="P672" i="12" s="1"/>
  <c r="AA672" i="7"/>
  <c r="N108" i="12"/>
  <c r="P108" i="12" s="1"/>
  <c r="AA108" i="7"/>
  <c r="N71" i="12"/>
  <c r="P71" i="12" s="1"/>
  <c r="AA71" i="7"/>
  <c r="N347" i="12"/>
  <c r="P347" i="12" s="1"/>
  <c r="AA347" i="7"/>
  <c r="N484" i="12"/>
  <c r="P484" i="12" s="1"/>
  <c r="AA484" i="7"/>
  <c r="N92" i="12"/>
  <c r="P92" i="12" s="1"/>
  <c r="AA92" i="7"/>
  <c r="N894" i="12"/>
  <c r="P894" i="12" s="1"/>
  <c r="AA894" i="7"/>
  <c r="N713" i="12"/>
  <c r="P713" i="12" s="1"/>
  <c r="AA713" i="7"/>
  <c r="N875" i="12"/>
  <c r="P875" i="12" s="1"/>
  <c r="AA875" i="7"/>
  <c r="N819" i="12"/>
  <c r="P819" i="12" s="1"/>
  <c r="AA819" i="7"/>
  <c r="N874" i="12"/>
  <c r="P874" i="12" s="1"/>
  <c r="AA874" i="7"/>
  <c r="N745" i="12"/>
  <c r="P745" i="12" s="1"/>
  <c r="AA745" i="7"/>
  <c r="N619" i="12"/>
  <c r="P619" i="12" s="1"/>
  <c r="AA619" i="7"/>
  <c r="AA106" i="7"/>
  <c r="N106" i="12"/>
  <c r="P106" i="12" s="1"/>
  <c r="N425" i="12"/>
  <c r="P425" i="12" s="1"/>
  <c r="AA425" i="7"/>
  <c r="N597" i="12"/>
  <c r="P597" i="12" s="1"/>
  <c r="AA597" i="7"/>
  <c r="N406" i="12"/>
  <c r="P406" i="12" s="1"/>
  <c r="AA406" i="7"/>
  <c r="N707" i="12"/>
  <c r="P707" i="12" s="1"/>
  <c r="AA707" i="7"/>
  <c r="N917" i="12"/>
  <c r="P917" i="12" s="1"/>
  <c r="AA917" i="7"/>
  <c r="N531" i="12"/>
  <c r="P531" i="12" s="1"/>
  <c r="AA531" i="7"/>
  <c r="N776" i="12"/>
  <c r="P776" i="12" s="1"/>
  <c r="AA776" i="7"/>
  <c r="N939" i="12"/>
  <c r="P939" i="12" s="1"/>
  <c r="AA939" i="7"/>
  <c r="AA383" i="7"/>
  <c r="N383" i="12"/>
  <c r="P383" i="12" s="1"/>
  <c r="N468" i="12"/>
  <c r="P468" i="12" s="1"/>
  <c r="AA468" i="7"/>
  <c r="N603" i="12"/>
  <c r="P603" i="12" s="1"/>
  <c r="AA603" i="7"/>
  <c r="N768" i="12"/>
  <c r="P768" i="12" s="1"/>
  <c r="AA768" i="7"/>
  <c r="N958" i="12"/>
  <c r="P958" i="12" s="1"/>
  <c r="AA958" i="7"/>
  <c r="N942" i="12"/>
  <c r="P942" i="12" s="1"/>
  <c r="AA942" i="7"/>
  <c r="N744" i="12"/>
  <c r="P744" i="12" s="1"/>
  <c r="AA744" i="7"/>
  <c r="N861" i="12"/>
  <c r="P861" i="12" s="1"/>
  <c r="AA861" i="7"/>
  <c r="N371" i="12"/>
  <c r="P371" i="12" s="1"/>
  <c r="AA371" i="7"/>
  <c r="N476" i="12"/>
  <c r="P476" i="12" s="1"/>
  <c r="AA476" i="7"/>
  <c r="N620" i="12"/>
  <c r="P620" i="12" s="1"/>
  <c r="AA620" i="7"/>
  <c r="N794" i="12"/>
  <c r="P794" i="12" s="1"/>
  <c r="AA794" i="7"/>
  <c r="N195" i="12"/>
  <c r="P195" i="12" s="1"/>
  <c r="AA195" i="7"/>
  <c r="AA138" i="7"/>
  <c r="N138" i="12"/>
  <c r="P138" i="12" s="1"/>
  <c r="N59" i="12"/>
  <c r="P59" i="12" s="1"/>
  <c r="AA59" i="7"/>
  <c r="N9" i="12"/>
  <c r="P9" i="12" s="1"/>
  <c r="AA9" i="7"/>
  <c r="N982" i="12"/>
  <c r="P982" i="12" s="1"/>
  <c r="AA982" i="7"/>
  <c r="N563" i="12"/>
  <c r="P563" i="12" s="1"/>
  <c r="AA563" i="7"/>
  <c r="N157" i="12"/>
  <c r="P157" i="12" s="1"/>
  <c r="AA157" i="7"/>
  <c r="N769" i="12"/>
  <c r="P769" i="12" s="1"/>
  <c r="AA769" i="7"/>
  <c r="N45" i="12"/>
  <c r="P45" i="12" s="1"/>
  <c r="AA45" i="7"/>
  <c r="N896" i="12"/>
  <c r="P896" i="12" s="1"/>
  <c r="AA896" i="7"/>
  <c r="N162" i="12"/>
  <c r="P162" i="12" s="1"/>
  <c r="AA162" i="7"/>
  <c r="N62" i="12"/>
  <c r="P62" i="12" s="1"/>
  <c r="AA62" i="7"/>
  <c r="N203" i="12"/>
  <c r="P203" i="12" s="1"/>
  <c r="AA203" i="7"/>
  <c r="N475" i="12"/>
  <c r="P475" i="12" s="1"/>
  <c r="AA475" i="7"/>
  <c r="N527" i="12"/>
  <c r="P527" i="12" s="1"/>
  <c r="AA527" i="7"/>
  <c r="N571" i="12"/>
  <c r="P571" i="12" s="1"/>
  <c r="AA571" i="7"/>
  <c r="N626" i="12"/>
  <c r="P626" i="12" s="1"/>
  <c r="AA626" i="7"/>
  <c r="N719" i="12"/>
  <c r="P719" i="12" s="1"/>
  <c r="AA719" i="7"/>
  <c r="N191" i="12"/>
  <c r="P191" i="12" s="1"/>
  <c r="AA191" i="7"/>
  <c r="N110" i="12"/>
  <c r="P110" i="12" s="1"/>
  <c r="AA110" i="7"/>
  <c r="N679" i="12"/>
  <c r="P679" i="12" s="1"/>
  <c r="AA679" i="7"/>
  <c r="N17" i="12"/>
  <c r="P17" i="12" s="1"/>
  <c r="AA17" i="7"/>
  <c r="N51" i="12"/>
  <c r="P51" i="12" s="1"/>
  <c r="AA51" i="7"/>
  <c r="N496" i="12"/>
  <c r="P496" i="12" s="1"/>
  <c r="AA496" i="7"/>
  <c r="N648" i="12"/>
  <c r="P648" i="12" s="1"/>
  <c r="AA648" i="7"/>
  <c r="N977" i="12"/>
  <c r="P977" i="12" s="1"/>
  <c r="AA977" i="7"/>
  <c r="N613" i="12"/>
  <c r="P613" i="12" s="1"/>
  <c r="AA613" i="7"/>
  <c r="AA144" i="7"/>
  <c r="N144" i="12"/>
  <c r="P144" i="12" s="1"/>
  <c r="N73" i="12"/>
  <c r="P73" i="12" s="1"/>
  <c r="AA73" i="7"/>
  <c r="N877" i="12"/>
  <c r="P877" i="12" s="1"/>
  <c r="AA877" i="7"/>
  <c r="AA566" i="7"/>
  <c r="N566" i="12"/>
  <c r="P566" i="12" s="1"/>
  <c r="N806" i="12"/>
  <c r="P806" i="12" s="1"/>
  <c r="AA806" i="7"/>
  <c r="N760" i="12"/>
  <c r="P760" i="12" s="1"/>
  <c r="AA760" i="7"/>
  <c r="N438" i="12"/>
  <c r="P438" i="12" s="1"/>
  <c r="AA438" i="7"/>
  <c r="AA130" i="7"/>
  <c r="N130" i="12"/>
  <c r="P130" i="12" s="1"/>
  <c r="N23" i="12"/>
  <c r="P23" i="12" s="1"/>
  <c r="AA23" i="7"/>
  <c r="AA502" i="7"/>
  <c r="N502" i="12"/>
  <c r="P502" i="12" s="1"/>
  <c r="N585" i="12"/>
  <c r="P585" i="12" s="1"/>
  <c r="AA585" i="7"/>
  <c r="N65" i="12"/>
  <c r="P65" i="12" s="1"/>
  <c r="AA65" i="7"/>
  <c r="AA606" i="7"/>
  <c r="N606" i="12"/>
  <c r="P606" i="12" s="1"/>
  <c r="N205" i="12"/>
  <c r="P205" i="12" s="1"/>
  <c r="AA205" i="7"/>
  <c r="N519" i="12"/>
  <c r="P519" i="12" s="1"/>
  <c r="AA519" i="7"/>
  <c r="N889" i="12"/>
  <c r="P889" i="12" s="1"/>
  <c r="AA889" i="7"/>
  <c r="N345" i="12"/>
  <c r="P345" i="12" s="1"/>
  <c r="AA345" i="7"/>
  <c r="AA431" i="7"/>
  <c r="N431" i="12"/>
  <c r="P431" i="12" s="1"/>
  <c r="AA582" i="7"/>
  <c r="N582" i="12"/>
  <c r="P582" i="12" s="1"/>
  <c r="N810" i="12"/>
  <c r="P810" i="12" s="1"/>
  <c r="AA810" i="7"/>
  <c r="N171" i="12"/>
  <c r="P171" i="12" s="1"/>
  <c r="AA171" i="7"/>
  <c r="N979" i="12"/>
  <c r="P979" i="12" s="1"/>
  <c r="AA979" i="7"/>
  <c r="N763" i="12"/>
  <c r="P763" i="12" s="1"/>
  <c r="AA763" i="7"/>
  <c r="N884" i="12"/>
  <c r="P884" i="12" s="1"/>
  <c r="AA884" i="7"/>
  <c r="N458" i="12"/>
  <c r="P458" i="12" s="1"/>
  <c r="AA458" i="7"/>
  <c r="N569" i="12"/>
  <c r="P569" i="12" s="1"/>
  <c r="AA569" i="7"/>
  <c r="N741" i="12"/>
  <c r="P741" i="12" s="1"/>
  <c r="AA741" i="7"/>
  <c r="AA202" i="7"/>
  <c r="N202" i="12"/>
  <c r="P202" i="12" s="1"/>
  <c r="N91" i="12"/>
  <c r="P91" i="12" s="1"/>
  <c r="AA91" i="7"/>
  <c r="AA24" i="7"/>
  <c r="N24" i="12"/>
  <c r="P24" i="12" s="1"/>
  <c r="AA367" i="7"/>
  <c r="N367" i="12"/>
  <c r="P367" i="12" s="1"/>
  <c r="N435" i="12"/>
  <c r="P435" i="12" s="1"/>
  <c r="AA435" i="7"/>
  <c r="N482" i="12"/>
  <c r="P482" i="12" s="1"/>
  <c r="AA482" i="7"/>
  <c r="AA614" i="7"/>
  <c r="N614" i="12"/>
  <c r="P614" i="12" s="1"/>
  <c r="N197" i="12"/>
  <c r="P197" i="12" s="1"/>
  <c r="AA197" i="7"/>
  <c r="N784" i="12"/>
  <c r="P784" i="12" s="1"/>
  <c r="AA784" i="7"/>
  <c r="N103" i="12"/>
  <c r="P103" i="12" s="1"/>
  <c r="AA103" i="7"/>
  <c r="N906" i="12"/>
  <c r="P906" i="12" s="1"/>
  <c r="AA906" i="7"/>
  <c r="N955" i="12"/>
  <c r="P955" i="12" s="1"/>
  <c r="AA955" i="7"/>
  <c r="N376" i="12"/>
  <c r="P376" i="12" s="1"/>
  <c r="AA376" i="7"/>
  <c r="N428" i="12"/>
  <c r="P428" i="12" s="1"/>
  <c r="AA428" i="7"/>
  <c r="N478" i="12"/>
  <c r="P478" i="12" s="1"/>
  <c r="AA478" i="7"/>
  <c r="N529" i="12"/>
  <c r="P529" i="12" s="1"/>
  <c r="AA529" i="7"/>
  <c r="AA574" i="7"/>
  <c r="N574" i="12"/>
  <c r="P574" i="12" s="1"/>
  <c r="N629" i="12"/>
  <c r="P629" i="12" s="1"/>
  <c r="AA629" i="7"/>
  <c r="N724" i="12"/>
  <c r="P724" i="12" s="1"/>
  <c r="AA724" i="7"/>
  <c r="N985" i="12"/>
  <c r="P985" i="12" s="1"/>
  <c r="AA985" i="7"/>
  <c r="N54" i="12"/>
  <c r="P54" i="12" s="1"/>
  <c r="AA54" i="7"/>
  <c r="N642" i="12"/>
  <c r="P642" i="12" s="1"/>
  <c r="AA642" i="7"/>
  <c r="N800" i="12"/>
  <c r="P800" i="12" s="1"/>
  <c r="AA800" i="7"/>
  <c r="N849" i="12"/>
  <c r="P849" i="12" s="1"/>
  <c r="AA849" i="7"/>
  <c r="N416" i="12"/>
  <c r="P416" i="12" s="1"/>
  <c r="AA416" i="7"/>
  <c r="N532" i="12"/>
  <c r="P532" i="12" s="1"/>
  <c r="AA532" i="7"/>
  <c r="N680" i="12"/>
  <c r="P680" i="12" s="1"/>
  <c r="AA680" i="7"/>
  <c r="N916" i="12"/>
  <c r="P916" i="12" s="1"/>
  <c r="AA916" i="7"/>
  <c r="N686" i="12"/>
  <c r="P686" i="12" s="1"/>
  <c r="AA686" i="7"/>
  <c r="N633" i="12"/>
  <c r="P633" i="12" s="1"/>
  <c r="AA633" i="7"/>
  <c r="N696" i="12"/>
  <c r="P696" i="12" s="1"/>
  <c r="AA696" i="7"/>
  <c r="N746" i="12"/>
  <c r="P746" i="12" s="1"/>
  <c r="AA746" i="7"/>
  <c r="N933" i="12"/>
  <c r="P933" i="12" s="1"/>
  <c r="AA933" i="7"/>
  <c r="N957" i="12"/>
  <c r="P957" i="12" s="1"/>
  <c r="AA957" i="7"/>
  <c r="N131" i="12"/>
  <c r="P131" i="12" s="1"/>
  <c r="AA131" i="7"/>
  <c r="AA96" i="7"/>
  <c r="N96" i="12"/>
  <c r="P96" i="12" s="1"/>
  <c r="N31" i="12"/>
  <c r="P31" i="12" s="1"/>
  <c r="AA31" i="7"/>
  <c r="N165" i="12"/>
  <c r="P165" i="12" s="1"/>
  <c r="AA165" i="7"/>
  <c r="N461" i="12"/>
  <c r="P461" i="12" s="1"/>
  <c r="AA461" i="7"/>
  <c r="N565" i="12"/>
  <c r="P565" i="12" s="1"/>
  <c r="AA565" i="7"/>
  <c r="N134" i="12"/>
  <c r="P134" i="12" s="1"/>
  <c r="AA134" i="7"/>
  <c r="N22" i="12"/>
  <c r="P22" i="12" s="1"/>
  <c r="AA22" i="7"/>
  <c r="N873" i="12"/>
  <c r="P873" i="12" s="1"/>
  <c r="AA873" i="7"/>
  <c r="N6" i="12"/>
  <c r="P6" i="12" s="1"/>
  <c r="AA6" i="7"/>
  <c r="AA391" i="7"/>
  <c r="N391" i="12"/>
  <c r="P391" i="12" s="1"/>
  <c r="N469" i="12"/>
  <c r="P469" i="12" s="1"/>
  <c r="AA469" i="7"/>
  <c r="N497" i="12"/>
  <c r="P497" i="12" s="1"/>
  <c r="AA497" i="7"/>
  <c r="AA542" i="7"/>
  <c r="N542" i="12"/>
  <c r="P542" i="12" s="1"/>
  <c r="N586" i="12"/>
  <c r="P586" i="12" s="1"/>
  <c r="AA586" i="7"/>
  <c r="N661" i="12"/>
  <c r="P661" i="12" s="1"/>
  <c r="AA661" i="7"/>
  <c r="AA26" i="7"/>
  <c r="N26" i="12"/>
  <c r="P26" i="12" s="1"/>
  <c r="N837" i="12"/>
  <c r="P837" i="12" s="1"/>
  <c r="AA837" i="7"/>
  <c r="N705" i="12"/>
  <c r="P705" i="12" s="1"/>
  <c r="AA705" i="7"/>
  <c r="N825" i="12"/>
  <c r="P825" i="12" s="1"/>
  <c r="AA825" i="7"/>
  <c r="N388" i="12"/>
  <c r="P388" i="12" s="1"/>
  <c r="AA388" i="7"/>
  <c r="N500" i="12"/>
  <c r="P500" i="12" s="1"/>
  <c r="AA500" i="7"/>
  <c r="N910" i="12"/>
  <c r="P910" i="12" s="1"/>
  <c r="AA910" i="7"/>
  <c r="N618" i="12"/>
  <c r="P618" i="12" s="1"/>
  <c r="AA618" i="7"/>
  <c r="AA90" i="7"/>
  <c r="N90" i="12"/>
  <c r="P90" i="12" s="1"/>
  <c r="N137" i="12"/>
  <c r="P137" i="12" s="1"/>
  <c r="AA137" i="7"/>
  <c r="N921" i="12"/>
  <c r="P921" i="12" s="1"/>
  <c r="AA921" i="7"/>
  <c r="N934" i="12"/>
  <c r="P934" i="12" s="1"/>
  <c r="AA934" i="7"/>
  <c r="AA52" i="7"/>
  <c r="N52" i="12"/>
  <c r="P52" i="12" s="1"/>
  <c r="N823" i="12"/>
  <c r="P823" i="12" s="1"/>
  <c r="AA823" i="7"/>
  <c r="N714" i="12"/>
  <c r="P714" i="12" s="1"/>
  <c r="AA714" i="7"/>
  <c r="N119" i="12"/>
  <c r="P119" i="12" s="1"/>
  <c r="AA119" i="7"/>
  <c r="N97" i="12"/>
  <c r="P97" i="12" s="1"/>
  <c r="AA97" i="7"/>
  <c r="N421" i="12"/>
  <c r="P421" i="12" s="1"/>
  <c r="AA421" i="7"/>
  <c r="N793" i="12"/>
  <c r="P793" i="12" s="1"/>
  <c r="AA793" i="7"/>
  <c r="N984" i="12"/>
  <c r="P984" i="12" s="1"/>
  <c r="AA984" i="7"/>
  <c r="N76" i="12"/>
  <c r="P76" i="12" s="1"/>
  <c r="AA76" i="7"/>
  <c r="N429" i="12"/>
  <c r="P429" i="12" s="1"/>
  <c r="AA429" i="7"/>
  <c r="N608" i="12"/>
  <c r="P608" i="12" s="1"/>
  <c r="AA608" i="7"/>
  <c r="N842" i="12"/>
  <c r="P842" i="12" s="1"/>
  <c r="AA842" i="7"/>
  <c r="N723" i="12"/>
  <c r="P723" i="12" s="1"/>
  <c r="AA723" i="7"/>
  <c r="N911" i="12"/>
  <c r="P911" i="12" s="1"/>
  <c r="AA911" i="7"/>
  <c r="N722" i="12"/>
  <c r="P722" i="12" s="1"/>
  <c r="AA722" i="7"/>
  <c r="N346" i="12"/>
  <c r="P346" i="12" s="1"/>
  <c r="AA346" i="7"/>
  <c r="N535" i="12"/>
  <c r="P535" i="12" s="1"/>
  <c r="AA535" i="7"/>
  <c r="N155" i="12"/>
  <c r="P155" i="12" s="1"/>
  <c r="AA155" i="7"/>
  <c r="N164" i="12"/>
  <c r="P164" i="12" s="1"/>
  <c r="AA164" i="7"/>
  <c r="N611" i="12"/>
  <c r="P611" i="12" s="1"/>
  <c r="AA611" i="7"/>
  <c r="N392" i="12"/>
  <c r="P392" i="12" s="1"/>
  <c r="AA392" i="7"/>
  <c r="N442" i="12"/>
  <c r="P442" i="12" s="1"/>
  <c r="AA442" i="7"/>
  <c r="N594" i="12"/>
  <c r="P594" i="12" s="1"/>
  <c r="AA594" i="7"/>
  <c r="N683" i="12"/>
  <c r="P683" i="12" s="1"/>
  <c r="AA683" i="7"/>
  <c r="N177" i="12"/>
  <c r="P177" i="12" s="1"/>
  <c r="AA177" i="7"/>
  <c r="N706" i="12"/>
  <c r="P706" i="12" s="1"/>
  <c r="AA706" i="7"/>
  <c r="N774" i="12"/>
  <c r="P774" i="12" s="1"/>
  <c r="AA774" i="7"/>
  <c r="N963" i="12"/>
  <c r="P963" i="12" s="1"/>
  <c r="AA963" i="7"/>
  <c r="N829" i="12"/>
  <c r="P829" i="12" s="1"/>
  <c r="AA829" i="7"/>
  <c r="N869" i="12"/>
  <c r="P869" i="12" s="1"/>
  <c r="AA869" i="7"/>
  <c r="N386" i="12"/>
  <c r="P386" i="12" s="1"/>
  <c r="AA386" i="7"/>
  <c r="N465" i="12"/>
  <c r="P465" i="12" s="1"/>
  <c r="AA465" i="7"/>
  <c r="N579" i="12"/>
  <c r="P579" i="12" s="1"/>
  <c r="AA579" i="7"/>
  <c r="N695" i="12"/>
  <c r="P695" i="12" s="1"/>
  <c r="AA695" i="7"/>
  <c r="N817" i="12"/>
  <c r="P817" i="12" s="1"/>
  <c r="AA817" i="7"/>
  <c r="N913" i="12"/>
  <c r="P913" i="12" s="1"/>
  <c r="AA913" i="7"/>
  <c r="N166" i="12"/>
  <c r="P166" i="12" s="1"/>
  <c r="AA166" i="7"/>
  <c r="N81" i="12"/>
  <c r="P81" i="12" s="1"/>
  <c r="AA81" i="7"/>
  <c r="N67" i="12"/>
  <c r="P67" i="12" s="1"/>
  <c r="AA67" i="7"/>
  <c r="N352" i="12"/>
  <c r="P352" i="12" s="1"/>
  <c r="AA352" i="7"/>
  <c r="N373" i="12"/>
  <c r="P373" i="12" s="1"/>
  <c r="AA373" i="7"/>
  <c r="N437" i="12"/>
  <c r="P437" i="12" s="1"/>
  <c r="AA437" i="7"/>
  <c r="N994" i="12"/>
  <c r="P994" i="12" s="1"/>
  <c r="AA994" i="7"/>
  <c r="N487" i="12"/>
  <c r="P487" i="12" s="1"/>
  <c r="AA487" i="7"/>
  <c r="N624" i="12"/>
  <c r="P624" i="12" s="1"/>
  <c r="AA624" i="7"/>
  <c r="N687" i="12"/>
  <c r="P687" i="12" s="1"/>
  <c r="AA687" i="7"/>
  <c r="N99" i="12"/>
  <c r="P99" i="12" s="1"/>
  <c r="AA99" i="7"/>
  <c r="N14" i="12"/>
  <c r="P14" i="12" s="1"/>
  <c r="AA14" i="7"/>
  <c r="AA186" i="7"/>
  <c r="N186" i="12"/>
  <c r="P186" i="12" s="1"/>
  <c r="AA854" i="7"/>
  <c r="N854" i="12"/>
  <c r="P854" i="12" s="1"/>
  <c r="N903" i="12"/>
  <c r="P903" i="12" s="1"/>
  <c r="AA903" i="7"/>
  <c r="N960" i="12"/>
  <c r="P960" i="12" s="1"/>
  <c r="AA960" i="7"/>
  <c r="N95" i="12"/>
  <c r="P95" i="12" s="1"/>
  <c r="AA95" i="7"/>
  <c r="N379" i="12"/>
  <c r="P379" i="12" s="1"/>
  <c r="AA379" i="7"/>
  <c r="N430" i="12"/>
  <c r="P430" i="12" s="1"/>
  <c r="AA430" i="7"/>
  <c r="N457" i="12"/>
  <c r="P457" i="12" s="1"/>
  <c r="AA457" i="7"/>
  <c r="N479" i="12"/>
  <c r="P479" i="12" s="1"/>
  <c r="AA479" i="7"/>
  <c r="N504" i="12"/>
  <c r="P504" i="12" s="1"/>
  <c r="AA504" i="7"/>
  <c r="N523" i="12"/>
  <c r="P523" i="12" s="1"/>
  <c r="AA523" i="7"/>
  <c r="N543" i="12"/>
  <c r="P543" i="12" s="1"/>
  <c r="AA543" i="7"/>
  <c r="N568" i="12"/>
  <c r="P568" i="12" s="1"/>
  <c r="AA568" i="7"/>
  <c r="N587" i="12"/>
  <c r="P587" i="12" s="1"/>
  <c r="AA587" i="7"/>
  <c r="N621" i="12"/>
  <c r="P621" i="12" s="1"/>
  <c r="AA621" i="7"/>
  <c r="N668" i="12"/>
  <c r="P668" i="12" s="1"/>
  <c r="AA668" i="7"/>
  <c r="N989" i="12"/>
  <c r="P989" i="12" s="1"/>
  <c r="AA989" i="7"/>
  <c r="N743" i="12"/>
  <c r="P743" i="12" s="1"/>
  <c r="AA743" i="7"/>
  <c r="AA18" i="7"/>
  <c r="N18" i="12"/>
  <c r="P18" i="12" s="1"/>
  <c r="N779" i="12"/>
  <c r="P779" i="12" s="1"/>
  <c r="AA779" i="7"/>
  <c r="AA58" i="7"/>
  <c r="N58" i="12"/>
  <c r="P58" i="12" s="1"/>
  <c r="N844" i="12"/>
  <c r="P844" i="12" s="1"/>
  <c r="AA844" i="7"/>
  <c r="N647" i="12"/>
  <c r="P647" i="12" s="1"/>
  <c r="AA647" i="7"/>
  <c r="N815" i="12"/>
  <c r="P815" i="12" s="1"/>
  <c r="AA815" i="7"/>
  <c r="N836" i="12"/>
  <c r="P836" i="12" s="1"/>
  <c r="AA836" i="7"/>
  <c r="N970" i="12"/>
  <c r="P970" i="12" s="1"/>
  <c r="AA970" i="7"/>
  <c r="N434" i="12"/>
  <c r="P434" i="12" s="1"/>
  <c r="AA434" i="7"/>
  <c r="N480" i="12"/>
  <c r="P480" i="12" s="1"/>
  <c r="AA480" i="7"/>
  <c r="N544" i="12"/>
  <c r="P544" i="12" s="1"/>
  <c r="AA544" i="7"/>
  <c r="N615" i="12"/>
  <c r="P615" i="12" s="1"/>
  <c r="AA615" i="7"/>
  <c r="N904" i="12"/>
  <c r="P904" i="12" s="1"/>
  <c r="AA904" i="7"/>
  <c r="N938" i="12"/>
  <c r="P938" i="12" s="1"/>
  <c r="AA938" i="7"/>
  <c r="N639" i="12"/>
  <c r="P639" i="12" s="1"/>
  <c r="AA639" i="7"/>
  <c r="N732" i="12"/>
  <c r="P732" i="12" s="1"/>
  <c r="AA732" i="7"/>
  <c r="N634" i="12"/>
  <c r="P634" i="12" s="1"/>
  <c r="AA634" i="7"/>
  <c r="N681" i="12"/>
  <c r="P681" i="12" s="1"/>
  <c r="AA681" i="7"/>
  <c r="AA156" i="7"/>
  <c r="N156" i="12"/>
  <c r="P156" i="12" s="1"/>
  <c r="N727" i="12"/>
  <c r="P727" i="12" s="1"/>
  <c r="AA727" i="7"/>
  <c r="N747" i="12"/>
  <c r="P747" i="12" s="1"/>
  <c r="AA747" i="7"/>
  <c r="AA870" i="7"/>
  <c r="N870" i="12"/>
  <c r="P870" i="12" s="1"/>
  <c r="N100" i="12"/>
  <c r="P100" i="12" s="1"/>
  <c r="AA100" i="7"/>
  <c r="N132" i="12"/>
  <c r="P132" i="12" s="1"/>
  <c r="AA132" i="7"/>
  <c r="N965" i="12"/>
  <c r="P965" i="12" s="1"/>
  <c r="AA965" i="7"/>
  <c r="N7" i="12"/>
  <c r="P7" i="12" s="1"/>
  <c r="AA7" i="7"/>
  <c r="N403" i="12"/>
  <c r="P403" i="12" s="1"/>
  <c r="AA403" i="7"/>
  <c r="N27" i="12"/>
  <c r="P27" i="12" s="1"/>
  <c r="AA27" i="7"/>
  <c r="AA534" i="7"/>
  <c r="N534" i="12"/>
  <c r="P534" i="12" s="1"/>
  <c r="N635" i="12"/>
  <c r="P635" i="12" s="1"/>
  <c r="AA635" i="7"/>
  <c r="N201" i="12"/>
  <c r="P201" i="12" s="1"/>
  <c r="AA201" i="7"/>
  <c r="N150" i="12"/>
  <c r="P150" i="12" s="1"/>
  <c r="AA150" i="7"/>
  <c r="N790" i="12"/>
  <c r="P790" i="12" s="1"/>
  <c r="AA790" i="7"/>
  <c r="N838" i="12"/>
  <c r="P838" i="12" s="1"/>
  <c r="AA838" i="7"/>
  <c r="N905" i="12"/>
  <c r="P905" i="12" s="1"/>
  <c r="AA905" i="7"/>
  <c r="N964" i="12"/>
  <c r="P964" i="12" s="1"/>
  <c r="AA964" i="7"/>
  <c r="N365" i="12"/>
  <c r="P365" i="12" s="1"/>
  <c r="AA365" i="7"/>
  <c r="N400" i="12"/>
  <c r="P400" i="12" s="1"/>
  <c r="AA400" i="7"/>
  <c r="N995" i="12"/>
  <c r="P995" i="12" s="1"/>
  <c r="AA995" i="7"/>
  <c r="N481" i="12"/>
  <c r="P481" i="12" s="1"/>
  <c r="AA481" i="7"/>
  <c r="N513" i="12"/>
  <c r="P513" i="12" s="1"/>
  <c r="AA513" i="7"/>
  <c r="N545" i="12"/>
  <c r="P545" i="12" s="1"/>
  <c r="AA545" i="7"/>
  <c r="N577" i="12"/>
  <c r="P577" i="12" s="1"/>
  <c r="AA577" i="7"/>
  <c r="N625" i="12"/>
  <c r="P625" i="12" s="1"/>
  <c r="AA625" i="7"/>
  <c r="N703" i="12"/>
  <c r="P703" i="12" s="1"/>
  <c r="AA703" i="7"/>
  <c r="N126" i="12"/>
  <c r="P126" i="12" s="1"/>
  <c r="AA126" i="7"/>
  <c r="N781" i="12"/>
  <c r="P781" i="12" s="1"/>
  <c r="AA781" i="7"/>
  <c r="N44" i="12"/>
  <c r="P44" i="12" s="1"/>
  <c r="AA44" i="7"/>
  <c r="N109" i="12"/>
  <c r="P109" i="12" s="1"/>
  <c r="AA109" i="7"/>
  <c r="N184" i="12"/>
  <c r="P184" i="12" s="1"/>
  <c r="AA184" i="7"/>
  <c r="N808" i="12"/>
  <c r="P808" i="12" s="1"/>
  <c r="AA808" i="7"/>
  <c r="N843" i="12"/>
  <c r="P843" i="12" s="1"/>
  <c r="AA843" i="7"/>
  <c r="N47" i="12"/>
  <c r="P47" i="12" s="1"/>
  <c r="AA47" i="7"/>
  <c r="N63" i="12"/>
  <c r="P63" i="12" s="1"/>
  <c r="AA63" i="7"/>
  <c r="N548" i="12"/>
  <c r="P548" i="12" s="1"/>
  <c r="AA548" i="7"/>
  <c r="N892" i="12"/>
  <c r="P892" i="12" s="1"/>
  <c r="AA892" i="7"/>
  <c r="N974" i="12"/>
  <c r="P974" i="12" s="1"/>
  <c r="AA974" i="7"/>
  <c r="N70" i="12"/>
  <c r="P70" i="12" s="1"/>
  <c r="AA70" i="7"/>
  <c r="N641" i="12"/>
  <c r="P641" i="12" s="1"/>
  <c r="AA641" i="7"/>
  <c r="N704" i="12"/>
  <c r="P704" i="12" s="1"/>
  <c r="AA704" i="7"/>
  <c r="N734" i="12"/>
  <c r="P734" i="12" s="1"/>
  <c r="AA734" i="7"/>
  <c r="N49" i="12"/>
  <c r="P49" i="12" s="1"/>
  <c r="AA49" i="7"/>
  <c r="N969" i="12"/>
  <c r="P969" i="12" s="1"/>
  <c r="AA969" i="7"/>
  <c r="N146" i="12"/>
  <c r="P146" i="12" s="1"/>
  <c r="AA146" i="7"/>
  <c r="N361" i="12"/>
  <c r="P361" i="12" s="1"/>
  <c r="AA361" i="7"/>
  <c r="N612" i="12"/>
  <c r="P612" i="12" s="1"/>
  <c r="AA612" i="7"/>
  <c r="N207" i="12"/>
  <c r="P207" i="12" s="1"/>
  <c r="AA207" i="7"/>
  <c r="N887" i="12"/>
  <c r="P887" i="12" s="1"/>
  <c r="AA887" i="7"/>
  <c r="N401" i="12"/>
  <c r="P401" i="12" s="1"/>
  <c r="AA401" i="7"/>
  <c r="N572" i="12"/>
  <c r="P572" i="12" s="1"/>
  <c r="AA572" i="7"/>
  <c r="N135" i="12"/>
  <c r="P135" i="12" s="1"/>
  <c r="AA135" i="7"/>
  <c r="N811" i="12"/>
  <c r="P811" i="12" s="1"/>
  <c r="AA811" i="7"/>
  <c r="N778" i="12"/>
  <c r="P778" i="12" s="1"/>
  <c r="AA778" i="7"/>
  <c r="N909" i="12"/>
  <c r="P909" i="12" s="1"/>
  <c r="AA909" i="7"/>
  <c r="AA439" i="7"/>
  <c r="N439" i="12"/>
  <c r="P439" i="12" s="1"/>
  <c r="N980" i="12"/>
  <c r="P980" i="12" s="1"/>
  <c r="AA980" i="7"/>
  <c r="N891" i="12"/>
  <c r="P891" i="12" s="1"/>
  <c r="AA891" i="7"/>
  <c r="N360" i="12"/>
  <c r="P360" i="12" s="1"/>
  <c r="AA360" i="7"/>
  <c r="N485" i="12"/>
  <c r="P485" i="12" s="1"/>
  <c r="AA485" i="7"/>
  <c r="N11" i="12"/>
  <c r="P11" i="12" s="1"/>
  <c r="AA11" i="7"/>
  <c r="N922" i="12"/>
  <c r="P922" i="12" s="1"/>
  <c r="AA922" i="7"/>
  <c r="N770" i="12"/>
  <c r="P770" i="12" s="1"/>
  <c r="AA770" i="7"/>
  <c r="AA351" i="7"/>
  <c r="N351" i="12"/>
  <c r="P351" i="12" s="1"/>
  <c r="N515" i="12"/>
  <c r="P515" i="12" s="1"/>
  <c r="AA515" i="7"/>
  <c r="N756" i="12"/>
  <c r="P756" i="12" s="1"/>
  <c r="AA756" i="7"/>
  <c r="N210" i="12"/>
  <c r="P210" i="12" s="1"/>
  <c r="AA210" i="7"/>
  <c r="N139" i="12"/>
  <c r="P139" i="12" s="1"/>
  <c r="AA139" i="7"/>
  <c r="N57" i="12"/>
  <c r="P57" i="12" s="1"/>
  <c r="AA57" i="7"/>
  <c r="N396" i="12"/>
  <c r="P396" i="12" s="1"/>
  <c r="AA396" i="7"/>
  <c r="N551" i="12"/>
  <c r="P551" i="12" s="1"/>
  <c r="AA551" i="7"/>
  <c r="N29" i="12"/>
  <c r="P29" i="12" s="1"/>
  <c r="AA29" i="7"/>
  <c r="N412" i="12"/>
  <c r="P412" i="12" s="1"/>
  <c r="AA412" i="7"/>
  <c r="N68" i="12"/>
  <c r="P68" i="12" s="1"/>
  <c r="AA68" i="7"/>
  <c r="N40" i="12"/>
  <c r="P40" i="12" s="1"/>
  <c r="AA40" i="7"/>
  <c r="N573" i="12"/>
  <c r="P573" i="12" s="1"/>
  <c r="AA573" i="7"/>
  <c r="N193" i="12"/>
  <c r="P193" i="12" s="1"/>
  <c r="AA193" i="7"/>
  <c r="N85" i="12"/>
  <c r="P85" i="12" s="1"/>
  <c r="AA85" i="7"/>
  <c r="N983" i="12"/>
  <c r="P983" i="12" s="1"/>
  <c r="AA983" i="7"/>
  <c r="N882" i="12"/>
  <c r="P882" i="12" s="1"/>
  <c r="AA882" i="7"/>
  <c r="N414" i="12"/>
  <c r="P414" i="12" s="1"/>
  <c r="AA414" i="7"/>
  <c r="N503" i="12"/>
  <c r="P503" i="12" s="1"/>
  <c r="AA503" i="7"/>
  <c r="N690" i="12"/>
  <c r="P690" i="12" s="1"/>
  <c r="AA690" i="7"/>
  <c r="N199" i="12"/>
  <c r="P199" i="12" s="1"/>
  <c r="AA199" i="7"/>
  <c r="AA104" i="7"/>
  <c r="N104" i="12"/>
  <c r="P104" i="12" s="1"/>
  <c r="N79" i="12"/>
  <c r="P79" i="12" s="1"/>
  <c r="AA79" i="7"/>
  <c r="N53" i="12"/>
  <c r="P53" i="12" s="1"/>
  <c r="AA53" i="7"/>
  <c r="N405" i="12"/>
  <c r="P405" i="12" s="1"/>
  <c r="AA405" i="7"/>
  <c r="N433" i="12"/>
  <c r="P433" i="12" s="1"/>
  <c r="AA433" i="7"/>
  <c r="N459" i="12"/>
  <c r="P459" i="12" s="1"/>
  <c r="AA459" i="7"/>
  <c r="N541" i="12"/>
  <c r="P541" i="12" s="1"/>
  <c r="AA541" i="7"/>
  <c r="AA678" i="7"/>
  <c r="N678" i="12"/>
  <c r="P678" i="12" s="1"/>
  <c r="N739" i="12"/>
  <c r="P739" i="12" s="1"/>
  <c r="AA739" i="7"/>
  <c r="N792" i="12"/>
  <c r="P792" i="12" s="1"/>
  <c r="AA792" i="7"/>
  <c r="N858" i="12"/>
  <c r="P858" i="12" s="1"/>
  <c r="AA858" i="7"/>
  <c r="N384" i="12"/>
  <c r="P384" i="12" s="1"/>
  <c r="AA384" i="7"/>
  <c r="N443" i="12"/>
  <c r="P443" i="12" s="1"/>
  <c r="AA443" i="7"/>
  <c r="N488" i="12"/>
  <c r="P488" i="12" s="1"/>
  <c r="AA488" i="7"/>
  <c r="N520" i="12"/>
  <c r="P520" i="12" s="1"/>
  <c r="AA520" i="7"/>
  <c r="N559" i="12"/>
  <c r="P559" i="12" s="1"/>
  <c r="AA559" i="7"/>
  <c r="N607" i="12"/>
  <c r="P607" i="12" s="1"/>
  <c r="AA607" i="7"/>
  <c r="AA114" i="7"/>
  <c r="N114" i="12"/>
  <c r="P114" i="12" s="1"/>
  <c r="N773" i="12"/>
  <c r="P773" i="12" s="1"/>
  <c r="AA773" i="7"/>
  <c r="N814" i="12"/>
  <c r="P814" i="12" s="1"/>
  <c r="AA814" i="7"/>
  <c r="N864" i="12"/>
  <c r="P864" i="12" s="1"/>
  <c r="AA864" i="7"/>
  <c r="N187" i="12"/>
  <c r="P187" i="12" s="1"/>
  <c r="AA187" i="7"/>
  <c r="N816" i="12"/>
  <c r="P816" i="12" s="1"/>
  <c r="AA816" i="7"/>
  <c r="N355" i="12"/>
  <c r="P355" i="12" s="1"/>
  <c r="AA355" i="7"/>
  <c r="N204" i="12"/>
  <c r="P204" i="12" s="1"/>
  <c r="AA204" i="7"/>
  <c r="N528" i="12"/>
  <c r="P528" i="12" s="1"/>
  <c r="AA528" i="7"/>
  <c r="AA188" i="7"/>
  <c r="N188" i="12"/>
  <c r="P188" i="12" s="1"/>
  <c r="N671" i="12"/>
  <c r="P671" i="12" s="1"/>
  <c r="AA671" i="7"/>
  <c r="N688" i="12"/>
  <c r="P688" i="12" s="1"/>
  <c r="AA688" i="7"/>
  <c r="N718" i="12"/>
  <c r="P718" i="12" s="1"/>
  <c r="AA718" i="7"/>
  <c r="N25" i="12"/>
  <c r="P25" i="12" s="1"/>
  <c r="AA25" i="7"/>
  <c r="N133" i="12"/>
  <c r="P133" i="12" s="1"/>
  <c r="AA133" i="7"/>
  <c r="N363" i="12"/>
  <c r="P363" i="12" s="1"/>
  <c r="AA363" i="7"/>
  <c r="N492" i="12"/>
  <c r="P492" i="12" s="1"/>
  <c r="AA492" i="7"/>
  <c r="N840" i="12"/>
  <c r="P840" i="12" s="1"/>
  <c r="AA840" i="7"/>
  <c r="N418" i="12"/>
  <c r="P418" i="12" s="1"/>
  <c r="AA418" i="7"/>
  <c r="N145" i="12"/>
  <c r="P145" i="12" s="1"/>
  <c r="AA145" i="7"/>
  <c r="N924" i="12"/>
  <c r="P924" i="12" s="1"/>
  <c r="AA924" i="7"/>
  <c r="N755" i="12"/>
  <c r="P755" i="12" s="1"/>
  <c r="AA755" i="7"/>
  <c r="N385" i="12"/>
  <c r="P385" i="12" s="1"/>
  <c r="AA385" i="7"/>
  <c r="N530" i="12"/>
  <c r="P530" i="12" s="1"/>
  <c r="AA530" i="7"/>
  <c r="N39" i="12"/>
  <c r="P39" i="12" s="1"/>
  <c r="AA39" i="7"/>
  <c r="N121" i="12"/>
  <c r="P121" i="12" s="1"/>
  <c r="AA121" i="7"/>
  <c r="N643" i="12"/>
  <c r="P643" i="12" s="1"/>
  <c r="AA643" i="7"/>
  <c r="N898" i="12"/>
  <c r="P898" i="12" s="1"/>
  <c r="AA898" i="7"/>
  <c r="N700" i="12"/>
  <c r="P700" i="12" s="1"/>
  <c r="AA700" i="7"/>
  <c r="N841" i="12"/>
  <c r="P841" i="12" s="1"/>
  <c r="AA841" i="7"/>
  <c r="N366" i="12"/>
  <c r="P366" i="12" s="1"/>
  <c r="AA366" i="7"/>
  <c r="AA550" i="7"/>
  <c r="N550" i="12"/>
  <c r="P550" i="12" s="1"/>
  <c r="Z1010" i="7"/>
  <c r="N175" i="12"/>
  <c r="P175" i="12" s="1"/>
  <c r="AA175" i="7"/>
  <c r="N141" i="12"/>
  <c r="P141" i="12" s="1"/>
  <c r="AA141" i="7"/>
  <c r="N914" i="12"/>
  <c r="P914" i="12" s="1"/>
  <c r="AA914" i="7"/>
  <c r="N757" i="12"/>
  <c r="P757" i="12" s="1"/>
  <c r="AA757" i="7"/>
  <c r="N464" i="12"/>
  <c r="P464" i="12" s="1"/>
  <c r="AA464" i="7"/>
  <c r="N107" i="12"/>
  <c r="P107" i="12" s="1"/>
  <c r="AA107" i="7"/>
  <c r="N87" i="12"/>
  <c r="P87" i="12" s="1"/>
  <c r="AA87" i="7"/>
  <c r="AA423" i="7"/>
  <c r="N423" i="12"/>
  <c r="P423" i="12" s="1"/>
  <c r="N374" i="12"/>
  <c r="P374" i="12" s="1"/>
  <c r="AA374" i="7"/>
  <c r="N595" i="12"/>
  <c r="P595" i="12" s="1"/>
  <c r="AA595" i="7"/>
  <c r="N354" i="12"/>
  <c r="P354" i="12" s="1"/>
  <c r="AA354" i="7"/>
  <c r="N451" i="12"/>
  <c r="P451" i="12" s="1"/>
  <c r="AA451" i="7"/>
  <c r="N610" i="12"/>
  <c r="P610" i="12" s="1"/>
  <c r="AA610" i="7"/>
  <c r="N730" i="12"/>
  <c r="P730" i="12" s="1"/>
  <c r="AA730" i="7"/>
  <c r="N846" i="12"/>
  <c r="P846" i="12" s="1"/>
  <c r="AA846" i="7"/>
  <c r="N348" i="12"/>
  <c r="P348" i="12" s="1"/>
  <c r="AA348" i="7"/>
  <c r="N993" i="12"/>
  <c r="P993" i="12" s="1"/>
  <c r="AA993" i="7"/>
  <c r="N556" i="12"/>
  <c r="P556" i="12" s="1"/>
  <c r="AA556" i="7"/>
  <c r="N142" i="12"/>
  <c r="P142" i="12" s="1"/>
  <c r="AA142" i="7"/>
  <c r="AA88" i="7"/>
  <c r="N88" i="12"/>
  <c r="P88" i="12" s="1"/>
  <c r="N935" i="12"/>
  <c r="P935" i="12" s="1"/>
  <c r="AA935" i="7"/>
  <c r="N675" i="12"/>
  <c r="P675" i="12" s="1"/>
  <c r="AA675" i="7"/>
  <c r="N364" i="12"/>
  <c r="P364" i="12" s="1"/>
  <c r="AA364" i="7"/>
  <c r="AA399" i="7"/>
  <c r="N399" i="12"/>
  <c r="P399" i="12" s="1"/>
  <c r="N446" i="12"/>
  <c r="P446" i="12" s="1"/>
  <c r="AA446" i="7"/>
  <c r="N508" i="12"/>
  <c r="P508" i="12" s="1"/>
  <c r="AA508" i="7"/>
  <c r="N601" i="12"/>
  <c r="P601" i="12" s="1"/>
  <c r="AA601" i="7"/>
  <c r="N694" i="12"/>
  <c r="P694" i="12" s="1"/>
  <c r="AA694" i="7"/>
  <c r="N46" i="12"/>
  <c r="P46" i="12" s="1"/>
  <c r="AA46" i="7"/>
  <c r="N213" i="12"/>
  <c r="P213" i="12" s="1"/>
  <c r="AA213" i="7"/>
  <c r="N212" i="12"/>
  <c r="P212" i="12" s="1"/>
  <c r="AA212" i="7"/>
  <c r="N804" i="12"/>
  <c r="P804" i="12" s="1"/>
  <c r="AA804" i="7"/>
  <c r="N799" i="12"/>
  <c r="P799" i="12" s="1"/>
  <c r="AA799" i="7"/>
  <c r="N981" i="12"/>
  <c r="P981" i="12" s="1"/>
  <c r="AA981" i="7"/>
  <c r="AA630" i="7"/>
  <c r="N630" i="12"/>
  <c r="P630" i="12" s="1"/>
  <c r="N809" i="12"/>
  <c r="P809" i="12" s="1"/>
  <c r="AA809" i="7"/>
  <c r="N857" i="12"/>
  <c r="P857" i="12" s="1"/>
  <c r="AA857" i="7"/>
  <c r="N899" i="12"/>
  <c r="P899" i="12" s="1"/>
  <c r="AA899" i="7"/>
  <c r="N358" i="12"/>
  <c r="P358" i="12" s="1"/>
  <c r="AA358" i="7"/>
  <c r="N426" i="12"/>
  <c r="P426" i="12" s="1"/>
  <c r="AA426" i="7"/>
  <c r="N467" i="12"/>
  <c r="P467" i="12" s="1"/>
  <c r="AA467" i="7"/>
  <c r="N517" i="12"/>
  <c r="P517" i="12" s="1"/>
  <c r="AA517" i="7"/>
  <c r="N581" i="12"/>
  <c r="P581" i="12" s="1"/>
  <c r="AA581" i="7"/>
  <c r="N708" i="12"/>
  <c r="P708" i="12" s="1"/>
  <c r="AA708" i="7"/>
  <c r="N759" i="12"/>
  <c r="P759" i="12" s="1"/>
  <c r="AA759" i="7"/>
  <c r="N821" i="12"/>
  <c r="P821" i="12" s="1"/>
  <c r="AA821" i="7"/>
  <c r="N198" i="12"/>
  <c r="P198" i="12" s="1"/>
  <c r="AA198" i="7"/>
  <c r="AA192" i="7"/>
  <c r="N192" i="12"/>
  <c r="P192" i="12" s="1"/>
  <c r="N120" i="12"/>
  <c r="P120" i="12" s="1"/>
  <c r="AA120" i="7"/>
  <c r="N117" i="12"/>
  <c r="P117" i="12" s="1"/>
  <c r="AA117" i="7"/>
  <c r="N75" i="12"/>
  <c r="P75" i="12" s="1"/>
  <c r="AA75" i="7"/>
  <c r="N56" i="12"/>
  <c r="P56" i="12" s="1"/>
  <c r="AA56" i="7"/>
  <c r="N353" i="12"/>
  <c r="P353" i="12" s="1"/>
  <c r="AA353" i="7"/>
  <c r="AA60" i="7"/>
  <c r="N60" i="12"/>
  <c r="P60" i="12" s="1"/>
  <c r="N987" i="12"/>
  <c r="P987" i="12" s="1"/>
  <c r="AA987" i="7"/>
  <c r="N553" i="12"/>
  <c r="P553" i="12" s="1"/>
  <c r="AA553" i="7"/>
  <c r="N772" i="12"/>
  <c r="P772" i="12" s="1"/>
  <c r="AA772" i="7"/>
  <c r="N856" i="12"/>
  <c r="P856" i="12" s="1"/>
  <c r="AA856" i="7"/>
  <c r="N33" i="12"/>
  <c r="P33" i="12" s="1"/>
  <c r="AA33" i="7"/>
  <c r="N986" i="12"/>
  <c r="P986" i="12" s="1"/>
  <c r="AA986" i="7"/>
  <c r="AA526" i="7"/>
  <c r="N526" i="12"/>
  <c r="P526" i="12" s="1"/>
  <c r="N602" i="12"/>
  <c r="P602" i="12" s="1"/>
  <c r="AA602" i="7"/>
  <c r="AA8" i="7"/>
  <c r="N8" i="12"/>
  <c r="P8" i="12" s="1"/>
  <c r="N946" i="12"/>
  <c r="P946" i="12" s="1"/>
  <c r="AA946" i="7"/>
  <c r="AA112" i="7"/>
  <c r="N112" i="12"/>
  <c r="P112" i="12" s="1"/>
  <c r="N404" i="12"/>
  <c r="P404" i="12" s="1"/>
  <c r="AA404" i="7"/>
  <c r="N580" i="12"/>
  <c r="P580" i="12" s="1"/>
  <c r="AA580" i="7"/>
  <c r="N971" i="12"/>
  <c r="P971" i="12" s="1"/>
  <c r="AA971" i="7"/>
  <c r="N665" i="12"/>
  <c r="P665" i="12" s="1"/>
  <c r="AA665" i="7"/>
  <c r="N742" i="12"/>
  <c r="P742" i="12" s="1"/>
  <c r="AA742" i="7"/>
  <c r="N973" i="12"/>
  <c r="P973" i="12" s="1"/>
  <c r="AA973" i="7"/>
  <c r="N802" i="12"/>
  <c r="P802" i="12" s="1"/>
  <c r="AA802" i="7"/>
  <c r="N758" i="12"/>
  <c r="P758" i="12" s="1"/>
  <c r="AA758" i="7"/>
  <c r="N169" i="12"/>
  <c r="P169" i="12" s="1"/>
  <c r="AA169" i="7"/>
  <c r="N37" i="12"/>
  <c r="P37" i="12" s="1"/>
  <c r="AA37" i="7"/>
  <c r="N787" i="12"/>
  <c r="P787" i="12" s="1"/>
  <c r="AA787" i="7"/>
  <c r="N163" i="12"/>
  <c r="P163" i="12" s="1"/>
  <c r="AA163" i="7"/>
  <c r="N604" i="12"/>
  <c r="P604" i="12" s="1"/>
  <c r="AA604" i="7"/>
  <c r="N859" i="12"/>
  <c r="P859" i="12" s="1"/>
  <c r="AA859" i="7"/>
  <c r="AA397" i="7"/>
  <c r="N397" i="12"/>
  <c r="P397" i="12" s="1"/>
  <c r="N214" i="12"/>
  <c r="P214" i="12" s="1"/>
  <c r="AA214" i="7"/>
  <c r="N918" i="12"/>
  <c r="P918" i="12" s="1"/>
  <c r="AA918" i="7"/>
  <c r="N966" i="12"/>
  <c r="P966" i="12" s="1"/>
  <c r="AA966" i="7"/>
  <c r="N427" i="12"/>
  <c r="P427" i="12" s="1"/>
  <c r="AA427" i="7"/>
  <c r="AA518" i="7"/>
  <c r="N518" i="12"/>
  <c r="P518" i="12" s="1"/>
  <c r="N711" i="12"/>
  <c r="P711" i="12" s="1"/>
  <c r="AA711" i="7"/>
  <c r="N807" i="12"/>
  <c r="P807" i="12" s="1"/>
  <c r="AA807" i="7"/>
  <c r="N738" i="12"/>
  <c r="P738" i="12" s="1"/>
  <c r="AA738" i="7"/>
  <c r="N616" i="12"/>
  <c r="P616" i="12" s="1"/>
  <c r="AA616" i="7"/>
  <c r="N813" i="12"/>
  <c r="P813" i="12" s="1"/>
  <c r="AA813" i="7"/>
  <c r="N919" i="12"/>
  <c r="P919" i="12" s="1"/>
  <c r="AA919" i="7"/>
  <c r="N432" i="12"/>
  <c r="P432" i="12" s="1"/>
  <c r="AA432" i="7"/>
  <c r="N540" i="12"/>
  <c r="P540" i="12" s="1"/>
  <c r="AA540" i="7"/>
  <c r="N721" i="12"/>
  <c r="P721" i="12" s="1"/>
  <c r="AA721" i="7"/>
  <c r="N850" i="12"/>
  <c r="P850" i="12" s="1"/>
  <c r="AA850" i="7"/>
  <c r="N161" i="12"/>
  <c r="P161" i="12" s="1"/>
  <c r="AA161" i="7"/>
  <c r="N82" i="12"/>
  <c r="P82" i="12" s="1"/>
  <c r="AA82" i="7"/>
  <c r="AA28" i="7"/>
  <c r="N28" i="12"/>
  <c r="P28" i="12" s="1"/>
  <c r="AA74" i="7"/>
  <c r="N74" i="12"/>
  <c r="P74" i="12" s="1"/>
  <c r="N477" i="12"/>
  <c r="P477" i="12" s="1"/>
  <c r="AA477" i="7"/>
  <c r="N652" i="12"/>
  <c r="P652" i="12" s="1"/>
  <c r="AA652" i="7"/>
  <c r="N717" i="12"/>
  <c r="P717" i="12" s="1"/>
  <c r="AA717" i="7"/>
  <c r="N777" i="12"/>
  <c r="P777" i="12" s="1"/>
  <c r="AA777" i="7"/>
  <c r="N196" i="12"/>
  <c r="P196" i="12" s="1"/>
  <c r="AA196" i="7"/>
  <c r="N923" i="12"/>
  <c r="P923" i="12" s="1"/>
  <c r="AA923" i="7"/>
  <c r="N356" i="12"/>
  <c r="P356" i="12" s="1"/>
  <c r="AA356" i="7"/>
  <c r="AA407" i="7"/>
  <c r="N407" i="12"/>
  <c r="P407" i="12" s="1"/>
  <c r="N990" i="12"/>
  <c r="P990" i="12" s="1"/>
  <c r="AA990" i="7"/>
  <c r="N495" i="12"/>
  <c r="P495" i="12" s="1"/>
  <c r="AA495" i="7"/>
  <c r="N552" i="12"/>
  <c r="P552" i="12" s="1"/>
  <c r="AA552" i="7"/>
  <c r="N591" i="12"/>
  <c r="P591" i="12" s="1"/>
  <c r="AA591" i="7"/>
  <c r="N689" i="12"/>
  <c r="P689" i="12" s="1"/>
  <c r="AA689" i="7"/>
  <c r="N752" i="12"/>
  <c r="P752" i="12" s="1"/>
  <c r="AA752" i="7"/>
  <c r="N785" i="12"/>
  <c r="P785" i="12" s="1"/>
  <c r="AA785" i="7"/>
  <c r="N897" i="12"/>
  <c r="P897" i="12" s="1"/>
  <c r="AA897" i="7"/>
  <c r="N69" i="12"/>
  <c r="P69" i="12" s="1"/>
  <c r="AA69" i="7"/>
  <c r="N871" i="12"/>
  <c r="P871" i="12" s="1"/>
  <c r="AA871" i="7"/>
  <c r="AA447" i="7"/>
  <c r="N447" i="12"/>
  <c r="P447" i="12" s="1"/>
  <c r="N560" i="12"/>
  <c r="P560" i="12" s="1"/>
  <c r="AA560" i="7"/>
  <c r="N895" i="12"/>
  <c r="P895" i="12" s="1"/>
  <c r="AA895" i="7"/>
  <c r="N885" i="12"/>
  <c r="P885" i="12" s="1"/>
  <c r="AA885" i="7"/>
  <c r="N182" i="12"/>
  <c r="P182" i="12" s="1"/>
  <c r="AA182" i="7"/>
  <c r="N666" i="12"/>
  <c r="P666" i="12" s="1"/>
  <c r="AA666" i="7"/>
  <c r="N765" i="12"/>
  <c r="P765" i="12" s="1"/>
  <c r="AA765" i="7"/>
  <c r="N945" i="12"/>
  <c r="P945" i="12" s="1"/>
  <c r="AA945" i="7"/>
  <c r="N876" i="12"/>
  <c r="P876" i="12" s="1"/>
  <c r="AA876" i="7"/>
  <c r="N749" i="12"/>
  <c r="P749" i="12" s="1"/>
  <c r="AA749" i="7"/>
  <c r="N685" i="12"/>
  <c r="P685" i="12" s="1"/>
  <c r="AA685" i="7"/>
  <c r="N118" i="12"/>
  <c r="P118" i="12" s="1"/>
  <c r="AA118" i="7"/>
  <c r="AA122" i="7"/>
  <c r="N122" i="12"/>
  <c r="P122" i="12" s="1"/>
  <c r="N411" i="12"/>
  <c r="P411" i="12" s="1"/>
  <c r="AA411" i="7"/>
  <c r="N789" i="12"/>
  <c r="P789" i="12" s="1"/>
  <c r="AA789" i="7"/>
  <c r="N599" i="12"/>
  <c r="P599" i="12" s="1"/>
  <c r="AA599" i="7"/>
  <c r="N105" i="12"/>
  <c r="P105" i="12" s="1"/>
  <c r="AA105" i="7"/>
  <c r="N645" i="12"/>
  <c r="P645" i="12" s="1"/>
  <c r="AA645" i="7"/>
  <c r="N881" i="12"/>
  <c r="P881" i="12" s="1"/>
  <c r="AA881" i="7"/>
  <c r="N653" i="12"/>
  <c r="P653" i="12" s="1"/>
  <c r="AA653" i="7"/>
  <c r="N931" i="12"/>
  <c r="P931" i="12" s="1"/>
  <c r="AA931" i="7"/>
  <c r="N408" i="12"/>
  <c r="P408" i="12" s="1"/>
  <c r="AA408" i="7"/>
  <c r="N473" i="12"/>
  <c r="P473" i="12" s="1"/>
  <c r="AA473" i="7"/>
  <c r="N669" i="12"/>
  <c r="P669" i="12" s="1"/>
  <c r="AA669" i="7"/>
  <c r="N98" i="12"/>
  <c r="P98" i="12" s="1"/>
  <c r="AA98" i="7"/>
  <c r="N125" i="12"/>
  <c r="P125" i="12" s="1"/>
  <c r="AA125" i="7"/>
  <c r="N623" i="12"/>
  <c r="P623" i="12" s="1"/>
  <c r="AA623" i="7"/>
  <c r="N827" i="12"/>
  <c r="P827" i="12" s="1"/>
  <c r="AA827" i="7"/>
  <c r="N344" i="12"/>
  <c r="P344" i="12" s="1"/>
  <c r="AA344" i="7"/>
  <c r="N505" i="12"/>
  <c r="P505" i="12" s="1"/>
  <c r="AA505" i="7"/>
  <c r="N693" i="12"/>
  <c r="P693" i="12" s="1"/>
  <c r="AA693" i="7"/>
  <c r="N852" i="12"/>
  <c r="P852" i="12" s="1"/>
  <c r="AA852" i="7"/>
  <c r="N153" i="12"/>
  <c r="P153" i="12" s="1"/>
  <c r="AA153" i="7"/>
  <c r="N78" i="12"/>
  <c r="P78" i="12" s="1"/>
  <c r="AA78" i="7"/>
  <c r="AA349" i="7"/>
  <c r="N349" i="12"/>
  <c r="P349" i="12" s="1"/>
  <c r="N389" i="12"/>
  <c r="P389" i="12" s="1"/>
  <c r="AA389" i="7"/>
  <c r="N991" i="12"/>
  <c r="P991" i="12" s="1"/>
  <c r="AA991" i="7"/>
  <c r="N546" i="12"/>
  <c r="P546" i="12" s="1"/>
  <c r="AA546" i="7"/>
  <c r="N151" i="12"/>
  <c r="P151" i="12" s="1"/>
  <c r="AA151" i="7"/>
  <c r="N173" i="12"/>
  <c r="P173" i="12" s="1"/>
  <c r="AA173" i="7"/>
  <c r="N820" i="12"/>
  <c r="P820" i="12" s="1"/>
  <c r="AA820" i="7"/>
  <c r="N901" i="12"/>
  <c r="P901" i="12" s="1"/>
  <c r="AA901" i="7"/>
  <c r="N932" i="12"/>
  <c r="P932" i="12" s="1"/>
  <c r="AA932" i="7"/>
  <c r="AA343" i="7"/>
  <c r="N343" i="12"/>
  <c r="P343" i="12" s="1"/>
  <c r="N410" i="12"/>
  <c r="P410" i="12" s="1"/>
  <c r="AA410" i="7"/>
  <c r="AA988" i="7"/>
  <c r="N988" i="12"/>
  <c r="P988" i="12" s="1"/>
  <c r="AA510" i="7"/>
  <c r="N510" i="12"/>
  <c r="P510" i="12" s="1"/>
  <c r="N554" i="12"/>
  <c r="P554" i="12" s="1"/>
  <c r="AA554" i="7"/>
  <c r="N593" i="12"/>
  <c r="P593" i="12" s="1"/>
  <c r="AA593" i="7"/>
  <c r="N692" i="12"/>
  <c r="P692" i="12" s="1"/>
  <c r="AA692" i="7"/>
  <c r="N762" i="12"/>
  <c r="P762" i="12" s="1"/>
  <c r="AA762" i="7"/>
  <c r="N791" i="12"/>
  <c r="P791" i="12" s="1"/>
  <c r="AA791" i="7"/>
  <c r="N872" i="12"/>
  <c r="P872" i="12" s="1"/>
  <c r="AA872" i="7"/>
  <c r="N735" i="12"/>
  <c r="P735" i="12" s="1"/>
  <c r="AA735" i="7"/>
  <c r="N41" i="12"/>
  <c r="P41" i="12" s="1"/>
  <c r="AA41" i="7"/>
  <c r="N83" i="12"/>
  <c r="P83" i="12" s="1"/>
  <c r="AA83" i="7"/>
  <c r="N453" i="12"/>
  <c r="P453" i="12" s="1"/>
  <c r="AA453" i="7"/>
  <c r="N596" i="12"/>
  <c r="P596" i="12" s="1"/>
  <c r="AA596" i="7"/>
  <c r="N902" i="12"/>
  <c r="P902" i="12" s="1"/>
  <c r="AA902" i="7"/>
  <c r="N86" i="12"/>
  <c r="P86" i="12" s="1"/>
  <c r="AA86" i="7"/>
  <c r="N716" i="12"/>
  <c r="P716" i="12" s="1"/>
  <c r="AA716" i="7"/>
  <c r="N673" i="12"/>
  <c r="P673" i="12" s="1"/>
  <c r="AA673" i="7"/>
  <c r="N38" i="12"/>
  <c r="P38" i="12" s="1"/>
  <c r="AA38" i="7"/>
  <c r="AA124" i="7"/>
  <c r="N124" i="12"/>
  <c r="P124" i="12" s="1"/>
  <c r="N925" i="12"/>
  <c r="P925" i="12" s="1"/>
  <c r="AA925" i="7"/>
  <c r="AA128" i="7"/>
  <c r="N128" i="12"/>
  <c r="P128" i="12" s="1"/>
  <c r="AA116" i="7"/>
  <c r="N116" i="12"/>
  <c r="P116" i="12" s="1"/>
  <c r="AA80" i="7"/>
  <c r="N80" i="12"/>
  <c r="P80" i="12" s="1"/>
  <c r="N181" i="12"/>
  <c r="P181" i="12" s="1"/>
  <c r="AA181" i="7"/>
  <c r="N448" i="12"/>
  <c r="P448" i="12" s="1"/>
  <c r="AA448" i="7"/>
  <c r="N501" i="12"/>
  <c r="P501" i="12" s="1"/>
  <c r="AA501" i="7"/>
  <c r="N659" i="12"/>
  <c r="P659" i="12" s="1"/>
  <c r="AA659" i="7"/>
  <c r="N764" i="12"/>
  <c r="P764" i="12" s="1"/>
  <c r="AA764" i="7"/>
  <c r="N830" i="12"/>
  <c r="P830" i="12" s="1"/>
  <c r="AA830" i="7"/>
  <c r="N927" i="12"/>
  <c r="P927" i="12" s="1"/>
  <c r="AA927" i="7"/>
  <c r="N369" i="12"/>
  <c r="P369" i="12" s="1"/>
  <c r="AA369" i="7"/>
  <c r="N445" i="12"/>
  <c r="P445" i="12" s="1"/>
  <c r="AA445" i="7"/>
  <c r="N490" i="12"/>
  <c r="P490" i="12" s="1"/>
  <c r="AA490" i="7"/>
  <c r="N522" i="12"/>
  <c r="P522" i="12" s="1"/>
  <c r="AA522" i="7"/>
  <c r="N561" i="12"/>
  <c r="P561" i="12" s="1"/>
  <c r="AA561" i="7"/>
  <c r="N609" i="12"/>
  <c r="P609" i="12" s="1"/>
  <c r="AA609" i="7"/>
  <c r="N148" i="12"/>
  <c r="P148" i="12" s="1"/>
  <c r="AA148" i="7"/>
  <c r="N174" i="12"/>
  <c r="P174" i="12" s="1"/>
  <c r="AA174" i="7"/>
  <c r="N920" i="12"/>
  <c r="P920" i="12" s="1"/>
  <c r="AA920" i="7"/>
  <c r="N754" i="12"/>
  <c r="P754" i="12" s="1"/>
  <c r="AA754" i="7"/>
  <c r="AA359" i="7"/>
  <c r="N359" i="12"/>
  <c r="P359" i="12" s="1"/>
  <c r="N466" i="12"/>
  <c r="P466" i="12" s="1"/>
  <c r="AA466" i="7"/>
  <c r="N564" i="12"/>
  <c r="P564" i="12" s="1"/>
  <c r="AA564" i="7"/>
  <c r="N959" i="12"/>
  <c r="P959" i="12" s="1"/>
  <c r="AA959" i="7"/>
  <c r="N650" i="12"/>
  <c r="P650" i="12" s="1"/>
  <c r="AA650" i="7"/>
  <c r="N726" i="12"/>
  <c r="P726" i="12" s="1"/>
  <c r="AA726" i="7"/>
  <c r="N36" i="12"/>
  <c r="P36" i="12" s="1"/>
  <c r="AA36" i="7"/>
  <c r="N953" i="12"/>
  <c r="P953" i="12" s="1"/>
  <c r="AA953" i="7"/>
  <c r="AA200" i="7"/>
  <c r="N200" i="12"/>
  <c r="P200" i="12" s="1"/>
  <c r="N912" i="12"/>
  <c r="P912" i="12" s="1"/>
  <c r="AA912" i="7"/>
  <c r="N750" i="12"/>
  <c r="P750" i="12" s="1"/>
  <c r="AA750" i="7"/>
  <c r="N547" i="12"/>
  <c r="P547" i="12" s="1"/>
  <c r="AA547" i="7"/>
  <c r="N140" i="12"/>
  <c r="P140" i="12" s="1"/>
  <c r="AA140" i="7"/>
  <c r="AA16" i="7"/>
  <c r="N16" i="12"/>
  <c r="P16" i="12" s="1"/>
  <c r="N514" i="12"/>
  <c r="P514" i="12" s="1"/>
  <c r="AA514" i="7"/>
  <c r="AA72" i="7"/>
  <c r="N72" i="12"/>
  <c r="P72" i="12" s="1"/>
  <c r="N589" i="12"/>
  <c r="P589" i="12" s="1"/>
  <c r="AA589" i="7"/>
  <c r="N878" i="12"/>
  <c r="P878" i="12" s="1"/>
  <c r="AA878" i="7"/>
  <c r="N509" i="12"/>
  <c r="P509" i="12" s="1"/>
  <c r="AA509" i="7"/>
  <c r="N691" i="12"/>
  <c r="P691" i="12" s="1"/>
  <c r="AA691" i="7"/>
  <c r="AA10" i="7"/>
  <c r="N10" i="12"/>
  <c r="P10" i="12" s="1"/>
  <c r="N883" i="12"/>
  <c r="P883" i="12" s="1"/>
  <c r="AA883" i="7"/>
  <c r="N393" i="12"/>
  <c r="P393" i="12" s="1"/>
  <c r="AA393" i="7"/>
  <c r="N521" i="12"/>
  <c r="P521" i="12" s="1"/>
  <c r="AA521" i="7"/>
  <c r="N667" i="12"/>
  <c r="P667" i="12" s="1"/>
  <c r="AA667" i="7"/>
  <c r="N862" i="12"/>
  <c r="P862" i="12" s="1"/>
  <c r="AA862" i="7"/>
  <c r="N926" i="12"/>
  <c r="P926" i="12" s="1"/>
  <c r="AA926" i="7"/>
  <c r="AA48" i="7"/>
  <c r="N48" i="12"/>
  <c r="P48" i="12" s="1"/>
  <c r="N767" i="12"/>
  <c r="P767" i="12" s="1"/>
  <c r="AA767" i="7"/>
  <c r="N189" i="12"/>
  <c r="P189" i="12" s="1"/>
  <c r="AA189" i="7"/>
  <c r="AA413" i="7"/>
  <c r="N413" i="12"/>
  <c r="P413" i="12" s="1"/>
  <c r="N456" i="12"/>
  <c r="P456" i="12" s="1"/>
  <c r="AA456" i="7"/>
  <c r="N537" i="12"/>
  <c r="P537" i="12" s="1"/>
  <c r="AA537" i="7"/>
  <c r="N637" i="12"/>
  <c r="P637" i="12" s="1"/>
  <c r="AA637" i="7"/>
  <c r="N992" i="12"/>
  <c r="P992" i="12" s="1"/>
  <c r="AA992" i="7"/>
  <c r="N812" i="12"/>
  <c r="P812" i="12" s="1"/>
  <c r="AA812" i="7"/>
  <c r="N972" i="12"/>
  <c r="P972" i="12" s="1"/>
  <c r="AA972" i="7"/>
  <c r="N824" i="12"/>
  <c r="P824" i="12" s="1"/>
  <c r="AA824" i="7"/>
  <c r="N832" i="12"/>
  <c r="P832" i="12" s="1"/>
  <c r="AA832" i="7"/>
  <c r="N968" i="12"/>
  <c r="P968" i="12" s="1"/>
  <c r="AA968" i="7"/>
  <c r="N627" i="12"/>
  <c r="P627" i="12" s="1"/>
  <c r="AA627" i="7"/>
  <c r="N782" i="12"/>
  <c r="P782" i="12" s="1"/>
  <c r="AA782" i="7"/>
  <c r="N855" i="12"/>
  <c r="P855" i="12" s="1"/>
  <c r="AA855" i="7"/>
  <c r="N952" i="12"/>
  <c r="P952" i="12" s="1"/>
  <c r="AA952" i="7"/>
  <c r="N368" i="12"/>
  <c r="P368" i="12" s="1"/>
  <c r="AA368" i="7"/>
  <c r="N441" i="12"/>
  <c r="P441" i="12" s="1"/>
  <c r="AA441" i="7"/>
  <c r="N493" i="12"/>
  <c r="P493" i="12" s="1"/>
  <c r="AA493" i="7"/>
  <c r="N557" i="12"/>
  <c r="P557" i="12" s="1"/>
  <c r="AA557" i="7"/>
  <c r="AA670" i="7"/>
  <c r="N670" i="12"/>
  <c r="P670" i="12" s="1"/>
  <c r="N725" i="12"/>
  <c r="P725" i="12" s="1"/>
  <c r="AA725" i="7"/>
  <c r="N803" i="12"/>
  <c r="P803" i="12" s="1"/>
  <c r="AA803" i="7"/>
  <c r="N907" i="12"/>
  <c r="P907" i="12" s="1"/>
  <c r="AA907" i="7"/>
  <c r="N206" i="12"/>
  <c r="P206" i="12" s="1"/>
  <c r="AA206" i="7"/>
  <c r="AA194" i="7"/>
  <c r="N194" i="12"/>
  <c r="P194" i="12" s="1"/>
  <c r="AA136" i="7"/>
  <c r="N136" i="12"/>
  <c r="P136" i="12" s="1"/>
  <c r="N101" i="12"/>
  <c r="P101" i="12" s="1"/>
  <c r="AA101" i="7"/>
  <c r="AA64" i="7"/>
  <c r="N64" i="12"/>
  <c r="P64" i="12" s="1"/>
  <c r="N55" i="12"/>
  <c r="P55" i="12" s="1"/>
  <c r="AA55" i="7"/>
  <c r="N20" i="12"/>
  <c r="P20" i="12" s="1"/>
  <c r="AA20" i="7"/>
  <c r="N357" i="12"/>
  <c r="P357" i="12" s="1"/>
  <c r="AA357" i="7"/>
  <c r="N77" i="12"/>
  <c r="P77" i="12" s="1"/>
  <c r="AA77" i="7"/>
  <c r="AA415" i="7"/>
  <c r="N415" i="12"/>
  <c r="P415" i="12" s="1"/>
  <c r="N450" i="12"/>
  <c r="P450" i="12" s="1"/>
  <c r="AA450" i="7"/>
  <c r="N463" i="12"/>
  <c r="P463" i="12" s="1"/>
  <c r="AA463" i="7"/>
  <c r="N524" i="12"/>
  <c r="P524" i="12" s="1"/>
  <c r="AA524" i="7"/>
  <c r="N588" i="12"/>
  <c r="P588" i="12" s="1"/>
  <c r="AA588" i="7"/>
  <c r="AA662" i="7"/>
  <c r="N662" i="12"/>
  <c r="P662" i="12" s="1"/>
  <c r="N168" i="12"/>
  <c r="P168" i="12" s="1"/>
  <c r="AA168" i="7"/>
  <c r="N19" i="12"/>
  <c r="P19" i="12" s="1"/>
  <c r="AA19" i="7"/>
  <c r="N786" i="12"/>
  <c r="P786" i="12" s="1"/>
  <c r="AA786" i="7"/>
  <c r="AA160" i="7"/>
  <c r="N160" i="12"/>
  <c r="P160" i="12" s="1"/>
  <c r="N834" i="12"/>
  <c r="P834" i="12" s="1"/>
  <c r="AA834" i="7"/>
  <c r="AA886" i="7"/>
  <c r="N886" i="12"/>
  <c r="P886" i="12" s="1"/>
  <c r="AA176" i="7"/>
  <c r="N176" i="12"/>
  <c r="P176" i="12" s="1"/>
  <c r="N350" i="12"/>
  <c r="P350" i="12" s="1"/>
  <c r="AA350" i="7"/>
  <c r="N370" i="12"/>
  <c r="P370" i="12" s="1"/>
  <c r="AA370" i="7"/>
  <c r="N394" i="12"/>
  <c r="P394" i="12" s="1"/>
  <c r="AA394" i="7"/>
  <c r="AA170" i="7"/>
  <c r="N170" i="12"/>
  <c r="P170" i="12" s="1"/>
  <c r="N449" i="12"/>
  <c r="P449" i="12" s="1"/>
  <c r="AA449" i="7"/>
  <c r="N472" i="12"/>
  <c r="P472" i="12" s="1"/>
  <c r="AA472" i="7"/>
  <c r="N491" i="12"/>
  <c r="P491" i="12" s="1"/>
  <c r="AA491" i="7"/>
  <c r="N511" i="12"/>
  <c r="P511" i="12" s="1"/>
  <c r="AA511" i="7"/>
  <c r="N536" i="12"/>
  <c r="P536" i="12" s="1"/>
  <c r="AA536" i="7"/>
  <c r="N555" i="12"/>
  <c r="P555" i="12" s="1"/>
  <c r="AA555" i="7"/>
  <c r="N575" i="12"/>
  <c r="P575" i="12" s="1"/>
  <c r="AA575" i="7"/>
  <c r="N600" i="12"/>
  <c r="P600" i="12" s="1"/>
  <c r="AA600" i="7"/>
  <c r="N636" i="12"/>
  <c r="P636" i="12" s="1"/>
  <c r="AA636" i="7"/>
  <c r="N699" i="12"/>
  <c r="P699" i="12" s="1"/>
  <c r="AA699" i="7"/>
  <c r="N733" i="12"/>
  <c r="P733" i="12" s="1"/>
  <c r="AA733" i="7"/>
  <c r="AA208" i="7"/>
  <c r="N208" i="12"/>
  <c r="P208" i="12" s="1"/>
  <c r="N143" i="12"/>
  <c r="P143" i="12" s="1"/>
  <c r="AA143" i="7"/>
  <c r="N795" i="12"/>
  <c r="P795" i="12" s="1"/>
  <c r="AA795" i="7"/>
  <c r="N822" i="12"/>
  <c r="P822" i="12" s="1"/>
  <c r="AA822" i="7"/>
  <c r="N890" i="12"/>
  <c r="P890" i="12" s="1"/>
  <c r="AA890" i="7"/>
  <c r="N710" i="12"/>
  <c r="P710" i="12" s="1"/>
  <c r="AA710" i="7"/>
  <c r="N5" i="12"/>
  <c r="P5" i="12" s="1"/>
  <c r="AA5" i="7"/>
  <c r="N94" i="12"/>
  <c r="P94" i="12" s="1"/>
  <c r="AA94" i="7"/>
  <c r="N863" i="12"/>
  <c r="P863" i="12" s="1"/>
  <c r="AA863" i="7"/>
  <c r="N398" i="12"/>
  <c r="P398" i="12" s="1"/>
  <c r="AA398" i="7"/>
  <c r="N996" i="12"/>
  <c r="P996" i="12" s="1"/>
  <c r="AA996" i="7"/>
  <c r="N512" i="12"/>
  <c r="P512" i="12" s="1"/>
  <c r="AA512" i="7"/>
  <c r="N576" i="12"/>
  <c r="P576" i="12" s="1"/>
  <c r="AA576" i="7"/>
  <c r="N190" i="12"/>
  <c r="P190" i="12" s="1"/>
  <c r="AA190" i="7"/>
  <c r="N111" i="12"/>
  <c r="P111" i="12" s="1"/>
  <c r="AA111" i="7"/>
  <c r="N967" i="12"/>
  <c r="P967" i="12" s="1"/>
  <c r="AA967" i="7"/>
  <c r="N702" i="12"/>
  <c r="P702" i="12" s="1"/>
  <c r="AA702" i="7"/>
  <c r="N751" i="12"/>
  <c r="P751" i="12" s="1"/>
  <c r="AA751" i="7"/>
  <c r="N657" i="12"/>
  <c r="P657" i="12" s="1"/>
  <c r="AA657" i="7"/>
  <c r="N697" i="12"/>
  <c r="P697" i="12" s="1"/>
  <c r="AA697" i="7"/>
  <c r="N712" i="12"/>
  <c r="P712" i="12" s="1"/>
  <c r="AA712" i="7"/>
  <c r="N215" i="12"/>
  <c r="P215" i="12" s="1"/>
  <c r="AA215" i="7"/>
  <c r="N129" i="12"/>
  <c r="P129" i="12" s="1"/>
  <c r="AA129" i="7"/>
  <c r="N929" i="12"/>
  <c r="P929" i="12" s="1"/>
  <c r="AA929" i="7"/>
  <c r="N961" i="12"/>
  <c r="P961" i="12" s="1"/>
  <c r="AA961" i="7"/>
  <c r="N936" i="12"/>
  <c r="P936" i="12" s="1"/>
  <c r="AA936" i="7"/>
  <c r="N915" i="12"/>
  <c r="P915" i="12" s="1"/>
  <c r="AA915" i="7"/>
  <c r="AA375" i="7"/>
  <c r="N375" i="12"/>
  <c r="P375" i="12" s="1"/>
  <c r="N444" i="12"/>
  <c r="P444" i="12" s="1"/>
  <c r="AA444" i="7"/>
  <c r="N470" i="12"/>
  <c r="P470" i="12" s="1"/>
  <c r="AA470" i="7"/>
  <c r="AA598" i="7"/>
  <c r="N598" i="12"/>
  <c r="P598" i="12" s="1"/>
  <c r="N698" i="12"/>
  <c r="P698" i="12" s="1"/>
  <c r="AA698" i="7"/>
  <c r="N715" i="12"/>
  <c r="P715" i="12" s="1"/>
  <c r="AA715" i="7"/>
  <c r="N775" i="12"/>
  <c r="P775" i="12" s="1"/>
  <c r="AA775" i="7"/>
  <c r="N826" i="12"/>
  <c r="P826" i="12" s="1"/>
  <c r="AA826" i="7"/>
  <c r="N888" i="12"/>
  <c r="P888" i="12" s="1"/>
  <c r="AA888" i="7"/>
  <c r="N944" i="12"/>
  <c r="P944" i="12" s="1"/>
  <c r="AA944" i="7"/>
  <c r="N89" i="12"/>
  <c r="P89" i="12" s="1"/>
  <c r="AA89" i="7"/>
  <c r="N380" i="12"/>
  <c r="P380" i="12" s="1"/>
  <c r="AA380" i="7"/>
  <c r="N436" i="12"/>
  <c r="P436" i="12" s="1"/>
  <c r="AA436" i="7"/>
  <c r="N474" i="12"/>
  <c r="P474" i="12" s="1"/>
  <c r="AA474" i="7"/>
  <c r="N506" i="12"/>
  <c r="P506" i="12" s="1"/>
  <c r="AA506" i="7"/>
  <c r="N538" i="12"/>
  <c r="P538" i="12" s="1"/>
  <c r="AA538" i="7"/>
  <c r="N570" i="12"/>
  <c r="P570" i="12" s="1"/>
  <c r="AA570" i="7"/>
  <c r="AA590" i="7"/>
  <c r="N590" i="12"/>
  <c r="P590" i="12" s="1"/>
  <c r="N640" i="12"/>
  <c r="P640" i="12" s="1"/>
  <c r="AA640" i="7"/>
  <c r="N209" i="12"/>
  <c r="P209" i="12" s="1"/>
  <c r="AA209" i="7"/>
  <c r="N211" i="12"/>
  <c r="P211" i="12" s="1"/>
  <c r="AA211" i="7"/>
  <c r="N797" i="12"/>
  <c r="P797" i="12" s="1"/>
  <c r="AA797" i="7"/>
  <c r="N853" i="12"/>
  <c r="P853" i="12" s="1"/>
  <c r="AA853" i="7"/>
  <c r="N674" i="12"/>
  <c r="P674" i="12" s="1"/>
  <c r="AA674" i="7"/>
  <c r="N766" i="12"/>
  <c r="P766" i="12" s="1"/>
  <c r="AA766" i="7"/>
  <c r="N15" i="12"/>
  <c r="P15" i="12" s="1"/>
  <c r="AA15" i="7"/>
  <c r="N865" i="12"/>
  <c r="P865" i="12" s="1"/>
  <c r="AA865" i="7"/>
  <c r="N440" i="12"/>
  <c r="P440" i="12" s="1"/>
  <c r="AA440" i="7"/>
  <c r="N516" i="12"/>
  <c r="P516" i="12" s="1"/>
  <c r="AA516" i="7"/>
  <c r="N617" i="12"/>
  <c r="P617" i="12" s="1"/>
  <c r="AA617" i="7"/>
  <c r="N943" i="12"/>
  <c r="P943" i="12" s="1"/>
  <c r="AA943" i="7"/>
  <c r="N655" i="12"/>
  <c r="P655" i="12" s="1"/>
  <c r="AA655" i="7"/>
  <c r="N761" i="12"/>
  <c r="P761" i="12" s="1"/>
  <c r="AA761" i="7"/>
  <c r="N682" i="12"/>
  <c r="P682" i="12" s="1"/>
  <c r="AA682" i="7"/>
  <c r="N123" i="12"/>
  <c r="P123" i="12" s="1"/>
  <c r="AA123" i="7"/>
  <c r="N753" i="12"/>
  <c r="P753" i="12" s="1"/>
  <c r="AA753" i="7"/>
  <c r="N940" i="12"/>
  <c r="P940" i="12" s="1"/>
  <c r="AA940" i="7"/>
  <c r="N941" i="12"/>
  <c r="P941" i="12" s="1"/>
  <c r="AA941" i="7"/>
  <c r="N390" i="12"/>
  <c r="P390" i="12" s="1"/>
  <c r="AA390" i="7"/>
  <c r="N409" i="12"/>
  <c r="P409" i="12" s="1"/>
  <c r="AA409" i="7"/>
  <c r="N583" i="12"/>
  <c r="P583" i="12" s="1"/>
  <c r="AA583" i="7"/>
  <c r="N471" i="12"/>
  <c r="P471" i="12" s="1"/>
  <c r="AA471" i="7"/>
  <c r="N740" i="12"/>
  <c r="P740" i="12" s="1"/>
  <c r="AA740" i="7"/>
  <c r="N483" i="12"/>
  <c r="P483" i="12" s="1"/>
  <c r="AA483" i="7"/>
  <c r="N167" i="12"/>
  <c r="P167" i="12" s="1"/>
  <c r="AA167" i="7"/>
  <c r="N930" i="12"/>
  <c r="P930" i="12" s="1"/>
  <c r="AA930" i="7"/>
  <c r="N185" i="12"/>
  <c r="P185" i="12" s="1"/>
  <c r="AA185" i="7"/>
  <c r="N998" i="12"/>
  <c r="P998" i="12" s="1"/>
  <c r="AA998" i="7"/>
  <c r="N663" i="12"/>
  <c r="P663" i="12" s="1"/>
  <c r="AA663" i="7"/>
  <c r="N113" i="12"/>
  <c r="P113" i="12" s="1"/>
  <c r="AA113" i="7"/>
  <c r="N61" i="12"/>
  <c r="P61" i="12" s="1"/>
  <c r="AA61" i="7"/>
  <c r="N879" i="12"/>
  <c r="P879" i="12" s="1"/>
  <c r="AA879" i="7"/>
  <c r="N632" i="12"/>
  <c r="P632" i="12" s="1"/>
  <c r="AA632" i="7"/>
  <c r="N833" i="12"/>
  <c r="P833" i="12" s="1"/>
  <c r="AA833" i="7"/>
  <c r="N956" i="12"/>
  <c r="P956" i="12" s="1"/>
  <c r="AA956" i="7"/>
  <c r="N454" i="12"/>
  <c r="P454" i="12" s="1"/>
  <c r="AA454" i="7"/>
  <c r="N567" i="12"/>
  <c r="P567" i="12" s="1"/>
  <c r="AA567" i="7"/>
  <c r="N731" i="12"/>
  <c r="P731" i="12" s="1"/>
  <c r="AA731" i="7"/>
  <c r="N947" i="12"/>
  <c r="P947" i="12" s="1"/>
  <c r="AA947" i="7"/>
  <c r="N127" i="12"/>
  <c r="P127" i="12" s="1"/>
  <c r="AA127" i="7"/>
  <c r="N93" i="12"/>
  <c r="P93" i="12" s="1"/>
  <c r="AA93" i="7"/>
  <c r="N35" i="12"/>
  <c r="P35" i="12" s="1"/>
  <c r="AA35" i="7"/>
  <c r="N387" i="12"/>
  <c r="P387" i="12" s="1"/>
  <c r="AA387" i="7"/>
  <c r="N424" i="12"/>
  <c r="P424" i="12" s="1"/>
  <c r="AA424" i="7"/>
  <c r="N997" i="12"/>
  <c r="P997" i="12" s="1"/>
  <c r="AA997" i="7"/>
  <c r="N499" i="12"/>
  <c r="P499" i="12" s="1"/>
  <c r="AA499" i="7"/>
  <c r="N605" i="12"/>
  <c r="P605" i="12" s="1"/>
  <c r="AA605" i="7"/>
  <c r="AA50" i="7"/>
  <c r="N50" i="12"/>
  <c r="P50" i="12" s="1"/>
  <c r="N34" i="12"/>
  <c r="P34" i="12" s="1"/>
  <c r="AA34" i="7"/>
  <c r="N828" i="12"/>
  <c r="P828" i="12" s="1"/>
  <c r="AA828" i="7"/>
  <c r="N948" i="12"/>
  <c r="P948" i="12" s="1"/>
  <c r="AA948" i="7"/>
  <c r="N422" i="12"/>
  <c r="P422" i="12" s="1"/>
  <c r="AA422" i="7"/>
  <c r="N462" i="12"/>
  <c r="P462" i="12" s="1"/>
  <c r="AA462" i="7"/>
  <c r="N507" i="12"/>
  <c r="P507" i="12" s="1"/>
  <c r="AA507" i="7"/>
  <c r="N539" i="12"/>
  <c r="AA539" i="7"/>
  <c r="N584" i="12"/>
  <c r="P584" i="12" s="1"/>
  <c r="AA584" i="7"/>
  <c r="N658" i="12"/>
  <c r="P658" i="12" s="1"/>
  <c r="AA658" i="7"/>
  <c r="AA178" i="7"/>
  <c r="N178" i="12"/>
  <c r="P178" i="12" s="1"/>
  <c r="N801" i="12"/>
  <c r="P801" i="12" s="1"/>
  <c r="AA801" i="7"/>
  <c r="N835" i="12"/>
  <c r="P835" i="12" s="1"/>
  <c r="AA835" i="7"/>
  <c r="N962" i="12"/>
  <c r="P962" i="12" s="1"/>
  <c r="AA962" i="7"/>
  <c r="N796" i="12"/>
  <c r="P796" i="12" s="1"/>
  <c r="AA796" i="7"/>
  <c r="N845" i="12"/>
  <c r="P845" i="12" s="1"/>
  <c r="AA845" i="7"/>
  <c r="N382" i="12"/>
  <c r="P382" i="12" s="1"/>
  <c r="AA382" i="7"/>
  <c r="N460" i="12"/>
  <c r="P460" i="12" s="1"/>
  <c r="AA460" i="7"/>
  <c r="N592" i="12"/>
  <c r="P592" i="12" s="1"/>
  <c r="AA592" i="7"/>
  <c r="N951" i="12"/>
  <c r="P951" i="12" s="1"/>
  <c r="AA951" i="7"/>
  <c r="N649" i="12"/>
  <c r="P649" i="12" s="1"/>
  <c r="AA649" i="7"/>
  <c r="N172" i="12"/>
  <c r="P172" i="12" s="1"/>
  <c r="AA172" i="7"/>
  <c r="N737" i="12"/>
  <c r="P737" i="12" s="1"/>
  <c r="AA737" i="7"/>
  <c r="AA42" i="7"/>
  <c r="N42" i="12"/>
  <c r="P42" i="12" s="1"/>
  <c r="N949" i="12"/>
  <c r="P949" i="12" s="1"/>
  <c r="AA949" i="7"/>
  <c r="N149" i="12"/>
  <c r="P149" i="12" s="1"/>
  <c r="AA149" i="7"/>
  <c r="N709" i="12"/>
  <c r="P709" i="12" s="1"/>
  <c r="AA709" i="7"/>
  <c r="N839" i="12"/>
  <c r="P839" i="12" s="1"/>
  <c r="AA839" i="7"/>
  <c r="N533" i="12"/>
  <c r="P533" i="12" s="1"/>
  <c r="AA533" i="7"/>
  <c r="N860" i="12"/>
  <c r="P860" i="12" s="1"/>
  <c r="AA860" i="7"/>
  <c r="AA154" i="7"/>
  <c r="N154" i="12"/>
  <c r="P154" i="12" s="1"/>
  <c r="N372" i="12"/>
  <c r="P372" i="12" s="1"/>
  <c r="AA372" i="7"/>
  <c r="N455" i="12"/>
  <c r="P455" i="12" s="1"/>
  <c r="AA455" i="7"/>
  <c r="N631" i="12"/>
  <c r="P631" i="12" s="1"/>
  <c r="AA631" i="7"/>
  <c r="N13" i="12"/>
  <c r="P13" i="12" s="1"/>
  <c r="AA13" i="7"/>
  <c r="N950" i="12"/>
  <c r="P950" i="12" s="1"/>
  <c r="AA950" i="7"/>
  <c r="N147" i="12"/>
  <c r="P147" i="12" s="1"/>
  <c r="AA147" i="7"/>
  <c r="N999" i="12"/>
  <c r="P999" i="12" s="1"/>
  <c r="AA999" i="7"/>
  <c r="N780" i="12"/>
  <c r="P780" i="12" s="1"/>
  <c r="AA780" i="7"/>
  <c r="N867" i="12"/>
  <c r="P867" i="12" s="1"/>
  <c r="AA867" i="7"/>
  <c r="N377" i="12"/>
  <c r="P377" i="12" s="1"/>
  <c r="AA377" i="7"/>
  <c r="N486" i="12"/>
  <c r="P486" i="12" s="1"/>
  <c r="AA486" i="7"/>
  <c r="AA638" i="7"/>
  <c r="N638" i="12"/>
  <c r="P638" i="12" s="1"/>
  <c r="N798" i="12"/>
  <c r="P798" i="12" s="1"/>
  <c r="AA798" i="7"/>
  <c r="AA180" i="7"/>
  <c r="N180" i="12"/>
  <c r="P180" i="12" s="1"/>
  <c r="P539" i="12"/>
  <c r="N1259" i="12"/>
  <c r="P1259" i="12" s="1"/>
  <c r="AA260" i="9"/>
  <c r="AA159" i="9"/>
  <c r="N1158" i="12"/>
  <c r="P1158" i="12" s="1"/>
  <c r="N1198" i="12"/>
  <c r="P1198" i="12" s="1"/>
  <c r="AA199" i="9"/>
  <c r="AA223" i="9"/>
  <c r="N1222" i="12"/>
  <c r="P1222" i="12" s="1"/>
  <c r="N1196" i="12"/>
  <c r="P1196" i="12" s="1"/>
  <c r="AA197" i="9"/>
  <c r="N1216" i="12"/>
  <c r="P1216" i="12" s="1"/>
  <c r="AA217" i="9"/>
  <c r="AA246" i="9"/>
  <c r="N1245" i="12"/>
  <c r="P1245" i="12" s="1"/>
  <c r="AA156" i="9"/>
  <c r="N1155" i="12"/>
  <c r="P1155" i="12" s="1"/>
  <c r="N1220" i="12"/>
  <c r="P1220" i="12" s="1"/>
  <c r="AA221" i="9"/>
  <c r="N1163" i="12"/>
  <c r="P1163" i="12" s="1"/>
  <c r="AA164" i="9"/>
  <c r="N1235" i="12"/>
  <c r="P1235" i="12" s="1"/>
  <c r="AA236" i="9"/>
  <c r="N1205" i="12"/>
  <c r="P1205" i="12" s="1"/>
  <c r="AA206" i="9"/>
  <c r="AA167" i="9"/>
  <c r="N1166" i="12"/>
  <c r="P1166" i="12" s="1"/>
  <c r="AA219" i="9"/>
  <c r="N1218" i="12"/>
  <c r="P1218" i="12" s="1"/>
  <c r="N1221" i="12"/>
  <c r="P1221" i="12" s="1"/>
  <c r="AA222" i="9"/>
  <c r="N1157" i="12"/>
  <c r="P1157" i="12" s="1"/>
  <c r="AA158" i="9"/>
  <c r="N1208" i="12"/>
  <c r="P1208" i="12" s="1"/>
  <c r="AA209" i="9"/>
  <c r="N1181" i="12"/>
  <c r="P1181" i="12" s="1"/>
  <c r="AA182" i="9"/>
  <c r="N1184" i="12"/>
  <c r="P1184" i="12" s="1"/>
  <c r="AA185" i="9"/>
  <c r="N1195" i="12"/>
  <c r="P1195" i="12" s="1"/>
  <c r="AA196" i="9"/>
  <c r="N1188" i="12"/>
  <c r="P1188" i="12" s="1"/>
  <c r="AA189" i="9"/>
  <c r="N1187" i="12"/>
  <c r="P1187" i="12" s="1"/>
  <c r="AA188" i="9"/>
  <c r="N1247" i="12"/>
  <c r="P1247" i="12" s="1"/>
  <c r="AA248" i="9"/>
  <c r="N1204" i="12"/>
  <c r="P1204" i="12" s="1"/>
  <c r="AA205" i="9"/>
  <c r="N1257" i="12"/>
  <c r="P1257" i="12" s="1"/>
  <c r="AA258" i="9"/>
  <c r="N1254" i="12"/>
  <c r="P1254" i="12" s="1"/>
  <c r="AA255" i="9"/>
  <c r="N1232" i="12"/>
  <c r="P1232" i="12" s="1"/>
  <c r="AA233" i="9"/>
  <c r="N1226" i="12"/>
  <c r="P1226" i="12" s="1"/>
  <c r="AA227" i="9"/>
  <c r="N1264" i="12"/>
  <c r="P1264" i="12" s="1"/>
  <c r="AA265" i="9"/>
  <c r="AA211" i="9"/>
  <c r="N1210" i="12"/>
  <c r="P1210" i="12" s="1"/>
  <c r="N1237" i="12"/>
  <c r="P1237" i="12" s="1"/>
  <c r="AA238" i="9"/>
  <c r="N1236" i="12"/>
  <c r="P1236" i="12" s="1"/>
  <c r="AA237" i="9"/>
  <c r="N1161" i="12"/>
  <c r="P1161" i="12" s="1"/>
  <c r="AA162" i="9"/>
  <c r="N1252" i="12"/>
  <c r="P1252" i="12" s="1"/>
  <c r="AA253" i="9"/>
  <c r="N1217" i="12"/>
  <c r="P1217" i="12" s="1"/>
  <c r="AA218" i="9"/>
  <c r="AA151" i="9"/>
  <c r="N1150" i="12"/>
  <c r="Y576" i="9"/>
  <c r="N1152" i="12"/>
  <c r="P1152" i="12" s="1"/>
  <c r="AA153" i="9"/>
  <c r="O1150" i="12"/>
  <c r="N978" i="12"/>
  <c r="P978" i="12" s="1"/>
  <c r="AA978" i="7"/>
  <c r="AA278" i="7"/>
  <c r="N278" i="12"/>
  <c r="P278" i="12" s="1"/>
  <c r="N286" i="12"/>
  <c r="P286" i="12" s="1"/>
  <c r="AA286" i="7"/>
  <c r="AA267" i="7"/>
  <c r="N267" i="12"/>
  <c r="P267" i="12" s="1"/>
  <c r="AA332" i="7"/>
  <c r="N332" i="12"/>
  <c r="P332" i="12" s="1"/>
  <c r="AA331" i="7"/>
  <c r="N331" i="12"/>
  <c r="P331" i="12" s="1"/>
  <c r="AA290" i="7"/>
  <c r="N290" i="12"/>
  <c r="P290" i="12" s="1"/>
  <c r="N238" i="12"/>
  <c r="AA238" i="7"/>
  <c r="N234" i="12"/>
  <c r="P234" i="12" s="1"/>
  <c r="AA234" i="7"/>
  <c r="N341" i="12"/>
  <c r="P341" i="12" s="1"/>
  <c r="AA341" i="7"/>
  <c r="AA276" i="7"/>
  <c r="N276" i="12"/>
  <c r="P276" i="12" s="1"/>
  <c r="N275" i="12"/>
  <c r="P275" i="12" s="1"/>
  <c r="AA275" i="7"/>
  <c r="N298" i="12"/>
  <c r="P298" i="12" s="1"/>
  <c r="AA298" i="7"/>
  <c r="AA263" i="7"/>
  <c r="N263" i="12"/>
  <c r="P263" i="12" s="1"/>
  <c r="AA337" i="7"/>
  <c r="N337" i="12"/>
  <c r="P337" i="12" s="1"/>
  <c r="AA265" i="7"/>
  <c r="N265" i="12"/>
  <c r="P265" i="12" s="1"/>
  <c r="AA236" i="7"/>
  <c r="N236" i="12"/>
  <c r="P236" i="12" s="1"/>
  <c r="N342" i="12"/>
  <c r="P342" i="12" s="1"/>
  <c r="AA342" i="7"/>
  <c r="AA245" i="7"/>
  <c r="N245" i="12"/>
  <c r="P245" i="12" s="1"/>
  <c r="AA321" i="7"/>
  <c r="N321" i="12"/>
  <c r="P321" i="12" s="1"/>
  <c r="AA340" i="7"/>
  <c r="N340" i="12"/>
  <c r="P340" i="12" s="1"/>
  <c r="N310" i="12"/>
  <c r="P310" i="12" s="1"/>
  <c r="AA310" i="7"/>
  <c r="AA256" i="7"/>
  <c r="N256" i="12"/>
  <c r="P256" i="12" s="1"/>
  <c r="N302" i="12"/>
  <c r="P302" i="12" s="1"/>
  <c r="AA302" i="7"/>
  <c r="AA285" i="7"/>
  <c r="N285" i="12"/>
  <c r="P285" i="12" s="1"/>
  <c r="AA231" i="7"/>
  <c r="N231" i="12"/>
  <c r="P231" i="12" s="1"/>
  <c r="AA268" i="7"/>
  <c r="N268" i="12"/>
  <c r="P268" i="12" s="1"/>
  <c r="AA327" i="7"/>
  <c r="N327" i="12"/>
  <c r="P327" i="12" s="1"/>
  <c r="AA300" i="7"/>
  <c r="N300" i="12"/>
  <c r="P300" i="12" s="1"/>
  <c r="AA313" i="7"/>
  <c r="N313" i="12"/>
  <c r="P313" i="12" s="1"/>
  <c r="AA244" i="7"/>
  <c r="N244" i="12"/>
  <c r="P244" i="12" s="1"/>
  <c r="N250" i="12"/>
  <c r="P250" i="12" s="1"/>
  <c r="AA250" i="7"/>
  <c r="N322" i="12"/>
  <c r="P322" i="12" s="1"/>
  <c r="AA322" i="7"/>
  <c r="AA292" i="7"/>
  <c r="N292" i="12"/>
  <c r="P292" i="12" s="1"/>
  <c r="N339" i="12"/>
  <c r="P339" i="12" s="1"/>
  <c r="AA339" i="7"/>
  <c r="N227" i="12"/>
  <c r="P227" i="12" s="1"/>
  <c r="AA227" i="7"/>
  <c r="AA261" i="7"/>
  <c r="N261" i="12"/>
  <c r="P261" i="12" s="1"/>
  <c r="AA294" i="7"/>
  <c r="N294" i="12"/>
  <c r="P294" i="12" s="1"/>
  <c r="N287" i="12"/>
  <c r="P287" i="12" s="1"/>
  <c r="AA287" i="7"/>
  <c r="N309" i="12"/>
  <c r="P309" i="12" s="1"/>
  <c r="AA309" i="7"/>
  <c r="AA289" i="7"/>
  <c r="N289" i="12"/>
  <c r="P289" i="12" s="1"/>
  <c r="AA320" i="7"/>
  <c r="N320" i="12"/>
  <c r="P320" i="12" s="1"/>
  <c r="N330" i="12"/>
  <c r="P330" i="12" s="1"/>
  <c r="AA330" i="7"/>
  <c r="AA336" i="7"/>
  <c r="N336" i="12"/>
  <c r="P336" i="12" s="1"/>
  <c r="N323" i="12"/>
  <c r="P323" i="12" s="1"/>
  <c r="AA323" i="7"/>
  <c r="AA242" i="7"/>
  <c r="N242" i="12"/>
  <c r="P242" i="12" s="1"/>
  <c r="AA324" i="7"/>
  <c r="N324" i="12"/>
  <c r="P324" i="12" s="1"/>
  <c r="AA283" i="7"/>
  <c r="N283" i="12"/>
  <c r="P283" i="12" s="1"/>
  <c r="N266" i="12"/>
  <c r="P266" i="12" s="1"/>
  <c r="AA266" i="7"/>
  <c r="AA329" i="7"/>
  <c r="N329" i="12"/>
  <c r="P329" i="12" s="1"/>
  <c r="N306" i="12"/>
  <c r="P306" i="12" s="1"/>
  <c r="AA306" i="7"/>
  <c r="N277" i="12"/>
  <c r="P277" i="12" s="1"/>
  <c r="AA277" i="7"/>
  <c r="AA269" i="7"/>
  <c r="N269" i="12"/>
  <c r="P269" i="12" s="1"/>
  <c r="N318" i="12"/>
  <c r="P318" i="12" s="1"/>
  <c r="AA318" i="7"/>
  <c r="AA284" i="7"/>
  <c r="N284" i="12"/>
  <c r="P284" i="12" s="1"/>
  <c r="AA317" i="7"/>
  <c r="N317" i="12"/>
  <c r="P317" i="12" s="1"/>
  <c r="AA241" i="7"/>
  <c r="N241" i="12"/>
  <c r="P241" i="12" s="1"/>
  <c r="AA260" i="7"/>
  <c r="N260" i="12"/>
  <c r="P260" i="12" s="1"/>
  <c r="AA240" i="7"/>
  <c r="N240" i="12"/>
  <c r="P240" i="12" s="1"/>
  <c r="P238" i="12"/>
  <c r="N254" i="12"/>
  <c r="P254" i="12" s="1"/>
  <c r="AA254" i="7"/>
  <c r="AA257" i="7"/>
  <c r="N257" i="12"/>
  <c r="P257" i="12" s="1"/>
  <c r="AA296" i="7"/>
  <c r="N296" i="12"/>
  <c r="P296" i="12" s="1"/>
  <c r="AA305" i="7"/>
  <c r="N305" i="12"/>
  <c r="P305" i="12" s="1"/>
  <c r="AA333" i="7"/>
  <c r="N333" i="12"/>
  <c r="P333" i="12" s="1"/>
  <c r="N303" i="12"/>
  <c r="P303" i="12" s="1"/>
  <c r="AA303" i="7"/>
  <c r="AA272" i="7"/>
  <c r="N272" i="12"/>
  <c r="P272" i="12" s="1"/>
  <c r="AA226" i="7"/>
  <c r="N226" i="12"/>
  <c r="P226" i="12" s="1"/>
  <c r="AA315" i="7"/>
  <c r="N315" i="12"/>
  <c r="P315" i="12" s="1"/>
  <c r="AA230" i="7"/>
  <c r="N230" i="12"/>
  <c r="P230" i="12" s="1"/>
  <c r="AA295" i="7"/>
  <c r="N295" i="12"/>
  <c r="P295" i="12" s="1"/>
  <c r="N334" i="12"/>
  <c r="P334" i="12" s="1"/>
  <c r="AA334" i="7"/>
  <c r="AA288" i="7"/>
  <c r="N288" i="12"/>
  <c r="P288" i="12" s="1"/>
  <c r="N297" i="12"/>
  <c r="P297" i="12" s="1"/>
  <c r="AA297" i="7"/>
  <c r="AA237" i="7"/>
  <c r="N237" i="12"/>
  <c r="P237" i="12" s="1"/>
  <c r="AA273" i="7"/>
  <c r="N273" i="12"/>
  <c r="P273" i="12" s="1"/>
  <c r="AA251" i="7"/>
  <c r="N251" i="12"/>
  <c r="P251" i="12" s="1"/>
  <c r="N307" i="12"/>
  <c r="P307" i="12" s="1"/>
  <c r="AA307" i="7"/>
  <c r="AA239" i="7"/>
  <c r="N239" i="12"/>
  <c r="P239" i="12" s="1"/>
  <c r="N282" i="12"/>
  <c r="P282" i="12" s="1"/>
  <c r="AA282" i="7"/>
  <c r="N314" i="12"/>
  <c r="P314" i="12" s="1"/>
  <c r="AA314" i="7"/>
  <c r="N319" i="12"/>
  <c r="P319" i="12" s="1"/>
  <c r="AA319" i="7"/>
  <c r="AA316" i="7"/>
  <c r="N316" i="12"/>
  <c r="P316" i="12" s="1"/>
  <c r="AA280" i="7"/>
  <c r="N280" i="12"/>
  <c r="P280" i="12" s="1"/>
  <c r="AA232" i="7"/>
  <c r="N232" i="12"/>
  <c r="P232" i="12" s="1"/>
  <c r="N335" i="12"/>
  <c r="P335" i="12" s="1"/>
  <c r="AA335" i="7"/>
  <c r="N293" i="12"/>
  <c r="P293" i="12" s="1"/>
  <c r="AA293" i="7"/>
  <c r="AA274" i="7"/>
  <c r="N274" i="12"/>
  <c r="P274" i="12" s="1"/>
  <c r="AA311" i="7"/>
  <c r="N311" i="12"/>
  <c r="P311" i="12" s="1"/>
  <c r="AA328" i="7"/>
  <c r="N328" i="12"/>
  <c r="P328" i="12" s="1"/>
  <c r="N271" i="12"/>
  <c r="P271" i="12" s="1"/>
  <c r="AA271" i="7"/>
  <c r="N281" i="12"/>
  <c r="P281" i="12" s="1"/>
  <c r="AA281" i="7"/>
  <c r="AA279" i="7"/>
  <c r="N279" i="12"/>
  <c r="P279" i="12" s="1"/>
  <c r="AA312" i="7"/>
  <c r="N312" i="12"/>
  <c r="P312" i="12" s="1"/>
  <c r="AA246" i="7"/>
  <c r="N246" i="12"/>
  <c r="P246" i="12" s="1"/>
  <c r="N326" i="12"/>
  <c r="P326" i="12" s="1"/>
  <c r="AA326" i="7"/>
  <c r="N259" i="12"/>
  <c r="P259" i="12" s="1"/>
  <c r="AA259" i="7"/>
  <c r="N291" i="12"/>
  <c r="P291" i="12" s="1"/>
  <c r="AA291" i="7"/>
  <c r="AA304" i="7"/>
  <c r="N304" i="12"/>
  <c r="P304" i="12" s="1"/>
  <c r="AA299" i="7"/>
  <c r="N299" i="12"/>
  <c r="P299" i="12" s="1"/>
  <c r="AA301" i="7"/>
  <c r="N301" i="12"/>
  <c r="P301" i="12" s="1"/>
  <c r="AA248" i="7"/>
  <c r="N248" i="12"/>
  <c r="P248" i="12" s="1"/>
  <c r="AA258" i="7"/>
  <c r="N258" i="12"/>
  <c r="P258" i="12" s="1"/>
  <c r="AA253" i="7"/>
  <c r="N253" i="12"/>
  <c r="P253" i="12" s="1"/>
  <c r="AA247" i="7"/>
  <c r="N247" i="12"/>
  <c r="P247" i="12" s="1"/>
  <c r="N270" i="12"/>
  <c r="P270" i="12" s="1"/>
  <c r="AA270" i="7"/>
  <c r="AA229" i="7"/>
  <c r="N229" i="12"/>
  <c r="P229" i="12" s="1"/>
  <c r="AA233" i="7"/>
  <c r="N233" i="12"/>
  <c r="P233" i="12" s="1"/>
  <c r="N255" i="12"/>
  <c r="P255" i="12" s="1"/>
  <c r="AA255" i="7"/>
  <c r="N243" i="12"/>
  <c r="P243" i="12" s="1"/>
  <c r="AA243" i="7"/>
  <c r="AA249" i="7"/>
  <c r="N249" i="12"/>
  <c r="P249" i="12" s="1"/>
  <c r="N325" i="12"/>
  <c r="P325" i="12" s="1"/>
  <c r="AA325" i="7"/>
  <c r="AA252" i="7"/>
  <c r="N252" i="12"/>
  <c r="P252" i="12" s="1"/>
  <c r="AA264" i="7"/>
  <c r="N264" i="12"/>
  <c r="P264" i="12" s="1"/>
  <c r="N338" i="12"/>
  <c r="P338" i="12" s="1"/>
  <c r="AA338" i="7"/>
  <c r="AA235" i="7"/>
  <c r="N235" i="12"/>
  <c r="P235" i="12" s="1"/>
  <c r="AA262" i="7"/>
  <c r="N262" i="12"/>
  <c r="P262" i="12" s="1"/>
  <c r="AA308" i="7"/>
  <c r="N308" i="12"/>
  <c r="P308" i="12" s="1"/>
  <c r="AA228" i="7"/>
  <c r="N228" i="12"/>
  <c r="P228" i="12" s="1"/>
  <c r="AA217" i="7"/>
  <c r="N217" i="12"/>
  <c r="P217" i="12" s="1"/>
  <c r="N218" i="12"/>
  <c r="P218" i="12" s="1"/>
  <c r="AA218" i="7"/>
  <c r="N222" i="12"/>
  <c r="P222" i="12" s="1"/>
  <c r="AA222" i="7"/>
  <c r="N223" i="12"/>
  <c r="P223" i="12" s="1"/>
  <c r="AA223" i="7"/>
  <c r="N216" i="12"/>
  <c r="AA216" i="7"/>
  <c r="Y1005" i="7"/>
  <c r="N219" i="12"/>
  <c r="P219" i="12" s="1"/>
  <c r="AA219" i="7"/>
  <c r="N221" i="12"/>
  <c r="P221" i="12" s="1"/>
  <c r="AA221" i="7"/>
  <c r="N225" i="12"/>
  <c r="P225" i="12" s="1"/>
  <c r="AA225" i="7"/>
  <c r="N220" i="12"/>
  <c r="P220" i="12" s="1"/>
  <c r="AA220" i="7"/>
  <c r="N224" i="12"/>
  <c r="P224" i="12" s="1"/>
  <c r="AA224" i="7"/>
  <c r="Z4" i="7"/>
  <c r="W1005" i="7"/>
  <c r="W4" i="9"/>
  <c r="Z4" i="9" s="1"/>
  <c r="O1003" i="12" s="1"/>
  <c r="V576" i="9"/>
  <c r="P1003" i="12" l="1"/>
  <c r="Z1005" i="7"/>
  <c r="O4" i="12"/>
  <c r="P4" i="12" s="1"/>
  <c r="AA4" i="7"/>
  <c r="AA1005" i="7" s="1"/>
  <c r="Z576" i="9"/>
  <c r="Z1009" i="7"/>
  <c r="AA4" i="9"/>
  <c r="AA576" i="9" s="1"/>
  <c r="P1150" i="12"/>
  <c r="P216" i="12"/>
  <c r="W576" i="9"/>
  <c r="Z1011" i="7" l="1"/>
  <c r="T245" i="8"/>
  <c r="T722" i="8"/>
  <c r="R722" i="8"/>
  <c r="T721" i="8"/>
  <c r="R721" i="8"/>
  <c r="T720" i="8"/>
  <c r="R720" i="8"/>
  <c r="T719" i="8"/>
  <c r="R719" i="8"/>
  <c r="T718" i="8"/>
  <c r="R718" i="8"/>
  <c r="T717" i="8"/>
  <c r="R717" i="8"/>
  <c r="T716" i="8"/>
  <c r="R716" i="8"/>
  <c r="T715" i="8"/>
  <c r="R715" i="8"/>
  <c r="T714" i="8"/>
  <c r="R714" i="8"/>
  <c r="T713" i="8"/>
  <c r="R713" i="8"/>
  <c r="T712" i="8"/>
  <c r="R712" i="8"/>
  <c r="T711" i="8"/>
  <c r="R711" i="8"/>
  <c r="T710" i="8"/>
  <c r="R710" i="8"/>
  <c r="T709" i="8"/>
  <c r="R709" i="8"/>
  <c r="T708" i="8"/>
  <c r="R708" i="8"/>
  <c r="T707" i="8"/>
  <c r="R707" i="8"/>
  <c r="T706" i="8"/>
  <c r="R706" i="8"/>
  <c r="T705" i="8"/>
  <c r="R705" i="8"/>
  <c r="T704" i="8"/>
  <c r="R704" i="8"/>
  <c r="T703" i="8"/>
  <c r="R703" i="8"/>
  <c r="T702" i="8"/>
  <c r="R702" i="8"/>
  <c r="T701" i="8"/>
  <c r="R701" i="8"/>
  <c r="T700" i="8"/>
  <c r="R700" i="8"/>
  <c r="T699" i="8"/>
  <c r="R699" i="8"/>
  <c r="T698" i="8"/>
  <c r="R698" i="8"/>
  <c r="T697" i="8"/>
  <c r="R697" i="8"/>
  <c r="T696" i="8"/>
  <c r="R696" i="8"/>
  <c r="T695" i="8"/>
  <c r="R695" i="8"/>
  <c r="T694" i="8"/>
  <c r="R694" i="8"/>
  <c r="T693" i="8"/>
  <c r="R693" i="8"/>
  <c r="T692" i="8"/>
  <c r="R692" i="8"/>
  <c r="T691" i="8"/>
  <c r="R691" i="8"/>
  <c r="T690" i="8"/>
  <c r="R690" i="8"/>
  <c r="T689" i="8"/>
  <c r="R689" i="8"/>
  <c r="T688" i="8"/>
  <c r="R688" i="8"/>
  <c r="T687" i="8"/>
  <c r="R687" i="8"/>
  <c r="T686" i="8"/>
  <c r="R686" i="8"/>
  <c r="T685" i="8"/>
  <c r="R685" i="8"/>
  <c r="T684" i="8"/>
  <c r="R684" i="8"/>
  <c r="T683" i="8"/>
  <c r="R683" i="8"/>
  <c r="T682" i="8"/>
  <c r="R682" i="8"/>
  <c r="T681" i="8"/>
  <c r="R681" i="8"/>
  <c r="T680" i="8"/>
  <c r="R680" i="8"/>
  <c r="T679" i="8"/>
  <c r="R679" i="8"/>
  <c r="T678" i="8"/>
  <c r="R678" i="8"/>
  <c r="T677" i="8"/>
  <c r="R677" i="8"/>
  <c r="T676" i="8"/>
  <c r="R676" i="8"/>
  <c r="T675" i="8"/>
  <c r="R675" i="8"/>
  <c r="T674" i="8"/>
  <c r="R674" i="8"/>
  <c r="T673" i="8"/>
  <c r="R673" i="8"/>
  <c r="T672" i="8"/>
  <c r="R672" i="8"/>
  <c r="T671" i="8"/>
  <c r="R671" i="8"/>
  <c r="T670" i="8"/>
  <c r="R670" i="8"/>
  <c r="T669" i="8"/>
  <c r="R669" i="8"/>
  <c r="T668" i="8"/>
  <c r="R668" i="8"/>
  <c r="T667" i="8"/>
  <c r="R667" i="8"/>
  <c r="T666" i="8"/>
  <c r="R666" i="8"/>
  <c r="T665" i="8"/>
  <c r="R665" i="8"/>
  <c r="T664" i="8"/>
  <c r="R664" i="8"/>
  <c r="T663" i="8"/>
  <c r="R663" i="8"/>
  <c r="T662" i="8"/>
  <c r="R662" i="8"/>
  <c r="T661" i="8"/>
  <c r="R661" i="8"/>
  <c r="T660" i="8"/>
  <c r="R660" i="8"/>
  <c r="T659" i="8"/>
  <c r="R659" i="8"/>
  <c r="T658" i="8"/>
  <c r="R658" i="8"/>
  <c r="T657" i="8"/>
  <c r="R657" i="8"/>
  <c r="T656" i="8"/>
  <c r="R656" i="8"/>
  <c r="T655" i="8"/>
  <c r="R655" i="8"/>
  <c r="T654" i="8"/>
  <c r="R654" i="8"/>
  <c r="T653" i="8"/>
  <c r="R653" i="8"/>
  <c r="T652" i="8"/>
  <c r="R652" i="8"/>
  <c r="T651" i="8"/>
  <c r="R651" i="8"/>
  <c r="T650" i="8"/>
  <c r="R650" i="8"/>
  <c r="T649" i="8"/>
  <c r="R649" i="8"/>
  <c r="T648" i="8"/>
  <c r="R648" i="8"/>
  <c r="T647" i="8"/>
  <c r="R647" i="8"/>
  <c r="T646" i="8"/>
  <c r="R646" i="8"/>
  <c r="T645" i="8"/>
  <c r="R645" i="8"/>
  <c r="T644" i="8"/>
  <c r="R644" i="8"/>
  <c r="T643" i="8"/>
  <c r="R643" i="8"/>
  <c r="T642" i="8"/>
  <c r="R642" i="8"/>
  <c r="T641" i="8"/>
  <c r="R641" i="8"/>
  <c r="T640" i="8"/>
  <c r="R640" i="8"/>
  <c r="T639" i="8"/>
  <c r="R639" i="8"/>
  <c r="T638" i="8"/>
  <c r="R638" i="8"/>
  <c r="T637" i="8"/>
  <c r="R637" i="8"/>
  <c r="T636" i="8"/>
  <c r="R636" i="8"/>
  <c r="T635" i="8"/>
  <c r="R635" i="8"/>
  <c r="T634" i="8"/>
  <c r="R634" i="8"/>
  <c r="T633" i="8"/>
  <c r="R633" i="8"/>
  <c r="T632" i="8"/>
  <c r="R632" i="8"/>
  <c r="T631" i="8"/>
  <c r="R631" i="8"/>
  <c r="T630" i="8"/>
  <c r="R630" i="8"/>
  <c r="T629" i="8"/>
  <c r="R629" i="8"/>
  <c r="T628" i="8"/>
  <c r="R628" i="8"/>
  <c r="T627" i="8"/>
  <c r="R627" i="8"/>
  <c r="T626" i="8"/>
  <c r="R626" i="8"/>
  <c r="T625" i="8"/>
  <c r="R625" i="8"/>
  <c r="T624" i="8"/>
  <c r="R624" i="8"/>
  <c r="T623" i="8"/>
  <c r="R623" i="8"/>
  <c r="T622" i="8"/>
  <c r="R622" i="8"/>
  <c r="S622" i="8" s="1"/>
  <c r="T621" i="8"/>
  <c r="R621" i="8"/>
  <c r="S621" i="8" s="1"/>
  <c r="T620" i="8"/>
  <c r="R620" i="8"/>
  <c r="T619" i="8"/>
  <c r="R619" i="8"/>
  <c r="T618" i="8"/>
  <c r="R618" i="8"/>
  <c r="T617" i="8"/>
  <c r="R617" i="8"/>
  <c r="T616" i="8"/>
  <c r="R616" i="8"/>
  <c r="T615" i="8"/>
  <c r="R615" i="8"/>
  <c r="T614" i="8"/>
  <c r="R614" i="8"/>
  <c r="T613" i="8"/>
  <c r="R613" i="8"/>
  <c r="T612" i="8"/>
  <c r="R612" i="8"/>
  <c r="T611" i="8"/>
  <c r="R611" i="8"/>
  <c r="T610" i="8"/>
  <c r="R610" i="8"/>
  <c r="T609" i="8"/>
  <c r="R609" i="8"/>
  <c r="T608" i="8"/>
  <c r="R608" i="8"/>
  <c r="T607" i="8"/>
  <c r="R607" i="8"/>
  <c r="T606" i="8"/>
  <c r="R606" i="8"/>
  <c r="T605" i="8"/>
  <c r="R605" i="8"/>
  <c r="T604" i="8"/>
  <c r="R604" i="8"/>
  <c r="T603" i="8"/>
  <c r="R603" i="8"/>
  <c r="T602" i="8"/>
  <c r="R602" i="8"/>
  <c r="T601" i="8"/>
  <c r="R601" i="8"/>
  <c r="T600" i="8"/>
  <c r="R600" i="8"/>
  <c r="T599" i="8"/>
  <c r="R599" i="8"/>
  <c r="T598" i="8"/>
  <c r="R598" i="8"/>
  <c r="T597" i="8"/>
  <c r="R597" i="8"/>
  <c r="T596" i="8"/>
  <c r="R596" i="8"/>
  <c r="T595" i="8"/>
  <c r="R595" i="8"/>
  <c r="T594" i="8"/>
  <c r="R594" i="8"/>
  <c r="T593" i="8"/>
  <c r="R593" i="8"/>
  <c r="S593" i="8" s="1"/>
  <c r="T592" i="8"/>
  <c r="R592" i="8"/>
  <c r="T591" i="8"/>
  <c r="R591" i="8"/>
  <c r="S591" i="8" s="1"/>
  <c r="T590" i="8"/>
  <c r="R590" i="8"/>
  <c r="T589" i="8"/>
  <c r="R589" i="8"/>
  <c r="T588" i="8"/>
  <c r="R588" i="8"/>
  <c r="T587" i="8"/>
  <c r="R587" i="8"/>
  <c r="T586" i="8"/>
  <c r="R586" i="8"/>
  <c r="T585" i="8"/>
  <c r="R585" i="8"/>
  <c r="S585" i="8" s="1"/>
  <c r="T584" i="8"/>
  <c r="R584" i="8"/>
  <c r="T583" i="8"/>
  <c r="R583" i="8"/>
  <c r="S583" i="8" s="1"/>
  <c r="T582" i="8"/>
  <c r="R582" i="8"/>
  <c r="T581" i="8"/>
  <c r="R581" i="8"/>
  <c r="S581" i="8" s="1"/>
  <c r="T580" i="8"/>
  <c r="R580" i="8"/>
  <c r="T579" i="8"/>
  <c r="R579" i="8"/>
  <c r="T578" i="8"/>
  <c r="R578" i="8"/>
  <c r="T577" i="8"/>
  <c r="R577" i="8"/>
  <c r="S577" i="8" s="1"/>
  <c r="T576" i="8"/>
  <c r="R576" i="8"/>
  <c r="T575" i="8"/>
  <c r="R575" i="8"/>
  <c r="S575" i="8" s="1"/>
  <c r="T574" i="8"/>
  <c r="R574" i="8"/>
  <c r="T573" i="8"/>
  <c r="R573" i="8"/>
  <c r="S573" i="8" s="1"/>
  <c r="T572" i="8"/>
  <c r="R572" i="8"/>
  <c r="T571" i="8"/>
  <c r="R571" i="8"/>
  <c r="S571" i="8" s="1"/>
  <c r="U571" i="8" s="1"/>
  <c r="V571" i="8" s="1"/>
  <c r="Y571" i="8" s="1"/>
  <c r="N2140" i="12" s="1"/>
  <c r="T570" i="8"/>
  <c r="R570" i="8"/>
  <c r="T569" i="8"/>
  <c r="R569" i="8"/>
  <c r="T568" i="8"/>
  <c r="R568" i="8"/>
  <c r="T567" i="8"/>
  <c r="R567" i="8"/>
  <c r="S567" i="8" s="1"/>
  <c r="T566" i="8"/>
  <c r="R566" i="8"/>
  <c r="T565" i="8"/>
  <c r="R565" i="8"/>
  <c r="S565" i="8" s="1"/>
  <c r="T564" i="8"/>
  <c r="R564" i="8"/>
  <c r="T563" i="8"/>
  <c r="R563" i="8"/>
  <c r="S563" i="8" s="1"/>
  <c r="U563" i="8" s="1"/>
  <c r="V563" i="8" s="1"/>
  <c r="Y563" i="8" s="1"/>
  <c r="N2132" i="12" s="1"/>
  <c r="T562" i="8"/>
  <c r="R562" i="8"/>
  <c r="T561" i="8"/>
  <c r="R561" i="8"/>
  <c r="S561" i="8" s="1"/>
  <c r="T560" i="8"/>
  <c r="R560" i="8"/>
  <c r="T559" i="8"/>
  <c r="R559" i="8"/>
  <c r="S559" i="8" s="1"/>
  <c r="T558" i="8"/>
  <c r="R558" i="8"/>
  <c r="T557" i="8"/>
  <c r="R557" i="8"/>
  <c r="S557" i="8" s="1"/>
  <c r="T556" i="8"/>
  <c r="R556" i="8"/>
  <c r="S556" i="8" s="1"/>
  <c r="T555" i="8"/>
  <c r="R555" i="8"/>
  <c r="S555" i="8" s="1"/>
  <c r="U555" i="8" s="1"/>
  <c r="V555" i="8" s="1"/>
  <c r="Y555" i="8" s="1"/>
  <c r="N2124" i="12" s="1"/>
  <c r="T554" i="8"/>
  <c r="R554" i="8"/>
  <c r="T553" i="8"/>
  <c r="R553" i="8"/>
  <c r="S553" i="8" s="1"/>
  <c r="T552" i="8"/>
  <c r="R552" i="8"/>
  <c r="S552" i="8" s="1"/>
  <c r="T551" i="8"/>
  <c r="R551" i="8"/>
  <c r="S551" i="8" s="1"/>
  <c r="T550" i="8"/>
  <c r="R550" i="8"/>
  <c r="T549" i="8"/>
  <c r="R549" i="8"/>
  <c r="S549" i="8" s="1"/>
  <c r="T548" i="8"/>
  <c r="R548" i="8"/>
  <c r="S548" i="8" s="1"/>
  <c r="T547" i="8"/>
  <c r="R547" i="8"/>
  <c r="T546" i="8"/>
  <c r="R546" i="8"/>
  <c r="T545" i="8"/>
  <c r="R545" i="8"/>
  <c r="S545" i="8" s="1"/>
  <c r="T544" i="8"/>
  <c r="R544" i="8"/>
  <c r="T543" i="8"/>
  <c r="R543" i="8"/>
  <c r="S543" i="8" s="1"/>
  <c r="T542" i="8"/>
  <c r="R542" i="8"/>
  <c r="T541" i="8"/>
  <c r="R541" i="8"/>
  <c r="S541" i="8" s="1"/>
  <c r="U541" i="8" s="1"/>
  <c r="V541" i="8" s="1"/>
  <c r="Y541" i="8" s="1"/>
  <c r="N2110" i="12" s="1"/>
  <c r="T540" i="8"/>
  <c r="R540" i="8"/>
  <c r="T539" i="8"/>
  <c r="R539" i="8"/>
  <c r="S539" i="8" s="1"/>
  <c r="T538" i="8"/>
  <c r="R538" i="8"/>
  <c r="T537" i="8"/>
  <c r="R537" i="8"/>
  <c r="T536" i="8"/>
  <c r="R536" i="8"/>
  <c r="T535" i="8"/>
  <c r="R535" i="8"/>
  <c r="S535" i="8" s="1"/>
  <c r="T534" i="8"/>
  <c r="R534" i="8"/>
  <c r="T533" i="8"/>
  <c r="R533" i="8"/>
  <c r="S533" i="8" s="1"/>
  <c r="T532" i="8"/>
  <c r="R532" i="8"/>
  <c r="T531" i="8"/>
  <c r="R531" i="8"/>
  <c r="S531" i="8" s="1"/>
  <c r="T530" i="8"/>
  <c r="R530" i="8"/>
  <c r="T529" i="8"/>
  <c r="R529" i="8"/>
  <c r="T528" i="8"/>
  <c r="R528" i="8"/>
  <c r="T527" i="8"/>
  <c r="R527" i="8"/>
  <c r="S527" i="8" s="1"/>
  <c r="U527" i="8" s="1"/>
  <c r="V527" i="8" s="1"/>
  <c r="Y527" i="8" s="1"/>
  <c r="N2096" i="12" s="1"/>
  <c r="T526" i="8"/>
  <c r="R526" i="8"/>
  <c r="T525" i="8"/>
  <c r="R525" i="8"/>
  <c r="S525" i="8" s="1"/>
  <c r="T524" i="8"/>
  <c r="R524" i="8"/>
  <c r="T523" i="8"/>
  <c r="R523" i="8"/>
  <c r="S523" i="8" s="1"/>
  <c r="T522" i="8"/>
  <c r="R522" i="8"/>
  <c r="S522" i="8" s="1"/>
  <c r="T521" i="8"/>
  <c r="R521" i="8"/>
  <c r="T520" i="8"/>
  <c r="R520" i="8"/>
  <c r="T519" i="8"/>
  <c r="R519" i="8"/>
  <c r="T518" i="8"/>
  <c r="R518" i="8"/>
  <c r="T517" i="8"/>
  <c r="R517" i="8"/>
  <c r="T516" i="8"/>
  <c r="R516" i="8"/>
  <c r="T515" i="8"/>
  <c r="R515" i="8"/>
  <c r="S515" i="8" s="1"/>
  <c r="T514" i="8"/>
  <c r="R514" i="8"/>
  <c r="S514" i="8" s="1"/>
  <c r="T513" i="8"/>
  <c r="R513" i="8"/>
  <c r="T512" i="8"/>
  <c r="R512" i="8"/>
  <c r="T511" i="8"/>
  <c r="R511" i="8"/>
  <c r="T510" i="8"/>
  <c r="R510" i="8"/>
  <c r="T509" i="8"/>
  <c r="R509" i="8"/>
  <c r="T508" i="8"/>
  <c r="R508" i="8"/>
  <c r="T507" i="8"/>
  <c r="R507" i="8"/>
  <c r="S507" i="8" s="1"/>
  <c r="T506" i="8"/>
  <c r="R506" i="8"/>
  <c r="S506" i="8" s="1"/>
  <c r="T505" i="8"/>
  <c r="R505" i="8"/>
  <c r="T504" i="8"/>
  <c r="R504" i="8"/>
  <c r="T503" i="8"/>
  <c r="R503" i="8"/>
  <c r="T502" i="8"/>
  <c r="R502" i="8"/>
  <c r="T501" i="8"/>
  <c r="R501" i="8"/>
  <c r="T500" i="8"/>
  <c r="R500" i="8"/>
  <c r="T499" i="8"/>
  <c r="R499" i="8"/>
  <c r="S499" i="8" s="1"/>
  <c r="T498" i="8"/>
  <c r="R498" i="8"/>
  <c r="S498" i="8" s="1"/>
  <c r="T497" i="8"/>
  <c r="R497" i="8"/>
  <c r="T496" i="8"/>
  <c r="R496" i="8"/>
  <c r="T495" i="8"/>
  <c r="R495" i="8"/>
  <c r="T494" i="8"/>
  <c r="R494" i="8"/>
  <c r="T493" i="8"/>
  <c r="R493" i="8"/>
  <c r="T492" i="8"/>
  <c r="R492" i="8"/>
  <c r="T491" i="8"/>
  <c r="R491" i="8"/>
  <c r="S491" i="8" s="1"/>
  <c r="T490" i="8"/>
  <c r="R490" i="8"/>
  <c r="S490" i="8" s="1"/>
  <c r="T489" i="8"/>
  <c r="R489" i="8"/>
  <c r="T488" i="8"/>
  <c r="R488" i="8"/>
  <c r="T487" i="8"/>
  <c r="R487" i="8"/>
  <c r="T486" i="8"/>
  <c r="R486" i="8"/>
  <c r="T485" i="8"/>
  <c r="R485" i="8"/>
  <c r="T484" i="8"/>
  <c r="R484" i="8"/>
  <c r="T483" i="8"/>
  <c r="R483" i="8"/>
  <c r="S483" i="8" s="1"/>
  <c r="T482" i="8"/>
  <c r="R482" i="8"/>
  <c r="S482" i="8" s="1"/>
  <c r="T481" i="8"/>
  <c r="R481" i="8"/>
  <c r="T480" i="8"/>
  <c r="R480" i="8"/>
  <c r="T479" i="8"/>
  <c r="R479" i="8"/>
  <c r="T478" i="8"/>
  <c r="R478" i="8"/>
  <c r="S478" i="8" s="1"/>
  <c r="T477" i="8"/>
  <c r="R477" i="8"/>
  <c r="S477" i="8" s="1"/>
  <c r="T476" i="8"/>
  <c r="S476" i="8"/>
  <c r="R476" i="8"/>
  <c r="T475" i="8"/>
  <c r="R475" i="8"/>
  <c r="S475" i="8" s="1"/>
  <c r="T474" i="8"/>
  <c r="R474" i="8"/>
  <c r="S474" i="8" s="1"/>
  <c r="T473" i="8"/>
  <c r="R473" i="8"/>
  <c r="T472" i="8"/>
  <c r="R472" i="8"/>
  <c r="T471" i="8"/>
  <c r="R471" i="8"/>
  <c r="T470" i="8"/>
  <c r="R470" i="8"/>
  <c r="T469" i="8"/>
  <c r="R469" i="8"/>
  <c r="T468" i="8"/>
  <c r="R468" i="8"/>
  <c r="T467" i="8"/>
  <c r="R467" i="8"/>
  <c r="S467" i="8" s="1"/>
  <c r="T466" i="8"/>
  <c r="R466" i="8"/>
  <c r="S466" i="8" s="1"/>
  <c r="T465" i="8"/>
  <c r="R465" i="8"/>
  <c r="T464" i="8"/>
  <c r="R464" i="8"/>
  <c r="T463" i="8"/>
  <c r="R463" i="8"/>
  <c r="T462" i="8"/>
  <c r="R462" i="8"/>
  <c r="S462" i="8" s="1"/>
  <c r="T461" i="8"/>
  <c r="R461" i="8"/>
  <c r="S461" i="8" s="1"/>
  <c r="T460" i="8"/>
  <c r="R460" i="8"/>
  <c r="S460" i="8" s="1"/>
  <c r="T459" i="8"/>
  <c r="R459" i="8"/>
  <c r="S459" i="8" s="1"/>
  <c r="T458" i="8"/>
  <c r="R458" i="8"/>
  <c r="S458" i="8" s="1"/>
  <c r="T457" i="8"/>
  <c r="R457" i="8"/>
  <c r="T456" i="8"/>
  <c r="R456" i="8"/>
  <c r="T455" i="8"/>
  <c r="R455" i="8"/>
  <c r="T454" i="8"/>
  <c r="R454" i="8"/>
  <c r="T453" i="8"/>
  <c r="R453" i="8"/>
  <c r="T452" i="8"/>
  <c r="R452" i="8"/>
  <c r="T451" i="8"/>
  <c r="R451" i="8"/>
  <c r="S451" i="8" s="1"/>
  <c r="T450" i="8"/>
  <c r="R450" i="8"/>
  <c r="S450" i="8" s="1"/>
  <c r="T449" i="8"/>
  <c r="R449" i="8"/>
  <c r="T448" i="8"/>
  <c r="R448" i="8"/>
  <c r="T447" i="8"/>
  <c r="R447" i="8"/>
  <c r="T446" i="8"/>
  <c r="R446" i="8"/>
  <c r="T445" i="8"/>
  <c r="R445" i="8"/>
  <c r="T444" i="8"/>
  <c r="R444" i="8"/>
  <c r="T443" i="8"/>
  <c r="R443" i="8"/>
  <c r="S443" i="8" s="1"/>
  <c r="T442" i="8"/>
  <c r="R442" i="8"/>
  <c r="S442" i="8" s="1"/>
  <c r="T441" i="8"/>
  <c r="R441" i="8"/>
  <c r="S441" i="8" s="1"/>
  <c r="T440" i="8"/>
  <c r="R440" i="8"/>
  <c r="S440" i="8" s="1"/>
  <c r="T439" i="8"/>
  <c r="R439" i="8"/>
  <c r="S439" i="8" s="1"/>
  <c r="T438" i="8"/>
  <c r="R438" i="8"/>
  <c r="T437" i="8"/>
  <c r="R437" i="8"/>
  <c r="S437" i="8" s="1"/>
  <c r="T436" i="8"/>
  <c r="R436" i="8"/>
  <c r="S436" i="8" s="1"/>
  <c r="T435" i="8"/>
  <c r="R435" i="8"/>
  <c r="S435" i="8" s="1"/>
  <c r="T434" i="8"/>
  <c r="R434" i="8"/>
  <c r="S434" i="8" s="1"/>
  <c r="T433" i="8"/>
  <c r="R433" i="8"/>
  <c r="T432" i="8"/>
  <c r="R432" i="8"/>
  <c r="T431" i="8"/>
  <c r="R431" i="8"/>
  <c r="T430" i="8"/>
  <c r="R430" i="8"/>
  <c r="S430" i="8" s="1"/>
  <c r="T429" i="8"/>
  <c r="R429" i="8"/>
  <c r="S429" i="8" s="1"/>
  <c r="T428" i="8"/>
  <c r="R428" i="8"/>
  <c r="S428" i="8" s="1"/>
  <c r="T427" i="8"/>
  <c r="R427" i="8"/>
  <c r="S427" i="8" s="1"/>
  <c r="T426" i="8"/>
  <c r="R426" i="8"/>
  <c r="S426" i="8" s="1"/>
  <c r="T425" i="8"/>
  <c r="R425" i="8"/>
  <c r="S425" i="8" s="1"/>
  <c r="T424" i="8"/>
  <c r="R424" i="8"/>
  <c r="S424" i="8" s="1"/>
  <c r="T423" i="8"/>
  <c r="R423" i="8"/>
  <c r="S423" i="8" s="1"/>
  <c r="T422" i="8"/>
  <c r="R422" i="8"/>
  <c r="T421" i="8"/>
  <c r="R421" i="8"/>
  <c r="S421" i="8" s="1"/>
  <c r="T420" i="8"/>
  <c r="R420" i="8"/>
  <c r="S420" i="8" s="1"/>
  <c r="T419" i="8"/>
  <c r="R419" i="8"/>
  <c r="S419" i="8" s="1"/>
  <c r="T418" i="8"/>
  <c r="R418" i="8"/>
  <c r="S418" i="8" s="1"/>
  <c r="T417" i="8"/>
  <c r="R417" i="8"/>
  <c r="T416" i="8"/>
  <c r="R416" i="8"/>
  <c r="T415" i="8"/>
  <c r="R415" i="8"/>
  <c r="T414" i="8"/>
  <c r="R414" i="8"/>
  <c r="T413" i="8"/>
  <c r="R413" i="8"/>
  <c r="T412" i="8"/>
  <c r="R412" i="8"/>
  <c r="T411" i="8"/>
  <c r="R411" i="8"/>
  <c r="S411" i="8" s="1"/>
  <c r="T410" i="8"/>
  <c r="R410" i="8"/>
  <c r="T409" i="8"/>
  <c r="R409" i="8"/>
  <c r="T408" i="8"/>
  <c r="R408" i="8"/>
  <c r="T407" i="8"/>
  <c r="R407" i="8"/>
  <c r="T406" i="8"/>
  <c r="R406" i="8"/>
  <c r="T405" i="8"/>
  <c r="R405" i="8"/>
  <c r="T404" i="8"/>
  <c r="R404" i="8"/>
  <c r="T403" i="8"/>
  <c r="R403" i="8"/>
  <c r="T402" i="8"/>
  <c r="R402" i="8"/>
  <c r="T401" i="8"/>
  <c r="R401" i="8"/>
  <c r="T400" i="8"/>
  <c r="R400" i="8"/>
  <c r="T399" i="8"/>
  <c r="R399" i="8"/>
  <c r="T398" i="8"/>
  <c r="R398" i="8"/>
  <c r="T397" i="8"/>
  <c r="R397" i="8"/>
  <c r="T396" i="8"/>
  <c r="R396" i="8"/>
  <c r="T395" i="8"/>
  <c r="R395" i="8"/>
  <c r="T394" i="8"/>
  <c r="R394" i="8"/>
  <c r="T393" i="8"/>
  <c r="R393" i="8"/>
  <c r="T392" i="8"/>
  <c r="R392" i="8"/>
  <c r="T391" i="8"/>
  <c r="R391" i="8"/>
  <c r="T390" i="8"/>
  <c r="R390" i="8"/>
  <c r="T389" i="8"/>
  <c r="R389" i="8"/>
  <c r="T388" i="8"/>
  <c r="R388" i="8"/>
  <c r="T387" i="8"/>
  <c r="R387" i="8"/>
  <c r="T386" i="8"/>
  <c r="R386" i="8"/>
  <c r="T385" i="8"/>
  <c r="R385" i="8"/>
  <c r="T384" i="8"/>
  <c r="R384" i="8"/>
  <c r="T383" i="8"/>
  <c r="R383" i="8"/>
  <c r="T382" i="8"/>
  <c r="R382" i="8"/>
  <c r="T381" i="8"/>
  <c r="R381" i="8"/>
  <c r="T380" i="8"/>
  <c r="R380" i="8"/>
  <c r="T379" i="8"/>
  <c r="R379" i="8"/>
  <c r="T378" i="8"/>
  <c r="R378" i="8"/>
  <c r="T377" i="8"/>
  <c r="R377" i="8"/>
  <c r="T376" i="8"/>
  <c r="R376" i="8"/>
  <c r="T375" i="8"/>
  <c r="R375" i="8"/>
  <c r="T374" i="8"/>
  <c r="R374" i="8"/>
  <c r="T373" i="8"/>
  <c r="R373" i="8"/>
  <c r="T372" i="8"/>
  <c r="R372" i="8"/>
  <c r="T371" i="8"/>
  <c r="R371" i="8"/>
  <c r="T370" i="8"/>
  <c r="R370" i="8"/>
  <c r="T369" i="8"/>
  <c r="R369" i="8"/>
  <c r="T276" i="8"/>
  <c r="R276" i="8"/>
  <c r="T275" i="8"/>
  <c r="R275" i="8"/>
  <c r="T274" i="8"/>
  <c r="R274" i="8"/>
  <c r="T273" i="8"/>
  <c r="R273" i="8"/>
  <c r="T272" i="8"/>
  <c r="R272" i="8"/>
  <c r="T268" i="8"/>
  <c r="R268" i="8"/>
  <c r="T270" i="8"/>
  <c r="R270" i="8"/>
  <c r="T269" i="8"/>
  <c r="R269" i="8"/>
  <c r="T271" i="8"/>
  <c r="R271" i="8"/>
  <c r="T265" i="8"/>
  <c r="R265" i="8"/>
  <c r="T262" i="8"/>
  <c r="R262" i="8"/>
  <c r="T267" i="8"/>
  <c r="R267" i="8"/>
  <c r="T266" i="8"/>
  <c r="R266" i="8"/>
  <c r="T263" i="8"/>
  <c r="R263" i="8"/>
  <c r="T368" i="8"/>
  <c r="T258" i="8"/>
  <c r="R258" i="8"/>
  <c r="T256" i="8"/>
  <c r="R256" i="8"/>
  <c r="S256" i="8" s="1"/>
  <c r="T253" i="8"/>
  <c r="R253" i="8"/>
  <c r="S253" i="8" s="1"/>
  <c r="U253" i="8" s="1"/>
  <c r="T241" i="8"/>
  <c r="R241" i="8"/>
  <c r="S241" i="8" s="1"/>
  <c r="U241" i="8" s="1"/>
  <c r="T240" i="8"/>
  <c r="R240" i="8"/>
  <c r="S240" i="8" s="1"/>
  <c r="U240" i="8" s="1"/>
  <c r="V240" i="8" s="1"/>
  <c r="Y240" i="8" s="1"/>
  <c r="N1809" i="12" s="1"/>
  <c r="T238" i="8"/>
  <c r="R238" i="8"/>
  <c r="S238" i="8" s="1"/>
  <c r="U238" i="8" s="1"/>
  <c r="T260" i="8"/>
  <c r="R260" i="8"/>
  <c r="S260" i="8" s="1"/>
  <c r="T261" i="8"/>
  <c r="R261" i="8"/>
  <c r="S261" i="8" s="1"/>
  <c r="U261" i="8" s="1"/>
  <c r="T243" i="8"/>
  <c r="R243" i="8"/>
  <c r="S243" i="8" s="1"/>
  <c r="T249" i="8"/>
  <c r="R249" i="8"/>
  <c r="S249" i="8" s="1"/>
  <c r="U249" i="8" s="1"/>
  <c r="T264" i="8"/>
  <c r="R264" i="8"/>
  <c r="T247" i="8"/>
  <c r="R247" i="8"/>
  <c r="T248" i="8"/>
  <c r="R248" i="8"/>
  <c r="S248" i="8" s="1"/>
  <c r="T220" i="8"/>
  <c r="R220" i="8"/>
  <c r="S220" i="8" s="1"/>
  <c r="T367" i="8"/>
  <c r="T235" i="8"/>
  <c r="R235" i="8"/>
  <c r="T366" i="8"/>
  <c r="S366" i="8"/>
  <c r="T225" i="8"/>
  <c r="R225" i="8"/>
  <c r="S225" i="8" s="1"/>
  <c r="T230" i="8"/>
  <c r="R230" i="8"/>
  <c r="T229" i="8"/>
  <c r="R229" i="8"/>
  <c r="T228" i="8"/>
  <c r="R228" i="8"/>
  <c r="S228" i="8" s="1"/>
  <c r="T242" i="8"/>
  <c r="R242" i="8"/>
  <c r="S242" i="8" s="1"/>
  <c r="T223" i="8"/>
  <c r="R223" i="8"/>
  <c r="T232" i="8"/>
  <c r="R232" i="8"/>
  <c r="T365" i="8"/>
  <c r="S365" i="8"/>
  <c r="T364" i="8"/>
  <c r="S364" i="8"/>
  <c r="T254" i="8"/>
  <c r="R254" i="8"/>
  <c r="T252" i="8"/>
  <c r="R252" i="8"/>
  <c r="T219" i="8"/>
  <c r="R219" i="8"/>
  <c r="S219" i="8" s="1"/>
  <c r="T207" i="8"/>
  <c r="R207" i="8"/>
  <c r="S207" i="8" s="1"/>
  <c r="T206" i="8"/>
  <c r="R206" i="8"/>
  <c r="S206" i="8" s="1"/>
  <c r="T212" i="8"/>
  <c r="R212" i="8"/>
  <c r="T218" i="8"/>
  <c r="R218" i="8"/>
  <c r="T217" i="8"/>
  <c r="R217" i="8"/>
  <c r="T216" i="8"/>
  <c r="R216" i="8"/>
  <c r="S216" i="8" s="1"/>
  <c r="T210" i="8"/>
  <c r="R210" i="8"/>
  <c r="T209" i="8"/>
  <c r="R209" i="8"/>
  <c r="T215" i="8"/>
  <c r="R215" i="8"/>
  <c r="T214" i="8"/>
  <c r="R214" i="8"/>
  <c r="T213" i="8"/>
  <c r="R213" i="8"/>
  <c r="T211" i="8"/>
  <c r="R211" i="8"/>
  <c r="T363" i="8"/>
  <c r="S363" i="8"/>
  <c r="T200" i="8"/>
  <c r="R200" i="8"/>
  <c r="S200" i="8" s="1"/>
  <c r="T199" i="8"/>
  <c r="R199" i="8"/>
  <c r="S199" i="8" s="1"/>
  <c r="T198" i="8"/>
  <c r="R198" i="8"/>
  <c r="S198" i="8" s="1"/>
  <c r="T208" i="8"/>
  <c r="R208" i="8"/>
  <c r="T201" i="8"/>
  <c r="R201" i="8"/>
  <c r="T231" i="8"/>
  <c r="R231" i="8"/>
  <c r="T255" i="8"/>
  <c r="R255" i="8"/>
  <c r="T362" i="8"/>
  <c r="S362" i="8"/>
  <c r="T203" i="8"/>
  <c r="R203" i="8"/>
  <c r="S203" i="8" s="1"/>
  <c r="T202" i="8"/>
  <c r="R202" i="8"/>
  <c r="S202" i="8" s="1"/>
  <c r="T197" i="8"/>
  <c r="R197" i="8"/>
  <c r="S197" i="8" s="1"/>
  <c r="T196" i="8"/>
  <c r="R196" i="8"/>
  <c r="T361" i="8"/>
  <c r="T191" i="8"/>
  <c r="R191" i="8"/>
  <c r="T181" i="8"/>
  <c r="R181" i="8"/>
  <c r="T205" i="8"/>
  <c r="R205" i="8"/>
  <c r="S205" i="8" s="1"/>
  <c r="U205" i="8" s="1"/>
  <c r="T259" i="8"/>
  <c r="R259" i="8"/>
  <c r="S259" i="8" s="1"/>
  <c r="T179" i="8"/>
  <c r="R179" i="8"/>
  <c r="S179" i="8" s="1"/>
  <c r="T251" i="8"/>
  <c r="R251" i="8"/>
  <c r="S251" i="8" s="1"/>
  <c r="T250" i="8"/>
  <c r="R250" i="8"/>
  <c r="T239" i="8"/>
  <c r="R239" i="8"/>
  <c r="T360" i="8"/>
  <c r="T189" i="8"/>
  <c r="R189" i="8"/>
  <c r="T359" i="8"/>
  <c r="S359" i="8"/>
  <c r="T188" i="8"/>
  <c r="R188" i="8"/>
  <c r="S188" i="8" s="1"/>
  <c r="T234" i="8"/>
  <c r="R234" i="8"/>
  <c r="S234" i="8" s="1"/>
  <c r="T233" i="8"/>
  <c r="R233" i="8"/>
  <c r="S233" i="8" s="1"/>
  <c r="T167" i="8"/>
  <c r="R167" i="8"/>
  <c r="T193" i="8"/>
  <c r="R193" i="8"/>
  <c r="T226" i="8"/>
  <c r="R226" i="8"/>
  <c r="T178" i="8"/>
  <c r="R178" i="8"/>
  <c r="T177" i="8"/>
  <c r="R177" i="8"/>
  <c r="S177" i="8" s="1"/>
  <c r="T187" i="8"/>
  <c r="R187" i="8"/>
  <c r="S187" i="8" s="1"/>
  <c r="T358" i="8"/>
  <c r="S358" i="8"/>
  <c r="T162" i="8"/>
  <c r="R162" i="8"/>
  <c r="S162" i="8" s="1"/>
  <c r="T175" i="8"/>
  <c r="R175" i="8"/>
  <c r="T246" i="8"/>
  <c r="R246" i="8"/>
  <c r="T184" i="8"/>
  <c r="R184" i="8"/>
  <c r="T183" i="8"/>
  <c r="R183" i="8"/>
  <c r="T180" i="8"/>
  <c r="R180" i="8"/>
  <c r="S180" i="8" s="1"/>
  <c r="T244" i="8"/>
  <c r="R244" i="8"/>
  <c r="S244" i="8" s="1"/>
  <c r="T357" i="8"/>
  <c r="S357" i="8"/>
  <c r="T173" i="8"/>
  <c r="R173" i="8"/>
  <c r="S173" i="8" s="1"/>
  <c r="T356" i="8"/>
  <c r="T163" i="8"/>
  <c r="R163" i="8"/>
  <c r="T355" i="8"/>
  <c r="T354" i="8"/>
  <c r="T353" i="8"/>
  <c r="S353" i="8"/>
  <c r="T352" i="8"/>
  <c r="S352" i="8"/>
  <c r="T351" i="8"/>
  <c r="S351" i="8"/>
  <c r="T156" i="8"/>
  <c r="R156" i="8"/>
  <c r="S156" i="8" s="1"/>
  <c r="T350" i="8"/>
  <c r="T165" i="8"/>
  <c r="R165" i="8"/>
  <c r="T349" i="8"/>
  <c r="T348" i="8"/>
  <c r="T161" i="8"/>
  <c r="R161" i="8"/>
  <c r="S161" i="8" s="1"/>
  <c r="T159" i="8"/>
  <c r="R159" i="8"/>
  <c r="S159" i="8" s="1"/>
  <c r="T236" i="8"/>
  <c r="R236" i="8"/>
  <c r="S236" i="8" s="1"/>
  <c r="T164" i="8"/>
  <c r="R164" i="8"/>
  <c r="S164" i="8" s="1"/>
  <c r="T170" i="8"/>
  <c r="R170" i="8"/>
  <c r="T169" i="8"/>
  <c r="R169" i="8"/>
  <c r="T347" i="8"/>
  <c r="T158" i="8"/>
  <c r="R158" i="8"/>
  <c r="T142" i="8"/>
  <c r="R142" i="8"/>
  <c r="S142" i="8" s="1"/>
  <c r="T145" i="8"/>
  <c r="R145" i="8"/>
  <c r="S145" i="8" s="1"/>
  <c r="U145" i="8" s="1"/>
  <c r="T346" i="8"/>
  <c r="S346" i="8"/>
  <c r="T148" i="8"/>
  <c r="R148" i="8"/>
  <c r="S148" i="8" s="1"/>
  <c r="T147" i="8"/>
  <c r="R147" i="8"/>
  <c r="T160" i="8"/>
  <c r="R160" i="8"/>
  <c r="T144" i="8"/>
  <c r="R144" i="8"/>
  <c r="T345" i="8"/>
  <c r="T150" i="8"/>
  <c r="R150" i="8"/>
  <c r="S150" i="8" s="1"/>
  <c r="T257" i="8"/>
  <c r="R257" i="8"/>
  <c r="S257" i="8" s="1"/>
  <c r="T176" i="8"/>
  <c r="R176" i="8"/>
  <c r="S176" i="8" s="1"/>
  <c r="T227" i="8"/>
  <c r="R227" i="8"/>
  <c r="S227" i="8" s="1"/>
  <c r="T344" i="8"/>
  <c r="T343" i="8"/>
  <c r="T342" i="8"/>
  <c r="T135" i="8"/>
  <c r="R135" i="8"/>
  <c r="T134" i="8"/>
  <c r="R134" i="8"/>
  <c r="S134" i="8" s="1"/>
  <c r="T154" i="8"/>
  <c r="R154" i="8"/>
  <c r="S154" i="8" s="1"/>
  <c r="T341" i="8"/>
  <c r="S341" i="8"/>
  <c r="T139" i="8"/>
  <c r="R139" i="8"/>
  <c r="S139" i="8" s="1"/>
  <c r="T171" i="8"/>
  <c r="R171" i="8"/>
  <c r="T340" i="8"/>
  <c r="T339" i="8"/>
  <c r="T224" i="8"/>
  <c r="R224" i="8"/>
  <c r="T338" i="8"/>
  <c r="S338" i="8"/>
  <c r="U338" i="8" s="1"/>
  <c r="V338" i="8" s="1"/>
  <c r="Y338" i="8" s="1"/>
  <c r="N1907" i="12" s="1"/>
  <c r="T222" i="8"/>
  <c r="R222" i="8"/>
  <c r="S222" i="8" s="1"/>
  <c r="U222" i="8" s="1"/>
  <c r="T337" i="8"/>
  <c r="S337" i="8"/>
  <c r="T336" i="8"/>
  <c r="S336" i="8"/>
  <c r="T221" i="8"/>
  <c r="R221" i="8"/>
  <c r="T335" i="8"/>
  <c r="T334" i="8"/>
  <c r="T112" i="8"/>
  <c r="R112" i="8"/>
  <c r="T237" i="8"/>
  <c r="R237" i="8"/>
  <c r="S237" i="8" s="1"/>
  <c r="U237" i="8" s="1"/>
  <c r="T190" i="8"/>
  <c r="R190" i="8"/>
  <c r="S190" i="8" s="1"/>
  <c r="U190" i="8" s="1"/>
  <c r="T111" i="8"/>
  <c r="R111" i="8"/>
  <c r="S111" i="8" s="1"/>
  <c r="T110" i="8"/>
  <c r="R110" i="8"/>
  <c r="S110" i="8" s="1"/>
  <c r="T333" i="8"/>
  <c r="T138" i="8"/>
  <c r="R138" i="8"/>
  <c r="T119" i="8"/>
  <c r="R119" i="8"/>
  <c r="T143" i="8"/>
  <c r="R143" i="8"/>
  <c r="T332" i="8"/>
  <c r="S332" i="8"/>
  <c r="T331" i="8"/>
  <c r="S331" i="8"/>
  <c r="T168" i="8"/>
  <c r="R168" i="8"/>
  <c r="S168" i="8" s="1"/>
  <c r="T330" i="8"/>
  <c r="S330" i="8"/>
  <c r="T129" i="8"/>
  <c r="R129" i="8"/>
  <c r="T204" i="8"/>
  <c r="R204" i="8"/>
  <c r="T137" i="8"/>
  <c r="R137" i="8"/>
  <c r="T136" i="8"/>
  <c r="R136" i="8"/>
  <c r="T131" i="8"/>
  <c r="R131" i="8"/>
  <c r="S131" i="8" s="1"/>
  <c r="T141" i="8"/>
  <c r="R141" i="8"/>
  <c r="S141" i="8" s="1"/>
  <c r="T140" i="8"/>
  <c r="R140" i="8"/>
  <c r="S140" i="8" s="1"/>
  <c r="T121" i="8"/>
  <c r="R121" i="8"/>
  <c r="S121" i="8" s="1"/>
  <c r="T120" i="8"/>
  <c r="R120" i="8"/>
  <c r="T127" i="8"/>
  <c r="R127" i="8"/>
  <c r="T126" i="8"/>
  <c r="R126" i="8"/>
  <c r="T329" i="8"/>
  <c r="T109" i="8"/>
  <c r="R109" i="8"/>
  <c r="S109" i="8" s="1"/>
  <c r="U109" i="8" s="1"/>
  <c r="T123" i="8"/>
  <c r="R123" i="8"/>
  <c r="S123" i="8" s="1"/>
  <c r="T328" i="8"/>
  <c r="S328" i="8"/>
  <c r="T327" i="8"/>
  <c r="S327" i="8"/>
  <c r="T86" i="8"/>
  <c r="R86" i="8"/>
  <c r="T195" i="8"/>
  <c r="R195" i="8"/>
  <c r="T118" i="8"/>
  <c r="R118" i="8"/>
  <c r="T117" i="8"/>
  <c r="R117" i="8"/>
  <c r="T96" i="8"/>
  <c r="R96" i="8"/>
  <c r="S96" i="8" s="1"/>
  <c r="T326" i="8"/>
  <c r="S326" i="8"/>
  <c r="T105" i="8"/>
  <c r="R105" i="8"/>
  <c r="S105" i="8" s="1"/>
  <c r="U105" i="8" s="1"/>
  <c r="T115" i="8"/>
  <c r="R115" i="8"/>
  <c r="S115" i="8" s="1"/>
  <c r="T194" i="8"/>
  <c r="R194" i="8"/>
  <c r="T325" i="8"/>
  <c r="T101" i="8"/>
  <c r="R101" i="8"/>
  <c r="T106" i="8"/>
  <c r="R106" i="8"/>
  <c r="T108" i="8"/>
  <c r="R108" i="8"/>
  <c r="S108" i="8" s="1"/>
  <c r="T182" i="8"/>
  <c r="R182" i="8"/>
  <c r="S182" i="8" s="1"/>
  <c r="T186" i="8"/>
  <c r="R186" i="8"/>
  <c r="S186" i="8" s="1"/>
  <c r="T192" i="8"/>
  <c r="R192" i="8"/>
  <c r="S192" i="8" s="1"/>
  <c r="T103" i="8"/>
  <c r="R103" i="8"/>
  <c r="T97" i="8"/>
  <c r="R97" i="8"/>
  <c r="T149" i="8"/>
  <c r="R149" i="8"/>
  <c r="T100" i="8"/>
  <c r="R100" i="8"/>
  <c r="T99" i="8"/>
  <c r="R99" i="8"/>
  <c r="S99" i="8" s="1"/>
  <c r="T98" i="8"/>
  <c r="R98" i="8"/>
  <c r="S98" i="8" s="1"/>
  <c r="T153" i="8"/>
  <c r="R153" i="8"/>
  <c r="S153" i="8" s="1"/>
  <c r="T102" i="8"/>
  <c r="R102" i="8"/>
  <c r="S102" i="8" s="1"/>
  <c r="T174" i="8"/>
  <c r="R174" i="8"/>
  <c r="T324" i="8"/>
  <c r="T323" i="8"/>
  <c r="T185" i="8"/>
  <c r="R185" i="8"/>
  <c r="T87" i="8"/>
  <c r="R87" i="8"/>
  <c r="S87" i="8" s="1"/>
  <c r="T322" i="8"/>
  <c r="S322" i="8"/>
  <c r="T95" i="8"/>
  <c r="R95" i="8"/>
  <c r="S95" i="8" s="1"/>
  <c r="T94" i="8"/>
  <c r="R94" i="8"/>
  <c r="S94" i="8" s="1"/>
  <c r="T93" i="8"/>
  <c r="R93" i="8"/>
  <c r="T92" i="8"/>
  <c r="R92" i="8"/>
  <c r="T91" i="8"/>
  <c r="R91" i="8"/>
  <c r="T90" i="8"/>
  <c r="R90" i="8"/>
  <c r="T89" i="8"/>
  <c r="R89" i="8"/>
  <c r="S89" i="8" s="1"/>
  <c r="T81" i="8"/>
  <c r="R81" i="8"/>
  <c r="S81" i="8" s="1"/>
  <c r="T78" i="8"/>
  <c r="R78" i="8"/>
  <c r="S78" i="8" s="1"/>
  <c r="T151" i="8"/>
  <c r="R151" i="8"/>
  <c r="T88" i="8"/>
  <c r="R88" i="8"/>
  <c r="T172" i="8"/>
  <c r="R172" i="8"/>
  <c r="S172" i="8" s="1"/>
  <c r="T321" i="8"/>
  <c r="S321" i="8"/>
  <c r="T80" i="8"/>
  <c r="R80" i="8"/>
  <c r="T79" i="8"/>
  <c r="R79" i="8"/>
  <c r="T157" i="8"/>
  <c r="R157" i="8"/>
  <c r="S157" i="8" s="1"/>
  <c r="T320" i="8"/>
  <c r="S320" i="8"/>
  <c r="T84" i="8"/>
  <c r="R84" i="8"/>
  <c r="T155" i="8"/>
  <c r="R155" i="8"/>
  <c r="T319" i="8"/>
  <c r="S319" i="8"/>
  <c r="T318" i="8"/>
  <c r="S318" i="8"/>
  <c r="T61" i="8"/>
  <c r="R61" i="8"/>
  <c r="T317" i="8"/>
  <c r="T72" i="8"/>
  <c r="R72" i="8"/>
  <c r="S72" i="8" s="1"/>
  <c r="T316" i="8"/>
  <c r="S316" i="8"/>
  <c r="T82" i="8"/>
  <c r="R82" i="8"/>
  <c r="T152" i="8"/>
  <c r="R152" i="8"/>
  <c r="T69" i="8"/>
  <c r="R69" i="8"/>
  <c r="S69" i="8" s="1"/>
  <c r="T70" i="8"/>
  <c r="R70" i="8"/>
  <c r="S70" i="8" s="1"/>
  <c r="T146" i="8"/>
  <c r="R146" i="8"/>
  <c r="T74" i="8"/>
  <c r="R74" i="8"/>
  <c r="T71" i="8"/>
  <c r="R71" i="8"/>
  <c r="S71" i="8" s="1"/>
  <c r="U71" i="8" s="1"/>
  <c r="V71" i="8" s="1"/>
  <c r="Y71" i="8" s="1"/>
  <c r="N1640" i="12" s="1"/>
  <c r="T75" i="8"/>
  <c r="R75" i="8"/>
  <c r="S75" i="8" s="1"/>
  <c r="T315" i="8"/>
  <c r="T314" i="8"/>
  <c r="T57" i="8"/>
  <c r="R57" i="8"/>
  <c r="S57" i="8" s="1"/>
  <c r="T65" i="8"/>
  <c r="R65" i="8"/>
  <c r="T63" i="8"/>
  <c r="R63" i="8"/>
  <c r="T313" i="8"/>
  <c r="T62" i="8"/>
  <c r="R62" i="8"/>
  <c r="T56" i="8"/>
  <c r="R56" i="8"/>
  <c r="R245" i="8"/>
  <c r="S245" i="8" s="1"/>
  <c r="U245" i="8" s="1"/>
  <c r="T54" i="8"/>
  <c r="R54" i="8"/>
  <c r="S54" i="8" s="1"/>
  <c r="U54" i="8" s="1"/>
  <c r="V54" i="8" s="1"/>
  <c r="Y54" i="8" s="1"/>
  <c r="N1623" i="12" s="1"/>
  <c r="T53" i="8"/>
  <c r="R53" i="8"/>
  <c r="S53" i="8" s="1"/>
  <c r="T68" i="8"/>
  <c r="R68" i="8"/>
  <c r="S68" i="8" s="1"/>
  <c r="T64" i="8"/>
  <c r="R64" i="8"/>
  <c r="S64" i="8" s="1"/>
  <c r="T51" i="8"/>
  <c r="R51" i="8"/>
  <c r="T42" i="8"/>
  <c r="R42" i="8"/>
  <c r="S42" i="8" s="1"/>
  <c r="U42" i="8" s="1"/>
  <c r="V42" i="8" s="1"/>
  <c r="Y42" i="8" s="1"/>
  <c r="N1611" i="12" s="1"/>
  <c r="T66" i="8"/>
  <c r="R66" i="8"/>
  <c r="S66" i="8" s="1"/>
  <c r="T130" i="8"/>
  <c r="R130" i="8"/>
  <c r="S130" i="8" s="1"/>
  <c r="T77" i="8"/>
  <c r="R77" i="8"/>
  <c r="S77" i="8" s="1"/>
  <c r="T166" i="8"/>
  <c r="R166" i="8"/>
  <c r="S166" i="8" s="1"/>
  <c r="T60" i="8"/>
  <c r="R60" i="8"/>
  <c r="S60" i="8" s="1"/>
  <c r="T39" i="8"/>
  <c r="R39" i="8"/>
  <c r="T52" i="8"/>
  <c r="R52" i="8"/>
  <c r="S52" i="8" s="1"/>
  <c r="T55" i="8"/>
  <c r="R55" i="8"/>
  <c r="S55" i="8" s="1"/>
  <c r="T125" i="8"/>
  <c r="R125" i="8"/>
  <c r="S125" i="8" s="1"/>
  <c r="U125" i="8" s="1"/>
  <c r="T133" i="8"/>
  <c r="R133" i="8"/>
  <c r="S133" i="8" s="1"/>
  <c r="U133" i="8" s="1"/>
  <c r="T38" i="8"/>
  <c r="R38" i="8"/>
  <c r="S38" i="8" s="1"/>
  <c r="U38" i="8" s="1"/>
  <c r="V38" i="8" s="1"/>
  <c r="Y38" i="8" s="1"/>
  <c r="N1607" i="12" s="1"/>
  <c r="T132" i="8"/>
  <c r="R132" i="8"/>
  <c r="S132" i="8" s="1"/>
  <c r="T46" i="8"/>
  <c r="R46" i="8"/>
  <c r="S46" i="8" s="1"/>
  <c r="T122" i="8"/>
  <c r="R122" i="8"/>
  <c r="S122" i="8" s="1"/>
  <c r="T49" i="8"/>
  <c r="R49" i="8"/>
  <c r="T59" i="8"/>
  <c r="R59" i="8"/>
  <c r="S59" i="8" s="1"/>
  <c r="T312" i="8"/>
  <c r="S312" i="8"/>
  <c r="T116" i="8"/>
  <c r="R116" i="8"/>
  <c r="S116" i="8" s="1"/>
  <c r="U116" i="8" s="1"/>
  <c r="V116" i="8" s="1"/>
  <c r="Y116" i="8" s="1"/>
  <c r="N1685" i="12" s="1"/>
  <c r="T50" i="8"/>
  <c r="R50" i="8"/>
  <c r="S50" i="8" s="1"/>
  <c r="U50" i="8" s="1"/>
  <c r="V50" i="8" s="1"/>
  <c r="Y50" i="8" s="1"/>
  <c r="N1619" i="12" s="1"/>
  <c r="T114" i="8"/>
  <c r="R114" i="8"/>
  <c r="T113" i="8"/>
  <c r="R113" i="8"/>
  <c r="T128" i="8"/>
  <c r="R128" i="8"/>
  <c r="T311" i="8"/>
  <c r="S311" i="8"/>
  <c r="T310" i="8"/>
  <c r="S310" i="8"/>
  <c r="U310" i="8" s="1"/>
  <c r="V310" i="8" s="1"/>
  <c r="Y310" i="8" s="1"/>
  <c r="N1879" i="12" s="1"/>
  <c r="T309" i="8"/>
  <c r="S309" i="8"/>
  <c r="T33" i="8"/>
  <c r="R33" i="8"/>
  <c r="S33" i="8" s="1"/>
  <c r="U33" i="8" s="1"/>
  <c r="V33" i="8" s="1"/>
  <c r="Y33" i="8" s="1"/>
  <c r="N1602" i="12" s="1"/>
  <c r="T45" i="8"/>
  <c r="R45" i="8"/>
  <c r="S45" i="8" s="1"/>
  <c r="T48" i="8"/>
  <c r="R48" i="8"/>
  <c r="T27" i="8"/>
  <c r="R27" i="8"/>
  <c r="T24" i="8"/>
  <c r="R24" i="8"/>
  <c r="S24" i="8" s="1"/>
  <c r="T104" i="8"/>
  <c r="R104" i="8"/>
  <c r="S104" i="8" s="1"/>
  <c r="T30" i="8"/>
  <c r="R30" i="8"/>
  <c r="S30" i="8" s="1"/>
  <c r="T23" i="8"/>
  <c r="R23" i="8"/>
  <c r="S23" i="8" s="1"/>
  <c r="T308" i="8"/>
  <c r="S308" i="8"/>
  <c r="T307" i="8"/>
  <c r="S307" i="8"/>
  <c r="T306" i="8"/>
  <c r="T47" i="8"/>
  <c r="R47" i="8"/>
  <c r="T305" i="8"/>
  <c r="S305" i="8"/>
  <c r="T43" i="8"/>
  <c r="R43" i="8"/>
  <c r="S43" i="8" s="1"/>
  <c r="T304" i="8"/>
  <c r="S304" i="8"/>
  <c r="T107" i="8"/>
  <c r="R107" i="8"/>
  <c r="S107" i="8" s="1"/>
  <c r="T29" i="8"/>
  <c r="R29" i="8"/>
  <c r="S29" i="8" s="1"/>
  <c r="T303" i="8"/>
  <c r="S303" i="8"/>
  <c r="T21" i="8"/>
  <c r="R21" i="8"/>
  <c r="T302" i="8"/>
  <c r="T301" i="8"/>
  <c r="S301" i="8"/>
  <c r="T300" i="8"/>
  <c r="S300" i="8"/>
  <c r="T26" i="8"/>
  <c r="R26" i="8"/>
  <c r="S26" i="8" s="1"/>
  <c r="U26" i="8" s="1"/>
  <c r="V26" i="8" s="1"/>
  <c r="Y26" i="8" s="1"/>
  <c r="N1595" i="12" s="1"/>
  <c r="T34" i="8"/>
  <c r="R34" i="8"/>
  <c r="S34" i="8" s="1"/>
  <c r="T32" i="8"/>
  <c r="R32" i="8"/>
  <c r="S32" i="8" s="1"/>
  <c r="T28" i="8"/>
  <c r="R28" i="8"/>
  <c r="S28" i="8" s="1"/>
  <c r="T299" i="8"/>
  <c r="T20" i="8"/>
  <c r="R20" i="8"/>
  <c r="T298" i="8"/>
  <c r="S298" i="8"/>
  <c r="T36" i="8"/>
  <c r="R36" i="8"/>
  <c r="S36" i="8" s="1"/>
  <c r="T35" i="8"/>
  <c r="R35" i="8"/>
  <c r="S35" i="8" s="1"/>
  <c r="T297" i="8"/>
  <c r="S297" i="8"/>
  <c r="T17" i="8"/>
  <c r="R17" i="8"/>
  <c r="S17" i="8" s="1"/>
  <c r="T16" i="8"/>
  <c r="R16" i="8"/>
  <c r="S16" i="8" s="1"/>
  <c r="T14" i="8"/>
  <c r="R14" i="8"/>
  <c r="T31" i="8"/>
  <c r="R31" i="8"/>
  <c r="T11" i="8"/>
  <c r="R11" i="8"/>
  <c r="S11" i="8" s="1"/>
  <c r="T10" i="8"/>
  <c r="R10" i="8"/>
  <c r="S10" i="8" s="1"/>
  <c r="T83" i="8"/>
  <c r="R83" i="8"/>
  <c r="S83" i="8" s="1"/>
  <c r="T13" i="8"/>
  <c r="R13" i="8"/>
  <c r="S13" i="8" s="1"/>
  <c r="T12" i="8"/>
  <c r="R12" i="8"/>
  <c r="S12" i="8" s="1"/>
  <c r="T296" i="8"/>
  <c r="S296" i="8"/>
  <c r="T85" i="8"/>
  <c r="R85" i="8"/>
  <c r="T15" i="8"/>
  <c r="R15" i="8"/>
  <c r="T25" i="8"/>
  <c r="R25" i="8"/>
  <c r="S25" i="8" s="1"/>
  <c r="T76" i="8"/>
  <c r="R76" i="8"/>
  <c r="S76" i="8" s="1"/>
  <c r="T18" i="8"/>
  <c r="R18" i="8"/>
  <c r="S18" i="8" s="1"/>
  <c r="T295" i="8"/>
  <c r="S295" i="8"/>
  <c r="T294" i="8"/>
  <c r="S294" i="8"/>
  <c r="T293" i="8"/>
  <c r="S293" i="8"/>
  <c r="T292" i="8"/>
  <c r="T291" i="8"/>
  <c r="T67" i="8"/>
  <c r="R67" i="8"/>
  <c r="S67" i="8" s="1"/>
  <c r="T73" i="8"/>
  <c r="R73" i="8"/>
  <c r="S73" i="8" s="1"/>
  <c r="T22" i="8"/>
  <c r="R22" i="8"/>
  <c r="S22" i="8" s="1"/>
  <c r="T290" i="8"/>
  <c r="S290" i="8"/>
  <c r="T289" i="8"/>
  <c r="S289" i="8"/>
  <c r="T58" i="8"/>
  <c r="R58" i="8"/>
  <c r="T19" i="8"/>
  <c r="R19" i="8"/>
  <c r="S19" i="8" s="1"/>
  <c r="T8" i="8"/>
  <c r="R8" i="8"/>
  <c r="S8" i="8" s="1"/>
  <c r="T124" i="8"/>
  <c r="R124" i="8"/>
  <c r="S124" i="8" s="1"/>
  <c r="T6" i="8"/>
  <c r="R6" i="8"/>
  <c r="S6" i="8" s="1"/>
  <c r="T44" i="8"/>
  <c r="R44" i="8"/>
  <c r="S44" i="8" s="1"/>
  <c r="T288" i="8"/>
  <c r="S288" i="8"/>
  <c r="T287" i="8"/>
  <c r="S287" i="8"/>
  <c r="T7" i="8"/>
  <c r="R7" i="8"/>
  <c r="S7" i="8" s="1"/>
  <c r="T41" i="8"/>
  <c r="R41" i="8"/>
  <c r="S41" i="8" s="1"/>
  <c r="T40" i="8"/>
  <c r="R40" i="8"/>
  <c r="S40" i="8" s="1"/>
  <c r="T9" i="8"/>
  <c r="R9" i="8"/>
  <c r="S9" i="8" s="1"/>
  <c r="T37" i="8"/>
  <c r="R37" i="8"/>
  <c r="S37" i="8" s="1"/>
  <c r="T286" i="8"/>
  <c r="S286" i="8"/>
  <c r="T4" i="8"/>
  <c r="R4" i="8"/>
  <c r="S4" i="8" s="1"/>
  <c r="T285" i="8"/>
  <c r="S285" i="8"/>
  <c r="T5" i="8"/>
  <c r="R5" i="8"/>
  <c r="S5" i="8" s="1"/>
  <c r="T284" i="8"/>
  <c r="S284" i="8"/>
  <c r="T283" i="8"/>
  <c r="S283" i="8"/>
  <c r="T282" i="8"/>
  <c r="S282" i="8"/>
  <c r="T281" i="8"/>
  <c r="S281" i="8"/>
  <c r="T280" i="8"/>
  <c r="S280" i="8"/>
  <c r="T279" i="8"/>
  <c r="S279" i="8"/>
  <c r="T278" i="8"/>
  <c r="S278" i="8"/>
  <c r="T277" i="8"/>
  <c r="S277" i="8"/>
  <c r="U5" i="8" l="1"/>
  <c r="V5" i="8" s="1"/>
  <c r="Y5" i="8" s="1"/>
  <c r="N1574" i="12" s="1"/>
  <c r="U4" i="8"/>
  <c r="V4" i="8" s="1"/>
  <c r="Y4" i="8" s="1"/>
  <c r="N1573" i="12" s="1"/>
  <c r="U37" i="8"/>
  <c r="V37" i="8" s="1"/>
  <c r="Y37" i="8" s="1"/>
  <c r="N1606" i="12" s="1"/>
  <c r="U6" i="8"/>
  <c r="V6" i="8" s="1"/>
  <c r="Y6" i="8" s="1"/>
  <c r="N1575" i="12" s="1"/>
  <c r="U290" i="8"/>
  <c r="V290" i="8" s="1"/>
  <c r="Y290" i="8" s="1"/>
  <c r="N1859" i="12" s="1"/>
  <c r="U294" i="8"/>
  <c r="V294" i="8" s="1"/>
  <c r="Y294" i="8" s="1"/>
  <c r="N1863" i="12" s="1"/>
  <c r="U18" i="8"/>
  <c r="V18" i="8" s="1"/>
  <c r="Y18" i="8" s="1"/>
  <c r="N1587" i="12" s="1"/>
  <c r="U298" i="8"/>
  <c r="V298" i="8" s="1"/>
  <c r="Y298" i="8" s="1"/>
  <c r="N1867" i="12" s="1"/>
  <c r="U157" i="8"/>
  <c r="V157" i="8" s="1"/>
  <c r="Y157" i="8" s="1"/>
  <c r="N1726" i="12" s="1"/>
  <c r="U322" i="8"/>
  <c r="V322" i="8" s="1"/>
  <c r="Y322" i="8" s="1"/>
  <c r="N1891" i="12" s="1"/>
  <c r="U153" i="8"/>
  <c r="V153" i="8" s="1"/>
  <c r="Y153" i="8" s="1"/>
  <c r="N1722" i="12" s="1"/>
  <c r="U121" i="8"/>
  <c r="V121" i="8" s="1"/>
  <c r="Y121" i="8" s="1"/>
  <c r="N1690" i="12" s="1"/>
  <c r="U141" i="8"/>
  <c r="U330" i="8"/>
  <c r="V330" i="8" s="1"/>
  <c r="Y330" i="8" s="1"/>
  <c r="N1899" i="12" s="1"/>
  <c r="U257" i="8"/>
  <c r="V257" i="8" s="1"/>
  <c r="Y257" i="8" s="1"/>
  <c r="N1826" i="12" s="1"/>
  <c r="U161" i="8"/>
  <c r="V161" i="8" s="1"/>
  <c r="Y161" i="8" s="1"/>
  <c r="N1730" i="12" s="1"/>
  <c r="U173" i="8"/>
  <c r="V173" i="8" s="1"/>
  <c r="Y173" i="8" s="1"/>
  <c r="N1742" i="12" s="1"/>
  <c r="U233" i="8"/>
  <c r="V233" i="8" s="1"/>
  <c r="Y233" i="8" s="1"/>
  <c r="N1802" i="12" s="1"/>
  <c r="U202" i="8"/>
  <c r="V202" i="8" s="1"/>
  <c r="Y202" i="8" s="1"/>
  <c r="N1771" i="12" s="1"/>
  <c r="U362" i="8"/>
  <c r="V362" i="8" s="1"/>
  <c r="Y362" i="8" s="1"/>
  <c r="N1931" i="12" s="1"/>
  <c r="U199" i="8"/>
  <c r="V199" i="8" s="1"/>
  <c r="Y199" i="8" s="1"/>
  <c r="N1768" i="12" s="1"/>
  <c r="U242" i="8"/>
  <c r="V242" i="8" s="1"/>
  <c r="Y242" i="8" s="1"/>
  <c r="N1811" i="12" s="1"/>
  <c r="U225" i="8"/>
  <c r="V225" i="8" s="1"/>
  <c r="Y225" i="8" s="1"/>
  <c r="N1794" i="12" s="1"/>
  <c r="U459" i="8"/>
  <c r="V459" i="8" s="1"/>
  <c r="Y459" i="8" s="1"/>
  <c r="N2028" i="12" s="1"/>
  <c r="U475" i="8"/>
  <c r="V475" i="8" s="1"/>
  <c r="Y475" i="8" s="1"/>
  <c r="N2044" i="12" s="1"/>
  <c r="U124" i="8"/>
  <c r="V124" i="8" s="1"/>
  <c r="Y124" i="8" s="1"/>
  <c r="N1693" i="12" s="1"/>
  <c r="U22" i="8"/>
  <c r="V22" i="8" s="1"/>
  <c r="Y22" i="8" s="1"/>
  <c r="N1591" i="12" s="1"/>
  <c r="U10" i="8"/>
  <c r="V10" i="8" s="1"/>
  <c r="Y10" i="8" s="1"/>
  <c r="N1579" i="12" s="1"/>
  <c r="U29" i="8"/>
  <c r="V29" i="8" s="1"/>
  <c r="Y29" i="8" s="1"/>
  <c r="N1598" i="12" s="1"/>
  <c r="U89" i="8"/>
  <c r="V89" i="8" s="1"/>
  <c r="Y89" i="8" s="1"/>
  <c r="N1658" i="12" s="1"/>
  <c r="U192" i="8"/>
  <c r="V192" i="8" s="1"/>
  <c r="Y192" i="8" s="1"/>
  <c r="N1761" i="12" s="1"/>
  <c r="U358" i="8"/>
  <c r="V358" i="8" s="1"/>
  <c r="Y358" i="8" s="1"/>
  <c r="N1927" i="12" s="1"/>
  <c r="U177" i="8"/>
  <c r="U234" i="8"/>
  <c r="V234" i="8" s="1"/>
  <c r="Y234" i="8" s="1"/>
  <c r="N1803" i="12" s="1"/>
  <c r="U197" i="8"/>
  <c r="V197" i="8" s="1"/>
  <c r="Y197" i="8" s="1"/>
  <c r="N1766" i="12" s="1"/>
  <c r="U198" i="8"/>
  <c r="V198" i="8" s="1"/>
  <c r="Y198" i="8" s="1"/>
  <c r="N1767" i="12" s="1"/>
  <c r="U206" i="8"/>
  <c r="U366" i="8"/>
  <c r="V366" i="8" s="1"/>
  <c r="Y366" i="8" s="1"/>
  <c r="N1935" i="12" s="1"/>
  <c r="U418" i="8"/>
  <c r="V418" i="8" s="1"/>
  <c r="Y418" i="8" s="1"/>
  <c r="N1987" i="12" s="1"/>
  <c r="U434" i="8"/>
  <c r="V434" i="8" s="1"/>
  <c r="Y434" i="8" s="1"/>
  <c r="N2003" i="12" s="1"/>
  <c r="U466" i="8"/>
  <c r="V466" i="8" s="1"/>
  <c r="Y466" i="8" s="1"/>
  <c r="N2035" i="12" s="1"/>
  <c r="U7" i="8"/>
  <c r="V7" i="8" s="1"/>
  <c r="Y7" i="8" s="1"/>
  <c r="N1576" i="12" s="1"/>
  <c r="U81" i="8"/>
  <c r="V81" i="8" s="1"/>
  <c r="U94" i="8"/>
  <c r="V94" i="8" s="1"/>
  <c r="Y94" i="8" s="1"/>
  <c r="N1663" i="12" s="1"/>
  <c r="U159" i="8"/>
  <c r="V159" i="8" s="1"/>
  <c r="U87" i="8"/>
  <c r="V87" i="8" s="1"/>
  <c r="Y87" i="8" s="1"/>
  <c r="N1656" i="12" s="1"/>
  <c r="U150" i="8"/>
  <c r="V150" i="8" s="1"/>
  <c r="Y150" i="8" s="1"/>
  <c r="N1719" i="12" s="1"/>
  <c r="U76" i="8"/>
  <c r="V76" i="8" s="1"/>
  <c r="Y76" i="8" s="1"/>
  <c r="N1645" i="12" s="1"/>
  <c r="U52" i="8"/>
  <c r="V52" i="8" s="1"/>
  <c r="Y52" i="8" s="1"/>
  <c r="N1621" i="12" s="1"/>
  <c r="U99" i="8"/>
  <c r="V99" i="8" s="1"/>
  <c r="Y99" i="8" s="1"/>
  <c r="N1668" i="12" s="1"/>
  <c r="U186" i="8"/>
  <c r="V186" i="8" s="1"/>
  <c r="Y186" i="8" s="1"/>
  <c r="N1755" i="12" s="1"/>
  <c r="U110" i="8"/>
  <c r="V110" i="8" s="1"/>
  <c r="Y110" i="8" s="1"/>
  <c r="N1679" i="12" s="1"/>
  <c r="U179" i="8"/>
  <c r="V179" i="8" s="1"/>
  <c r="Y179" i="8" s="1"/>
  <c r="N1748" i="12" s="1"/>
  <c r="U478" i="8"/>
  <c r="V478" i="8" s="1"/>
  <c r="Y478" i="8" s="1"/>
  <c r="N2047" i="12" s="1"/>
  <c r="U552" i="8"/>
  <c r="V552" i="8" s="1"/>
  <c r="Y552" i="8" s="1"/>
  <c r="N2121" i="12" s="1"/>
  <c r="U8" i="8"/>
  <c r="V8" i="8" s="1"/>
  <c r="Y8" i="8" s="1"/>
  <c r="N1577" i="12" s="1"/>
  <c r="U142" i="8"/>
  <c r="V142" i="8" s="1"/>
  <c r="Y142" i="8" s="1"/>
  <c r="N1711" i="12" s="1"/>
  <c r="U461" i="8"/>
  <c r="V461" i="8" s="1"/>
  <c r="U12" i="8"/>
  <c r="V12" i="8" s="1"/>
  <c r="Y12" i="8" s="1"/>
  <c r="N1581" i="12" s="1"/>
  <c r="U11" i="8"/>
  <c r="V11" i="8" s="1"/>
  <c r="U115" i="8"/>
  <c r="V115" i="8" s="1"/>
  <c r="Y115" i="8" s="1"/>
  <c r="N1684" i="12" s="1"/>
  <c r="U162" i="8"/>
  <c r="V162" i="8" s="1"/>
  <c r="Y162" i="8" s="1"/>
  <c r="N1731" i="12" s="1"/>
  <c r="U203" i="8"/>
  <c r="V203" i="8" s="1"/>
  <c r="Y203" i="8" s="1"/>
  <c r="N1772" i="12" s="1"/>
  <c r="U207" i="8"/>
  <c r="V207" i="8" s="1"/>
  <c r="U429" i="8"/>
  <c r="V429" i="8" s="1"/>
  <c r="Y429" i="8" s="1"/>
  <c r="N1998" i="12" s="1"/>
  <c r="U25" i="8"/>
  <c r="V25" i="8" s="1"/>
  <c r="U28" i="8"/>
  <c r="V28" i="8" s="1"/>
  <c r="Y28" i="8" s="1"/>
  <c r="N1597" i="12" s="1"/>
  <c r="U303" i="8"/>
  <c r="V303" i="8" s="1"/>
  <c r="U307" i="8"/>
  <c r="V307" i="8" s="1"/>
  <c r="Y307" i="8" s="1"/>
  <c r="N1876" i="12" s="1"/>
  <c r="U95" i="8"/>
  <c r="V95" i="8" s="1"/>
  <c r="Y95" i="8" s="1"/>
  <c r="N1664" i="12" s="1"/>
  <c r="U96" i="8"/>
  <c r="V96" i="8" s="1"/>
  <c r="Y96" i="8" s="1"/>
  <c r="N1665" i="12" s="1"/>
  <c r="U219" i="8"/>
  <c r="V219" i="8" s="1"/>
  <c r="Y219" i="8" s="1"/>
  <c r="N1788" i="12" s="1"/>
  <c r="U365" i="8"/>
  <c r="V365" i="8" s="1"/>
  <c r="Y365" i="8" s="1"/>
  <c r="N1934" i="12" s="1"/>
  <c r="U220" i="8"/>
  <c r="V220" i="8" s="1"/>
  <c r="Y220" i="8" s="1"/>
  <c r="N1789" i="12" s="1"/>
  <c r="U425" i="8"/>
  <c r="V425" i="8" s="1"/>
  <c r="Y425" i="8" s="1"/>
  <c r="N1994" i="12" s="1"/>
  <c r="U441" i="8"/>
  <c r="V441" i="8" s="1"/>
  <c r="U553" i="8"/>
  <c r="V553" i="8" s="1"/>
  <c r="Y553" i="8" s="1"/>
  <c r="N2122" i="12" s="1"/>
  <c r="U559" i="8"/>
  <c r="V559" i="8" s="1"/>
  <c r="U567" i="8"/>
  <c r="V567" i="8" s="1"/>
  <c r="Y567" i="8" s="1"/>
  <c r="N2136" i="12" s="1"/>
  <c r="U575" i="8"/>
  <c r="V575" i="8" s="1"/>
  <c r="Y575" i="8" s="1"/>
  <c r="N2144" i="12" s="1"/>
  <c r="U43" i="8"/>
  <c r="V43" i="8" s="1"/>
  <c r="Y43" i="8" s="1"/>
  <c r="N1612" i="12" s="1"/>
  <c r="U45" i="8"/>
  <c r="V45" i="8" s="1"/>
  <c r="U309" i="8"/>
  <c r="V309" i="8" s="1"/>
  <c r="Y309" i="8" s="1"/>
  <c r="N1878" i="12" s="1"/>
  <c r="U311" i="8"/>
  <c r="V311" i="8" s="1"/>
  <c r="U312" i="8"/>
  <c r="V312" i="8" s="1"/>
  <c r="Y312" i="8" s="1"/>
  <c r="N1881" i="12" s="1"/>
  <c r="U132" i="8"/>
  <c r="V132" i="8" s="1"/>
  <c r="U60" i="8"/>
  <c r="V60" i="8" s="1"/>
  <c r="Y60" i="8" s="1"/>
  <c r="N1629" i="12" s="1"/>
  <c r="U320" i="8"/>
  <c r="V320" i="8" s="1"/>
  <c r="U326" i="8"/>
  <c r="V326" i="8" s="1"/>
  <c r="Y326" i="8" s="1"/>
  <c r="N1895" i="12" s="1"/>
  <c r="U341" i="8"/>
  <c r="V341" i="8" s="1"/>
  <c r="U227" i="8"/>
  <c r="V227" i="8" s="1"/>
  <c r="Y227" i="8" s="1"/>
  <c r="N1796" i="12" s="1"/>
  <c r="U346" i="8"/>
  <c r="V346" i="8" s="1"/>
  <c r="U357" i="8"/>
  <c r="V357" i="8" s="1"/>
  <c r="Y357" i="8" s="1"/>
  <c r="N1926" i="12" s="1"/>
  <c r="U228" i="8"/>
  <c r="V228" i="8" s="1"/>
  <c r="Y228" i="8" s="1"/>
  <c r="N1797" i="12" s="1"/>
  <c r="U411" i="8"/>
  <c r="V411" i="8" s="1"/>
  <c r="Y411" i="8" s="1"/>
  <c r="N1980" i="12" s="1"/>
  <c r="U419" i="8"/>
  <c r="V419" i="8" s="1"/>
  <c r="Y419" i="8" s="1"/>
  <c r="N1988" i="12" s="1"/>
  <c r="U435" i="8"/>
  <c r="V435" i="8" s="1"/>
  <c r="Y435" i="8" s="1"/>
  <c r="N2004" i="12" s="1"/>
  <c r="U440" i="8"/>
  <c r="V440" i="8" s="1"/>
  <c r="U514" i="8"/>
  <c r="V514" i="8" s="1"/>
  <c r="Y514" i="8" s="1"/>
  <c r="N2083" i="12" s="1"/>
  <c r="U548" i="8"/>
  <c r="V548" i="8" s="1"/>
  <c r="U19" i="8"/>
  <c r="V19" i="8" s="1"/>
  <c r="Y19" i="8" s="1"/>
  <c r="N1588" i="12" s="1"/>
  <c r="U289" i="8"/>
  <c r="V289" i="8" s="1"/>
  <c r="U122" i="8"/>
  <c r="V122" i="8" s="1"/>
  <c r="Y122" i="8" s="1"/>
  <c r="N1691" i="12" s="1"/>
  <c r="U57" i="8"/>
  <c r="V57" i="8" s="1"/>
  <c r="U328" i="8"/>
  <c r="V328" i="8" s="1"/>
  <c r="Y328" i="8" s="1"/>
  <c r="N1897" i="12" s="1"/>
  <c r="U176" i="8"/>
  <c r="V176" i="8" s="1"/>
  <c r="Y176" i="8" s="1"/>
  <c r="N1745" i="12" s="1"/>
  <c r="U164" i="8"/>
  <c r="V164" i="8" s="1"/>
  <c r="Y164" i="8" s="1"/>
  <c r="N1733" i="12" s="1"/>
  <c r="U363" i="8"/>
  <c r="V363" i="8" s="1"/>
  <c r="U256" i="8"/>
  <c r="V256" i="8" s="1"/>
  <c r="Y256" i="8" s="1"/>
  <c r="N1825" i="12" s="1"/>
  <c r="U420" i="8"/>
  <c r="V420" i="8" s="1"/>
  <c r="Y420" i="8" s="1"/>
  <c r="N1989" i="12" s="1"/>
  <c r="U436" i="8"/>
  <c r="V436" i="8" s="1"/>
  <c r="Y436" i="8" s="1"/>
  <c r="N2005" i="12" s="1"/>
  <c r="U476" i="8"/>
  <c r="V476" i="8" s="1"/>
  <c r="U557" i="8"/>
  <c r="V557" i="8" s="1"/>
  <c r="Y557" i="8" s="1"/>
  <c r="N2126" i="12" s="1"/>
  <c r="U583" i="8"/>
  <c r="V583" i="8" s="1"/>
  <c r="Y583" i="8" s="1"/>
  <c r="N2152" i="12" s="1"/>
  <c r="U67" i="8"/>
  <c r="V67" i="8" s="1"/>
  <c r="Y67" i="8" s="1"/>
  <c r="N1636" i="12" s="1"/>
  <c r="U293" i="8"/>
  <c r="V293" i="8" s="1"/>
  <c r="U295" i="8"/>
  <c r="V295" i="8" s="1"/>
  <c r="Y295" i="8" s="1"/>
  <c r="N1864" i="12" s="1"/>
  <c r="U34" i="8"/>
  <c r="V34" i="8" s="1"/>
  <c r="Y34" i="8" s="1"/>
  <c r="N1603" i="12" s="1"/>
  <c r="U300" i="8"/>
  <c r="V300" i="8" s="1"/>
  <c r="Y300" i="8" s="1"/>
  <c r="N1869" i="12" s="1"/>
  <c r="U107" i="8"/>
  <c r="V107" i="8" s="1"/>
  <c r="U77" i="8"/>
  <c r="V77" i="8" s="1"/>
  <c r="Y77" i="8" s="1"/>
  <c r="N1646" i="12" s="1"/>
  <c r="U66" i="8"/>
  <c r="V66" i="8" s="1"/>
  <c r="U53" i="8"/>
  <c r="V53" i="8" s="1"/>
  <c r="Y53" i="8" s="1"/>
  <c r="N1622" i="12" s="1"/>
  <c r="U70" i="8"/>
  <c r="V70" i="8" s="1"/>
  <c r="U318" i="8"/>
  <c r="V318" i="8" s="1"/>
  <c r="Y318" i="8" s="1"/>
  <c r="N1887" i="12" s="1"/>
  <c r="U321" i="8"/>
  <c r="V321" i="8" s="1"/>
  <c r="U102" i="8"/>
  <c r="V102" i="8" s="1"/>
  <c r="Y102" i="8" s="1"/>
  <c r="N1671" i="12" s="1"/>
  <c r="U140" i="8"/>
  <c r="V140" i="8" s="1"/>
  <c r="U331" i="8"/>
  <c r="V331" i="8" s="1"/>
  <c r="Y331" i="8" s="1"/>
  <c r="N1900" i="12" s="1"/>
  <c r="U187" i="8"/>
  <c r="V187" i="8" s="1"/>
  <c r="U359" i="8"/>
  <c r="V359" i="8" s="1"/>
  <c r="Y359" i="8" s="1"/>
  <c r="N1928" i="12" s="1"/>
  <c r="U424" i="8"/>
  <c r="V424" i="8" s="1"/>
  <c r="U467" i="8"/>
  <c r="V467" i="8" s="1"/>
  <c r="Y467" i="8" s="1"/>
  <c r="N2036" i="12" s="1"/>
  <c r="U482" i="8"/>
  <c r="V482" i="8" s="1"/>
  <c r="U490" i="8"/>
  <c r="V490" i="8" s="1"/>
  <c r="Y490" i="8" s="1"/>
  <c r="N2059" i="12" s="1"/>
  <c r="U498" i="8"/>
  <c r="V498" i="8" s="1"/>
  <c r="Y498" i="8" s="1"/>
  <c r="N2067" i="12" s="1"/>
  <c r="U506" i="8"/>
  <c r="V506" i="8" s="1"/>
  <c r="Y506" i="8" s="1"/>
  <c r="N2075" i="12" s="1"/>
  <c r="U522" i="8"/>
  <c r="V522" i="8" s="1"/>
  <c r="U9" i="8"/>
  <c r="V9" i="8" s="1"/>
  <c r="Y9" i="8" s="1"/>
  <c r="N1578" i="12" s="1"/>
  <c r="U41" i="8"/>
  <c r="V41" i="8" s="1"/>
  <c r="U296" i="8"/>
  <c r="V296" i="8" s="1"/>
  <c r="Y296" i="8" s="1"/>
  <c r="N1865" i="12" s="1"/>
  <c r="U308" i="8"/>
  <c r="V308" i="8" s="1"/>
  <c r="Y308" i="8" s="1"/>
  <c r="N1877" i="12" s="1"/>
  <c r="U30" i="8"/>
  <c r="V30" i="8" s="1"/>
  <c r="Y30" i="8" s="1"/>
  <c r="N1599" i="12" s="1"/>
  <c r="U55" i="8"/>
  <c r="V55" i="8" s="1"/>
  <c r="U316" i="8"/>
  <c r="V316" i="8" s="1"/>
  <c r="Y316" i="8" s="1"/>
  <c r="N1885" i="12" s="1"/>
  <c r="U78" i="8"/>
  <c r="V78" i="8" s="1"/>
  <c r="U98" i="8"/>
  <c r="V98" i="8" s="1"/>
  <c r="Y98" i="8" s="1"/>
  <c r="N1667" i="12" s="1"/>
  <c r="U327" i="8"/>
  <c r="V327" i="8" s="1"/>
  <c r="U123" i="8"/>
  <c r="V123" i="8" s="1"/>
  <c r="Y123" i="8" s="1"/>
  <c r="N1692" i="12" s="1"/>
  <c r="U131" i="8"/>
  <c r="V131" i="8" s="1"/>
  <c r="W131" i="8" s="1"/>
  <c r="U337" i="8"/>
  <c r="V337" i="8" s="1"/>
  <c r="Y337" i="8" s="1"/>
  <c r="N1906" i="12" s="1"/>
  <c r="U134" i="8"/>
  <c r="V134" i="8" s="1"/>
  <c r="Y134" i="8" s="1"/>
  <c r="N1703" i="12" s="1"/>
  <c r="U236" i="8"/>
  <c r="V236" i="8" s="1"/>
  <c r="Y236" i="8" s="1"/>
  <c r="N1805" i="12" s="1"/>
  <c r="U156" i="8"/>
  <c r="V156" i="8" s="1"/>
  <c r="U352" i="8"/>
  <c r="V352" i="8" s="1"/>
  <c r="Y352" i="8" s="1"/>
  <c r="N1921" i="12" s="1"/>
  <c r="U180" i="8"/>
  <c r="V180" i="8" s="1"/>
  <c r="U251" i="8"/>
  <c r="V251" i="8" s="1"/>
  <c r="Y251" i="8" s="1"/>
  <c r="N1820" i="12" s="1"/>
  <c r="U200" i="8"/>
  <c r="V200" i="8" s="1"/>
  <c r="U364" i="8"/>
  <c r="V364" i="8" s="1"/>
  <c r="Y364" i="8" s="1"/>
  <c r="N1933" i="12" s="1"/>
  <c r="U248" i="8"/>
  <c r="V248" i="8" s="1"/>
  <c r="U421" i="8"/>
  <c r="V421" i="8" s="1"/>
  <c r="Y421" i="8" s="1"/>
  <c r="N1990" i="12" s="1"/>
  <c r="U426" i="8"/>
  <c r="V426" i="8" s="1"/>
  <c r="U428" i="8"/>
  <c r="V428" i="8" s="1"/>
  <c r="Y428" i="8" s="1"/>
  <c r="N1997" i="12" s="1"/>
  <c r="U437" i="8"/>
  <c r="V437" i="8" s="1"/>
  <c r="U442" i="8"/>
  <c r="V442" i="8" s="1"/>
  <c r="Y442" i="8" s="1"/>
  <c r="N2011" i="12" s="1"/>
  <c r="U450" i="8"/>
  <c r="V450" i="8" s="1"/>
  <c r="U458" i="8"/>
  <c r="V458" i="8" s="1"/>
  <c r="Y458" i="8" s="1"/>
  <c r="N2027" i="12" s="1"/>
  <c r="U460" i="8"/>
  <c r="V460" i="8" s="1"/>
  <c r="U477" i="8"/>
  <c r="V477" i="8" s="1"/>
  <c r="Y477" i="8" s="1"/>
  <c r="N2046" i="12" s="1"/>
  <c r="U556" i="8"/>
  <c r="V556" i="8" s="1"/>
  <c r="U40" i="8"/>
  <c r="V40" i="8" s="1"/>
  <c r="Y40" i="8" s="1"/>
  <c r="N1609" i="12" s="1"/>
  <c r="U16" i="8"/>
  <c r="V16" i="8" s="1"/>
  <c r="Y16" i="8" s="1"/>
  <c r="N1585" i="12" s="1"/>
  <c r="U23" i="8"/>
  <c r="V23" i="8" s="1"/>
  <c r="Y23" i="8" s="1"/>
  <c r="N1592" i="12" s="1"/>
  <c r="U104" i="8"/>
  <c r="V104" i="8" s="1"/>
  <c r="Y104" i="8" s="1"/>
  <c r="N1673" i="12" s="1"/>
  <c r="U59" i="8"/>
  <c r="V59" i="8" s="1"/>
  <c r="Y59" i="8" s="1"/>
  <c r="N1628" i="12" s="1"/>
  <c r="U64" i="8"/>
  <c r="V64" i="8" s="1"/>
  <c r="Y64" i="8" s="1"/>
  <c r="N1633" i="12" s="1"/>
  <c r="U75" i="8"/>
  <c r="V75" i="8" s="1"/>
  <c r="Y75" i="8" s="1"/>
  <c r="N1644" i="12" s="1"/>
  <c r="U69" i="8"/>
  <c r="V69" i="8" s="1"/>
  <c r="U72" i="8"/>
  <c r="V72" i="8" s="1"/>
  <c r="Y72" i="8" s="1"/>
  <c r="N1641" i="12" s="1"/>
  <c r="U172" i="8"/>
  <c r="V172" i="8" s="1"/>
  <c r="U182" i="8"/>
  <c r="V182" i="8" s="1"/>
  <c r="Y182" i="8" s="1"/>
  <c r="N1751" i="12" s="1"/>
  <c r="U336" i="8"/>
  <c r="V336" i="8" s="1"/>
  <c r="U154" i="8"/>
  <c r="V154" i="8" s="1"/>
  <c r="Y154" i="8" s="1"/>
  <c r="N1723" i="12" s="1"/>
  <c r="U351" i="8"/>
  <c r="V351" i="8" s="1"/>
  <c r="Y351" i="8" s="1"/>
  <c r="N1920" i="12" s="1"/>
  <c r="U353" i="8"/>
  <c r="V353" i="8" s="1"/>
  <c r="Y353" i="8" s="1"/>
  <c r="N1922" i="12" s="1"/>
  <c r="U244" i="8"/>
  <c r="V244" i="8" s="1"/>
  <c r="Y244" i="8" s="1"/>
  <c r="N1813" i="12" s="1"/>
  <c r="U260" i="8"/>
  <c r="V260" i="8" s="1"/>
  <c r="Y260" i="8" s="1"/>
  <c r="N1829" i="12" s="1"/>
  <c r="U427" i="8"/>
  <c r="V427" i="8" s="1"/>
  <c r="U443" i="8"/>
  <c r="V443" i="8" s="1"/>
  <c r="Y443" i="8" s="1"/>
  <c r="N2012" i="12" s="1"/>
  <c r="U451" i="8"/>
  <c r="V451" i="8" s="1"/>
  <c r="Y451" i="8" s="1"/>
  <c r="N2020" i="12" s="1"/>
  <c r="U561" i="8"/>
  <c r="V561" i="8" s="1"/>
  <c r="Y561" i="8" s="1"/>
  <c r="N2130" i="12" s="1"/>
  <c r="U565" i="8"/>
  <c r="V565" i="8" s="1"/>
  <c r="U573" i="8"/>
  <c r="V573" i="8" s="1"/>
  <c r="Y573" i="8" s="1"/>
  <c r="N2142" i="12" s="1"/>
  <c r="U577" i="8"/>
  <c r="V577" i="8" s="1"/>
  <c r="Y577" i="8" s="1"/>
  <c r="N2146" i="12" s="1"/>
  <c r="U581" i="8"/>
  <c r="V581" i="8" s="1"/>
  <c r="Y581" i="8" s="1"/>
  <c r="N2150" i="12" s="1"/>
  <c r="U585" i="8"/>
  <c r="V585" i="8" s="1"/>
  <c r="U591" i="8"/>
  <c r="V591" i="8" s="1"/>
  <c r="Y591" i="8" s="1"/>
  <c r="N2160" i="12" s="1"/>
  <c r="U593" i="8"/>
  <c r="V593" i="8" s="1"/>
  <c r="U621" i="8"/>
  <c r="V621" i="8" s="1"/>
  <c r="Y621" i="8" s="1"/>
  <c r="N2190" i="12" s="1"/>
  <c r="U278" i="8"/>
  <c r="V278" i="8" s="1"/>
  <c r="U280" i="8"/>
  <c r="V280" i="8" s="1"/>
  <c r="Y280" i="8" s="1"/>
  <c r="N1849" i="12" s="1"/>
  <c r="U282" i="8"/>
  <c r="V282" i="8" s="1"/>
  <c r="U284" i="8"/>
  <c r="V284" i="8" s="1"/>
  <c r="Y284" i="8" s="1"/>
  <c r="N1853" i="12" s="1"/>
  <c r="U285" i="8"/>
  <c r="V285" i="8" s="1"/>
  <c r="U286" i="8"/>
  <c r="V286" i="8" s="1"/>
  <c r="Y286" i="8" s="1"/>
  <c r="N1855" i="12" s="1"/>
  <c r="U288" i="8"/>
  <c r="V288" i="8" s="1"/>
  <c r="U83" i="8"/>
  <c r="V83" i="8" s="1"/>
  <c r="Y83" i="8" s="1"/>
  <c r="N1652" i="12" s="1"/>
  <c r="U297" i="8"/>
  <c r="V297" i="8" s="1"/>
  <c r="Y297" i="8" s="1"/>
  <c r="N1866" i="12" s="1"/>
  <c r="U36" i="8"/>
  <c r="V36" i="8" s="1"/>
  <c r="Y36" i="8" s="1"/>
  <c r="N1605" i="12" s="1"/>
  <c r="U277" i="8"/>
  <c r="V277" i="8" s="1"/>
  <c r="U279" i="8"/>
  <c r="V279" i="8" s="1"/>
  <c r="Y279" i="8" s="1"/>
  <c r="N1848" i="12" s="1"/>
  <c r="U281" i="8"/>
  <c r="V281" i="8" s="1"/>
  <c r="U283" i="8"/>
  <c r="V283" i="8" s="1"/>
  <c r="Y283" i="8" s="1"/>
  <c r="N1852" i="12" s="1"/>
  <c r="U287" i="8"/>
  <c r="V287" i="8" s="1"/>
  <c r="Y287" i="8" s="1"/>
  <c r="N1856" i="12" s="1"/>
  <c r="U44" i="8"/>
  <c r="V44" i="8" s="1"/>
  <c r="U73" i="8"/>
  <c r="V73" i="8" s="1"/>
  <c r="Y73" i="8" s="1"/>
  <c r="N1642" i="12" s="1"/>
  <c r="U13" i="8"/>
  <c r="V13" i="8" s="1"/>
  <c r="U17" i="8"/>
  <c r="V17" i="8" s="1"/>
  <c r="Y17" i="8" s="1"/>
  <c r="N1586" i="12" s="1"/>
  <c r="U35" i="8"/>
  <c r="V35" i="8" s="1"/>
  <c r="U32" i="8"/>
  <c r="V32" i="8" s="1"/>
  <c r="Y32" i="8" s="1"/>
  <c r="N1601" i="12" s="1"/>
  <c r="U301" i="8"/>
  <c r="V301" i="8" s="1"/>
  <c r="U304" i="8"/>
  <c r="V304" i="8" s="1"/>
  <c r="Y304" i="8" s="1"/>
  <c r="N1873" i="12" s="1"/>
  <c r="U305" i="8"/>
  <c r="V305" i="8" s="1"/>
  <c r="U24" i="8"/>
  <c r="V24" i="8" s="1"/>
  <c r="Y24" i="8" s="1"/>
  <c r="N1593" i="12" s="1"/>
  <c r="U46" i="8"/>
  <c r="V46" i="8" s="1"/>
  <c r="Y46" i="8" s="1"/>
  <c r="N1615" i="12" s="1"/>
  <c r="U166" i="8"/>
  <c r="V166" i="8" s="1"/>
  <c r="Y166" i="8" s="1"/>
  <c r="N1735" i="12" s="1"/>
  <c r="U130" i="8"/>
  <c r="V130" i="8" s="1"/>
  <c r="Y130" i="8" s="1"/>
  <c r="N1699" i="12" s="1"/>
  <c r="U68" i="8"/>
  <c r="V68" i="8" s="1"/>
  <c r="Y68" i="8" s="1"/>
  <c r="N1637" i="12" s="1"/>
  <c r="U319" i="8"/>
  <c r="V319" i="8" s="1"/>
  <c r="U108" i="8"/>
  <c r="V108" i="8" s="1"/>
  <c r="Y108" i="8" s="1"/>
  <c r="N1677" i="12" s="1"/>
  <c r="U168" i="8"/>
  <c r="V168" i="8" s="1"/>
  <c r="U332" i="8"/>
  <c r="V332" i="8" s="1"/>
  <c r="Y332" i="8" s="1"/>
  <c r="N1901" i="12" s="1"/>
  <c r="U111" i="8"/>
  <c r="V111" i="8" s="1"/>
  <c r="Y111" i="8" s="1"/>
  <c r="N1680" i="12" s="1"/>
  <c r="U139" i="8"/>
  <c r="V139" i="8" s="1"/>
  <c r="Y139" i="8" s="1"/>
  <c r="N1708" i="12" s="1"/>
  <c r="U148" i="8"/>
  <c r="V148" i="8" s="1"/>
  <c r="Y148" i="8" s="1"/>
  <c r="N1717" i="12" s="1"/>
  <c r="U188" i="8"/>
  <c r="V188" i="8" s="1"/>
  <c r="Y188" i="8" s="1"/>
  <c r="N1757" i="12" s="1"/>
  <c r="U259" i="8"/>
  <c r="V259" i="8" s="1"/>
  <c r="Y259" i="8" s="1"/>
  <c r="N1828" i="12" s="1"/>
  <c r="U216" i="8"/>
  <c r="V216" i="8" s="1"/>
  <c r="Y216" i="8" s="1"/>
  <c r="N1785" i="12" s="1"/>
  <c r="U243" i="8"/>
  <c r="V243" i="8" s="1"/>
  <c r="Y243" i="8" s="1"/>
  <c r="N1812" i="12" s="1"/>
  <c r="U423" i="8"/>
  <c r="V423" i="8" s="1"/>
  <c r="Y423" i="8" s="1"/>
  <c r="N1992" i="12" s="1"/>
  <c r="U430" i="8"/>
  <c r="V430" i="8" s="1"/>
  <c r="Y430" i="8" s="1"/>
  <c r="N1999" i="12" s="1"/>
  <c r="U439" i="8"/>
  <c r="V439" i="8" s="1"/>
  <c r="Y439" i="8" s="1"/>
  <c r="N2008" i="12" s="1"/>
  <c r="U462" i="8"/>
  <c r="V462" i="8" s="1"/>
  <c r="Y462" i="8" s="1"/>
  <c r="N2031" i="12" s="1"/>
  <c r="U474" i="8"/>
  <c r="V474" i="8" s="1"/>
  <c r="Y474" i="8" s="1"/>
  <c r="N2043" i="12" s="1"/>
  <c r="U483" i="8"/>
  <c r="V483" i="8" s="1"/>
  <c r="Y483" i="8" s="1"/>
  <c r="N2052" i="12" s="1"/>
  <c r="U491" i="8"/>
  <c r="V491" i="8" s="1"/>
  <c r="Y491" i="8" s="1"/>
  <c r="N2060" i="12" s="1"/>
  <c r="U499" i="8"/>
  <c r="V499" i="8" s="1"/>
  <c r="Y499" i="8" s="1"/>
  <c r="N2068" i="12" s="1"/>
  <c r="U507" i="8"/>
  <c r="V507" i="8" s="1"/>
  <c r="Y507" i="8" s="1"/>
  <c r="N2076" i="12" s="1"/>
  <c r="U515" i="8"/>
  <c r="V515" i="8" s="1"/>
  <c r="Y515" i="8" s="1"/>
  <c r="N2084" i="12" s="1"/>
  <c r="U523" i="8"/>
  <c r="V523" i="8" s="1"/>
  <c r="Y523" i="8" s="1"/>
  <c r="N2092" i="12" s="1"/>
  <c r="U525" i="8"/>
  <c r="V525" i="8" s="1"/>
  <c r="Y525" i="8" s="1"/>
  <c r="N2094" i="12" s="1"/>
  <c r="U531" i="8"/>
  <c r="V531" i="8" s="1"/>
  <c r="Y531" i="8" s="1"/>
  <c r="N2100" i="12" s="1"/>
  <c r="U533" i="8"/>
  <c r="V533" i="8" s="1"/>
  <c r="Y533" i="8" s="1"/>
  <c r="N2102" i="12" s="1"/>
  <c r="U535" i="8"/>
  <c r="V535" i="8" s="1"/>
  <c r="Y535" i="8" s="1"/>
  <c r="N2104" i="12" s="1"/>
  <c r="U539" i="8"/>
  <c r="V539" i="8" s="1"/>
  <c r="Y539" i="8" s="1"/>
  <c r="N2108" i="12" s="1"/>
  <c r="U543" i="8"/>
  <c r="V543" i="8" s="1"/>
  <c r="Y543" i="8" s="1"/>
  <c r="N2112" i="12" s="1"/>
  <c r="U545" i="8"/>
  <c r="V545" i="8" s="1"/>
  <c r="Y545" i="8" s="1"/>
  <c r="N2114" i="12" s="1"/>
  <c r="U549" i="8"/>
  <c r="V549" i="8" s="1"/>
  <c r="Y549" i="8" s="1"/>
  <c r="N2118" i="12" s="1"/>
  <c r="U551" i="8"/>
  <c r="V551" i="8" s="1"/>
  <c r="Y551" i="8" s="1"/>
  <c r="N2120" i="12" s="1"/>
  <c r="U622" i="8"/>
  <c r="V622" i="8" s="1"/>
  <c r="Y622" i="8" s="1"/>
  <c r="N2191" i="12" s="1"/>
  <c r="W50" i="8"/>
  <c r="W240" i="8"/>
  <c r="W571" i="8"/>
  <c r="W54" i="8"/>
  <c r="W26" i="8"/>
  <c r="W38" i="8"/>
  <c r="W71" i="8"/>
  <c r="W527" i="8"/>
  <c r="W563" i="8"/>
  <c r="W33" i="8"/>
  <c r="W555" i="8"/>
  <c r="W42" i="8"/>
  <c r="W116" i="8"/>
  <c r="W541" i="8"/>
  <c r="W310" i="8"/>
  <c r="W338" i="8"/>
  <c r="V253" i="8"/>
  <c r="Y253" i="8" s="1"/>
  <c r="N1822" i="12" s="1"/>
  <c r="V261" i="8"/>
  <c r="Y261" i="8" s="1"/>
  <c r="N1830" i="12" s="1"/>
  <c r="V145" i="8"/>
  <c r="Y145" i="8" s="1"/>
  <c r="N1714" i="12" s="1"/>
  <c r="V177" i="8"/>
  <c r="Y177" i="8" s="1"/>
  <c r="N1746" i="12" s="1"/>
  <c r="V190" i="8"/>
  <c r="Y190" i="8" s="1"/>
  <c r="N1759" i="12" s="1"/>
  <c r="V205" i="8"/>
  <c r="Y205" i="8" s="1"/>
  <c r="N1774" i="12" s="1"/>
  <c r="V237" i="8"/>
  <c r="Y237" i="8" s="1"/>
  <c r="N1806" i="12" s="1"/>
  <c r="V241" i="8"/>
  <c r="Y241" i="8" s="1"/>
  <c r="N1810" i="12" s="1"/>
  <c r="V245" i="8"/>
  <c r="Y245" i="8" s="1"/>
  <c r="N1814" i="12" s="1"/>
  <c r="V249" i="8"/>
  <c r="Y249" i="8" s="1"/>
  <c r="N1818" i="12" s="1"/>
  <c r="V105" i="8"/>
  <c r="Y105" i="8" s="1"/>
  <c r="N1674" i="12" s="1"/>
  <c r="V206" i="8"/>
  <c r="Y206" i="8" s="1"/>
  <c r="N1775" i="12" s="1"/>
  <c r="V222" i="8"/>
  <c r="Y222" i="8" s="1"/>
  <c r="N1791" i="12" s="1"/>
  <c r="V238" i="8"/>
  <c r="Y238" i="8" s="1"/>
  <c r="N1807" i="12" s="1"/>
  <c r="V109" i="8"/>
  <c r="Y109" i="8" s="1"/>
  <c r="N1678" i="12" s="1"/>
  <c r="V125" i="8"/>
  <c r="Y125" i="8" s="1"/>
  <c r="N1694" i="12" s="1"/>
  <c r="V133" i="8"/>
  <c r="Y133" i="8" s="1"/>
  <c r="N1702" i="12" s="1"/>
  <c r="V141" i="8"/>
  <c r="Y141" i="8" s="1"/>
  <c r="N1710" i="12" s="1"/>
  <c r="S368" i="8"/>
  <c r="S262" i="8"/>
  <c r="U262" i="8" s="1"/>
  <c r="V262" i="8" s="1"/>
  <c r="Y262" i="8" s="1"/>
  <c r="N1831" i="12" s="1"/>
  <c r="S270" i="8"/>
  <c r="S274" i="8"/>
  <c r="S370" i="8"/>
  <c r="S374" i="8"/>
  <c r="S378" i="8"/>
  <c r="S382" i="8"/>
  <c r="S386" i="8"/>
  <c r="S390" i="8"/>
  <c r="S394" i="8"/>
  <c r="S398" i="8"/>
  <c r="S402" i="8"/>
  <c r="S406" i="8"/>
  <c r="S410" i="8"/>
  <c r="S412" i="8"/>
  <c r="S414" i="8"/>
  <c r="S452" i="8"/>
  <c r="S456" i="8"/>
  <c r="S468" i="8"/>
  <c r="S472" i="8"/>
  <c r="S484" i="8"/>
  <c r="S488" i="8"/>
  <c r="S501" i="8"/>
  <c r="S503" i="8"/>
  <c r="S505" i="8"/>
  <c r="S509" i="8"/>
  <c r="S524" i="8"/>
  <c r="S62" i="8"/>
  <c r="S445" i="8"/>
  <c r="S492" i="8"/>
  <c r="S494" i="8"/>
  <c r="S517" i="8"/>
  <c r="S519" i="8"/>
  <c r="S521" i="8"/>
  <c r="S536" i="8"/>
  <c r="S568" i="8"/>
  <c r="S580" i="8"/>
  <c r="S584" i="8"/>
  <c r="S588" i="8"/>
  <c r="S263" i="8"/>
  <c r="S265" i="8"/>
  <c r="S268" i="8"/>
  <c r="S379" i="8"/>
  <c r="S383" i="8"/>
  <c r="S387" i="8"/>
  <c r="S391" i="8"/>
  <c r="S395" i="8"/>
  <c r="S399" i="8"/>
  <c r="S403" i="8"/>
  <c r="S407" i="8"/>
  <c r="S413" i="8"/>
  <c r="S453" i="8"/>
  <c r="S275" i="8"/>
  <c r="S371" i="8"/>
  <c r="S375" i="8"/>
  <c r="S455" i="8"/>
  <c r="S457" i="8"/>
  <c r="S469" i="8"/>
  <c r="S471" i="8"/>
  <c r="S473" i="8"/>
  <c r="S485" i="8"/>
  <c r="S487" i="8"/>
  <c r="S489" i="8"/>
  <c r="S500" i="8"/>
  <c r="S504" i="8"/>
  <c r="S508" i="8"/>
  <c r="S510" i="8"/>
  <c r="S56" i="8"/>
  <c r="S313" i="8"/>
  <c r="S444" i="8"/>
  <c r="S446" i="8"/>
  <c r="S493" i="8"/>
  <c r="S516" i="8"/>
  <c r="S520" i="8"/>
  <c r="S587" i="8"/>
  <c r="S589" i="8"/>
  <c r="S314" i="8"/>
  <c r="S82" i="8"/>
  <c r="S155" i="8"/>
  <c r="S151" i="8"/>
  <c r="S185" i="8"/>
  <c r="S324" i="8"/>
  <c r="S101" i="8"/>
  <c r="S194" i="8"/>
  <c r="U194" i="8" s="1"/>
  <c r="V194" i="8" s="1"/>
  <c r="Y194" i="8" s="1"/>
  <c r="N1763" i="12" s="1"/>
  <c r="S329" i="8"/>
  <c r="S127" i="8"/>
  <c r="S119" i="8"/>
  <c r="S333" i="8"/>
  <c r="S224" i="8"/>
  <c r="S340" i="8"/>
  <c r="S144" i="8"/>
  <c r="S147" i="8"/>
  <c r="S348" i="8"/>
  <c r="S165" i="8"/>
  <c r="S184" i="8"/>
  <c r="S175" i="8"/>
  <c r="S189" i="8"/>
  <c r="S239" i="8"/>
  <c r="S231" i="8"/>
  <c r="S208" i="8"/>
  <c r="S217" i="8"/>
  <c r="S212" i="8"/>
  <c r="S232" i="8"/>
  <c r="S367" i="8"/>
  <c r="S272" i="8"/>
  <c r="S381" i="8"/>
  <c r="S396" i="8"/>
  <c r="S415" i="8"/>
  <c r="S417" i="8"/>
  <c r="S470" i="8"/>
  <c r="S496" i="8"/>
  <c r="S579" i="8"/>
  <c r="S592" i="8"/>
  <c r="S58" i="8"/>
  <c r="S291" i="8"/>
  <c r="S292" i="8"/>
  <c r="S15" i="8"/>
  <c r="S85" i="8"/>
  <c r="S31" i="8"/>
  <c r="S14" i="8"/>
  <c r="S20" i="8"/>
  <c r="S299" i="8"/>
  <c r="S302" i="8"/>
  <c r="S21" i="8"/>
  <c r="S47" i="8"/>
  <c r="S306" i="8"/>
  <c r="S27" i="8"/>
  <c r="S48" i="8"/>
  <c r="S128" i="8"/>
  <c r="S113" i="8"/>
  <c r="S114" i="8"/>
  <c r="S49" i="8"/>
  <c r="S63" i="8"/>
  <c r="S65" i="8"/>
  <c r="S74" i="8"/>
  <c r="S61" i="8"/>
  <c r="S79" i="8"/>
  <c r="S91" i="8"/>
  <c r="S93" i="8"/>
  <c r="S100" i="8"/>
  <c r="S97" i="8"/>
  <c r="S118" i="8"/>
  <c r="S86" i="8"/>
  <c r="S136" i="8"/>
  <c r="S204" i="8"/>
  <c r="S334" i="8"/>
  <c r="S221" i="8"/>
  <c r="S135" i="8"/>
  <c r="S343" i="8"/>
  <c r="S347" i="8"/>
  <c r="S170" i="8"/>
  <c r="S354" i="8"/>
  <c r="S163" i="8"/>
  <c r="S226" i="8"/>
  <c r="S167" i="8"/>
  <c r="S181" i="8"/>
  <c r="U181" i="8" s="1"/>
  <c r="V181" i="8" s="1"/>
  <c r="Y181" i="8" s="1"/>
  <c r="N1750" i="12" s="1"/>
  <c r="S361" i="8"/>
  <c r="S213" i="8"/>
  <c r="S215" i="8"/>
  <c r="S210" i="8"/>
  <c r="U210" i="8" s="1"/>
  <c r="V210" i="8" s="1"/>
  <c r="Y210" i="8" s="1"/>
  <c r="N1779" i="12" s="1"/>
  <c r="S254" i="8"/>
  <c r="S229" i="8"/>
  <c r="S264" i="8"/>
  <c r="S258" i="8"/>
  <c r="S267" i="8"/>
  <c r="S372" i="8"/>
  <c r="S389" i="8"/>
  <c r="S404" i="8"/>
  <c r="S432" i="8"/>
  <c r="S448" i="8"/>
  <c r="S511" i="8"/>
  <c r="S513" i="8"/>
  <c r="S315" i="8"/>
  <c r="S152" i="8"/>
  <c r="S84" i="8"/>
  <c r="S88" i="8"/>
  <c r="S323" i="8"/>
  <c r="S174" i="8"/>
  <c r="S106" i="8"/>
  <c r="S325" i="8"/>
  <c r="S126" i="8"/>
  <c r="S120" i="8"/>
  <c r="S143" i="8"/>
  <c r="S138" i="8"/>
  <c r="S339" i="8"/>
  <c r="S171" i="8"/>
  <c r="S345" i="8"/>
  <c r="S160" i="8"/>
  <c r="S349" i="8"/>
  <c r="S350" i="8"/>
  <c r="S183" i="8"/>
  <c r="S246" i="8"/>
  <c r="S360" i="8"/>
  <c r="S250" i="8"/>
  <c r="S255" i="8"/>
  <c r="S201" i="8"/>
  <c r="S223" i="8"/>
  <c r="S235" i="8"/>
  <c r="S273" i="8"/>
  <c r="S380" i="8"/>
  <c r="S397" i="8"/>
  <c r="S416" i="8"/>
  <c r="S486" i="8"/>
  <c r="S495" i="8"/>
  <c r="S497" i="8"/>
  <c r="S576" i="8"/>
  <c r="S39" i="8"/>
  <c r="S51" i="8"/>
  <c r="S146" i="8"/>
  <c r="S317" i="8"/>
  <c r="S80" i="8"/>
  <c r="S90" i="8"/>
  <c r="S92" i="8"/>
  <c r="S149" i="8"/>
  <c r="U149" i="8" s="1"/>
  <c r="V149" i="8" s="1"/>
  <c r="Y149" i="8" s="1"/>
  <c r="N1718" i="12" s="1"/>
  <c r="S103" i="8"/>
  <c r="S117" i="8"/>
  <c r="U117" i="8" s="1"/>
  <c r="V117" i="8" s="1"/>
  <c r="Y117" i="8" s="1"/>
  <c r="N1686" i="12" s="1"/>
  <c r="S195" i="8"/>
  <c r="S137" i="8"/>
  <c r="S129" i="8"/>
  <c r="S112" i="8"/>
  <c r="S335" i="8"/>
  <c r="S342" i="8"/>
  <c r="S344" i="8"/>
  <c r="S158" i="8"/>
  <c r="S169" i="8"/>
  <c r="S355" i="8"/>
  <c r="S356" i="8"/>
  <c r="S178" i="8"/>
  <c r="S193" i="8"/>
  <c r="S191" i="8"/>
  <c r="S196" i="8"/>
  <c r="S211" i="8"/>
  <c r="S214" i="8"/>
  <c r="S252" i="8"/>
  <c r="S230" i="8"/>
  <c r="S247" i="8"/>
  <c r="S266" i="8"/>
  <c r="S373" i="8"/>
  <c r="S388" i="8"/>
  <c r="S405" i="8"/>
  <c r="S422" i="8"/>
  <c r="S431" i="8"/>
  <c r="S433" i="8"/>
  <c r="S447" i="8"/>
  <c r="S449" i="8"/>
  <c r="S512" i="8"/>
  <c r="S544" i="8"/>
  <c r="S269" i="8"/>
  <c r="S276" i="8"/>
  <c r="S377" i="8"/>
  <c r="S384" i="8"/>
  <c r="S393" i="8"/>
  <c r="S400" i="8"/>
  <c r="S409" i="8"/>
  <c r="S464" i="8"/>
  <c r="S480" i="8"/>
  <c r="S502" i="8"/>
  <c r="S518" i="8"/>
  <c r="S528" i="8"/>
  <c r="S271" i="8"/>
  <c r="S369" i="8"/>
  <c r="S376" i="8"/>
  <c r="S385" i="8"/>
  <c r="S392" i="8"/>
  <c r="S401" i="8"/>
  <c r="S408" i="8"/>
  <c r="S438" i="8"/>
  <c r="S454" i="8"/>
  <c r="S463" i="8"/>
  <c r="S465" i="8"/>
  <c r="S479" i="8"/>
  <c r="S481" i="8"/>
  <c r="S547" i="8"/>
  <c r="S560" i="8"/>
  <c r="S537" i="8"/>
  <c r="S540" i="8"/>
  <c r="S564" i="8"/>
  <c r="S532" i="8"/>
  <c r="S569" i="8"/>
  <c r="S572" i="8"/>
  <c r="S209" i="8"/>
  <c r="S529" i="8"/>
  <c r="S526" i="8"/>
  <c r="S538" i="8"/>
  <c r="S558" i="8"/>
  <c r="S570" i="8"/>
  <c r="S590" i="8"/>
  <c r="S597" i="8"/>
  <c r="S605" i="8"/>
  <c r="S613" i="8"/>
  <c r="S638" i="8"/>
  <c r="S654" i="8"/>
  <c r="S691" i="8"/>
  <c r="S218" i="8"/>
  <c r="S530" i="8"/>
  <c r="S550" i="8"/>
  <c r="S562" i="8"/>
  <c r="S582" i="8"/>
  <c r="S594" i="8"/>
  <c r="S599" i="8"/>
  <c r="S607" i="8"/>
  <c r="S615" i="8"/>
  <c r="S626" i="8"/>
  <c r="S642" i="8"/>
  <c r="S658" i="8"/>
  <c r="S667" i="8"/>
  <c r="S699" i="8"/>
  <c r="S542" i="8"/>
  <c r="S554" i="8"/>
  <c r="S574" i="8"/>
  <c r="S586" i="8"/>
  <c r="S601" i="8"/>
  <c r="S609" i="8"/>
  <c r="S617" i="8"/>
  <c r="S630" i="8"/>
  <c r="S646" i="8"/>
  <c r="S662" i="8"/>
  <c r="S675" i="8"/>
  <c r="S707" i="8"/>
  <c r="S534" i="8"/>
  <c r="S546" i="8"/>
  <c r="S566" i="8"/>
  <c r="S578" i="8"/>
  <c r="S595" i="8"/>
  <c r="S603" i="8"/>
  <c r="S611" i="8"/>
  <c r="S619" i="8"/>
  <c r="S634" i="8"/>
  <c r="S650" i="8"/>
  <c r="S666" i="8"/>
  <c r="S683" i="8"/>
  <c r="S715" i="8"/>
  <c r="S598" i="8"/>
  <c r="S602" i="8"/>
  <c r="S606" i="8"/>
  <c r="S610" i="8"/>
  <c r="S614" i="8"/>
  <c r="S618" i="8"/>
  <c r="S628" i="8"/>
  <c r="S636" i="8"/>
  <c r="S644" i="8"/>
  <c r="S652" i="8"/>
  <c r="S660" i="8"/>
  <c r="S679" i="8"/>
  <c r="S695" i="8"/>
  <c r="S711" i="8"/>
  <c r="S596" i="8"/>
  <c r="S600" i="8"/>
  <c r="S604" i="8"/>
  <c r="S608" i="8"/>
  <c r="S612" i="8"/>
  <c r="S616" i="8"/>
  <c r="S620" i="8"/>
  <c r="S624" i="8"/>
  <c r="S632" i="8"/>
  <c r="S640" i="8"/>
  <c r="S648" i="8"/>
  <c r="S656" i="8"/>
  <c r="S664" i="8"/>
  <c r="S671" i="8"/>
  <c r="U671" i="8" s="1"/>
  <c r="V671" i="8" s="1"/>
  <c r="Y671" i="8" s="1"/>
  <c r="N2240" i="12" s="1"/>
  <c r="S687" i="8"/>
  <c r="S703" i="8"/>
  <c r="S719" i="8"/>
  <c r="S623" i="8"/>
  <c r="S627" i="8"/>
  <c r="S631" i="8"/>
  <c r="S635" i="8"/>
  <c r="S639" i="8"/>
  <c r="S643" i="8"/>
  <c r="S647" i="8"/>
  <c r="S651" i="8"/>
  <c r="S655" i="8"/>
  <c r="U655" i="8" s="1"/>
  <c r="V655" i="8" s="1"/>
  <c r="Y655" i="8" s="1"/>
  <c r="N2224" i="12" s="1"/>
  <c r="S659" i="8"/>
  <c r="S663" i="8"/>
  <c r="S669" i="8"/>
  <c r="S677" i="8"/>
  <c r="U677" i="8" s="1"/>
  <c r="V677" i="8" s="1"/>
  <c r="Y677" i="8" s="1"/>
  <c r="N2246" i="12" s="1"/>
  <c r="S685" i="8"/>
  <c r="S693" i="8"/>
  <c r="S701" i="8"/>
  <c r="S709" i="8"/>
  <c r="S717" i="8"/>
  <c r="S625" i="8"/>
  <c r="S629" i="8"/>
  <c r="S633" i="8"/>
  <c r="S637" i="8"/>
  <c r="S641" i="8"/>
  <c r="S645" i="8"/>
  <c r="S649" i="8"/>
  <c r="S653" i="8"/>
  <c r="S657" i="8"/>
  <c r="S661" i="8"/>
  <c r="S665" i="8"/>
  <c r="S673" i="8"/>
  <c r="S681" i="8"/>
  <c r="S689" i="8"/>
  <c r="S697" i="8"/>
  <c r="U697" i="8" s="1"/>
  <c r="V697" i="8" s="1"/>
  <c r="Y697" i="8" s="1"/>
  <c r="N2266" i="12" s="1"/>
  <c r="S705" i="8"/>
  <c r="S713" i="8"/>
  <c r="S721" i="8"/>
  <c r="S670" i="8"/>
  <c r="S674" i="8"/>
  <c r="S678" i="8"/>
  <c r="S682" i="8"/>
  <c r="S686" i="8"/>
  <c r="S690" i="8"/>
  <c r="S694" i="8"/>
  <c r="S698" i="8"/>
  <c r="S702" i="8"/>
  <c r="S706" i="8"/>
  <c r="S710" i="8"/>
  <c r="S714" i="8"/>
  <c r="S718" i="8"/>
  <c r="S722" i="8"/>
  <c r="S668" i="8"/>
  <c r="S672" i="8"/>
  <c r="S676" i="8"/>
  <c r="S680" i="8"/>
  <c r="S684" i="8"/>
  <c r="S688" i="8"/>
  <c r="S692" i="8"/>
  <c r="S696" i="8"/>
  <c r="S700" i="8"/>
  <c r="S704" i="8"/>
  <c r="S708" i="8"/>
  <c r="S712" i="8"/>
  <c r="S716" i="8"/>
  <c r="S720" i="8"/>
  <c r="W199" i="8" l="1"/>
  <c r="W290" i="8"/>
  <c r="W466" i="8"/>
  <c r="Z466" i="8" s="1"/>
  <c r="O2035" i="12" s="1"/>
  <c r="P2035" i="12" s="1"/>
  <c r="W475" i="8"/>
  <c r="Z475" i="8" s="1"/>
  <c r="O2044" i="12" s="1"/>
  <c r="P2044" i="12" s="1"/>
  <c r="W5" i="8"/>
  <c r="Z5" i="8" s="1"/>
  <c r="O1574" i="12" s="1"/>
  <c r="P1574" i="12" s="1"/>
  <c r="W29" i="8"/>
  <c r="W18" i="8"/>
  <c r="Z18" i="8" s="1"/>
  <c r="W366" i="8"/>
  <c r="Z366" i="8" s="1"/>
  <c r="O1935" i="12" s="1"/>
  <c r="P1935" i="12" s="1"/>
  <c r="W322" i="8"/>
  <c r="Z322" i="8" s="1"/>
  <c r="O1891" i="12" s="1"/>
  <c r="P1891" i="12" s="1"/>
  <c r="W362" i="8"/>
  <c r="Z362" i="8" s="1"/>
  <c r="O1931" i="12" s="1"/>
  <c r="P1931" i="12" s="1"/>
  <c r="W4" i="8"/>
  <c r="Z4" i="8" s="1"/>
  <c r="O1573" i="12" s="1"/>
  <c r="P1573" i="12" s="1"/>
  <c r="W294" i="8"/>
  <c r="Z294" i="8" s="1"/>
  <c r="O1863" i="12" s="1"/>
  <c r="P1863" i="12" s="1"/>
  <c r="W124" i="8"/>
  <c r="Z124" i="8" s="1"/>
  <c r="O1693" i="12" s="1"/>
  <c r="P1693" i="12" s="1"/>
  <c r="W330" i="8"/>
  <c r="Z330" i="8" s="1"/>
  <c r="O1899" i="12" s="1"/>
  <c r="P1899" i="12" s="1"/>
  <c r="W10" i="8"/>
  <c r="Z10" i="8" s="1"/>
  <c r="O1579" i="12" s="1"/>
  <c r="P1579" i="12" s="1"/>
  <c r="W298" i="8"/>
  <c r="Z298" i="8" s="1"/>
  <c r="O1867" i="12" s="1"/>
  <c r="P1867" i="12" s="1"/>
  <c r="W6" i="8"/>
  <c r="Z6" i="8" s="1"/>
  <c r="O1575" i="12" s="1"/>
  <c r="P1575" i="12" s="1"/>
  <c r="W358" i="8"/>
  <c r="Z358" i="8" s="1"/>
  <c r="O1927" i="12" s="1"/>
  <c r="P1927" i="12" s="1"/>
  <c r="W459" i="8"/>
  <c r="Z459" i="8" s="1"/>
  <c r="W434" i="8"/>
  <c r="Z434" i="8" s="1"/>
  <c r="O2003" i="12" s="1"/>
  <c r="P2003" i="12" s="1"/>
  <c r="W192" i="8"/>
  <c r="Z192" i="8" s="1"/>
  <c r="O1761" i="12" s="1"/>
  <c r="P1761" i="12" s="1"/>
  <c r="W22" i="8"/>
  <c r="Z22" i="8" s="1"/>
  <c r="O1591" i="12" s="1"/>
  <c r="P1591" i="12" s="1"/>
  <c r="W418" i="8"/>
  <c r="Z418" i="8" s="1"/>
  <c r="O1987" i="12" s="1"/>
  <c r="P1987" i="12" s="1"/>
  <c r="W37" i="8"/>
  <c r="Z37" i="8" s="1"/>
  <c r="O1606" i="12" s="1"/>
  <c r="P1606" i="12" s="1"/>
  <c r="Y132" i="8"/>
  <c r="N1701" i="12" s="1"/>
  <c r="W132" i="8"/>
  <c r="Z132" i="8" s="1"/>
  <c r="O1701" i="12" s="1"/>
  <c r="Y593" i="8"/>
  <c r="N2162" i="12" s="1"/>
  <c r="W593" i="8"/>
  <c r="Z593" i="8" s="1"/>
  <c r="O2162" i="12" s="1"/>
  <c r="W34" i="8"/>
  <c r="Z34" i="8" s="1"/>
  <c r="O1603" i="12" s="1"/>
  <c r="P1603" i="12" s="1"/>
  <c r="Y320" i="8"/>
  <c r="N1889" i="12" s="1"/>
  <c r="W320" i="8"/>
  <c r="Z320" i="8" s="1"/>
  <c r="O1889" i="12" s="1"/>
  <c r="Y57" i="8"/>
  <c r="N1626" i="12" s="1"/>
  <c r="W57" i="8"/>
  <c r="Z57" i="8" s="1"/>
  <c r="O1626" i="12" s="1"/>
  <c r="Y107" i="8"/>
  <c r="N1676" i="12" s="1"/>
  <c r="W107" i="8"/>
  <c r="Z107" i="8" s="1"/>
  <c r="O1676" i="12" s="1"/>
  <c r="Y207" i="8"/>
  <c r="N1776" i="12" s="1"/>
  <c r="W207" i="8"/>
  <c r="Z207" i="8" s="1"/>
  <c r="O1776" i="12" s="1"/>
  <c r="Y319" i="8"/>
  <c r="N1888" i="12" s="1"/>
  <c r="W319" i="8"/>
  <c r="Z319" i="8" s="1"/>
  <c r="O1888" i="12" s="1"/>
  <c r="Y476" i="8"/>
  <c r="N2045" i="12" s="1"/>
  <c r="W476" i="8"/>
  <c r="Z476" i="8" s="1"/>
  <c r="O2045" i="12" s="1"/>
  <c r="W228" i="8"/>
  <c r="Z228" i="8" s="1"/>
  <c r="O1797" i="12" s="1"/>
  <c r="P1797" i="12" s="1"/>
  <c r="W104" i="8"/>
  <c r="Z104" i="8" s="1"/>
  <c r="O1673" i="12" s="1"/>
  <c r="P1673" i="12" s="1"/>
  <c r="W308" i="8"/>
  <c r="Z308" i="8" s="1"/>
  <c r="O1877" i="12" s="1"/>
  <c r="P1877" i="12" s="1"/>
  <c r="W420" i="8"/>
  <c r="Z420" i="8" s="1"/>
  <c r="O1989" i="12" s="1"/>
  <c r="P1989" i="12" s="1"/>
  <c r="W150" i="8"/>
  <c r="Z150" i="8" s="1"/>
  <c r="O1719" i="12" s="1"/>
  <c r="P1719" i="12" s="1"/>
  <c r="W305" i="8"/>
  <c r="Y305" i="8"/>
  <c r="N1874" i="12" s="1"/>
  <c r="W13" i="8"/>
  <c r="Y13" i="8"/>
  <c r="N1582" i="12" s="1"/>
  <c r="W277" i="8"/>
  <c r="Y277" i="8"/>
  <c r="N1846" i="12" s="1"/>
  <c r="W285" i="8"/>
  <c r="Y285" i="8"/>
  <c r="N1854" i="12" s="1"/>
  <c r="Y427" i="8"/>
  <c r="N1996" i="12" s="1"/>
  <c r="W427" i="8"/>
  <c r="Y69" i="8"/>
  <c r="N1638" i="12" s="1"/>
  <c r="W69" i="8"/>
  <c r="W426" i="8"/>
  <c r="Y426" i="8"/>
  <c r="N1995" i="12" s="1"/>
  <c r="W180" i="8"/>
  <c r="Y180" i="8"/>
  <c r="N1749" i="12" s="1"/>
  <c r="Y78" i="8"/>
  <c r="N1647" i="12" s="1"/>
  <c r="W78" i="8"/>
  <c r="Y41" i="8"/>
  <c r="N1610" i="12" s="1"/>
  <c r="W41" i="8"/>
  <c r="Y187" i="8"/>
  <c r="N1756" i="12" s="1"/>
  <c r="W187" i="8"/>
  <c r="Y70" i="8"/>
  <c r="N1639" i="12" s="1"/>
  <c r="W70" i="8"/>
  <c r="Y363" i="8"/>
  <c r="N1932" i="12" s="1"/>
  <c r="W363" i="8"/>
  <c r="Y440" i="8"/>
  <c r="N2009" i="12" s="1"/>
  <c r="W440" i="8"/>
  <c r="W346" i="8"/>
  <c r="Y346" i="8"/>
  <c r="N1915" i="12" s="1"/>
  <c r="W45" i="8"/>
  <c r="Y45" i="8"/>
  <c r="N1614" i="12" s="1"/>
  <c r="Y441" i="8"/>
  <c r="N2010" i="12" s="1"/>
  <c r="W441" i="8"/>
  <c r="Y25" i="8"/>
  <c r="N1594" i="12" s="1"/>
  <c r="W25" i="8"/>
  <c r="Y11" i="8"/>
  <c r="N1580" i="12" s="1"/>
  <c r="W11" i="8"/>
  <c r="W159" i="8"/>
  <c r="Y159" i="8"/>
  <c r="N1728" i="12" s="1"/>
  <c r="W168" i="8"/>
  <c r="Y168" i="8"/>
  <c r="N1737" i="12" s="1"/>
  <c r="W44" i="8"/>
  <c r="Y44" i="8"/>
  <c r="N1613" i="12" s="1"/>
  <c r="W281" i="8"/>
  <c r="Y281" i="8"/>
  <c r="N1850" i="12" s="1"/>
  <c r="W282" i="8"/>
  <c r="Y282" i="8"/>
  <c r="N1851" i="12" s="1"/>
  <c r="Y585" i="8"/>
  <c r="N2154" i="12" s="1"/>
  <c r="W585" i="8"/>
  <c r="Y172" i="8"/>
  <c r="N1741" i="12" s="1"/>
  <c r="W172" i="8"/>
  <c r="Y556" i="8"/>
  <c r="N2125" i="12" s="1"/>
  <c r="W556" i="8"/>
  <c r="W437" i="8"/>
  <c r="Y437" i="8"/>
  <c r="N2006" i="12" s="1"/>
  <c r="Y156" i="8"/>
  <c r="N1725" i="12" s="1"/>
  <c r="W156" i="8"/>
  <c r="Y327" i="8"/>
  <c r="N1896" i="12" s="1"/>
  <c r="W327" i="8"/>
  <c r="Y522" i="8"/>
  <c r="N2091" i="12" s="1"/>
  <c r="W522" i="8"/>
  <c r="W424" i="8"/>
  <c r="Y424" i="8"/>
  <c r="N1993" i="12" s="1"/>
  <c r="W66" i="8"/>
  <c r="Y66" i="8"/>
  <c r="N1635" i="12" s="1"/>
  <c r="Y293" i="8"/>
  <c r="N1862" i="12" s="1"/>
  <c r="W293" i="8"/>
  <c r="Y548" i="8"/>
  <c r="N2117" i="12" s="1"/>
  <c r="W548" i="8"/>
  <c r="Y341" i="8"/>
  <c r="N1910" i="12" s="1"/>
  <c r="W341" i="8"/>
  <c r="W311" i="8"/>
  <c r="Y311" i="8"/>
  <c r="N1880" i="12" s="1"/>
  <c r="Y303" i="8"/>
  <c r="N1872" i="12" s="1"/>
  <c r="W303" i="8"/>
  <c r="W461" i="8"/>
  <c r="Y461" i="8"/>
  <c r="N2030" i="12" s="1"/>
  <c r="W81" i="8"/>
  <c r="Y81" i="8"/>
  <c r="N1650" i="12" s="1"/>
  <c r="Z199" i="8"/>
  <c r="O1768" i="12" s="1"/>
  <c r="P1768" i="12" s="1"/>
  <c r="Z54" i="8"/>
  <c r="O1623" i="12" s="1"/>
  <c r="P1623" i="12" s="1"/>
  <c r="W278" i="8"/>
  <c r="Y278" i="8"/>
  <c r="N1847" i="12" s="1"/>
  <c r="Y565" i="8"/>
  <c r="N2134" i="12" s="1"/>
  <c r="W55" i="8"/>
  <c r="Y55" i="8"/>
  <c r="N1624" i="12" s="1"/>
  <c r="Z338" i="8"/>
  <c r="O1907" i="12" s="1"/>
  <c r="P1907" i="12" s="1"/>
  <c r="Z29" i="8"/>
  <c r="O1598" i="12" s="1"/>
  <c r="P1598" i="12" s="1"/>
  <c r="W575" i="8"/>
  <c r="Z33" i="8"/>
  <c r="O1602" i="12" s="1"/>
  <c r="P1602" i="12" s="1"/>
  <c r="W419" i="8"/>
  <c r="Z563" i="8"/>
  <c r="O2132" i="12" s="1"/>
  <c r="P2132" i="12" s="1"/>
  <c r="Z38" i="8"/>
  <c r="O1607" i="12" s="1"/>
  <c r="P1607" i="12" s="1"/>
  <c r="Z131" i="8"/>
  <c r="O1700" i="12" s="1"/>
  <c r="Z571" i="8"/>
  <c r="O2140" i="12" s="1"/>
  <c r="P2140" i="12" s="1"/>
  <c r="W35" i="8"/>
  <c r="Y35" i="8"/>
  <c r="N1604" i="12" s="1"/>
  <c r="W288" i="8"/>
  <c r="Y288" i="8"/>
  <c r="N1857" i="12" s="1"/>
  <c r="W336" i="8"/>
  <c r="Y336" i="8"/>
  <c r="N1905" i="12" s="1"/>
  <c r="W450" i="8"/>
  <c r="Y450" i="8"/>
  <c r="N2019" i="12" s="1"/>
  <c r="W200" i="8"/>
  <c r="Y200" i="8"/>
  <c r="N1769" i="12" s="1"/>
  <c r="Y131" i="8"/>
  <c r="N1700" i="12" s="1"/>
  <c r="P1700" i="12" s="1"/>
  <c r="W482" i="8"/>
  <c r="Y482" i="8"/>
  <c r="N2051" i="12" s="1"/>
  <c r="W321" i="8"/>
  <c r="Y321" i="8"/>
  <c r="N1890" i="12" s="1"/>
  <c r="W289" i="8"/>
  <c r="Y289" i="8"/>
  <c r="N1858" i="12" s="1"/>
  <c r="W559" i="8"/>
  <c r="Y559" i="8"/>
  <c r="N2128" i="12" s="1"/>
  <c r="Z555" i="8"/>
  <c r="O2124" i="12" s="1"/>
  <c r="P2124" i="12" s="1"/>
  <c r="Z26" i="8"/>
  <c r="O1595" i="12" s="1"/>
  <c r="P1595" i="12" s="1"/>
  <c r="W248" i="8"/>
  <c r="Y248" i="8"/>
  <c r="N1817" i="12" s="1"/>
  <c r="W140" i="8"/>
  <c r="Y140" i="8"/>
  <c r="N1709" i="12" s="1"/>
  <c r="Z310" i="8"/>
  <c r="O1879" i="12" s="1"/>
  <c r="P1879" i="12" s="1"/>
  <c r="W297" i="8"/>
  <c r="W351" i="8"/>
  <c r="W565" i="8"/>
  <c r="Z116" i="8"/>
  <c r="O1685" i="12" s="1"/>
  <c r="P1685" i="12" s="1"/>
  <c r="W219" i="8"/>
  <c r="W498" i="8"/>
  <c r="W134" i="8"/>
  <c r="Z240" i="8"/>
  <c r="O1809" i="12" s="1"/>
  <c r="P1809" i="12" s="1"/>
  <c r="Z527" i="8"/>
  <c r="O2096" i="12" s="1"/>
  <c r="P2096" i="12" s="1"/>
  <c r="W301" i="8"/>
  <c r="Y301" i="8"/>
  <c r="N1870" i="12" s="1"/>
  <c r="W460" i="8"/>
  <c r="Y460" i="8"/>
  <c r="N2029" i="12" s="1"/>
  <c r="Z290" i="8"/>
  <c r="O1859" i="12" s="1"/>
  <c r="P1859" i="12" s="1"/>
  <c r="Z541" i="8"/>
  <c r="O2110" i="12" s="1"/>
  <c r="P2110" i="12" s="1"/>
  <c r="Z42" i="8"/>
  <c r="O1611" i="12" s="1"/>
  <c r="P1611" i="12" s="1"/>
  <c r="Z71" i="8"/>
  <c r="O1640" i="12" s="1"/>
  <c r="P1640" i="12" s="1"/>
  <c r="W8" i="8"/>
  <c r="Z50" i="8"/>
  <c r="O1619" i="12" s="1"/>
  <c r="P1619" i="12" s="1"/>
  <c r="W17" i="8"/>
  <c r="W279" i="8"/>
  <c r="W581" i="8"/>
  <c r="W359" i="8"/>
  <c r="W309" i="8"/>
  <c r="W28" i="8"/>
  <c r="W474" i="8"/>
  <c r="W188" i="8"/>
  <c r="W68" i="8"/>
  <c r="W32" i="8"/>
  <c r="W283" i="8"/>
  <c r="W286" i="8"/>
  <c r="W591" i="8"/>
  <c r="W443" i="8"/>
  <c r="W182" i="8"/>
  <c r="W23" i="8"/>
  <c r="W442" i="8"/>
  <c r="W251" i="8"/>
  <c r="W123" i="8"/>
  <c r="W296" i="8"/>
  <c r="W467" i="8"/>
  <c r="W318" i="8"/>
  <c r="W295" i="8"/>
  <c r="W256" i="8"/>
  <c r="Z256" i="8" s="1"/>
  <c r="O1825" i="12" s="1"/>
  <c r="P1825" i="12" s="1"/>
  <c r="W19" i="8"/>
  <c r="W357" i="8"/>
  <c r="W312" i="8"/>
  <c r="W553" i="8"/>
  <c r="W307" i="8"/>
  <c r="W115" i="8"/>
  <c r="W179" i="8"/>
  <c r="W87" i="8"/>
  <c r="W549" i="8"/>
  <c r="W523" i="8"/>
  <c r="W439" i="8"/>
  <c r="W139" i="8"/>
  <c r="W166" i="8"/>
  <c r="W428" i="8"/>
  <c r="W9" i="8"/>
  <c r="W53" i="8"/>
  <c r="W67" i="8"/>
  <c r="W164" i="8"/>
  <c r="W514" i="8"/>
  <c r="W227" i="8"/>
  <c r="W425" i="8"/>
  <c r="W535" i="8"/>
  <c r="W491" i="8"/>
  <c r="W216" i="8"/>
  <c r="W108" i="8"/>
  <c r="W304" i="8"/>
  <c r="W287" i="8"/>
  <c r="W83" i="8"/>
  <c r="Z83" i="8" s="1"/>
  <c r="O1652" i="12" s="1"/>
  <c r="P1652" i="12" s="1"/>
  <c r="W621" i="8"/>
  <c r="W561" i="8"/>
  <c r="W154" i="8"/>
  <c r="W59" i="8"/>
  <c r="W458" i="8"/>
  <c r="W364" i="8"/>
  <c r="W337" i="8"/>
  <c r="W30" i="8"/>
  <c r="W490" i="8"/>
  <c r="W102" i="8"/>
  <c r="W300" i="8"/>
  <c r="W436" i="8"/>
  <c r="Z436" i="8" s="1"/>
  <c r="O2005" i="12" s="1"/>
  <c r="P2005" i="12" s="1"/>
  <c r="W122" i="8"/>
  <c r="W411" i="8"/>
  <c r="W60" i="8"/>
  <c r="W567" i="8"/>
  <c r="Z567" i="8" s="1"/>
  <c r="O2136" i="12" s="1"/>
  <c r="P2136" i="12" s="1"/>
  <c r="W96" i="8"/>
  <c r="W203" i="8"/>
  <c r="W552" i="8"/>
  <c r="W284" i="8"/>
  <c r="W260" i="8"/>
  <c r="W72" i="8"/>
  <c r="Z72" i="8" s="1"/>
  <c r="O1641" i="12" s="1"/>
  <c r="P1641" i="12" s="1"/>
  <c r="W40" i="8"/>
  <c r="W352" i="8"/>
  <c r="W98" i="8"/>
  <c r="W12" i="8"/>
  <c r="W186" i="8"/>
  <c r="W94" i="8"/>
  <c r="Z94" i="8" s="1"/>
  <c r="O1663" i="12" s="1"/>
  <c r="P1663" i="12" s="1"/>
  <c r="W622" i="8"/>
  <c r="W531" i="8"/>
  <c r="W543" i="8"/>
  <c r="W507" i="8"/>
  <c r="W423" i="8"/>
  <c r="W332" i="8"/>
  <c r="W24" i="8"/>
  <c r="W73" i="8"/>
  <c r="W36" i="8"/>
  <c r="W280" i="8"/>
  <c r="W573" i="8"/>
  <c r="W353" i="8"/>
  <c r="W75" i="8"/>
  <c r="W477" i="8"/>
  <c r="W421" i="8"/>
  <c r="W236" i="8"/>
  <c r="W316" i="8"/>
  <c r="W506" i="8"/>
  <c r="W331" i="8"/>
  <c r="W77" i="8"/>
  <c r="W557" i="8"/>
  <c r="W328" i="8"/>
  <c r="W435" i="8"/>
  <c r="W326" i="8"/>
  <c r="W43" i="8"/>
  <c r="W365" i="8"/>
  <c r="W429" i="8"/>
  <c r="W142" i="8"/>
  <c r="W52" i="8"/>
  <c r="W7" i="8"/>
  <c r="U712" i="8"/>
  <c r="V712" i="8" s="1"/>
  <c r="Y712" i="8" s="1"/>
  <c r="N2281" i="12" s="1"/>
  <c r="U722" i="8"/>
  <c r="V722" i="8" s="1"/>
  <c r="Y722" i="8" s="1"/>
  <c r="N2291" i="12" s="1"/>
  <c r="U706" i="8"/>
  <c r="V706" i="8" s="1"/>
  <c r="Y706" i="8" s="1"/>
  <c r="N2275" i="12" s="1"/>
  <c r="U705" i="8"/>
  <c r="V705" i="8" s="1"/>
  <c r="Y705" i="8" s="1"/>
  <c r="N2274" i="12" s="1"/>
  <c r="U653" i="8"/>
  <c r="V653" i="8" s="1"/>
  <c r="U717" i="8"/>
  <c r="V717" i="8" s="1"/>
  <c r="Y717" i="8" s="1"/>
  <c r="N2286" i="12" s="1"/>
  <c r="U659" i="8"/>
  <c r="V659" i="8" s="1"/>
  <c r="U627" i="8"/>
  <c r="V627" i="8" s="1"/>
  <c r="U648" i="8"/>
  <c r="V648" i="8" s="1"/>
  <c r="U604" i="8"/>
  <c r="V604" i="8" s="1"/>
  <c r="Y604" i="8" s="1"/>
  <c r="N2173" i="12" s="1"/>
  <c r="U644" i="8"/>
  <c r="V644" i="8" s="1"/>
  <c r="U598" i="8"/>
  <c r="V598" i="8" s="1"/>
  <c r="U603" i="8"/>
  <c r="V603" i="8" s="1"/>
  <c r="Y603" i="8" s="1"/>
  <c r="N2172" i="12" s="1"/>
  <c r="U609" i="8"/>
  <c r="V609" i="8" s="1"/>
  <c r="Y609" i="8" s="1"/>
  <c r="N2178" i="12" s="1"/>
  <c r="U554" i="8"/>
  <c r="V554" i="8" s="1"/>
  <c r="Y554" i="8" s="1"/>
  <c r="N2123" i="12" s="1"/>
  <c r="U562" i="8"/>
  <c r="V562" i="8" s="1"/>
  <c r="U605" i="8"/>
  <c r="V605" i="8" s="1"/>
  <c r="Y605" i="8" s="1"/>
  <c r="N2174" i="12" s="1"/>
  <c r="U209" i="8"/>
  <c r="V209" i="8" s="1"/>
  <c r="Y209" i="8" s="1"/>
  <c r="N1778" i="12" s="1"/>
  <c r="U547" i="8"/>
  <c r="V547" i="8" s="1"/>
  <c r="Y547" i="8" s="1"/>
  <c r="N2116" i="12" s="1"/>
  <c r="U401" i="8"/>
  <c r="V401" i="8" s="1"/>
  <c r="Y401" i="8" s="1"/>
  <c r="N1970" i="12" s="1"/>
  <c r="U502" i="8"/>
  <c r="V502" i="8" s="1"/>
  <c r="Y502" i="8" s="1"/>
  <c r="N2071" i="12" s="1"/>
  <c r="U449" i="8"/>
  <c r="V449" i="8" s="1"/>
  <c r="U266" i="8"/>
  <c r="V266" i="8" s="1"/>
  <c r="Y266" i="8" s="1"/>
  <c r="N1835" i="12" s="1"/>
  <c r="U193" i="8"/>
  <c r="V193" i="8" s="1"/>
  <c r="U335" i="8"/>
  <c r="V335" i="8" s="1"/>
  <c r="Y335" i="8" s="1"/>
  <c r="N1904" i="12" s="1"/>
  <c r="U92" i="8"/>
  <c r="V92" i="8" s="1"/>
  <c r="Y92" i="8" s="1"/>
  <c r="N1661" i="12" s="1"/>
  <c r="U397" i="8"/>
  <c r="V397" i="8" s="1"/>
  <c r="Y397" i="8" s="1"/>
  <c r="N1966" i="12" s="1"/>
  <c r="U223" i="8"/>
  <c r="V223" i="8" s="1"/>
  <c r="U339" i="8"/>
  <c r="V339" i="8" s="1"/>
  <c r="Y339" i="8" s="1"/>
  <c r="N1908" i="12" s="1"/>
  <c r="U323" i="8"/>
  <c r="V323" i="8" s="1"/>
  <c r="Y323" i="8" s="1"/>
  <c r="N1892" i="12" s="1"/>
  <c r="U432" i="8"/>
  <c r="V432" i="8" s="1"/>
  <c r="U361" i="8"/>
  <c r="V361" i="8" s="1"/>
  <c r="Y361" i="8" s="1"/>
  <c r="N1930" i="12" s="1"/>
  <c r="U163" i="8"/>
  <c r="V163" i="8" s="1"/>
  <c r="U97" i="8"/>
  <c r="V97" i="8" s="1"/>
  <c r="Y97" i="8" s="1"/>
  <c r="N1666" i="12" s="1"/>
  <c r="U63" i="8"/>
  <c r="V63" i="8" s="1"/>
  <c r="U47" i="8"/>
  <c r="V47" i="8" s="1"/>
  <c r="U15" i="8"/>
  <c r="V15" i="8" s="1"/>
  <c r="Y15" i="8" s="1"/>
  <c r="N1584" i="12" s="1"/>
  <c r="U272" i="8"/>
  <c r="V272" i="8" s="1"/>
  <c r="Y272" i="8" s="1"/>
  <c r="N1841" i="12" s="1"/>
  <c r="U189" i="8"/>
  <c r="V189" i="8" s="1"/>
  <c r="U224" i="8"/>
  <c r="V224" i="8" s="1"/>
  <c r="U185" i="8"/>
  <c r="V185" i="8" s="1"/>
  <c r="U516" i="8"/>
  <c r="V516" i="8" s="1"/>
  <c r="Y516" i="8" s="1"/>
  <c r="N2085" i="12" s="1"/>
  <c r="U504" i="8"/>
  <c r="V504" i="8" s="1"/>
  <c r="Y504" i="8" s="1"/>
  <c r="N2073" i="12" s="1"/>
  <c r="U275" i="8"/>
  <c r="V275" i="8" s="1"/>
  <c r="U403" i="8"/>
  <c r="V403" i="8" s="1"/>
  <c r="Y403" i="8" s="1"/>
  <c r="N1972" i="12" s="1"/>
  <c r="U580" i="8"/>
  <c r="V580" i="8" s="1"/>
  <c r="Y580" i="8" s="1"/>
  <c r="N2149" i="12" s="1"/>
  <c r="U519" i="8"/>
  <c r="V519" i="8" s="1"/>
  <c r="Y519" i="8" s="1"/>
  <c r="N2088" i="12" s="1"/>
  <c r="U484" i="8"/>
  <c r="V484" i="8" s="1"/>
  <c r="U390" i="8"/>
  <c r="V390" i="8" s="1"/>
  <c r="Y390" i="8" s="1"/>
  <c r="N1959" i="12" s="1"/>
  <c r="U692" i="8"/>
  <c r="V692" i="8" s="1"/>
  <c r="U676" i="8"/>
  <c r="V676" i="8" s="1"/>
  <c r="U718" i="8"/>
  <c r="V718" i="8" s="1"/>
  <c r="U686" i="8"/>
  <c r="V686" i="8" s="1"/>
  <c r="Y686" i="8" s="1"/>
  <c r="N2255" i="12" s="1"/>
  <c r="U670" i="8"/>
  <c r="V670" i="8" s="1"/>
  <c r="U665" i="8"/>
  <c r="V665" i="8" s="1"/>
  <c r="Y665" i="8" s="1"/>
  <c r="N2234" i="12" s="1"/>
  <c r="U649" i="8"/>
  <c r="V649" i="8" s="1"/>
  <c r="Y649" i="8" s="1"/>
  <c r="N2218" i="12" s="1"/>
  <c r="U709" i="8"/>
  <c r="V709" i="8" s="1"/>
  <c r="U639" i="8"/>
  <c r="V639" i="8" s="1"/>
  <c r="Y639" i="8" s="1"/>
  <c r="N2208" i="12" s="1"/>
  <c r="U616" i="8"/>
  <c r="V616" i="8" s="1"/>
  <c r="Y616" i="8" s="1"/>
  <c r="N2185" i="12" s="1"/>
  <c r="U600" i="8"/>
  <c r="V600" i="8" s="1"/>
  <c r="U636" i="8"/>
  <c r="V636" i="8" s="1"/>
  <c r="Y636" i="8" s="1"/>
  <c r="N2205" i="12" s="1"/>
  <c r="U610" i="8"/>
  <c r="V610" i="8" s="1"/>
  <c r="Y610" i="8" s="1"/>
  <c r="N2179" i="12" s="1"/>
  <c r="U634" i="8"/>
  <c r="V634" i="8" s="1"/>
  <c r="Y634" i="8" s="1"/>
  <c r="N2203" i="12" s="1"/>
  <c r="U595" i="8"/>
  <c r="V595" i="8" s="1"/>
  <c r="Y595" i="8" s="1"/>
  <c r="N2164" i="12" s="1"/>
  <c r="U534" i="8"/>
  <c r="V534" i="8" s="1"/>
  <c r="Y534" i="8" s="1"/>
  <c r="N2103" i="12" s="1"/>
  <c r="U601" i="8"/>
  <c r="V601" i="8" s="1"/>
  <c r="U542" i="8"/>
  <c r="V542" i="8" s="1"/>
  <c r="Y542" i="8" s="1"/>
  <c r="N2111" i="12" s="1"/>
  <c r="U599" i="8"/>
  <c r="V599" i="8" s="1"/>
  <c r="U550" i="8"/>
  <c r="V550" i="8" s="1"/>
  <c r="U597" i="8"/>
  <c r="V597" i="8" s="1"/>
  <c r="Y597" i="8" s="1"/>
  <c r="N2166" i="12" s="1"/>
  <c r="U538" i="8"/>
  <c r="V538" i="8" s="1"/>
  <c r="U572" i="8"/>
  <c r="V572" i="8" s="1"/>
  <c r="U481" i="8"/>
  <c r="V481" i="8" s="1"/>
  <c r="U454" i="8"/>
  <c r="V454" i="8" s="1"/>
  <c r="U392" i="8"/>
  <c r="V392" i="8" s="1"/>
  <c r="Y392" i="8" s="1"/>
  <c r="N1961" i="12" s="1"/>
  <c r="U480" i="8"/>
  <c r="V480" i="8" s="1"/>
  <c r="Y480" i="8" s="1"/>
  <c r="N2049" i="12" s="1"/>
  <c r="U393" i="8"/>
  <c r="V393" i="8" s="1"/>
  <c r="U447" i="8"/>
  <c r="V447" i="8" s="1"/>
  <c r="U405" i="8"/>
  <c r="V405" i="8" s="1"/>
  <c r="Y405" i="8" s="1"/>
  <c r="N1974" i="12" s="1"/>
  <c r="U211" i="8"/>
  <c r="V211" i="8" s="1"/>
  <c r="U158" i="8"/>
  <c r="V158" i="8" s="1"/>
  <c r="U51" i="8"/>
  <c r="V51" i="8" s="1"/>
  <c r="Y51" i="8" s="1"/>
  <c r="N1620" i="12" s="1"/>
  <c r="U495" i="8"/>
  <c r="V495" i="8" s="1"/>
  <c r="U201" i="8"/>
  <c r="V201" i="8" s="1"/>
  <c r="U246" i="8"/>
  <c r="V246" i="8" s="1"/>
  <c r="Y246" i="8" s="1"/>
  <c r="N1815" i="12" s="1"/>
  <c r="U138" i="8"/>
  <c r="V138" i="8" s="1"/>
  <c r="U325" i="8"/>
  <c r="V325" i="8" s="1"/>
  <c r="Y325" i="8" s="1"/>
  <c r="N1894" i="12" s="1"/>
  <c r="U513" i="8"/>
  <c r="V513" i="8" s="1"/>
  <c r="U404" i="8"/>
  <c r="V404" i="8" s="1"/>
  <c r="Y404" i="8" s="1"/>
  <c r="N1973" i="12" s="1"/>
  <c r="U258" i="8"/>
  <c r="V258" i="8" s="1"/>
  <c r="U135" i="8"/>
  <c r="V135" i="8" s="1"/>
  <c r="Y135" i="8" s="1"/>
  <c r="N1704" i="12" s="1"/>
  <c r="U100" i="8"/>
  <c r="V100" i="8" s="1"/>
  <c r="Y100" i="8" s="1"/>
  <c r="N1669" i="12" s="1"/>
  <c r="U61" i="8"/>
  <c r="V61" i="8" s="1"/>
  <c r="U48" i="8"/>
  <c r="V48" i="8" s="1"/>
  <c r="U21" i="8"/>
  <c r="V21" i="8" s="1"/>
  <c r="Y21" i="8" s="1"/>
  <c r="N1590" i="12" s="1"/>
  <c r="U292" i="8"/>
  <c r="V292" i="8" s="1"/>
  <c r="Y292" i="8" s="1"/>
  <c r="N1861" i="12" s="1"/>
  <c r="U579" i="8"/>
  <c r="V579" i="8" s="1"/>
  <c r="Y579" i="8" s="1"/>
  <c r="N2148" i="12" s="1"/>
  <c r="U367" i="8"/>
  <c r="V367" i="8" s="1"/>
  <c r="Y367" i="8" s="1"/>
  <c r="N1936" i="12" s="1"/>
  <c r="U175" i="8"/>
  <c r="V175" i="8" s="1"/>
  <c r="Y175" i="8" s="1"/>
  <c r="N1744" i="12" s="1"/>
  <c r="U147" i="8"/>
  <c r="V147" i="8" s="1"/>
  <c r="U333" i="8"/>
  <c r="V333" i="8" s="1"/>
  <c r="Y333" i="8" s="1"/>
  <c r="N1902" i="12" s="1"/>
  <c r="U151" i="8"/>
  <c r="V151" i="8" s="1"/>
  <c r="Y151" i="8" s="1"/>
  <c r="N1720" i="12" s="1"/>
  <c r="U589" i="8"/>
  <c r="V589" i="8" s="1"/>
  <c r="Y589" i="8" s="1"/>
  <c r="N2158" i="12" s="1"/>
  <c r="U493" i="8"/>
  <c r="V493" i="8" s="1"/>
  <c r="Y493" i="8" s="1"/>
  <c r="N2062" i="12" s="1"/>
  <c r="U500" i="8"/>
  <c r="V500" i="8" s="1"/>
  <c r="Y500" i="8" s="1"/>
  <c r="N2069" i="12" s="1"/>
  <c r="U473" i="8"/>
  <c r="V473" i="8" s="1"/>
  <c r="Y473" i="8" s="1"/>
  <c r="N2042" i="12" s="1"/>
  <c r="U453" i="8"/>
  <c r="V453" i="8" s="1"/>
  <c r="U399" i="8"/>
  <c r="V399" i="8" s="1"/>
  <c r="U263" i="8"/>
  <c r="V263" i="8" s="1"/>
  <c r="Y263" i="8" s="1"/>
  <c r="N1832" i="12" s="1"/>
  <c r="U568" i="8"/>
  <c r="V568" i="8" s="1"/>
  <c r="U517" i="8"/>
  <c r="V517" i="8" s="1"/>
  <c r="Y517" i="8" s="1"/>
  <c r="N2086" i="12" s="1"/>
  <c r="U503" i="8"/>
  <c r="V503" i="8" s="1"/>
  <c r="U472" i="8"/>
  <c r="V472" i="8" s="1"/>
  <c r="U402" i="8"/>
  <c r="V402" i="8" s="1"/>
  <c r="Y402" i="8" s="1"/>
  <c r="N1971" i="12" s="1"/>
  <c r="U386" i="8"/>
  <c r="V386" i="8" s="1"/>
  <c r="Y386" i="8" s="1"/>
  <c r="N1955" i="12" s="1"/>
  <c r="U368" i="8"/>
  <c r="V368" i="8" s="1"/>
  <c r="Y368" i="8" s="1"/>
  <c r="N1937" i="12" s="1"/>
  <c r="U714" i="8"/>
  <c r="V714" i="8" s="1"/>
  <c r="Y714" i="8" s="1"/>
  <c r="N2283" i="12" s="1"/>
  <c r="U594" i="8"/>
  <c r="V594" i="8" s="1"/>
  <c r="Y594" i="8" s="1"/>
  <c r="N2163" i="12" s="1"/>
  <c r="U638" i="8"/>
  <c r="V638" i="8" s="1"/>
  <c r="Y638" i="8" s="1"/>
  <c r="N2207" i="12" s="1"/>
  <c r="U590" i="8"/>
  <c r="V590" i="8" s="1"/>
  <c r="Y590" i="8" s="1"/>
  <c r="N2159" i="12" s="1"/>
  <c r="U569" i="8"/>
  <c r="V569" i="8" s="1"/>
  <c r="Y569" i="8" s="1"/>
  <c r="N2138" i="12" s="1"/>
  <c r="U537" i="8"/>
  <c r="V537" i="8" s="1"/>
  <c r="Y537" i="8" s="1"/>
  <c r="N2106" i="12" s="1"/>
  <c r="U479" i="8"/>
  <c r="V479" i="8" s="1"/>
  <c r="U438" i="8"/>
  <c r="V438" i="8" s="1"/>
  <c r="Y438" i="8" s="1"/>
  <c r="N2007" i="12" s="1"/>
  <c r="U528" i="8"/>
  <c r="V528" i="8" s="1"/>
  <c r="Y528" i="8" s="1"/>
  <c r="N2097" i="12" s="1"/>
  <c r="U464" i="8"/>
  <c r="V464" i="8" s="1"/>
  <c r="Y464" i="8" s="1"/>
  <c r="N2033" i="12" s="1"/>
  <c r="U384" i="8"/>
  <c r="V384" i="8" s="1"/>
  <c r="Y384" i="8" s="1"/>
  <c r="N1953" i="12" s="1"/>
  <c r="U433" i="8"/>
  <c r="V433" i="8" s="1"/>
  <c r="Y433" i="8" s="1"/>
  <c r="N2002" i="12" s="1"/>
  <c r="U388" i="8"/>
  <c r="V388" i="8" s="1"/>
  <c r="Y388" i="8" s="1"/>
  <c r="N1957" i="12" s="1"/>
  <c r="U196" i="8"/>
  <c r="V196" i="8" s="1"/>
  <c r="Y196" i="8" s="1"/>
  <c r="N1765" i="12" s="1"/>
  <c r="U356" i="8"/>
  <c r="V356" i="8" s="1"/>
  <c r="Y356" i="8" s="1"/>
  <c r="N1925" i="12" s="1"/>
  <c r="U344" i="8"/>
  <c r="V344" i="8" s="1"/>
  <c r="Y344" i="8" s="1"/>
  <c r="N1913" i="12" s="1"/>
  <c r="U129" i="8"/>
  <c r="V129" i="8" s="1"/>
  <c r="Y129" i="8" s="1"/>
  <c r="N1698" i="12" s="1"/>
  <c r="U80" i="8"/>
  <c r="V80" i="8" s="1"/>
  <c r="Y80" i="8" s="1"/>
  <c r="N1649" i="12" s="1"/>
  <c r="U39" i="8"/>
  <c r="V39" i="8" s="1"/>
  <c r="Y39" i="8" s="1"/>
  <c r="N1608" i="12" s="1"/>
  <c r="U273" i="8"/>
  <c r="V273" i="8" s="1"/>
  <c r="Y273" i="8" s="1"/>
  <c r="N1842" i="12" s="1"/>
  <c r="U255" i="8"/>
  <c r="V255" i="8" s="1"/>
  <c r="Y255" i="8" s="1"/>
  <c r="N1824" i="12" s="1"/>
  <c r="U345" i="8"/>
  <c r="V345" i="8" s="1"/>
  <c r="Y345" i="8" s="1"/>
  <c r="N1914" i="12" s="1"/>
  <c r="U143" i="8"/>
  <c r="V143" i="8" s="1"/>
  <c r="Y143" i="8" s="1"/>
  <c r="N1712" i="12" s="1"/>
  <c r="U106" i="8"/>
  <c r="V106" i="8" s="1"/>
  <c r="Y106" i="8" s="1"/>
  <c r="N1675" i="12" s="1"/>
  <c r="U511" i="8"/>
  <c r="V511" i="8" s="1"/>
  <c r="Y511" i="8" s="1"/>
  <c r="N2080" i="12" s="1"/>
  <c r="U389" i="8"/>
  <c r="V389" i="8" s="1"/>
  <c r="Y389" i="8" s="1"/>
  <c r="N1958" i="12" s="1"/>
  <c r="U264" i="8"/>
  <c r="V264" i="8" s="1"/>
  <c r="Y264" i="8" s="1"/>
  <c r="N1833" i="12" s="1"/>
  <c r="U167" i="8"/>
  <c r="V167" i="8" s="1"/>
  <c r="U170" i="8"/>
  <c r="V170" i="8" s="1"/>
  <c r="Y170" i="8" s="1"/>
  <c r="N1739" i="12" s="1"/>
  <c r="U221" i="8"/>
  <c r="V221" i="8" s="1"/>
  <c r="Y221" i="8" s="1"/>
  <c r="N1790" i="12" s="1"/>
  <c r="U93" i="8"/>
  <c r="V93" i="8" s="1"/>
  <c r="Y93" i="8" s="1"/>
  <c r="N1662" i="12" s="1"/>
  <c r="U74" i="8"/>
  <c r="V74" i="8" s="1"/>
  <c r="U114" i="8"/>
  <c r="V114" i="8" s="1"/>
  <c r="Y114" i="8" s="1"/>
  <c r="N1683" i="12" s="1"/>
  <c r="U27" i="8"/>
  <c r="V27" i="8" s="1"/>
  <c r="Y27" i="8" s="1"/>
  <c r="N1596" i="12" s="1"/>
  <c r="U31" i="8"/>
  <c r="V31" i="8" s="1"/>
  <c r="U291" i="8"/>
  <c r="V291" i="8" s="1"/>
  <c r="Y291" i="8" s="1"/>
  <c r="N1860" i="12" s="1"/>
  <c r="U496" i="8"/>
  <c r="V496" i="8" s="1"/>
  <c r="Y496" i="8" s="1"/>
  <c r="N2065" i="12" s="1"/>
  <c r="U232" i="8"/>
  <c r="V232" i="8" s="1"/>
  <c r="Y232" i="8" s="1"/>
  <c r="N1801" i="12" s="1"/>
  <c r="U231" i="8"/>
  <c r="V231" i="8" s="1"/>
  <c r="U184" i="8"/>
  <c r="V184" i="8" s="1"/>
  <c r="Y184" i="8" s="1"/>
  <c r="N1753" i="12" s="1"/>
  <c r="U119" i="8"/>
  <c r="V119" i="8" s="1"/>
  <c r="Y119" i="8" s="1"/>
  <c r="N1688" i="12" s="1"/>
  <c r="U101" i="8"/>
  <c r="V101" i="8" s="1"/>
  <c r="Y101" i="8" s="1"/>
  <c r="N1670" i="12" s="1"/>
  <c r="U155" i="8"/>
  <c r="V155" i="8" s="1"/>
  <c r="U587" i="8"/>
  <c r="V587" i="8" s="1"/>
  <c r="Y587" i="8" s="1"/>
  <c r="N2156" i="12" s="1"/>
  <c r="U510" i="8"/>
  <c r="V510" i="8" s="1"/>
  <c r="Y510" i="8" s="1"/>
  <c r="N2079" i="12" s="1"/>
  <c r="U489" i="8"/>
  <c r="V489" i="8" s="1"/>
  <c r="Y489" i="8" s="1"/>
  <c r="N2058" i="12" s="1"/>
  <c r="U471" i="8"/>
  <c r="V471" i="8" s="1"/>
  <c r="Y471" i="8" s="1"/>
  <c r="N2040" i="12" s="1"/>
  <c r="U375" i="8"/>
  <c r="V375" i="8" s="1"/>
  <c r="Y375" i="8" s="1"/>
  <c r="N1944" i="12" s="1"/>
  <c r="U413" i="8"/>
  <c r="V413" i="8" s="1"/>
  <c r="Y413" i="8" s="1"/>
  <c r="N1982" i="12" s="1"/>
  <c r="U395" i="8"/>
  <c r="V395" i="8" s="1"/>
  <c r="Y395" i="8" s="1"/>
  <c r="N1964" i="12" s="1"/>
  <c r="U379" i="8"/>
  <c r="V379" i="8" s="1"/>
  <c r="U536" i="8"/>
  <c r="V536" i="8" s="1"/>
  <c r="Y536" i="8" s="1"/>
  <c r="N2105" i="12" s="1"/>
  <c r="U494" i="8"/>
  <c r="V494" i="8" s="1"/>
  <c r="Y494" i="8" s="1"/>
  <c r="N2063" i="12" s="1"/>
  <c r="U524" i="8"/>
  <c r="V524" i="8" s="1"/>
  <c r="Y524" i="8" s="1"/>
  <c r="N2093" i="12" s="1"/>
  <c r="U501" i="8"/>
  <c r="V501" i="8" s="1"/>
  <c r="Y501" i="8" s="1"/>
  <c r="N2070" i="12" s="1"/>
  <c r="U468" i="8"/>
  <c r="V468" i="8" s="1"/>
  <c r="Y468" i="8" s="1"/>
  <c r="N2037" i="12" s="1"/>
  <c r="U412" i="8"/>
  <c r="V412" i="8" s="1"/>
  <c r="Y412" i="8" s="1"/>
  <c r="N1981" i="12" s="1"/>
  <c r="U398" i="8"/>
  <c r="V398" i="8" s="1"/>
  <c r="Y398" i="8" s="1"/>
  <c r="N1967" i="12" s="1"/>
  <c r="U382" i="8"/>
  <c r="V382" i="8" s="1"/>
  <c r="Y382" i="8" s="1"/>
  <c r="N1951" i="12" s="1"/>
  <c r="U716" i="8"/>
  <c r="V716" i="8" s="1"/>
  <c r="Y716" i="8" s="1"/>
  <c r="N2285" i="12" s="1"/>
  <c r="U700" i="8"/>
  <c r="V700" i="8" s="1"/>
  <c r="Y700" i="8" s="1"/>
  <c r="N2269" i="12" s="1"/>
  <c r="U684" i="8"/>
  <c r="V684" i="8" s="1"/>
  <c r="Y684" i="8" s="1"/>
  <c r="N2253" i="12" s="1"/>
  <c r="U668" i="8"/>
  <c r="V668" i="8" s="1"/>
  <c r="U710" i="8"/>
  <c r="V710" i="8" s="1"/>
  <c r="Y710" i="8" s="1"/>
  <c r="N2279" i="12" s="1"/>
  <c r="U694" i="8"/>
  <c r="V694" i="8" s="1"/>
  <c r="Y694" i="8" s="1"/>
  <c r="N2263" i="12" s="1"/>
  <c r="U678" i="8"/>
  <c r="V678" i="8" s="1"/>
  <c r="Y678" i="8" s="1"/>
  <c r="N2247" i="12" s="1"/>
  <c r="U713" i="8"/>
  <c r="V713" i="8" s="1"/>
  <c r="Y713" i="8" s="1"/>
  <c r="N2282" i="12" s="1"/>
  <c r="U681" i="8"/>
  <c r="V681" i="8" s="1"/>
  <c r="Y681" i="8" s="1"/>
  <c r="N2250" i="12" s="1"/>
  <c r="U657" i="8"/>
  <c r="V657" i="8" s="1"/>
  <c r="Y657" i="8" s="1"/>
  <c r="N2226" i="12" s="1"/>
  <c r="U641" i="8"/>
  <c r="V641" i="8" s="1"/>
  <c r="Y641" i="8" s="1"/>
  <c r="N2210" i="12" s="1"/>
  <c r="U625" i="8"/>
  <c r="V625" i="8" s="1"/>
  <c r="U693" i="8"/>
  <c r="V693" i="8" s="1"/>
  <c r="Y693" i="8" s="1"/>
  <c r="N2262" i="12" s="1"/>
  <c r="U663" i="8"/>
  <c r="V663" i="8" s="1"/>
  <c r="Y663" i="8" s="1"/>
  <c r="N2232" i="12" s="1"/>
  <c r="U647" i="8"/>
  <c r="V647" i="8" s="1"/>
  <c r="Y647" i="8" s="1"/>
  <c r="N2216" i="12" s="1"/>
  <c r="U631" i="8"/>
  <c r="V631" i="8" s="1"/>
  <c r="U703" i="8"/>
  <c r="V703" i="8" s="1"/>
  <c r="Y703" i="8" s="1"/>
  <c r="N2272" i="12" s="1"/>
  <c r="U656" i="8"/>
  <c r="V656" i="8" s="1"/>
  <c r="Y656" i="8" s="1"/>
  <c r="N2225" i="12" s="1"/>
  <c r="U624" i="8"/>
  <c r="V624" i="8" s="1"/>
  <c r="Y624" i="8" s="1"/>
  <c r="N2193" i="12" s="1"/>
  <c r="U608" i="8"/>
  <c r="V608" i="8" s="1"/>
  <c r="U711" i="8"/>
  <c r="V711" i="8" s="1"/>
  <c r="Y711" i="8" s="1"/>
  <c r="N2280" i="12" s="1"/>
  <c r="U652" i="8"/>
  <c r="V652" i="8" s="1"/>
  <c r="Y652" i="8" s="1"/>
  <c r="N2221" i="12" s="1"/>
  <c r="U618" i="8"/>
  <c r="V618" i="8" s="1"/>
  <c r="Y618" i="8" s="1"/>
  <c r="N2187" i="12" s="1"/>
  <c r="U602" i="8"/>
  <c r="V602" i="8" s="1"/>
  <c r="Y602" i="8" s="1"/>
  <c r="N2171" i="12" s="1"/>
  <c r="U666" i="8"/>
  <c r="V666" i="8" s="1"/>
  <c r="Y666" i="8" s="1"/>
  <c r="N2235" i="12" s="1"/>
  <c r="U611" i="8"/>
  <c r="V611" i="8" s="1"/>
  <c r="Y611" i="8" s="1"/>
  <c r="N2180" i="12" s="1"/>
  <c r="U566" i="8"/>
  <c r="V566" i="8" s="1"/>
  <c r="Y566" i="8" s="1"/>
  <c r="N2135" i="12" s="1"/>
  <c r="U675" i="8"/>
  <c r="V675" i="8" s="1"/>
  <c r="U617" i="8"/>
  <c r="V617" i="8" s="1"/>
  <c r="Y617" i="8" s="1"/>
  <c r="N2186" i="12" s="1"/>
  <c r="U574" i="8"/>
  <c r="V574" i="8" s="1"/>
  <c r="Y574" i="8" s="1"/>
  <c r="N2143" i="12" s="1"/>
  <c r="U667" i="8"/>
  <c r="V667" i="8" s="1"/>
  <c r="Y667" i="8" s="1"/>
  <c r="N2236" i="12" s="1"/>
  <c r="U615" i="8"/>
  <c r="V615" i="8" s="1"/>
  <c r="U582" i="8"/>
  <c r="V582" i="8" s="1"/>
  <c r="Y582" i="8" s="1"/>
  <c r="N2151" i="12" s="1"/>
  <c r="U218" i="8"/>
  <c r="V218" i="8" s="1"/>
  <c r="Y218" i="8" s="1"/>
  <c r="N1787" i="12" s="1"/>
  <c r="U613" i="8"/>
  <c r="V613" i="8" s="1"/>
  <c r="Y613" i="8" s="1"/>
  <c r="N2182" i="12" s="1"/>
  <c r="U570" i="8"/>
  <c r="V570" i="8" s="1"/>
  <c r="U529" i="8"/>
  <c r="V529" i="8" s="1"/>
  <c r="Y529" i="8" s="1"/>
  <c r="N2098" i="12" s="1"/>
  <c r="U532" i="8"/>
  <c r="V532" i="8" s="1"/>
  <c r="Y532" i="8" s="1"/>
  <c r="N2101" i="12" s="1"/>
  <c r="U560" i="8"/>
  <c r="V560" i="8" s="1"/>
  <c r="Y560" i="8" s="1"/>
  <c r="N2129" i="12" s="1"/>
  <c r="U465" i="8"/>
  <c r="V465" i="8" s="1"/>
  <c r="Y465" i="8" s="1"/>
  <c r="N2034" i="12" s="1"/>
  <c r="U408" i="8"/>
  <c r="V408" i="8" s="1"/>
  <c r="Y408" i="8" s="1"/>
  <c r="N1977" i="12" s="1"/>
  <c r="U376" i="8"/>
  <c r="V376" i="8" s="1"/>
  <c r="Y376" i="8" s="1"/>
  <c r="N1945" i="12" s="1"/>
  <c r="U518" i="8"/>
  <c r="V518" i="8" s="1"/>
  <c r="Y518" i="8" s="1"/>
  <c r="N2087" i="12" s="1"/>
  <c r="U409" i="8"/>
  <c r="V409" i="8" s="1"/>
  <c r="U377" i="8"/>
  <c r="V377" i="8" s="1"/>
  <c r="Y377" i="8" s="1"/>
  <c r="N1946" i="12" s="1"/>
  <c r="U512" i="8"/>
  <c r="V512" i="8" s="1"/>
  <c r="Y512" i="8" s="1"/>
  <c r="N2081" i="12" s="1"/>
  <c r="U431" i="8"/>
  <c r="V431" i="8" s="1"/>
  <c r="Y431" i="8" s="1"/>
  <c r="N2000" i="12" s="1"/>
  <c r="U373" i="8"/>
  <c r="V373" i="8" s="1"/>
  <c r="Y373" i="8" s="1"/>
  <c r="N1942" i="12" s="1"/>
  <c r="U252" i="8"/>
  <c r="V252" i="8" s="1"/>
  <c r="Y252" i="8" s="1"/>
  <c r="N1821" i="12" s="1"/>
  <c r="U191" i="8"/>
  <c r="V191" i="8" s="1"/>
  <c r="Y191" i="8" s="1"/>
  <c r="N1760" i="12" s="1"/>
  <c r="U355" i="8"/>
  <c r="V355" i="8" s="1"/>
  <c r="Y355" i="8" s="1"/>
  <c r="N1924" i="12" s="1"/>
  <c r="U342" i="8"/>
  <c r="V342" i="8" s="1"/>
  <c r="Y342" i="8" s="1"/>
  <c r="N1911" i="12" s="1"/>
  <c r="U137" i="8"/>
  <c r="V137" i="8" s="1"/>
  <c r="Y137" i="8" s="1"/>
  <c r="N1706" i="12" s="1"/>
  <c r="U317" i="8"/>
  <c r="V317" i="8" s="1"/>
  <c r="Y317" i="8" s="1"/>
  <c r="N1886" i="12" s="1"/>
  <c r="U576" i="8"/>
  <c r="V576" i="8" s="1"/>
  <c r="Y576" i="8" s="1"/>
  <c r="N2145" i="12" s="1"/>
  <c r="U416" i="8"/>
  <c r="V416" i="8" s="1"/>
  <c r="Y416" i="8" s="1"/>
  <c r="N1985" i="12" s="1"/>
  <c r="U235" i="8"/>
  <c r="V235" i="8" s="1"/>
  <c r="Y235" i="8" s="1"/>
  <c r="N1804" i="12" s="1"/>
  <c r="U250" i="8"/>
  <c r="V250" i="8" s="1"/>
  <c r="Y250" i="8" s="1"/>
  <c r="N1819" i="12" s="1"/>
  <c r="U350" i="8"/>
  <c r="V350" i="8" s="1"/>
  <c r="Y350" i="8" s="1"/>
  <c r="N1919" i="12" s="1"/>
  <c r="U171" i="8"/>
  <c r="V171" i="8" s="1"/>
  <c r="U120" i="8"/>
  <c r="V120" i="8" s="1"/>
  <c r="Y120" i="8" s="1"/>
  <c r="N1689" i="12" s="1"/>
  <c r="U174" i="8"/>
  <c r="V174" i="8" s="1"/>
  <c r="Y174" i="8" s="1"/>
  <c r="N1743" i="12" s="1"/>
  <c r="U152" i="8"/>
  <c r="V152" i="8" s="1"/>
  <c r="Y152" i="8" s="1"/>
  <c r="N1721" i="12" s="1"/>
  <c r="U448" i="8"/>
  <c r="V448" i="8" s="1"/>
  <c r="Y448" i="8" s="1"/>
  <c r="N2017" i="12" s="1"/>
  <c r="U372" i="8"/>
  <c r="V372" i="8" s="1"/>
  <c r="Y372" i="8" s="1"/>
  <c r="N1941" i="12" s="1"/>
  <c r="U229" i="8"/>
  <c r="V229" i="8" s="1"/>
  <c r="Y229" i="8" s="1"/>
  <c r="N1798" i="12" s="1"/>
  <c r="U213" i="8"/>
  <c r="V213" i="8" s="1"/>
  <c r="Y213" i="8" s="1"/>
  <c r="N1782" i="12" s="1"/>
  <c r="U226" i="8"/>
  <c r="V226" i="8" s="1"/>
  <c r="U347" i="8"/>
  <c r="V347" i="8" s="1"/>
  <c r="Y347" i="8" s="1"/>
  <c r="N1916" i="12" s="1"/>
  <c r="U334" i="8"/>
  <c r="V334" i="8" s="1"/>
  <c r="Y334" i="8" s="1"/>
  <c r="N1903" i="12" s="1"/>
  <c r="U118" i="8"/>
  <c r="V118" i="8" s="1"/>
  <c r="Y118" i="8" s="1"/>
  <c r="N1687" i="12" s="1"/>
  <c r="U91" i="8"/>
  <c r="V91" i="8" s="1"/>
  <c r="U65" i="8"/>
  <c r="V65" i="8" s="1"/>
  <c r="U113" i="8"/>
  <c r="V113" i="8" s="1"/>
  <c r="Y113" i="8" s="1"/>
  <c r="N1682" i="12" s="1"/>
  <c r="U306" i="8"/>
  <c r="V306" i="8" s="1"/>
  <c r="Y306" i="8" s="1"/>
  <c r="N1875" i="12" s="1"/>
  <c r="U299" i="8"/>
  <c r="V299" i="8" s="1"/>
  <c r="Y299" i="8" s="1"/>
  <c r="N1868" i="12" s="1"/>
  <c r="U85" i="8"/>
  <c r="V85" i="8" s="1"/>
  <c r="Y85" i="8" s="1"/>
  <c r="N1654" i="12" s="1"/>
  <c r="U58" i="8"/>
  <c r="V58" i="8" s="1"/>
  <c r="Y58" i="8" s="1"/>
  <c r="N1627" i="12" s="1"/>
  <c r="U470" i="8"/>
  <c r="V470" i="8" s="1"/>
  <c r="Y470" i="8" s="1"/>
  <c r="N2039" i="12" s="1"/>
  <c r="U381" i="8"/>
  <c r="V381" i="8" s="1"/>
  <c r="Y381" i="8" s="1"/>
  <c r="N1950" i="12" s="1"/>
  <c r="U212" i="8"/>
  <c r="V212" i="8" s="1"/>
  <c r="Y212" i="8" s="1"/>
  <c r="N1781" i="12" s="1"/>
  <c r="U239" i="8"/>
  <c r="V239" i="8" s="1"/>
  <c r="Y239" i="8" s="1"/>
  <c r="N1808" i="12" s="1"/>
  <c r="U165" i="8"/>
  <c r="V165" i="8" s="1"/>
  <c r="Y165" i="8" s="1"/>
  <c r="N1734" i="12" s="1"/>
  <c r="U340" i="8"/>
  <c r="V340" i="8" s="1"/>
  <c r="Y340" i="8" s="1"/>
  <c r="N1909" i="12" s="1"/>
  <c r="U127" i="8"/>
  <c r="V127" i="8" s="1"/>
  <c r="U324" i="8"/>
  <c r="V324" i="8" s="1"/>
  <c r="Y324" i="8" s="1"/>
  <c r="N1893" i="12" s="1"/>
  <c r="U82" i="8"/>
  <c r="V82" i="8" s="1"/>
  <c r="Y82" i="8" s="1"/>
  <c r="N1651" i="12" s="1"/>
  <c r="U520" i="8"/>
  <c r="V520" i="8" s="1"/>
  <c r="Y520" i="8" s="1"/>
  <c r="N2089" i="12" s="1"/>
  <c r="U444" i="8"/>
  <c r="V444" i="8" s="1"/>
  <c r="Y444" i="8" s="1"/>
  <c r="N2013" i="12" s="1"/>
  <c r="U508" i="8"/>
  <c r="V508" i="8" s="1"/>
  <c r="Y508" i="8" s="1"/>
  <c r="N2077" i="12" s="1"/>
  <c r="U487" i="8"/>
  <c r="V487" i="8" s="1"/>
  <c r="Y487" i="8" s="1"/>
  <c r="N2056" i="12" s="1"/>
  <c r="U469" i="8"/>
  <c r="V469" i="8" s="1"/>
  <c r="U371" i="8"/>
  <c r="V371" i="8" s="1"/>
  <c r="Y371" i="8" s="1"/>
  <c r="N1940" i="12" s="1"/>
  <c r="U407" i="8"/>
  <c r="V407" i="8" s="1"/>
  <c r="Y407" i="8" s="1"/>
  <c r="N1976" i="12" s="1"/>
  <c r="U391" i="8"/>
  <c r="V391" i="8" s="1"/>
  <c r="Y391" i="8" s="1"/>
  <c r="N1960" i="12" s="1"/>
  <c r="U268" i="8"/>
  <c r="V268" i="8" s="1"/>
  <c r="Y268" i="8" s="1"/>
  <c r="N1837" i="12" s="1"/>
  <c r="U584" i="8"/>
  <c r="V584" i="8" s="1"/>
  <c r="Y584" i="8" s="1"/>
  <c r="N2153" i="12" s="1"/>
  <c r="U521" i="8"/>
  <c r="V521" i="8" s="1"/>
  <c r="Y521" i="8" s="1"/>
  <c r="N2090" i="12" s="1"/>
  <c r="U492" i="8"/>
  <c r="V492" i="8" s="1"/>
  <c r="Y492" i="8" s="1"/>
  <c r="N2061" i="12" s="1"/>
  <c r="U509" i="8"/>
  <c r="V509" i="8" s="1"/>
  <c r="Y509" i="8" s="1"/>
  <c r="N2078" i="12" s="1"/>
  <c r="U488" i="8"/>
  <c r="V488" i="8" s="1"/>
  <c r="U456" i="8"/>
  <c r="V456" i="8" s="1"/>
  <c r="Y456" i="8" s="1"/>
  <c r="N2025" i="12" s="1"/>
  <c r="U410" i="8"/>
  <c r="V410" i="8" s="1"/>
  <c r="Y410" i="8" s="1"/>
  <c r="N1979" i="12" s="1"/>
  <c r="U394" i="8"/>
  <c r="V394" i="8" s="1"/>
  <c r="Y394" i="8" s="1"/>
  <c r="N1963" i="12" s="1"/>
  <c r="U378" i="8"/>
  <c r="V378" i="8" s="1"/>
  <c r="Y378" i="8" s="1"/>
  <c r="N1947" i="12" s="1"/>
  <c r="U270" i="8"/>
  <c r="V270" i="8" s="1"/>
  <c r="Y270" i="8" s="1"/>
  <c r="N1839" i="12" s="1"/>
  <c r="W583" i="8"/>
  <c r="W577" i="8"/>
  <c r="W220" i="8"/>
  <c r="W244" i="8"/>
  <c r="Z244" i="8" s="1"/>
  <c r="O1813" i="12" s="1"/>
  <c r="P1813" i="12" s="1"/>
  <c r="W176" i="8"/>
  <c r="W95" i="8"/>
  <c r="W64" i="8"/>
  <c r="W16" i="8"/>
  <c r="W76" i="8"/>
  <c r="W478" i="8"/>
  <c r="W162" i="8"/>
  <c r="W110" i="8"/>
  <c r="W99" i="8"/>
  <c r="W551" i="8"/>
  <c r="W545" i="8"/>
  <c r="W539" i="8"/>
  <c r="Z539" i="8" s="1"/>
  <c r="O2108" i="12" s="1"/>
  <c r="P2108" i="12" s="1"/>
  <c r="W533" i="8"/>
  <c r="W525" i="8"/>
  <c r="W515" i="8"/>
  <c r="W499" i="8"/>
  <c r="W483" i="8"/>
  <c r="W462" i="8"/>
  <c r="W430" i="8"/>
  <c r="W259" i="8"/>
  <c r="W148" i="8"/>
  <c r="W111" i="8"/>
  <c r="W130" i="8"/>
  <c r="W46" i="8"/>
  <c r="Z46" i="8" s="1"/>
  <c r="O1615" i="12" s="1"/>
  <c r="P1615" i="12" s="1"/>
  <c r="U696" i="8"/>
  <c r="V696" i="8" s="1"/>
  <c r="U690" i="8"/>
  <c r="V690" i="8" s="1"/>
  <c r="U637" i="8"/>
  <c r="V637" i="8" s="1"/>
  <c r="U643" i="8"/>
  <c r="V643" i="8" s="1"/>
  <c r="U620" i="8"/>
  <c r="V620" i="8" s="1"/>
  <c r="U614" i="8"/>
  <c r="V614" i="8" s="1"/>
  <c r="U546" i="8"/>
  <c r="V546" i="8" s="1"/>
  <c r="U607" i="8"/>
  <c r="V607" i="8" s="1"/>
  <c r="Y607" i="8" s="1"/>
  <c r="N2176" i="12" s="1"/>
  <c r="U558" i="8"/>
  <c r="V558" i="8" s="1"/>
  <c r="Y558" i="8" s="1"/>
  <c r="N2127" i="12" s="1"/>
  <c r="U463" i="8"/>
  <c r="V463" i="8" s="1"/>
  <c r="Y463" i="8" s="1"/>
  <c r="N2032" i="12" s="1"/>
  <c r="U400" i="8"/>
  <c r="V400" i="8" s="1"/>
  <c r="Y400" i="8" s="1"/>
  <c r="N1969" i="12" s="1"/>
  <c r="U422" i="8"/>
  <c r="V422" i="8" s="1"/>
  <c r="U169" i="8"/>
  <c r="V169" i="8" s="1"/>
  <c r="U146" i="8"/>
  <c r="V146" i="8" s="1"/>
  <c r="U360" i="8"/>
  <c r="V360" i="8" s="1"/>
  <c r="Y360" i="8" s="1"/>
  <c r="N1929" i="12" s="1"/>
  <c r="U126" i="8"/>
  <c r="V126" i="8" s="1"/>
  <c r="U267" i="8"/>
  <c r="V267" i="8" s="1"/>
  <c r="Y267" i="8" s="1"/>
  <c r="N1836" i="12" s="1"/>
  <c r="U204" i="8"/>
  <c r="V204" i="8" s="1"/>
  <c r="Y204" i="8" s="1"/>
  <c r="N1773" i="12" s="1"/>
  <c r="U128" i="8"/>
  <c r="V128" i="8" s="1"/>
  <c r="Y128" i="8" s="1"/>
  <c r="N1697" i="12" s="1"/>
  <c r="U417" i="8"/>
  <c r="V417" i="8" s="1"/>
  <c r="U348" i="8"/>
  <c r="V348" i="8" s="1"/>
  <c r="Y348" i="8" s="1"/>
  <c r="N1917" i="12" s="1"/>
  <c r="U314" i="8"/>
  <c r="V314" i="8" s="1"/>
  <c r="Y314" i="8" s="1"/>
  <c r="N1883" i="12" s="1"/>
  <c r="U485" i="8"/>
  <c r="V485" i="8" s="1"/>
  <c r="Y485" i="8" s="1"/>
  <c r="N2054" i="12" s="1"/>
  <c r="U387" i="8"/>
  <c r="V387" i="8" s="1"/>
  <c r="U505" i="8"/>
  <c r="V505" i="8" s="1"/>
  <c r="U406" i="8"/>
  <c r="V406" i="8" s="1"/>
  <c r="Y406" i="8" s="1"/>
  <c r="N1975" i="12" s="1"/>
  <c r="U374" i="8"/>
  <c r="V374" i="8" s="1"/>
  <c r="W243" i="8"/>
  <c r="U680" i="8"/>
  <c r="V680" i="8" s="1"/>
  <c r="U674" i="8"/>
  <c r="V674" i="8" s="1"/>
  <c r="U673" i="8"/>
  <c r="V673" i="8" s="1"/>
  <c r="Y673" i="8" s="1"/>
  <c r="N2242" i="12" s="1"/>
  <c r="U685" i="8"/>
  <c r="V685" i="8" s="1"/>
  <c r="Y685" i="8" s="1"/>
  <c r="N2254" i="12" s="1"/>
  <c r="U687" i="8"/>
  <c r="V687" i="8" s="1"/>
  <c r="Y687" i="8" s="1"/>
  <c r="N2256" i="12" s="1"/>
  <c r="U695" i="8"/>
  <c r="V695" i="8" s="1"/>
  <c r="Y695" i="8" s="1"/>
  <c r="N2264" i="12" s="1"/>
  <c r="U650" i="8"/>
  <c r="V650" i="8" s="1"/>
  <c r="Y650" i="8" s="1"/>
  <c r="N2219" i="12" s="1"/>
  <c r="U662" i="8"/>
  <c r="V662" i="8" s="1"/>
  <c r="Y662" i="8" s="1"/>
  <c r="N2231" i="12" s="1"/>
  <c r="U658" i="8"/>
  <c r="V658" i="8" s="1"/>
  <c r="U691" i="8"/>
  <c r="V691" i="8" s="1"/>
  <c r="U564" i="8"/>
  <c r="V564" i="8" s="1"/>
  <c r="U369" i="8"/>
  <c r="V369" i="8" s="1"/>
  <c r="U276" i="8"/>
  <c r="V276" i="8" s="1"/>
  <c r="Y276" i="8" s="1"/>
  <c r="N1845" i="12" s="1"/>
  <c r="U214" i="8"/>
  <c r="V214" i="8" s="1"/>
  <c r="Y214" i="8" s="1"/>
  <c r="N1783" i="12" s="1"/>
  <c r="U195" i="8"/>
  <c r="V195" i="8" s="1"/>
  <c r="Y195" i="8" s="1"/>
  <c r="N1764" i="12" s="1"/>
  <c r="U497" i="8"/>
  <c r="V497" i="8" s="1"/>
  <c r="Y497" i="8" s="1"/>
  <c r="N2066" i="12" s="1"/>
  <c r="U349" i="8"/>
  <c r="V349" i="8" s="1"/>
  <c r="Y349" i="8" s="1"/>
  <c r="N1918" i="12" s="1"/>
  <c r="U315" i="8"/>
  <c r="V315" i="8" s="1"/>
  <c r="Y315" i="8" s="1"/>
  <c r="N1884" i="12" s="1"/>
  <c r="U254" i="8"/>
  <c r="V254" i="8" s="1"/>
  <c r="Y254" i="8" s="1"/>
  <c r="N1823" i="12" s="1"/>
  <c r="U343" i="8"/>
  <c r="V343" i="8" s="1"/>
  <c r="Y343" i="8" s="1"/>
  <c r="N1912" i="12" s="1"/>
  <c r="U79" i="8"/>
  <c r="V79" i="8" s="1"/>
  <c r="Y79" i="8" s="1"/>
  <c r="N1648" i="12" s="1"/>
  <c r="U20" i="8"/>
  <c r="V20" i="8" s="1"/>
  <c r="Y20" i="8" s="1"/>
  <c r="N1589" i="12" s="1"/>
  <c r="U592" i="8"/>
  <c r="V592" i="8" s="1"/>
  <c r="U217" i="8"/>
  <c r="V217" i="8" s="1"/>
  <c r="U329" i="8"/>
  <c r="V329" i="8" s="1"/>
  <c r="Y329" i="8" s="1"/>
  <c r="N1898" i="12" s="1"/>
  <c r="U313" i="8"/>
  <c r="V313" i="8" s="1"/>
  <c r="Y313" i="8" s="1"/>
  <c r="N1882" i="12" s="1"/>
  <c r="U457" i="8"/>
  <c r="V457" i="8" s="1"/>
  <c r="Y457" i="8" s="1"/>
  <c r="N2026" i="12" s="1"/>
  <c r="U265" i="8"/>
  <c r="V265" i="8" s="1"/>
  <c r="U445" i="8"/>
  <c r="V445" i="8" s="1"/>
  <c r="Y445" i="8" s="1"/>
  <c r="N2014" i="12" s="1"/>
  <c r="U452" i="8"/>
  <c r="V452" i="8" s="1"/>
  <c r="Y452" i="8" s="1"/>
  <c r="N2021" i="12" s="1"/>
  <c r="U708" i="8"/>
  <c r="V708" i="8" s="1"/>
  <c r="Y708" i="8" s="1"/>
  <c r="N2277" i="12" s="1"/>
  <c r="U702" i="8"/>
  <c r="V702" i="8" s="1"/>
  <c r="Y702" i="8" s="1"/>
  <c r="N2271" i="12" s="1"/>
  <c r="U633" i="8"/>
  <c r="V633" i="8" s="1"/>
  <c r="Y633" i="8" s="1"/>
  <c r="N2202" i="12" s="1"/>
  <c r="U623" i="8"/>
  <c r="V623" i="8" s="1"/>
  <c r="Y623" i="8" s="1"/>
  <c r="N2192" i="12" s="1"/>
  <c r="U640" i="8"/>
  <c r="V640" i="8" s="1"/>
  <c r="Y640" i="8" s="1"/>
  <c r="N2209" i="12" s="1"/>
  <c r="U679" i="8"/>
  <c r="V679" i="8" s="1"/>
  <c r="U715" i="8"/>
  <c r="V715" i="8" s="1"/>
  <c r="U646" i="8"/>
  <c r="V646" i="8" s="1"/>
  <c r="U642" i="8"/>
  <c r="V642" i="8" s="1"/>
  <c r="Y642" i="8" s="1"/>
  <c r="N2211" i="12" s="1"/>
  <c r="U654" i="8"/>
  <c r="V654" i="8" s="1"/>
  <c r="Y654" i="8" s="1"/>
  <c r="N2223" i="12" s="1"/>
  <c r="U540" i="8"/>
  <c r="V540" i="8" s="1"/>
  <c r="Y540" i="8" s="1"/>
  <c r="N2109" i="12" s="1"/>
  <c r="U271" i="8"/>
  <c r="V271" i="8" s="1"/>
  <c r="Y271" i="8" s="1"/>
  <c r="N1840" i="12" s="1"/>
  <c r="U269" i="8"/>
  <c r="V269" i="8" s="1"/>
  <c r="Y269" i="8" s="1"/>
  <c r="N1838" i="12" s="1"/>
  <c r="U247" i="8"/>
  <c r="V247" i="8" s="1"/>
  <c r="U178" i="8"/>
  <c r="V178" i="8" s="1"/>
  <c r="Y178" i="8" s="1"/>
  <c r="N1747" i="12" s="1"/>
  <c r="U112" i="8"/>
  <c r="V112" i="8" s="1"/>
  <c r="Y112" i="8" s="1"/>
  <c r="N1681" i="12" s="1"/>
  <c r="U90" i="8"/>
  <c r="V90" i="8" s="1"/>
  <c r="U380" i="8"/>
  <c r="V380" i="8" s="1"/>
  <c r="Y380" i="8" s="1"/>
  <c r="N1949" i="12" s="1"/>
  <c r="U160" i="8"/>
  <c r="V160" i="8" s="1"/>
  <c r="Y160" i="8" s="1"/>
  <c r="N1729" i="12" s="1"/>
  <c r="U88" i="8"/>
  <c r="V88" i="8" s="1"/>
  <c r="Y88" i="8" s="1"/>
  <c r="N1657" i="12" s="1"/>
  <c r="U354" i="8"/>
  <c r="V354" i="8" s="1"/>
  <c r="Y354" i="8" s="1"/>
  <c r="N1923" i="12" s="1"/>
  <c r="U136" i="8"/>
  <c r="V136" i="8" s="1"/>
  <c r="U49" i="8"/>
  <c r="V49" i="8" s="1"/>
  <c r="Y49" i="8" s="1"/>
  <c r="N1618" i="12" s="1"/>
  <c r="U14" i="8"/>
  <c r="V14" i="8" s="1"/>
  <c r="U415" i="8"/>
  <c r="V415" i="8" s="1"/>
  <c r="U208" i="8"/>
  <c r="V208" i="8" s="1"/>
  <c r="Y208" i="8" s="1"/>
  <c r="N1777" i="12" s="1"/>
  <c r="U56" i="8"/>
  <c r="V56" i="8" s="1"/>
  <c r="U455" i="8"/>
  <c r="V455" i="8" s="1"/>
  <c r="Y455" i="8" s="1"/>
  <c r="N2024" i="12" s="1"/>
  <c r="U383" i="8"/>
  <c r="V383" i="8" s="1"/>
  <c r="Y383" i="8" s="1"/>
  <c r="N1952" i="12" s="1"/>
  <c r="U62" i="8"/>
  <c r="V62" i="8" s="1"/>
  <c r="Y62" i="8" s="1"/>
  <c r="N1631" i="12" s="1"/>
  <c r="U414" i="8"/>
  <c r="V414" i="8" s="1"/>
  <c r="Y414" i="8" s="1"/>
  <c r="N1983" i="12" s="1"/>
  <c r="U370" i="8"/>
  <c r="V370" i="8" s="1"/>
  <c r="W451" i="8"/>
  <c r="U720" i="8"/>
  <c r="V720" i="8" s="1"/>
  <c r="Y720" i="8" s="1"/>
  <c r="N2289" i="12" s="1"/>
  <c r="U704" i="8"/>
  <c r="V704" i="8" s="1"/>
  <c r="U688" i="8"/>
  <c r="V688" i="8" s="1"/>
  <c r="Y688" i="8" s="1"/>
  <c r="N2257" i="12" s="1"/>
  <c r="U672" i="8"/>
  <c r="V672" i="8" s="1"/>
  <c r="Y672" i="8" s="1"/>
  <c r="N2241" i="12" s="1"/>
  <c r="U698" i="8"/>
  <c r="V698" i="8" s="1"/>
  <c r="U682" i="8"/>
  <c r="V682" i="8" s="1"/>
  <c r="U721" i="8"/>
  <c r="V721" i="8" s="1"/>
  <c r="Y721" i="8" s="1"/>
  <c r="N2290" i="12" s="1"/>
  <c r="U689" i="8"/>
  <c r="V689" i="8" s="1"/>
  <c r="U661" i="8"/>
  <c r="V661" i="8" s="1"/>
  <c r="U645" i="8"/>
  <c r="V645" i="8" s="1"/>
  <c r="Y645" i="8" s="1"/>
  <c r="N2214" i="12" s="1"/>
  <c r="U629" i="8"/>
  <c r="V629" i="8" s="1"/>
  <c r="Y629" i="8" s="1"/>
  <c r="N2198" i="12" s="1"/>
  <c r="U701" i="8"/>
  <c r="V701" i="8" s="1"/>
  <c r="U669" i="8"/>
  <c r="V669" i="8" s="1"/>
  <c r="Y669" i="8" s="1"/>
  <c r="N2238" i="12" s="1"/>
  <c r="U651" i="8"/>
  <c r="V651" i="8" s="1"/>
  <c r="Y651" i="8" s="1"/>
  <c r="N2220" i="12" s="1"/>
  <c r="U635" i="8"/>
  <c r="V635" i="8" s="1"/>
  <c r="Y635" i="8" s="1"/>
  <c r="N2204" i="12" s="1"/>
  <c r="U719" i="8"/>
  <c r="V719" i="8" s="1"/>
  <c r="Y719" i="8" s="1"/>
  <c r="N2288" i="12" s="1"/>
  <c r="U664" i="8"/>
  <c r="V664" i="8" s="1"/>
  <c r="Y664" i="8" s="1"/>
  <c r="N2233" i="12" s="1"/>
  <c r="U632" i="8"/>
  <c r="V632" i="8" s="1"/>
  <c r="Y632" i="8" s="1"/>
  <c r="N2201" i="12" s="1"/>
  <c r="U612" i="8"/>
  <c r="V612" i="8" s="1"/>
  <c r="Y612" i="8" s="1"/>
  <c r="N2181" i="12" s="1"/>
  <c r="U596" i="8"/>
  <c r="V596" i="8" s="1"/>
  <c r="Y596" i="8" s="1"/>
  <c r="N2165" i="12" s="1"/>
  <c r="U660" i="8"/>
  <c r="V660" i="8" s="1"/>
  <c r="Y660" i="8" s="1"/>
  <c r="N2229" i="12" s="1"/>
  <c r="U628" i="8"/>
  <c r="V628" i="8" s="1"/>
  <c r="U606" i="8"/>
  <c r="V606" i="8" s="1"/>
  <c r="Y606" i="8" s="1"/>
  <c r="N2175" i="12" s="1"/>
  <c r="U683" i="8"/>
  <c r="V683" i="8" s="1"/>
  <c r="U619" i="8"/>
  <c r="V619" i="8" s="1"/>
  <c r="U578" i="8"/>
  <c r="V578" i="8" s="1"/>
  <c r="Y578" i="8" s="1"/>
  <c r="N2147" i="12" s="1"/>
  <c r="U707" i="8"/>
  <c r="V707" i="8" s="1"/>
  <c r="Y707" i="8" s="1"/>
  <c r="N2276" i="12" s="1"/>
  <c r="U630" i="8"/>
  <c r="V630" i="8" s="1"/>
  <c r="U586" i="8"/>
  <c r="V586" i="8" s="1"/>
  <c r="U699" i="8"/>
  <c r="V699" i="8" s="1"/>
  <c r="Y699" i="8" s="1"/>
  <c r="N2268" i="12" s="1"/>
  <c r="U626" i="8"/>
  <c r="V626" i="8" s="1"/>
  <c r="Y626" i="8" s="1"/>
  <c r="N2195" i="12" s="1"/>
  <c r="U530" i="8"/>
  <c r="V530" i="8" s="1"/>
  <c r="Y530" i="8" s="1"/>
  <c r="N2099" i="12" s="1"/>
  <c r="U526" i="8"/>
  <c r="V526" i="8" s="1"/>
  <c r="Y526" i="8" s="1"/>
  <c r="N2095" i="12" s="1"/>
  <c r="U385" i="8"/>
  <c r="V385" i="8" s="1"/>
  <c r="U544" i="8"/>
  <c r="V544" i="8" s="1"/>
  <c r="Y544" i="8" s="1"/>
  <c r="N2113" i="12" s="1"/>
  <c r="U230" i="8"/>
  <c r="V230" i="8" s="1"/>
  <c r="Y230" i="8" s="1"/>
  <c r="N1799" i="12" s="1"/>
  <c r="U103" i="8"/>
  <c r="V103" i="8" s="1"/>
  <c r="U486" i="8"/>
  <c r="V486" i="8" s="1"/>
  <c r="Y486" i="8" s="1"/>
  <c r="N2055" i="12" s="1"/>
  <c r="U183" i="8"/>
  <c r="V183" i="8" s="1"/>
  <c r="U84" i="8"/>
  <c r="V84" i="8" s="1"/>
  <c r="Y84" i="8" s="1"/>
  <c r="N1653" i="12" s="1"/>
  <c r="U215" i="8"/>
  <c r="V215" i="8" s="1"/>
  <c r="Y215" i="8" s="1"/>
  <c r="N1784" i="12" s="1"/>
  <c r="U86" i="8"/>
  <c r="V86" i="8" s="1"/>
  <c r="Y86" i="8" s="1"/>
  <c r="N1655" i="12" s="1"/>
  <c r="U302" i="8"/>
  <c r="V302" i="8" s="1"/>
  <c r="Y302" i="8" s="1"/>
  <c r="N1871" i="12" s="1"/>
  <c r="U396" i="8"/>
  <c r="V396" i="8" s="1"/>
  <c r="Y396" i="8" s="1"/>
  <c r="N1965" i="12" s="1"/>
  <c r="U144" i="8"/>
  <c r="V144" i="8" s="1"/>
  <c r="Y144" i="8" s="1"/>
  <c r="N1713" i="12" s="1"/>
  <c r="U446" i="8"/>
  <c r="V446" i="8" s="1"/>
  <c r="U588" i="8"/>
  <c r="V588" i="8" s="1"/>
  <c r="U274" i="8"/>
  <c r="V274" i="8" s="1"/>
  <c r="Y274" i="8" s="1"/>
  <c r="N1843" i="12" s="1"/>
  <c r="W173" i="8"/>
  <c r="W677" i="8"/>
  <c r="W234" i="8"/>
  <c r="W202" i="8"/>
  <c r="W153" i="8"/>
  <c r="W249" i="8"/>
  <c r="W233" i="8"/>
  <c r="W671" i="8"/>
  <c r="W261" i="8"/>
  <c r="W157" i="8"/>
  <c r="W262" i="8"/>
  <c r="W198" i="8"/>
  <c r="W245" i="8"/>
  <c r="W210" i="8"/>
  <c r="W133" i="8"/>
  <c r="W125" i="8"/>
  <c r="W222" i="8"/>
  <c r="W121" i="8"/>
  <c r="W205" i="8"/>
  <c r="W190" i="8"/>
  <c r="W257" i="8"/>
  <c r="W655" i="8"/>
  <c r="W149" i="8"/>
  <c r="W117" i="8"/>
  <c r="W242" i="8"/>
  <c r="W194" i="8"/>
  <c r="W105" i="8"/>
  <c r="W241" i="8"/>
  <c r="W197" i="8"/>
  <c r="W177" i="8"/>
  <c r="W253" i="8"/>
  <c r="W181" i="8"/>
  <c r="W141" i="8"/>
  <c r="W109" i="8"/>
  <c r="W238" i="8"/>
  <c r="W206" i="8"/>
  <c r="W161" i="8"/>
  <c r="W89" i="8"/>
  <c r="W237" i="8"/>
  <c r="W697" i="8"/>
  <c r="W145" i="8"/>
  <c r="W225" i="8"/>
  <c r="K2298" i="5"/>
  <c r="Q2288" i="5"/>
  <c r="R2288" i="5" s="1"/>
  <c r="Q2287" i="5"/>
  <c r="R2287" i="5" s="1"/>
  <c r="Q2286" i="5"/>
  <c r="R2286" i="5" s="1"/>
  <c r="Q2285" i="5"/>
  <c r="R2285" i="5" s="1"/>
  <c r="Q2284" i="5"/>
  <c r="R2284" i="5" s="1"/>
  <c r="Q2283" i="5"/>
  <c r="R2283" i="5" s="1"/>
  <c r="Q2282" i="5"/>
  <c r="R2282" i="5" s="1"/>
  <c r="Q2281" i="5"/>
  <c r="R2281" i="5" s="1"/>
  <c r="Q2280" i="5"/>
  <c r="R2280" i="5" s="1"/>
  <c r="Q2279" i="5"/>
  <c r="R2279" i="5" s="1"/>
  <c r="Q2278" i="5"/>
  <c r="R2278" i="5" s="1"/>
  <c r="Q2277" i="5"/>
  <c r="R2277" i="5" s="1"/>
  <c r="Q2276" i="5"/>
  <c r="R2276" i="5" s="1"/>
  <c r="Q2275" i="5"/>
  <c r="R2275" i="5" s="1"/>
  <c r="Q2274" i="5"/>
  <c r="R2274" i="5" s="1"/>
  <c r="Q2273" i="5"/>
  <c r="R2273" i="5" s="1"/>
  <c r="Q2272" i="5"/>
  <c r="R2272" i="5" s="1"/>
  <c r="Q2271" i="5"/>
  <c r="R2271" i="5" s="1"/>
  <c r="Q2270" i="5"/>
  <c r="R2270" i="5" s="1"/>
  <c r="Q2269" i="5"/>
  <c r="R2269" i="5" s="1"/>
  <c r="Q2268" i="5"/>
  <c r="R2268" i="5" s="1"/>
  <c r="Q2267" i="5"/>
  <c r="R2267" i="5" s="1"/>
  <c r="Q2266" i="5"/>
  <c r="R2266" i="5" s="1"/>
  <c r="Q2265" i="5"/>
  <c r="R2265" i="5" s="1"/>
  <c r="Q2264" i="5"/>
  <c r="R2264" i="5" s="1"/>
  <c r="Q2263" i="5"/>
  <c r="R2263" i="5" s="1"/>
  <c r="Q2262" i="5"/>
  <c r="R2262" i="5" s="1"/>
  <c r="Q2261" i="5"/>
  <c r="R2261" i="5" s="1"/>
  <c r="Q2260" i="5"/>
  <c r="R2260" i="5" s="1"/>
  <c r="Q2259" i="5"/>
  <c r="R2259" i="5" s="1"/>
  <c r="Q2258" i="5"/>
  <c r="R2258" i="5" s="1"/>
  <c r="Q2257" i="5"/>
  <c r="R2257" i="5" s="1"/>
  <c r="Q2256" i="5"/>
  <c r="R2256" i="5" s="1"/>
  <c r="Q2255" i="5"/>
  <c r="R2255" i="5" s="1"/>
  <c r="Q2254" i="5"/>
  <c r="R2254" i="5" s="1"/>
  <c r="Q2253" i="5"/>
  <c r="R2253" i="5" s="1"/>
  <c r="Q2252" i="5"/>
  <c r="R2252" i="5" s="1"/>
  <c r="Q2251" i="5"/>
  <c r="R2251" i="5" s="1"/>
  <c r="Q2250" i="5"/>
  <c r="R2250" i="5" s="1"/>
  <c r="Q2249" i="5"/>
  <c r="R2249" i="5" s="1"/>
  <c r="Q2248" i="5"/>
  <c r="R2248" i="5" s="1"/>
  <c r="Q2247" i="5"/>
  <c r="R2247" i="5" s="1"/>
  <c r="Q2246" i="5"/>
  <c r="R2246" i="5" s="1"/>
  <c r="Q2245" i="5"/>
  <c r="R2245" i="5" s="1"/>
  <c r="Q2244" i="5"/>
  <c r="R2244" i="5" s="1"/>
  <c r="Q2243" i="5"/>
  <c r="R2243" i="5" s="1"/>
  <c r="Q2242" i="5"/>
  <c r="R2242" i="5" s="1"/>
  <c r="Q2241" i="5"/>
  <c r="R2241" i="5" s="1"/>
  <c r="Q2240" i="5"/>
  <c r="R2240" i="5" s="1"/>
  <c r="Q2239" i="5"/>
  <c r="R2239" i="5" s="1"/>
  <c r="Q2238" i="5"/>
  <c r="R2238" i="5" s="1"/>
  <c r="Q2237" i="5"/>
  <c r="R2237" i="5" s="1"/>
  <c r="Q2236" i="5"/>
  <c r="R2236" i="5" s="1"/>
  <c r="Q2235" i="5"/>
  <c r="R2235" i="5" s="1"/>
  <c r="Q2234" i="5"/>
  <c r="R2234" i="5" s="1"/>
  <c r="Q2233" i="5"/>
  <c r="R2233" i="5" s="1"/>
  <c r="Q2232" i="5"/>
  <c r="R2232" i="5" s="1"/>
  <c r="Q2231" i="5"/>
  <c r="R2231" i="5" s="1"/>
  <c r="Q2230" i="5"/>
  <c r="R2230" i="5" s="1"/>
  <c r="Q2229" i="5"/>
  <c r="R2229" i="5" s="1"/>
  <c r="Q2228" i="5"/>
  <c r="R2228" i="5" s="1"/>
  <c r="Q2227" i="5"/>
  <c r="R2227" i="5" s="1"/>
  <c r="Q2226" i="5"/>
  <c r="R2226" i="5" s="1"/>
  <c r="Q2225" i="5"/>
  <c r="R2225" i="5" s="1"/>
  <c r="Q2224" i="5"/>
  <c r="R2224" i="5" s="1"/>
  <c r="Q2223" i="5"/>
  <c r="R2223" i="5" s="1"/>
  <c r="R2222" i="5"/>
  <c r="Q2222" i="5"/>
  <c r="Q2221" i="5"/>
  <c r="R2221" i="5" s="1"/>
  <c r="Q2220" i="5"/>
  <c r="R2220" i="5" s="1"/>
  <c r="Q2219" i="5"/>
  <c r="R2219" i="5" s="1"/>
  <c r="Q2218" i="5"/>
  <c r="R2218" i="5" s="1"/>
  <c r="Q2217" i="5"/>
  <c r="R2217" i="5" s="1"/>
  <c r="Q2216" i="5"/>
  <c r="R2216" i="5" s="1"/>
  <c r="Q2215" i="5"/>
  <c r="R2215" i="5" s="1"/>
  <c r="Q2214" i="5"/>
  <c r="R2214" i="5" s="1"/>
  <c r="Q2213" i="5"/>
  <c r="R2213" i="5" s="1"/>
  <c r="Q2212" i="5"/>
  <c r="R2212" i="5" s="1"/>
  <c r="Q2211" i="5"/>
  <c r="R2211" i="5" s="1"/>
  <c r="Q2210" i="5"/>
  <c r="R2210" i="5" s="1"/>
  <c r="Q2209" i="5"/>
  <c r="R2209" i="5" s="1"/>
  <c r="Q2208" i="5"/>
  <c r="R2208" i="5" s="1"/>
  <c r="Q2207" i="5"/>
  <c r="R2207" i="5" s="1"/>
  <c r="Q2206" i="5"/>
  <c r="R2206" i="5" s="1"/>
  <c r="Q2205" i="5"/>
  <c r="R2205" i="5" s="1"/>
  <c r="Q2204" i="5"/>
  <c r="R2204" i="5" s="1"/>
  <c r="Q2203" i="5"/>
  <c r="R2203" i="5" s="1"/>
  <c r="Q2202" i="5"/>
  <c r="R2202" i="5" s="1"/>
  <c r="Q2201" i="5"/>
  <c r="R2201" i="5" s="1"/>
  <c r="Q2200" i="5"/>
  <c r="R2200" i="5" s="1"/>
  <c r="Q2199" i="5"/>
  <c r="R2199" i="5" s="1"/>
  <c r="Q2198" i="5"/>
  <c r="R2198" i="5" s="1"/>
  <c r="Q2197" i="5"/>
  <c r="R2197" i="5" s="1"/>
  <c r="Q2196" i="5"/>
  <c r="R2196" i="5" s="1"/>
  <c r="Q2195" i="5"/>
  <c r="R2195" i="5" s="1"/>
  <c r="Q2194" i="5"/>
  <c r="R2194" i="5" s="1"/>
  <c r="Q2193" i="5"/>
  <c r="R2193" i="5" s="1"/>
  <c r="Q2192" i="5"/>
  <c r="R2192" i="5" s="1"/>
  <c r="Q2191" i="5"/>
  <c r="R2191" i="5" s="1"/>
  <c r="Q2190" i="5"/>
  <c r="R2190" i="5" s="1"/>
  <c r="Q2189" i="5"/>
  <c r="R2189" i="5" s="1"/>
  <c r="Q2188" i="5"/>
  <c r="R2188" i="5" s="1"/>
  <c r="Q2187" i="5"/>
  <c r="R2187" i="5" s="1"/>
  <c r="Q2186" i="5"/>
  <c r="R2186" i="5" s="1"/>
  <c r="Q2185" i="5"/>
  <c r="R2185" i="5" s="1"/>
  <c r="Q2184" i="5"/>
  <c r="R2184" i="5" s="1"/>
  <c r="Q2183" i="5"/>
  <c r="R2183" i="5" s="1"/>
  <c r="Q2182" i="5"/>
  <c r="R2182" i="5" s="1"/>
  <c r="Q2181" i="5"/>
  <c r="R2181" i="5" s="1"/>
  <c r="Q2180" i="5"/>
  <c r="R2180" i="5" s="1"/>
  <c r="Q2179" i="5"/>
  <c r="R2179" i="5" s="1"/>
  <c r="Q2178" i="5"/>
  <c r="R2178" i="5" s="1"/>
  <c r="Q2177" i="5"/>
  <c r="R2177" i="5" s="1"/>
  <c r="Q2176" i="5"/>
  <c r="R2176" i="5" s="1"/>
  <c r="Q2175" i="5"/>
  <c r="R2175" i="5" s="1"/>
  <c r="Q2174" i="5"/>
  <c r="R2174" i="5" s="1"/>
  <c r="Q2173" i="5"/>
  <c r="R2173" i="5" s="1"/>
  <c r="Q2172" i="5"/>
  <c r="R2172" i="5" s="1"/>
  <c r="Q2171" i="5"/>
  <c r="R2171" i="5" s="1"/>
  <c r="Q2170" i="5"/>
  <c r="R2170" i="5" s="1"/>
  <c r="Q2169" i="5"/>
  <c r="R2169" i="5" s="1"/>
  <c r="Q2168" i="5"/>
  <c r="R2168" i="5" s="1"/>
  <c r="Q2167" i="5"/>
  <c r="R2167" i="5" s="1"/>
  <c r="Q2166" i="5"/>
  <c r="R2166" i="5" s="1"/>
  <c r="Q2165" i="5"/>
  <c r="R2165" i="5" s="1"/>
  <c r="Q2164" i="5"/>
  <c r="R2164" i="5" s="1"/>
  <c r="Q2163" i="5"/>
  <c r="R2163" i="5" s="1"/>
  <c r="Q2162" i="5"/>
  <c r="R2162" i="5" s="1"/>
  <c r="Q2161" i="5"/>
  <c r="R2161" i="5" s="1"/>
  <c r="Q2160" i="5"/>
  <c r="R2160" i="5" s="1"/>
  <c r="Q2159" i="5"/>
  <c r="R2159" i="5" s="1"/>
  <c r="Q2158" i="5"/>
  <c r="R2158" i="5" s="1"/>
  <c r="Q2157" i="5"/>
  <c r="R2157" i="5" s="1"/>
  <c r="Q2156" i="5"/>
  <c r="R2156" i="5" s="1"/>
  <c r="Q2155" i="5"/>
  <c r="R2155" i="5" s="1"/>
  <c r="Q2154" i="5"/>
  <c r="R2154" i="5" s="1"/>
  <c r="Q2153" i="5"/>
  <c r="R2153" i="5" s="1"/>
  <c r="Q2152" i="5"/>
  <c r="R2152" i="5" s="1"/>
  <c r="Q2151" i="5"/>
  <c r="R2151" i="5" s="1"/>
  <c r="Q2150" i="5"/>
  <c r="R2150" i="5" s="1"/>
  <c r="Q2149" i="5"/>
  <c r="R2149" i="5" s="1"/>
  <c r="Q2148" i="5"/>
  <c r="R2148" i="5" s="1"/>
  <c r="Q2147" i="5"/>
  <c r="R2147" i="5" s="1"/>
  <c r="Q2146" i="5"/>
  <c r="R2146" i="5" s="1"/>
  <c r="Q2145" i="5"/>
  <c r="R2145" i="5" s="1"/>
  <c r="Q2144" i="5"/>
  <c r="R2144" i="5" s="1"/>
  <c r="Q2143" i="5"/>
  <c r="R2143" i="5" s="1"/>
  <c r="Q2142" i="5"/>
  <c r="R2142" i="5" s="1"/>
  <c r="Q2141" i="5"/>
  <c r="R2141" i="5" s="1"/>
  <c r="Q2140" i="5"/>
  <c r="R2140" i="5" s="1"/>
  <c r="Q2139" i="5"/>
  <c r="R2139" i="5" s="1"/>
  <c r="Q2138" i="5"/>
  <c r="R2138" i="5" s="1"/>
  <c r="Q2137" i="5"/>
  <c r="R2137" i="5" s="1"/>
  <c r="Q2136" i="5"/>
  <c r="R2136" i="5" s="1"/>
  <c r="Q2135" i="5"/>
  <c r="R2135" i="5" s="1"/>
  <c r="Q2134" i="5"/>
  <c r="R2134" i="5" s="1"/>
  <c r="Q2133" i="5"/>
  <c r="R2133" i="5" s="1"/>
  <c r="Q2132" i="5"/>
  <c r="R2132" i="5" s="1"/>
  <c r="Q2131" i="5"/>
  <c r="R2131" i="5" s="1"/>
  <c r="Q2130" i="5"/>
  <c r="R2130" i="5" s="1"/>
  <c r="Q2129" i="5"/>
  <c r="R2129" i="5" s="1"/>
  <c r="Q2128" i="5"/>
  <c r="R2128" i="5" s="1"/>
  <c r="Q2127" i="5"/>
  <c r="R2127" i="5" s="1"/>
  <c r="Q2126" i="5"/>
  <c r="R2126" i="5" s="1"/>
  <c r="Q2125" i="5"/>
  <c r="R2125" i="5" s="1"/>
  <c r="Q2124" i="5"/>
  <c r="R2124" i="5" s="1"/>
  <c r="Q2123" i="5"/>
  <c r="R2123" i="5" s="1"/>
  <c r="Q2122" i="5"/>
  <c r="R2122" i="5" s="1"/>
  <c r="Q2121" i="5"/>
  <c r="R2121" i="5" s="1"/>
  <c r="Q2120" i="5"/>
  <c r="R2120" i="5" s="1"/>
  <c r="Q2119" i="5"/>
  <c r="R2119" i="5" s="1"/>
  <c r="Q2118" i="5"/>
  <c r="R2118" i="5" s="1"/>
  <c r="Q2117" i="5"/>
  <c r="R2117" i="5" s="1"/>
  <c r="Q2116" i="5"/>
  <c r="R2116" i="5" s="1"/>
  <c r="Q2115" i="5"/>
  <c r="R2115" i="5" s="1"/>
  <c r="Q2114" i="5"/>
  <c r="R2114" i="5" s="1"/>
  <c r="Q2113" i="5"/>
  <c r="R2113" i="5" s="1"/>
  <c r="Q2112" i="5"/>
  <c r="R2112" i="5" s="1"/>
  <c r="Q2111" i="5"/>
  <c r="R2111" i="5" s="1"/>
  <c r="Q2110" i="5"/>
  <c r="R2110" i="5" s="1"/>
  <c r="Q2109" i="5"/>
  <c r="R2109" i="5" s="1"/>
  <c r="Q2108" i="5"/>
  <c r="R2108" i="5" s="1"/>
  <c r="Q2107" i="5"/>
  <c r="R2107" i="5" s="1"/>
  <c r="Q2106" i="5"/>
  <c r="R2106" i="5" s="1"/>
  <c r="Q2105" i="5"/>
  <c r="R2105" i="5" s="1"/>
  <c r="Q2104" i="5"/>
  <c r="R2104" i="5" s="1"/>
  <c r="Q2103" i="5"/>
  <c r="R2103" i="5" s="1"/>
  <c r="Q2102" i="5"/>
  <c r="R2102" i="5" s="1"/>
  <c r="Q2101" i="5"/>
  <c r="R2101" i="5" s="1"/>
  <c r="Q2100" i="5"/>
  <c r="R2100" i="5" s="1"/>
  <c r="Q2099" i="5"/>
  <c r="R2099" i="5" s="1"/>
  <c r="Q2098" i="5"/>
  <c r="R2098" i="5" s="1"/>
  <c r="Q2097" i="5"/>
  <c r="R2097" i="5" s="1"/>
  <c r="Q2096" i="5"/>
  <c r="R2096" i="5" s="1"/>
  <c r="Q2095" i="5"/>
  <c r="R2095" i="5" s="1"/>
  <c r="Q2094" i="5"/>
  <c r="R2094" i="5" s="1"/>
  <c r="Q2093" i="5"/>
  <c r="R2093" i="5" s="1"/>
  <c r="Q2092" i="5"/>
  <c r="R2092" i="5" s="1"/>
  <c r="Q2091" i="5"/>
  <c r="R2091" i="5" s="1"/>
  <c r="Q2090" i="5"/>
  <c r="R2090" i="5" s="1"/>
  <c r="Q2089" i="5"/>
  <c r="R2089" i="5" s="1"/>
  <c r="Q2088" i="5"/>
  <c r="R2088" i="5" s="1"/>
  <c r="Q2087" i="5"/>
  <c r="R2087" i="5" s="1"/>
  <c r="Q2086" i="5"/>
  <c r="R2086" i="5" s="1"/>
  <c r="Q2085" i="5"/>
  <c r="R2085" i="5" s="1"/>
  <c r="Q2084" i="5"/>
  <c r="R2084" i="5" s="1"/>
  <c r="Q2083" i="5"/>
  <c r="R2083" i="5" s="1"/>
  <c r="Q2082" i="5"/>
  <c r="R2082" i="5" s="1"/>
  <c r="Q2081" i="5"/>
  <c r="R2081" i="5" s="1"/>
  <c r="Q2080" i="5"/>
  <c r="R2080" i="5" s="1"/>
  <c r="Q2079" i="5"/>
  <c r="R2079" i="5" s="1"/>
  <c r="Q2078" i="5"/>
  <c r="R2078" i="5" s="1"/>
  <c r="Q2077" i="5"/>
  <c r="R2077" i="5" s="1"/>
  <c r="Q2076" i="5"/>
  <c r="R2076" i="5" s="1"/>
  <c r="Q2075" i="5"/>
  <c r="R2075" i="5" s="1"/>
  <c r="Q2074" i="5"/>
  <c r="R2074" i="5" s="1"/>
  <c r="Q2073" i="5"/>
  <c r="R2073" i="5" s="1"/>
  <c r="Q2072" i="5"/>
  <c r="R2072" i="5" s="1"/>
  <c r="Q2071" i="5"/>
  <c r="R2071" i="5" s="1"/>
  <c r="Q2070" i="5"/>
  <c r="R2070" i="5" s="1"/>
  <c r="Q2069" i="5"/>
  <c r="R2069" i="5" s="1"/>
  <c r="Q2068" i="5"/>
  <c r="R2068" i="5" s="1"/>
  <c r="Q2067" i="5"/>
  <c r="R2067" i="5" s="1"/>
  <c r="Q2066" i="5"/>
  <c r="R2066" i="5" s="1"/>
  <c r="Q2065" i="5"/>
  <c r="R2065" i="5" s="1"/>
  <c r="Q2064" i="5"/>
  <c r="R2064" i="5" s="1"/>
  <c r="Q2063" i="5"/>
  <c r="R2063" i="5" s="1"/>
  <c r="Q2062" i="5"/>
  <c r="R2062" i="5" s="1"/>
  <c r="Q2061" i="5"/>
  <c r="R2061" i="5" s="1"/>
  <c r="Q2060" i="5"/>
  <c r="R2060" i="5" s="1"/>
  <c r="Q2059" i="5"/>
  <c r="R2059" i="5" s="1"/>
  <c r="Q2058" i="5"/>
  <c r="R2058" i="5" s="1"/>
  <c r="Q2057" i="5"/>
  <c r="R2057" i="5" s="1"/>
  <c r="Q2056" i="5"/>
  <c r="R2056" i="5" s="1"/>
  <c r="Q2055" i="5"/>
  <c r="R2055" i="5" s="1"/>
  <c r="Q2054" i="5"/>
  <c r="R2054" i="5" s="1"/>
  <c r="Q2053" i="5"/>
  <c r="R2053" i="5" s="1"/>
  <c r="Q2052" i="5"/>
  <c r="R2052" i="5" s="1"/>
  <c r="Q2051" i="5"/>
  <c r="R2051" i="5" s="1"/>
  <c r="Q2050" i="5"/>
  <c r="R2050" i="5" s="1"/>
  <c r="Q2049" i="5"/>
  <c r="R2049" i="5" s="1"/>
  <c r="Q2048" i="5"/>
  <c r="R2048" i="5" s="1"/>
  <c r="Q2047" i="5"/>
  <c r="R2047" i="5" s="1"/>
  <c r="Q2046" i="5"/>
  <c r="R2046" i="5" s="1"/>
  <c r="Q2045" i="5"/>
  <c r="R2045" i="5" s="1"/>
  <c r="Q2044" i="5"/>
  <c r="R2044" i="5" s="1"/>
  <c r="Q2043" i="5"/>
  <c r="R2043" i="5" s="1"/>
  <c r="Q2042" i="5"/>
  <c r="R2042" i="5" s="1"/>
  <c r="Q2041" i="5"/>
  <c r="R2041" i="5" s="1"/>
  <c r="Q2040" i="5"/>
  <c r="R2040" i="5" s="1"/>
  <c r="Q2039" i="5"/>
  <c r="R2039" i="5" s="1"/>
  <c r="Q2038" i="5"/>
  <c r="R2038" i="5" s="1"/>
  <c r="Q2037" i="5"/>
  <c r="R2037" i="5" s="1"/>
  <c r="Q2036" i="5"/>
  <c r="R2036" i="5" s="1"/>
  <c r="Q2035" i="5"/>
  <c r="R2035" i="5" s="1"/>
  <c r="Q2034" i="5"/>
  <c r="R2034" i="5" s="1"/>
  <c r="Q2033" i="5"/>
  <c r="R2033" i="5" s="1"/>
  <c r="Q2032" i="5"/>
  <c r="R2032" i="5" s="1"/>
  <c r="Q2031" i="5"/>
  <c r="R2031" i="5" s="1"/>
  <c r="Q2030" i="5"/>
  <c r="R2030" i="5" s="1"/>
  <c r="Q2029" i="5"/>
  <c r="R2029" i="5" s="1"/>
  <c r="Q2028" i="5"/>
  <c r="R2028" i="5" s="1"/>
  <c r="Q2027" i="5"/>
  <c r="R2027" i="5" s="1"/>
  <c r="Q2026" i="5"/>
  <c r="R2026" i="5" s="1"/>
  <c r="Q2025" i="5"/>
  <c r="R2025" i="5" s="1"/>
  <c r="Q2024" i="5"/>
  <c r="R2024" i="5" s="1"/>
  <c r="Q2023" i="5"/>
  <c r="R2023" i="5" s="1"/>
  <c r="Q2022" i="5"/>
  <c r="R2022" i="5" s="1"/>
  <c r="Q2021" i="5"/>
  <c r="R2021" i="5" s="1"/>
  <c r="Q2020" i="5"/>
  <c r="R2020" i="5" s="1"/>
  <c r="Q2019" i="5"/>
  <c r="R2019" i="5" s="1"/>
  <c r="Q2018" i="5"/>
  <c r="R2018" i="5" s="1"/>
  <c r="Q2017" i="5"/>
  <c r="R2017" i="5" s="1"/>
  <c r="Q2016" i="5"/>
  <c r="R2016" i="5" s="1"/>
  <c r="Q2015" i="5"/>
  <c r="R2015" i="5" s="1"/>
  <c r="Q2014" i="5"/>
  <c r="R2014" i="5" s="1"/>
  <c r="Q2013" i="5"/>
  <c r="R2013" i="5" s="1"/>
  <c r="Q2012" i="5"/>
  <c r="R2012" i="5" s="1"/>
  <c r="Q2011" i="5"/>
  <c r="R2011" i="5" s="1"/>
  <c r="Q2010" i="5"/>
  <c r="R2010" i="5" s="1"/>
  <c r="Q2009" i="5"/>
  <c r="R2009" i="5" s="1"/>
  <c r="Q2008" i="5"/>
  <c r="R2008" i="5" s="1"/>
  <c r="Q2007" i="5"/>
  <c r="R2007" i="5" s="1"/>
  <c r="Q2006" i="5"/>
  <c r="R2006" i="5" s="1"/>
  <c r="Q2005" i="5"/>
  <c r="R2005" i="5" s="1"/>
  <c r="Q2004" i="5"/>
  <c r="R2004" i="5" s="1"/>
  <c r="Q2003" i="5"/>
  <c r="R2003" i="5" s="1"/>
  <c r="Q2002" i="5"/>
  <c r="R2002" i="5" s="1"/>
  <c r="Q2001" i="5"/>
  <c r="R2001" i="5" s="1"/>
  <c r="Q2000" i="5"/>
  <c r="R2000" i="5" s="1"/>
  <c r="Q1999" i="5"/>
  <c r="R1999" i="5" s="1"/>
  <c r="Q1998" i="5"/>
  <c r="R1998" i="5" s="1"/>
  <c r="Q1997" i="5"/>
  <c r="R1997" i="5" s="1"/>
  <c r="Q1996" i="5"/>
  <c r="R1996" i="5" s="1"/>
  <c r="Q1995" i="5"/>
  <c r="R1995" i="5" s="1"/>
  <c r="Q1994" i="5"/>
  <c r="R1994" i="5" s="1"/>
  <c r="Q1993" i="5"/>
  <c r="R1993" i="5" s="1"/>
  <c r="Q1992" i="5"/>
  <c r="R1992" i="5" s="1"/>
  <c r="Q1991" i="5"/>
  <c r="R1991" i="5" s="1"/>
  <c r="Q1990" i="5"/>
  <c r="R1990" i="5" s="1"/>
  <c r="Q1989" i="5"/>
  <c r="R1989" i="5" s="1"/>
  <c r="Q1988" i="5"/>
  <c r="R1988" i="5" s="1"/>
  <c r="Q1987" i="5"/>
  <c r="R1987" i="5" s="1"/>
  <c r="Q1986" i="5"/>
  <c r="R1986" i="5" s="1"/>
  <c r="Q1985" i="5"/>
  <c r="R1985" i="5" s="1"/>
  <c r="Q1984" i="5"/>
  <c r="R1984" i="5" s="1"/>
  <c r="Q1983" i="5"/>
  <c r="R1983" i="5" s="1"/>
  <c r="Q1982" i="5"/>
  <c r="R1982" i="5" s="1"/>
  <c r="Q1981" i="5"/>
  <c r="R1981" i="5" s="1"/>
  <c r="Q1980" i="5"/>
  <c r="R1980" i="5" s="1"/>
  <c r="Q1979" i="5"/>
  <c r="R1979" i="5" s="1"/>
  <c r="Q1978" i="5"/>
  <c r="R1978" i="5" s="1"/>
  <c r="Q1977" i="5"/>
  <c r="R1977" i="5" s="1"/>
  <c r="Q1976" i="5"/>
  <c r="R1976" i="5" s="1"/>
  <c r="Q1975" i="5"/>
  <c r="R1975" i="5" s="1"/>
  <c r="Q1974" i="5"/>
  <c r="R1974" i="5" s="1"/>
  <c r="Q1973" i="5"/>
  <c r="R1973" i="5" s="1"/>
  <c r="Q1972" i="5"/>
  <c r="R1972" i="5" s="1"/>
  <c r="Q1971" i="5"/>
  <c r="R1971" i="5" s="1"/>
  <c r="Q1970" i="5"/>
  <c r="R1970" i="5" s="1"/>
  <c r="Q1969" i="5"/>
  <c r="R1969" i="5" s="1"/>
  <c r="Q1968" i="5"/>
  <c r="R1968" i="5" s="1"/>
  <c r="Q1967" i="5"/>
  <c r="R1967" i="5" s="1"/>
  <c r="Q1966" i="5"/>
  <c r="R1966" i="5" s="1"/>
  <c r="Q1965" i="5"/>
  <c r="R1965" i="5" s="1"/>
  <c r="Q1964" i="5"/>
  <c r="R1964" i="5" s="1"/>
  <c r="Q1963" i="5"/>
  <c r="R1963" i="5" s="1"/>
  <c r="Q1962" i="5"/>
  <c r="R1962" i="5" s="1"/>
  <c r="Q1961" i="5"/>
  <c r="R1961" i="5" s="1"/>
  <c r="Q1960" i="5"/>
  <c r="R1960" i="5" s="1"/>
  <c r="Q1959" i="5"/>
  <c r="R1959" i="5" s="1"/>
  <c r="Q1958" i="5"/>
  <c r="R1958" i="5" s="1"/>
  <c r="Q1957" i="5"/>
  <c r="R1957" i="5" s="1"/>
  <c r="Q1956" i="5"/>
  <c r="R1956" i="5" s="1"/>
  <c r="Q1955" i="5"/>
  <c r="R1955" i="5" s="1"/>
  <c r="Q1954" i="5"/>
  <c r="R1954" i="5" s="1"/>
  <c r="Q1953" i="5"/>
  <c r="R1953" i="5" s="1"/>
  <c r="Q1952" i="5"/>
  <c r="R1952" i="5" s="1"/>
  <c r="Q1951" i="5"/>
  <c r="R1951" i="5" s="1"/>
  <c r="Q1950" i="5"/>
  <c r="R1950" i="5" s="1"/>
  <c r="Q1949" i="5"/>
  <c r="R1949" i="5" s="1"/>
  <c r="Q1948" i="5"/>
  <c r="R1948" i="5" s="1"/>
  <c r="Q1947" i="5"/>
  <c r="R1947" i="5" s="1"/>
  <c r="Q1946" i="5"/>
  <c r="R1946" i="5" s="1"/>
  <c r="Q1945" i="5"/>
  <c r="R1945" i="5" s="1"/>
  <c r="Q1944" i="5"/>
  <c r="R1944" i="5" s="1"/>
  <c r="Q1943" i="5"/>
  <c r="R1943" i="5" s="1"/>
  <c r="Q1942" i="5"/>
  <c r="R1942" i="5" s="1"/>
  <c r="Q1941" i="5"/>
  <c r="R1941" i="5" s="1"/>
  <c r="Q1940" i="5"/>
  <c r="R1940" i="5" s="1"/>
  <c r="Q1939" i="5"/>
  <c r="R1939" i="5" s="1"/>
  <c r="Q1938" i="5"/>
  <c r="R1938" i="5" s="1"/>
  <c r="Q1937" i="5"/>
  <c r="R1937" i="5" s="1"/>
  <c r="Q1936" i="5"/>
  <c r="R1936" i="5" s="1"/>
  <c r="Q1935" i="5"/>
  <c r="R1935" i="5" s="1"/>
  <c r="Q1934" i="5"/>
  <c r="R1934" i="5" s="1"/>
  <c r="Q1933" i="5"/>
  <c r="R1933" i="5" s="1"/>
  <c r="Q1932" i="5"/>
  <c r="R1932" i="5" s="1"/>
  <c r="Q1931" i="5"/>
  <c r="R1931" i="5" s="1"/>
  <c r="Q1930" i="5"/>
  <c r="R1930" i="5" s="1"/>
  <c r="Q1929" i="5"/>
  <c r="R1929" i="5" s="1"/>
  <c r="Q1928" i="5"/>
  <c r="R1928" i="5" s="1"/>
  <c r="Q1927" i="5"/>
  <c r="R1927" i="5" s="1"/>
  <c r="Q1926" i="5"/>
  <c r="R1926" i="5" s="1"/>
  <c r="Q1925" i="5"/>
  <c r="R1925" i="5" s="1"/>
  <c r="Q1924" i="5"/>
  <c r="R1924" i="5" s="1"/>
  <c r="Q1923" i="5"/>
  <c r="R1923" i="5" s="1"/>
  <c r="Q1922" i="5"/>
  <c r="R1922" i="5" s="1"/>
  <c r="Q1921" i="5"/>
  <c r="R1921" i="5" s="1"/>
  <c r="Q1920" i="5"/>
  <c r="R1920" i="5" s="1"/>
  <c r="Q1919" i="5"/>
  <c r="R1919" i="5" s="1"/>
  <c r="Q1918" i="5"/>
  <c r="R1918" i="5" s="1"/>
  <c r="Q1917" i="5"/>
  <c r="R1917" i="5" s="1"/>
  <c r="Q1916" i="5"/>
  <c r="R1916" i="5" s="1"/>
  <c r="Q1915" i="5"/>
  <c r="R1915" i="5" s="1"/>
  <c r="Q1914" i="5"/>
  <c r="R1914" i="5" s="1"/>
  <c r="Q1913" i="5"/>
  <c r="R1913" i="5" s="1"/>
  <c r="Q1912" i="5"/>
  <c r="R1912" i="5" s="1"/>
  <c r="Q1911" i="5"/>
  <c r="R1911" i="5" s="1"/>
  <c r="Q1910" i="5"/>
  <c r="R1910" i="5" s="1"/>
  <c r="Q1909" i="5"/>
  <c r="R1909" i="5" s="1"/>
  <c r="Q1908" i="5"/>
  <c r="R1908" i="5" s="1"/>
  <c r="Q1907" i="5"/>
  <c r="R1907" i="5" s="1"/>
  <c r="Q1906" i="5"/>
  <c r="R1906" i="5" s="1"/>
  <c r="Q1905" i="5"/>
  <c r="R1905" i="5" s="1"/>
  <c r="Q1904" i="5"/>
  <c r="R1904" i="5" s="1"/>
  <c r="Q1903" i="5"/>
  <c r="R1903" i="5" s="1"/>
  <c r="Q1902" i="5"/>
  <c r="R1902" i="5" s="1"/>
  <c r="Q1901" i="5"/>
  <c r="R1901" i="5" s="1"/>
  <c r="Q1900" i="5"/>
  <c r="R1900" i="5" s="1"/>
  <c r="Q1899" i="5"/>
  <c r="R1899" i="5" s="1"/>
  <c r="Q1898" i="5"/>
  <c r="R1898" i="5" s="1"/>
  <c r="Q1897" i="5"/>
  <c r="R1897" i="5" s="1"/>
  <c r="Q1896" i="5"/>
  <c r="R1896" i="5" s="1"/>
  <c r="Q1895" i="5"/>
  <c r="R1895" i="5" s="1"/>
  <c r="Q1894" i="5"/>
  <c r="R1894" i="5" s="1"/>
  <c r="Q1893" i="5"/>
  <c r="R1893" i="5" s="1"/>
  <c r="Q1892" i="5"/>
  <c r="R1892" i="5" s="1"/>
  <c r="Q1891" i="5"/>
  <c r="R1891" i="5" s="1"/>
  <c r="Q1890" i="5"/>
  <c r="R1890" i="5" s="1"/>
  <c r="Q1889" i="5"/>
  <c r="R1889" i="5" s="1"/>
  <c r="Q1888" i="5"/>
  <c r="R1888" i="5" s="1"/>
  <c r="Q1887" i="5"/>
  <c r="R1887" i="5" s="1"/>
  <c r="Q1886" i="5"/>
  <c r="R1886" i="5" s="1"/>
  <c r="Q1885" i="5"/>
  <c r="R1885" i="5" s="1"/>
  <c r="Q1884" i="5"/>
  <c r="R1884" i="5" s="1"/>
  <c r="Q1883" i="5"/>
  <c r="R1883" i="5" s="1"/>
  <c r="Q1882" i="5"/>
  <c r="R1882" i="5" s="1"/>
  <c r="Q1881" i="5"/>
  <c r="R1881" i="5" s="1"/>
  <c r="Q1880" i="5"/>
  <c r="R1880" i="5" s="1"/>
  <c r="Q1879" i="5"/>
  <c r="R1879" i="5" s="1"/>
  <c r="Q1878" i="5"/>
  <c r="R1878" i="5" s="1"/>
  <c r="Q1877" i="5"/>
  <c r="R1877" i="5" s="1"/>
  <c r="Q1876" i="5"/>
  <c r="R1876" i="5" s="1"/>
  <c r="Q1875" i="5"/>
  <c r="R1875" i="5" s="1"/>
  <c r="Q1874" i="5"/>
  <c r="R1874" i="5" s="1"/>
  <c r="Q1873" i="5"/>
  <c r="R1873" i="5" s="1"/>
  <c r="Q1872" i="5"/>
  <c r="R1872" i="5" s="1"/>
  <c r="Q1871" i="5"/>
  <c r="R1871" i="5" s="1"/>
  <c r="Q1870" i="5"/>
  <c r="R1870" i="5" s="1"/>
  <c r="Q1869" i="5"/>
  <c r="R1869" i="5" s="1"/>
  <c r="Q1868" i="5"/>
  <c r="R1868" i="5" s="1"/>
  <c r="Q1867" i="5"/>
  <c r="R1867" i="5" s="1"/>
  <c r="Q1866" i="5"/>
  <c r="R1866" i="5" s="1"/>
  <c r="Q1865" i="5"/>
  <c r="R1865" i="5" s="1"/>
  <c r="Q1864" i="5"/>
  <c r="R1864" i="5" s="1"/>
  <c r="Q1863" i="5"/>
  <c r="R1863" i="5" s="1"/>
  <c r="Q1862" i="5"/>
  <c r="R1862" i="5" s="1"/>
  <c r="Q1861" i="5"/>
  <c r="R1861" i="5" s="1"/>
  <c r="Q1860" i="5"/>
  <c r="R1860" i="5" s="1"/>
  <c r="Q1859" i="5"/>
  <c r="R1859" i="5" s="1"/>
  <c r="Q1858" i="5"/>
  <c r="R1858" i="5" s="1"/>
  <c r="Q1857" i="5"/>
  <c r="R1857" i="5" s="1"/>
  <c r="Q1856" i="5"/>
  <c r="R1856" i="5" s="1"/>
  <c r="Q1855" i="5"/>
  <c r="R1855" i="5" s="1"/>
  <c r="Q1854" i="5"/>
  <c r="R1854" i="5" s="1"/>
  <c r="Q1853" i="5"/>
  <c r="R1853" i="5" s="1"/>
  <c r="Q1852" i="5"/>
  <c r="R1852" i="5" s="1"/>
  <c r="Q1851" i="5"/>
  <c r="R1851" i="5" s="1"/>
  <c r="Q1850" i="5"/>
  <c r="R1850" i="5" s="1"/>
  <c r="Q1849" i="5"/>
  <c r="R1849" i="5" s="1"/>
  <c r="Q1848" i="5"/>
  <c r="R1848" i="5" s="1"/>
  <c r="Q1847" i="5"/>
  <c r="R1847" i="5" s="1"/>
  <c r="Q1846" i="5"/>
  <c r="R1846" i="5" s="1"/>
  <c r="Q1845" i="5"/>
  <c r="R1845" i="5" s="1"/>
  <c r="Q1844" i="5"/>
  <c r="R1844" i="5" s="1"/>
  <c r="Q1843" i="5"/>
  <c r="R1843" i="5" s="1"/>
  <c r="Q1842" i="5"/>
  <c r="R1842" i="5" s="1"/>
  <c r="Q1841" i="5"/>
  <c r="R1841" i="5" s="1"/>
  <c r="Q1840" i="5"/>
  <c r="R1840" i="5" s="1"/>
  <c r="Q1839" i="5"/>
  <c r="R1839" i="5" s="1"/>
  <c r="Q1838" i="5"/>
  <c r="R1838" i="5" s="1"/>
  <c r="Q1837" i="5"/>
  <c r="R1837" i="5" s="1"/>
  <c r="Q1836" i="5"/>
  <c r="R1836" i="5" s="1"/>
  <c r="Q1835" i="5"/>
  <c r="R1835" i="5" s="1"/>
  <c r="Q1834" i="5"/>
  <c r="R1834" i="5" s="1"/>
  <c r="Q1833" i="5"/>
  <c r="R1833" i="5" s="1"/>
  <c r="Q1832" i="5"/>
  <c r="R1832" i="5" s="1"/>
  <c r="Q1831" i="5"/>
  <c r="R1831" i="5" s="1"/>
  <c r="Q1830" i="5"/>
  <c r="R1830" i="5" s="1"/>
  <c r="Q1829" i="5"/>
  <c r="R1829" i="5" s="1"/>
  <c r="Q1828" i="5"/>
  <c r="R1828" i="5" s="1"/>
  <c r="Q1827" i="5"/>
  <c r="R1827" i="5" s="1"/>
  <c r="Q1826" i="5"/>
  <c r="R1826" i="5" s="1"/>
  <c r="Q1825" i="5"/>
  <c r="R1825" i="5" s="1"/>
  <c r="Q1824" i="5"/>
  <c r="R1824" i="5" s="1"/>
  <c r="Q1823" i="5"/>
  <c r="R1823" i="5" s="1"/>
  <c r="Q1822" i="5"/>
  <c r="R1822" i="5" s="1"/>
  <c r="Q1821" i="5"/>
  <c r="R1821" i="5" s="1"/>
  <c r="Q1820" i="5"/>
  <c r="R1820" i="5" s="1"/>
  <c r="Q1819" i="5"/>
  <c r="R1819" i="5" s="1"/>
  <c r="Q1818" i="5"/>
  <c r="R1818" i="5" s="1"/>
  <c r="Q1817" i="5"/>
  <c r="R1817" i="5" s="1"/>
  <c r="Q1816" i="5"/>
  <c r="R1816" i="5" s="1"/>
  <c r="Q1815" i="5"/>
  <c r="R1815" i="5" s="1"/>
  <c r="Q1814" i="5"/>
  <c r="R1814" i="5" s="1"/>
  <c r="Q1813" i="5"/>
  <c r="R1813" i="5" s="1"/>
  <c r="Q1812" i="5"/>
  <c r="R1812" i="5" s="1"/>
  <c r="Q1811" i="5"/>
  <c r="R1811" i="5" s="1"/>
  <c r="Q1810" i="5"/>
  <c r="R1810" i="5" s="1"/>
  <c r="Q1809" i="5"/>
  <c r="R1809" i="5" s="1"/>
  <c r="Q1808" i="5"/>
  <c r="R1808" i="5" s="1"/>
  <c r="Q1807" i="5"/>
  <c r="R1807" i="5" s="1"/>
  <c r="Q1806" i="5"/>
  <c r="R1806" i="5" s="1"/>
  <c r="Q1805" i="5"/>
  <c r="R1805" i="5" s="1"/>
  <c r="Q1804" i="5"/>
  <c r="R1804" i="5" s="1"/>
  <c r="Q1803" i="5"/>
  <c r="R1803" i="5" s="1"/>
  <c r="Q1802" i="5"/>
  <c r="R1802" i="5" s="1"/>
  <c r="Q1801" i="5"/>
  <c r="R1801" i="5" s="1"/>
  <c r="Q1800" i="5"/>
  <c r="R1800" i="5" s="1"/>
  <c r="Q1799" i="5"/>
  <c r="R1799" i="5" s="1"/>
  <c r="Q1798" i="5"/>
  <c r="R1798" i="5" s="1"/>
  <c r="Q1797" i="5"/>
  <c r="R1797" i="5" s="1"/>
  <c r="Q1796" i="5"/>
  <c r="R1796" i="5" s="1"/>
  <c r="Q1795" i="5"/>
  <c r="R1795" i="5" s="1"/>
  <c r="Q1794" i="5"/>
  <c r="R1794" i="5" s="1"/>
  <c r="Q1793" i="5"/>
  <c r="R1793" i="5" s="1"/>
  <c r="Q1792" i="5"/>
  <c r="R1792" i="5" s="1"/>
  <c r="Q1791" i="5"/>
  <c r="R1791" i="5" s="1"/>
  <c r="Q1790" i="5"/>
  <c r="R1790" i="5" s="1"/>
  <c r="Q1789" i="5"/>
  <c r="R1789" i="5" s="1"/>
  <c r="Q1788" i="5"/>
  <c r="R1788" i="5" s="1"/>
  <c r="Q1787" i="5"/>
  <c r="R1787" i="5" s="1"/>
  <c r="Q1786" i="5"/>
  <c r="R1786" i="5" s="1"/>
  <c r="Q1785" i="5"/>
  <c r="R1785" i="5" s="1"/>
  <c r="Q1784" i="5"/>
  <c r="R1784" i="5" s="1"/>
  <c r="Q1783" i="5"/>
  <c r="R1783" i="5" s="1"/>
  <c r="Q1782" i="5"/>
  <c r="R1782" i="5" s="1"/>
  <c r="Q1781" i="5"/>
  <c r="R1781" i="5" s="1"/>
  <c r="Q1780" i="5"/>
  <c r="R1780" i="5" s="1"/>
  <c r="Q1779" i="5"/>
  <c r="R1779" i="5" s="1"/>
  <c r="Q1778" i="5"/>
  <c r="R1778" i="5" s="1"/>
  <c r="Q1777" i="5"/>
  <c r="R1777" i="5" s="1"/>
  <c r="Q1776" i="5"/>
  <c r="R1776" i="5" s="1"/>
  <c r="Q1775" i="5"/>
  <c r="R1775" i="5" s="1"/>
  <c r="Q1774" i="5"/>
  <c r="R1774" i="5" s="1"/>
  <c r="Q1773" i="5"/>
  <c r="R1773" i="5" s="1"/>
  <c r="Q1772" i="5"/>
  <c r="R1772" i="5" s="1"/>
  <c r="Q1771" i="5"/>
  <c r="R1771" i="5" s="1"/>
  <c r="Q1770" i="5"/>
  <c r="R1770" i="5" s="1"/>
  <c r="Q1769" i="5"/>
  <c r="R1769" i="5" s="1"/>
  <c r="Q1768" i="5"/>
  <c r="R1768" i="5" s="1"/>
  <c r="Q1767" i="5"/>
  <c r="R1767" i="5" s="1"/>
  <c r="Q1766" i="5"/>
  <c r="R1766" i="5" s="1"/>
  <c r="Q1765" i="5"/>
  <c r="R1765" i="5" s="1"/>
  <c r="Q1764" i="5"/>
  <c r="R1764" i="5" s="1"/>
  <c r="Q1763" i="5"/>
  <c r="R1763" i="5" s="1"/>
  <c r="Q1762" i="5"/>
  <c r="R1762" i="5" s="1"/>
  <c r="Q1761" i="5"/>
  <c r="R1761" i="5" s="1"/>
  <c r="Q1760" i="5"/>
  <c r="R1760" i="5" s="1"/>
  <c r="Q1759" i="5"/>
  <c r="R1759" i="5" s="1"/>
  <c r="Q1758" i="5"/>
  <c r="R1758" i="5" s="1"/>
  <c r="Q1757" i="5"/>
  <c r="R1757" i="5" s="1"/>
  <c r="Q1756" i="5"/>
  <c r="R1756" i="5" s="1"/>
  <c r="Q1755" i="5"/>
  <c r="R1755" i="5" s="1"/>
  <c r="Q1754" i="5"/>
  <c r="R1754" i="5" s="1"/>
  <c r="Q1753" i="5"/>
  <c r="R1753" i="5" s="1"/>
  <c r="Q1752" i="5"/>
  <c r="R1752" i="5" s="1"/>
  <c r="Q1751" i="5"/>
  <c r="R1751" i="5" s="1"/>
  <c r="Q1750" i="5"/>
  <c r="R1750" i="5" s="1"/>
  <c r="Q1749" i="5"/>
  <c r="R1749" i="5" s="1"/>
  <c r="Q1748" i="5"/>
  <c r="R1748" i="5" s="1"/>
  <c r="Q1747" i="5"/>
  <c r="R1747" i="5" s="1"/>
  <c r="Q1746" i="5"/>
  <c r="R1746" i="5" s="1"/>
  <c r="Q1745" i="5"/>
  <c r="R1745" i="5" s="1"/>
  <c r="Q1744" i="5"/>
  <c r="R1744" i="5" s="1"/>
  <c r="Q1743" i="5"/>
  <c r="R1743" i="5" s="1"/>
  <c r="Q1742" i="5"/>
  <c r="R1742" i="5" s="1"/>
  <c r="Q1741" i="5"/>
  <c r="R1741" i="5" s="1"/>
  <c r="Q1740" i="5"/>
  <c r="R1740" i="5" s="1"/>
  <c r="Q1739" i="5"/>
  <c r="R1739" i="5" s="1"/>
  <c r="Q1738" i="5"/>
  <c r="R1738" i="5" s="1"/>
  <c r="Q1737" i="5"/>
  <c r="R1737" i="5" s="1"/>
  <c r="Q1736" i="5"/>
  <c r="R1736" i="5" s="1"/>
  <c r="Q1735" i="5"/>
  <c r="R1735" i="5" s="1"/>
  <c r="Q1734" i="5"/>
  <c r="R1734" i="5" s="1"/>
  <c r="Q1733" i="5"/>
  <c r="R1733" i="5" s="1"/>
  <c r="Q1732" i="5"/>
  <c r="R1732" i="5" s="1"/>
  <c r="Q1731" i="5"/>
  <c r="R1731" i="5" s="1"/>
  <c r="Q1730" i="5"/>
  <c r="R1730" i="5" s="1"/>
  <c r="Q1729" i="5"/>
  <c r="R1729" i="5" s="1"/>
  <c r="Q1728" i="5"/>
  <c r="R1728" i="5" s="1"/>
  <c r="Q1727" i="5"/>
  <c r="R1727" i="5" s="1"/>
  <c r="Q1726" i="5"/>
  <c r="R1726" i="5" s="1"/>
  <c r="Q1725" i="5"/>
  <c r="R1725" i="5" s="1"/>
  <c r="Q1724" i="5"/>
  <c r="R1724" i="5" s="1"/>
  <c r="Q1723" i="5"/>
  <c r="R1723" i="5" s="1"/>
  <c r="Q1722" i="5"/>
  <c r="R1722" i="5" s="1"/>
  <c r="Q1721" i="5"/>
  <c r="R1721" i="5" s="1"/>
  <c r="Q1720" i="5"/>
  <c r="R1720" i="5" s="1"/>
  <c r="Q1719" i="5"/>
  <c r="R1719" i="5" s="1"/>
  <c r="Q1718" i="5"/>
  <c r="R1718" i="5" s="1"/>
  <c r="Q1717" i="5"/>
  <c r="R1717" i="5" s="1"/>
  <c r="Q1716" i="5"/>
  <c r="R1716" i="5" s="1"/>
  <c r="Q1715" i="5"/>
  <c r="R1715" i="5" s="1"/>
  <c r="Q1714" i="5"/>
  <c r="R1714" i="5" s="1"/>
  <c r="Q1713" i="5"/>
  <c r="R1713" i="5" s="1"/>
  <c r="Q1712" i="5"/>
  <c r="R1712" i="5" s="1"/>
  <c r="Q1711" i="5"/>
  <c r="R1711" i="5" s="1"/>
  <c r="Q1710" i="5"/>
  <c r="R1710" i="5" s="1"/>
  <c r="Q1709" i="5"/>
  <c r="R1709" i="5" s="1"/>
  <c r="Q1708" i="5"/>
  <c r="R1708" i="5" s="1"/>
  <c r="Q1707" i="5"/>
  <c r="R1707" i="5" s="1"/>
  <c r="Q1706" i="5"/>
  <c r="R1706" i="5" s="1"/>
  <c r="Q1705" i="5"/>
  <c r="R1705" i="5" s="1"/>
  <c r="Q1704" i="5"/>
  <c r="R1704" i="5" s="1"/>
  <c r="Q1703" i="5"/>
  <c r="R1703" i="5" s="1"/>
  <c r="Q1702" i="5"/>
  <c r="R1702" i="5" s="1"/>
  <c r="Q1701" i="5"/>
  <c r="R1701" i="5" s="1"/>
  <c r="Q1700" i="5"/>
  <c r="R1700" i="5" s="1"/>
  <c r="Q1699" i="5"/>
  <c r="R1699" i="5" s="1"/>
  <c r="Q1698" i="5"/>
  <c r="R1698" i="5" s="1"/>
  <c r="Q1697" i="5"/>
  <c r="R1697" i="5" s="1"/>
  <c r="Q1696" i="5"/>
  <c r="R1696" i="5" s="1"/>
  <c r="Q1695" i="5"/>
  <c r="R1695" i="5" s="1"/>
  <c r="Q1694" i="5"/>
  <c r="R1694" i="5" s="1"/>
  <c r="Q1693" i="5"/>
  <c r="R1693" i="5" s="1"/>
  <c r="Q1692" i="5"/>
  <c r="R1692" i="5" s="1"/>
  <c r="Q1691" i="5"/>
  <c r="R1691" i="5" s="1"/>
  <c r="Q1690" i="5"/>
  <c r="R1690" i="5" s="1"/>
  <c r="Q1689" i="5"/>
  <c r="R1689" i="5" s="1"/>
  <c r="Q1688" i="5"/>
  <c r="R1688" i="5" s="1"/>
  <c r="Q1687" i="5"/>
  <c r="R1687" i="5" s="1"/>
  <c r="Q1686" i="5"/>
  <c r="R1686" i="5" s="1"/>
  <c r="Q1685" i="5"/>
  <c r="R1685" i="5" s="1"/>
  <c r="Q1684" i="5"/>
  <c r="R1684" i="5" s="1"/>
  <c r="Q1683" i="5"/>
  <c r="R1683" i="5" s="1"/>
  <c r="Q1682" i="5"/>
  <c r="R1682" i="5" s="1"/>
  <c r="Q1681" i="5"/>
  <c r="R1681" i="5" s="1"/>
  <c r="Q1680" i="5"/>
  <c r="R1680" i="5" s="1"/>
  <c r="Q1679" i="5"/>
  <c r="R1679" i="5" s="1"/>
  <c r="Q1678" i="5"/>
  <c r="R1678" i="5" s="1"/>
  <c r="Q1677" i="5"/>
  <c r="R1677" i="5" s="1"/>
  <c r="Q1676" i="5"/>
  <c r="R1676" i="5" s="1"/>
  <c r="Q1675" i="5"/>
  <c r="R1675" i="5" s="1"/>
  <c r="Q1674" i="5"/>
  <c r="R1674" i="5" s="1"/>
  <c r="Q1673" i="5"/>
  <c r="R1673" i="5" s="1"/>
  <c r="Q1672" i="5"/>
  <c r="R1672" i="5" s="1"/>
  <c r="Q1671" i="5"/>
  <c r="R1671" i="5" s="1"/>
  <c r="Q1670" i="5"/>
  <c r="R1670" i="5" s="1"/>
  <c r="Q1669" i="5"/>
  <c r="R1669" i="5" s="1"/>
  <c r="Q1668" i="5"/>
  <c r="R1668" i="5" s="1"/>
  <c r="Q1667" i="5"/>
  <c r="R1667" i="5" s="1"/>
  <c r="Q1666" i="5"/>
  <c r="R1666" i="5" s="1"/>
  <c r="Q1665" i="5"/>
  <c r="R1665" i="5" s="1"/>
  <c r="Q1664" i="5"/>
  <c r="R1664" i="5" s="1"/>
  <c r="Q1663" i="5"/>
  <c r="R1663" i="5" s="1"/>
  <c r="Q1662" i="5"/>
  <c r="R1662" i="5" s="1"/>
  <c r="Q1661" i="5"/>
  <c r="R1661" i="5" s="1"/>
  <c r="Q1660" i="5"/>
  <c r="R1660" i="5" s="1"/>
  <c r="Q1659" i="5"/>
  <c r="R1659" i="5" s="1"/>
  <c r="Q1658" i="5"/>
  <c r="R1658" i="5" s="1"/>
  <c r="Q1657" i="5"/>
  <c r="R1657" i="5" s="1"/>
  <c r="Q1656" i="5"/>
  <c r="R1656" i="5" s="1"/>
  <c r="Q1655" i="5"/>
  <c r="R1655" i="5" s="1"/>
  <c r="Q1654" i="5"/>
  <c r="R1654" i="5" s="1"/>
  <c r="Q1653" i="5"/>
  <c r="R1653" i="5" s="1"/>
  <c r="Q1652" i="5"/>
  <c r="R1652" i="5" s="1"/>
  <c r="Q1651" i="5"/>
  <c r="R1651" i="5" s="1"/>
  <c r="Q1650" i="5"/>
  <c r="R1650" i="5" s="1"/>
  <c r="Q1649" i="5"/>
  <c r="R1649" i="5" s="1"/>
  <c r="Q1648" i="5"/>
  <c r="R1648" i="5" s="1"/>
  <c r="Q1647" i="5"/>
  <c r="R1647" i="5" s="1"/>
  <c r="Q1646" i="5"/>
  <c r="R1646" i="5" s="1"/>
  <c r="Q1645" i="5"/>
  <c r="R1645" i="5" s="1"/>
  <c r="Q1644" i="5"/>
  <c r="R1644" i="5" s="1"/>
  <c r="Q1643" i="5"/>
  <c r="R1643" i="5" s="1"/>
  <c r="Q1642" i="5"/>
  <c r="R1642" i="5" s="1"/>
  <c r="Q1641" i="5"/>
  <c r="R1641" i="5" s="1"/>
  <c r="Q1640" i="5"/>
  <c r="R1640" i="5" s="1"/>
  <c r="Q1639" i="5"/>
  <c r="R1639" i="5" s="1"/>
  <c r="Q1638" i="5"/>
  <c r="R1638" i="5" s="1"/>
  <c r="Q1637" i="5"/>
  <c r="R1637" i="5" s="1"/>
  <c r="Q1636" i="5"/>
  <c r="R1636" i="5" s="1"/>
  <c r="Q1635" i="5"/>
  <c r="R1635" i="5" s="1"/>
  <c r="Q1634" i="5"/>
  <c r="R1634" i="5" s="1"/>
  <c r="Q1633" i="5"/>
  <c r="R1633" i="5" s="1"/>
  <c r="Q1632" i="5"/>
  <c r="R1632" i="5" s="1"/>
  <c r="Q1631" i="5"/>
  <c r="R1631" i="5" s="1"/>
  <c r="Q1630" i="5"/>
  <c r="R1630" i="5" s="1"/>
  <c r="Q1629" i="5"/>
  <c r="R1629" i="5" s="1"/>
  <c r="Q1628" i="5"/>
  <c r="R1628" i="5" s="1"/>
  <c r="Q1627" i="5"/>
  <c r="R1627" i="5" s="1"/>
  <c r="Q1626" i="5"/>
  <c r="R1626" i="5" s="1"/>
  <c r="Q1625" i="5"/>
  <c r="R1625" i="5" s="1"/>
  <c r="Q1624" i="5"/>
  <c r="R1624" i="5" s="1"/>
  <c r="Q1623" i="5"/>
  <c r="R1623" i="5" s="1"/>
  <c r="Q1622" i="5"/>
  <c r="R1622" i="5" s="1"/>
  <c r="Q1621" i="5"/>
  <c r="R1621" i="5" s="1"/>
  <c r="Q1620" i="5"/>
  <c r="R1620" i="5" s="1"/>
  <c r="Q1619" i="5"/>
  <c r="R1619" i="5" s="1"/>
  <c r="Q1618" i="5"/>
  <c r="R1618" i="5" s="1"/>
  <c r="Q1617" i="5"/>
  <c r="R1617" i="5" s="1"/>
  <c r="Q1616" i="5"/>
  <c r="R1616" i="5" s="1"/>
  <c r="Q1615" i="5"/>
  <c r="R1615" i="5" s="1"/>
  <c r="Q1614" i="5"/>
  <c r="R1614" i="5" s="1"/>
  <c r="Q1613" i="5"/>
  <c r="R1613" i="5" s="1"/>
  <c r="Q1612" i="5"/>
  <c r="R1612" i="5" s="1"/>
  <c r="Q1611" i="5"/>
  <c r="R1611" i="5" s="1"/>
  <c r="Q1610" i="5"/>
  <c r="R1610" i="5" s="1"/>
  <c r="Q1609" i="5"/>
  <c r="R1609" i="5" s="1"/>
  <c r="Q1608" i="5"/>
  <c r="R1608" i="5" s="1"/>
  <c r="Q1607" i="5"/>
  <c r="R1607" i="5" s="1"/>
  <c r="Q1606" i="5"/>
  <c r="R1606" i="5" s="1"/>
  <c r="Q1605" i="5"/>
  <c r="R1605" i="5" s="1"/>
  <c r="Q1604" i="5"/>
  <c r="R1604" i="5" s="1"/>
  <c r="Q1603" i="5"/>
  <c r="R1603" i="5" s="1"/>
  <c r="Q1602" i="5"/>
  <c r="R1602" i="5" s="1"/>
  <c r="Q1601" i="5"/>
  <c r="R1601" i="5" s="1"/>
  <c r="Q1600" i="5"/>
  <c r="R1600" i="5" s="1"/>
  <c r="Q1599" i="5"/>
  <c r="R1599" i="5" s="1"/>
  <c r="Q1598" i="5"/>
  <c r="R1598" i="5" s="1"/>
  <c r="Q1597" i="5"/>
  <c r="R1597" i="5" s="1"/>
  <c r="Q1596" i="5"/>
  <c r="R1596" i="5" s="1"/>
  <c r="Q1595" i="5"/>
  <c r="R1595" i="5" s="1"/>
  <c r="Q1594" i="5"/>
  <c r="R1594" i="5" s="1"/>
  <c r="Q1593" i="5"/>
  <c r="R1593" i="5" s="1"/>
  <c r="Q1592" i="5"/>
  <c r="R1592" i="5" s="1"/>
  <c r="Q1591" i="5"/>
  <c r="R1591" i="5" s="1"/>
  <c r="Q1590" i="5"/>
  <c r="R1590" i="5" s="1"/>
  <c r="Q1589" i="5"/>
  <c r="R1589" i="5" s="1"/>
  <c r="Q1588" i="5"/>
  <c r="R1588" i="5" s="1"/>
  <c r="Q1587" i="5"/>
  <c r="R1587" i="5" s="1"/>
  <c r="Q1586" i="5"/>
  <c r="R1586" i="5" s="1"/>
  <c r="Q1585" i="5"/>
  <c r="R1585" i="5" s="1"/>
  <c r="Q1584" i="5"/>
  <c r="R1584" i="5" s="1"/>
  <c r="Q1583" i="5"/>
  <c r="R1583" i="5" s="1"/>
  <c r="Q1582" i="5"/>
  <c r="R1582" i="5" s="1"/>
  <c r="Q1581" i="5"/>
  <c r="R1581" i="5" s="1"/>
  <c r="Q1580" i="5"/>
  <c r="R1580" i="5" s="1"/>
  <c r="Q1579" i="5"/>
  <c r="R1579" i="5" s="1"/>
  <c r="Q1578" i="5"/>
  <c r="R1578" i="5" s="1"/>
  <c r="Q1577" i="5"/>
  <c r="R1577" i="5" s="1"/>
  <c r="Q1576" i="5"/>
  <c r="R1576" i="5" s="1"/>
  <c r="Q1575" i="5"/>
  <c r="R1575" i="5" s="1"/>
  <c r="Q1574" i="5"/>
  <c r="R1574" i="5" s="1"/>
  <c r="Q1573" i="5"/>
  <c r="R1573" i="5" s="1"/>
  <c r="Q1572" i="5"/>
  <c r="R1572" i="5" s="1"/>
  <c r="Q1571" i="5"/>
  <c r="R1571" i="5" s="1"/>
  <c r="Q1570" i="5"/>
  <c r="R1570" i="5" s="1"/>
  <c r="Q1569" i="5"/>
  <c r="R1569" i="5" s="1"/>
  <c r="Q1568" i="5"/>
  <c r="R1568" i="5" s="1"/>
  <c r="Q1567" i="5"/>
  <c r="R1567" i="5" s="1"/>
  <c r="Q1566" i="5"/>
  <c r="R1566" i="5" s="1"/>
  <c r="Q1565" i="5"/>
  <c r="R1565" i="5" s="1"/>
  <c r="Q1564" i="5"/>
  <c r="R1564" i="5" s="1"/>
  <c r="Q1563" i="5"/>
  <c r="R1563" i="5" s="1"/>
  <c r="Q1562" i="5"/>
  <c r="R1562" i="5" s="1"/>
  <c r="Q1561" i="5"/>
  <c r="R1561" i="5" s="1"/>
  <c r="Q1560" i="5"/>
  <c r="R1560" i="5" s="1"/>
  <c r="Q1559" i="5"/>
  <c r="R1559" i="5" s="1"/>
  <c r="Q1558" i="5"/>
  <c r="R1558" i="5" s="1"/>
  <c r="Q1557" i="5"/>
  <c r="R1557" i="5" s="1"/>
  <c r="Q1556" i="5"/>
  <c r="R1556" i="5" s="1"/>
  <c r="Q1555" i="5"/>
  <c r="R1555" i="5" s="1"/>
  <c r="Q1554" i="5"/>
  <c r="R1554" i="5" s="1"/>
  <c r="Q1553" i="5"/>
  <c r="R1553" i="5" s="1"/>
  <c r="Q1552" i="5"/>
  <c r="R1552" i="5" s="1"/>
  <c r="Q1551" i="5"/>
  <c r="R1551" i="5" s="1"/>
  <c r="Q1550" i="5"/>
  <c r="R1550" i="5" s="1"/>
  <c r="Q1549" i="5"/>
  <c r="R1549" i="5" s="1"/>
  <c r="Q1548" i="5"/>
  <c r="R1548" i="5" s="1"/>
  <c r="Q1547" i="5"/>
  <c r="R1547" i="5" s="1"/>
  <c r="Q1546" i="5"/>
  <c r="R1546" i="5" s="1"/>
  <c r="Q1545" i="5"/>
  <c r="R1545" i="5" s="1"/>
  <c r="Q1544" i="5"/>
  <c r="R1544" i="5" s="1"/>
  <c r="Q1543" i="5"/>
  <c r="R1543" i="5" s="1"/>
  <c r="Q1542" i="5"/>
  <c r="R1542" i="5" s="1"/>
  <c r="Q1541" i="5"/>
  <c r="R1541" i="5" s="1"/>
  <c r="Q1540" i="5"/>
  <c r="R1540" i="5" s="1"/>
  <c r="Q1539" i="5"/>
  <c r="R1539" i="5" s="1"/>
  <c r="Q1538" i="5"/>
  <c r="R1538" i="5" s="1"/>
  <c r="Q1537" i="5"/>
  <c r="R1537" i="5" s="1"/>
  <c r="Q1536" i="5"/>
  <c r="R1536" i="5" s="1"/>
  <c r="Q1535" i="5"/>
  <c r="R1535" i="5" s="1"/>
  <c r="Q1534" i="5"/>
  <c r="R1534" i="5" s="1"/>
  <c r="Q1533" i="5"/>
  <c r="R1533" i="5" s="1"/>
  <c r="Q1532" i="5"/>
  <c r="R1532" i="5" s="1"/>
  <c r="Q1531" i="5"/>
  <c r="R1531" i="5" s="1"/>
  <c r="Q1530" i="5"/>
  <c r="R1530" i="5" s="1"/>
  <c r="Q1529" i="5"/>
  <c r="R1529" i="5" s="1"/>
  <c r="Q1528" i="5"/>
  <c r="R1528" i="5" s="1"/>
  <c r="Q1527" i="5"/>
  <c r="R1527" i="5" s="1"/>
  <c r="Q1526" i="5"/>
  <c r="R1526" i="5" s="1"/>
  <c r="Q1525" i="5"/>
  <c r="R1525" i="5" s="1"/>
  <c r="Q1524" i="5"/>
  <c r="R1524" i="5" s="1"/>
  <c r="Q1523" i="5"/>
  <c r="R1523" i="5" s="1"/>
  <c r="Q1522" i="5"/>
  <c r="R1522" i="5" s="1"/>
  <c r="Q1521" i="5"/>
  <c r="R1521" i="5" s="1"/>
  <c r="Q1520" i="5"/>
  <c r="R1520" i="5" s="1"/>
  <c r="Q1519" i="5"/>
  <c r="R1519" i="5" s="1"/>
  <c r="Q1518" i="5"/>
  <c r="R1518" i="5" s="1"/>
  <c r="Q1517" i="5"/>
  <c r="R1517" i="5" s="1"/>
  <c r="Q1516" i="5"/>
  <c r="R1516" i="5" s="1"/>
  <c r="Q1515" i="5"/>
  <c r="R1515" i="5" s="1"/>
  <c r="Q1514" i="5"/>
  <c r="R1514" i="5" s="1"/>
  <c r="Q1513" i="5"/>
  <c r="R1513" i="5" s="1"/>
  <c r="Q1512" i="5"/>
  <c r="R1512" i="5" s="1"/>
  <c r="Q1511" i="5"/>
  <c r="R1511" i="5" s="1"/>
  <c r="Q1510" i="5"/>
  <c r="R1510" i="5" s="1"/>
  <c r="Q1509" i="5"/>
  <c r="R1509" i="5" s="1"/>
  <c r="Q1508" i="5"/>
  <c r="R1508" i="5" s="1"/>
  <c r="Q1507" i="5"/>
  <c r="R1507" i="5" s="1"/>
  <c r="Q1506" i="5"/>
  <c r="R1506" i="5" s="1"/>
  <c r="Q1505" i="5"/>
  <c r="R1505" i="5" s="1"/>
  <c r="Q1504" i="5"/>
  <c r="R1504" i="5" s="1"/>
  <c r="Q1503" i="5"/>
  <c r="R1503" i="5" s="1"/>
  <c r="Q1502" i="5"/>
  <c r="R1502" i="5" s="1"/>
  <c r="Q1501" i="5"/>
  <c r="R1501" i="5" s="1"/>
  <c r="Q1500" i="5"/>
  <c r="R1500" i="5" s="1"/>
  <c r="Q1499" i="5"/>
  <c r="R1499" i="5" s="1"/>
  <c r="Q1498" i="5"/>
  <c r="R1498" i="5" s="1"/>
  <c r="Q1497" i="5"/>
  <c r="R1497" i="5" s="1"/>
  <c r="Q1496" i="5"/>
  <c r="R1496" i="5" s="1"/>
  <c r="Q1495" i="5"/>
  <c r="R1495" i="5" s="1"/>
  <c r="Q1494" i="5"/>
  <c r="R1494" i="5" s="1"/>
  <c r="Q1493" i="5"/>
  <c r="R1493" i="5" s="1"/>
  <c r="Q1492" i="5"/>
  <c r="R1492" i="5" s="1"/>
  <c r="Q1491" i="5"/>
  <c r="R1491" i="5" s="1"/>
  <c r="Q1490" i="5"/>
  <c r="R1490" i="5" s="1"/>
  <c r="Q1489" i="5"/>
  <c r="R1489" i="5" s="1"/>
  <c r="Q1488" i="5"/>
  <c r="R1488" i="5" s="1"/>
  <c r="Q1487" i="5"/>
  <c r="R1487" i="5" s="1"/>
  <c r="Q1486" i="5"/>
  <c r="R1486" i="5" s="1"/>
  <c r="Q1485" i="5"/>
  <c r="R1485" i="5" s="1"/>
  <c r="Q1484" i="5"/>
  <c r="R1484" i="5" s="1"/>
  <c r="Q1483" i="5"/>
  <c r="R1483" i="5" s="1"/>
  <c r="Q1482" i="5"/>
  <c r="R1482" i="5" s="1"/>
  <c r="Q1481" i="5"/>
  <c r="R1481" i="5" s="1"/>
  <c r="Q1480" i="5"/>
  <c r="R1480" i="5" s="1"/>
  <c r="Q1479" i="5"/>
  <c r="R1479" i="5" s="1"/>
  <c r="Q1478" i="5"/>
  <c r="R1478" i="5" s="1"/>
  <c r="Q1477" i="5"/>
  <c r="R1477" i="5" s="1"/>
  <c r="Q1476" i="5"/>
  <c r="R1476" i="5" s="1"/>
  <c r="Q1475" i="5"/>
  <c r="R1475" i="5" s="1"/>
  <c r="Q1474" i="5"/>
  <c r="R1474" i="5" s="1"/>
  <c r="Q1473" i="5"/>
  <c r="R1473" i="5" s="1"/>
  <c r="Q1472" i="5"/>
  <c r="R1472" i="5" s="1"/>
  <c r="Q1471" i="5"/>
  <c r="R1471" i="5" s="1"/>
  <c r="Q1470" i="5"/>
  <c r="R1470" i="5" s="1"/>
  <c r="Q1469" i="5"/>
  <c r="R1469" i="5" s="1"/>
  <c r="Q1468" i="5"/>
  <c r="R1468" i="5" s="1"/>
  <c r="Q1467" i="5"/>
  <c r="R1467" i="5" s="1"/>
  <c r="Q1466" i="5"/>
  <c r="R1466" i="5" s="1"/>
  <c r="Q1465" i="5"/>
  <c r="R1465" i="5" s="1"/>
  <c r="Q1464" i="5"/>
  <c r="R1464" i="5" s="1"/>
  <c r="Q1463" i="5"/>
  <c r="R1463" i="5" s="1"/>
  <c r="Q1462" i="5"/>
  <c r="R1462" i="5" s="1"/>
  <c r="Q1461" i="5"/>
  <c r="R1461" i="5" s="1"/>
  <c r="Q1460" i="5"/>
  <c r="R1460" i="5" s="1"/>
  <c r="Q1459" i="5"/>
  <c r="R1459" i="5" s="1"/>
  <c r="Q1458" i="5"/>
  <c r="R1458" i="5" s="1"/>
  <c r="Q1457" i="5"/>
  <c r="R1457" i="5" s="1"/>
  <c r="Q1456" i="5"/>
  <c r="R1456" i="5" s="1"/>
  <c r="Q1455" i="5"/>
  <c r="R1455" i="5" s="1"/>
  <c r="Q1454" i="5"/>
  <c r="R1454" i="5" s="1"/>
  <c r="Q1453" i="5"/>
  <c r="R1453" i="5" s="1"/>
  <c r="Q1452" i="5"/>
  <c r="R1452" i="5" s="1"/>
  <c r="Q1451" i="5"/>
  <c r="R1451" i="5" s="1"/>
  <c r="Q1450" i="5"/>
  <c r="R1450" i="5" s="1"/>
  <c r="Q1449" i="5"/>
  <c r="R1449" i="5" s="1"/>
  <c r="Q1448" i="5"/>
  <c r="R1448" i="5" s="1"/>
  <c r="Q1447" i="5"/>
  <c r="R1447" i="5" s="1"/>
  <c r="Q1446" i="5"/>
  <c r="R1446" i="5" s="1"/>
  <c r="Q1445" i="5"/>
  <c r="R1445" i="5" s="1"/>
  <c r="Q1444" i="5"/>
  <c r="R1444" i="5" s="1"/>
  <c r="Q1443" i="5"/>
  <c r="R1443" i="5" s="1"/>
  <c r="Q1442" i="5"/>
  <c r="R1442" i="5" s="1"/>
  <c r="Q1441" i="5"/>
  <c r="R1441" i="5" s="1"/>
  <c r="Q1440" i="5"/>
  <c r="R1440" i="5" s="1"/>
  <c r="Q1439" i="5"/>
  <c r="R1439" i="5" s="1"/>
  <c r="Q1438" i="5"/>
  <c r="R1438" i="5" s="1"/>
  <c r="Q1437" i="5"/>
  <c r="R1437" i="5" s="1"/>
  <c r="Q1436" i="5"/>
  <c r="R1436" i="5" s="1"/>
  <c r="Q1435" i="5"/>
  <c r="R1435" i="5" s="1"/>
  <c r="Q1434" i="5"/>
  <c r="R1434" i="5" s="1"/>
  <c r="Q1433" i="5"/>
  <c r="R1433" i="5" s="1"/>
  <c r="Q1432" i="5"/>
  <c r="R1432" i="5" s="1"/>
  <c r="Q1431" i="5"/>
  <c r="R1431" i="5" s="1"/>
  <c r="Q1430" i="5"/>
  <c r="R1430" i="5" s="1"/>
  <c r="Q1429" i="5"/>
  <c r="R1429" i="5" s="1"/>
  <c r="Q1428" i="5"/>
  <c r="R1428" i="5" s="1"/>
  <c r="Q1427" i="5"/>
  <c r="R1427" i="5" s="1"/>
  <c r="Q1426" i="5"/>
  <c r="R1426" i="5" s="1"/>
  <c r="Q1425" i="5"/>
  <c r="R1425" i="5" s="1"/>
  <c r="Q1424" i="5"/>
  <c r="R1424" i="5" s="1"/>
  <c r="Q1423" i="5"/>
  <c r="R1423" i="5" s="1"/>
  <c r="Q1422" i="5"/>
  <c r="R1422" i="5" s="1"/>
  <c r="Q1421" i="5"/>
  <c r="R1421" i="5" s="1"/>
  <c r="Q1420" i="5"/>
  <c r="R1420" i="5" s="1"/>
  <c r="Q1419" i="5"/>
  <c r="R1419" i="5" s="1"/>
  <c r="Q1418" i="5"/>
  <c r="R1418" i="5" s="1"/>
  <c r="Q1417" i="5"/>
  <c r="R1417" i="5" s="1"/>
  <c r="Q1416" i="5"/>
  <c r="R1416" i="5" s="1"/>
  <c r="Q1415" i="5"/>
  <c r="R1415" i="5" s="1"/>
  <c r="Q1414" i="5"/>
  <c r="R1414" i="5" s="1"/>
  <c r="Q1413" i="5"/>
  <c r="R1413" i="5" s="1"/>
  <c r="Q1412" i="5"/>
  <c r="R1412" i="5" s="1"/>
  <c r="Q1411" i="5"/>
  <c r="R1411" i="5" s="1"/>
  <c r="Q1410" i="5"/>
  <c r="R1410" i="5" s="1"/>
  <c r="Q1409" i="5"/>
  <c r="R1409" i="5" s="1"/>
  <c r="Q1408" i="5"/>
  <c r="R1408" i="5" s="1"/>
  <c r="Q1407" i="5"/>
  <c r="R1407" i="5" s="1"/>
  <c r="Q1406" i="5"/>
  <c r="R1406" i="5" s="1"/>
  <c r="Q1405" i="5"/>
  <c r="R1405" i="5" s="1"/>
  <c r="Q1404" i="5"/>
  <c r="R1404" i="5" s="1"/>
  <c r="Q1403" i="5"/>
  <c r="R1403" i="5" s="1"/>
  <c r="Q1402" i="5"/>
  <c r="R1402" i="5" s="1"/>
  <c r="Q1401" i="5"/>
  <c r="R1401" i="5" s="1"/>
  <c r="Q1400" i="5"/>
  <c r="R1400" i="5" s="1"/>
  <c r="Q1399" i="5"/>
  <c r="R1399" i="5" s="1"/>
  <c r="Q1398" i="5"/>
  <c r="R1398" i="5" s="1"/>
  <c r="Q1397" i="5"/>
  <c r="R1397" i="5" s="1"/>
  <c r="Q1396" i="5"/>
  <c r="R1396" i="5" s="1"/>
  <c r="Q1395" i="5"/>
  <c r="R1395" i="5" s="1"/>
  <c r="Q1394" i="5"/>
  <c r="R1394" i="5" s="1"/>
  <c r="Q1393" i="5"/>
  <c r="R1393" i="5" s="1"/>
  <c r="Q1392" i="5"/>
  <c r="R1392" i="5" s="1"/>
  <c r="Q1391" i="5"/>
  <c r="R1391" i="5" s="1"/>
  <c r="Q1390" i="5"/>
  <c r="R1390" i="5" s="1"/>
  <c r="Q1389" i="5"/>
  <c r="R1389" i="5" s="1"/>
  <c r="Q1388" i="5"/>
  <c r="R1388" i="5" s="1"/>
  <c r="Q1387" i="5"/>
  <c r="R1387" i="5" s="1"/>
  <c r="Q1386" i="5"/>
  <c r="R1386" i="5" s="1"/>
  <c r="Q1385" i="5"/>
  <c r="R1385" i="5" s="1"/>
  <c r="Q1384" i="5"/>
  <c r="R1384" i="5" s="1"/>
  <c r="Q1383" i="5"/>
  <c r="R1383" i="5" s="1"/>
  <c r="Q1382" i="5"/>
  <c r="R1382" i="5" s="1"/>
  <c r="Q1381" i="5"/>
  <c r="R1381" i="5" s="1"/>
  <c r="Q1380" i="5"/>
  <c r="R1380" i="5" s="1"/>
  <c r="Q1379" i="5"/>
  <c r="R1379" i="5" s="1"/>
  <c r="Q1378" i="5"/>
  <c r="R1378" i="5" s="1"/>
  <c r="Q1377" i="5"/>
  <c r="R1377" i="5" s="1"/>
  <c r="Q1376" i="5"/>
  <c r="R1376" i="5" s="1"/>
  <c r="Q1375" i="5"/>
  <c r="R1375" i="5" s="1"/>
  <c r="Q1374" i="5"/>
  <c r="R1374" i="5" s="1"/>
  <c r="Q1373" i="5"/>
  <c r="R1373" i="5" s="1"/>
  <c r="Q1372" i="5"/>
  <c r="R1372" i="5" s="1"/>
  <c r="Q1371" i="5"/>
  <c r="R1371" i="5" s="1"/>
  <c r="Q1370" i="5"/>
  <c r="R1370" i="5" s="1"/>
  <c r="Q1369" i="5"/>
  <c r="R1369" i="5" s="1"/>
  <c r="Q1368" i="5"/>
  <c r="R1368" i="5" s="1"/>
  <c r="Q1367" i="5"/>
  <c r="R1367" i="5" s="1"/>
  <c r="Q1366" i="5"/>
  <c r="R1366" i="5" s="1"/>
  <c r="Q1365" i="5"/>
  <c r="R1365" i="5" s="1"/>
  <c r="Q1364" i="5"/>
  <c r="R1364" i="5" s="1"/>
  <c r="Q1363" i="5"/>
  <c r="R1363" i="5" s="1"/>
  <c r="Q1362" i="5"/>
  <c r="R1362" i="5" s="1"/>
  <c r="Q1361" i="5"/>
  <c r="R1361" i="5" s="1"/>
  <c r="Q1360" i="5"/>
  <c r="R1360" i="5" s="1"/>
  <c r="Q1359" i="5"/>
  <c r="R1359" i="5" s="1"/>
  <c r="Q1358" i="5"/>
  <c r="R1358" i="5" s="1"/>
  <c r="Q1357" i="5"/>
  <c r="R1357" i="5" s="1"/>
  <c r="Q1356" i="5"/>
  <c r="R1356" i="5" s="1"/>
  <c r="Q1355" i="5"/>
  <c r="R1355" i="5" s="1"/>
  <c r="Q1354" i="5"/>
  <c r="R1354" i="5" s="1"/>
  <c r="Q1353" i="5"/>
  <c r="R1353" i="5" s="1"/>
  <c r="Q1352" i="5"/>
  <c r="R1352" i="5" s="1"/>
  <c r="Q1351" i="5"/>
  <c r="R1351" i="5" s="1"/>
  <c r="Q1350" i="5"/>
  <c r="R1350" i="5" s="1"/>
  <c r="Q1349" i="5"/>
  <c r="R1349" i="5" s="1"/>
  <c r="Q1348" i="5"/>
  <c r="R1348" i="5" s="1"/>
  <c r="Q1347" i="5"/>
  <c r="R1347" i="5" s="1"/>
  <c r="Q1346" i="5"/>
  <c r="R1346" i="5" s="1"/>
  <c r="Q1345" i="5"/>
  <c r="R1345" i="5" s="1"/>
  <c r="Q1344" i="5"/>
  <c r="R1344" i="5" s="1"/>
  <c r="Q1343" i="5"/>
  <c r="R1343" i="5" s="1"/>
  <c r="Q1342" i="5"/>
  <c r="R1342" i="5" s="1"/>
  <c r="Q1341" i="5"/>
  <c r="R1341" i="5" s="1"/>
  <c r="Q1340" i="5"/>
  <c r="R1340" i="5" s="1"/>
  <c r="Q1339" i="5"/>
  <c r="R1339" i="5" s="1"/>
  <c r="Q1338" i="5"/>
  <c r="R1338" i="5" s="1"/>
  <c r="Q1337" i="5"/>
  <c r="R1337" i="5" s="1"/>
  <c r="Q1336" i="5"/>
  <c r="R1336" i="5" s="1"/>
  <c r="Q1335" i="5"/>
  <c r="R1335" i="5" s="1"/>
  <c r="Q1334" i="5"/>
  <c r="R1334" i="5" s="1"/>
  <c r="Q1333" i="5"/>
  <c r="R1333" i="5" s="1"/>
  <c r="Q1332" i="5"/>
  <c r="R1332" i="5" s="1"/>
  <c r="Q1331" i="5"/>
  <c r="R1331" i="5" s="1"/>
  <c r="Q1330" i="5"/>
  <c r="R1330" i="5" s="1"/>
  <c r="Q1329" i="5"/>
  <c r="R1329" i="5" s="1"/>
  <c r="Q1328" i="5"/>
  <c r="R1328" i="5" s="1"/>
  <c r="Q1327" i="5"/>
  <c r="R1327" i="5" s="1"/>
  <c r="Q1326" i="5"/>
  <c r="R1326" i="5" s="1"/>
  <c r="Q1325" i="5"/>
  <c r="R1325" i="5" s="1"/>
  <c r="Q1324" i="5"/>
  <c r="R1324" i="5" s="1"/>
  <c r="Q1323" i="5"/>
  <c r="R1323" i="5" s="1"/>
  <c r="Q1322" i="5"/>
  <c r="R1322" i="5" s="1"/>
  <c r="Q1321" i="5"/>
  <c r="R1321" i="5" s="1"/>
  <c r="Q1320" i="5"/>
  <c r="R1320" i="5" s="1"/>
  <c r="Q1319" i="5"/>
  <c r="R1319" i="5" s="1"/>
  <c r="Q1318" i="5"/>
  <c r="R1318" i="5" s="1"/>
  <c r="Q1317" i="5"/>
  <c r="R1317" i="5" s="1"/>
  <c r="Q1316" i="5"/>
  <c r="R1316" i="5" s="1"/>
  <c r="Q1315" i="5"/>
  <c r="R1315" i="5" s="1"/>
  <c r="Q1314" i="5"/>
  <c r="R1314" i="5" s="1"/>
  <c r="Q1313" i="5"/>
  <c r="R1313" i="5" s="1"/>
  <c r="Q1312" i="5"/>
  <c r="R1312" i="5" s="1"/>
  <c r="Q1311" i="5"/>
  <c r="R1311" i="5" s="1"/>
  <c r="Q1310" i="5"/>
  <c r="R1310" i="5" s="1"/>
  <c r="Q1309" i="5"/>
  <c r="R1309" i="5" s="1"/>
  <c r="Q1308" i="5"/>
  <c r="R1308" i="5" s="1"/>
  <c r="Q1307" i="5"/>
  <c r="R1307" i="5" s="1"/>
  <c r="Q1306" i="5"/>
  <c r="R1306" i="5" s="1"/>
  <c r="Q1305" i="5"/>
  <c r="R1305" i="5" s="1"/>
  <c r="Q1304" i="5"/>
  <c r="R1304" i="5" s="1"/>
  <c r="Q1303" i="5"/>
  <c r="R1303" i="5" s="1"/>
  <c r="Q1302" i="5"/>
  <c r="R1302" i="5" s="1"/>
  <c r="Q1301" i="5"/>
  <c r="R1301" i="5" s="1"/>
  <c r="Q1300" i="5"/>
  <c r="R1300" i="5" s="1"/>
  <c r="Q1299" i="5"/>
  <c r="R1299" i="5" s="1"/>
  <c r="Q1298" i="5"/>
  <c r="R1298" i="5" s="1"/>
  <c r="Q1297" i="5"/>
  <c r="R1297" i="5" s="1"/>
  <c r="Q1296" i="5"/>
  <c r="R1296" i="5" s="1"/>
  <c r="Q1295" i="5"/>
  <c r="R1295" i="5" s="1"/>
  <c r="Q1294" i="5"/>
  <c r="R1294" i="5" s="1"/>
  <c r="Q1293" i="5"/>
  <c r="R1293" i="5" s="1"/>
  <c r="Q1292" i="5"/>
  <c r="R1292" i="5" s="1"/>
  <c r="Q1291" i="5"/>
  <c r="R1291" i="5" s="1"/>
  <c r="Q1290" i="5"/>
  <c r="R1290" i="5" s="1"/>
  <c r="Q1289" i="5"/>
  <c r="R1289" i="5" s="1"/>
  <c r="Q1288" i="5"/>
  <c r="R1288" i="5" s="1"/>
  <c r="Q1287" i="5"/>
  <c r="R1287" i="5" s="1"/>
  <c r="Q1286" i="5"/>
  <c r="R1286" i="5" s="1"/>
  <c r="Q1285" i="5"/>
  <c r="R1285" i="5" s="1"/>
  <c r="Q1284" i="5"/>
  <c r="R1284" i="5" s="1"/>
  <c r="Q1283" i="5"/>
  <c r="R1283" i="5" s="1"/>
  <c r="Q1282" i="5"/>
  <c r="R1282" i="5" s="1"/>
  <c r="Q1281" i="5"/>
  <c r="R1281" i="5" s="1"/>
  <c r="Q1280" i="5"/>
  <c r="R1280" i="5" s="1"/>
  <c r="Q1279" i="5"/>
  <c r="R1279" i="5" s="1"/>
  <c r="Q1278" i="5"/>
  <c r="R1278" i="5" s="1"/>
  <c r="Q1277" i="5"/>
  <c r="R1277" i="5" s="1"/>
  <c r="Q1276" i="5"/>
  <c r="R1276" i="5" s="1"/>
  <c r="Q1275" i="5"/>
  <c r="R1275" i="5" s="1"/>
  <c r="Q1274" i="5"/>
  <c r="R1274" i="5" s="1"/>
  <c r="Q1273" i="5"/>
  <c r="R1273" i="5" s="1"/>
  <c r="Q1272" i="5"/>
  <c r="R1272" i="5" s="1"/>
  <c r="Q1271" i="5"/>
  <c r="R1271" i="5" s="1"/>
  <c r="Q1270" i="5"/>
  <c r="R1270" i="5" s="1"/>
  <c r="Q1269" i="5"/>
  <c r="R1269" i="5" s="1"/>
  <c r="Q1268" i="5"/>
  <c r="R1268" i="5" s="1"/>
  <c r="Q1267" i="5"/>
  <c r="R1267" i="5" s="1"/>
  <c r="Q1266" i="5"/>
  <c r="R1266" i="5" s="1"/>
  <c r="Q1265" i="5"/>
  <c r="R1265" i="5" s="1"/>
  <c r="Q1264" i="5"/>
  <c r="R1264" i="5" s="1"/>
  <c r="Q1263" i="5"/>
  <c r="R1263" i="5" s="1"/>
  <c r="Q1262" i="5"/>
  <c r="R1262" i="5" s="1"/>
  <c r="Q1261" i="5"/>
  <c r="R1261" i="5" s="1"/>
  <c r="Q1260" i="5"/>
  <c r="R1260" i="5" s="1"/>
  <c r="Q1259" i="5"/>
  <c r="R1259" i="5" s="1"/>
  <c r="Q1258" i="5"/>
  <c r="R1258" i="5" s="1"/>
  <c r="Q1257" i="5"/>
  <c r="R1257" i="5" s="1"/>
  <c r="Q1256" i="5"/>
  <c r="R1256" i="5" s="1"/>
  <c r="Q1255" i="5"/>
  <c r="R1255" i="5" s="1"/>
  <c r="Q1254" i="5"/>
  <c r="R1254" i="5" s="1"/>
  <c r="Q1253" i="5"/>
  <c r="R1253" i="5" s="1"/>
  <c r="Q1252" i="5"/>
  <c r="R1252" i="5" s="1"/>
  <c r="Q1251" i="5"/>
  <c r="R1251" i="5" s="1"/>
  <c r="Q1250" i="5"/>
  <c r="R1250" i="5" s="1"/>
  <c r="Q1249" i="5"/>
  <c r="R1249" i="5" s="1"/>
  <c r="Q1248" i="5"/>
  <c r="R1248" i="5" s="1"/>
  <c r="Q1247" i="5"/>
  <c r="R1247" i="5" s="1"/>
  <c r="Q1246" i="5"/>
  <c r="R1246" i="5" s="1"/>
  <c r="Q1245" i="5"/>
  <c r="R1245" i="5" s="1"/>
  <c r="Q1244" i="5"/>
  <c r="R1244" i="5" s="1"/>
  <c r="Q1243" i="5"/>
  <c r="R1243" i="5" s="1"/>
  <c r="Q1242" i="5"/>
  <c r="R1242" i="5" s="1"/>
  <c r="Q1241" i="5"/>
  <c r="R1241" i="5" s="1"/>
  <c r="Q1240" i="5"/>
  <c r="R1240" i="5" s="1"/>
  <c r="Q1239" i="5"/>
  <c r="R1239" i="5" s="1"/>
  <c r="Q1238" i="5"/>
  <c r="R1238" i="5" s="1"/>
  <c r="Q1237" i="5"/>
  <c r="R1237" i="5" s="1"/>
  <c r="Q1236" i="5"/>
  <c r="R1236" i="5" s="1"/>
  <c r="Q1235" i="5"/>
  <c r="R1235" i="5" s="1"/>
  <c r="Q1234" i="5"/>
  <c r="R1234" i="5" s="1"/>
  <c r="Q1233" i="5"/>
  <c r="R1233" i="5" s="1"/>
  <c r="Q1232" i="5"/>
  <c r="R1232" i="5" s="1"/>
  <c r="Q1231" i="5"/>
  <c r="R1231" i="5" s="1"/>
  <c r="Q1230" i="5"/>
  <c r="R1230" i="5" s="1"/>
  <c r="Q1229" i="5"/>
  <c r="R1229" i="5" s="1"/>
  <c r="Q1228" i="5"/>
  <c r="R1228" i="5" s="1"/>
  <c r="Q1227" i="5"/>
  <c r="R1227" i="5" s="1"/>
  <c r="Q1226" i="5"/>
  <c r="R1226" i="5" s="1"/>
  <c r="Q1225" i="5"/>
  <c r="R1225" i="5" s="1"/>
  <c r="Q1224" i="5"/>
  <c r="R1224" i="5" s="1"/>
  <c r="Q1223" i="5"/>
  <c r="R1223" i="5" s="1"/>
  <c r="Q1222" i="5"/>
  <c r="R1222" i="5" s="1"/>
  <c r="Q1221" i="5"/>
  <c r="R1221" i="5" s="1"/>
  <c r="Q1220" i="5"/>
  <c r="R1220" i="5" s="1"/>
  <c r="Q1219" i="5"/>
  <c r="R1219" i="5" s="1"/>
  <c r="Q1218" i="5"/>
  <c r="R1218" i="5" s="1"/>
  <c r="Q1217" i="5"/>
  <c r="R1217" i="5" s="1"/>
  <c r="Q1216" i="5"/>
  <c r="R1216" i="5" s="1"/>
  <c r="Q1215" i="5"/>
  <c r="R1215" i="5" s="1"/>
  <c r="Q1214" i="5"/>
  <c r="R1214" i="5" s="1"/>
  <c r="Q1213" i="5"/>
  <c r="R1213" i="5" s="1"/>
  <c r="Q1212" i="5"/>
  <c r="R1212" i="5" s="1"/>
  <c r="Q1211" i="5"/>
  <c r="R1211" i="5" s="1"/>
  <c r="Q1210" i="5"/>
  <c r="R1210" i="5" s="1"/>
  <c r="Q1209" i="5"/>
  <c r="R1209" i="5" s="1"/>
  <c r="Q1208" i="5"/>
  <c r="R1208" i="5" s="1"/>
  <c r="Q1207" i="5"/>
  <c r="R1207" i="5" s="1"/>
  <c r="Q1206" i="5"/>
  <c r="R1206" i="5" s="1"/>
  <c r="Q1205" i="5"/>
  <c r="R1205" i="5" s="1"/>
  <c r="Q1204" i="5"/>
  <c r="R1204" i="5" s="1"/>
  <c r="Q1203" i="5"/>
  <c r="R1203" i="5" s="1"/>
  <c r="Q1202" i="5"/>
  <c r="R1202" i="5" s="1"/>
  <c r="Q1201" i="5"/>
  <c r="R1201" i="5" s="1"/>
  <c r="Q1200" i="5"/>
  <c r="R1200" i="5" s="1"/>
  <c r="Q1199" i="5"/>
  <c r="R1199" i="5" s="1"/>
  <c r="Q1198" i="5"/>
  <c r="R1198" i="5" s="1"/>
  <c r="Q1197" i="5"/>
  <c r="R1197" i="5" s="1"/>
  <c r="Q1196" i="5"/>
  <c r="R1196" i="5" s="1"/>
  <c r="Q1195" i="5"/>
  <c r="R1195" i="5" s="1"/>
  <c r="Q1194" i="5"/>
  <c r="R1194" i="5" s="1"/>
  <c r="Q1193" i="5"/>
  <c r="R1193" i="5" s="1"/>
  <c r="Q1192" i="5"/>
  <c r="R1192" i="5" s="1"/>
  <c r="Q1191" i="5"/>
  <c r="R1191" i="5" s="1"/>
  <c r="Q1190" i="5"/>
  <c r="R1190" i="5" s="1"/>
  <c r="Q1189" i="5"/>
  <c r="R1189" i="5" s="1"/>
  <c r="Q1188" i="5"/>
  <c r="R1188" i="5" s="1"/>
  <c r="Q1187" i="5"/>
  <c r="R1187" i="5" s="1"/>
  <c r="Q1186" i="5"/>
  <c r="R1186" i="5" s="1"/>
  <c r="Q1185" i="5"/>
  <c r="R1185" i="5" s="1"/>
  <c r="Q1184" i="5"/>
  <c r="R1184" i="5" s="1"/>
  <c r="Q1183" i="5"/>
  <c r="R1183" i="5" s="1"/>
  <c r="Q1182" i="5"/>
  <c r="R1182" i="5" s="1"/>
  <c r="Q1181" i="5"/>
  <c r="R1181" i="5" s="1"/>
  <c r="Q1180" i="5"/>
  <c r="R1180" i="5" s="1"/>
  <c r="Q1179" i="5"/>
  <c r="R1179" i="5" s="1"/>
  <c r="Q1178" i="5"/>
  <c r="R1178" i="5" s="1"/>
  <c r="Q1177" i="5"/>
  <c r="R1177" i="5" s="1"/>
  <c r="Q1176" i="5"/>
  <c r="R1176" i="5" s="1"/>
  <c r="Q1175" i="5"/>
  <c r="R1175" i="5" s="1"/>
  <c r="Q1174" i="5"/>
  <c r="R1174" i="5" s="1"/>
  <c r="Q1173" i="5"/>
  <c r="R1173" i="5" s="1"/>
  <c r="Q1172" i="5"/>
  <c r="R1172" i="5" s="1"/>
  <c r="Q1171" i="5"/>
  <c r="R1171" i="5" s="1"/>
  <c r="Q1170" i="5"/>
  <c r="R1170" i="5" s="1"/>
  <c r="Q1169" i="5"/>
  <c r="R1169" i="5" s="1"/>
  <c r="Q1168" i="5"/>
  <c r="R1168" i="5" s="1"/>
  <c r="Q1167" i="5"/>
  <c r="R1167" i="5" s="1"/>
  <c r="Q1166" i="5"/>
  <c r="R1166" i="5" s="1"/>
  <c r="Q1165" i="5"/>
  <c r="R1165" i="5" s="1"/>
  <c r="Q1164" i="5"/>
  <c r="R1164" i="5" s="1"/>
  <c r="Q1163" i="5"/>
  <c r="R1163" i="5" s="1"/>
  <c r="Q1162" i="5"/>
  <c r="R1162" i="5" s="1"/>
  <c r="Q1161" i="5"/>
  <c r="R1161" i="5" s="1"/>
  <c r="Q1160" i="5"/>
  <c r="R1160" i="5" s="1"/>
  <c r="R1159" i="5"/>
  <c r="Q1159" i="5"/>
  <c r="Q1158" i="5"/>
  <c r="R1158" i="5" s="1"/>
  <c r="Q1157" i="5"/>
  <c r="R1157" i="5" s="1"/>
  <c r="Q1156" i="5"/>
  <c r="R1156" i="5" s="1"/>
  <c r="Q1155" i="5"/>
  <c r="R1155" i="5" s="1"/>
  <c r="Q1154" i="5"/>
  <c r="R1154" i="5" s="1"/>
  <c r="Q1153" i="5"/>
  <c r="R1153" i="5" s="1"/>
  <c r="Q1152" i="5"/>
  <c r="R1152" i="5" s="1"/>
  <c r="Q1151" i="5"/>
  <c r="R1151" i="5" s="1"/>
  <c r="Q1150" i="5"/>
  <c r="R1150" i="5" s="1"/>
  <c r="Q1149" i="5"/>
  <c r="R1149" i="5" s="1"/>
  <c r="Q1148" i="5"/>
  <c r="R1148" i="5" s="1"/>
  <c r="Q1147" i="5"/>
  <c r="R1147" i="5" s="1"/>
  <c r="Q1146" i="5"/>
  <c r="R1146" i="5" s="1"/>
  <c r="Q1145" i="5"/>
  <c r="R1145" i="5" s="1"/>
  <c r="Q1144" i="5"/>
  <c r="R1144" i="5" s="1"/>
  <c r="Q1143" i="5"/>
  <c r="R1143" i="5" s="1"/>
  <c r="Q1142" i="5"/>
  <c r="R1142" i="5" s="1"/>
  <c r="Q1141" i="5"/>
  <c r="R1141" i="5" s="1"/>
  <c r="Q1140" i="5"/>
  <c r="R1140" i="5" s="1"/>
  <c r="Q1139" i="5"/>
  <c r="R1139" i="5" s="1"/>
  <c r="Q1138" i="5"/>
  <c r="R1138" i="5" s="1"/>
  <c r="Q1137" i="5"/>
  <c r="R1137" i="5" s="1"/>
  <c r="Q1136" i="5"/>
  <c r="R1136" i="5" s="1"/>
  <c r="Q1135" i="5"/>
  <c r="R1135" i="5" s="1"/>
  <c r="Q1134" i="5"/>
  <c r="R1134" i="5" s="1"/>
  <c r="Q1133" i="5"/>
  <c r="R1133" i="5" s="1"/>
  <c r="Q1132" i="5"/>
  <c r="R1132" i="5" s="1"/>
  <c r="Q1131" i="5"/>
  <c r="R1131" i="5" s="1"/>
  <c r="Q1130" i="5"/>
  <c r="R1130" i="5" s="1"/>
  <c r="Q1129" i="5"/>
  <c r="R1129" i="5" s="1"/>
  <c r="Q1128" i="5"/>
  <c r="R1128" i="5" s="1"/>
  <c r="Q1127" i="5"/>
  <c r="R1127" i="5" s="1"/>
  <c r="Q1126" i="5"/>
  <c r="R1126" i="5" s="1"/>
  <c r="Q1125" i="5"/>
  <c r="R1125" i="5" s="1"/>
  <c r="Q1124" i="5"/>
  <c r="R1124" i="5" s="1"/>
  <c r="Q1123" i="5"/>
  <c r="R1123" i="5" s="1"/>
  <c r="Q1122" i="5"/>
  <c r="R1122" i="5" s="1"/>
  <c r="Q1121" i="5"/>
  <c r="R1121" i="5" s="1"/>
  <c r="Q1120" i="5"/>
  <c r="R1120" i="5" s="1"/>
  <c r="Q1119" i="5"/>
  <c r="R1119" i="5" s="1"/>
  <c r="Q1118" i="5"/>
  <c r="R1118" i="5" s="1"/>
  <c r="Q1117" i="5"/>
  <c r="R1117" i="5" s="1"/>
  <c r="Q1116" i="5"/>
  <c r="R1116" i="5" s="1"/>
  <c r="Q1115" i="5"/>
  <c r="R1115" i="5" s="1"/>
  <c r="Q1114" i="5"/>
  <c r="R1114" i="5" s="1"/>
  <c r="Q1113" i="5"/>
  <c r="R1113" i="5" s="1"/>
  <c r="Q1112" i="5"/>
  <c r="R1112" i="5" s="1"/>
  <c r="Q1111" i="5"/>
  <c r="R1111" i="5" s="1"/>
  <c r="Q1110" i="5"/>
  <c r="R1110" i="5" s="1"/>
  <c r="Q1109" i="5"/>
  <c r="R1109" i="5" s="1"/>
  <c r="Q1108" i="5"/>
  <c r="R1108" i="5" s="1"/>
  <c r="Q1107" i="5"/>
  <c r="R1107" i="5" s="1"/>
  <c r="Q1106" i="5"/>
  <c r="R1106" i="5" s="1"/>
  <c r="Q1105" i="5"/>
  <c r="R1105" i="5" s="1"/>
  <c r="Q1104" i="5"/>
  <c r="R1104" i="5" s="1"/>
  <c r="Q1103" i="5"/>
  <c r="R1103" i="5" s="1"/>
  <c r="Q1102" i="5"/>
  <c r="R1102" i="5" s="1"/>
  <c r="Q1101" i="5"/>
  <c r="R1101" i="5" s="1"/>
  <c r="Q1100" i="5"/>
  <c r="R1100" i="5" s="1"/>
  <c r="Q1099" i="5"/>
  <c r="R1099" i="5" s="1"/>
  <c r="Q1098" i="5"/>
  <c r="R1098" i="5" s="1"/>
  <c r="Q1097" i="5"/>
  <c r="R1097" i="5" s="1"/>
  <c r="Q1096" i="5"/>
  <c r="R1096" i="5" s="1"/>
  <c r="Q1095" i="5"/>
  <c r="R1095" i="5" s="1"/>
  <c r="Q1094" i="5"/>
  <c r="R1094" i="5" s="1"/>
  <c r="Q1093" i="5"/>
  <c r="R1093" i="5" s="1"/>
  <c r="Q1092" i="5"/>
  <c r="R1092" i="5" s="1"/>
  <c r="Q1091" i="5"/>
  <c r="R1091" i="5" s="1"/>
  <c r="Q1090" i="5"/>
  <c r="R1090" i="5" s="1"/>
  <c r="Q1089" i="5"/>
  <c r="R1089" i="5" s="1"/>
  <c r="Q1088" i="5"/>
  <c r="R1088" i="5" s="1"/>
  <c r="Q1087" i="5"/>
  <c r="R1087" i="5" s="1"/>
  <c r="Q1086" i="5"/>
  <c r="R1086" i="5" s="1"/>
  <c r="Q1085" i="5"/>
  <c r="R1085" i="5" s="1"/>
  <c r="Q1084" i="5"/>
  <c r="R1084" i="5" s="1"/>
  <c r="Q1083" i="5"/>
  <c r="R1083" i="5" s="1"/>
  <c r="Q1082" i="5"/>
  <c r="R1082" i="5" s="1"/>
  <c r="Q1081" i="5"/>
  <c r="R1081" i="5" s="1"/>
  <c r="Q1080" i="5"/>
  <c r="R1080" i="5" s="1"/>
  <c r="Q1079" i="5"/>
  <c r="R1079" i="5" s="1"/>
  <c r="Q1078" i="5"/>
  <c r="R1078" i="5" s="1"/>
  <c r="Q1077" i="5"/>
  <c r="R1077" i="5" s="1"/>
  <c r="Q1076" i="5"/>
  <c r="R1076" i="5" s="1"/>
  <c r="Q1075" i="5"/>
  <c r="R1075" i="5" s="1"/>
  <c r="Q1074" i="5"/>
  <c r="R1074" i="5" s="1"/>
  <c r="Q1073" i="5"/>
  <c r="R1073" i="5" s="1"/>
  <c r="Q1072" i="5"/>
  <c r="R1072" i="5" s="1"/>
  <c r="Q1071" i="5"/>
  <c r="R1071" i="5" s="1"/>
  <c r="Q1070" i="5"/>
  <c r="R1070" i="5" s="1"/>
  <c r="Q1069" i="5"/>
  <c r="R1069" i="5" s="1"/>
  <c r="Q1068" i="5"/>
  <c r="R1068" i="5" s="1"/>
  <c r="R1067" i="5"/>
  <c r="Q1067" i="5"/>
  <c r="Q1066" i="5"/>
  <c r="R1066" i="5" s="1"/>
  <c r="Q1065" i="5"/>
  <c r="R1065" i="5" s="1"/>
  <c r="Q1064" i="5"/>
  <c r="R1064" i="5" s="1"/>
  <c r="Q1063" i="5"/>
  <c r="R1063" i="5" s="1"/>
  <c r="Q1062" i="5"/>
  <c r="R1062" i="5" s="1"/>
  <c r="Q1061" i="5"/>
  <c r="R1061" i="5" s="1"/>
  <c r="Q1060" i="5"/>
  <c r="R1060" i="5" s="1"/>
  <c r="Q1059" i="5"/>
  <c r="R1059" i="5" s="1"/>
  <c r="Q1058" i="5"/>
  <c r="R1058" i="5" s="1"/>
  <c r="Q1057" i="5"/>
  <c r="R1057" i="5" s="1"/>
  <c r="Q1056" i="5"/>
  <c r="R1056" i="5" s="1"/>
  <c r="Q1055" i="5"/>
  <c r="R1055" i="5" s="1"/>
  <c r="Q1054" i="5"/>
  <c r="R1054" i="5" s="1"/>
  <c r="Q1053" i="5"/>
  <c r="R1053" i="5" s="1"/>
  <c r="Q1052" i="5"/>
  <c r="R1052" i="5" s="1"/>
  <c r="Q1051" i="5"/>
  <c r="R1051" i="5" s="1"/>
  <c r="Q1050" i="5"/>
  <c r="R1050" i="5" s="1"/>
  <c r="Q1049" i="5"/>
  <c r="R1049" i="5" s="1"/>
  <c r="Q1048" i="5"/>
  <c r="R1048" i="5" s="1"/>
  <c r="Q1047" i="5"/>
  <c r="R1047" i="5" s="1"/>
  <c r="Q1046" i="5"/>
  <c r="R1046" i="5" s="1"/>
  <c r="Q1045" i="5"/>
  <c r="R1045" i="5" s="1"/>
  <c r="Q1044" i="5"/>
  <c r="R1044" i="5" s="1"/>
  <c r="Q1043" i="5"/>
  <c r="R1043" i="5" s="1"/>
  <c r="Q1042" i="5"/>
  <c r="R1042" i="5" s="1"/>
  <c r="Q1041" i="5"/>
  <c r="R1041" i="5" s="1"/>
  <c r="Q1040" i="5"/>
  <c r="R1040" i="5" s="1"/>
  <c r="Q1039" i="5"/>
  <c r="R1039" i="5" s="1"/>
  <c r="Q1038" i="5"/>
  <c r="R1038" i="5" s="1"/>
  <c r="Q1037" i="5"/>
  <c r="R1037" i="5" s="1"/>
  <c r="Q1036" i="5"/>
  <c r="R1036" i="5" s="1"/>
  <c r="Q1035" i="5"/>
  <c r="R1035" i="5" s="1"/>
  <c r="Q1034" i="5"/>
  <c r="R1034" i="5" s="1"/>
  <c r="Q1033" i="5"/>
  <c r="R1033" i="5" s="1"/>
  <c r="Q1032" i="5"/>
  <c r="R1032" i="5" s="1"/>
  <c r="Q1031" i="5"/>
  <c r="R1031" i="5" s="1"/>
  <c r="Q1030" i="5"/>
  <c r="R1030" i="5" s="1"/>
  <c r="Q1029" i="5"/>
  <c r="R1029" i="5" s="1"/>
  <c r="Q1028" i="5"/>
  <c r="R1028" i="5" s="1"/>
  <c r="Q1027" i="5"/>
  <c r="R1027" i="5" s="1"/>
  <c r="Q1026" i="5"/>
  <c r="R1026" i="5" s="1"/>
  <c r="Q1025" i="5"/>
  <c r="R1025" i="5" s="1"/>
  <c r="Q1024" i="5"/>
  <c r="R1024" i="5" s="1"/>
  <c r="Q1023" i="5"/>
  <c r="R1023" i="5" s="1"/>
  <c r="Q1022" i="5"/>
  <c r="R1022" i="5" s="1"/>
  <c r="Q1021" i="5"/>
  <c r="R1021" i="5" s="1"/>
  <c r="Q1020" i="5"/>
  <c r="R1020" i="5" s="1"/>
  <c r="Q1019" i="5"/>
  <c r="R1019" i="5" s="1"/>
  <c r="Q1018" i="5"/>
  <c r="R1018" i="5" s="1"/>
  <c r="Q1017" i="5"/>
  <c r="R1017" i="5" s="1"/>
  <c r="Q1016" i="5"/>
  <c r="R1016" i="5" s="1"/>
  <c r="Q1015" i="5"/>
  <c r="R1015" i="5" s="1"/>
  <c r="Q1014" i="5"/>
  <c r="R1014" i="5" s="1"/>
  <c r="Q1013" i="5"/>
  <c r="R1013" i="5" s="1"/>
  <c r="Q1012" i="5"/>
  <c r="R1012" i="5" s="1"/>
  <c r="Q1011" i="5"/>
  <c r="R1011" i="5" s="1"/>
  <c r="Q1010" i="5"/>
  <c r="R1010" i="5" s="1"/>
  <c r="Q1009" i="5"/>
  <c r="R1009" i="5" s="1"/>
  <c r="Q1008" i="5"/>
  <c r="R1008" i="5" s="1"/>
  <c r="Q1007" i="5"/>
  <c r="R1007" i="5" s="1"/>
  <c r="Q1006" i="5"/>
  <c r="R1006" i="5" s="1"/>
  <c r="Q1005" i="5"/>
  <c r="R1005" i="5" s="1"/>
  <c r="Q1004" i="5"/>
  <c r="R1004" i="5" s="1"/>
  <c r="Q1003" i="5"/>
  <c r="R1003" i="5" s="1"/>
  <c r="Q1002" i="5"/>
  <c r="R1002" i="5" s="1"/>
  <c r="Q1001" i="5"/>
  <c r="R1001" i="5" s="1"/>
  <c r="Q1000" i="5"/>
  <c r="R1000" i="5" s="1"/>
  <c r="Q999" i="5"/>
  <c r="R999" i="5" s="1"/>
  <c r="Q998" i="5"/>
  <c r="R998" i="5" s="1"/>
  <c r="Q997" i="5"/>
  <c r="R997" i="5" s="1"/>
  <c r="Q996" i="5"/>
  <c r="R996" i="5" s="1"/>
  <c r="Q995" i="5"/>
  <c r="R995" i="5" s="1"/>
  <c r="Q994" i="5"/>
  <c r="R994" i="5" s="1"/>
  <c r="Q993" i="5"/>
  <c r="R993" i="5" s="1"/>
  <c r="Q992" i="5"/>
  <c r="R992" i="5" s="1"/>
  <c r="Q991" i="5"/>
  <c r="R991" i="5" s="1"/>
  <c r="Q990" i="5"/>
  <c r="R990" i="5" s="1"/>
  <c r="Q989" i="5"/>
  <c r="R989" i="5" s="1"/>
  <c r="Q988" i="5"/>
  <c r="R988" i="5" s="1"/>
  <c r="Q987" i="5"/>
  <c r="R987" i="5" s="1"/>
  <c r="Q986" i="5"/>
  <c r="R986" i="5" s="1"/>
  <c r="Q985" i="5"/>
  <c r="R985" i="5" s="1"/>
  <c r="Q984" i="5"/>
  <c r="R984" i="5" s="1"/>
  <c r="Q983" i="5"/>
  <c r="R983" i="5" s="1"/>
  <c r="Q982" i="5"/>
  <c r="R982" i="5" s="1"/>
  <c r="Q981" i="5"/>
  <c r="R981" i="5" s="1"/>
  <c r="Q980" i="5"/>
  <c r="R980" i="5" s="1"/>
  <c r="Q979" i="5"/>
  <c r="R979" i="5" s="1"/>
  <c r="Q978" i="5"/>
  <c r="R978" i="5" s="1"/>
  <c r="Q977" i="5"/>
  <c r="R977" i="5" s="1"/>
  <c r="Q976" i="5"/>
  <c r="R976" i="5" s="1"/>
  <c r="Q975" i="5"/>
  <c r="R975" i="5" s="1"/>
  <c r="Q974" i="5"/>
  <c r="R974" i="5" s="1"/>
  <c r="Q973" i="5"/>
  <c r="R973" i="5" s="1"/>
  <c r="Q972" i="5"/>
  <c r="R972" i="5" s="1"/>
  <c r="Q971" i="5"/>
  <c r="R971" i="5" s="1"/>
  <c r="Q970" i="5"/>
  <c r="R970" i="5" s="1"/>
  <c r="Q969" i="5"/>
  <c r="R969" i="5" s="1"/>
  <c r="Q968" i="5"/>
  <c r="R968" i="5" s="1"/>
  <c r="Q967" i="5"/>
  <c r="R967" i="5" s="1"/>
  <c r="Q966" i="5"/>
  <c r="R966" i="5" s="1"/>
  <c r="Q965" i="5"/>
  <c r="R965" i="5" s="1"/>
  <c r="Q964" i="5"/>
  <c r="R964" i="5" s="1"/>
  <c r="Q963" i="5"/>
  <c r="R963" i="5" s="1"/>
  <c r="Q962" i="5"/>
  <c r="R962" i="5" s="1"/>
  <c r="Q961" i="5"/>
  <c r="R961" i="5" s="1"/>
  <c r="Q960" i="5"/>
  <c r="R960" i="5" s="1"/>
  <c r="Q959" i="5"/>
  <c r="R959" i="5" s="1"/>
  <c r="Q958" i="5"/>
  <c r="R958" i="5" s="1"/>
  <c r="Q957" i="5"/>
  <c r="R957" i="5" s="1"/>
  <c r="Q956" i="5"/>
  <c r="R956" i="5" s="1"/>
  <c r="Q955" i="5"/>
  <c r="R955" i="5" s="1"/>
  <c r="Q954" i="5"/>
  <c r="R954" i="5" s="1"/>
  <c r="Q953" i="5"/>
  <c r="R953" i="5" s="1"/>
  <c r="Q952" i="5"/>
  <c r="R952" i="5" s="1"/>
  <c r="Q951" i="5"/>
  <c r="R951" i="5" s="1"/>
  <c r="Q950" i="5"/>
  <c r="R950" i="5" s="1"/>
  <c r="Q949" i="5"/>
  <c r="R949" i="5" s="1"/>
  <c r="Q948" i="5"/>
  <c r="R948" i="5" s="1"/>
  <c r="Q947" i="5"/>
  <c r="R947" i="5" s="1"/>
  <c r="Q946" i="5"/>
  <c r="R946" i="5" s="1"/>
  <c r="Q945" i="5"/>
  <c r="R945" i="5" s="1"/>
  <c r="Q944" i="5"/>
  <c r="R944" i="5" s="1"/>
  <c r="Q943" i="5"/>
  <c r="R943" i="5" s="1"/>
  <c r="Q942" i="5"/>
  <c r="R942" i="5" s="1"/>
  <c r="Q941" i="5"/>
  <c r="R941" i="5" s="1"/>
  <c r="Q940" i="5"/>
  <c r="R940" i="5" s="1"/>
  <c r="Q939" i="5"/>
  <c r="R939" i="5" s="1"/>
  <c r="Q938" i="5"/>
  <c r="R938" i="5" s="1"/>
  <c r="Q937" i="5"/>
  <c r="R937" i="5" s="1"/>
  <c r="Q936" i="5"/>
  <c r="R936" i="5" s="1"/>
  <c r="Q935" i="5"/>
  <c r="R935" i="5" s="1"/>
  <c r="Q934" i="5"/>
  <c r="R934" i="5" s="1"/>
  <c r="Q933" i="5"/>
  <c r="R933" i="5" s="1"/>
  <c r="Q932" i="5"/>
  <c r="R932" i="5" s="1"/>
  <c r="Q931" i="5"/>
  <c r="R931" i="5" s="1"/>
  <c r="Q930" i="5"/>
  <c r="R930" i="5" s="1"/>
  <c r="Q929" i="5"/>
  <c r="R929" i="5" s="1"/>
  <c r="Q928" i="5"/>
  <c r="R928" i="5" s="1"/>
  <c r="Q927" i="5"/>
  <c r="R927" i="5" s="1"/>
  <c r="Q926" i="5"/>
  <c r="R926" i="5" s="1"/>
  <c r="Q925" i="5"/>
  <c r="R925" i="5" s="1"/>
  <c r="Q924" i="5"/>
  <c r="R924" i="5" s="1"/>
  <c r="Q923" i="5"/>
  <c r="R923" i="5" s="1"/>
  <c r="Q922" i="5"/>
  <c r="R922" i="5" s="1"/>
  <c r="Q921" i="5"/>
  <c r="R921" i="5" s="1"/>
  <c r="Q920" i="5"/>
  <c r="R920" i="5" s="1"/>
  <c r="Q919" i="5"/>
  <c r="R919" i="5" s="1"/>
  <c r="Q918" i="5"/>
  <c r="R918" i="5" s="1"/>
  <c r="Q917" i="5"/>
  <c r="R917" i="5" s="1"/>
  <c r="Q916" i="5"/>
  <c r="R916" i="5" s="1"/>
  <c r="Q915" i="5"/>
  <c r="R915" i="5" s="1"/>
  <c r="Q914" i="5"/>
  <c r="R914" i="5" s="1"/>
  <c r="Q913" i="5"/>
  <c r="R913" i="5" s="1"/>
  <c r="Q912" i="5"/>
  <c r="R912" i="5" s="1"/>
  <c r="Q911" i="5"/>
  <c r="R911" i="5" s="1"/>
  <c r="Q910" i="5"/>
  <c r="R910" i="5" s="1"/>
  <c r="Q909" i="5"/>
  <c r="R909" i="5" s="1"/>
  <c r="Q908" i="5"/>
  <c r="R908" i="5" s="1"/>
  <c r="Q907" i="5"/>
  <c r="R907" i="5" s="1"/>
  <c r="Q906" i="5"/>
  <c r="R906" i="5" s="1"/>
  <c r="Q905" i="5"/>
  <c r="R905" i="5" s="1"/>
  <c r="Q904" i="5"/>
  <c r="R904" i="5" s="1"/>
  <c r="Q903" i="5"/>
  <c r="R903" i="5" s="1"/>
  <c r="Q902" i="5"/>
  <c r="R902" i="5" s="1"/>
  <c r="Q901" i="5"/>
  <c r="R901" i="5" s="1"/>
  <c r="Q900" i="5"/>
  <c r="R900" i="5" s="1"/>
  <c r="Q899" i="5"/>
  <c r="R899" i="5" s="1"/>
  <c r="Q898" i="5"/>
  <c r="R898" i="5" s="1"/>
  <c r="Q897" i="5"/>
  <c r="R897" i="5" s="1"/>
  <c r="Q896" i="5"/>
  <c r="R896" i="5" s="1"/>
  <c r="Q895" i="5"/>
  <c r="R895" i="5" s="1"/>
  <c r="Q894" i="5"/>
  <c r="R894" i="5" s="1"/>
  <c r="Q893" i="5"/>
  <c r="R893" i="5" s="1"/>
  <c r="Q892" i="5"/>
  <c r="R892" i="5" s="1"/>
  <c r="Q891" i="5"/>
  <c r="R891" i="5" s="1"/>
  <c r="Q890" i="5"/>
  <c r="R890" i="5" s="1"/>
  <c r="Q889" i="5"/>
  <c r="R889" i="5" s="1"/>
  <c r="Q888" i="5"/>
  <c r="R888" i="5" s="1"/>
  <c r="Q887" i="5"/>
  <c r="R887" i="5" s="1"/>
  <c r="Q886" i="5"/>
  <c r="R886" i="5" s="1"/>
  <c r="Q885" i="5"/>
  <c r="R885" i="5" s="1"/>
  <c r="Q884" i="5"/>
  <c r="R884" i="5" s="1"/>
  <c r="Q883" i="5"/>
  <c r="R883" i="5" s="1"/>
  <c r="Q882" i="5"/>
  <c r="R882" i="5" s="1"/>
  <c r="Q881" i="5"/>
  <c r="R881" i="5" s="1"/>
  <c r="Q880" i="5"/>
  <c r="R880" i="5" s="1"/>
  <c r="Q879" i="5"/>
  <c r="R879" i="5" s="1"/>
  <c r="Q878" i="5"/>
  <c r="R878" i="5" s="1"/>
  <c r="Q877" i="5"/>
  <c r="R877" i="5" s="1"/>
  <c r="Q876" i="5"/>
  <c r="R876" i="5" s="1"/>
  <c r="Q875" i="5"/>
  <c r="R875" i="5" s="1"/>
  <c r="Q874" i="5"/>
  <c r="R874" i="5" s="1"/>
  <c r="Q873" i="5"/>
  <c r="R873" i="5" s="1"/>
  <c r="Q872" i="5"/>
  <c r="R872" i="5" s="1"/>
  <c r="Q871" i="5"/>
  <c r="R871" i="5" s="1"/>
  <c r="Q870" i="5"/>
  <c r="R870" i="5" s="1"/>
  <c r="Q869" i="5"/>
  <c r="R869" i="5" s="1"/>
  <c r="Q868" i="5"/>
  <c r="R868" i="5" s="1"/>
  <c r="Q867" i="5"/>
  <c r="R867" i="5" s="1"/>
  <c r="Q866" i="5"/>
  <c r="R866" i="5" s="1"/>
  <c r="Q865" i="5"/>
  <c r="R865" i="5" s="1"/>
  <c r="Q864" i="5"/>
  <c r="R864" i="5" s="1"/>
  <c r="Q863" i="5"/>
  <c r="R863" i="5" s="1"/>
  <c r="Q862" i="5"/>
  <c r="R862" i="5" s="1"/>
  <c r="Q861" i="5"/>
  <c r="R861" i="5" s="1"/>
  <c r="Q860" i="5"/>
  <c r="R860" i="5" s="1"/>
  <c r="Q859" i="5"/>
  <c r="R859" i="5" s="1"/>
  <c r="Q858" i="5"/>
  <c r="R858" i="5" s="1"/>
  <c r="Q857" i="5"/>
  <c r="R857" i="5" s="1"/>
  <c r="Q856" i="5"/>
  <c r="R856" i="5" s="1"/>
  <c r="Q855" i="5"/>
  <c r="R855" i="5" s="1"/>
  <c r="Q854" i="5"/>
  <c r="R854" i="5" s="1"/>
  <c r="Q853" i="5"/>
  <c r="R853" i="5" s="1"/>
  <c r="Q852" i="5"/>
  <c r="R852" i="5" s="1"/>
  <c r="Q851" i="5"/>
  <c r="R851" i="5" s="1"/>
  <c r="Q850" i="5"/>
  <c r="R850" i="5" s="1"/>
  <c r="Q849" i="5"/>
  <c r="R849" i="5" s="1"/>
  <c r="Q848" i="5"/>
  <c r="R848" i="5" s="1"/>
  <c r="Q847" i="5"/>
  <c r="R847" i="5" s="1"/>
  <c r="Q846" i="5"/>
  <c r="R846" i="5" s="1"/>
  <c r="Q845" i="5"/>
  <c r="R845" i="5" s="1"/>
  <c r="Q844" i="5"/>
  <c r="R844" i="5" s="1"/>
  <c r="Q843" i="5"/>
  <c r="R843" i="5" s="1"/>
  <c r="Q842" i="5"/>
  <c r="R842" i="5" s="1"/>
  <c r="Q841" i="5"/>
  <c r="R841" i="5" s="1"/>
  <c r="Q840" i="5"/>
  <c r="R840" i="5" s="1"/>
  <c r="Q839" i="5"/>
  <c r="R839" i="5" s="1"/>
  <c r="Q838" i="5"/>
  <c r="R838" i="5" s="1"/>
  <c r="Q837" i="5"/>
  <c r="R837" i="5" s="1"/>
  <c r="Q836" i="5"/>
  <c r="R836" i="5" s="1"/>
  <c r="Q835" i="5"/>
  <c r="R835" i="5" s="1"/>
  <c r="Q834" i="5"/>
  <c r="R834" i="5" s="1"/>
  <c r="Q833" i="5"/>
  <c r="R833" i="5" s="1"/>
  <c r="Q832" i="5"/>
  <c r="R832" i="5" s="1"/>
  <c r="Q831" i="5"/>
  <c r="R831" i="5" s="1"/>
  <c r="Q830" i="5"/>
  <c r="R830" i="5" s="1"/>
  <c r="Q829" i="5"/>
  <c r="R829" i="5" s="1"/>
  <c r="Q828" i="5"/>
  <c r="R828" i="5" s="1"/>
  <c r="Q827" i="5"/>
  <c r="R827" i="5" s="1"/>
  <c r="Q826" i="5"/>
  <c r="R826" i="5" s="1"/>
  <c r="Q825" i="5"/>
  <c r="R825" i="5" s="1"/>
  <c r="Q824" i="5"/>
  <c r="R824" i="5" s="1"/>
  <c r="Q823" i="5"/>
  <c r="R823" i="5" s="1"/>
  <c r="Q822" i="5"/>
  <c r="R822" i="5" s="1"/>
  <c r="Q821" i="5"/>
  <c r="R821" i="5" s="1"/>
  <c r="Q820" i="5"/>
  <c r="R820" i="5" s="1"/>
  <c r="Q819" i="5"/>
  <c r="R819" i="5" s="1"/>
  <c r="Q818" i="5"/>
  <c r="R818" i="5" s="1"/>
  <c r="Q817" i="5"/>
  <c r="R817" i="5" s="1"/>
  <c r="Q816" i="5"/>
  <c r="R816" i="5" s="1"/>
  <c r="Q815" i="5"/>
  <c r="R815" i="5" s="1"/>
  <c r="Q814" i="5"/>
  <c r="R814" i="5" s="1"/>
  <c r="Q813" i="5"/>
  <c r="R813" i="5" s="1"/>
  <c r="Q812" i="5"/>
  <c r="R812" i="5" s="1"/>
  <c r="Q811" i="5"/>
  <c r="R811" i="5" s="1"/>
  <c r="Q810" i="5"/>
  <c r="R810" i="5" s="1"/>
  <c r="Q809" i="5"/>
  <c r="R809" i="5" s="1"/>
  <c r="Q808" i="5"/>
  <c r="R808" i="5" s="1"/>
  <c r="Q807" i="5"/>
  <c r="R807" i="5" s="1"/>
  <c r="Q806" i="5"/>
  <c r="R806" i="5" s="1"/>
  <c r="Q805" i="5"/>
  <c r="R805" i="5" s="1"/>
  <c r="Q804" i="5"/>
  <c r="R804" i="5" s="1"/>
  <c r="Q803" i="5"/>
  <c r="R803" i="5" s="1"/>
  <c r="Q802" i="5"/>
  <c r="R802" i="5" s="1"/>
  <c r="Q801" i="5"/>
  <c r="R801" i="5" s="1"/>
  <c r="Q800" i="5"/>
  <c r="R800" i="5" s="1"/>
  <c r="Q799" i="5"/>
  <c r="R799" i="5" s="1"/>
  <c r="Q798" i="5"/>
  <c r="R798" i="5" s="1"/>
  <c r="Q797" i="5"/>
  <c r="R797" i="5" s="1"/>
  <c r="Q796" i="5"/>
  <c r="R796" i="5" s="1"/>
  <c r="Q795" i="5"/>
  <c r="R795" i="5" s="1"/>
  <c r="Q794" i="5"/>
  <c r="R794" i="5" s="1"/>
  <c r="Q793" i="5"/>
  <c r="R793" i="5" s="1"/>
  <c r="Q792" i="5"/>
  <c r="R792" i="5" s="1"/>
  <c r="Q791" i="5"/>
  <c r="R791" i="5" s="1"/>
  <c r="Q790" i="5"/>
  <c r="R790" i="5" s="1"/>
  <c r="Q789" i="5"/>
  <c r="R789" i="5" s="1"/>
  <c r="Q788" i="5"/>
  <c r="R788" i="5" s="1"/>
  <c r="Q787" i="5"/>
  <c r="R787" i="5" s="1"/>
  <c r="Q786" i="5"/>
  <c r="R786" i="5" s="1"/>
  <c r="Q785" i="5"/>
  <c r="R785" i="5" s="1"/>
  <c r="Q784" i="5"/>
  <c r="R784" i="5" s="1"/>
  <c r="Q783" i="5"/>
  <c r="R783" i="5" s="1"/>
  <c r="Q782" i="5"/>
  <c r="R782" i="5" s="1"/>
  <c r="Q781" i="5"/>
  <c r="R781" i="5" s="1"/>
  <c r="Q780" i="5"/>
  <c r="R780" i="5" s="1"/>
  <c r="Q779" i="5"/>
  <c r="R779" i="5" s="1"/>
  <c r="Q778" i="5"/>
  <c r="R778" i="5" s="1"/>
  <c r="Q777" i="5"/>
  <c r="R777" i="5" s="1"/>
  <c r="Q776" i="5"/>
  <c r="R776" i="5" s="1"/>
  <c r="Q775" i="5"/>
  <c r="R775" i="5" s="1"/>
  <c r="Q774" i="5"/>
  <c r="R774" i="5" s="1"/>
  <c r="Q773" i="5"/>
  <c r="R773" i="5" s="1"/>
  <c r="Q772" i="5"/>
  <c r="R772" i="5" s="1"/>
  <c r="Q771" i="5"/>
  <c r="R771" i="5" s="1"/>
  <c r="Q770" i="5"/>
  <c r="R770" i="5" s="1"/>
  <c r="Q769" i="5"/>
  <c r="R769" i="5" s="1"/>
  <c r="Q768" i="5"/>
  <c r="R768" i="5" s="1"/>
  <c r="Q767" i="5"/>
  <c r="R767" i="5" s="1"/>
  <c r="Q766" i="5"/>
  <c r="R766" i="5" s="1"/>
  <c r="Q765" i="5"/>
  <c r="R765" i="5" s="1"/>
  <c r="Q764" i="5"/>
  <c r="R764" i="5" s="1"/>
  <c r="Q763" i="5"/>
  <c r="R763" i="5" s="1"/>
  <c r="Q762" i="5"/>
  <c r="R762" i="5" s="1"/>
  <c r="Q761" i="5"/>
  <c r="R761" i="5" s="1"/>
  <c r="Q760" i="5"/>
  <c r="R760" i="5" s="1"/>
  <c r="Q759" i="5"/>
  <c r="R759" i="5" s="1"/>
  <c r="Q758" i="5"/>
  <c r="R758" i="5" s="1"/>
  <c r="Q757" i="5"/>
  <c r="R757" i="5" s="1"/>
  <c r="Q756" i="5"/>
  <c r="R756" i="5" s="1"/>
  <c r="Q755" i="5"/>
  <c r="R755" i="5" s="1"/>
  <c r="Q754" i="5"/>
  <c r="R754" i="5" s="1"/>
  <c r="Q753" i="5"/>
  <c r="R753" i="5" s="1"/>
  <c r="Q752" i="5"/>
  <c r="R752" i="5" s="1"/>
  <c r="Q751" i="5"/>
  <c r="R751" i="5" s="1"/>
  <c r="Q750" i="5"/>
  <c r="R750" i="5" s="1"/>
  <c r="Q749" i="5"/>
  <c r="R749" i="5" s="1"/>
  <c r="Q748" i="5"/>
  <c r="R748" i="5" s="1"/>
  <c r="Q747" i="5"/>
  <c r="R747" i="5" s="1"/>
  <c r="Q746" i="5"/>
  <c r="R746" i="5" s="1"/>
  <c r="Q745" i="5"/>
  <c r="R745" i="5" s="1"/>
  <c r="Q744" i="5"/>
  <c r="R744" i="5" s="1"/>
  <c r="Q743" i="5"/>
  <c r="R743" i="5" s="1"/>
  <c r="Q742" i="5"/>
  <c r="R742" i="5" s="1"/>
  <c r="Q741" i="5"/>
  <c r="R741" i="5" s="1"/>
  <c r="Q740" i="5"/>
  <c r="R740" i="5" s="1"/>
  <c r="Q739" i="5"/>
  <c r="R739" i="5" s="1"/>
  <c r="Q738" i="5"/>
  <c r="R738" i="5" s="1"/>
  <c r="Q737" i="5"/>
  <c r="R737" i="5" s="1"/>
  <c r="Q736" i="5"/>
  <c r="R736" i="5" s="1"/>
  <c r="Q735" i="5"/>
  <c r="R735" i="5" s="1"/>
  <c r="Q734" i="5"/>
  <c r="R734" i="5" s="1"/>
  <c r="Q733" i="5"/>
  <c r="R733" i="5" s="1"/>
  <c r="Q732" i="5"/>
  <c r="R732" i="5" s="1"/>
  <c r="Q731" i="5"/>
  <c r="R731" i="5" s="1"/>
  <c r="Q730" i="5"/>
  <c r="R730" i="5" s="1"/>
  <c r="Q729" i="5"/>
  <c r="R729" i="5" s="1"/>
  <c r="Q728" i="5"/>
  <c r="R728" i="5" s="1"/>
  <c r="Q727" i="5"/>
  <c r="R727" i="5" s="1"/>
  <c r="Q726" i="5"/>
  <c r="R726" i="5" s="1"/>
  <c r="Q725" i="5"/>
  <c r="R725" i="5" s="1"/>
  <c r="Q724" i="5"/>
  <c r="R724" i="5" s="1"/>
  <c r="Q723" i="5"/>
  <c r="R723" i="5" s="1"/>
  <c r="Q722" i="5"/>
  <c r="R722" i="5" s="1"/>
  <c r="Q721" i="5"/>
  <c r="R721" i="5" s="1"/>
  <c r="Q720" i="5"/>
  <c r="R720" i="5" s="1"/>
  <c r="Q719" i="5"/>
  <c r="R719" i="5" s="1"/>
  <c r="Q718" i="5"/>
  <c r="R718" i="5" s="1"/>
  <c r="Q717" i="5"/>
  <c r="R717" i="5" s="1"/>
  <c r="Q716" i="5"/>
  <c r="R716" i="5" s="1"/>
  <c r="Q715" i="5"/>
  <c r="R715" i="5" s="1"/>
  <c r="Q714" i="5"/>
  <c r="R714" i="5" s="1"/>
  <c r="Q713" i="5"/>
  <c r="R713" i="5" s="1"/>
  <c r="Q712" i="5"/>
  <c r="R712" i="5" s="1"/>
  <c r="Q711" i="5"/>
  <c r="R711" i="5" s="1"/>
  <c r="Q710" i="5"/>
  <c r="R710" i="5" s="1"/>
  <c r="Q709" i="5"/>
  <c r="R709" i="5" s="1"/>
  <c r="Q708" i="5"/>
  <c r="R708" i="5" s="1"/>
  <c r="Q707" i="5"/>
  <c r="R707" i="5" s="1"/>
  <c r="Q706" i="5"/>
  <c r="R706" i="5" s="1"/>
  <c r="Q705" i="5"/>
  <c r="R705" i="5" s="1"/>
  <c r="Q704" i="5"/>
  <c r="R704" i="5" s="1"/>
  <c r="Q703" i="5"/>
  <c r="R703" i="5" s="1"/>
  <c r="Q702" i="5"/>
  <c r="R702" i="5" s="1"/>
  <c r="Q701" i="5"/>
  <c r="R701" i="5" s="1"/>
  <c r="Q700" i="5"/>
  <c r="R700" i="5" s="1"/>
  <c r="Q699" i="5"/>
  <c r="R699" i="5" s="1"/>
  <c r="Q698" i="5"/>
  <c r="R698" i="5" s="1"/>
  <c r="Q697" i="5"/>
  <c r="R697" i="5" s="1"/>
  <c r="Q696" i="5"/>
  <c r="R696" i="5" s="1"/>
  <c r="Q695" i="5"/>
  <c r="R695" i="5" s="1"/>
  <c r="Q694" i="5"/>
  <c r="R694" i="5" s="1"/>
  <c r="Q693" i="5"/>
  <c r="R693" i="5" s="1"/>
  <c r="Q692" i="5"/>
  <c r="R692" i="5" s="1"/>
  <c r="Q691" i="5"/>
  <c r="R691" i="5" s="1"/>
  <c r="Q690" i="5"/>
  <c r="R690" i="5" s="1"/>
  <c r="Q689" i="5"/>
  <c r="R689" i="5" s="1"/>
  <c r="Q688" i="5"/>
  <c r="R688" i="5" s="1"/>
  <c r="Q687" i="5"/>
  <c r="R687" i="5" s="1"/>
  <c r="Q686" i="5"/>
  <c r="R686" i="5" s="1"/>
  <c r="Q685" i="5"/>
  <c r="R685" i="5" s="1"/>
  <c r="Q684" i="5"/>
  <c r="R684" i="5" s="1"/>
  <c r="Q683" i="5"/>
  <c r="R683" i="5" s="1"/>
  <c r="Q682" i="5"/>
  <c r="R682" i="5" s="1"/>
  <c r="Q681" i="5"/>
  <c r="R681" i="5" s="1"/>
  <c r="Q680" i="5"/>
  <c r="R680" i="5" s="1"/>
  <c r="Q679" i="5"/>
  <c r="R679" i="5" s="1"/>
  <c r="Q678" i="5"/>
  <c r="R678" i="5" s="1"/>
  <c r="Q677" i="5"/>
  <c r="R677" i="5" s="1"/>
  <c r="Q676" i="5"/>
  <c r="R676" i="5" s="1"/>
  <c r="Q675" i="5"/>
  <c r="R675" i="5" s="1"/>
  <c r="Q674" i="5"/>
  <c r="R674" i="5" s="1"/>
  <c r="Q673" i="5"/>
  <c r="R673" i="5" s="1"/>
  <c r="Q672" i="5"/>
  <c r="R672" i="5" s="1"/>
  <c r="Q671" i="5"/>
  <c r="R671" i="5" s="1"/>
  <c r="Q670" i="5"/>
  <c r="R670" i="5" s="1"/>
  <c r="Q669" i="5"/>
  <c r="R669" i="5" s="1"/>
  <c r="Q668" i="5"/>
  <c r="R668" i="5" s="1"/>
  <c r="Q667" i="5"/>
  <c r="R667" i="5" s="1"/>
  <c r="Q666" i="5"/>
  <c r="R666" i="5" s="1"/>
  <c r="Q665" i="5"/>
  <c r="R665" i="5" s="1"/>
  <c r="Q664" i="5"/>
  <c r="R664" i="5" s="1"/>
  <c r="Q663" i="5"/>
  <c r="R663" i="5" s="1"/>
  <c r="Q662" i="5"/>
  <c r="R662" i="5" s="1"/>
  <c r="Q661" i="5"/>
  <c r="R661" i="5" s="1"/>
  <c r="Q660" i="5"/>
  <c r="R660" i="5" s="1"/>
  <c r="Q659" i="5"/>
  <c r="R659" i="5" s="1"/>
  <c r="Q658" i="5"/>
  <c r="R658" i="5" s="1"/>
  <c r="Q657" i="5"/>
  <c r="R657" i="5" s="1"/>
  <c r="Q656" i="5"/>
  <c r="R656" i="5" s="1"/>
  <c r="Q655" i="5"/>
  <c r="R655" i="5" s="1"/>
  <c r="Q654" i="5"/>
  <c r="R654" i="5" s="1"/>
  <c r="Q653" i="5"/>
  <c r="R653" i="5" s="1"/>
  <c r="Q652" i="5"/>
  <c r="R652" i="5" s="1"/>
  <c r="Q651" i="5"/>
  <c r="R651" i="5" s="1"/>
  <c r="Q650" i="5"/>
  <c r="R650" i="5" s="1"/>
  <c r="Q649" i="5"/>
  <c r="R649" i="5" s="1"/>
  <c r="Q648" i="5"/>
  <c r="R648" i="5" s="1"/>
  <c r="Q647" i="5"/>
  <c r="R647" i="5" s="1"/>
  <c r="Q646" i="5"/>
  <c r="R646" i="5" s="1"/>
  <c r="Q645" i="5"/>
  <c r="R645" i="5" s="1"/>
  <c r="Q644" i="5"/>
  <c r="R644" i="5" s="1"/>
  <c r="Q643" i="5"/>
  <c r="R643" i="5" s="1"/>
  <c r="Q642" i="5"/>
  <c r="R642" i="5" s="1"/>
  <c r="Q641" i="5"/>
  <c r="R641" i="5" s="1"/>
  <c r="Q640" i="5"/>
  <c r="R640" i="5" s="1"/>
  <c r="Q639" i="5"/>
  <c r="R639" i="5" s="1"/>
  <c r="Q638" i="5"/>
  <c r="R638" i="5" s="1"/>
  <c r="Q637" i="5"/>
  <c r="R637" i="5" s="1"/>
  <c r="Q636" i="5"/>
  <c r="R636" i="5" s="1"/>
  <c r="Q635" i="5"/>
  <c r="R635" i="5" s="1"/>
  <c r="Q634" i="5"/>
  <c r="R634" i="5" s="1"/>
  <c r="Q633" i="5"/>
  <c r="R633" i="5" s="1"/>
  <c r="Q632" i="5"/>
  <c r="R632" i="5" s="1"/>
  <c r="Q631" i="5"/>
  <c r="R631" i="5" s="1"/>
  <c r="Q630" i="5"/>
  <c r="R630" i="5" s="1"/>
  <c r="Q629" i="5"/>
  <c r="R629" i="5" s="1"/>
  <c r="Q628" i="5"/>
  <c r="R628" i="5" s="1"/>
  <c r="Q627" i="5"/>
  <c r="R627" i="5" s="1"/>
  <c r="Q626" i="5"/>
  <c r="R626" i="5" s="1"/>
  <c r="Q625" i="5"/>
  <c r="R625" i="5" s="1"/>
  <c r="Q624" i="5"/>
  <c r="R624" i="5" s="1"/>
  <c r="Q623" i="5"/>
  <c r="R623" i="5" s="1"/>
  <c r="Q622" i="5"/>
  <c r="R622" i="5" s="1"/>
  <c r="Q621" i="5"/>
  <c r="R621" i="5" s="1"/>
  <c r="Q620" i="5"/>
  <c r="R620" i="5" s="1"/>
  <c r="Q619" i="5"/>
  <c r="R619" i="5" s="1"/>
  <c r="Q618" i="5"/>
  <c r="R618" i="5" s="1"/>
  <c r="Q617" i="5"/>
  <c r="R617" i="5" s="1"/>
  <c r="Q616" i="5"/>
  <c r="R616" i="5" s="1"/>
  <c r="Q615" i="5"/>
  <c r="R615" i="5" s="1"/>
  <c r="Q614" i="5"/>
  <c r="R614" i="5" s="1"/>
  <c r="Q613" i="5"/>
  <c r="R613" i="5" s="1"/>
  <c r="Q612" i="5"/>
  <c r="R612" i="5" s="1"/>
  <c r="Q611" i="5"/>
  <c r="R611" i="5" s="1"/>
  <c r="Q610" i="5"/>
  <c r="R610" i="5" s="1"/>
  <c r="Q609" i="5"/>
  <c r="R609" i="5" s="1"/>
  <c r="Q608" i="5"/>
  <c r="R608" i="5" s="1"/>
  <c r="Q607" i="5"/>
  <c r="R607" i="5" s="1"/>
  <c r="Q606" i="5"/>
  <c r="R606" i="5" s="1"/>
  <c r="Q605" i="5"/>
  <c r="R605" i="5" s="1"/>
  <c r="Q604" i="5"/>
  <c r="R604" i="5" s="1"/>
  <c r="Q603" i="5"/>
  <c r="R603" i="5" s="1"/>
  <c r="Q602" i="5"/>
  <c r="R602" i="5" s="1"/>
  <c r="Q601" i="5"/>
  <c r="R601" i="5" s="1"/>
  <c r="Q600" i="5"/>
  <c r="R600" i="5" s="1"/>
  <c r="Q599" i="5"/>
  <c r="R599" i="5" s="1"/>
  <c r="Q598" i="5"/>
  <c r="R598" i="5" s="1"/>
  <c r="Q597" i="5"/>
  <c r="R597" i="5" s="1"/>
  <c r="Q596" i="5"/>
  <c r="R596" i="5" s="1"/>
  <c r="Q595" i="5"/>
  <c r="R595" i="5" s="1"/>
  <c r="Q594" i="5"/>
  <c r="R594" i="5" s="1"/>
  <c r="Q593" i="5"/>
  <c r="R593" i="5" s="1"/>
  <c r="Q592" i="5"/>
  <c r="R592" i="5" s="1"/>
  <c r="Q591" i="5"/>
  <c r="R591" i="5" s="1"/>
  <c r="Q590" i="5"/>
  <c r="R590" i="5" s="1"/>
  <c r="Q589" i="5"/>
  <c r="R589" i="5" s="1"/>
  <c r="Q588" i="5"/>
  <c r="R588" i="5" s="1"/>
  <c r="Q587" i="5"/>
  <c r="R587" i="5" s="1"/>
  <c r="Q586" i="5"/>
  <c r="R586" i="5" s="1"/>
  <c r="Q585" i="5"/>
  <c r="R585" i="5" s="1"/>
  <c r="Q584" i="5"/>
  <c r="R584" i="5" s="1"/>
  <c r="Q583" i="5"/>
  <c r="R583" i="5" s="1"/>
  <c r="Q582" i="5"/>
  <c r="R582" i="5" s="1"/>
  <c r="Q581" i="5"/>
  <c r="R581" i="5" s="1"/>
  <c r="Q580" i="5"/>
  <c r="R580" i="5" s="1"/>
  <c r="Q579" i="5"/>
  <c r="R579" i="5" s="1"/>
  <c r="Q578" i="5"/>
  <c r="R578" i="5" s="1"/>
  <c r="Q577" i="5"/>
  <c r="R577" i="5" s="1"/>
  <c r="Q576" i="5"/>
  <c r="R576" i="5" s="1"/>
  <c r="Q575" i="5"/>
  <c r="R575" i="5" s="1"/>
  <c r="Q574" i="5"/>
  <c r="R574" i="5" s="1"/>
  <c r="Q573" i="5"/>
  <c r="R573" i="5" s="1"/>
  <c r="Q572" i="5"/>
  <c r="R572" i="5" s="1"/>
  <c r="Q571" i="5"/>
  <c r="R571" i="5" s="1"/>
  <c r="Q570" i="5"/>
  <c r="R570" i="5" s="1"/>
  <c r="Q569" i="5"/>
  <c r="R569" i="5" s="1"/>
  <c r="Q568" i="5"/>
  <c r="R568" i="5" s="1"/>
  <c r="Q567" i="5"/>
  <c r="R567" i="5" s="1"/>
  <c r="Q566" i="5"/>
  <c r="R566" i="5" s="1"/>
  <c r="Q565" i="5"/>
  <c r="R565" i="5" s="1"/>
  <c r="Q564" i="5"/>
  <c r="R564" i="5" s="1"/>
  <c r="Q563" i="5"/>
  <c r="R563" i="5" s="1"/>
  <c r="Q562" i="5"/>
  <c r="R562" i="5" s="1"/>
  <c r="Q561" i="5"/>
  <c r="R561" i="5" s="1"/>
  <c r="Q560" i="5"/>
  <c r="R560" i="5" s="1"/>
  <c r="Q559" i="5"/>
  <c r="R559" i="5" s="1"/>
  <c r="Q558" i="5"/>
  <c r="R558" i="5" s="1"/>
  <c r="Q557" i="5"/>
  <c r="R557" i="5" s="1"/>
  <c r="Q556" i="5"/>
  <c r="R556" i="5" s="1"/>
  <c r="Q555" i="5"/>
  <c r="R555" i="5" s="1"/>
  <c r="Q554" i="5"/>
  <c r="R554" i="5" s="1"/>
  <c r="Q553" i="5"/>
  <c r="R553" i="5" s="1"/>
  <c r="Q552" i="5"/>
  <c r="R552" i="5" s="1"/>
  <c r="Q551" i="5"/>
  <c r="R551" i="5" s="1"/>
  <c r="Q550" i="5"/>
  <c r="R550" i="5" s="1"/>
  <c r="Q549" i="5"/>
  <c r="R549" i="5" s="1"/>
  <c r="Q548" i="5"/>
  <c r="R548" i="5" s="1"/>
  <c r="Q547" i="5"/>
  <c r="R547" i="5" s="1"/>
  <c r="Q546" i="5"/>
  <c r="R546" i="5" s="1"/>
  <c r="Q545" i="5"/>
  <c r="R545" i="5" s="1"/>
  <c r="Q544" i="5"/>
  <c r="R544" i="5" s="1"/>
  <c r="Q543" i="5"/>
  <c r="R543" i="5" s="1"/>
  <c r="Q542" i="5"/>
  <c r="R542" i="5" s="1"/>
  <c r="Q541" i="5"/>
  <c r="R541" i="5" s="1"/>
  <c r="Q540" i="5"/>
  <c r="R540" i="5" s="1"/>
  <c r="Q539" i="5"/>
  <c r="R539" i="5" s="1"/>
  <c r="Q538" i="5"/>
  <c r="R538" i="5" s="1"/>
  <c r="Q537" i="5"/>
  <c r="R537" i="5" s="1"/>
  <c r="Q536" i="5"/>
  <c r="R536" i="5" s="1"/>
  <c r="Q535" i="5"/>
  <c r="R535" i="5" s="1"/>
  <c r="Q534" i="5"/>
  <c r="R534" i="5" s="1"/>
  <c r="Q533" i="5"/>
  <c r="R533" i="5" s="1"/>
  <c r="Q532" i="5"/>
  <c r="R532" i="5" s="1"/>
  <c r="Q531" i="5"/>
  <c r="R531" i="5" s="1"/>
  <c r="Q530" i="5"/>
  <c r="R530" i="5" s="1"/>
  <c r="Q529" i="5"/>
  <c r="R529" i="5" s="1"/>
  <c r="Q528" i="5"/>
  <c r="R528" i="5" s="1"/>
  <c r="Q527" i="5"/>
  <c r="R527" i="5" s="1"/>
  <c r="Q526" i="5"/>
  <c r="R526" i="5" s="1"/>
  <c r="Q525" i="5"/>
  <c r="R525" i="5" s="1"/>
  <c r="Q524" i="5"/>
  <c r="R524" i="5" s="1"/>
  <c r="Q523" i="5"/>
  <c r="R523" i="5" s="1"/>
  <c r="Q522" i="5"/>
  <c r="R522" i="5" s="1"/>
  <c r="Q521" i="5"/>
  <c r="R521" i="5" s="1"/>
  <c r="Q520" i="5"/>
  <c r="R520" i="5" s="1"/>
  <c r="Q519" i="5"/>
  <c r="R519" i="5" s="1"/>
  <c r="Q518" i="5"/>
  <c r="R518" i="5" s="1"/>
  <c r="Q517" i="5"/>
  <c r="R517" i="5" s="1"/>
  <c r="Q516" i="5"/>
  <c r="R516" i="5" s="1"/>
  <c r="Q515" i="5"/>
  <c r="R515" i="5" s="1"/>
  <c r="Q514" i="5"/>
  <c r="R514" i="5" s="1"/>
  <c r="Q513" i="5"/>
  <c r="R513" i="5" s="1"/>
  <c r="Q512" i="5"/>
  <c r="R512" i="5" s="1"/>
  <c r="Q511" i="5"/>
  <c r="R511" i="5" s="1"/>
  <c r="Q510" i="5"/>
  <c r="R510" i="5" s="1"/>
  <c r="Q509" i="5"/>
  <c r="R509" i="5" s="1"/>
  <c r="Q508" i="5"/>
  <c r="R508" i="5" s="1"/>
  <c r="Q507" i="5"/>
  <c r="R507" i="5" s="1"/>
  <c r="Q506" i="5"/>
  <c r="R506" i="5" s="1"/>
  <c r="Q505" i="5"/>
  <c r="R505" i="5" s="1"/>
  <c r="Q504" i="5"/>
  <c r="R504" i="5" s="1"/>
  <c r="Q503" i="5"/>
  <c r="R503" i="5" s="1"/>
  <c r="Q502" i="5"/>
  <c r="R502" i="5" s="1"/>
  <c r="Q501" i="5"/>
  <c r="R501" i="5" s="1"/>
  <c r="Q500" i="5"/>
  <c r="R500" i="5" s="1"/>
  <c r="Q499" i="5"/>
  <c r="R499" i="5" s="1"/>
  <c r="Q498" i="5"/>
  <c r="R498" i="5" s="1"/>
  <c r="Q497" i="5"/>
  <c r="R497" i="5" s="1"/>
  <c r="Q496" i="5"/>
  <c r="R496" i="5" s="1"/>
  <c r="Q495" i="5"/>
  <c r="R495" i="5" s="1"/>
  <c r="Q494" i="5"/>
  <c r="R494" i="5" s="1"/>
  <c r="Q493" i="5"/>
  <c r="R493" i="5" s="1"/>
  <c r="Q492" i="5"/>
  <c r="R492" i="5" s="1"/>
  <c r="Q491" i="5"/>
  <c r="R491" i="5" s="1"/>
  <c r="Q490" i="5"/>
  <c r="R490" i="5" s="1"/>
  <c r="Q489" i="5"/>
  <c r="R489" i="5" s="1"/>
  <c r="Q488" i="5"/>
  <c r="R488" i="5" s="1"/>
  <c r="Q487" i="5"/>
  <c r="R487" i="5" s="1"/>
  <c r="Q486" i="5"/>
  <c r="R486" i="5" s="1"/>
  <c r="Q485" i="5"/>
  <c r="R485" i="5" s="1"/>
  <c r="Q484" i="5"/>
  <c r="R484" i="5" s="1"/>
  <c r="Q483" i="5"/>
  <c r="R483" i="5" s="1"/>
  <c r="Q482" i="5"/>
  <c r="R482" i="5" s="1"/>
  <c r="Q481" i="5"/>
  <c r="R481" i="5" s="1"/>
  <c r="Q480" i="5"/>
  <c r="R480" i="5" s="1"/>
  <c r="Q479" i="5"/>
  <c r="R479" i="5" s="1"/>
  <c r="Q478" i="5"/>
  <c r="R478" i="5" s="1"/>
  <c r="Q477" i="5"/>
  <c r="R477" i="5" s="1"/>
  <c r="Q476" i="5"/>
  <c r="R476" i="5" s="1"/>
  <c r="Q475" i="5"/>
  <c r="R475" i="5" s="1"/>
  <c r="Q474" i="5"/>
  <c r="R474" i="5" s="1"/>
  <c r="Q473" i="5"/>
  <c r="R473" i="5" s="1"/>
  <c r="Q472" i="5"/>
  <c r="R472" i="5" s="1"/>
  <c r="Q471" i="5"/>
  <c r="R471" i="5" s="1"/>
  <c r="Q470" i="5"/>
  <c r="R470" i="5" s="1"/>
  <c r="Q469" i="5"/>
  <c r="R469" i="5" s="1"/>
  <c r="Q468" i="5"/>
  <c r="R468" i="5" s="1"/>
  <c r="Q467" i="5"/>
  <c r="R467" i="5" s="1"/>
  <c r="Q466" i="5"/>
  <c r="R466" i="5" s="1"/>
  <c r="Q465" i="5"/>
  <c r="R465" i="5" s="1"/>
  <c r="Q464" i="5"/>
  <c r="R464" i="5" s="1"/>
  <c r="Q463" i="5"/>
  <c r="R463" i="5" s="1"/>
  <c r="Q462" i="5"/>
  <c r="R462" i="5" s="1"/>
  <c r="Q461" i="5"/>
  <c r="R461" i="5" s="1"/>
  <c r="Q460" i="5"/>
  <c r="R460" i="5" s="1"/>
  <c r="Q459" i="5"/>
  <c r="R459" i="5" s="1"/>
  <c r="Q458" i="5"/>
  <c r="R458" i="5" s="1"/>
  <c r="Q457" i="5"/>
  <c r="R457" i="5" s="1"/>
  <c r="Q456" i="5"/>
  <c r="R456" i="5" s="1"/>
  <c r="Q455" i="5"/>
  <c r="R455" i="5" s="1"/>
  <c r="Q454" i="5"/>
  <c r="R454" i="5" s="1"/>
  <c r="Q453" i="5"/>
  <c r="R453" i="5" s="1"/>
  <c r="Q452" i="5"/>
  <c r="R452" i="5" s="1"/>
  <c r="Q451" i="5"/>
  <c r="R451" i="5" s="1"/>
  <c r="Q450" i="5"/>
  <c r="R450" i="5" s="1"/>
  <c r="Q449" i="5"/>
  <c r="R449" i="5" s="1"/>
  <c r="Q448" i="5"/>
  <c r="R448" i="5" s="1"/>
  <c r="Q447" i="5"/>
  <c r="R447" i="5" s="1"/>
  <c r="Q446" i="5"/>
  <c r="R446" i="5" s="1"/>
  <c r="Q445" i="5"/>
  <c r="R445" i="5" s="1"/>
  <c r="Q444" i="5"/>
  <c r="R444" i="5" s="1"/>
  <c r="Q443" i="5"/>
  <c r="R443" i="5" s="1"/>
  <c r="Q442" i="5"/>
  <c r="R442" i="5" s="1"/>
  <c r="Q441" i="5"/>
  <c r="R441" i="5" s="1"/>
  <c r="Q440" i="5"/>
  <c r="R440" i="5" s="1"/>
  <c r="Q439" i="5"/>
  <c r="R439" i="5" s="1"/>
  <c r="Q438" i="5"/>
  <c r="R438" i="5" s="1"/>
  <c r="Q437" i="5"/>
  <c r="R437" i="5" s="1"/>
  <c r="Q436" i="5"/>
  <c r="R436" i="5" s="1"/>
  <c r="Q435" i="5"/>
  <c r="R435" i="5" s="1"/>
  <c r="Q434" i="5"/>
  <c r="R434" i="5" s="1"/>
  <c r="Q433" i="5"/>
  <c r="R433" i="5" s="1"/>
  <c r="Q432" i="5"/>
  <c r="R432" i="5" s="1"/>
  <c r="Q431" i="5"/>
  <c r="R431" i="5" s="1"/>
  <c r="Q430" i="5"/>
  <c r="R430" i="5" s="1"/>
  <c r="Q429" i="5"/>
  <c r="R429" i="5" s="1"/>
  <c r="Q428" i="5"/>
  <c r="R428" i="5" s="1"/>
  <c r="Q427" i="5"/>
  <c r="R427" i="5" s="1"/>
  <c r="Q426" i="5"/>
  <c r="R426" i="5" s="1"/>
  <c r="Q425" i="5"/>
  <c r="R425" i="5" s="1"/>
  <c r="Q424" i="5"/>
  <c r="R424" i="5" s="1"/>
  <c r="Q423" i="5"/>
  <c r="R423" i="5" s="1"/>
  <c r="Q422" i="5"/>
  <c r="R422" i="5" s="1"/>
  <c r="Q421" i="5"/>
  <c r="R421" i="5" s="1"/>
  <c r="Q420" i="5"/>
  <c r="R420" i="5" s="1"/>
  <c r="Q419" i="5"/>
  <c r="R419" i="5" s="1"/>
  <c r="Q418" i="5"/>
  <c r="R418" i="5" s="1"/>
  <c r="Q417" i="5"/>
  <c r="R417" i="5" s="1"/>
  <c r="Q416" i="5"/>
  <c r="R416" i="5" s="1"/>
  <c r="Q415" i="5"/>
  <c r="R415" i="5" s="1"/>
  <c r="Q414" i="5"/>
  <c r="R414" i="5" s="1"/>
  <c r="Q413" i="5"/>
  <c r="R413" i="5" s="1"/>
  <c r="Q412" i="5"/>
  <c r="R412" i="5" s="1"/>
  <c r="Q411" i="5"/>
  <c r="R411" i="5" s="1"/>
  <c r="Q410" i="5"/>
  <c r="R410" i="5" s="1"/>
  <c r="Q409" i="5"/>
  <c r="R409" i="5" s="1"/>
  <c r="Q408" i="5"/>
  <c r="R408" i="5" s="1"/>
  <c r="Q407" i="5"/>
  <c r="R407" i="5" s="1"/>
  <c r="Q406" i="5"/>
  <c r="R406" i="5" s="1"/>
  <c r="Q405" i="5"/>
  <c r="R405" i="5" s="1"/>
  <c r="Q404" i="5"/>
  <c r="R404" i="5" s="1"/>
  <c r="Q403" i="5"/>
  <c r="R403" i="5" s="1"/>
  <c r="Q402" i="5"/>
  <c r="R402" i="5" s="1"/>
  <c r="Q401" i="5"/>
  <c r="R401" i="5" s="1"/>
  <c r="Q400" i="5"/>
  <c r="R400" i="5" s="1"/>
  <c r="Q399" i="5"/>
  <c r="R399" i="5" s="1"/>
  <c r="Q398" i="5"/>
  <c r="R398" i="5" s="1"/>
  <c r="Q397" i="5"/>
  <c r="R397" i="5" s="1"/>
  <c r="Q396" i="5"/>
  <c r="R396" i="5" s="1"/>
  <c r="Q395" i="5"/>
  <c r="R395" i="5" s="1"/>
  <c r="Q394" i="5"/>
  <c r="R394" i="5" s="1"/>
  <c r="Q393" i="5"/>
  <c r="R393" i="5" s="1"/>
  <c r="Q392" i="5"/>
  <c r="R392" i="5" s="1"/>
  <c r="Q391" i="5"/>
  <c r="R391" i="5" s="1"/>
  <c r="Q390" i="5"/>
  <c r="R390" i="5" s="1"/>
  <c r="Q389" i="5"/>
  <c r="R389" i="5" s="1"/>
  <c r="Q388" i="5"/>
  <c r="R388" i="5" s="1"/>
  <c r="Q387" i="5"/>
  <c r="R387" i="5" s="1"/>
  <c r="Q386" i="5"/>
  <c r="R386" i="5" s="1"/>
  <c r="Q385" i="5"/>
  <c r="R385" i="5" s="1"/>
  <c r="Q384" i="5"/>
  <c r="R384" i="5" s="1"/>
  <c r="Q383" i="5"/>
  <c r="R383" i="5" s="1"/>
  <c r="Q382" i="5"/>
  <c r="R382" i="5" s="1"/>
  <c r="Q381" i="5"/>
  <c r="R381" i="5" s="1"/>
  <c r="Q380" i="5"/>
  <c r="R380" i="5" s="1"/>
  <c r="Q379" i="5"/>
  <c r="R379" i="5" s="1"/>
  <c r="Q378" i="5"/>
  <c r="R378" i="5" s="1"/>
  <c r="Q377" i="5"/>
  <c r="R377" i="5" s="1"/>
  <c r="Q376" i="5"/>
  <c r="R376" i="5" s="1"/>
  <c r="Q375" i="5"/>
  <c r="R375" i="5" s="1"/>
  <c r="Q374" i="5"/>
  <c r="R374" i="5" s="1"/>
  <c r="Q373" i="5"/>
  <c r="R373" i="5" s="1"/>
  <c r="Q372" i="5"/>
  <c r="R372" i="5" s="1"/>
  <c r="Q371" i="5"/>
  <c r="R371" i="5" s="1"/>
  <c r="Q370" i="5"/>
  <c r="R370" i="5" s="1"/>
  <c r="Q369" i="5"/>
  <c r="R369" i="5" s="1"/>
  <c r="Q368" i="5"/>
  <c r="R368" i="5" s="1"/>
  <c r="Q367" i="5"/>
  <c r="R367" i="5" s="1"/>
  <c r="Q366" i="5"/>
  <c r="R366" i="5" s="1"/>
  <c r="Q365" i="5"/>
  <c r="R365" i="5" s="1"/>
  <c r="Q364" i="5"/>
  <c r="R364" i="5" s="1"/>
  <c r="Q363" i="5"/>
  <c r="R363" i="5" s="1"/>
  <c r="Q362" i="5"/>
  <c r="R362" i="5" s="1"/>
  <c r="Q361" i="5"/>
  <c r="R361" i="5" s="1"/>
  <c r="Q360" i="5"/>
  <c r="R360" i="5" s="1"/>
  <c r="Q359" i="5"/>
  <c r="R359" i="5" s="1"/>
  <c r="Q358" i="5"/>
  <c r="R358" i="5" s="1"/>
  <c r="Q357" i="5"/>
  <c r="R357" i="5" s="1"/>
  <c r="Q356" i="5"/>
  <c r="R356" i="5" s="1"/>
  <c r="Q355" i="5"/>
  <c r="R355" i="5" s="1"/>
  <c r="Q354" i="5"/>
  <c r="R354" i="5" s="1"/>
  <c r="Q353" i="5"/>
  <c r="R353" i="5" s="1"/>
  <c r="Q352" i="5"/>
  <c r="R352" i="5" s="1"/>
  <c r="Q351" i="5"/>
  <c r="R351" i="5" s="1"/>
  <c r="Q350" i="5"/>
  <c r="R350" i="5" s="1"/>
  <c r="Q349" i="5"/>
  <c r="R349" i="5" s="1"/>
  <c r="Q348" i="5"/>
  <c r="R348" i="5" s="1"/>
  <c r="Q347" i="5"/>
  <c r="R347" i="5" s="1"/>
  <c r="Q346" i="5"/>
  <c r="R346" i="5" s="1"/>
  <c r="Q345" i="5"/>
  <c r="R345" i="5" s="1"/>
  <c r="Q344" i="5"/>
  <c r="R344" i="5" s="1"/>
  <c r="Q343" i="5"/>
  <c r="R343" i="5" s="1"/>
  <c r="Q342" i="5"/>
  <c r="R342" i="5" s="1"/>
  <c r="Q341" i="5"/>
  <c r="R341" i="5" s="1"/>
  <c r="Q340" i="5"/>
  <c r="R340" i="5" s="1"/>
  <c r="Q339" i="5"/>
  <c r="R339" i="5" s="1"/>
  <c r="Q338" i="5"/>
  <c r="R338" i="5" s="1"/>
  <c r="Q337" i="5"/>
  <c r="R337" i="5" s="1"/>
  <c r="Q336" i="5"/>
  <c r="R336" i="5" s="1"/>
  <c r="Q335" i="5"/>
  <c r="R335" i="5" s="1"/>
  <c r="Q334" i="5"/>
  <c r="R334" i="5" s="1"/>
  <c r="Q333" i="5"/>
  <c r="R333" i="5" s="1"/>
  <c r="Q332" i="5"/>
  <c r="R332" i="5" s="1"/>
  <c r="Q331" i="5"/>
  <c r="R331" i="5" s="1"/>
  <c r="Q330" i="5"/>
  <c r="R330" i="5" s="1"/>
  <c r="Q329" i="5"/>
  <c r="R329" i="5" s="1"/>
  <c r="Q328" i="5"/>
  <c r="R328" i="5" s="1"/>
  <c r="Q327" i="5"/>
  <c r="R327" i="5" s="1"/>
  <c r="Q326" i="5"/>
  <c r="R326" i="5" s="1"/>
  <c r="Q325" i="5"/>
  <c r="R325" i="5" s="1"/>
  <c r="Q324" i="5"/>
  <c r="R324" i="5" s="1"/>
  <c r="Q323" i="5"/>
  <c r="R323" i="5" s="1"/>
  <c r="Q322" i="5"/>
  <c r="R322" i="5" s="1"/>
  <c r="Q321" i="5"/>
  <c r="R321" i="5" s="1"/>
  <c r="Q320" i="5"/>
  <c r="R320" i="5" s="1"/>
  <c r="Q319" i="5"/>
  <c r="R319" i="5" s="1"/>
  <c r="Q318" i="5"/>
  <c r="R318" i="5" s="1"/>
  <c r="Q317" i="5"/>
  <c r="R317" i="5" s="1"/>
  <c r="Q316" i="5"/>
  <c r="R316" i="5" s="1"/>
  <c r="Q315" i="5"/>
  <c r="R315" i="5" s="1"/>
  <c r="Q314" i="5"/>
  <c r="R314" i="5" s="1"/>
  <c r="Q313" i="5"/>
  <c r="R313" i="5" s="1"/>
  <c r="Q312" i="5"/>
  <c r="R312" i="5" s="1"/>
  <c r="Q311" i="5"/>
  <c r="R311" i="5" s="1"/>
  <c r="Q310" i="5"/>
  <c r="R310" i="5" s="1"/>
  <c r="Q309" i="5"/>
  <c r="R309" i="5" s="1"/>
  <c r="Q308" i="5"/>
  <c r="R308" i="5" s="1"/>
  <c r="Q307" i="5"/>
  <c r="R307" i="5" s="1"/>
  <c r="Q306" i="5"/>
  <c r="R306" i="5" s="1"/>
  <c r="Q305" i="5"/>
  <c r="R305" i="5" s="1"/>
  <c r="Q304" i="5"/>
  <c r="R304" i="5" s="1"/>
  <c r="Q303" i="5"/>
  <c r="R303" i="5" s="1"/>
  <c r="Q302" i="5"/>
  <c r="R302" i="5" s="1"/>
  <c r="Q301" i="5"/>
  <c r="R301" i="5" s="1"/>
  <c r="Q300" i="5"/>
  <c r="R300" i="5" s="1"/>
  <c r="Q299" i="5"/>
  <c r="R299" i="5" s="1"/>
  <c r="Q298" i="5"/>
  <c r="R298" i="5" s="1"/>
  <c r="Q297" i="5"/>
  <c r="R297" i="5" s="1"/>
  <c r="Q296" i="5"/>
  <c r="R296" i="5" s="1"/>
  <c r="Q295" i="5"/>
  <c r="R295" i="5" s="1"/>
  <c r="Q294" i="5"/>
  <c r="R294" i="5" s="1"/>
  <c r="Q293" i="5"/>
  <c r="R293" i="5" s="1"/>
  <c r="Q292" i="5"/>
  <c r="R292" i="5" s="1"/>
  <c r="Q291" i="5"/>
  <c r="R291" i="5" s="1"/>
  <c r="Q290" i="5"/>
  <c r="R290" i="5" s="1"/>
  <c r="Q289" i="5"/>
  <c r="R289" i="5" s="1"/>
  <c r="Q288" i="5"/>
  <c r="R288" i="5" s="1"/>
  <c r="Q287" i="5"/>
  <c r="R287" i="5" s="1"/>
  <c r="Q286" i="5"/>
  <c r="R286" i="5" s="1"/>
  <c r="Q285" i="5"/>
  <c r="R285" i="5" s="1"/>
  <c r="Q284" i="5"/>
  <c r="R284" i="5" s="1"/>
  <c r="Q283" i="5"/>
  <c r="R283" i="5" s="1"/>
  <c r="Q282" i="5"/>
  <c r="R282" i="5" s="1"/>
  <c r="Q281" i="5"/>
  <c r="R281" i="5" s="1"/>
  <c r="Q280" i="5"/>
  <c r="R280" i="5" s="1"/>
  <c r="Q279" i="5"/>
  <c r="R279" i="5" s="1"/>
  <c r="Q278" i="5"/>
  <c r="R278" i="5" s="1"/>
  <c r="Q277" i="5"/>
  <c r="R277" i="5" s="1"/>
  <c r="Q276" i="5"/>
  <c r="R276" i="5" s="1"/>
  <c r="Q275" i="5"/>
  <c r="R275" i="5" s="1"/>
  <c r="Q274" i="5"/>
  <c r="R274" i="5" s="1"/>
  <c r="Q273" i="5"/>
  <c r="R273" i="5" s="1"/>
  <c r="Q272" i="5"/>
  <c r="R272" i="5" s="1"/>
  <c r="Q271" i="5"/>
  <c r="R271" i="5" s="1"/>
  <c r="Q270" i="5"/>
  <c r="R270" i="5" s="1"/>
  <c r="Q269" i="5"/>
  <c r="R269" i="5" s="1"/>
  <c r="Q268" i="5"/>
  <c r="R268" i="5" s="1"/>
  <c r="Q267" i="5"/>
  <c r="R267" i="5" s="1"/>
  <c r="Q266" i="5"/>
  <c r="R266" i="5" s="1"/>
  <c r="Q265" i="5"/>
  <c r="R265" i="5" s="1"/>
  <c r="Q264" i="5"/>
  <c r="R264" i="5" s="1"/>
  <c r="Q263" i="5"/>
  <c r="R263" i="5" s="1"/>
  <c r="Q262" i="5"/>
  <c r="R262" i="5" s="1"/>
  <c r="Q261" i="5"/>
  <c r="R261" i="5" s="1"/>
  <c r="Q260" i="5"/>
  <c r="R260" i="5" s="1"/>
  <c r="Q259" i="5"/>
  <c r="R259" i="5" s="1"/>
  <c r="Q258" i="5"/>
  <c r="R258" i="5" s="1"/>
  <c r="Q257" i="5"/>
  <c r="R257" i="5" s="1"/>
  <c r="Q256" i="5"/>
  <c r="R256" i="5" s="1"/>
  <c r="Q255" i="5"/>
  <c r="R255" i="5" s="1"/>
  <c r="Q254" i="5"/>
  <c r="R254" i="5" s="1"/>
  <c r="Q253" i="5"/>
  <c r="R253" i="5" s="1"/>
  <c r="Q252" i="5"/>
  <c r="R252" i="5" s="1"/>
  <c r="Q251" i="5"/>
  <c r="R251" i="5" s="1"/>
  <c r="Q250" i="5"/>
  <c r="R250" i="5" s="1"/>
  <c r="Q249" i="5"/>
  <c r="R249" i="5" s="1"/>
  <c r="Q248" i="5"/>
  <c r="R248" i="5" s="1"/>
  <c r="Q247" i="5"/>
  <c r="R247" i="5" s="1"/>
  <c r="Q246" i="5"/>
  <c r="R246" i="5" s="1"/>
  <c r="Q245" i="5"/>
  <c r="R245" i="5" s="1"/>
  <c r="Q244" i="5"/>
  <c r="R244" i="5" s="1"/>
  <c r="Q243" i="5"/>
  <c r="R243" i="5" s="1"/>
  <c r="Q242" i="5"/>
  <c r="R242" i="5" s="1"/>
  <c r="Q241" i="5"/>
  <c r="R241" i="5" s="1"/>
  <c r="Q240" i="5"/>
  <c r="R240" i="5" s="1"/>
  <c r="Q239" i="5"/>
  <c r="R239" i="5" s="1"/>
  <c r="Q238" i="5"/>
  <c r="R238" i="5" s="1"/>
  <c r="Q237" i="5"/>
  <c r="R237" i="5" s="1"/>
  <c r="Q236" i="5"/>
  <c r="R236" i="5" s="1"/>
  <c r="Q235" i="5"/>
  <c r="R235" i="5" s="1"/>
  <c r="Q234" i="5"/>
  <c r="R234" i="5" s="1"/>
  <c r="Q233" i="5"/>
  <c r="R233" i="5" s="1"/>
  <c r="Q232" i="5"/>
  <c r="R232" i="5" s="1"/>
  <c r="Q231" i="5"/>
  <c r="R231" i="5" s="1"/>
  <c r="Q230" i="5"/>
  <c r="R230" i="5" s="1"/>
  <c r="Q229" i="5"/>
  <c r="R229" i="5" s="1"/>
  <c r="Q228" i="5"/>
  <c r="R228" i="5" s="1"/>
  <c r="Q227" i="5"/>
  <c r="R227" i="5" s="1"/>
  <c r="Q226" i="5"/>
  <c r="R226" i="5" s="1"/>
  <c r="Q225" i="5"/>
  <c r="R225" i="5" s="1"/>
  <c r="Q224" i="5"/>
  <c r="R224" i="5" s="1"/>
  <c r="Q223" i="5"/>
  <c r="R223" i="5" s="1"/>
  <c r="Q222" i="5"/>
  <c r="R222" i="5" s="1"/>
  <c r="Q221" i="5"/>
  <c r="R221" i="5" s="1"/>
  <c r="Q220" i="5"/>
  <c r="R220" i="5" s="1"/>
  <c r="Q219" i="5"/>
  <c r="R219" i="5" s="1"/>
  <c r="Q218" i="5"/>
  <c r="R218" i="5" s="1"/>
  <c r="Q217" i="5"/>
  <c r="R217" i="5" s="1"/>
  <c r="Q216" i="5"/>
  <c r="R216" i="5" s="1"/>
  <c r="Q215" i="5"/>
  <c r="R215" i="5" s="1"/>
  <c r="Q214" i="5"/>
  <c r="R214" i="5" s="1"/>
  <c r="Q213" i="5"/>
  <c r="R213" i="5" s="1"/>
  <c r="Q212" i="5"/>
  <c r="R212" i="5" s="1"/>
  <c r="Q211" i="5"/>
  <c r="R211" i="5" s="1"/>
  <c r="Q210" i="5"/>
  <c r="R210" i="5" s="1"/>
  <c r="Q209" i="5"/>
  <c r="R209" i="5" s="1"/>
  <c r="Q208" i="5"/>
  <c r="R208" i="5" s="1"/>
  <c r="Q207" i="5"/>
  <c r="R207" i="5" s="1"/>
  <c r="Q206" i="5"/>
  <c r="R206" i="5" s="1"/>
  <c r="Q205" i="5"/>
  <c r="R205" i="5" s="1"/>
  <c r="Q204" i="5"/>
  <c r="R204" i="5" s="1"/>
  <c r="Q203" i="5"/>
  <c r="R203" i="5" s="1"/>
  <c r="Q202" i="5"/>
  <c r="R202" i="5" s="1"/>
  <c r="Q201" i="5"/>
  <c r="R201" i="5" s="1"/>
  <c r="Q200" i="5"/>
  <c r="R200" i="5" s="1"/>
  <c r="Q199" i="5"/>
  <c r="R199" i="5" s="1"/>
  <c r="Q198" i="5"/>
  <c r="R198" i="5" s="1"/>
  <c r="Q197" i="5"/>
  <c r="R197" i="5" s="1"/>
  <c r="Q196" i="5"/>
  <c r="R196" i="5" s="1"/>
  <c r="Q195" i="5"/>
  <c r="R195" i="5" s="1"/>
  <c r="Q194" i="5"/>
  <c r="R194" i="5" s="1"/>
  <c r="Q193" i="5"/>
  <c r="R193" i="5" s="1"/>
  <c r="Q192" i="5"/>
  <c r="R192" i="5" s="1"/>
  <c r="Q191" i="5"/>
  <c r="R191" i="5" s="1"/>
  <c r="Q190" i="5"/>
  <c r="R190" i="5" s="1"/>
  <c r="Q189" i="5"/>
  <c r="R189" i="5" s="1"/>
  <c r="Q188" i="5"/>
  <c r="R188" i="5" s="1"/>
  <c r="Q187" i="5"/>
  <c r="R187" i="5" s="1"/>
  <c r="Q186" i="5"/>
  <c r="R186" i="5" s="1"/>
  <c r="Q185" i="5"/>
  <c r="R185" i="5" s="1"/>
  <c r="Q184" i="5"/>
  <c r="R184" i="5" s="1"/>
  <c r="Q183" i="5"/>
  <c r="R183" i="5" s="1"/>
  <c r="Q182" i="5"/>
  <c r="R182" i="5" s="1"/>
  <c r="Q181" i="5"/>
  <c r="R181" i="5" s="1"/>
  <c r="Q180" i="5"/>
  <c r="R180" i="5" s="1"/>
  <c r="Q179" i="5"/>
  <c r="R179" i="5" s="1"/>
  <c r="Q178" i="5"/>
  <c r="R178" i="5" s="1"/>
  <c r="Q177" i="5"/>
  <c r="R177" i="5" s="1"/>
  <c r="Q176" i="5"/>
  <c r="R176" i="5" s="1"/>
  <c r="Q175" i="5"/>
  <c r="R175" i="5" s="1"/>
  <c r="Q174" i="5"/>
  <c r="R174" i="5" s="1"/>
  <c r="Q173" i="5"/>
  <c r="R173" i="5" s="1"/>
  <c r="Q172" i="5"/>
  <c r="R172" i="5" s="1"/>
  <c r="Q171" i="5"/>
  <c r="R171" i="5" s="1"/>
  <c r="Q170" i="5"/>
  <c r="R170" i="5" s="1"/>
  <c r="Q169" i="5"/>
  <c r="R169" i="5" s="1"/>
  <c r="Q168" i="5"/>
  <c r="R168" i="5" s="1"/>
  <c r="Q167" i="5"/>
  <c r="R167" i="5" s="1"/>
  <c r="Q166" i="5"/>
  <c r="R166" i="5" s="1"/>
  <c r="Q165" i="5"/>
  <c r="R165" i="5" s="1"/>
  <c r="Q164" i="5"/>
  <c r="R164" i="5" s="1"/>
  <c r="Q163" i="5"/>
  <c r="R163" i="5" s="1"/>
  <c r="Q162" i="5"/>
  <c r="R162" i="5" s="1"/>
  <c r="Q161" i="5"/>
  <c r="R161" i="5" s="1"/>
  <c r="Q160" i="5"/>
  <c r="R160" i="5" s="1"/>
  <c r="Q159" i="5"/>
  <c r="R159" i="5" s="1"/>
  <c r="Q158" i="5"/>
  <c r="R158" i="5" s="1"/>
  <c r="Q157" i="5"/>
  <c r="R157" i="5" s="1"/>
  <c r="Q156" i="5"/>
  <c r="R156" i="5" s="1"/>
  <c r="Q155" i="5"/>
  <c r="R155" i="5" s="1"/>
  <c r="Q154" i="5"/>
  <c r="R154" i="5" s="1"/>
  <c r="Q153" i="5"/>
  <c r="R153" i="5" s="1"/>
  <c r="Q152" i="5"/>
  <c r="R152" i="5" s="1"/>
  <c r="Q151" i="5"/>
  <c r="R151" i="5" s="1"/>
  <c r="Q150" i="5"/>
  <c r="R150" i="5" s="1"/>
  <c r="Q149" i="5"/>
  <c r="R149" i="5" s="1"/>
  <c r="Q148" i="5"/>
  <c r="R148" i="5" s="1"/>
  <c r="Q147" i="5"/>
  <c r="R147" i="5" s="1"/>
  <c r="Q146" i="5"/>
  <c r="R146" i="5" s="1"/>
  <c r="Q145" i="5"/>
  <c r="R145" i="5" s="1"/>
  <c r="Q144" i="5"/>
  <c r="R144" i="5" s="1"/>
  <c r="Q143" i="5"/>
  <c r="R143" i="5" s="1"/>
  <c r="Q142" i="5"/>
  <c r="R142" i="5" s="1"/>
  <c r="Q141" i="5"/>
  <c r="R141" i="5" s="1"/>
  <c r="Q140" i="5"/>
  <c r="R140" i="5" s="1"/>
  <c r="Q139" i="5"/>
  <c r="R139" i="5" s="1"/>
  <c r="Q138" i="5"/>
  <c r="R138" i="5" s="1"/>
  <c r="Q137" i="5"/>
  <c r="R137" i="5" s="1"/>
  <c r="Q136" i="5"/>
  <c r="R136" i="5" s="1"/>
  <c r="Q135" i="5"/>
  <c r="R135" i="5" s="1"/>
  <c r="Q134" i="5"/>
  <c r="R134" i="5" s="1"/>
  <c r="Q133" i="5"/>
  <c r="R133" i="5" s="1"/>
  <c r="Q132" i="5"/>
  <c r="R132" i="5" s="1"/>
  <c r="Q131" i="5"/>
  <c r="R131" i="5" s="1"/>
  <c r="Q130" i="5"/>
  <c r="R130" i="5" s="1"/>
  <c r="Q129" i="5"/>
  <c r="R129" i="5" s="1"/>
  <c r="Q128" i="5"/>
  <c r="R128" i="5" s="1"/>
  <c r="Q127" i="5"/>
  <c r="R127" i="5" s="1"/>
  <c r="Q126" i="5"/>
  <c r="R126" i="5" s="1"/>
  <c r="Q125" i="5"/>
  <c r="R125" i="5" s="1"/>
  <c r="Q124" i="5"/>
  <c r="R124" i="5" s="1"/>
  <c r="Q123" i="5"/>
  <c r="R123" i="5" s="1"/>
  <c r="Q122" i="5"/>
  <c r="R122" i="5" s="1"/>
  <c r="Q121" i="5"/>
  <c r="R121" i="5" s="1"/>
  <c r="Q120" i="5"/>
  <c r="R120" i="5" s="1"/>
  <c r="Q119" i="5"/>
  <c r="R119" i="5" s="1"/>
  <c r="Q118" i="5"/>
  <c r="R118" i="5" s="1"/>
  <c r="Q117" i="5"/>
  <c r="R117" i="5" s="1"/>
  <c r="Q116" i="5"/>
  <c r="R116" i="5" s="1"/>
  <c r="Q115" i="5"/>
  <c r="R115" i="5" s="1"/>
  <c r="Q114" i="5"/>
  <c r="R114" i="5" s="1"/>
  <c r="Q113" i="5"/>
  <c r="R113" i="5" s="1"/>
  <c r="Q112" i="5"/>
  <c r="R112" i="5" s="1"/>
  <c r="Q111" i="5"/>
  <c r="R111" i="5" s="1"/>
  <c r="Q110" i="5"/>
  <c r="R110" i="5" s="1"/>
  <c r="Q109" i="5"/>
  <c r="R109" i="5" s="1"/>
  <c r="Q108" i="5"/>
  <c r="R108" i="5" s="1"/>
  <c r="Q107" i="5"/>
  <c r="R107" i="5" s="1"/>
  <c r="Q106" i="5"/>
  <c r="R106" i="5" s="1"/>
  <c r="Q105" i="5"/>
  <c r="R105" i="5" s="1"/>
  <c r="Q104" i="5"/>
  <c r="R104" i="5" s="1"/>
  <c r="Q103" i="5"/>
  <c r="R103" i="5" s="1"/>
  <c r="Q102" i="5"/>
  <c r="R102" i="5" s="1"/>
  <c r="Q101" i="5"/>
  <c r="R101" i="5" s="1"/>
  <c r="Q100" i="5"/>
  <c r="R100" i="5" s="1"/>
  <c r="Q99" i="5"/>
  <c r="R99" i="5" s="1"/>
  <c r="Q98" i="5"/>
  <c r="R98" i="5" s="1"/>
  <c r="Q97" i="5"/>
  <c r="R97" i="5" s="1"/>
  <c r="Q96" i="5"/>
  <c r="R96" i="5" s="1"/>
  <c r="Q95" i="5"/>
  <c r="R95" i="5" s="1"/>
  <c r="Q94" i="5"/>
  <c r="R94" i="5" s="1"/>
  <c r="Q93" i="5"/>
  <c r="R93" i="5" s="1"/>
  <c r="Q92" i="5"/>
  <c r="R92" i="5" s="1"/>
  <c r="Q91" i="5"/>
  <c r="R91" i="5" s="1"/>
  <c r="Q90" i="5"/>
  <c r="R90" i="5" s="1"/>
  <c r="Q89" i="5"/>
  <c r="R89" i="5" s="1"/>
  <c r="Q88" i="5"/>
  <c r="R88" i="5" s="1"/>
  <c r="Q87" i="5"/>
  <c r="R87" i="5" s="1"/>
  <c r="Q86" i="5"/>
  <c r="R86" i="5" s="1"/>
  <c r="Q85" i="5"/>
  <c r="R85" i="5" s="1"/>
  <c r="Q84" i="5"/>
  <c r="R84" i="5" s="1"/>
  <c r="Q83" i="5"/>
  <c r="R83" i="5" s="1"/>
  <c r="Q82" i="5"/>
  <c r="R82" i="5" s="1"/>
  <c r="Q81" i="5"/>
  <c r="R81" i="5" s="1"/>
  <c r="Q80" i="5"/>
  <c r="R80" i="5" s="1"/>
  <c r="Q79" i="5"/>
  <c r="R79" i="5" s="1"/>
  <c r="Q78" i="5"/>
  <c r="R78" i="5" s="1"/>
  <c r="Q77" i="5"/>
  <c r="R77" i="5" s="1"/>
  <c r="Q76" i="5"/>
  <c r="R76" i="5" s="1"/>
  <c r="Q75" i="5"/>
  <c r="R75" i="5" s="1"/>
  <c r="Q74" i="5"/>
  <c r="R74" i="5" s="1"/>
  <c r="Q73" i="5"/>
  <c r="R73" i="5" s="1"/>
  <c r="Q72" i="5"/>
  <c r="R72" i="5" s="1"/>
  <c r="Q71" i="5"/>
  <c r="R71" i="5" s="1"/>
  <c r="Q70" i="5"/>
  <c r="R70" i="5" s="1"/>
  <c r="Q69" i="5"/>
  <c r="R69" i="5" s="1"/>
  <c r="Q68" i="5"/>
  <c r="R68" i="5" s="1"/>
  <c r="Q67" i="5"/>
  <c r="R67" i="5" s="1"/>
  <c r="Q66" i="5"/>
  <c r="R66" i="5" s="1"/>
  <c r="Q65" i="5"/>
  <c r="R65" i="5" s="1"/>
  <c r="Q64" i="5"/>
  <c r="R64" i="5" s="1"/>
  <c r="Q63" i="5"/>
  <c r="R63" i="5" s="1"/>
  <c r="Q62" i="5"/>
  <c r="R62" i="5" s="1"/>
  <c r="Q61" i="5"/>
  <c r="R61" i="5" s="1"/>
  <c r="Q60" i="5"/>
  <c r="R60" i="5" s="1"/>
  <c r="Q59" i="5"/>
  <c r="R59" i="5" s="1"/>
  <c r="Q58" i="5"/>
  <c r="R58" i="5" s="1"/>
  <c r="Q57" i="5"/>
  <c r="R57" i="5" s="1"/>
  <c r="Q56" i="5"/>
  <c r="R56" i="5" s="1"/>
  <c r="Q55" i="5"/>
  <c r="R55" i="5" s="1"/>
  <c r="Q54" i="5"/>
  <c r="R54" i="5" s="1"/>
  <c r="Q53" i="5"/>
  <c r="R53" i="5" s="1"/>
  <c r="Q52" i="5"/>
  <c r="R52" i="5" s="1"/>
  <c r="Q51" i="5"/>
  <c r="R51" i="5" s="1"/>
  <c r="Q50" i="5"/>
  <c r="R50" i="5" s="1"/>
  <c r="Q49" i="5"/>
  <c r="R49" i="5" s="1"/>
  <c r="Q48" i="5"/>
  <c r="R48" i="5" s="1"/>
  <c r="Q47" i="5"/>
  <c r="R47" i="5" s="1"/>
  <c r="Q46" i="5"/>
  <c r="R46" i="5" s="1"/>
  <c r="Q45" i="5"/>
  <c r="R45" i="5" s="1"/>
  <c r="Q44" i="5"/>
  <c r="R44" i="5" s="1"/>
  <c r="Q43" i="5"/>
  <c r="R43" i="5" s="1"/>
  <c r="Q42" i="5"/>
  <c r="R42" i="5" s="1"/>
  <c r="Q41" i="5"/>
  <c r="R41" i="5" s="1"/>
  <c r="Q40" i="5"/>
  <c r="R40" i="5" s="1"/>
  <c r="Q39" i="5"/>
  <c r="R39" i="5" s="1"/>
  <c r="Q38" i="5"/>
  <c r="R38" i="5" s="1"/>
  <c r="Q37" i="5"/>
  <c r="R37" i="5" s="1"/>
  <c r="Q36" i="5"/>
  <c r="R36" i="5" s="1"/>
  <c r="Q35" i="5"/>
  <c r="R35" i="5" s="1"/>
  <c r="Q34" i="5"/>
  <c r="R34" i="5" s="1"/>
  <c r="Q33" i="5"/>
  <c r="R33" i="5" s="1"/>
  <c r="Q32" i="5"/>
  <c r="R32" i="5" s="1"/>
  <c r="Q31" i="5"/>
  <c r="R31" i="5" s="1"/>
  <c r="Q30" i="5"/>
  <c r="R30" i="5" s="1"/>
  <c r="Q29" i="5"/>
  <c r="R29" i="5" s="1"/>
  <c r="Q28" i="5"/>
  <c r="R28" i="5" s="1"/>
  <c r="Q27" i="5"/>
  <c r="R27" i="5" s="1"/>
  <c r="Q26" i="5"/>
  <c r="R26" i="5" s="1"/>
  <c r="Q25" i="5"/>
  <c r="R25" i="5" s="1"/>
  <c r="Q24" i="5"/>
  <c r="R24" i="5" s="1"/>
  <c r="Q23" i="5"/>
  <c r="R23" i="5" s="1"/>
  <c r="Q22" i="5"/>
  <c r="R22" i="5" s="1"/>
  <c r="Q21" i="5"/>
  <c r="R21" i="5" s="1"/>
  <c r="Q20" i="5"/>
  <c r="R20" i="5" s="1"/>
  <c r="Q19" i="5"/>
  <c r="R19" i="5" s="1"/>
  <c r="Q18" i="5"/>
  <c r="R18" i="5" s="1"/>
  <c r="Q17" i="5"/>
  <c r="R17" i="5" s="1"/>
  <c r="Q16" i="5"/>
  <c r="R16" i="5" s="1"/>
  <c r="Q15" i="5"/>
  <c r="R15" i="5" s="1"/>
  <c r="Q14" i="5"/>
  <c r="R14" i="5" s="1"/>
  <c r="Q13" i="5"/>
  <c r="R13" i="5" s="1"/>
  <c r="Q12" i="5"/>
  <c r="R12" i="5" s="1"/>
  <c r="Q11" i="5"/>
  <c r="R11" i="5" s="1"/>
  <c r="Q10" i="5"/>
  <c r="R10" i="5" s="1"/>
  <c r="Q9" i="5"/>
  <c r="R9" i="5" s="1"/>
  <c r="Q8" i="5"/>
  <c r="R8" i="5" s="1"/>
  <c r="Q7" i="5"/>
  <c r="R7" i="5" s="1"/>
  <c r="Q6" i="5"/>
  <c r="R6" i="5" s="1"/>
  <c r="Q5" i="5"/>
  <c r="R5" i="5" s="1"/>
  <c r="P2045" i="12" l="1"/>
  <c r="P1776" i="12"/>
  <c r="P1626" i="12"/>
  <c r="P2162" i="12"/>
  <c r="AA459" i="8"/>
  <c r="O2028" i="12"/>
  <c r="P2028" i="12" s="1"/>
  <c r="AA18" i="8"/>
  <c r="O1587" i="12"/>
  <c r="P1587" i="12" s="1"/>
  <c r="P1888" i="12"/>
  <c r="P1676" i="12"/>
  <c r="P1889" i="12"/>
  <c r="P1701" i="12"/>
  <c r="AA33" i="8"/>
  <c r="W306" i="8"/>
  <c r="Z306" i="8" s="1"/>
  <c r="O1875" i="12" s="1"/>
  <c r="P1875" i="12" s="1"/>
  <c r="W80" i="8"/>
  <c r="Z80" i="8" s="1"/>
  <c r="O1649" i="12" s="1"/>
  <c r="P1649" i="12" s="1"/>
  <c r="AA362" i="8"/>
  <c r="W152" i="8"/>
  <c r="Z152" i="8" s="1"/>
  <c r="O1721" i="12" s="1"/>
  <c r="P1721" i="12" s="1"/>
  <c r="AA290" i="8"/>
  <c r="W355" i="8"/>
  <c r="Z355" i="8" s="1"/>
  <c r="O1924" i="12" s="1"/>
  <c r="P1924" i="12" s="1"/>
  <c r="W464" i="8"/>
  <c r="Z464" i="8" s="1"/>
  <c r="O2033" i="12" s="1"/>
  <c r="P2033" i="12" s="1"/>
  <c r="W345" i="8"/>
  <c r="Z345" i="8" s="1"/>
  <c r="O1914" i="12" s="1"/>
  <c r="P1914" i="12" s="1"/>
  <c r="W165" i="8"/>
  <c r="Z165" i="8" s="1"/>
  <c r="O1734" i="12" s="1"/>
  <c r="P1734" i="12" s="1"/>
  <c r="W524" i="8"/>
  <c r="Z524" i="8" s="1"/>
  <c r="O2093" i="12" s="1"/>
  <c r="P2093" i="12" s="1"/>
  <c r="W214" i="8"/>
  <c r="Z214" i="8" s="1"/>
  <c r="O1783" i="12" s="1"/>
  <c r="P1783" i="12" s="1"/>
  <c r="W392" i="8"/>
  <c r="Z392" i="8" s="1"/>
  <c r="O1961" i="12" s="1"/>
  <c r="P1961" i="12" s="1"/>
  <c r="W547" i="8"/>
  <c r="Z547" i="8" s="1"/>
  <c r="O2116" i="12" s="1"/>
  <c r="P2116" i="12" s="1"/>
  <c r="W508" i="8"/>
  <c r="Z508" i="8" s="1"/>
  <c r="O2077" i="12" s="1"/>
  <c r="P2077" i="12" s="1"/>
  <c r="W313" i="8"/>
  <c r="Z313" i="8" s="1"/>
  <c r="O1882" i="12" s="1"/>
  <c r="P1882" i="12" s="1"/>
  <c r="W452" i="8"/>
  <c r="Z452" i="8" s="1"/>
  <c r="O2021" i="12" s="1"/>
  <c r="P2021" i="12" s="1"/>
  <c r="AA199" i="8"/>
  <c r="AA563" i="8"/>
  <c r="AA338" i="8"/>
  <c r="AA294" i="8"/>
  <c r="W324" i="8"/>
  <c r="Z324" i="8" s="1"/>
  <c r="O1893" i="12" s="1"/>
  <c r="P1893" i="12" s="1"/>
  <c r="W714" i="8"/>
  <c r="Z714" i="8" s="1"/>
  <c r="O2283" i="12" s="1"/>
  <c r="P2283" i="12" s="1"/>
  <c r="W250" i="8"/>
  <c r="Z250" i="8" s="1"/>
  <c r="O1819" i="12" s="1"/>
  <c r="P1819" i="12" s="1"/>
  <c r="W510" i="8"/>
  <c r="Z510" i="8" s="1"/>
  <c r="O2079" i="12" s="1"/>
  <c r="P2079" i="12" s="1"/>
  <c r="W532" i="8"/>
  <c r="Z532" i="8" s="1"/>
  <c r="O2101" i="12" s="1"/>
  <c r="P2101" i="12" s="1"/>
  <c r="W640" i="8"/>
  <c r="Z640" i="8" s="1"/>
  <c r="O2209" i="12" s="1"/>
  <c r="P2209" i="12" s="1"/>
  <c r="W485" i="8"/>
  <c r="Z485" i="8" s="1"/>
  <c r="O2054" i="12" s="1"/>
  <c r="P2054" i="12" s="1"/>
  <c r="W113" i="8"/>
  <c r="Z113" i="8" s="1"/>
  <c r="O1682" i="12" s="1"/>
  <c r="P1682" i="12" s="1"/>
  <c r="W652" i="8"/>
  <c r="Z652" i="8" s="1"/>
  <c r="O2221" i="12" s="1"/>
  <c r="P2221" i="12" s="1"/>
  <c r="W412" i="8"/>
  <c r="Z412" i="8" s="1"/>
  <c r="O1981" i="12" s="1"/>
  <c r="P1981" i="12" s="1"/>
  <c r="W388" i="8"/>
  <c r="Z388" i="8" s="1"/>
  <c r="O1957" i="12" s="1"/>
  <c r="P1957" i="12" s="1"/>
  <c r="W496" i="8"/>
  <c r="Z496" i="8" s="1"/>
  <c r="O2065" i="12" s="1"/>
  <c r="P2065" i="12" s="1"/>
  <c r="W270" i="8"/>
  <c r="Z270" i="8" s="1"/>
  <c r="O1839" i="12" s="1"/>
  <c r="P1839" i="12" s="1"/>
  <c r="W694" i="8"/>
  <c r="Z694" i="8" s="1"/>
  <c r="O2263" i="12" s="1"/>
  <c r="P2263" i="12" s="1"/>
  <c r="W314" i="8"/>
  <c r="Z314" i="8" s="1"/>
  <c r="O1883" i="12" s="1"/>
  <c r="P1883" i="12" s="1"/>
  <c r="W456" i="8"/>
  <c r="Z456" i="8" s="1"/>
  <c r="O2025" i="12" s="1"/>
  <c r="P2025" i="12" s="1"/>
  <c r="W229" i="8"/>
  <c r="Z229" i="8" s="1"/>
  <c r="O1798" i="12" s="1"/>
  <c r="P1798" i="12" s="1"/>
  <c r="W191" i="8"/>
  <c r="Z191" i="8" s="1"/>
  <c r="O1760" i="12" s="1"/>
  <c r="P1760" i="12" s="1"/>
  <c r="W218" i="8"/>
  <c r="Z218" i="8" s="1"/>
  <c r="O1787" i="12" s="1"/>
  <c r="P1787" i="12" s="1"/>
  <c r="W656" i="8"/>
  <c r="Z656" i="8" s="1"/>
  <c r="O2225" i="12" s="1"/>
  <c r="P2225" i="12" s="1"/>
  <c r="W700" i="8"/>
  <c r="Z700" i="8" s="1"/>
  <c r="O2269" i="12" s="1"/>
  <c r="P2269" i="12" s="1"/>
  <c r="W119" i="8"/>
  <c r="Z119" i="8" s="1"/>
  <c r="W455" i="8"/>
  <c r="Z455" i="8" s="1"/>
  <c r="O2024" i="12" s="1"/>
  <c r="P2024" i="12" s="1"/>
  <c r="W580" i="8"/>
  <c r="Z580" i="8" s="1"/>
  <c r="O2149" i="12" s="1"/>
  <c r="P2149" i="12" s="1"/>
  <c r="W170" i="8"/>
  <c r="Z170" i="8" s="1"/>
  <c r="O1739" i="12" s="1"/>
  <c r="P1739" i="12" s="1"/>
  <c r="W315" i="8"/>
  <c r="Z315" i="8" s="1"/>
  <c r="O1884" i="12" s="1"/>
  <c r="P1884" i="12" s="1"/>
  <c r="W334" i="8"/>
  <c r="Z334" i="8" s="1"/>
  <c r="O1903" i="12" s="1"/>
  <c r="P1903" i="12" s="1"/>
  <c r="AA26" i="8"/>
  <c r="AA116" i="8"/>
  <c r="W521" i="8"/>
  <c r="Z521" i="8" s="1"/>
  <c r="O2090" i="12" s="1"/>
  <c r="P2090" i="12" s="1"/>
  <c r="W239" i="8"/>
  <c r="Z239" i="8" s="1"/>
  <c r="O1808" i="12" s="1"/>
  <c r="P1808" i="12" s="1"/>
  <c r="W512" i="8"/>
  <c r="Z512" i="8" s="1"/>
  <c r="O2081" i="12" s="1"/>
  <c r="P2081" i="12" s="1"/>
  <c r="W574" i="8"/>
  <c r="Z574" i="8" s="1"/>
  <c r="O2143" i="12" s="1"/>
  <c r="P2143" i="12" s="1"/>
  <c r="W663" i="8"/>
  <c r="Z663" i="8" s="1"/>
  <c r="O2232" i="12" s="1"/>
  <c r="P2232" i="12" s="1"/>
  <c r="W494" i="8"/>
  <c r="Z494" i="8" s="1"/>
  <c r="O2063" i="12" s="1"/>
  <c r="P2063" i="12" s="1"/>
  <c r="W528" i="8"/>
  <c r="Z528" i="8" s="1"/>
  <c r="O2097" i="12" s="1"/>
  <c r="P2097" i="12" s="1"/>
  <c r="W151" i="8"/>
  <c r="Z151" i="8" s="1"/>
  <c r="O1720" i="12" s="1"/>
  <c r="P1720" i="12" s="1"/>
  <c r="W511" i="8"/>
  <c r="Z511" i="8" s="1"/>
  <c r="O2080" i="12" s="1"/>
  <c r="P2080" i="12" s="1"/>
  <c r="AA571" i="8"/>
  <c r="AA5" i="8"/>
  <c r="W317" i="8"/>
  <c r="Z317" i="8" s="1"/>
  <c r="O1886" i="12" s="1"/>
  <c r="P1886" i="12" s="1"/>
  <c r="AA310" i="8"/>
  <c r="W407" i="8"/>
  <c r="Z407" i="8" s="1"/>
  <c r="O1976" i="12" s="1"/>
  <c r="P1976" i="12" s="1"/>
  <c r="W58" i="8"/>
  <c r="Z58" i="8" s="1"/>
  <c r="O1627" i="12" s="1"/>
  <c r="P1627" i="12" s="1"/>
  <c r="W174" i="8"/>
  <c r="Z174" i="8" s="1"/>
  <c r="O1743" i="12" s="1"/>
  <c r="P1743" i="12" s="1"/>
  <c r="W376" i="8"/>
  <c r="Z376" i="8" s="1"/>
  <c r="O1945" i="12" s="1"/>
  <c r="P1945" i="12" s="1"/>
  <c r="W611" i="8"/>
  <c r="Z611" i="8" s="1"/>
  <c r="W657" i="8"/>
  <c r="Z657" i="8" s="1"/>
  <c r="O2226" i="12" s="1"/>
  <c r="P2226" i="12" s="1"/>
  <c r="W413" i="8"/>
  <c r="Z413" i="8" s="1"/>
  <c r="O1982" i="12" s="1"/>
  <c r="P1982" i="12" s="1"/>
  <c r="W129" i="8"/>
  <c r="Z129" i="8" s="1"/>
  <c r="O1698" i="12" s="1"/>
  <c r="P1698" i="12" s="1"/>
  <c r="W569" i="8"/>
  <c r="Z569" i="8" s="1"/>
  <c r="O2138" i="12" s="1"/>
  <c r="P2138" i="12" s="1"/>
  <c r="AA192" i="8"/>
  <c r="W204" i="8"/>
  <c r="Z204" i="8" s="1"/>
  <c r="O1773" i="12" s="1"/>
  <c r="P1773" i="12" s="1"/>
  <c r="W255" i="8"/>
  <c r="Z255" i="8" s="1"/>
  <c r="O1824" i="12" s="1"/>
  <c r="P1824" i="12" s="1"/>
  <c r="W612" i="8"/>
  <c r="Z612" i="8" s="1"/>
  <c r="O2181" i="12" s="1"/>
  <c r="P2181" i="12" s="1"/>
  <c r="W509" i="8"/>
  <c r="Z509" i="8" s="1"/>
  <c r="O2078" i="12" s="1"/>
  <c r="P2078" i="12" s="1"/>
  <c r="W480" i="8"/>
  <c r="Z480" i="8" s="1"/>
  <c r="O2049" i="12" s="1"/>
  <c r="P2049" i="12" s="1"/>
  <c r="AA37" i="8"/>
  <c r="W394" i="8"/>
  <c r="Z394" i="8" s="1"/>
  <c r="AA541" i="8"/>
  <c r="W354" i="8"/>
  <c r="Z354" i="8" s="1"/>
  <c r="O1923" i="12" s="1"/>
  <c r="P1923" i="12" s="1"/>
  <c r="W350" i="8"/>
  <c r="Z350" i="8" s="1"/>
  <c r="O1919" i="12" s="1"/>
  <c r="P1919" i="12" s="1"/>
  <c r="AA298" i="8"/>
  <c r="W325" i="8"/>
  <c r="Z325" i="8" s="1"/>
  <c r="O1894" i="12" s="1"/>
  <c r="P1894" i="12" s="1"/>
  <c r="W410" i="8"/>
  <c r="Z410" i="8" s="1"/>
  <c r="O1979" i="12" s="1"/>
  <c r="P1979" i="12" s="1"/>
  <c r="W470" i="8"/>
  <c r="Z470" i="8" s="1"/>
  <c r="O2039" i="12" s="1"/>
  <c r="P2039" i="12" s="1"/>
  <c r="W213" i="8"/>
  <c r="Z213" i="8" s="1"/>
  <c r="O1782" i="12" s="1"/>
  <c r="P1782" i="12" s="1"/>
  <c r="W221" i="8"/>
  <c r="Z221" i="8" s="1"/>
  <c r="O1790" i="12" s="1"/>
  <c r="P1790" i="12" s="1"/>
  <c r="W196" i="8"/>
  <c r="Z196" i="8" s="1"/>
  <c r="O1765" i="12" s="1"/>
  <c r="P1765" i="12" s="1"/>
  <c r="W386" i="8"/>
  <c r="Z386" i="8" s="1"/>
  <c r="O1955" i="12" s="1"/>
  <c r="P1955" i="12" s="1"/>
  <c r="W175" i="8"/>
  <c r="Z175" i="8" s="1"/>
  <c r="O1744" i="12" s="1"/>
  <c r="P1744" i="12" s="1"/>
  <c r="W634" i="8"/>
  <c r="Z634" i="8" s="1"/>
  <c r="O2203" i="12" s="1"/>
  <c r="P2203" i="12" s="1"/>
  <c r="W398" i="8"/>
  <c r="Z398" i="8" s="1"/>
  <c r="O1967" i="12" s="1"/>
  <c r="P1967" i="12" s="1"/>
  <c r="AA54" i="8"/>
  <c r="AA308" i="8"/>
  <c r="W360" i="8"/>
  <c r="Z360" i="8" s="1"/>
  <c r="O1929" i="12" s="1"/>
  <c r="P1929" i="12" s="1"/>
  <c r="W391" i="8"/>
  <c r="Z391" i="8" s="1"/>
  <c r="O1960" i="12" s="1"/>
  <c r="P1960" i="12" s="1"/>
  <c r="W82" i="8"/>
  <c r="Z82" i="8" s="1"/>
  <c r="W576" i="8"/>
  <c r="Z576" i="8" s="1"/>
  <c r="O2145" i="12" s="1"/>
  <c r="P2145" i="12" s="1"/>
  <c r="W518" i="8"/>
  <c r="Z518" i="8" s="1"/>
  <c r="O2087" i="12" s="1"/>
  <c r="P2087" i="12" s="1"/>
  <c r="W613" i="8"/>
  <c r="Z613" i="8" s="1"/>
  <c r="O2182" i="12" s="1"/>
  <c r="P2182" i="12" s="1"/>
  <c r="W566" i="8"/>
  <c r="Z566" i="8" s="1"/>
  <c r="O2135" i="12" s="1"/>
  <c r="P2135" i="12" s="1"/>
  <c r="W624" i="8"/>
  <c r="Z624" i="8" s="1"/>
  <c r="W641" i="8"/>
  <c r="Z641" i="8" s="1"/>
  <c r="O2210" i="12" s="1"/>
  <c r="P2210" i="12" s="1"/>
  <c r="W684" i="8"/>
  <c r="Z684" i="8" s="1"/>
  <c r="O2253" i="12" s="1"/>
  <c r="P2253" i="12" s="1"/>
  <c r="W389" i="8"/>
  <c r="Z389" i="8" s="1"/>
  <c r="O1958" i="12" s="1"/>
  <c r="P1958" i="12" s="1"/>
  <c r="W517" i="8"/>
  <c r="Z517" i="8" s="1"/>
  <c r="O2086" i="12" s="1"/>
  <c r="P2086" i="12" s="1"/>
  <c r="W616" i="8"/>
  <c r="Z616" i="8" s="1"/>
  <c r="O2185" i="12" s="1"/>
  <c r="P2185" i="12" s="1"/>
  <c r="W457" i="8"/>
  <c r="Z457" i="8" s="1"/>
  <c r="O2026" i="12" s="1"/>
  <c r="P2026" i="12" s="1"/>
  <c r="W594" i="8"/>
  <c r="Z594" i="8" s="1"/>
  <c r="O2163" i="12" s="1"/>
  <c r="P2163" i="12" s="1"/>
  <c r="AA38" i="8"/>
  <c r="W492" i="8"/>
  <c r="Z492" i="8" s="1"/>
  <c r="O2061" i="12" s="1"/>
  <c r="P2061" i="12" s="1"/>
  <c r="W487" i="8"/>
  <c r="Z487" i="8" s="1"/>
  <c r="O2056" i="12" s="1"/>
  <c r="P2056" i="12" s="1"/>
  <c r="W118" i="8"/>
  <c r="Z118" i="8" s="1"/>
  <c r="O1687" i="12" s="1"/>
  <c r="P1687" i="12" s="1"/>
  <c r="W431" i="8"/>
  <c r="Z431" i="8" s="1"/>
  <c r="W560" i="8"/>
  <c r="Z560" i="8" s="1"/>
  <c r="O2129" i="12" s="1"/>
  <c r="P2129" i="12" s="1"/>
  <c r="W667" i="8"/>
  <c r="Z667" i="8" s="1"/>
  <c r="W618" i="8"/>
  <c r="Z618" i="8" s="1"/>
  <c r="O2187" i="12" s="1"/>
  <c r="P2187" i="12" s="1"/>
  <c r="W647" i="8"/>
  <c r="Z647" i="8" s="1"/>
  <c r="O2216" i="12" s="1"/>
  <c r="P2216" i="12" s="1"/>
  <c r="W678" i="8"/>
  <c r="Z678" i="8" s="1"/>
  <c r="O2247" i="12" s="1"/>
  <c r="P2247" i="12" s="1"/>
  <c r="W27" i="8"/>
  <c r="Z27" i="8" s="1"/>
  <c r="O1596" i="12" s="1"/>
  <c r="P1596" i="12" s="1"/>
  <c r="W642" i="8"/>
  <c r="Z642" i="8" s="1"/>
  <c r="O2211" i="12" s="1"/>
  <c r="P2211" i="12" s="1"/>
  <c r="W665" i="8"/>
  <c r="Z665" i="8" s="1"/>
  <c r="O2234" i="12" s="1"/>
  <c r="P2234" i="12" s="1"/>
  <c r="W128" i="8"/>
  <c r="Z128" i="8" s="1"/>
  <c r="O1697" i="12" s="1"/>
  <c r="P1697" i="12" s="1"/>
  <c r="W554" i="8"/>
  <c r="Z554" i="8" s="1"/>
  <c r="O2123" i="12" s="1"/>
  <c r="P2123" i="12" s="1"/>
  <c r="Y488" i="8"/>
  <c r="N2057" i="12" s="1"/>
  <c r="W488" i="8"/>
  <c r="Z488" i="8" s="1"/>
  <c r="O2057" i="12" s="1"/>
  <c r="Y65" i="8"/>
  <c r="N1634" i="12" s="1"/>
  <c r="W65" i="8"/>
  <c r="Z65" i="8" s="1"/>
  <c r="O1634" i="12" s="1"/>
  <c r="Y74" i="8"/>
  <c r="N1643" i="12" s="1"/>
  <c r="W74" i="8"/>
  <c r="Z74" i="8" s="1"/>
  <c r="O1643" i="12" s="1"/>
  <c r="Y481" i="8"/>
  <c r="N2050" i="12" s="1"/>
  <c r="W481" i="8"/>
  <c r="Z481" i="8" s="1"/>
  <c r="O2050" i="12" s="1"/>
  <c r="Y185" i="8"/>
  <c r="N1754" i="12" s="1"/>
  <c r="W185" i="8"/>
  <c r="Z185" i="8" s="1"/>
  <c r="O1754" i="12" s="1"/>
  <c r="AA29" i="8"/>
  <c r="Y183" i="8"/>
  <c r="N1752" i="12" s="1"/>
  <c r="W183" i="8"/>
  <c r="Z183" i="8" s="1"/>
  <c r="O1752" i="12" s="1"/>
  <c r="AA131" i="8"/>
  <c r="AA330" i="8"/>
  <c r="Y588" i="8"/>
  <c r="N2157" i="12" s="1"/>
  <c r="W588" i="8"/>
  <c r="Z588" i="8" s="1"/>
  <c r="O2157" i="12" s="1"/>
  <c r="AA240" i="8"/>
  <c r="Y103" i="8"/>
  <c r="N1672" i="12" s="1"/>
  <c r="W103" i="8"/>
  <c r="Z103" i="8" s="1"/>
  <c r="O1672" i="12" s="1"/>
  <c r="Y698" i="8"/>
  <c r="N2267" i="12" s="1"/>
  <c r="W698" i="8"/>
  <c r="Z698" i="8" s="1"/>
  <c r="O2267" i="12" s="1"/>
  <c r="AA476" i="8"/>
  <c r="AA34" i="8"/>
  <c r="W292" i="8"/>
  <c r="Z292" i="8" s="1"/>
  <c r="O1861" i="12" s="1"/>
  <c r="P1861" i="12" s="1"/>
  <c r="W343" i="8"/>
  <c r="Z343" i="8" s="1"/>
  <c r="O1912" i="12" s="1"/>
  <c r="P1912" i="12" s="1"/>
  <c r="W340" i="8"/>
  <c r="Z340" i="8" s="1"/>
  <c r="O1909" i="12" s="1"/>
  <c r="P1909" i="12" s="1"/>
  <c r="W143" i="8"/>
  <c r="Z143" i="8" s="1"/>
  <c r="O1712" i="12" s="1"/>
  <c r="P1712" i="12" s="1"/>
  <c r="AA42" i="8"/>
  <c r="AA207" i="8"/>
  <c r="W602" i="8"/>
  <c r="Z602" i="8" s="1"/>
  <c r="O2171" i="12" s="1"/>
  <c r="P2171" i="12" s="1"/>
  <c r="AA150" i="8"/>
  <c r="AA228" i="8"/>
  <c r="Y704" i="8"/>
  <c r="N2273" i="12" s="1"/>
  <c r="W704" i="8"/>
  <c r="Z704" i="8" s="1"/>
  <c r="O2273" i="12" s="1"/>
  <c r="AA366" i="8"/>
  <c r="W361" i="8"/>
  <c r="Z361" i="8" s="1"/>
  <c r="O1930" i="12" s="1"/>
  <c r="P1930" i="12" s="1"/>
  <c r="W299" i="8"/>
  <c r="Z299" i="8" s="1"/>
  <c r="O1868" i="12" s="1"/>
  <c r="P1868" i="12" s="1"/>
  <c r="AA555" i="8"/>
  <c r="AA57" i="8"/>
  <c r="W471" i="8"/>
  <c r="Z471" i="8" s="1"/>
  <c r="O2040" i="12" s="1"/>
  <c r="P2040" i="12" s="1"/>
  <c r="W93" i="8"/>
  <c r="Z93" i="8" s="1"/>
  <c r="O1662" i="12" s="1"/>
  <c r="P1662" i="12" s="1"/>
  <c r="W493" i="8"/>
  <c r="Z493" i="8" s="1"/>
  <c r="O2062" i="12" s="1"/>
  <c r="P2062" i="12" s="1"/>
  <c r="W445" i="8"/>
  <c r="Z445" i="8" s="1"/>
  <c r="O2014" i="12" s="1"/>
  <c r="P2014" i="12" s="1"/>
  <c r="AA466" i="8"/>
  <c r="W356" i="8"/>
  <c r="Z356" i="8" s="1"/>
  <c r="O1925" i="12" s="1"/>
  <c r="P1925" i="12" s="1"/>
  <c r="AA358" i="8"/>
  <c r="W342" i="8"/>
  <c r="Z342" i="8" s="1"/>
  <c r="O1911" i="12" s="1"/>
  <c r="P1911" i="12" s="1"/>
  <c r="W368" i="8"/>
  <c r="Z368" i="8" s="1"/>
  <c r="O1937" i="12" s="1"/>
  <c r="P1937" i="12" s="1"/>
  <c r="AA132" i="8"/>
  <c r="AA10" i="8"/>
  <c r="W606" i="8"/>
  <c r="Z606" i="8" s="1"/>
  <c r="O2175" i="12" s="1"/>
  <c r="P2175" i="12" s="1"/>
  <c r="W268" i="8"/>
  <c r="Z268" i="8" s="1"/>
  <c r="O1837" i="12" s="1"/>
  <c r="P1837" i="12" s="1"/>
  <c r="W465" i="8"/>
  <c r="Z465" i="8" s="1"/>
  <c r="O2034" i="12" s="1"/>
  <c r="P2034" i="12" s="1"/>
  <c r="W382" i="8"/>
  <c r="Z382" i="8" s="1"/>
  <c r="O1951" i="12" s="1"/>
  <c r="P1951" i="12" s="1"/>
  <c r="W654" i="8"/>
  <c r="Z654" i="8" s="1"/>
  <c r="O2223" i="12" s="1"/>
  <c r="P2223" i="12" s="1"/>
  <c r="AA434" i="8"/>
  <c r="AA320" i="8"/>
  <c r="AA319" i="8"/>
  <c r="AA104" i="8"/>
  <c r="AA322" i="8"/>
  <c r="AA420" i="8"/>
  <c r="W544" i="8"/>
  <c r="Z544" i="8" s="1"/>
  <c r="O2113" i="12" s="1"/>
  <c r="P2113" i="12" s="1"/>
  <c r="W626" i="8"/>
  <c r="Z626" i="8" s="1"/>
  <c r="O2195" i="12" s="1"/>
  <c r="P2195" i="12" s="1"/>
  <c r="W669" i="8"/>
  <c r="Z669" i="8" s="1"/>
  <c r="O2238" i="12" s="1"/>
  <c r="P2238" i="12" s="1"/>
  <c r="W688" i="8"/>
  <c r="Z688" i="8" s="1"/>
  <c r="O2257" i="12" s="1"/>
  <c r="P2257" i="12" s="1"/>
  <c r="AA593" i="8"/>
  <c r="W390" i="8"/>
  <c r="Z390" i="8" s="1"/>
  <c r="O1959" i="12" s="1"/>
  <c r="P1959" i="12" s="1"/>
  <c r="W276" i="8"/>
  <c r="Z276" i="8" s="1"/>
  <c r="O1845" i="12" s="1"/>
  <c r="P1845" i="12" s="1"/>
  <c r="W184" i="8"/>
  <c r="Z184" i="8" s="1"/>
  <c r="O1753" i="12" s="1"/>
  <c r="P1753" i="12" s="1"/>
  <c r="W629" i="8"/>
  <c r="Z629" i="8" s="1"/>
  <c r="O2198" i="12" s="1"/>
  <c r="P2198" i="12" s="1"/>
  <c r="W335" i="8"/>
  <c r="Z335" i="8" s="1"/>
  <c r="O1904" i="12" s="1"/>
  <c r="P1904" i="12" s="1"/>
  <c r="W302" i="8"/>
  <c r="Z302" i="8" s="1"/>
  <c r="O1871" i="12" s="1"/>
  <c r="P1871" i="12" s="1"/>
  <c r="W291" i="8"/>
  <c r="Z291" i="8" s="1"/>
  <c r="O1860" i="12" s="1"/>
  <c r="P1860" i="12" s="1"/>
  <c r="W333" i="8"/>
  <c r="Z333" i="8" s="1"/>
  <c r="O1902" i="12" s="1"/>
  <c r="P1902" i="12" s="1"/>
  <c r="AA124" i="8"/>
  <c r="W371" i="8"/>
  <c r="Z371" i="8" s="1"/>
  <c r="O1940" i="12" s="1"/>
  <c r="P1940" i="12" s="1"/>
  <c r="W235" i="8"/>
  <c r="Z235" i="8" s="1"/>
  <c r="O1804" i="12" s="1"/>
  <c r="P1804" i="12" s="1"/>
  <c r="W660" i="8"/>
  <c r="Z660" i="8" s="1"/>
  <c r="O2229" i="12" s="1"/>
  <c r="P2229" i="12" s="1"/>
  <c r="W721" i="8"/>
  <c r="Z721" i="8" s="1"/>
  <c r="O2290" i="12" s="1"/>
  <c r="P2290" i="12" s="1"/>
  <c r="W263" i="8"/>
  <c r="Z263" i="8" s="1"/>
  <c r="O1832" i="12" s="1"/>
  <c r="P1832" i="12" s="1"/>
  <c r="W534" i="8"/>
  <c r="Z534" i="8" s="1"/>
  <c r="O2103" i="12" s="1"/>
  <c r="P2103" i="12" s="1"/>
  <c r="W633" i="8"/>
  <c r="Z633" i="8" s="1"/>
  <c r="O2202" i="12" s="1"/>
  <c r="P2202" i="12" s="1"/>
  <c r="AA22" i="8"/>
  <c r="W79" i="8"/>
  <c r="Z79" i="8" s="1"/>
  <c r="O1648" i="12" s="1"/>
  <c r="P1648" i="12" s="1"/>
  <c r="W502" i="8"/>
  <c r="Z502" i="8" s="1"/>
  <c r="O2071" i="12" s="1"/>
  <c r="P2071" i="12" s="1"/>
  <c r="W603" i="8"/>
  <c r="Z603" i="8" s="1"/>
  <c r="O2172" i="12" s="1"/>
  <c r="P2172" i="12" s="1"/>
  <c r="W707" i="8"/>
  <c r="Z707" i="8" s="1"/>
  <c r="O2276" i="12" s="1"/>
  <c r="P2276" i="12" s="1"/>
  <c r="W720" i="8"/>
  <c r="Z720" i="8" s="1"/>
  <c r="O2289" i="12" s="1"/>
  <c r="P2289" i="12" s="1"/>
  <c r="W339" i="8"/>
  <c r="Z339" i="8" s="1"/>
  <c r="O1908" i="12" s="1"/>
  <c r="P1908" i="12" s="1"/>
  <c r="W329" i="8"/>
  <c r="Z329" i="8" s="1"/>
  <c r="O1898" i="12" s="1"/>
  <c r="P1898" i="12" s="1"/>
  <c r="W349" i="8"/>
  <c r="Z349" i="8" s="1"/>
  <c r="O1918" i="12" s="1"/>
  <c r="P1918" i="12" s="1"/>
  <c r="AA71" i="8"/>
  <c r="W137" i="8"/>
  <c r="Z137" i="8" s="1"/>
  <c r="O1706" i="12" s="1"/>
  <c r="P1706" i="12" s="1"/>
  <c r="W468" i="8"/>
  <c r="Z468" i="8" s="1"/>
  <c r="O2037" i="12" s="1"/>
  <c r="P2037" i="12" s="1"/>
  <c r="W144" i="8"/>
  <c r="Z144" i="8" s="1"/>
  <c r="O1713" i="12" s="1"/>
  <c r="P1713" i="12" s="1"/>
  <c r="W215" i="8"/>
  <c r="Z215" i="8" s="1"/>
  <c r="O1784" i="12" s="1"/>
  <c r="P1784" i="12" s="1"/>
  <c r="W273" i="8"/>
  <c r="Z273" i="8" s="1"/>
  <c r="O1842" i="12" s="1"/>
  <c r="P1842" i="12" s="1"/>
  <c r="W635" i="8"/>
  <c r="Z635" i="8" s="1"/>
  <c r="O2204" i="12" s="1"/>
  <c r="P2204" i="12" s="1"/>
  <c r="AA418" i="8"/>
  <c r="W414" i="8"/>
  <c r="Z414" i="8" s="1"/>
  <c r="O1983" i="12" s="1"/>
  <c r="P1983" i="12" s="1"/>
  <c r="W500" i="8"/>
  <c r="Z500" i="8" s="1"/>
  <c r="O2069" i="12" s="1"/>
  <c r="P2069" i="12" s="1"/>
  <c r="W160" i="8"/>
  <c r="Z160" i="8" s="1"/>
  <c r="O1729" i="12" s="1"/>
  <c r="P1729" i="12" s="1"/>
  <c r="W686" i="8"/>
  <c r="Z686" i="8" s="1"/>
  <c r="O2255" i="12" s="1"/>
  <c r="P2255" i="12" s="1"/>
  <c r="W15" i="8"/>
  <c r="Z15" i="8" s="1"/>
  <c r="O1584" i="12" s="1"/>
  <c r="P1584" i="12" s="1"/>
  <c r="W605" i="8"/>
  <c r="Z605" i="8" s="1"/>
  <c r="O2174" i="12" s="1"/>
  <c r="P2174" i="12" s="1"/>
  <c r="AA107" i="8"/>
  <c r="AA527" i="8"/>
  <c r="W375" i="8"/>
  <c r="Z375" i="8" s="1"/>
  <c r="O1944" i="12" s="1"/>
  <c r="P1944" i="12" s="1"/>
  <c r="W526" i="8"/>
  <c r="Z526" i="8" s="1"/>
  <c r="O2095" i="12" s="1"/>
  <c r="P2095" i="12" s="1"/>
  <c r="W664" i="8"/>
  <c r="Z664" i="8" s="1"/>
  <c r="O2233" i="12" s="1"/>
  <c r="P2233" i="12" s="1"/>
  <c r="Z237" i="8"/>
  <c r="O1806" i="12" s="1"/>
  <c r="P1806" i="12" s="1"/>
  <c r="Z238" i="8"/>
  <c r="O1807" i="12" s="1"/>
  <c r="P1807" i="12" s="1"/>
  <c r="W446" i="8"/>
  <c r="Y446" i="8"/>
  <c r="N2015" i="12" s="1"/>
  <c r="Y385" i="8"/>
  <c r="N1954" i="12" s="1"/>
  <c r="W385" i="8"/>
  <c r="Y630" i="8"/>
  <c r="N2199" i="12" s="1"/>
  <c r="W630" i="8"/>
  <c r="W683" i="8"/>
  <c r="Y683" i="8"/>
  <c r="N2252" i="12" s="1"/>
  <c r="Y628" i="8"/>
  <c r="N2197" i="12" s="1"/>
  <c r="W628" i="8"/>
  <c r="W701" i="8"/>
  <c r="Y701" i="8"/>
  <c r="N2270" i="12" s="1"/>
  <c r="Y689" i="8"/>
  <c r="N2258" i="12" s="1"/>
  <c r="W689" i="8"/>
  <c r="W682" i="8"/>
  <c r="Y682" i="8"/>
  <c r="N2251" i="12" s="1"/>
  <c r="W136" i="8"/>
  <c r="Y136" i="8"/>
  <c r="N1705" i="12" s="1"/>
  <c r="W247" i="8"/>
  <c r="Y247" i="8"/>
  <c r="N1816" i="12" s="1"/>
  <c r="W679" i="8"/>
  <c r="Y679" i="8"/>
  <c r="N2248" i="12" s="1"/>
  <c r="W265" i="8"/>
  <c r="Y265" i="8"/>
  <c r="N1834" i="12" s="1"/>
  <c r="W217" i="8"/>
  <c r="Y217" i="8"/>
  <c r="N1786" i="12" s="1"/>
  <c r="W369" i="8"/>
  <c r="Y369" i="8"/>
  <c r="N1938" i="12" s="1"/>
  <c r="Z243" i="8"/>
  <c r="O1812" i="12" s="1"/>
  <c r="P1812" i="12" s="1"/>
  <c r="Y387" i="8"/>
  <c r="N1956" i="12" s="1"/>
  <c r="W387" i="8"/>
  <c r="Y417" i="8"/>
  <c r="N1986" i="12" s="1"/>
  <c r="W417" i="8"/>
  <c r="Y126" i="8"/>
  <c r="N1695" i="12" s="1"/>
  <c r="W126" i="8"/>
  <c r="Y422" i="8"/>
  <c r="N1991" i="12" s="1"/>
  <c r="W422" i="8"/>
  <c r="W643" i="8"/>
  <c r="Y643" i="8"/>
  <c r="N2212" i="12" s="1"/>
  <c r="Z111" i="8"/>
  <c r="Z462" i="8"/>
  <c r="Z525" i="8"/>
  <c r="Z551" i="8"/>
  <c r="Z478" i="8"/>
  <c r="Z95" i="8"/>
  <c r="Z577" i="8"/>
  <c r="Y469" i="8"/>
  <c r="N2038" i="12" s="1"/>
  <c r="W469" i="8"/>
  <c r="Y91" i="8"/>
  <c r="N1660" i="12" s="1"/>
  <c r="W91" i="8"/>
  <c r="Y226" i="8"/>
  <c r="N1795" i="12" s="1"/>
  <c r="W226" i="8"/>
  <c r="Y171" i="8"/>
  <c r="N1740" i="12" s="1"/>
  <c r="W171" i="8"/>
  <c r="Y409" i="8"/>
  <c r="N1978" i="12" s="1"/>
  <c r="W409" i="8"/>
  <c r="Y570" i="8"/>
  <c r="N2139" i="12" s="1"/>
  <c r="W570" i="8"/>
  <c r="Y615" i="8"/>
  <c r="N2184" i="12" s="1"/>
  <c r="W615" i="8"/>
  <c r="Y675" i="8"/>
  <c r="N2244" i="12" s="1"/>
  <c r="W675" i="8"/>
  <c r="Y608" i="8"/>
  <c r="N2177" i="12" s="1"/>
  <c r="W608" i="8"/>
  <c r="Y631" i="8"/>
  <c r="N2200" i="12" s="1"/>
  <c r="W631" i="8"/>
  <c r="Y625" i="8"/>
  <c r="N2194" i="12" s="1"/>
  <c r="W625" i="8"/>
  <c r="Y668" i="8"/>
  <c r="N2237" i="12" s="1"/>
  <c r="W668" i="8"/>
  <c r="Y379" i="8"/>
  <c r="N1948" i="12" s="1"/>
  <c r="W379" i="8"/>
  <c r="Y155" i="8"/>
  <c r="N1724" i="12" s="1"/>
  <c r="W155" i="8"/>
  <c r="Y231" i="8"/>
  <c r="N1800" i="12" s="1"/>
  <c r="W231" i="8"/>
  <c r="Y31" i="8"/>
  <c r="N1600" i="12" s="1"/>
  <c r="W31" i="8"/>
  <c r="Y479" i="8"/>
  <c r="N2048" i="12" s="1"/>
  <c r="W479" i="8"/>
  <c r="Y503" i="8"/>
  <c r="N2072" i="12" s="1"/>
  <c r="W503" i="8"/>
  <c r="Y399" i="8"/>
  <c r="N1968" i="12" s="1"/>
  <c r="W399" i="8"/>
  <c r="W147" i="8"/>
  <c r="Y147" i="8"/>
  <c r="N1716" i="12" s="1"/>
  <c r="W513" i="8"/>
  <c r="Y513" i="8"/>
  <c r="N2082" i="12" s="1"/>
  <c r="W201" i="8"/>
  <c r="Y201" i="8"/>
  <c r="N1770" i="12" s="1"/>
  <c r="W211" i="8"/>
  <c r="Y211" i="8"/>
  <c r="N1780" i="12" s="1"/>
  <c r="Y572" i="8"/>
  <c r="N2141" i="12" s="1"/>
  <c r="W572" i="8"/>
  <c r="Y599" i="8"/>
  <c r="N2168" i="12" s="1"/>
  <c r="W599" i="8"/>
  <c r="W600" i="8"/>
  <c r="Y600" i="8"/>
  <c r="N2169" i="12" s="1"/>
  <c r="Y718" i="8"/>
  <c r="N2287" i="12" s="1"/>
  <c r="W718" i="8"/>
  <c r="Y484" i="8"/>
  <c r="N2053" i="12" s="1"/>
  <c r="W484" i="8"/>
  <c r="W275" i="8"/>
  <c r="Y275" i="8"/>
  <c r="N1844" i="12" s="1"/>
  <c r="Y224" i="8"/>
  <c r="N1793" i="12" s="1"/>
  <c r="W224" i="8"/>
  <c r="Y47" i="8"/>
  <c r="N1616" i="12" s="1"/>
  <c r="W47" i="8"/>
  <c r="Y223" i="8"/>
  <c r="N1792" i="12" s="1"/>
  <c r="W223" i="8"/>
  <c r="Y193" i="8"/>
  <c r="N1762" i="12" s="1"/>
  <c r="W193" i="8"/>
  <c r="Y562" i="8"/>
  <c r="N2131" i="12" s="1"/>
  <c r="W562" i="8"/>
  <c r="Y598" i="8"/>
  <c r="N2167" i="12" s="1"/>
  <c r="W598" i="8"/>
  <c r="Y627" i="8"/>
  <c r="N2196" i="12" s="1"/>
  <c r="W627" i="8"/>
  <c r="Z460" i="8"/>
  <c r="Z225" i="8"/>
  <c r="O1794" i="12" s="1"/>
  <c r="P1794" i="12" s="1"/>
  <c r="Z197" i="8"/>
  <c r="O1766" i="12" s="1"/>
  <c r="P1766" i="12" s="1"/>
  <c r="Z242" i="8"/>
  <c r="O1811" i="12" s="1"/>
  <c r="P1811" i="12" s="1"/>
  <c r="Z261" i="8"/>
  <c r="O1830" i="12" s="1"/>
  <c r="P1830" i="12" s="1"/>
  <c r="Z153" i="8"/>
  <c r="O1722" i="12" s="1"/>
  <c r="P1722" i="12" s="1"/>
  <c r="Z173" i="8"/>
  <c r="O1742" i="12" s="1"/>
  <c r="P1742" i="12" s="1"/>
  <c r="AA50" i="8"/>
  <c r="Z81" i="8"/>
  <c r="Z424" i="8"/>
  <c r="Z437" i="8"/>
  <c r="Z282" i="8"/>
  <c r="Z44" i="8"/>
  <c r="Z159" i="8"/>
  <c r="Z45" i="8"/>
  <c r="Z180" i="8"/>
  <c r="O1749" i="12" s="1"/>
  <c r="P1749" i="12" s="1"/>
  <c r="Z285" i="8"/>
  <c r="Z13" i="8"/>
  <c r="O1582" i="12" s="1"/>
  <c r="P1582" i="12" s="1"/>
  <c r="W520" i="8"/>
  <c r="W381" i="8"/>
  <c r="W448" i="8"/>
  <c r="W713" i="8"/>
  <c r="W401" i="8"/>
  <c r="Z198" i="8"/>
  <c r="O1767" i="12" s="1"/>
  <c r="P1767" i="12" s="1"/>
  <c r="Z96" i="8"/>
  <c r="Z122" i="8"/>
  <c r="O1691" i="12" s="1"/>
  <c r="P1691" i="12" s="1"/>
  <c r="Z102" i="8"/>
  <c r="Z364" i="8"/>
  <c r="O1933" i="12" s="1"/>
  <c r="P1933" i="12" s="1"/>
  <c r="Z561" i="8"/>
  <c r="Z287" i="8"/>
  <c r="O1856" i="12" s="1"/>
  <c r="P1856" i="12" s="1"/>
  <c r="Z491" i="8"/>
  <c r="Z67" i="8"/>
  <c r="O1636" i="12" s="1"/>
  <c r="P1636" i="12" s="1"/>
  <c r="Z428" i="8"/>
  <c r="Z523" i="8"/>
  <c r="O2092" i="12" s="1"/>
  <c r="P2092" i="12" s="1"/>
  <c r="Z115" i="8"/>
  <c r="Z357" i="8"/>
  <c r="O1926" i="12" s="1"/>
  <c r="P1926" i="12" s="1"/>
  <c r="Z318" i="8"/>
  <c r="Z182" i="8"/>
  <c r="O1751" i="12" s="1"/>
  <c r="P1751" i="12" s="1"/>
  <c r="Z283" i="8"/>
  <c r="Z474" i="8"/>
  <c r="O2043" i="12" s="1"/>
  <c r="P2043" i="12" s="1"/>
  <c r="Z581" i="8"/>
  <c r="O2150" i="12" s="1"/>
  <c r="P2150" i="12" s="1"/>
  <c r="AA475" i="8"/>
  <c r="Z89" i="8"/>
  <c r="O1658" i="12" s="1"/>
  <c r="P1658" i="12" s="1"/>
  <c r="Z109" i="8"/>
  <c r="O1678" i="12" s="1"/>
  <c r="P1678" i="12" s="1"/>
  <c r="Z697" i="8"/>
  <c r="O2266" i="12" s="1"/>
  <c r="P2266" i="12" s="1"/>
  <c r="Z206" i="8"/>
  <c r="O1775" i="12" s="1"/>
  <c r="P1775" i="12" s="1"/>
  <c r="Z181" i="8"/>
  <c r="O1750" i="12" s="1"/>
  <c r="P1750" i="12" s="1"/>
  <c r="W416" i="8"/>
  <c r="W373" i="8"/>
  <c r="Z205" i="8"/>
  <c r="O1774" i="12" s="1"/>
  <c r="P1774" i="12" s="1"/>
  <c r="Z133" i="8"/>
  <c r="O1702" i="12" s="1"/>
  <c r="P1702" i="12" s="1"/>
  <c r="W705" i="8"/>
  <c r="Z142" i="8"/>
  <c r="Z326" i="8"/>
  <c r="Z77" i="8"/>
  <c r="Z316" i="8"/>
  <c r="Z573" i="8"/>
  <c r="O2142" i="12" s="1"/>
  <c r="P2142" i="12" s="1"/>
  <c r="Z24" i="8"/>
  <c r="Z543" i="8"/>
  <c r="Z186" i="8"/>
  <c r="Z352" i="8"/>
  <c r="Z284" i="8"/>
  <c r="AA6" i="8"/>
  <c r="Z297" i="8"/>
  <c r="Z248" i="8"/>
  <c r="Z289" i="8"/>
  <c r="Z482" i="8"/>
  <c r="Z200" i="8"/>
  <c r="Z336" i="8"/>
  <c r="Z177" i="8"/>
  <c r="Z194" i="8"/>
  <c r="O1763" i="12" s="1"/>
  <c r="P1763" i="12" s="1"/>
  <c r="Z655" i="8"/>
  <c r="O2224" i="12" s="1"/>
  <c r="P2224" i="12" s="1"/>
  <c r="Z190" i="8"/>
  <c r="O1759" i="12" s="1"/>
  <c r="P1759" i="12" s="1"/>
  <c r="Z125" i="8"/>
  <c r="O1694" i="12" s="1"/>
  <c r="P1694" i="12" s="1"/>
  <c r="Z245" i="8"/>
  <c r="O1814" i="12" s="1"/>
  <c r="P1814" i="12" s="1"/>
  <c r="Z249" i="8"/>
  <c r="O1818" i="12" s="1"/>
  <c r="P1818" i="12" s="1"/>
  <c r="Z677" i="8"/>
  <c r="O2246" i="12" s="1"/>
  <c r="P2246" i="12" s="1"/>
  <c r="W56" i="8"/>
  <c r="Y56" i="8"/>
  <c r="N1625" i="12" s="1"/>
  <c r="W715" i="8"/>
  <c r="Y715" i="8"/>
  <c r="N2284" i="12" s="1"/>
  <c r="W658" i="8"/>
  <c r="Y658" i="8"/>
  <c r="N2227" i="12" s="1"/>
  <c r="W680" i="8"/>
  <c r="Y680" i="8"/>
  <c r="N2249" i="12" s="1"/>
  <c r="W505" i="8"/>
  <c r="Y505" i="8"/>
  <c r="N2074" i="12" s="1"/>
  <c r="W169" i="8"/>
  <c r="Y169" i="8"/>
  <c r="N1738" i="12" s="1"/>
  <c r="W620" i="8"/>
  <c r="Y620" i="8"/>
  <c r="N2189" i="12" s="1"/>
  <c r="W696" i="8"/>
  <c r="Y696" i="8"/>
  <c r="N2265" i="12" s="1"/>
  <c r="Z130" i="8"/>
  <c r="O1699" i="12" s="1"/>
  <c r="P1699" i="12" s="1"/>
  <c r="Z430" i="8"/>
  <c r="Z515" i="8"/>
  <c r="O2084" i="12" s="1"/>
  <c r="P2084" i="12" s="1"/>
  <c r="Z545" i="8"/>
  <c r="Z162" i="8"/>
  <c r="O1731" i="12" s="1"/>
  <c r="P1731" i="12" s="1"/>
  <c r="Z64" i="8"/>
  <c r="Z220" i="8"/>
  <c r="O1789" i="12" s="1"/>
  <c r="P1789" i="12" s="1"/>
  <c r="W127" i="8"/>
  <c r="Y127" i="8"/>
  <c r="N1696" i="12" s="1"/>
  <c r="W167" i="8"/>
  <c r="Y167" i="8"/>
  <c r="N1736" i="12" s="1"/>
  <c r="W472" i="8"/>
  <c r="Y472" i="8"/>
  <c r="N2041" i="12" s="1"/>
  <c r="W61" i="8"/>
  <c r="Y61" i="8"/>
  <c r="N1630" i="12" s="1"/>
  <c r="W158" i="8"/>
  <c r="Y158" i="8"/>
  <c r="N1727" i="12" s="1"/>
  <c r="W393" i="8"/>
  <c r="Y393" i="8"/>
  <c r="N1962" i="12" s="1"/>
  <c r="W550" i="8"/>
  <c r="Y550" i="8"/>
  <c r="N2119" i="12" s="1"/>
  <c r="W709" i="8"/>
  <c r="Y709" i="8"/>
  <c r="N2278" i="12" s="1"/>
  <c r="W163" i="8"/>
  <c r="Y163" i="8"/>
  <c r="N1732" i="12" s="1"/>
  <c r="W648" i="8"/>
  <c r="Y648" i="8"/>
  <c r="N2217" i="12" s="1"/>
  <c r="W653" i="8"/>
  <c r="Y653" i="8"/>
  <c r="N2222" i="12" s="1"/>
  <c r="Z43" i="8"/>
  <c r="Z557" i="8"/>
  <c r="Z506" i="8"/>
  <c r="Z421" i="8"/>
  <c r="Z353" i="8"/>
  <c r="Z73" i="8"/>
  <c r="Z507" i="8"/>
  <c r="Z98" i="8"/>
  <c r="Z260" i="8"/>
  <c r="Z203" i="8"/>
  <c r="Z411" i="8"/>
  <c r="Z337" i="8"/>
  <c r="Z154" i="8"/>
  <c r="Z216" i="8"/>
  <c r="Z425" i="8"/>
  <c r="Z164" i="8"/>
  <c r="Z439" i="8"/>
  <c r="Z179" i="8"/>
  <c r="Z312" i="8"/>
  <c r="Z295" i="8"/>
  <c r="Z123" i="8"/>
  <c r="Z23" i="8"/>
  <c r="Z286" i="8"/>
  <c r="Z188" i="8"/>
  <c r="Z359" i="8"/>
  <c r="Z219" i="8"/>
  <c r="Z351" i="8"/>
  <c r="Z303" i="8"/>
  <c r="Z341" i="8"/>
  <c r="Z293" i="8"/>
  <c r="Z327" i="8"/>
  <c r="Z172" i="8"/>
  <c r="Z25" i="8"/>
  <c r="Z440" i="8"/>
  <c r="Z70" i="8"/>
  <c r="Z41" i="8"/>
  <c r="Z69" i="8"/>
  <c r="Z145" i="8"/>
  <c r="O1714" i="12" s="1"/>
  <c r="P1714" i="12" s="1"/>
  <c r="Z161" i="8"/>
  <c r="O1730" i="12" s="1"/>
  <c r="P1730" i="12" s="1"/>
  <c r="Z141" i="8"/>
  <c r="O1710" i="12" s="1"/>
  <c r="P1710" i="12" s="1"/>
  <c r="Z241" i="8"/>
  <c r="O1810" i="12" s="1"/>
  <c r="P1810" i="12" s="1"/>
  <c r="Z117" i="8"/>
  <c r="O1686" i="12" s="1"/>
  <c r="P1686" i="12" s="1"/>
  <c r="Z121" i="8"/>
  <c r="O1690" i="12" s="1"/>
  <c r="P1690" i="12" s="1"/>
  <c r="Z210" i="8"/>
  <c r="O1779" i="12" s="1"/>
  <c r="P1779" i="12" s="1"/>
  <c r="Z262" i="8"/>
  <c r="O1831" i="12" s="1"/>
  <c r="P1831" i="12" s="1"/>
  <c r="Z671" i="8"/>
  <c r="O2240" i="12" s="1"/>
  <c r="P2240" i="12" s="1"/>
  <c r="Z202" i="8"/>
  <c r="O1771" i="12" s="1"/>
  <c r="P1771" i="12" s="1"/>
  <c r="Z451" i="8"/>
  <c r="W415" i="8"/>
  <c r="Y415" i="8"/>
  <c r="N1984" i="12" s="1"/>
  <c r="W90" i="8"/>
  <c r="Y90" i="8"/>
  <c r="N1659" i="12" s="1"/>
  <c r="W592" i="8"/>
  <c r="Y592" i="8"/>
  <c r="N2161" i="12" s="1"/>
  <c r="W564" i="8"/>
  <c r="Y564" i="8"/>
  <c r="N2133" i="12" s="1"/>
  <c r="W374" i="8"/>
  <c r="Y374" i="8"/>
  <c r="N1943" i="12" s="1"/>
  <c r="W546" i="8"/>
  <c r="Y546" i="8"/>
  <c r="N2115" i="12" s="1"/>
  <c r="W637" i="8"/>
  <c r="Y637" i="8"/>
  <c r="N2206" i="12" s="1"/>
  <c r="Z148" i="8"/>
  <c r="Z483" i="8"/>
  <c r="O2052" i="12" s="1"/>
  <c r="P2052" i="12" s="1"/>
  <c r="Z533" i="8"/>
  <c r="Z99" i="8"/>
  <c r="O1668" i="12" s="1"/>
  <c r="P1668" i="12" s="1"/>
  <c r="Z76" i="8"/>
  <c r="Z176" i="8"/>
  <c r="O1745" i="12" s="1"/>
  <c r="P1745" i="12" s="1"/>
  <c r="Z583" i="8"/>
  <c r="W453" i="8"/>
  <c r="Y453" i="8"/>
  <c r="N2022" i="12" s="1"/>
  <c r="W495" i="8"/>
  <c r="Y495" i="8"/>
  <c r="N2064" i="12" s="1"/>
  <c r="W538" i="8"/>
  <c r="Y538" i="8"/>
  <c r="N2107" i="12" s="1"/>
  <c r="W676" i="8"/>
  <c r="Y676" i="8"/>
  <c r="N2245" i="12" s="1"/>
  <c r="W189" i="8"/>
  <c r="Y189" i="8"/>
  <c r="N1758" i="12" s="1"/>
  <c r="W63" i="8"/>
  <c r="Y63" i="8"/>
  <c r="N1632" i="12" s="1"/>
  <c r="W432" i="8"/>
  <c r="Y432" i="8"/>
  <c r="N2001" i="12" s="1"/>
  <c r="W644" i="8"/>
  <c r="Y644" i="8"/>
  <c r="N2213" i="12" s="1"/>
  <c r="W659" i="8"/>
  <c r="Y659" i="8"/>
  <c r="N2228" i="12" s="1"/>
  <c r="Z7" i="8"/>
  <c r="Z429" i="8"/>
  <c r="O1998" i="12" s="1"/>
  <c r="P1998" i="12" s="1"/>
  <c r="Z435" i="8"/>
  <c r="Z331" i="8"/>
  <c r="O1900" i="12" s="1"/>
  <c r="P1900" i="12" s="1"/>
  <c r="Z477" i="8"/>
  <c r="Z280" i="8"/>
  <c r="O1849" i="12" s="1"/>
  <c r="P1849" i="12" s="1"/>
  <c r="Z332" i="8"/>
  <c r="Z531" i="8"/>
  <c r="O2100" i="12" s="1"/>
  <c r="P2100" i="12" s="1"/>
  <c r="Z40" i="8"/>
  <c r="Z552" i="8"/>
  <c r="O2121" i="12" s="1"/>
  <c r="P2121" i="12" s="1"/>
  <c r="Z490" i="8"/>
  <c r="Z458" i="8"/>
  <c r="O2027" i="12" s="1"/>
  <c r="P2027" i="12" s="1"/>
  <c r="Z621" i="8"/>
  <c r="Z304" i="8"/>
  <c r="O1873" i="12" s="1"/>
  <c r="P1873" i="12" s="1"/>
  <c r="Z227" i="8"/>
  <c r="Z53" i="8"/>
  <c r="O1622" i="12" s="1"/>
  <c r="P1622" i="12" s="1"/>
  <c r="Z166" i="8"/>
  <c r="Z549" i="8"/>
  <c r="O2118" i="12" s="1"/>
  <c r="P2118" i="12" s="1"/>
  <c r="Z307" i="8"/>
  <c r="Z19" i="8"/>
  <c r="O1588" i="12" s="1"/>
  <c r="P1588" i="12" s="1"/>
  <c r="Z467" i="8"/>
  <c r="Z251" i="8"/>
  <c r="O1820" i="12" s="1"/>
  <c r="P1820" i="12" s="1"/>
  <c r="Z443" i="8"/>
  <c r="Z32" i="8"/>
  <c r="O1601" i="12" s="1"/>
  <c r="P1601" i="12" s="1"/>
  <c r="Z28" i="8"/>
  <c r="Z279" i="8"/>
  <c r="O1848" i="12" s="1"/>
  <c r="P1848" i="12" s="1"/>
  <c r="Z134" i="8"/>
  <c r="Z419" i="8"/>
  <c r="O1988" i="12" s="1"/>
  <c r="P1988" i="12" s="1"/>
  <c r="Z548" i="8"/>
  <c r="Z522" i="8"/>
  <c r="O2091" i="12" s="1"/>
  <c r="P2091" i="12" s="1"/>
  <c r="Z156" i="8"/>
  <c r="Z556" i="8"/>
  <c r="O2125" i="12" s="1"/>
  <c r="P2125" i="12" s="1"/>
  <c r="Z585" i="8"/>
  <c r="Z11" i="8"/>
  <c r="O1580" i="12" s="1"/>
  <c r="P1580" i="12" s="1"/>
  <c r="Z441" i="8"/>
  <c r="Z363" i="8"/>
  <c r="O1932" i="12" s="1"/>
  <c r="P1932" i="12" s="1"/>
  <c r="Z187" i="8"/>
  <c r="Z78" i="8"/>
  <c r="O1647" i="12" s="1"/>
  <c r="P1647" i="12" s="1"/>
  <c r="Z427" i="8"/>
  <c r="Z253" i="8"/>
  <c r="O1822" i="12" s="1"/>
  <c r="P1822" i="12" s="1"/>
  <c r="Z105" i="8"/>
  <c r="O1674" i="12" s="1"/>
  <c r="P1674" i="12" s="1"/>
  <c r="Z149" i="8"/>
  <c r="O1718" i="12" s="1"/>
  <c r="P1718" i="12" s="1"/>
  <c r="Z257" i="8"/>
  <c r="O1826" i="12" s="1"/>
  <c r="P1826" i="12" s="1"/>
  <c r="Z222" i="8"/>
  <c r="O1791" i="12" s="1"/>
  <c r="P1791" i="12" s="1"/>
  <c r="Z157" i="8"/>
  <c r="O1726" i="12" s="1"/>
  <c r="P1726" i="12" s="1"/>
  <c r="Z233" i="8"/>
  <c r="O1802" i="12" s="1"/>
  <c r="P1802" i="12" s="1"/>
  <c r="Z234" i="8"/>
  <c r="O1803" i="12" s="1"/>
  <c r="P1803" i="12" s="1"/>
  <c r="W586" i="8"/>
  <c r="Y586" i="8"/>
  <c r="N2155" i="12" s="1"/>
  <c r="W619" i="8"/>
  <c r="Y619" i="8"/>
  <c r="N2188" i="12" s="1"/>
  <c r="W661" i="8"/>
  <c r="Y661" i="8"/>
  <c r="N2230" i="12" s="1"/>
  <c r="W370" i="8"/>
  <c r="Y370" i="8"/>
  <c r="N1939" i="12" s="1"/>
  <c r="W14" i="8"/>
  <c r="Y14" i="8"/>
  <c r="N1583" i="12" s="1"/>
  <c r="W646" i="8"/>
  <c r="Y646" i="8"/>
  <c r="N2215" i="12" s="1"/>
  <c r="W691" i="8"/>
  <c r="Y691" i="8"/>
  <c r="N2260" i="12" s="1"/>
  <c r="W674" i="8"/>
  <c r="Y674" i="8"/>
  <c r="N2243" i="12" s="1"/>
  <c r="W146" i="8"/>
  <c r="Y146" i="8"/>
  <c r="N1715" i="12" s="1"/>
  <c r="W614" i="8"/>
  <c r="Y614" i="8"/>
  <c r="N2183" i="12" s="1"/>
  <c r="W690" i="8"/>
  <c r="Y690" i="8"/>
  <c r="N2259" i="12" s="1"/>
  <c r="Z259" i="8"/>
  <c r="Z499" i="8"/>
  <c r="O2068" i="12" s="1"/>
  <c r="P2068" i="12" s="1"/>
  <c r="Z110" i="8"/>
  <c r="Z16" i="8"/>
  <c r="O1585" i="12" s="1"/>
  <c r="P1585" i="12" s="1"/>
  <c r="W568" i="8"/>
  <c r="Y568" i="8"/>
  <c r="N2137" i="12" s="1"/>
  <c r="W48" i="8"/>
  <c r="Y48" i="8"/>
  <c r="N1617" i="12" s="1"/>
  <c r="W258" i="8"/>
  <c r="Y258" i="8"/>
  <c r="N1827" i="12" s="1"/>
  <c r="W138" i="8"/>
  <c r="Y138" i="8"/>
  <c r="N1707" i="12" s="1"/>
  <c r="W447" i="8"/>
  <c r="Y447" i="8"/>
  <c r="N2016" i="12" s="1"/>
  <c r="W454" i="8"/>
  <c r="Y454" i="8"/>
  <c r="N2023" i="12" s="1"/>
  <c r="W601" i="8"/>
  <c r="Y601" i="8"/>
  <c r="N2170" i="12" s="1"/>
  <c r="W670" i="8"/>
  <c r="Y670" i="8"/>
  <c r="N2239" i="12" s="1"/>
  <c r="W692" i="8"/>
  <c r="Y692" i="8"/>
  <c r="N2261" i="12" s="1"/>
  <c r="W449" i="8"/>
  <c r="Y449" i="8"/>
  <c r="N2018" i="12" s="1"/>
  <c r="Z52" i="8"/>
  <c r="Z365" i="8"/>
  <c r="O1934" i="12" s="1"/>
  <c r="P1934" i="12" s="1"/>
  <c r="Z328" i="8"/>
  <c r="Z236" i="8"/>
  <c r="O1805" i="12" s="1"/>
  <c r="P1805" i="12" s="1"/>
  <c r="Z75" i="8"/>
  <c r="Z36" i="8"/>
  <c r="O1605" i="12" s="1"/>
  <c r="P1605" i="12" s="1"/>
  <c r="Z423" i="8"/>
  <c r="Z622" i="8"/>
  <c r="O2191" i="12" s="1"/>
  <c r="P2191" i="12" s="1"/>
  <c r="Z12" i="8"/>
  <c r="Z60" i="8"/>
  <c r="O1629" i="12" s="1"/>
  <c r="P1629" i="12" s="1"/>
  <c r="Z300" i="8"/>
  <c r="Z30" i="8"/>
  <c r="O1599" i="12" s="1"/>
  <c r="P1599" i="12" s="1"/>
  <c r="Z59" i="8"/>
  <c r="Z108" i="8"/>
  <c r="O1677" i="12" s="1"/>
  <c r="P1677" i="12" s="1"/>
  <c r="Z535" i="8"/>
  <c r="Z514" i="8"/>
  <c r="O2083" i="12" s="1"/>
  <c r="P2083" i="12" s="1"/>
  <c r="Z9" i="8"/>
  <c r="Z139" i="8"/>
  <c r="O1708" i="12" s="1"/>
  <c r="P1708" i="12" s="1"/>
  <c r="Z87" i="8"/>
  <c r="Z553" i="8"/>
  <c r="O2122" i="12" s="1"/>
  <c r="P2122" i="12" s="1"/>
  <c r="Z296" i="8"/>
  <c r="Z442" i="8"/>
  <c r="O2011" i="12" s="1"/>
  <c r="P2011" i="12" s="1"/>
  <c r="Z591" i="8"/>
  <c r="Z68" i="8"/>
  <c r="O1637" i="12" s="1"/>
  <c r="P1637" i="12" s="1"/>
  <c r="Z309" i="8"/>
  <c r="Z17" i="8"/>
  <c r="O1586" i="12" s="1"/>
  <c r="P1586" i="12" s="1"/>
  <c r="Z8" i="8"/>
  <c r="Z301" i="8"/>
  <c r="O1870" i="12" s="1"/>
  <c r="P1870" i="12" s="1"/>
  <c r="Z498" i="8"/>
  <c r="Z565" i="8"/>
  <c r="O2134" i="12" s="1"/>
  <c r="P2134" i="12" s="1"/>
  <c r="Z140" i="8"/>
  <c r="Z559" i="8"/>
  <c r="O2128" i="12" s="1"/>
  <c r="P2128" i="12" s="1"/>
  <c r="Z321" i="8"/>
  <c r="Z450" i="8"/>
  <c r="O2019" i="12" s="1"/>
  <c r="P2019" i="12" s="1"/>
  <c r="Z288" i="8"/>
  <c r="Z35" i="8"/>
  <c r="O1604" i="12" s="1"/>
  <c r="P1604" i="12" s="1"/>
  <c r="Z575" i="8"/>
  <c r="Z55" i="8"/>
  <c r="O1624" i="12" s="1"/>
  <c r="P1624" i="12" s="1"/>
  <c r="Z278" i="8"/>
  <c r="Z461" i="8"/>
  <c r="O2030" i="12" s="1"/>
  <c r="P2030" i="12" s="1"/>
  <c r="Z311" i="8"/>
  <c r="Z66" i="8"/>
  <c r="O1635" i="12" s="1"/>
  <c r="P1635" i="12" s="1"/>
  <c r="Z281" i="8"/>
  <c r="Z168" i="8"/>
  <c r="O1737" i="12" s="1"/>
  <c r="P1737" i="12" s="1"/>
  <c r="Z346" i="8"/>
  <c r="Z426" i="8"/>
  <c r="O1995" i="12" s="1"/>
  <c r="P1995" i="12" s="1"/>
  <c r="Z277" i="8"/>
  <c r="Z305" i="8"/>
  <c r="O1874" i="12" s="1"/>
  <c r="P1874" i="12" s="1"/>
  <c r="W230" i="8"/>
  <c r="W62" i="8"/>
  <c r="W380" i="8"/>
  <c r="W702" i="8"/>
  <c r="W106" i="8"/>
  <c r="W597" i="8"/>
  <c r="AA4" i="8"/>
  <c r="W367" i="8"/>
  <c r="W348" i="8"/>
  <c r="W323" i="8"/>
  <c r="W347" i="8"/>
  <c r="W344" i="8"/>
  <c r="W378" i="8"/>
  <c r="W584" i="8"/>
  <c r="W444" i="8"/>
  <c r="W84" i="8"/>
  <c r="W590" i="8"/>
  <c r="W699" i="8"/>
  <c r="W632" i="8"/>
  <c r="W645" i="8"/>
  <c r="W516" i="8"/>
  <c r="W497" i="8"/>
  <c r="W604" i="8"/>
  <c r="W717" i="8"/>
  <c r="W722" i="8"/>
  <c r="W536" i="8"/>
  <c r="W587" i="8"/>
  <c r="W433" i="8"/>
  <c r="W88" i="8"/>
  <c r="W112" i="8"/>
  <c r="W271" i="8"/>
  <c r="W623" i="8"/>
  <c r="W20" i="8"/>
  <c r="W695" i="8"/>
  <c r="W400" i="8"/>
  <c r="W395" i="8"/>
  <c r="W489" i="8"/>
  <c r="W101" i="8"/>
  <c r="W232" i="8"/>
  <c r="W537" i="8"/>
  <c r="W100" i="8"/>
  <c r="W595" i="8"/>
  <c r="W649" i="8"/>
  <c r="AA94" i="8"/>
  <c r="AA72" i="8"/>
  <c r="AA567" i="8"/>
  <c r="AA436" i="8"/>
  <c r="AA83" i="8"/>
  <c r="AA256" i="8"/>
  <c r="W274" i="8"/>
  <c r="W86" i="8"/>
  <c r="W596" i="8"/>
  <c r="W651" i="8"/>
  <c r="W672" i="8"/>
  <c r="W208" i="8"/>
  <c r="W685" i="8"/>
  <c r="W558" i="8"/>
  <c r="W212" i="8"/>
  <c r="W120" i="8"/>
  <c r="W252" i="8"/>
  <c r="W408" i="8"/>
  <c r="W582" i="8"/>
  <c r="W666" i="8"/>
  <c r="W703" i="8"/>
  <c r="W681" i="8"/>
  <c r="W716" i="8"/>
  <c r="W530" i="8"/>
  <c r="W719" i="8"/>
  <c r="W639" i="8"/>
  <c r="W92" i="8"/>
  <c r="W209" i="8"/>
  <c r="W49" i="8"/>
  <c r="W178" i="8"/>
  <c r="W540" i="8"/>
  <c r="W687" i="8"/>
  <c r="W406" i="8"/>
  <c r="W463" i="8"/>
  <c r="AA46" i="8"/>
  <c r="AA539" i="8"/>
  <c r="AA244" i="8"/>
  <c r="W114" i="8"/>
  <c r="W589" i="8"/>
  <c r="W21" i="8"/>
  <c r="W135" i="8"/>
  <c r="W405" i="8"/>
  <c r="W542" i="8"/>
  <c r="W519" i="8"/>
  <c r="W504" i="8"/>
  <c r="W397" i="8"/>
  <c r="W266" i="8"/>
  <c r="W706" i="8"/>
  <c r="W402" i="8"/>
  <c r="W473" i="8"/>
  <c r="W51" i="8"/>
  <c r="W272" i="8"/>
  <c r="W97" i="8"/>
  <c r="W609" i="8"/>
  <c r="V731" i="8"/>
  <c r="W85" i="8"/>
  <c r="W372" i="8"/>
  <c r="W377" i="8"/>
  <c r="W529" i="8"/>
  <c r="W617" i="8"/>
  <c r="W711" i="8"/>
  <c r="W693" i="8"/>
  <c r="W710" i="8"/>
  <c r="W396" i="8"/>
  <c r="W486" i="8"/>
  <c r="W438" i="8"/>
  <c r="W578" i="8"/>
  <c r="W610" i="8"/>
  <c r="W267" i="8"/>
  <c r="W662" i="8"/>
  <c r="W383" i="8"/>
  <c r="W269" i="8"/>
  <c r="W708" i="8"/>
  <c r="W254" i="8"/>
  <c r="W195" i="8"/>
  <c r="W650" i="8"/>
  <c r="W673" i="8"/>
  <c r="W607" i="8"/>
  <c r="W501" i="8"/>
  <c r="W264" i="8"/>
  <c r="W39" i="8"/>
  <c r="W384" i="8"/>
  <c r="W638" i="8"/>
  <c r="W579" i="8"/>
  <c r="W404" i="8"/>
  <c r="W246" i="8"/>
  <c r="W636" i="8"/>
  <c r="W403" i="8"/>
  <c r="W712" i="8"/>
  <c r="Q4" i="5"/>
  <c r="P2267" i="12" l="1"/>
  <c r="P1754" i="12"/>
  <c r="P1643" i="12"/>
  <c r="P2057" i="12"/>
  <c r="P1672" i="12"/>
  <c r="P2050" i="12"/>
  <c r="P1634" i="12"/>
  <c r="AA467" i="8"/>
  <c r="O2036" i="12"/>
  <c r="P2036" i="12" s="1"/>
  <c r="AA477" i="8"/>
  <c r="O2046" i="12"/>
  <c r="P2046" i="12" s="1"/>
  <c r="AA177" i="8"/>
  <c r="O1746" i="12"/>
  <c r="P1746" i="12" s="1"/>
  <c r="AA289" i="8"/>
  <c r="O1858" i="12"/>
  <c r="P1858" i="12" s="1"/>
  <c r="AA284" i="8"/>
  <c r="O1853" i="12"/>
  <c r="P1853" i="12" s="1"/>
  <c r="AA24" i="8"/>
  <c r="O1593" i="12"/>
  <c r="P1593" i="12" s="1"/>
  <c r="AA326" i="8"/>
  <c r="O1895" i="12"/>
  <c r="P1895" i="12" s="1"/>
  <c r="AA159" i="8"/>
  <c r="O1728" i="12"/>
  <c r="P1728" i="12" s="1"/>
  <c r="AA424" i="8"/>
  <c r="O1993" i="12"/>
  <c r="P1993" i="12" s="1"/>
  <c r="AA111" i="8"/>
  <c r="O1680" i="12"/>
  <c r="P1680" i="12" s="1"/>
  <c r="AA82" i="8"/>
  <c r="O1651" i="12"/>
  <c r="P1651" i="12" s="1"/>
  <c r="AA119" i="8"/>
  <c r="O1688" i="12"/>
  <c r="P1688" i="12" s="1"/>
  <c r="AA277" i="8"/>
  <c r="O1846" i="12"/>
  <c r="P1846" i="12" s="1"/>
  <c r="AA281" i="8"/>
  <c r="O1850" i="12"/>
  <c r="P1850" i="12" s="1"/>
  <c r="AA278" i="8"/>
  <c r="O1847" i="12"/>
  <c r="P1847" i="12" s="1"/>
  <c r="AA288" i="8"/>
  <c r="O1857" i="12"/>
  <c r="P1857" i="12" s="1"/>
  <c r="AA140" i="8"/>
  <c r="O1709" i="12"/>
  <c r="P1709" i="12" s="1"/>
  <c r="AA8" i="8"/>
  <c r="O1577" i="12"/>
  <c r="P1577" i="12" s="1"/>
  <c r="AA591" i="8"/>
  <c r="O2160" i="12"/>
  <c r="P2160" i="12" s="1"/>
  <c r="AA87" i="8"/>
  <c r="O1656" i="12"/>
  <c r="P1656" i="12" s="1"/>
  <c r="AA535" i="8"/>
  <c r="O2104" i="12"/>
  <c r="P2104" i="12" s="1"/>
  <c r="AA300" i="8"/>
  <c r="O1869" i="12"/>
  <c r="P1869" i="12" s="1"/>
  <c r="AA423" i="8"/>
  <c r="O1992" i="12"/>
  <c r="P1992" i="12" s="1"/>
  <c r="AA328" i="8"/>
  <c r="O1897" i="12"/>
  <c r="P1897" i="12" s="1"/>
  <c r="AA110" i="8"/>
  <c r="O1679" i="12"/>
  <c r="P1679" i="12" s="1"/>
  <c r="AA76" i="8"/>
  <c r="O1645" i="12"/>
  <c r="P1645" i="12" s="1"/>
  <c r="AA148" i="8"/>
  <c r="O1717" i="12"/>
  <c r="P1717" i="12" s="1"/>
  <c r="AA70" i="8"/>
  <c r="O1639" i="12"/>
  <c r="P1639" i="12" s="1"/>
  <c r="AA327" i="8"/>
  <c r="O1896" i="12"/>
  <c r="P1896" i="12" s="1"/>
  <c r="AA351" i="8"/>
  <c r="O1920" i="12"/>
  <c r="P1920" i="12" s="1"/>
  <c r="AA286" i="8"/>
  <c r="O1855" i="12"/>
  <c r="P1855" i="12" s="1"/>
  <c r="AA312" i="8"/>
  <c r="O1881" i="12"/>
  <c r="P1881" i="12" s="1"/>
  <c r="AA425" i="8"/>
  <c r="O1994" i="12"/>
  <c r="P1994" i="12" s="1"/>
  <c r="AA411" i="8"/>
  <c r="O1980" i="12"/>
  <c r="P1980" i="12" s="1"/>
  <c r="AA507" i="8"/>
  <c r="O2076" i="12"/>
  <c r="P2076" i="12" s="1"/>
  <c r="AA506" i="8"/>
  <c r="O2075" i="12"/>
  <c r="P2075" i="12" s="1"/>
  <c r="AA545" i="8"/>
  <c r="O2114" i="12"/>
  <c r="P2114" i="12" s="1"/>
  <c r="AA336" i="8"/>
  <c r="O1905" i="12"/>
  <c r="P1905" i="12" s="1"/>
  <c r="AA248" i="8"/>
  <c r="O1817" i="12"/>
  <c r="P1817" i="12" s="1"/>
  <c r="AA352" i="8"/>
  <c r="O1921" i="12"/>
  <c r="P1921" i="12" s="1"/>
  <c r="AA142" i="8"/>
  <c r="O1711" i="12"/>
  <c r="P1711" i="12" s="1"/>
  <c r="AA318" i="8"/>
  <c r="O1887" i="12"/>
  <c r="P1887" i="12" s="1"/>
  <c r="AA428" i="8"/>
  <c r="O1997" i="12"/>
  <c r="P1997" i="12" s="1"/>
  <c r="AA561" i="8"/>
  <c r="O2130" i="12"/>
  <c r="P2130" i="12" s="1"/>
  <c r="AA96" i="8"/>
  <c r="O1665" i="12"/>
  <c r="P1665" i="12" s="1"/>
  <c r="AA285" i="8"/>
  <c r="O1854" i="12"/>
  <c r="P1854" i="12" s="1"/>
  <c r="AA44" i="8"/>
  <c r="O1613" i="12"/>
  <c r="P1613" i="12" s="1"/>
  <c r="AA81" i="8"/>
  <c r="O1650" i="12"/>
  <c r="P1650" i="12" s="1"/>
  <c r="AA460" i="8"/>
  <c r="O2029" i="12"/>
  <c r="P2029" i="12" s="1"/>
  <c r="AA551" i="8"/>
  <c r="O2120" i="12"/>
  <c r="P2120" i="12" s="1"/>
  <c r="P2157" i="12"/>
  <c r="P1752" i="12"/>
  <c r="AA667" i="8"/>
  <c r="O2236" i="12"/>
  <c r="P2236" i="12" s="1"/>
  <c r="AA585" i="8"/>
  <c r="O2154" i="12"/>
  <c r="P2154" i="12" s="1"/>
  <c r="AA28" i="8"/>
  <c r="O1597" i="12"/>
  <c r="P1597" i="12" s="1"/>
  <c r="AA166" i="8"/>
  <c r="O1735" i="12"/>
  <c r="P1735" i="12" s="1"/>
  <c r="AA40" i="8"/>
  <c r="O1609" i="12"/>
  <c r="P1609" i="12" s="1"/>
  <c r="AA7" i="8"/>
  <c r="O1576" i="12"/>
  <c r="P1576" i="12" s="1"/>
  <c r="AA451" i="8"/>
  <c r="O2020" i="12"/>
  <c r="P2020" i="12" s="1"/>
  <c r="AA41" i="8"/>
  <c r="O1610" i="12"/>
  <c r="P1610" i="12" s="1"/>
  <c r="AA172" i="8"/>
  <c r="O1741" i="12"/>
  <c r="P1741" i="12" s="1"/>
  <c r="AA303" i="8"/>
  <c r="O1872" i="12"/>
  <c r="P1872" i="12" s="1"/>
  <c r="AA188" i="8"/>
  <c r="O1757" i="12"/>
  <c r="P1757" i="12" s="1"/>
  <c r="AA295" i="8"/>
  <c r="O1864" i="12"/>
  <c r="P1864" i="12" s="1"/>
  <c r="AA164" i="8"/>
  <c r="O1733" i="12"/>
  <c r="P1733" i="12" s="1"/>
  <c r="AA337" i="8"/>
  <c r="O1906" i="12"/>
  <c r="P1906" i="12" s="1"/>
  <c r="AA98" i="8"/>
  <c r="O1667" i="12"/>
  <c r="P1667" i="12" s="1"/>
  <c r="AA421" i="8"/>
  <c r="O1990" i="12"/>
  <c r="P1990" i="12" s="1"/>
  <c r="AA427" i="8"/>
  <c r="O1996" i="12"/>
  <c r="P1996" i="12" s="1"/>
  <c r="AA441" i="8"/>
  <c r="O2010" i="12"/>
  <c r="P2010" i="12" s="1"/>
  <c r="AA156" i="8"/>
  <c r="O1725" i="12"/>
  <c r="P1725" i="12" s="1"/>
  <c r="AA134" i="8"/>
  <c r="O1703" i="12"/>
  <c r="P1703" i="12" s="1"/>
  <c r="AA443" i="8"/>
  <c r="O2012" i="12"/>
  <c r="P2012" i="12" s="1"/>
  <c r="AA307" i="8"/>
  <c r="O1876" i="12"/>
  <c r="P1876" i="12" s="1"/>
  <c r="AA227" i="8"/>
  <c r="O1796" i="12"/>
  <c r="P1796" i="12" s="1"/>
  <c r="AA490" i="8"/>
  <c r="O2059" i="12"/>
  <c r="P2059" i="12" s="1"/>
  <c r="AA332" i="8"/>
  <c r="O1901" i="12"/>
  <c r="P1901" i="12" s="1"/>
  <c r="AA435" i="8"/>
  <c r="O2004" i="12"/>
  <c r="P2004" i="12" s="1"/>
  <c r="AA440" i="8"/>
  <c r="O2009" i="12"/>
  <c r="P2009" i="12" s="1"/>
  <c r="AA293" i="8"/>
  <c r="O1862" i="12"/>
  <c r="P1862" i="12" s="1"/>
  <c r="AA219" i="8"/>
  <c r="O1788" i="12"/>
  <c r="P1788" i="12" s="1"/>
  <c r="AA23" i="8"/>
  <c r="O1592" i="12"/>
  <c r="P1592" i="12" s="1"/>
  <c r="AA179" i="8"/>
  <c r="O1748" i="12"/>
  <c r="P1748" i="12" s="1"/>
  <c r="AA216" i="8"/>
  <c r="O1785" i="12"/>
  <c r="P1785" i="12" s="1"/>
  <c r="AA203" i="8"/>
  <c r="O1772" i="12"/>
  <c r="P1772" i="12" s="1"/>
  <c r="AA73" i="8"/>
  <c r="O1642" i="12"/>
  <c r="P1642" i="12" s="1"/>
  <c r="AA557" i="8"/>
  <c r="O2126" i="12"/>
  <c r="P2126" i="12" s="1"/>
  <c r="AA200" i="8"/>
  <c r="O1769" i="12"/>
  <c r="P1769" i="12" s="1"/>
  <c r="AA297" i="8"/>
  <c r="O1866" i="12"/>
  <c r="P1866" i="12" s="1"/>
  <c r="AA186" i="8"/>
  <c r="O1755" i="12"/>
  <c r="P1755" i="12" s="1"/>
  <c r="AA316" i="8"/>
  <c r="O1885" i="12"/>
  <c r="P1885" i="12" s="1"/>
  <c r="AA282" i="8"/>
  <c r="O1851" i="12"/>
  <c r="P1851" i="12" s="1"/>
  <c r="AA577" i="8"/>
  <c r="O2146" i="12"/>
  <c r="P2146" i="12" s="1"/>
  <c r="AA525" i="8"/>
  <c r="O2094" i="12"/>
  <c r="P2094" i="12" s="1"/>
  <c r="AA187" i="8"/>
  <c r="O1756" i="12"/>
  <c r="P1756" i="12" s="1"/>
  <c r="AA548" i="8"/>
  <c r="O2117" i="12"/>
  <c r="P2117" i="12" s="1"/>
  <c r="AA621" i="8"/>
  <c r="O2190" i="12"/>
  <c r="P2190" i="12" s="1"/>
  <c r="AA478" i="8"/>
  <c r="O2047" i="12"/>
  <c r="P2047" i="12" s="1"/>
  <c r="AA346" i="8"/>
  <c r="O1915" i="12"/>
  <c r="P1915" i="12" s="1"/>
  <c r="AA311" i="8"/>
  <c r="O1880" i="12"/>
  <c r="P1880" i="12" s="1"/>
  <c r="AA575" i="8"/>
  <c r="O2144" i="12"/>
  <c r="P2144" i="12" s="1"/>
  <c r="AA321" i="8"/>
  <c r="O1890" i="12"/>
  <c r="P1890" i="12" s="1"/>
  <c r="AA498" i="8"/>
  <c r="O2067" i="12"/>
  <c r="P2067" i="12" s="1"/>
  <c r="AA309" i="8"/>
  <c r="O1878" i="12"/>
  <c r="P1878" i="12" s="1"/>
  <c r="AA296" i="8"/>
  <c r="O1865" i="12"/>
  <c r="P1865" i="12" s="1"/>
  <c r="AA9" i="8"/>
  <c r="O1578" i="12"/>
  <c r="P1578" i="12" s="1"/>
  <c r="AA59" i="8"/>
  <c r="O1628" i="12"/>
  <c r="P1628" i="12" s="1"/>
  <c r="AA12" i="8"/>
  <c r="O1581" i="12"/>
  <c r="P1581" i="12" s="1"/>
  <c r="AA75" i="8"/>
  <c r="O1644" i="12"/>
  <c r="P1644" i="12" s="1"/>
  <c r="AA52" i="8"/>
  <c r="O1621" i="12"/>
  <c r="P1621" i="12" s="1"/>
  <c r="AA259" i="8"/>
  <c r="O1828" i="12"/>
  <c r="P1828" i="12" s="1"/>
  <c r="AA583" i="8"/>
  <c r="O2152" i="12"/>
  <c r="P2152" i="12" s="1"/>
  <c r="AA533" i="8"/>
  <c r="O2102" i="12"/>
  <c r="P2102" i="12" s="1"/>
  <c r="AA69" i="8"/>
  <c r="O1638" i="12"/>
  <c r="P1638" i="12" s="1"/>
  <c r="AA25" i="8"/>
  <c r="O1594" i="12"/>
  <c r="P1594" i="12" s="1"/>
  <c r="AA341" i="8"/>
  <c r="O1910" i="12"/>
  <c r="P1910" i="12" s="1"/>
  <c r="AA359" i="8"/>
  <c r="O1928" i="12"/>
  <c r="P1928" i="12" s="1"/>
  <c r="AA123" i="8"/>
  <c r="O1692" i="12"/>
  <c r="P1692" i="12" s="1"/>
  <c r="AA439" i="8"/>
  <c r="O2008" i="12"/>
  <c r="P2008" i="12" s="1"/>
  <c r="AA154" i="8"/>
  <c r="O1723" i="12"/>
  <c r="P1723" i="12" s="1"/>
  <c r="AA260" i="8"/>
  <c r="O1829" i="12"/>
  <c r="P1829" i="12" s="1"/>
  <c r="AA353" i="8"/>
  <c r="O1922" i="12"/>
  <c r="P1922" i="12" s="1"/>
  <c r="AA43" i="8"/>
  <c r="O1612" i="12"/>
  <c r="P1612" i="12" s="1"/>
  <c r="AA64" i="8"/>
  <c r="O1633" i="12"/>
  <c r="P1633" i="12" s="1"/>
  <c r="AA430" i="8"/>
  <c r="O1999" i="12"/>
  <c r="P1999" i="12" s="1"/>
  <c r="AA482" i="8"/>
  <c r="O2051" i="12"/>
  <c r="P2051" i="12" s="1"/>
  <c r="AA543" i="8"/>
  <c r="O2112" i="12"/>
  <c r="P2112" i="12" s="1"/>
  <c r="AA77" i="8"/>
  <c r="O1646" i="12"/>
  <c r="P1646" i="12" s="1"/>
  <c r="AA283" i="8"/>
  <c r="O1852" i="12"/>
  <c r="P1852" i="12" s="1"/>
  <c r="AA115" i="8"/>
  <c r="O1684" i="12"/>
  <c r="P1684" i="12" s="1"/>
  <c r="AA491" i="8"/>
  <c r="O2060" i="12"/>
  <c r="P2060" i="12" s="1"/>
  <c r="AA102" i="8"/>
  <c r="O1671" i="12"/>
  <c r="P1671" i="12" s="1"/>
  <c r="AA45" i="8"/>
  <c r="O1614" i="12"/>
  <c r="P1614" i="12" s="1"/>
  <c r="AA437" i="8"/>
  <c r="O2006" i="12"/>
  <c r="P2006" i="12" s="1"/>
  <c r="AA95" i="8"/>
  <c r="O1664" i="12"/>
  <c r="P1664" i="12" s="1"/>
  <c r="AA462" i="8"/>
  <c r="O2031" i="12"/>
  <c r="P2031" i="12" s="1"/>
  <c r="P2273" i="12"/>
  <c r="AA431" i="8"/>
  <c r="O2000" i="12"/>
  <c r="P2000" i="12" s="1"/>
  <c r="AA624" i="8"/>
  <c r="O2193" i="12"/>
  <c r="P2193" i="12" s="1"/>
  <c r="AA394" i="8"/>
  <c r="O1963" i="12"/>
  <c r="P1963" i="12" s="1"/>
  <c r="AA611" i="8"/>
  <c r="O2180" i="12"/>
  <c r="P2180" i="12" s="1"/>
  <c r="AA190" i="8"/>
  <c r="AA117" i="8"/>
  <c r="AA697" i="8"/>
  <c r="AA524" i="8"/>
  <c r="AA354" i="8"/>
  <c r="AA613" i="8"/>
  <c r="AA242" i="8"/>
  <c r="AA626" i="8"/>
  <c r="AA238" i="8"/>
  <c r="AA391" i="8"/>
  <c r="AA355" i="8"/>
  <c r="AA306" i="8"/>
  <c r="AA257" i="8"/>
  <c r="AA652" i="8"/>
  <c r="AA181" i="8"/>
  <c r="AA573" i="8"/>
  <c r="AA656" i="8"/>
  <c r="AA677" i="8"/>
  <c r="AA502" i="8"/>
  <c r="AA464" i="8"/>
  <c r="AA105" i="8"/>
  <c r="AA456" i="8"/>
  <c r="AA174" i="8"/>
  <c r="AA317" i="8"/>
  <c r="AA151" i="8"/>
  <c r="AA640" i="8"/>
  <c r="AA133" i="8"/>
  <c r="AA161" i="8"/>
  <c r="AA191" i="8"/>
  <c r="AA580" i="8"/>
  <c r="AA58" i="8"/>
  <c r="AA612" i="8"/>
  <c r="AA324" i="8"/>
  <c r="AA335" i="8"/>
  <c r="AA686" i="8"/>
  <c r="AA518" i="8"/>
  <c r="AA221" i="8"/>
  <c r="AA325" i="8"/>
  <c r="AA314" i="8"/>
  <c r="AA89" i="8"/>
  <c r="AA526" i="8"/>
  <c r="AA532" i="8"/>
  <c r="AA633" i="8"/>
  <c r="AA698" i="8"/>
  <c r="AA149" i="8"/>
  <c r="AA665" i="8"/>
  <c r="AA103" i="8"/>
  <c r="AA292" i="8"/>
  <c r="AA389" i="8"/>
  <c r="AA470" i="8"/>
  <c r="AA386" i="8"/>
  <c r="AA313" i="8"/>
  <c r="AA157" i="8"/>
  <c r="AA481" i="8"/>
  <c r="AA566" i="8"/>
  <c r="AA581" i="8"/>
  <c r="AA214" i="8"/>
  <c r="AA634" i="8"/>
  <c r="AA299" i="8"/>
  <c r="AA496" i="8"/>
  <c r="AA109" i="8"/>
  <c r="AA413" i="8"/>
  <c r="AA194" i="8"/>
  <c r="AA485" i="8"/>
  <c r="AA576" i="8"/>
  <c r="AA657" i="8"/>
  <c r="AA237" i="8"/>
  <c r="AA118" i="8"/>
  <c r="AA376" i="8"/>
  <c r="AA129" i="8"/>
  <c r="AA250" i="8"/>
  <c r="AA487" i="8"/>
  <c r="AA375" i="8"/>
  <c r="AA234" i="8"/>
  <c r="AA412" i="8"/>
  <c r="AA184" i="8"/>
  <c r="AA544" i="8"/>
  <c r="AA382" i="8"/>
  <c r="AA606" i="8"/>
  <c r="AA356" i="8"/>
  <c r="AA349" i="8"/>
  <c r="AA720" i="8"/>
  <c r="AA660" i="8"/>
  <c r="AA560" i="8"/>
  <c r="AA243" i="8"/>
  <c r="AA398" i="8"/>
  <c r="AA239" i="8"/>
  <c r="AA183" i="8"/>
  <c r="AA65" i="8"/>
  <c r="AA410" i="8"/>
  <c r="AA204" i="8"/>
  <c r="AA315" i="8"/>
  <c r="AA175" i="8"/>
  <c r="AA80" i="8"/>
  <c r="AA340" i="8"/>
  <c r="AA345" i="8"/>
  <c r="AA452" i="8"/>
  <c r="AA664" i="8"/>
  <c r="AA273" i="8"/>
  <c r="AA368" i="8"/>
  <c r="AA339" i="8"/>
  <c r="AA371" i="8"/>
  <c r="AA291" i="8"/>
  <c r="AA669" i="8"/>
  <c r="AA480" i="8"/>
  <c r="AA714" i="8"/>
  <c r="AA569" i="8"/>
  <c r="AA27" i="8"/>
  <c r="AA655" i="8"/>
  <c r="AA647" i="8"/>
  <c r="AA233" i="8"/>
  <c r="AA197" i="8"/>
  <c r="AA153" i="8"/>
  <c r="AA694" i="8"/>
  <c r="AA229" i="8"/>
  <c r="AA160" i="8"/>
  <c r="AA144" i="8"/>
  <c r="AA488" i="8"/>
  <c r="AA511" i="8"/>
  <c r="AA210" i="8"/>
  <c r="AA602" i="8"/>
  <c r="AA143" i="8"/>
  <c r="AA333" i="8"/>
  <c r="AA202" i="8"/>
  <c r="AA198" i="8"/>
  <c r="AA616" i="8"/>
  <c r="AA642" i="8"/>
  <c r="AA121" i="8"/>
  <c r="AA206" i="8"/>
  <c r="AA594" i="8"/>
  <c r="AA15" i="8"/>
  <c r="AA500" i="8"/>
  <c r="AA635" i="8"/>
  <c r="AA468" i="8"/>
  <c r="AA707" i="8"/>
  <c r="AA79" i="8"/>
  <c r="AA263" i="8"/>
  <c r="AA688" i="8"/>
  <c r="AA457" i="8"/>
  <c r="AA471" i="8"/>
  <c r="AA268" i="8"/>
  <c r="AA654" i="8"/>
  <c r="AA721" i="8"/>
  <c r="AA137" i="8"/>
  <c r="AA603" i="8"/>
  <c r="AA360" i="8"/>
  <c r="AA350" i="8"/>
  <c r="AA343" i="8"/>
  <c r="AA261" i="8"/>
  <c r="AA245" i="8"/>
  <c r="AA222" i="8"/>
  <c r="AA342" i="8"/>
  <c r="AA334" i="8"/>
  <c r="AA329" i="8"/>
  <c r="AA276" i="8"/>
  <c r="AA390" i="8"/>
  <c r="AA392" i="8"/>
  <c r="AA493" i="8"/>
  <c r="AA663" i="8"/>
  <c r="AA517" i="8"/>
  <c r="AA213" i="8"/>
  <c r="AA547" i="8"/>
  <c r="AA185" i="8"/>
  <c r="AA205" i="8"/>
  <c r="AA93" i="8"/>
  <c r="AA218" i="8"/>
  <c r="AA407" i="8"/>
  <c r="AA255" i="8"/>
  <c r="AA700" i="8"/>
  <c r="AA465" i="8"/>
  <c r="AA215" i="8"/>
  <c r="AA588" i="8"/>
  <c r="AA684" i="8"/>
  <c r="AA152" i="8"/>
  <c r="AA165" i="8"/>
  <c r="AA225" i="8"/>
  <c r="AA196" i="8"/>
  <c r="AA521" i="8"/>
  <c r="AA270" i="8"/>
  <c r="AA455" i="8"/>
  <c r="AA176" i="8"/>
  <c r="AA483" i="8"/>
  <c r="AA528" i="8"/>
  <c r="AA170" i="8"/>
  <c r="AA182" i="8"/>
  <c r="AA287" i="8"/>
  <c r="AA180" i="8"/>
  <c r="AA554" i="8"/>
  <c r="AA235" i="8"/>
  <c r="AA671" i="8"/>
  <c r="AA125" i="8"/>
  <c r="AA618" i="8"/>
  <c r="AA74" i="8"/>
  <c r="Z267" i="8"/>
  <c r="Z486" i="8"/>
  <c r="Z711" i="8"/>
  <c r="O2280" i="12" s="1"/>
  <c r="P2280" i="12" s="1"/>
  <c r="Z372" i="8"/>
  <c r="AA305" i="8"/>
  <c r="AA461" i="8"/>
  <c r="AA559" i="8"/>
  <c r="AA17" i="8"/>
  <c r="AA442" i="8"/>
  <c r="AA139" i="8"/>
  <c r="AA108" i="8"/>
  <c r="AA60" i="8"/>
  <c r="AA36" i="8"/>
  <c r="AA365" i="8"/>
  <c r="AA499" i="8"/>
  <c r="AA253" i="8"/>
  <c r="AA363" i="8"/>
  <c r="AA556" i="8"/>
  <c r="AA419" i="8"/>
  <c r="AA32" i="8"/>
  <c r="AA19" i="8"/>
  <c r="AA53" i="8"/>
  <c r="AA458" i="8"/>
  <c r="AA531" i="8"/>
  <c r="AA331" i="8"/>
  <c r="Z648" i="8"/>
  <c r="Z709" i="8"/>
  <c r="Z393" i="8"/>
  <c r="Z61" i="8"/>
  <c r="AA445" i="8"/>
  <c r="AA173" i="8"/>
  <c r="AA361" i="8"/>
  <c r="AA565" i="8"/>
  <c r="AA605" i="8"/>
  <c r="AA508" i="8"/>
  <c r="AA141" i="8"/>
  <c r="AA220" i="8"/>
  <c r="AA515" i="8"/>
  <c r="AA534" i="8"/>
  <c r="AA523" i="8"/>
  <c r="AA122" i="8"/>
  <c r="AA494" i="8"/>
  <c r="AA512" i="8"/>
  <c r="Z403" i="8"/>
  <c r="Z579" i="8"/>
  <c r="Z264" i="8"/>
  <c r="Z650" i="8"/>
  <c r="Z269" i="8"/>
  <c r="Z397" i="8"/>
  <c r="O1966" i="12" s="1"/>
  <c r="P1966" i="12" s="1"/>
  <c r="Z542" i="8"/>
  <c r="Z639" i="8"/>
  <c r="Z681" i="8"/>
  <c r="Z408" i="8"/>
  <c r="Z558" i="8"/>
  <c r="Z232" i="8"/>
  <c r="Z395" i="8"/>
  <c r="Z271" i="8"/>
  <c r="Z722" i="8"/>
  <c r="O2291" i="12" s="1"/>
  <c r="P2291" i="12" s="1"/>
  <c r="Z344" i="8"/>
  <c r="O1913" i="12" s="1"/>
  <c r="P1913" i="12" s="1"/>
  <c r="Z367" i="8"/>
  <c r="O1936" i="12" s="1"/>
  <c r="P1936" i="12" s="1"/>
  <c r="Z106" i="8"/>
  <c r="Z230" i="8"/>
  <c r="AA66" i="8"/>
  <c r="AA450" i="8"/>
  <c r="AA128" i="8"/>
  <c r="AA99" i="8"/>
  <c r="Z546" i="8"/>
  <c r="Z564" i="8"/>
  <c r="Z90" i="8"/>
  <c r="AA262" i="8"/>
  <c r="AA678" i="8"/>
  <c r="AA113" i="8"/>
  <c r="AA492" i="8"/>
  <c r="AA145" i="8"/>
  <c r="AA162" i="8"/>
  <c r="AA130" i="8"/>
  <c r="AA474" i="8"/>
  <c r="AA357" i="8"/>
  <c r="AA67" i="8"/>
  <c r="AA364" i="8"/>
  <c r="AA13" i="8"/>
  <c r="AA704" i="8"/>
  <c r="AA509" i="8"/>
  <c r="Z609" i="8"/>
  <c r="Z114" i="8"/>
  <c r="Z463" i="8"/>
  <c r="O2032" i="12" s="1"/>
  <c r="P2032" i="12" s="1"/>
  <c r="AA426" i="8"/>
  <c r="AA55" i="8"/>
  <c r="Y731" i="8"/>
  <c r="AA249" i="8"/>
  <c r="AA510" i="8"/>
  <c r="AA241" i="8"/>
  <c r="Z51" i="8"/>
  <c r="Z540" i="8"/>
  <c r="Z651" i="8"/>
  <c r="Z274" i="8"/>
  <c r="AA168" i="8"/>
  <c r="AA35" i="8"/>
  <c r="AA301" i="8"/>
  <c r="AA68" i="8"/>
  <c r="AA553" i="8"/>
  <c r="AA514" i="8"/>
  <c r="AA30" i="8"/>
  <c r="AA622" i="8"/>
  <c r="AA236" i="8"/>
  <c r="AA16" i="8"/>
  <c r="AA388" i="8"/>
  <c r="AA641" i="8"/>
  <c r="AA78" i="8"/>
  <c r="AA11" i="8"/>
  <c r="AA522" i="8"/>
  <c r="AA279" i="8"/>
  <c r="AA251" i="8"/>
  <c r="AA549" i="8"/>
  <c r="AA304" i="8"/>
  <c r="AA552" i="8"/>
  <c r="AA280" i="8"/>
  <c r="AA429" i="8"/>
  <c r="AA629" i="8"/>
  <c r="AA414" i="8"/>
  <c r="AA574" i="8"/>
  <c r="Z600" i="8"/>
  <c r="Z201" i="8"/>
  <c r="Z147" i="8"/>
  <c r="Z217" i="8"/>
  <c r="O1786" i="12" s="1"/>
  <c r="P1786" i="12" s="1"/>
  <c r="Z679" i="8"/>
  <c r="Z136" i="8"/>
  <c r="Z446" i="8"/>
  <c r="AA302" i="8"/>
  <c r="Z246" i="8"/>
  <c r="Z384" i="8"/>
  <c r="Z607" i="8"/>
  <c r="Z254" i="8"/>
  <c r="Z578" i="8"/>
  <c r="Z710" i="8"/>
  <c r="Z529" i="8"/>
  <c r="Z473" i="8"/>
  <c r="Z266" i="8"/>
  <c r="Z405" i="8"/>
  <c r="Z589" i="8"/>
  <c r="Z178" i="8"/>
  <c r="Z92" i="8"/>
  <c r="Z530" i="8"/>
  <c r="Z666" i="8"/>
  <c r="O2235" i="12" s="1"/>
  <c r="P2235" i="12" s="1"/>
  <c r="Z120" i="8"/>
  <c r="O1689" i="12" s="1"/>
  <c r="P1689" i="12" s="1"/>
  <c r="Z685" i="8"/>
  <c r="Z672" i="8"/>
  <c r="Z649" i="8"/>
  <c r="Z537" i="8"/>
  <c r="Z400" i="8"/>
  <c r="Z623" i="8"/>
  <c r="Z587" i="8"/>
  <c r="Z604" i="8"/>
  <c r="Z645" i="8"/>
  <c r="Z590" i="8"/>
  <c r="Z584" i="8"/>
  <c r="Z323" i="8"/>
  <c r="Z380" i="8"/>
  <c r="Z637" i="8"/>
  <c r="Z374" i="8"/>
  <c r="Z592" i="8"/>
  <c r="Z415" i="8"/>
  <c r="Z653" i="8"/>
  <c r="Z163" i="8"/>
  <c r="Z550" i="8"/>
  <c r="Z158" i="8"/>
  <c r="Z472" i="8"/>
  <c r="Z705" i="8"/>
  <c r="Z416" i="8"/>
  <c r="Z448" i="8"/>
  <c r="Z520" i="8"/>
  <c r="Z275" i="8"/>
  <c r="Z211" i="8"/>
  <c r="Z513" i="8"/>
  <c r="Z643" i="8"/>
  <c r="Z369" i="8"/>
  <c r="Z265" i="8"/>
  <c r="Z247" i="8"/>
  <c r="Z682" i="8"/>
  <c r="Z701" i="8"/>
  <c r="Z683" i="8"/>
  <c r="O2252" i="12" s="1"/>
  <c r="P2252" i="12" s="1"/>
  <c r="Z712" i="8"/>
  <c r="Z404" i="8"/>
  <c r="O1973" i="12" s="1"/>
  <c r="P1973" i="12" s="1"/>
  <c r="Z39" i="8"/>
  <c r="Z673" i="8"/>
  <c r="Z708" i="8"/>
  <c r="O2277" i="12" s="1"/>
  <c r="P2277" i="12" s="1"/>
  <c r="Z662" i="8"/>
  <c r="Z438" i="8"/>
  <c r="Z693" i="8"/>
  <c r="O2262" i="12" s="1"/>
  <c r="P2262" i="12" s="1"/>
  <c r="Z377" i="8"/>
  <c r="O1946" i="12" s="1"/>
  <c r="P1946" i="12" s="1"/>
  <c r="Z272" i="8"/>
  <c r="Z402" i="8"/>
  <c r="Z519" i="8"/>
  <c r="Z135" i="8"/>
  <c r="Z687" i="8"/>
  <c r="Z49" i="8"/>
  <c r="Z716" i="8"/>
  <c r="Z582" i="8"/>
  <c r="Z212" i="8"/>
  <c r="Z208" i="8"/>
  <c r="Z86" i="8"/>
  <c r="O1655" i="12" s="1"/>
  <c r="P1655" i="12" s="1"/>
  <c r="Z595" i="8"/>
  <c r="Z489" i="8"/>
  <c r="Z695" i="8"/>
  <c r="Z88" i="8"/>
  <c r="O1657" i="12" s="1"/>
  <c r="P1657" i="12" s="1"/>
  <c r="Z536" i="8"/>
  <c r="Z497" i="8"/>
  <c r="Z632" i="8"/>
  <c r="Z84" i="8"/>
  <c r="Z378" i="8"/>
  <c r="Z348" i="8"/>
  <c r="Z597" i="8"/>
  <c r="O2166" i="12" s="1"/>
  <c r="P2166" i="12" s="1"/>
  <c r="Z62" i="8"/>
  <c r="O1631" i="12" s="1"/>
  <c r="P1631" i="12" s="1"/>
  <c r="Z692" i="8"/>
  <c r="Z601" i="8"/>
  <c r="Z447" i="8"/>
  <c r="Z258" i="8"/>
  <c r="Z568" i="8"/>
  <c r="Z614" i="8"/>
  <c r="Z674" i="8"/>
  <c r="Z646" i="8"/>
  <c r="Z370" i="8"/>
  <c r="Z619" i="8"/>
  <c r="Z644" i="8"/>
  <c r="Z63" i="8"/>
  <c r="Z676" i="8"/>
  <c r="Z495" i="8"/>
  <c r="Z127" i="8"/>
  <c r="Z696" i="8"/>
  <c r="Z169" i="8"/>
  <c r="Z680" i="8"/>
  <c r="Z715" i="8"/>
  <c r="Z713" i="8"/>
  <c r="Z627" i="8"/>
  <c r="Z562" i="8"/>
  <c r="O2131" i="12" s="1"/>
  <c r="P2131" i="12" s="1"/>
  <c r="Z223" i="8"/>
  <c r="Z224" i="8"/>
  <c r="Z484" i="8"/>
  <c r="Z572" i="8"/>
  <c r="O2141" i="12" s="1"/>
  <c r="P2141" i="12" s="1"/>
  <c r="Z503" i="8"/>
  <c r="Z31" i="8"/>
  <c r="Z155" i="8"/>
  <c r="Z668" i="8"/>
  <c r="Z631" i="8"/>
  <c r="Z675" i="8"/>
  <c r="Z570" i="8"/>
  <c r="Z171" i="8"/>
  <c r="Z91" i="8"/>
  <c r="Z422" i="8"/>
  <c r="Z417" i="8"/>
  <c r="Z689" i="8"/>
  <c r="O2258" i="12" s="1"/>
  <c r="P2258" i="12" s="1"/>
  <c r="Z628" i="8"/>
  <c r="Z630" i="8"/>
  <c r="Z636" i="8"/>
  <c r="O2205" i="12" s="1"/>
  <c r="P2205" i="12" s="1"/>
  <c r="Z638" i="8"/>
  <c r="O2207" i="12" s="1"/>
  <c r="P2207" i="12" s="1"/>
  <c r="Z501" i="8"/>
  <c r="O2070" i="12" s="1"/>
  <c r="P2070" i="12" s="1"/>
  <c r="Z195" i="8"/>
  <c r="Z383" i="8"/>
  <c r="O1952" i="12" s="1"/>
  <c r="P1952" i="12" s="1"/>
  <c r="Z610" i="8"/>
  <c r="O2179" i="12" s="1"/>
  <c r="P2179" i="12" s="1"/>
  <c r="Z396" i="8"/>
  <c r="Z617" i="8"/>
  <c r="Z85" i="8"/>
  <c r="Z97" i="8"/>
  <c r="Z706" i="8"/>
  <c r="O2275" i="12" s="1"/>
  <c r="P2275" i="12" s="1"/>
  <c r="Z504" i="8"/>
  <c r="Z21" i="8"/>
  <c r="Z406" i="8"/>
  <c r="Z209" i="8"/>
  <c r="O1778" i="12" s="1"/>
  <c r="P1778" i="12" s="1"/>
  <c r="Z719" i="8"/>
  <c r="Z703" i="8"/>
  <c r="Z252" i="8"/>
  <c r="Z596" i="8"/>
  <c r="Z100" i="8"/>
  <c r="Z101" i="8"/>
  <c r="Z20" i="8"/>
  <c r="Z112" i="8"/>
  <c r="Z433" i="8"/>
  <c r="Z717" i="8"/>
  <c r="Z516" i="8"/>
  <c r="Z699" i="8"/>
  <c r="Z444" i="8"/>
  <c r="Z347" i="8"/>
  <c r="Z702" i="8"/>
  <c r="O2271" i="12" s="1"/>
  <c r="P2271" i="12" s="1"/>
  <c r="Z449" i="8"/>
  <c r="Z670" i="8"/>
  <c r="Z454" i="8"/>
  <c r="O2023" i="12" s="1"/>
  <c r="P2023" i="12" s="1"/>
  <c r="Z138" i="8"/>
  <c r="Z48" i="8"/>
  <c r="Z690" i="8"/>
  <c r="O2259" i="12" s="1"/>
  <c r="P2259" i="12" s="1"/>
  <c r="Z146" i="8"/>
  <c r="Z691" i="8"/>
  <c r="O2260" i="12" s="1"/>
  <c r="P2260" i="12" s="1"/>
  <c r="Z14" i="8"/>
  <c r="Z661" i="8"/>
  <c r="Z586" i="8"/>
  <c r="Z659" i="8"/>
  <c r="Z432" i="8"/>
  <c r="Z189" i="8"/>
  <c r="O1758" i="12" s="1"/>
  <c r="P1758" i="12" s="1"/>
  <c r="Z538" i="8"/>
  <c r="Z453" i="8"/>
  <c r="Z167" i="8"/>
  <c r="Z620" i="8"/>
  <c r="Z505" i="8"/>
  <c r="Z658" i="8"/>
  <c r="Z56" i="8"/>
  <c r="O1625" i="12" s="1"/>
  <c r="P1625" i="12" s="1"/>
  <c r="Z373" i="8"/>
  <c r="Z401" i="8"/>
  <c r="Z381" i="8"/>
  <c r="Z598" i="8"/>
  <c r="Z193" i="8"/>
  <c r="Z47" i="8"/>
  <c r="Z718" i="8"/>
  <c r="Z599" i="8"/>
  <c r="Z399" i="8"/>
  <c r="Z479" i="8"/>
  <c r="Z231" i="8"/>
  <c r="Z379" i="8"/>
  <c r="Z625" i="8"/>
  <c r="Z608" i="8"/>
  <c r="Z615" i="8"/>
  <c r="Z409" i="8"/>
  <c r="Z226" i="8"/>
  <c r="Z469" i="8"/>
  <c r="Z126" i="8"/>
  <c r="Z387" i="8"/>
  <c r="Z385" i="8"/>
  <c r="W731" i="8"/>
  <c r="R4" i="5"/>
  <c r="AA632" i="8" l="1"/>
  <c r="O2201" i="12"/>
  <c r="P2201" i="12" s="1"/>
  <c r="AA695" i="8"/>
  <c r="O2264" i="12"/>
  <c r="P2264" i="12" s="1"/>
  <c r="AA208" i="8"/>
  <c r="O1777" i="12"/>
  <c r="P1777" i="12" s="1"/>
  <c r="AA49" i="8"/>
  <c r="O1618" i="12"/>
  <c r="P1618" i="12" s="1"/>
  <c r="AA402" i="8"/>
  <c r="O1971" i="12"/>
  <c r="P1971" i="12" s="1"/>
  <c r="AA438" i="8"/>
  <c r="O2007" i="12"/>
  <c r="P2007" i="12" s="1"/>
  <c r="AA39" i="8"/>
  <c r="O1608" i="12"/>
  <c r="P1608" i="12" s="1"/>
  <c r="AA701" i="8"/>
  <c r="O2270" i="12"/>
  <c r="P2270" i="12" s="1"/>
  <c r="AA369" i="8"/>
  <c r="O1938" i="12"/>
  <c r="P1938" i="12" s="1"/>
  <c r="AA275" i="8"/>
  <c r="O1844" i="12"/>
  <c r="P1844" i="12" s="1"/>
  <c r="AA705" i="8"/>
  <c r="O2274" i="12"/>
  <c r="P2274" i="12" s="1"/>
  <c r="AA163" i="8"/>
  <c r="O1732" i="12"/>
  <c r="P1732" i="12" s="1"/>
  <c r="AA374" i="8"/>
  <c r="O1943" i="12"/>
  <c r="P1943" i="12" s="1"/>
  <c r="AA584" i="8"/>
  <c r="O2153" i="12"/>
  <c r="P2153" i="12" s="1"/>
  <c r="AA587" i="8"/>
  <c r="O2156" i="12"/>
  <c r="P2156" i="12" s="1"/>
  <c r="AA649" i="8"/>
  <c r="O2218" i="12"/>
  <c r="P2218" i="12" s="1"/>
  <c r="AA529" i="8"/>
  <c r="O2098" i="12"/>
  <c r="P2098" i="12" s="1"/>
  <c r="AA147" i="8"/>
  <c r="O1716" i="12"/>
  <c r="P1716" i="12" s="1"/>
  <c r="AA269" i="8"/>
  <c r="O1838" i="12"/>
  <c r="P1838" i="12" s="1"/>
  <c r="AA126" i="8"/>
  <c r="O1695" i="12"/>
  <c r="P1695" i="12" s="1"/>
  <c r="AA615" i="8"/>
  <c r="O2184" i="12"/>
  <c r="P2184" i="12" s="1"/>
  <c r="AA231" i="8"/>
  <c r="O1800" i="12"/>
  <c r="P1800" i="12" s="1"/>
  <c r="AA718" i="8"/>
  <c r="O2287" i="12"/>
  <c r="P2287" i="12" s="1"/>
  <c r="AA381" i="8"/>
  <c r="O1950" i="12"/>
  <c r="P1950" i="12" s="1"/>
  <c r="AA658" i="8"/>
  <c r="O2227" i="12"/>
  <c r="P2227" i="12" s="1"/>
  <c r="AA453" i="8"/>
  <c r="O2022" i="12"/>
  <c r="P2022" i="12" s="1"/>
  <c r="AA659" i="8"/>
  <c r="O2228" i="12"/>
  <c r="P2228" i="12" s="1"/>
  <c r="AA385" i="8"/>
  <c r="O1954" i="12"/>
  <c r="P1954" i="12" s="1"/>
  <c r="AA226" i="8"/>
  <c r="O1795" i="12"/>
  <c r="P1795" i="12" s="1"/>
  <c r="AA625" i="8"/>
  <c r="O2194" i="12"/>
  <c r="P2194" i="12" s="1"/>
  <c r="AA399" i="8"/>
  <c r="O1968" i="12"/>
  <c r="P1968" i="12" s="1"/>
  <c r="AA193" i="8"/>
  <c r="O1762" i="12"/>
  <c r="P1762" i="12" s="1"/>
  <c r="AA373" i="8"/>
  <c r="O1942" i="12"/>
  <c r="P1942" i="12" s="1"/>
  <c r="AA620" i="8"/>
  <c r="O2189" i="12"/>
  <c r="P2189" i="12" s="1"/>
  <c r="AA661" i="8"/>
  <c r="O2230" i="12"/>
  <c r="P2230" i="12" s="1"/>
  <c r="AA670" i="8"/>
  <c r="O2239" i="12"/>
  <c r="P2239" i="12" s="1"/>
  <c r="AA444" i="8"/>
  <c r="O2013" i="12"/>
  <c r="P2013" i="12" s="1"/>
  <c r="AA433" i="8"/>
  <c r="O2002" i="12"/>
  <c r="P2002" i="12" s="1"/>
  <c r="AA100" i="8"/>
  <c r="O1669" i="12"/>
  <c r="P1669" i="12" s="1"/>
  <c r="AA719" i="8"/>
  <c r="O2288" i="12"/>
  <c r="P2288" i="12" s="1"/>
  <c r="AA504" i="8"/>
  <c r="O2073" i="12"/>
  <c r="P2073" i="12" s="1"/>
  <c r="AA617" i="8"/>
  <c r="O2186" i="12"/>
  <c r="P2186" i="12" s="1"/>
  <c r="AA195" i="8"/>
  <c r="O1764" i="12"/>
  <c r="P1764" i="12" s="1"/>
  <c r="AA630" i="8"/>
  <c r="O2199" i="12"/>
  <c r="P2199" i="12" s="1"/>
  <c r="AA422" i="8"/>
  <c r="O1991" i="12"/>
  <c r="P1991" i="12" s="1"/>
  <c r="AA675" i="8"/>
  <c r="O2244" i="12"/>
  <c r="P2244" i="12" s="1"/>
  <c r="AA31" i="8"/>
  <c r="O1600" i="12"/>
  <c r="P1600" i="12" s="1"/>
  <c r="AA224" i="8"/>
  <c r="O1793" i="12"/>
  <c r="P1793" i="12" s="1"/>
  <c r="AA713" i="8"/>
  <c r="O2282" i="12"/>
  <c r="P2282" i="12" s="1"/>
  <c r="AA696" i="8"/>
  <c r="O2265" i="12"/>
  <c r="P2265" i="12" s="1"/>
  <c r="AA63" i="8"/>
  <c r="O1632" i="12"/>
  <c r="P1632" i="12" s="1"/>
  <c r="AA646" i="8"/>
  <c r="O2215" i="12"/>
  <c r="P2215" i="12" s="1"/>
  <c r="AA258" i="8"/>
  <c r="O1827" i="12"/>
  <c r="P1827" i="12" s="1"/>
  <c r="AA84" i="8"/>
  <c r="O1653" i="12"/>
  <c r="P1653" i="12" s="1"/>
  <c r="AA716" i="8"/>
  <c r="O2285" i="12"/>
  <c r="P2285" i="12" s="1"/>
  <c r="AA519" i="8"/>
  <c r="O2088" i="12"/>
  <c r="P2088" i="12" s="1"/>
  <c r="AA673" i="8"/>
  <c r="O2242" i="12"/>
  <c r="P2242" i="12" s="1"/>
  <c r="AA265" i="8"/>
  <c r="O1834" i="12"/>
  <c r="P1834" i="12" s="1"/>
  <c r="AA211" i="8"/>
  <c r="O1780" i="12"/>
  <c r="P1780" i="12" s="1"/>
  <c r="AA416" i="8"/>
  <c r="O1985" i="12"/>
  <c r="P1985" i="12" s="1"/>
  <c r="AA550" i="8"/>
  <c r="O2119" i="12"/>
  <c r="P2119" i="12" s="1"/>
  <c r="AA592" i="8"/>
  <c r="O2161" i="12"/>
  <c r="P2161" i="12" s="1"/>
  <c r="AA323" i="8"/>
  <c r="O1892" i="12"/>
  <c r="P1892" i="12" s="1"/>
  <c r="AA604" i="8"/>
  <c r="O2173" i="12"/>
  <c r="P2173" i="12" s="1"/>
  <c r="AA537" i="8"/>
  <c r="O2106" i="12"/>
  <c r="P2106" i="12" s="1"/>
  <c r="AA178" i="8"/>
  <c r="O1747" i="12"/>
  <c r="P1747" i="12" s="1"/>
  <c r="AA473" i="8"/>
  <c r="O2042" i="12"/>
  <c r="P2042" i="12" s="1"/>
  <c r="AA254" i="8"/>
  <c r="O1823" i="12"/>
  <c r="P1823" i="12" s="1"/>
  <c r="AA51" i="8"/>
  <c r="O1620" i="12"/>
  <c r="P1620" i="12" s="1"/>
  <c r="AA114" i="8"/>
  <c r="O1683" i="12"/>
  <c r="P1683" i="12" s="1"/>
  <c r="AA90" i="8"/>
  <c r="O1659" i="12"/>
  <c r="P1659" i="12" s="1"/>
  <c r="AA106" i="8"/>
  <c r="O1675" i="12"/>
  <c r="P1675" i="12" s="1"/>
  <c r="AA271" i="8"/>
  <c r="O1840" i="12"/>
  <c r="P1840" i="12" s="1"/>
  <c r="AA408" i="8"/>
  <c r="O1977" i="12"/>
  <c r="P1977" i="12" s="1"/>
  <c r="AA579" i="8"/>
  <c r="O2148" i="12"/>
  <c r="P2148" i="12" s="1"/>
  <c r="AA61" i="8"/>
  <c r="O1630" i="12"/>
  <c r="P1630" i="12" s="1"/>
  <c r="AA267" i="8"/>
  <c r="O1836" i="12"/>
  <c r="P1836" i="12" s="1"/>
  <c r="AA387" i="8"/>
  <c r="O1956" i="12"/>
  <c r="P1956" i="12" s="1"/>
  <c r="AA409" i="8"/>
  <c r="O1978" i="12"/>
  <c r="P1978" i="12" s="1"/>
  <c r="AA379" i="8"/>
  <c r="O1948" i="12"/>
  <c r="P1948" i="12" s="1"/>
  <c r="AA598" i="8"/>
  <c r="O2167" i="12"/>
  <c r="P2167" i="12" s="1"/>
  <c r="AA167" i="8"/>
  <c r="O1736" i="12"/>
  <c r="P1736" i="12" s="1"/>
  <c r="AA432" i="8"/>
  <c r="O2001" i="12"/>
  <c r="P2001" i="12" s="1"/>
  <c r="AA14" i="8"/>
  <c r="O1583" i="12"/>
  <c r="P1583" i="12" s="1"/>
  <c r="AA48" i="8"/>
  <c r="O1617" i="12"/>
  <c r="P1617" i="12" s="1"/>
  <c r="AA449" i="8"/>
  <c r="O2018" i="12"/>
  <c r="P2018" i="12" s="1"/>
  <c r="AA699" i="8"/>
  <c r="O2268" i="12"/>
  <c r="P2268" i="12" s="1"/>
  <c r="AA112" i="8"/>
  <c r="O1681" i="12"/>
  <c r="P1681" i="12" s="1"/>
  <c r="AA596" i="8"/>
  <c r="O2165" i="12"/>
  <c r="P2165" i="12" s="1"/>
  <c r="AA628" i="8"/>
  <c r="O2197" i="12"/>
  <c r="P2197" i="12" s="1"/>
  <c r="AA91" i="8"/>
  <c r="O1660" i="12"/>
  <c r="P1660" i="12" s="1"/>
  <c r="AA631" i="8"/>
  <c r="O2200" i="12"/>
  <c r="P2200" i="12" s="1"/>
  <c r="AA503" i="8"/>
  <c r="O2072" i="12"/>
  <c r="P2072" i="12" s="1"/>
  <c r="AA223" i="8"/>
  <c r="O1792" i="12"/>
  <c r="P1792" i="12" s="1"/>
  <c r="AA715" i="8"/>
  <c r="O2284" i="12"/>
  <c r="P2284" i="12" s="1"/>
  <c r="AA127" i="8"/>
  <c r="O1696" i="12"/>
  <c r="P1696" i="12" s="1"/>
  <c r="AA644" i="8"/>
  <c r="O2213" i="12"/>
  <c r="P2213" i="12" s="1"/>
  <c r="AA674" i="8"/>
  <c r="O2243" i="12"/>
  <c r="P2243" i="12" s="1"/>
  <c r="AA447" i="8"/>
  <c r="O2016" i="12"/>
  <c r="P2016" i="12" s="1"/>
  <c r="AA403" i="8"/>
  <c r="O1972" i="12"/>
  <c r="P1972" i="12" s="1"/>
  <c r="AA393" i="8"/>
  <c r="O1962" i="12"/>
  <c r="P1962" i="12" s="1"/>
  <c r="AA138" i="8"/>
  <c r="O1707" i="12"/>
  <c r="P1707" i="12" s="1"/>
  <c r="AA171" i="8"/>
  <c r="O1740" i="12"/>
  <c r="P1740" i="12" s="1"/>
  <c r="AA668" i="8"/>
  <c r="O2237" i="12"/>
  <c r="P2237" i="12" s="1"/>
  <c r="AA680" i="8"/>
  <c r="O2249" i="12"/>
  <c r="P2249" i="12" s="1"/>
  <c r="AA495" i="8"/>
  <c r="O2064" i="12"/>
  <c r="P2064" i="12" s="1"/>
  <c r="AA619" i="8"/>
  <c r="O2188" i="12"/>
  <c r="P2188" i="12" s="1"/>
  <c r="AA614" i="8"/>
  <c r="O2183" i="12"/>
  <c r="P2183" i="12" s="1"/>
  <c r="AA601" i="8"/>
  <c r="O2170" i="12"/>
  <c r="P2170" i="12" s="1"/>
  <c r="AA348" i="8"/>
  <c r="O1917" i="12"/>
  <c r="P1917" i="12" s="1"/>
  <c r="AA497" i="8"/>
  <c r="O2066" i="12"/>
  <c r="P2066" i="12" s="1"/>
  <c r="AA489" i="8"/>
  <c r="O2058" i="12"/>
  <c r="P2058" i="12" s="1"/>
  <c r="AA212" i="8"/>
  <c r="O1781" i="12"/>
  <c r="P1781" i="12" s="1"/>
  <c r="AA687" i="8"/>
  <c r="O2256" i="12"/>
  <c r="P2256" i="12" s="1"/>
  <c r="AA272" i="8"/>
  <c r="O1841" i="12"/>
  <c r="P1841" i="12" s="1"/>
  <c r="AA662" i="8"/>
  <c r="O2231" i="12"/>
  <c r="P2231" i="12" s="1"/>
  <c r="AA682" i="8"/>
  <c r="O2251" i="12"/>
  <c r="P2251" i="12" s="1"/>
  <c r="AA643" i="8"/>
  <c r="O2212" i="12"/>
  <c r="P2212" i="12" s="1"/>
  <c r="AA520" i="8"/>
  <c r="O2089" i="12"/>
  <c r="P2089" i="12" s="1"/>
  <c r="AA472" i="8"/>
  <c r="O2041" i="12"/>
  <c r="P2041" i="12" s="1"/>
  <c r="AA653" i="8"/>
  <c r="O2222" i="12"/>
  <c r="P2222" i="12" s="1"/>
  <c r="AA637" i="8"/>
  <c r="O2206" i="12"/>
  <c r="P2206" i="12" s="1"/>
  <c r="AA590" i="8"/>
  <c r="O2159" i="12"/>
  <c r="P2159" i="12" s="1"/>
  <c r="AA623" i="8"/>
  <c r="O2192" i="12"/>
  <c r="P2192" i="12" s="1"/>
  <c r="AA672" i="8"/>
  <c r="O2241" i="12"/>
  <c r="P2241" i="12" s="1"/>
  <c r="AA530" i="8"/>
  <c r="O2099" i="12"/>
  <c r="P2099" i="12" s="1"/>
  <c r="AA405" i="8"/>
  <c r="O1974" i="12"/>
  <c r="P1974" i="12" s="1"/>
  <c r="AA710" i="8"/>
  <c r="O2279" i="12"/>
  <c r="P2279" i="12" s="1"/>
  <c r="AA384" i="8"/>
  <c r="O1953" i="12"/>
  <c r="P1953" i="12" s="1"/>
  <c r="AA136" i="8"/>
  <c r="O1705" i="12"/>
  <c r="P1705" i="12" s="1"/>
  <c r="AA201" i="8"/>
  <c r="O1770" i="12"/>
  <c r="P1770" i="12" s="1"/>
  <c r="AA651" i="8"/>
  <c r="O2220" i="12"/>
  <c r="P2220" i="12" s="1"/>
  <c r="AA546" i="8"/>
  <c r="O2115" i="12"/>
  <c r="P2115" i="12" s="1"/>
  <c r="AA232" i="8"/>
  <c r="O1801" i="12"/>
  <c r="P1801" i="12" s="1"/>
  <c r="AA639" i="8"/>
  <c r="O2208" i="12"/>
  <c r="P2208" i="12" s="1"/>
  <c r="AA650" i="8"/>
  <c r="O2219" i="12"/>
  <c r="P2219" i="12" s="1"/>
  <c r="AA709" i="8"/>
  <c r="O2278" i="12"/>
  <c r="P2278" i="12" s="1"/>
  <c r="AA599" i="8"/>
  <c r="O2168" i="12"/>
  <c r="P2168" i="12" s="1"/>
  <c r="AA396" i="8"/>
  <c r="O1965" i="12"/>
  <c r="P1965" i="12" s="1"/>
  <c r="AA589" i="8"/>
  <c r="O2158" i="12"/>
  <c r="P2158" i="12" s="1"/>
  <c r="AA607" i="8"/>
  <c r="O2176" i="12"/>
  <c r="P2176" i="12" s="1"/>
  <c r="AA446" i="8"/>
  <c r="O2015" i="12"/>
  <c r="P2015" i="12" s="1"/>
  <c r="AA274" i="8"/>
  <c r="O1843" i="12"/>
  <c r="P1843" i="12" s="1"/>
  <c r="AA609" i="8"/>
  <c r="O2178" i="12"/>
  <c r="P2178" i="12" s="1"/>
  <c r="AA564" i="8"/>
  <c r="O2133" i="12"/>
  <c r="P2133" i="12" s="1"/>
  <c r="AA395" i="8"/>
  <c r="O1964" i="12"/>
  <c r="P1964" i="12" s="1"/>
  <c r="AA681" i="8"/>
  <c r="O2250" i="12"/>
  <c r="P2250" i="12" s="1"/>
  <c r="AA372" i="8"/>
  <c r="O1941" i="12"/>
  <c r="P1941" i="12" s="1"/>
  <c r="AA516" i="8"/>
  <c r="O2085" i="12"/>
  <c r="P2085" i="12" s="1"/>
  <c r="AA20" i="8"/>
  <c r="O1589" i="12"/>
  <c r="P1589" i="12" s="1"/>
  <c r="AA252" i="8"/>
  <c r="O1821" i="12"/>
  <c r="P1821" i="12" s="1"/>
  <c r="AA406" i="8"/>
  <c r="O1975" i="12"/>
  <c r="P1975" i="12" s="1"/>
  <c r="AA97" i="8"/>
  <c r="O1666" i="12"/>
  <c r="P1666" i="12" s="1"/>
  <c r="AA469" i="8"/>
  <c r="O2038" i="12"/>
  <c r="P2038" i="12" s="1"/>
  <c r="AA608" i="8"/>
  <c r="O2177" i="12"/>
  <c r="P2177" i="12" s="1"/>
  <c r="AA479" i="8"/>
  <c r="O2048" i="12"/>
  <c r="P2048" i="12" s="1"/>
  <c r="AA47" i="8"/>
  <c r="O1616" i="12"/>
  <c r="P1616" i="12" s="1"/>
  <c r="AA401" i="8"/>
  <c r="O1970" i="12"/>
  <c r="P1970" i="12" s="1"/>
  <c r="AA505" i="8"/>
  <c r="O2074" i="12"/>
  <c r="P2074" i="12" s="1"/>
  <c r="AA538" i="8"/>
  <c r="O2107" i="12"/>
  <c r="P2107" i="12" s="1"/>
  <c r="AA586" i="8"/>
  <c r="O2155" i="12"/>
  <c r="P2155" i="12" s="1"/>
  <c r="AA146" i="8"/>
  <c r="O1715" i="12"/>
  <c r="P1715" i="12" s="1"/>
  <c r="AA347" i="8"/>
  <c r="O1916" i="12"/>
  <c r="P1916" i="12" s="1"/>
  <c r="AA717" i="8"/>
  <c r="O2286" i="12"/>
  <c r="P2286" i="12" s="1"/>
  <c r="AA101" i="8"/>
  <c r="O1670" i="12"/>
  <c r="P1670" i="12" s="1"/>
  <c r="AA703" i="8"/>
  <c r="O2272" i="12"/>
  <c r="P2272" i="12" s="1"/>
  <c r="AA21" i="8"/>
  <c r="O1590" i="12"/>
  <c r="P1590" i="12" s="1"/>
  <c r="AA85" i="8"/>
  <c r="O1654" i="12"/>
  <c r="P1654" i="12" s="1"/>
  <c r="AA417" i="8"/>
  <c r="O1986" i="12"/>
  <c r="P1986" i="12" s="1"/>
  <c r="AA570" i="8"/>
  <c r="O2139" i="12"/>
  <c r="P2139" i="12" s="1"/>
  <c r="AA155" i="8"/>
  <c r="O1724" i="12"/>
  <c r="P1724" i="12" s="1"/>
  <c r="AA484" i="8"/>
  <c r="O2053" i="12"/>
  <c r="P2053" i="12" s="1"/>
  <c r="AA627" i="8"/>
  <c r="O2196" i="12"/>
  <c r="P2196" i="12" s="1"/>
  <c r="AA169" i="8"/>
  <c r="O1738" i="12"/>
  <c r="P1738" i="12" s="1"/>
  <c r="AA676" i="8"/>
  <c r="O2245" i="12"/>
  <c r="P2245" i="12" s="1"/>
  <c r="AA370" i="8"/>
  <c r="O1939" i="12"/>
  <c r="P1939" i="12" s="1"/>
  <c r="AA568" i="8"/>
  <c r="O2137" i="12"/>
  <c r="P2137" i="12" s="1"/>
  <c r="AA692" i="8"/>
  <c r="O2261" i="12"/>
  <c r="P2261" i="12" s="1"/>
  <c r="AA378" i="8"/>
  <c r="O1947" i="12"/>
  <c r="P1947" i="12" s="1"/>
  <c r="AA536" i="8"/>
  <c r="O2105" i="12"/>
  <c r="P2105" i="12" s="1"/>
  <c r="AA595" i="8"/>
  <c r="O2164" i="12"/>
  <c r="P2164" i="12" s="1"/>
  <c r="AA582" i="8"/>
  <c r="O2151" i="12"/>
  <c r="P2151" i="12" s="1"/>
  <c r="AA135" i="8"/>
  <c r="O1704" i="12"/>
  <c r="P1704" i="12" s="1"/>
  <c r="AA712" i="8"/>
  <c r="O2281" i="12"/>
  <c r="P2281" i="12" s="1"/>
  <c r="AA247" i="8"/>
  <c r="O1816" i="12"/>
  <c r="P1816" i="12" s="1"/>
  <c r="AA513" i="8"/>
  <c r="O2082" i="12"/>
  <c r="P2082" i="12" s="1"/>
  <c r="AA448" i="8"/>
  <c r="O2017" i="12"/>
  <c r="P2017" i="12" s="1"/>
  <c r="AA158" i="8"/>
  <c r="O1727" i="12"/>
  <c r="P1727" i="12" s="1"/>
  <c r="AA415" i="8"/>
  <c r="O1984" i="12"/>
  <c r="P1984" i="12" s="1"/>
  <c r="AA380" i="8"/>
  <c r="O1949" i="12"/>
  <c r="P1949" i="12" s="1"/>
  <c r="AA645" i="8"/>
  <c r="O2214" i="12"/>
  <c r="P2214" i="12" s="1"/>
  <c r="AA400" i="8"/>
  <c r="O1969" i="12"/>
  <c r="P1969" i="12" s="1"/>
  <c r="AA685" i="8"/>
  <c r="O2254" i="12"/>
  <c r="P2254" i="12" s="1"/>
  <c r="AA92" i="8"/>
  <c r="O1661" i="12"/>
  <c r="P1661" i="12" s="1"/>
  <c r="AA266" i="8"/>
  <c r="O1835" i="12"/>
  <c r="P1835" i="12" s="1"/>
  <c r="AA578" i="8"/>
  <c r="O2147" i="12"/>
  <c r="P2147" i="12" s="1"/>
  <c r="AA246" i="8"/>
  <c r="O1815" i="12"/>
  <c r="P1815" i="12" s="1"/>
  <c r="AA679" i="8"/>
  <c r="O2248" i="12"/>
  <c r="P2248" i="12" s="1"/>
  <c r="AA600" i="8"/>
  <c r="O2169" i="12"/>
  <c r="P2169" i="12" s="1"/>
  <c r="AA540" i="8"/>
  <c r="O2109" i="12"/>
  <c r="P2109" i="12" s="1"/>
  <c r="AA230" i="8"/>
  <c r="O1799" i="12"/>
  <c r="P1799" i="12" s="1"/>
  <c r="AA558" i="8"/>
  <c r="O2127" i="12"/>
  <c r="P2127" i="12" s="1"/>
  <c r="AA542" i="8"/>
  <c r="O2111" i="12"/>
  <c r="P2111" i="12" s="1"/>
  <c r="AA264" i="8"/>
  <c r="O1833" i="12"/>
  <c r="P1833" i="12" s="1"/>
  <c r="AA648" i="8"/>
  <c r="O2217" i="12"/>
  <c r="P2217" i="12" s="1"/>
  <c r="AA486" i="8"/>
  <c r="O2055" i="12"/>
  <c r="P2055" i="12" s="1"/>
  <c r="AA120" i="8"/>
  <c r="AA597" i="8"/>
  <c r="AA397" i="8"/>
  <c r="AA693" i="8"/>
  <c r="AA722" i="8"/>
  <c r="AA708" i="8"/>
  <c r="AA666" i="8"/>
  <c r="AA404" i="8"/>
  <c r="AA706" i="8"/>
  <c r="AA501" i="8"/>
  <c r="AA463" i="8"/>
  <c r="AA377" i="8"/>
  <c r="AA711" i="8"/>
  <c r="AA209" i="8"/>
  <c r="AA344" i="8"/>
  <c r="AA689" i="8"/>
  <c r="AA683" i="8"/>
  <c r="AA562" i="8"/>
  <c r="AA383" i="8"/>
  <c r="AA62" i="8"/>
  <c r="AA86" i="8"/>
  <c r="AA454" i="8"/>
  <c r="AA88" i="8"/>
  <c r="AA572" i="8"/>
  <c r="AA636" i="8"/>
  <c r="AA367" i="8"/>
  <c r="AA56" i="8"/>
  <c r="AA217" i="8"/>
  <c r="AA189" i="8"/>
  <c r="AA691" i="8"/>
  <c r="Z731" i="8"/>
  <c r="AA702" i="8"/>
  <c r="AA690" i="8"/>
  <c r="AA638" i="8"/>
  <c r="AA610" i="8"/>
  <c r="N2395" i="12"/>
  <c r="AA731" i="8" l="1"/>
  <c r="P2395" i="12"/>
  <c r="O2395" i="12"/>
</calcChain>
</file>

<file path=xl/sharedStrings.xml><?xml version="1.0" encoding="utf-8"?>
<sst xmlns="http://schemas.openxmlformats.org/spreadsheetml/2006/main" count="56897" uniqueCount="653">
  <si>
    <t>"Cpr Ledger_x000D_
Asset Id"</t>
  </si>
  <si>
    <t>"Major Location_x000D_
Major Location"</t>
  </si>
  <si>
    <t>"Asset Location_x000D_
Asset Location"</t>
  </si>
  <si>
    <t>"Depr Group_x000D_
Depr Group"</t>
  </si>
  <si>
    <t>Vintage</t>
  </si>
  <si>
    <t>"Cpr Ledger_x000D_
Eng In Service Year"</t>
  </si>
  <si>
    <t>"Cpr Ledger_x000D_
In Service Year"</t>
  </si>
  <si>
    <t>"Gl Account_x000D_
Gl Account"</t>
  </si>
  <si>
    <t>"Utility Account_x000D_
Utility Account"</t>
  </si>
  <si>
    <t>"Retirement Unit_x000D_
Retirement Unit"</t>
  </si>
  <si>
    <t>"Sub Account_x000D_
Sub Account"</t>
  </si>
  <si>
    <t>Month</t>
  </si>
  <si>
    <t>Quantity</t>
  </si>
  <si>
    <t>Book Cost</t>
  </si>
  <si>
    <t>Allocated Reserve</t>
  </si>
  <si>
    <t>Net Book Value</t>
  </si>
  <si>
    <t>FtMyers GTs</t>
  </si>
  <si>
    <t>FT MYERS PLANT GAS TURBINE FACILITIES - 5051911045</t>
  </si>
  <si>
    <t>31100Z000-PG0922-FtMyers GTs</t>
  </si>
  <si>
    <t>1980</t>
  </si>
  <si>
    <t>101000 Electric Plant In Service</t>
  </si>
  <si>
    <t>31100 - Structure &amp; Improvements</t>
  </si>
  <si>
    <t>000.000 : FPL Conversion 000</t>
  </si>
  <si>
    <t>Z000-Depreciable</t>
  </si>
  <si>
    <t>FtLauderdale GTs</t>
  </si>
  <si>
    <t>FT LAUDERDALE GT OTHER FACILITIES &amp; EQUIP - 5070508043</t>
  </si>
  <si>
    <t>31100Z000-PG0921-FtLauderdale GTs</t>
  </si>
  <si>
    <t>1973</t>
  </si>
  <si>
    <t>1974</t>
  </si>
  <si>
    <t>1976</t>
  </si>
  <si>
    <t>PtEverglades GTs</t>
  </si>
  <si>
    <t>PORT EVERGLADES POWER PLANT GAS TURBINE FACIL - 5070512044</t>
  </si>
  <si>
    <t>31100Z000-PG0923-PtEverglades GTs</t>
  </si>
  <si>
    <t>31200Z000-PG0923-PtEverglades GTs</t>
  </si>
  <si>
    <t>1975</t>
  </si>
  <si>
    <t>31200 - Boiler Plant Equipment</t>
  </si>
  <si>
    <t>PORT EVERGLADES PLANT GAS TURBINE FACILITIES - 5070512045</t>
  </si>
  <si>
    <t>34100Z000-PG0923-PtEverglades GTs</t>
  </si>
  <si>
    <t>1992</t>
  </si>
  <si>
    <t>34100 - Structures &amp; Improvements</t>
  </si>
  <si>
    <t>323.0276 : SUPERSTRUCTURE</t>
  </si>
  <si>
    <t>FT LAUDERDALE GAS TURBINE FACILITIES - 5070508044</t>
  </si>
  <si>
    <t>34100Z000-PG0921-FtLauderdale GTs</t>
  </si>
  <si>
    <t>1995</t>
  </si>
  <si>
    <t>306.2216 : LIGHTING SYSTEM COMPLETE</t>
  </si>
  <si>
    <t>34100Z000-PG0922-FtMyers GTs</t>
  </si>
  <si>
    <t>328.2576 : ROOF</t>
  </si>
  <si>
    <t>34300Z000-PG0921-FtLauderdale GTs</t>
  </si>
  <si>
    <t>34300 - Prime Movers</t>
  </si>
  <si>
    <t>34300Z000-PG0923-PtEverglades GTs</t>
  </si>
  <si>
    <t xml:space="preserve">146.0284 : CONTROL/INSTRUMENTATION </t>
  </si>
  <si>
    <t>1978</t>
  </si>
  <si>
    <t>835.9347 : STACK/CHIMNEY DUCTWORK</t>
  </si>
  <si>
    <t>34400Z000-PG0921-FtLauderdale GTs</t>
  </si>
  <si>
    <t>1972</t>
  </si>
  <si>
    <t>34400 - Generators</t>
  </si>
  <si>
    <t>171.0505 : SPECIAL FOUNDATION</t>
  </si>
  <si>
    <t>34500Z000-PG0922-FtMyers GTs</t>
  </si>
  <si>
    <t>1990</t>
  </si>
  <si>
    <t>34500 - Accessory Electric Equipt</t>
  </si>
  <si>
    <t>34500Z000-PG0921-FtLauderdale GTs</t>
  </si>
  <si>
    <t>1970</t>
  </si>
  <si>
    <t>683.7712 : ANNUNCIATOR/SOE/DATA ACQ</t>
  </si>
  <si>
    <t>FT LAUDERDALE POWER PLT GAS TURBINES SET 3 - 5070508047</t>
  </si>
  <si>
    <t>34600Z000-PG0921-FtLauderdale GTs</t>
  </si>
  <si>
    <t>34600 - Misc Power Plant Equipt</t>
  </si>
  <si>
    <t>34200Z000-PG0921-FtLauderdale GTs</t>
  </si>
  <si>
    <t>1987</t>
  </si>
  <si>
    <t xml:space="preserve">106100 Const Not Classified-Plt In </t>
  </si>
  <si>
    <t>34200 - Fuel Holders, Prod &amp; Access</t>
  </si>
  <si>
    <t>000.000 : Non-Unitized</t>
  </si>
  <si>
    <t>34300Z000-PG0922-FtMyers GTs</t>
  </si>
  <si>
    <t>2001</t>
  </si>
  <si>
    <t>31500Z000-PG0921-FtLauderdale GTs</t>
  </si>
  <si>
    <t>31500 - Accessory Electric Equipt</t>
  </si>
  <si>
    <t>31500Z000-PG0923-PtEverglades GTs</t>
  </si>
  <si>
    <t>31600Z000-PG0921-FtLauderdale GTs</t>
  </si>
  <si>
    <t>31600 - Misc Power Plant Equipt</t>
  </si>
  <si>
    <t>190.301 : FIRE PROTECTION EQUIP</t>
  </si>
  <si>
    <t>190.326 : TRUCK, PALLET HYDRAULIC</t>
  </si>
  <si>
    <t>1979</t>
  </si>
  <si>
    <t>1981</t>
  </si>
  <si>
    <t>1982</t>
  </si>
  <si>
    <t>1983</t>
  </si>
  <si>
    <t>1984</t>
  </si>
  <si>
    <t>1977</t>
  </si>
  <si>
    <t>1986</t>
  </si>
  <si>
    <t>1991</t>
  </si>
  <si>
    <t>FT LAUDERDALE POWER PLT GAS TURBINES SET1 - 5070508045</t>
  </si>
  <si>
    <t>FT LAUDERDALE POWER PLT GAS TURBINES SET2 - 5070508046</t>
  </si>
  <si>
    <t>1971</t>
  </si>
  <si>
    <t>1988</t>
  </si>
  <si>
    <t>2000</t>
  </si>
  <si>
    <t>101.0051 : SITE PREPARATION</t>
  </si>
  <si>
    <t>317.0102 : SUPERSTRUCTURE</t>
  </si>
  <si>
    <t>317.0104 : ROOF</t>
  </si>
  <si>
    <t>317.0107 : PLUMBING SYSTEM COMPLETE</t>
  </si>
  <si>
    <t>317.0108 : LIGHTING SYSTEM COMPLETE</t>
  </si>
  <si>
    <t>317.0110 : HVAC SYSTEM COMPLETE</t>
  </si>
  <si>
    <t>317.0116 : FIRE PROTECTION SYS COMP</t>
  </si>
  <si>
    <t>317.0124 : SUBSTRUCTURE/FOUNDATION</t>
  </si>
  <si>
    <t>318.0131 : SUPERSTRUCTURE</t>
  </si>
  <si>
    <t>318.0133 : ROOF</t>
  </si>
  <si>
    <t>318.0136 : PLUMBING SYSTEM COMPLETE</t>
  </si>
  <si>
    <t>318.0137 : LIGHTING SYSTEM COMPLETE</t>
  </si>
  <si>
    <t>318.0139 : HVAC SYSTEM COMPLETE</t>
  </si>
  <si>
    <t>318.0145 : FIRE PROTECTION SYS COMP</t>
  </si>
  <si>
    <t>318.0153 : SUBSTRUCTURE/FOUNDATION</t>
  </si>
  <si>
    <t>319.0160 : SUPERSTRUCTURE</t>
  </si>
  <si>
    <t>319.0162 : ROOF</t>
  </si>
  <si>
    <t>319.0165 : PLUMBING SYSTEM COMPLETE</t>
  </si>
  <si>
    <t>319.0166 : LIGHTING SYSTEM COMPLETE</t>
  </si>
  <si>
    <t>319.0168 : HVAC SYSTEM COMPLETE</t>
  </si>
  <si>
    <t>319.0174 : FIRE PROTECTION SYS COMP</t>
  </si>
  <si>
    <t>319.0182 : SUBSTRUCTURE/FOUNDATION</t>
  </si>
  <si>
    <t>323.0278 : ROOF</t>
  </si>
  <si>
    <t>323.0281 : PLUMBING SYSTEM COMPLETE</t>
  </si>
  <si>
    <t>323.0282 : LIGHTING SYSTEM COMPLETE</t>
  </si>
  <si>
    <t>323.0284 : HVAC SYSTEM COMPLETE</t>
  </si>
  <si>
    <t>323.0298 : SUBSTRUCTURE/FOUNDATION</t>
  </si>
  <si>
    <t>324.0305 : SUPERSTRUCTURE</t>
  </si>
  <si>
    <t>324.0307 : ROOF</t>
  </si>
  <si>
    <t>324.0313 : HVAC SYSTEM COMPLETE</t>
  </si>
  <si>
    <t>324.0327 : SUBSTRUCTURE/FOUNDATION</t>
  </si>
  <si>
    <t>325.0334 : SUPERSTRUCTURE</t>
  </si>
  <si>
    <t>325.0336 : ROOF</t>
  </si>
  <si>
    <t>325.0342 : HVAC SYSTEM COMPLETE</t>
  </si>
  <si>
    <t>325.0356 : SUBSTRUCTURE/FOUNDATION</t>
  </si>
  <si>
    <t>201.1019 : PIPING</t>
  </si>
  <si>
    <t>201.1025 : LIFT STATION</t>
  </si>
  <si>
    <t>205.1037 : YARD LIGHTING FIXTURES</t>
  </si>
  <si>
    <t>203.1049 : ROAD</t>
  </si>
  <si>
    <t>203.1050 : PARKING LOT/SURFACING AN</t>
  </si>
  <si>
    <t>203.1051 : BRIDGES, INCL. FOUNDATIO</t>
  </si>
  <si>
    <t>204.1059 : PUMP COMPLETE</t>
  </si>
  <si>
    <t>204.1063 : PIPING</t>
  </si>
  <si>
    <t>204.1064 : FIRE PROTECTION SYSTEM</t>
  </si>
  <si>
    <t>205.1085 : LANDSCAPING</t>
  </si>
  <si>
    <t>1993</t>
  </si>
  <si>
    <t>206.1108 : SEWAGE TREATMENT EQUIPME</t>
  </si>
  <si>
    <t>205.1141 : FENCING</t>
  </si>
  <si>
    <t>208.1153 : DOCK, WHARF, OR PIER</t>
  </si>
  <si>
    <t>210.1191 : PIPING, ALL</t>
  </si>
  <si>
    <t>306.2210 : SUPERSTRUCTURE</t>
  </si>
  <si>
    <t>306.2212 : ROOF</t>
  </si>
  <si>
    <t>306.2215 : PLUMBING SYSTEM COMPLETE</t>
  </si>
  <si>
    <t>306.2218 : HVAC SYSTEM COMPLETE</t>
  </si>
  <si>
    <t>306.2224 : FIRE PROTECTION SYS COMP</t>
  </si>
  <si>
    <t>306.2232 : SUBSTRUCTURE/FOUNDATION</t>
  </si>
  <si>
    <t>310.2418 : SUPERSTRUCTURE</t>
  </si>
  <si>
    <t>310.2420 : ROOF</t>
  </si>
  <si>
    <t>310.2440 : SUBSTRUCTURE/FOUNDATION</t>
  </si>
  <si>
    <t>327.2522 : SUPERSTRUCTURE</t>
  </si>
  <si>
    <t>327.2524 : ROOF</t>
  </si>
  <si>
    <t>327.2527 : PLUMBING SYSTEM COMPLETE</t>
  </si>
  <si>
    <t>327.2528 : LIGHTING SYSTEM COMPLETE</t>
  </si>
  <si>
    <t>327.2530 : HVAC SYSTEM COMPLETE</t>
  </si>
  <si>
    <t>327.2544 : SUBSTRUCTURE/FOUNDATION</t>
  </si>
  <si>
    <t>328.2574 : SUPERSTRUCTURE</t>
  </si>
  <si>
    <t>328.2580 : LIGHTING SYSTEM COMPLETE</t>
  </si>
  <si>
    <t>328.2582 : HVAC SYSTEM COMPLETE</t>
  </si>
  <si>
    <t>328.2588 : FIRE PROTECTION SYS COMP</t>
  </si>
  <si>
    <t>328.2596 : SUBSTRUCTURE/FOUNDATION</t>
  </si>
  <si>
    <t>329.2634 : HVAC SYSTEM COMPLETE</t>
  </si>
  <si>
    <t>350.3110 : BUILDING/SHELTER, COMPLE</t>
  </si>
  <si>
    <t xml:space="preserve">504.6086 : CONTROL/INSTRUMENTATION </t>
  </si>
  <si>
    <t>504.6090 : PIPING</t>
  </si>
  <si>
    <t>504.6091 : PUMP COMPLETE</t>
  </si>
  <si>
    <t>504.6092 : TANK</t>
  </si>
  <si>
    <t>311.9563 : SUPERSTRUCTURE</t>
  </si>
  <si>
    <t>311.9565 : ROOF</t>
  </si>
  <si>
    <t>311.9585 : SUBSTRUCTURE/FOUNDATION</t>
  </si>
  <si>
    <t>312.9597 : SUPERSTRUCTURE</t>
  </si>
  <si>
    <t>312.9599 : ROOF</t>
  </si>
  <si>
    <t>312.9619 : SUBSTRUCTURE/FOUNDATION</t>
  </si>
  <si>
    <t>313.9631 : SUPERSTRUCTURE</t>
  </si>
  <si>
    <t>313.9633 : ROOF</t>
  </si>
  <si>
    <t>313.9653 : SUBSTRUCTURE/FOUNDATION</t>
  </si>
  <si>
    <t>316.9732 : SUPERSTRUCTURE</t>
  </si>
  <si>
    <t>316.9734 : ROOF</t>
  </si>
  <si>
    <t>316.9738 : LIGHTING SYSTEM COMPLETE</t>
  </si>
  <si>
    <t>316.9754 : SUBSTRUCTURE/FOUNDATION</t>
  </si>
  <si>
    <t>340.9796 : SUPERSTRUCTURE</t>
  </si>
  <si>
    <t>340.9798 : ROOF</t>
  </si>
  <si>
    <t>340.9801 : PLUMBING SYSTEM COMPLETE</t>
  </si>
  <si>
    <t>340.9802 : LIGHTING SYSTEM COMPLETE</t>
  </si>
  <si>
    <t>340.9804 : HVAC SYSTEM COMPLETE</t>
  </si>
  <si>
    <t>340.9812 : SUBSTRUCTURE/FOUNDATION</t>
  </si>
  <si>
    <t>34200Z000-PG0922-FtMyers GTs</t>
  </si>
  <si>
    <t>1996</t>
  </si>
  <si>
    <t>1999</t>
  </si>
  <si>
    <t>1998</t>
  </si>
  <si>
    <t>34200Z000-PG0923-PtEverglades GTs</t>
  </si>
  <si>
    <t>1997</t>
  </si>
  <si>
    <t>234.0861 : PIPING</t>
  </si>
  <si>
    <t>234.0863 : TANK</t>
  </si>
  <si>
    <t>702.1233 : FOUNDATION</t>
  </si>
  <si>
    <t>702.1234 : TANK</t>
  </si>
  <si>
    <t>702.1235 : LINER, COMPLETE</t>
  </si>
  <si>
    <t>702.1236 : DIKE OR DAM (OTHER)</t>
  </si>
  <si>
    <t xml:space="preserve">702.1238 : CONTROL/INSTRUMENTATION </t>
  </si>
  <si>
    <t>702.1241 : CATHODIC PROTECTION EQUI</t>
  </si>
  <si>
    <t>233.1247 : FOUNDATION</t>
  </si>
  <si>
    <t>233.1248 : TANK</t>
  </si>
  <si>
    <t>233.1249 : CATHODIC PROTECTION EQ</t>
  </si>
  <si>
    <t>233.1250 : DIKE OR DAM</t>
  </si>
  <si>
    <t xml:space="preserve">522.6188 : CONTROL/INSTRUMENTATION </t>
  </si>
  <si>
    <t>522.6194 : PIPING</t>
  </si>
  <si>
    <t>522.6203 : CATHODIC PROTECTION EQUI</t>
  </si>
  <si>
    <t xml:space="preserve">523.6224 : CONTROL/INSTRUMENTATION </t>
  </si>
  <si>
    <t>523.6231 : PIPING</t>
  </si>
  <si>
    <t>523.6232 : PUMP COMPLETE</t>
  </si>
  <si>
    <t>703.7788 : PIPING</t>
  </si>
  <si>
    <t>703.7801 : CATHODIC PROTECTION EQUI</t>
  </si>
  <si>
    <t>708.7904 : PIPING</t>
  </si>
  <si>
    <t>708.7915 : VALVE STATION</t>
  </si>
  <si>
    <t>709.7930 : PIPING</t>
  </si>
  <si>
    <t>709.7931 : FOUNDATION</t>
  </si>
  <si>
    <t>709.7933 : PUMP COMPLETE</t>
  </si>
  <si>
    <t>709.7934 : DRIVE, ELECTRIC MOTOR, C</t>
  </si>
  <si>
    <t>710.7944 : PIPING</t>
  </si>
  <si>
    <t>821.9193 : FOUNDATION</t>
  </si>
  <si>
    <t>821.9194 : HEAT EXCHANGER, SHELL</t>
  </si>
  <si>
    <t>821.9195 : HEAT EXCHANGER, TUBE BUN</t>
  </si>
  <si>
    <t>821.9196 : PIPING</t>
  </si>
  <si>
    <t xml:space="preserve">821.9199 : VALVE, SPECIAL          </t>
  </si>
  <si>
    <t>*INACTIVE* FT LAUD PP SPARE JET ENGINES - 5070508024</t>
  </si>
  <si>
    <t>1994</t>
  </si>
  <si>
    <t>002.004  : VENDOR/CONTRACTOR CONTRI</t>
  </si>
  <si>
    <t xml:space="preserve">145.0247 : CONTROL/INSTRUMENTATION </t>
  </si>
  <si>
    <t>145.0248 : FOUNDATION</t>
  </si>
  <si>
    <t>145.0249 : FIRE PROTECTION SYS COMP</t>
  </si>
  <si>
    <t>145.0250 : TURBINE CASING</t>
  </si>
  <si>
    <t>145.0251 : COMPRESSOR CASING</t>
  </si>
  <si>
    <t>145.0252 : TRANSITION NOZZLE</t>
  </si>
  <si>
    <t>145.0255 : COMPRESSOR ROTOR/WHEEL</t>
  </si>
  <si>
    <t>FT MYERS GAS TURBINE STOREROOM - 5051911047</t>
  </si>
  <si>
    <t>145.0257 : COMPRESSOR BLADES (ROTAT</t>
  </si>
  <si>
    <t>145.0258 : COMPRESSOR BLADES (STATI</t>
  </si>
  <si>
    <t>145.0259 : BURNER BASKET</t>
  </si>
  <si>
    <t>145.0262 : PIPING</t>
  </si>
  <si>
    <t>145.0263 : FUEL NOZZLE</t>
  </si>
  <si>
    <t>145.0264 : ACOUSTICAL ENCLOSURE</t>
  </si>
  <si>
    <t>145.0266 : TURBINE ROTOR/WHEEL</t>
  </si>
  <si>
    <t>145.0268 : TURBINE BLADES (ROTATING</t>
  </si>
  <si>
    <t>145.0269 : TURBINE BLADES(STATIONAR</t>
  </si>
  <si>
    <t>145.0270 : TURBINE SHROUD SEALS</t>
  </si>
  <si>
    <t>145.0271 : END COVERS</t>
  </si>
  <si>
    <t>146.0283 : BURNER CANS</t>
  </si>
  <si>
    <t>146.0286 : HIGH SPEED COMPRESSOR RO</t>
  </si>
  <si>
    <t>146.0287 : HIGH SPEED COMPRESSOR ST</t>
  </si>
  <si>
    <t>146.0288 : COLD SECTION CASING</t>
  </si>
  <si>
    <t>146.0289 : LOW SPEED COMPRESSOR ROT</t>
  </si>
  <si>
    <t>146.0290 : LOW SPEED COMPRESSOR STA</t>
  </si>
  <si>
    <t>146.0291 : FUEL MANIFOLD COMPLETE</t>
  </si>
  <si>
    <t>146.0292 : HOT SECTION CASING</t>
  </si>
  <si>
    <t xml:space="preserve">146.0293 : HIGH SPEED TURBINE ROT. </t>
  </si>
  <si>
    <t>146.0294 : HIGH SPEED TURBINE SHAFT</t>
  </si>
  <si>
    <t>146.0295 : LOW SPEED TURBINE ROT. B</t>
  </si>
  <si>
    <t>146.0296 : LOW SPEED TURBINE STA. B</t>
  </si>
  <si>
    <t xml:space="preserve">146.0297 : LOW SPEED TURBINE SHAFT </t>
  </si>
  <si>
    <t>146.0298 : GEAR BOX (INCL. OIL PUMP</t>
  </si>
  <si>
    <t>146.0299 : GOVERNOR SYSTEM COMPLETE</t>
  </si>
  <si>
    <t>146.0300 : FUEL SYSTEM COMPLETE</t>
  </si>
  <si>
    <t>146.0301 : ACOUSTICAL ENCLOSURE</t>
  </si>
  <si>
    <t>147.0323 : AIRCRAFT GT POWER/EXPAND</t>
  </si>
  <si>
    <t>271.1548 : TURBINE CONTROL SYSTEM</t>
  </si>
  <si>
    <t>271.1564 : TURNING GEAR ASSEMBLY</t>
  </si>
  <si>
    <t>472.5694 : PIPING</t>
  </si>
  <si>
    <t>472.5695 : PUMP COMPLETE</t>
  </si>
  <si>
    <t>472.5696 : TANK</t>
  </si>
  <si>
    <t>472.5699 : FIRE PROTECTION SYS COMP</t>
  </si>
  <si>
    <t>473.5711 : ENCLOSURE</t>
  </si>
  <si>
    <t xml:space="preserve">473.5719 : CONTROL/INSTRUMENTATION </t>
  </si>
  <si>
    <t>473.5721 : TANK</t>
  </si>
  <si>
    <t>473.5726 : PIPING</t>
  </si>
  <si>
    <t xml:space="preserve">476.5752 : CONTROL/INSTRUMENTATION </t>
  </si>
  <si>
    <t>831.9247 : ATOMIZING AIR SYSTEM</t>
  </si>
  <si>
    <t>831.9248 : COMPRESSOR ATOMIZING AIR</t>
  </si>
  <si>
    <t>833.9308 : SILENCER/MUFFLER</t>
  </si>
  <si>
    <t>834.9333 : SILENCER/MUFFLER</t>
  </si>
  <si>
    <t>834.9334 : INLET BLEED HEAT SYSTEM</t>
  </si>
  <si>
    <t>834.9335 : AIR SCREEN</t>
  </si>
  <si>
    <t>834.9336 : INLET DUCT, WITH INSULAT</t>
  </si>
  <si>
    <t xml:space="preserve">834.9337 : CONTROL/INSTRUMENTATION </t>
  </si>
  <si>
    <t>834.9339 : INLET FOGGER SYSTEM</t>
  </si>
  <si>
    <t>835.9345 : SILENCER/MUFFLER</t>
  </si>
  <si>
    <t>835.9346 : INTERIOR DUCTWORK W/INSU</t>
  </si>
  <si>
    <t>835.9348 : EXTERIOR EXHAUST DUCT PA</t>
  </si>
  <si>
    <t>835.9349 : STACK/CHIMNEY EXTERIOR P</t>
  </si>
  <si>
    <t>835.9351 : FOUNDATION</t>
  </si>
  <si>
    <t>838.9362 : COMPRESSOR, AIR, COMPLET</t>
  </si>
  <si>
    <t xml:space="preserve">838.9363 : CONTROL/INSTRUMENTATION </t>
  </si>
  <si>
    <t>838.9364 : DRIVE, ELECTRIC MOTOR, C</t>
  </si>
  <si>
    <t>838.9365 : DRIVE,ELEC. MOTOR, ROTAT</t>
  </si>
  <si>
    <t>838.9366 : DRIVE, ELECTRIC MOTOR,ST</t>
  </si>
  <si>
    <t>838.9368 : PIPING, ALL UNDER 4 INCH</t>
  </si>
  <si>
    <t>838.9369 : PIPING</t>
  </si>
  <si>
    <t xml:space="preserve">838.9370 : STRAINER, &gt; 4 INCH PIPE </t>
  </si>
  <si>
    <t>838.9374 : STARTING SYSTEM EQUIPMEN</t>
  </si>
  <si>
    <t xml:space="preserve">838.9375 : RECEIVER                </t>
  </si>
  <si>
    <t>843.9406 : WATER WASH SYSTEM EQUIPM</t>
  </si>
  <si>
    <t>843.9407 : PIPING, ALL UNDER 4 INCH</t>
  </si>
  <si>
    <t xml:space="preserve">843.9410 : TANK                    </t>
  </si>
  <si>
    <t xml:space="preserve">843.9414 : WASH NOZZLES            </t>
  </si>
  <si>
    <t>844.9430 : PIPING</t>
  </si>
  <si>
    <t>844.9431 : TANK</t>
  </si>
  <si>
    <t>844.9432 : REMOTE OIL COOLER</t>
  </si>
  <si>
    <t>844.9433 : COOLER FAN COMPLETE WITH</t>
  </si>
  <si>
    <t>34400Z000-PG0922-FtMyers GTs</t>
  </si>
  <si>
    <t>FT LAUDERDALE POWER PLT SPARE GT ROTOR - 5070508042</t>
  </si>
  <si>
    <t>1985</t>
  </si>
  <si>
    <t>34400Z000-PG0923-PtEverglades GTs</t>
  </si>
  <si>
    <t>171.0506 : CONCRETE PEDESTAL</t>
  </si>
  <si>
    <t>272.1571 : FRAME/HOUSING</t>
  </si>
  <si>
    <t>272.1572 : ROTOR COILS</t>
  </si>
  <si>
    <t>272.1573 : ROTOR</t>
  </si>
  <si>
    <t>272.1574 : STATOR COILS</t>
  </si>
  <si>
    <t>272.1575 : WEDGE SYSTEM</t>
  </si>
  <si>
    <t>272.1584 : STATOR</t>
  </si>
  <si>
    <t xml:space="preserve">467.5554 : CONTROL/INSTRUMENTATION </t>
  </si>
  <si>
    <t>467.5556 : ENCLOSURE</t>
  </si>
  <si>
    <t>467.5567 : STATOR (MAIN EXCITER)</t>
  </si>
  <si>
    <t>467.5569 : ROTOR (MAIN EXCITER)</t>
  </si>
  <si>
    <t>34500Z000-PG0923-PtEverglades GTs</t>
  </si>
  <si>
    <t>181.0514 : GENERATOR LEADS SUPPORTS</t>
  </si>
  <si>
    <t xml:space="preserve">281.1602 : LOAD CENTER, INCL. BUS, </t>
  </si>
  <si>
    <t xml:space="preserve">281.1604 : CONTROL/INSTRUMENTATION </t>
  </si>
  <si>
    <t>281.1610 : DISTRIBUTION PANEL, INCL</t>
  </si>
  <si>
    <t xml:space="preserve">287.1728 : CONTROL/INSTRUMENTATION </t>
  </si>
  <si>
    <t>287.1730 : TRANSFORMER</t>
  </si>
  <si>
    <t>290.1780 : INSTRUMENT AC DISTRIBUTI</t>
  </si>
  <si>
    <t>291.1796 : ALL OTHER STATION BATTER</t>
  </si>
  <si>
    <t>291.1797 : BATTERY</t>
  </si>
  <si>
    <t>291.1798 : BATTERY CHARGER-PRODUCTI</t>
  </si>
  <si>
    <t>381.3775 : GROUNDING GRID</t>
  </si>
  <si>
    <t>382.3784 : CONDUIT ALL</t>
  </si>
  <si>
    <t>382.3786 : CABLE TRAY-PRODUCTION</t>
  </si>
  <si>
    <t>382.3787 : DUCT BANK, ALL</t>
  </si>
  <si>
    <t>383.3798 : ISOPHASE BUS, COMPLETE</t>
  </si>
  <si>
    <t>383.3805 : FOUNDATION</t>
  </si>
  <si>
    <t>481.5815 : MAIN (BTG/RTG) CONTROL B</t>
  </si>
  <si>
    <t xml:space="preserve">482.5833 : CONTROL/INSTRUMENTATION </t>
  </si>
  <si>
    <t>581.7015 : CABLE: POWER</t>
  </si>
  <si>
    <t>581.7018 : DISTRIBUTION PANEL, INCL</t>
  </si>
  <si>
    <t>581.7024 : MOTOR CONTROL CENTER SWI</t>
  </si>
  <si>
    <t xml:space="preserve">581.7027 : CONTROL/INSTRUMENTATION </t>
  </si>
  <si>
    <t>582.7041 : CABLE: POWER</t>
  </si>
  <si>
    <t xml:space="preserve">582.7044 : CONTROL/INSTRUMENTATION </t>
  </si>
  <si>
    <t>582.7046 : CIRCUIT BKR. RATED 500</t>
  </si>
  <si>
    <t xml:space="preserve">582.7049 : POWER CENTER SWITCHGEAR </t>
  </si>
  <si>
    <t>582.7050 : MOTOR CONTROL CENTER SWI</t>
  </si>
  <si>
    <t xml:space="preserve">585.7125 : CONTROL/INSTRUMENTATION </t>
  </si>
  <si>
    <t>585.7130 : MOTOR CONTROL CENTER SWI</t>
  </si>
  <si>
    <t>681.7674 : LOAD CONTROL AND METERIN</t>
  </si>
  <si>
    <t xml:space="preserve">683.7713 : RECORDER                </t>
  </si>
  <si>
    <t>683.7716 : ANNUNCIATOR PANEL (NOT P</t>
  </si>
  <si>
    <t xml:space="preserve">683.7717 : DISPLAY TERMINAL        </t>
  </si>
  <si>
    <t>684.7732 : RELAY, NEGATIVE SEQUENCE</t>
  </si>
  <si>
    <t xml:space="preserve">684.7733 : CONTROL PANEL           </t>
  </si>
  <si>
    <t>684.7734 : GENERATOR PROTECTION</t>
  </si>
  <si>
    <t>684.7735 : INADVERTENT ENERGIZATION</t>
  </si>
  <si>
    <t>684.7736 : GENERATOR AUTO-SYNCHRONI</t>
  </si>
  <si>
    <t>34600Z000-PG0922-FtMyers GTs</t>
  </si>
  <si>
    <t>34600Z000-PG0923-PtEverglades GTs</t>
  </si>
  <si>
    <t>187.010  : TRACTOR (PU 010)</t>
  </si>
  <si>
    <t>183.0521 : COMPRESSOR, AIR, COMPLET</t>
  </si>
  <si>
    <t>190.064  : DRILL PRESS, FIXED (PU 0</t>
  </si>
  <si>
    <t>186.0652 : PAX PHONE SYSTEM</t>
  </si>
  <si>
    <t>190.078  : SOLDERING STATION/EQUIPM</t>
  </si>
  <si>
    <t>195.0791 : VACUUM CLEANING EQUIPMEN</t>
  </si>
  <si>
    <t>190.0833 : MILLING MACHINE (PU 0833</t>
  </si>
  <si>
    <t>189.1001 : CABINETS/COUNTERS</t>
  </si>
  <si>
    <t>190.104  : SHOP EQUIPMENT TOOLS</t>
  </si>
  <si>
    <t>192.1842 : ELECTRIC STACKER (PU 184</t>
  </si>
  <si>
    <t>192.1843 : FORK LIFT</t>
  </si>
  <si>
    <t>190.211 : LIFTING EQUIPMENT</t>
  </si>
  <si>
    <t>192.324  : FORK LIFT 4000 LBS. OR S</t>
  </si>
  <si>
    <t>189.420 : OSCILLOSCOPE</t>
  </si>
  <si>
    <t>189.550 : TEST/CHECK DEVICES</t>
  </si>
  <si>
    <t>189.607  : OVEN, DRYING (PU 607)</t>
  </si>
  <si>
    <t>189.610  : AIR COMPRESSOR (PU 610)</t>
  </si>
  <si>
    <t>190.612 : SANDBLASTING MACHINE</t>
  </si>
  <si>
    <t>190.627  : MILLING MACHINE (PU 627)</t>
  </si>
  <si>
    <t>190.630  : LATHE, FIXED (PU 630)</t>
  </si>
  <si>
    <t>190.661 : CAB WK BENCH SHOP EQUIP</t>
  </si>
  <si>
    <t>FERC INCREMENTAL AFUDC - OTHER PRODUCTION - 5070508053</t>
  </si>
  <si>
    <t>34100Z000-PG0908-FtLauderdale GTs</t>
  </si>
  <si>
    <t>1989</t>
  </si>
  <si>
    <t>2002</t>
  </si>
  <si>
    <t>2004</t>
  </si>
  <si>
    <t>2005</t>
  </si>
  <si>
    <t>148.0573 : OPERATING SYSTEM</t>
  </si>
  <si>
    <t>2007</t>
  </si>
  <si>
    <t>2008</t>
  </si>
  <si>
    <t>2012</t>
  </si>
  <si>
    <t>2003</t>
  </si>
  <si>
    <t>1969</t>
  </si>
  <si>
    <t>1958</t>
  </si>
  <si>
    <t>702.1240 : HEATING SYSTEM 232</t>
  </si>
  <si>
    <t>205.1037: YARD LIGHTING FIXTURES</t>
  </si>
  <si>
    <t>34200Z005-PG0922-FtMyers GTs</t>
  </si>
  <si>
    <t>Z005-FUEL TANKS - DEPR</t>
  </si>
  <si>
    <t>34200Z005-PG0923-PtEverglades GTs</t>
  </si>
  <si>
    <t>34200Z005-PG0921-FtLauderdale GTs</t>
  </si>
  <si>
    <t>383.3806 : CIRCUIT BRKR 1000 A</t>
  </si>
  <si>
    <t>482.5835 : GENERATOR VOLTAGE REGULA</t>
  </si>
  <si>
    <t xml:space="preserve">146.0302 : GAS TURBINE ENGINE </t>
  </si>
  <si>
    <t xml:space="preserve">844.9437 : CONTROL/INSTRUMENTATION </t>
  </si>
  <si>
    <t>34200Z023-PG0923-PtEverglades GTs</t>
  </si>
  <si>
    <t>Z023-SPILL PREVENT - DEPR</t>
  </si>
  <si>
    <t>34200Z023-PG0921-FtLauderdale GTs</t>
  </si>
  <si>
    <t>323.0290 : FIRE PROTECTION SYS COMP</t>
  </si>
  <si>
    <t>34200Z023-PG0922-FtMyers GTs</t>
  </si>
  <si>
    <t>145.0265 : COMBUSTOR LINER</t>
  </si>
  <si>
    <t>34100Z023-PG0922-FtMyers GTs</t>
  </si>
  <si>
    <t>504.6096 : WASTE WATER TREATMENT EQ</t>
  </si>
  <si>
    <t>702.1237 : DIKE OR DAM LINER</t>
  </si>
  <si>
    <t>34100Z023-PG0921-FtLauderdale GTs</t>
  </si>
  <si>
    <t>34500Z023-PG0922-FtMyers GTs</t>
  </si>
  <si>
    <t>34100Z023-PG0923-PtEverglades GTs</t>
  </si>
  <si>
    <t>523.6239 : RETAINING ENCLOSURE</t>
  </si>
  <si>
    <t>287.1729 : FOUNDATION</t>
  </si>
  <si>
    <t>324.0319 : FIRE PROTECTION SYS COMP</t>
  </si>
  <si>
    <t>2006</t>
  </si>
  <si>
    <t>325.0348 : FIRE PROTECTION SYS COMP</t>
  </si>
  <si>
    <t>148.0571 : OPERATOR STATION</t>
  </si>
  <si>
    <t>148.0572 : CONTROLLER</t>
  </si>
  <si>
    <t>148.0577 : DISPLAY</t>
  </si>
  <si>
    <t>148.0579 : POWER SUPPLY</t>
  </si>
  <si>
    <t>148.0580 : I/O RACKS PER CONTROLLER</t>
  </si>
  <si>
    <t xml:space="preserve">282.1618 : CONTROL/INSTRUMENTATION </t>
  </si>
  <si>
    <t xml:space="preserve">284.1655 : CONTROL/INSTRUMENTATION </t>
  </si>
  <si>
    <t>284.1658 : STATOR COMPLETE</t>
  </si>
  <si>
    <t>284.1659 : ROTOR COMPLETE</t>
  </si>
  <si>
    <t>284.1660 : EXCITER</t>
  </si>
  <si>
    <t>284.1665 : FOUNDATION</t>
  </si>
  <si>
    <t>285.1681 : FOUNDATION</t>
  </si>
  <si>
    <t>285.1683 : PIPING</t>
  </si>
  <si>
    <t>285.1686 : TANK</t>
  </si>
  <si>
    <t xml:space="preserve">285.1688 : CONTROL/INSTRUMENTATION </t>
  </si>
  <si>
    <t>585.7123 : FOUNDATION</t>
  </si>
  <si>
    <t xml:space="preserve">585.7129 : POWER CENTER SWITCHGEAR </t>
  </si>
  <si>
    <t>585.7135 : NON-SEGREGATED BUS, COMP</t>
  </si>
  <si>
    <t>282.1613 : ENGINE</t>
  </si>
  <si>
    <t xml:space="preserve">585.7126 : CIRCUIT BKR. RATED 500 </t>
  </si>
  <si>
    <t>312.9611 : FIRE PROTECTION SYS COMP</t>
  </si>
  <si>
    <t>34300Z031-PG0922-FtMyers GTs</t>
  </si>
  <si>
    <t>Z031-CLEAN AIR INTER RULE - DEPR</t>
  </si>
  <si>
    <t>34300Z031-PG0921-FtLauderdale GTs</t>
  </si>
  <si>
    <t>34300Z031-PG0923-PtEverglades GTs</t>
  </si>
  <si>
    <t>148.0574 : SYSTEM INTERFACE</t>
  </si>
  <si>
    <t>148.0578 : NETWORK SWITCH</t>
  </si>
  <si>
    <t>838.9373 : MOTOR ROTATING ASSEMBLY</t>
  </si>
  <si>
    <t>838.9376 : MOTOR STATIONARY WINDING</t>
  </si>
  <si>
    <t>835.9352: CEMS COMPUTR/MICROPR</t>
  </si>
  <si>
    <t>835.9353: EMISSION MONIT ANALYZR</t>
  </si>
  <si>
    <t>2009</t>
  </si>
  <si>
    <t>34500Z023-PG0923-PtEverglades GTs</t>
  </si>
  <si>
    <t>581.7017 : FOUNDATION</t>
  </si>
  <si>
    <t>683.7724 : OPERATOR SYSTEM INTERACE</t>
  </si>
  <si>
    <t>327.2532 : FLOOR COVERING</t>
  </si>
  <si>
    <t>2010</t>
  </si>
  <si>
    <t>323.0277 : AIR HANDLER</t>
  </si>
  <si>
    <t>323.0280 : CONDENSER/COMPRESSOR</t>
  </si>
  <si>
    <t>34300Z003-PG0921-FtLauderdale GTs</t>
  </si>
  <si>
    <t>2014</t>
  </si>
  <si>
    <t>Z003-CEM - DEPR</t>
  </si>
  <si>
    <t>145.0246 : TURB SHAFT (FWD OR AFT)</t>
  </si>
  <si>
    <t>319.0161 : AIR HANDLER</t>
  </si>
  <si>
    <t>319.0164 : CONDENSER/COMPRESSOR</t>
  </si>
  <si>
    <t>2011</t>
  </si>
  <si>
    <t>521.6159 : RETAINING ENCLOSURE</t>
  </si>
  <si>
    <t>289.1762 : VITAL AC DISTRIBUTION EQ</t>
  </si>
  <si>
    <t>310.2432 : FIRE PROTECTION SYS COMP</t>
  </si>
  <si>
    <t>145.0244 : LOAD COUPLING</t>
  </si>
  <si>
    <t>702.7773 : LINER, COMPLETE</t>
  </si>
  <si>
    <t>2013</t>
  </si>
  <si>
    <t>34670Z000-PG-PtEverglades GTs</t>
  </si>
  <si>
    <t>34670 - Misc Power Plt Equipt - 7Yr</t>
  </si>
  <si>
    <t>190.772 : PORTABLE TOOLS AND EQUIP</t>
  </si>
  <si>
    <t>34670Z000-PG-FtLauderdale GTs</t>
  </si>
  <si>
    <t>31670Z000-PG-PtEverglades GTs</t>
  </si>
  <si>
    <t>31670 - Misc Power Plt Equipt - 7Yr</t>
  </si>
  <si>
    <t>191.773  : OFFICE FURNITURE (PU 773</t>
  </si>
  <si>
    <t>34630Z000-PG-PtEverglades GTs</t>
  </si>
  <si>
    <t>34630 - Misc Power Plt Equipt - 3Yr</t>
  </si>
  <si>
    <t>191.350  : PC EQUIPMENT</t>
  </si>
  <si>
    <t>272.1593 : WATT HOUR METER</t>
  </si>
  <si>
    <t xml:space="preserve">522.6199 : VALVE, POWER OPERATED 8 </t>
  </si>
  <si>
    <t>190.0816 : PORTABLETOOLS &amp; EQUIP</t>
  </si>
  <si>
    <t>2015</t>
  </si>
  <si>
    <t>327.2526 : CONDENSER/COMPRESSOR</t>
  </si>
  <si>
    <t>189.771  : PORTABLE EQUIPMENT (PU 7</t>
  </si>
  <si>
    <t>482.5834 : ENCLOSURE</t>
  </si>
  <si>
    <t>482.5838 : HVAC SYSTEM</t>
  </si>
  <si>
    <t>313.9639 : HVAC SYSTEM COMPLETE</t>
  </si>
  <si>
    <t>Grand Total</t>
  </si>
  <si>
    <t>Sum of Book Cost</t>
  </si>
  <si>
    <t>major_location</t>
  </si>
  <si>
    <t>asset_location</t>
  </si>
  <si>
    <t>property_group</t>
  </si>
  <si>
    <t>retirement_unit</t>
  </si>
  <si>
    <t>utility_account</t>
  </si>
  <si>
    <t>depr_group</t>
  </si>
  <si>
    <t>asset_id</t>
  </si>
  <si>
    <t>eng_in_service_year</t>
  </si>
  <si>
    <t>month</t>
  </si>
  <si>
    <t>quantity</t>
  </si>
  <si>
    <t>Book_Cost</t>
  </si>
  <si>
    <t>allocated_reserve</t>
  </si>
  <si>
    <t>net_book_value</t>
  </si>
  <si>
    <t>RATE</t>
  </si>
  <si>
    <t>Proj. Exp. Dec-2016</t>
  </si>
  <si>
    <t>Reserve Dec-2016</t>
  </si>
  <si>
    <t>NBV Dec-2016</t>
  </si>
  <si>
    <t>000 : Non-Unitized</t>
  </si>
  <si>
    <t>000 : FPL Conversion 000</t>
  </si>
  <si>
    <t>190 : TOOLS, SHOP, AND GARAGE EQUIP</t>
  </si>
  <si>
    <t>328 : WAREHOUSE</t>
  </si>
  <si>
    <t>316 : P BUILDING</t>
  </si>
  <si>
    <t>327 : SERVICE BUILDING</t>
  </si>
  <si>
    <t>203 : ROADWAYS-PRODUCTION</t>
  </si>
  <si>
    <t>210 : PONDS (NOT COOLING)</t>
  </si>
  <si>
    <t>204 : SITE FIRE PROTECTION</t>
  </si>
  <si>
    <t>340 : CONTROL ROOM BUILDING</t>
  </si>
  <si>
    <t>329 : TURBINE GENERATOR BUILDING</t>
  </si>
  <si>
    <t>205 : YARD IMPROVEMENTS-PRODUCTION</t>
  </si>
  <si>
    <t>504 : WASTE WATER TREATMENT SYSTEM</t>
  </si>
  <si>
    <t>101 : INITIAL SITE PREPARATION  - P</t>
  </si>
  <si>
    <t>201 : SITE DRAINAGE SYSTEM-PRODUCTI</t>
  </si>
  <si>
    <t>208 : WATERFRONT IMPROVEMENT (NOT C</t>
  </si>
  <si>
    <t>350 : MISCELLANEOUS BUILDINGS-PRODU</t>
  </si>
  <si>
    <t>306 : F BUILDING</t>
  </si>
  <si>
    <t>310 : J BUILDING</t>
  </si>
  <si>
    <t>311 : K BUILDING</t>
  </si>
  <si>
    <t>312 : L BUILDING</t>
  </si>
  <si>
    <t>313 : M BUILDING</t>
  </si>
  <si>
    <t>317 : Q BUILDING</t>
  </si>
  <si>
    <t>323 : W BUILDING</t>
  </si>
  <si>
    <t>324 : X BUILDING</t>
  </si>
  <si>
    <t>325 : Y BUILDING</t>
  </si>
  <si>
    <t>206 : SITE SEWAGE TREATMENT SYSTEM</t>
  </si>
  <si>
    <t>318 : R BUILDING</t>
  </si>
  <si>
    <t>319 : S BUILDING</t>
  </si>
  <si>
    <t>703 : FUEL OIL/GAS TRANSFER SYSTEM</t>
  </si>
  <si>
    <t>709 : DIESEL OIL UNLOADING STATION</t>
  </si>
  <si>
    <t>523 : DIESEL (LIGHT) OIL SUPPLY SYS</t>
  </si>
  <si>
    <t>702 : LIGHT/DIESEL OIL STORAGE SYST</t>
  </si>
  <si>
    <t>522 : GAS FUEL SUPPLY SYSTEM</t>
  </si>
  <si>
    <t>233 : JET FUEL STORAGE SYSTEM</t>
  </si>
  <si>
    <t>710 : JET FUEL UNLOADING STATION</t>
  </si>
  <si>
    <t>521 : HEAVY OIL SUPPLY SYSTEM</t>
  </si>
  <si>
    <t>234 : WASTE OIL STORAGE SYSTEM</t>
  </si>
  <si>
    <t>821 : FUEL TREATMENT SKIDS (MECHANI</t>
  </si>
  <si>
    <t>145 : INDUSTRIAL GAS TURBINE</t>
  </si>
  <si>
    <t>271 : STEAM TURBINE</t>
  </si>
  <si>
    <t>843 : WATER WASH SYSTEM</t>
  </si>
  <si>
    <t>835 : EXHAUST SYSTEM, GT</t>
  </si>
  <si>
    <t>834 : INLET FOGGER SYSTEM</t>
  </si>
  <si>
    <t>148 : CT/GT CONTROL SYSTEM</t>
  </si>
  <si>
    <t>844 : G.G. LUBE OIL SYSTEM</t>
  </si>
  <si>
    <t>473 : TURBINE LUBE OIL SYSTEM</t>
  </si>
  <si>
    <t>838 : STARTING AND TURNING SYSTEM</t>
  </si>
  <si>
    <t>002 : VENDOR/CONTRACTOR CONTRIBUTIO</t>
  </si>
  <si>
    <t>476 : TURBINE GENERATOR SUPERVISORY</t>
  </si>
  <si>
    <t>831 : GAS TURBINE ATOMIZING AIR SYS</t>
  </si>
  <si>
    <t>146 : AIRCRAFT GAS TURBINE SYSTEM</t>
  </si>
  <si>
    <t>147 : AIRCRAFT GT POWER/EXPANDER TU</t>
  </si>
  <si>
    <t>472 : TURBINE LUBE OIL STORAGE &amp; TR</t>
  </si>
  <si>
    <t>833 : AIR COOLING SYSTEM, G.T.</t>
  </si>
  <si>
    <t>467 : EXCITER</t>
  </si>
  <si>
    <t>272 : GENERATOR</t>
  </si>
  <si>
    <t>171 : TURBINE GENERATOR CONCRETE PE</t>
  </si>
  <si>
    <t>383 : GENERATOR BUS</t>
  </si>
  <si>
    <t>481 : CONTROL BOARDS</t>
  </si>
  <si>
    <t>285 : EMERGENCY DIESEL FUEL SYSTEM</t>
  </si>
  <si>
    <t>289 : VITAL AC DISTRIBUTION SYSTEM</t>
  </si>
  <si>
    <t>181 : GENERATOR BUS STRUCTURAL SUPP</t>
  </si>
  <si>
    <t>281 : 125 VOLT DC DISTRIBUTION SYST</t>
  </si>
  <si>
    <t>284 : EMERGENCY(BLACK START)GENERAT</t>
  </si>
  <si>
    <t>287 : AUXILIARY/STATION SERVICE TRA</t>
  </si>
  <si>
    <t>291 : STATION BATTERY SYSTEM-PRODUC</t>
  </si>
  <si>
    <t>381 : STATION GROUNDING SYSTEM -PRO</t>
  </si>
  <si>
    <t>382 : CONDUIT AND RACEWAY SYSTEM-PR</t>
  </si>
  <si>
    <t>482 : GENERATOR VOLTAGE REGULATOR S</t>
  </si>
  <si>
    <t>581 : 120/208 POWER DISTRIBUTION SY</t>
  </si>
  <si>
    <t>582 : 480 VOLT POWER DISTRIBUTION S</t>
  </si>
  <si>
    <t>585 : 4.16KV POWER DISTRIBUTION SYS</t>
  </si>
  <si>
    <t>681 : LOAD CONTROL AND METERING SYS</t>
  </si>
  <si>
    <t>683 : ANNUNCIATOR/SOE/DATA ACQUISIT</t>
  </si>
  <si>
    <t>684 : PROTECTION AND CONTROL SYSTEM</t>
  </si>
  <si>
    <t>290 : INSTRUMENT AC DISTRIBUTION SY</t>
  </si>
  <si>
    <t>195 : VACUUM CLEANING EQUIPMENT</t>
  </si>
  <si>
    <t>183 : STATION/SERVICE AIR SYSTEM</t>
  </si>
  <si>
    <t>192 : STORES EQUIPMENT-PRODUCTION</t>
  </si>
  <si>
    <t>186 : INTRASITE/OFFSITE COMM SYSTEM</t>
  </si>
  <si>
    <t>189 : LABORATORY AND TEST EQUIPMENT</t>
  </si>
  <si>
    <t>187 : TRANSPORTATION EQUIPMENT-PROD</t>
  </si>
  <si>
    <t>191 : OFFICE FURNITURE AND EQUIPMEN</t>
  </si>
  <si>
    <t>Retired Oct 2015</t>
  </si>
  <si>
    <t>Monthly Depreciation</t>
  </si>
  <si>
    <t>Months to Retirement</t>
  </si>
  <si>
    <t>Projected Retirement Date</t>
  </si>
  <si>
    <t>June 16</t>
  </si>
  <si>
    <t>October 16</t>
  </si>
  <si>
    <t>Proj. Add Depr Exp.</t>
  </si>
  <si>
    <t>Reserve at Retirement</t>
  </si>
  <si>
    <t>NBV at Retirement</t>
  </si>
  <si>
    <t>Calculated NBV at Retirement</t>
  </si>
  <si>
    <t>Month Number</t>
  </si>
  <si>
    <t>"Ferc Activity Code_x000D_
Ferc Activity Code"</t>
  </si>
  <si>
    <t>Retirement</t>
  </si>
  <si>
    <t>Retired Cost</t>
  </si>
  <si>
    <t>Retired Quantity</t>
  </si>
  <si>
    <t>Jul-2015 Factor</t>
  </si>
  <si>
    <t>Rate</t>
  </si>
  <si>
    <t>Reserve as of 7/31/2015</t>
  </si>
  <si>
    <t>1/2 Month Depr Aug-2015</t>
  </si>
  <si>
    <t>Cost</t>
  </si>
  <si>
    <t>Total Reserve</t>
  </si>
  <si>
    <t>Net Book Vale</t>
  </si>
  <si>
    <t>Retirement Date</t>
  </si>
  <si>
    <t>Check</t>
  </si>
  <si>
    <t>Sum of NBV at Retirement</t>
  </si>
  <si>
    <t>Sum of Reserve at Retirement</t>
  </si>
  <si>
    <t>Values</t>
  </si>
  <si>
    <t>FtLauderdale GTs Total</t>
  </si>
  <si>
    <t>FtMyers GTs Total</t>
  </si>
  <si>
    <t>PtEverglades GTs Total</t>
  </si>
  <si>
    <t>Row Labels</t>
  </si>
  <si>
    <t>NBV at Retirement per Charles Rote</t>
  </si>
  <si>
    <t>Difference</t>
  </si>
  <si>
    <t>*</t>
  </si>
  <si>
    <t>Less Ft. Myers Aug-15 retirements</t>
  </si>
  <si>
    <t>"Sub Account_x000D_
Sub Account"2</t>
  </si>
  <si>
    <t>Base</t>
  </si>
  <si>
    <t>Clause</t>
  </si>
  <si>
    <t>09/2015</t>
  </si>
  <si>
    <t xml:space="preserve">708 : HEAVY FUEL OIL/GAS UNLOADING </t>
  </si>
  <si>
    <t>145.0610 : Gear Box</t>
  </si>
  <si>
    <t>145.0602 : Turning Gear Assembly</t>
  </si>
  <si>
    <t xml:space="preserve">282 : EMERGENCY(BLACK START)DIESEL </t>
  </si>
  <si>
    <t>* Amounts for Ft. Myers GT's retired in August 2015 are actual amounts not forecasted by Charles Rote (PGD)</t>
  </si>
  <si>
    <t>OPC 010017</t>
  </si>
  <si>
    <t>FPL RC-16</t>
  </si>
  <si>
    <t>OPC 010018</t>
  </si>
  <si>
    <t>OPC 010019</t>
  </si>
  <si>
    <t>OPC 010020</t>
  </si>
  <si>
    <t>OPC 010021</t>
  </si>
  <si>
    <t>OPC 010022</t>
  </si>
  <si>
    <t>OPC 010023</t>
  </si>
  <si>
    <t>OPC 010024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</si>
</sst>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#,##0.00_);[Red]\(&quot;$&quot;#,##0.00\)"/>
    <numFmt numFmtId="43" formatCode="_(* #,##0.00_);_(* \(#,##0.00\);_(* &quot;-&quot;??_);_(@_)"/>
    <numFmt numFmtId="164" formatCode="mm/dd/yy;@"/>
    <numFmt numFmtId="165" formatCode="[$-409]mmm\-yy;@"/>
    <numFmt numFmtId="166" formatCode="0.000%"/>
    <numFmt numFmtId="167" formatCode="_(* #,##0_);_(* \(#,##0\);_(* &quot;-&quot;??_);_(@_)"/>
  </numFmts>
  <fonts count="10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10"/>
      <name val="Arial"/>
      <family val="2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" fillId="0" borderId="0"/>
    <xf numFmtId="9" fontId="7" fillId="0" borderId="0" applyFont="0" applyFill="0" applyBorder="0" applyAlignment="0" applyProtection="0"/>
  </cellStyleXfs>
  <cellXfs count="67">
    <xf numFmtId="0" fontId="0" fillId="0" borderId="0" xfId="0"/>
    <xf numFmtId="17" fontId="0" fillId="0" borderId="0" xfId="0" applyNumberFormat="1"/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wrapText="1"/>
    </xf>
    <xf numFmtId="49" fontId="1" fillId="0" borderId="0" xfId="0" applyNumberFormat="1" applyFont="1"/>
    <xf numFmtId="0" fontId="1" fillId="0" borderId="0" xfId="0" applyFont="1"/>
    <xf numFmtId="43" fontId="0" fillId="0" borderId="0" xfId="1" applyFont="1"/>
    <xf numFmtId="43" fontId="0" fillId="0" borderId="0" xfId="0" applyNumberFormat="1"/>
    <xf numFmtId="0" fontId="4" fillId="2" borderId="0" xfId="2" applyFont="1" applyFill="1" applyAlignment="1">
      <alignment wrapText="1"/>
    </xf>
    <xf numFmtId="0" fontId="4" fillId="0" borderId="0" xfId="2" applyFont="1" applyAlignment="1">
      <alignment wrapText="1"/>
    </xf>
    <xf numFmtId="0" fontId="5" fillId="0" borderId="0" xfId="2" applyFont="1" applyAlignment="1">
      <alignment wrapText="1"/>
    </xf>
    <xf numFmtId="0" fontId="3" fillId="0" borderId="0" xfId="2"/>
    <xf numFmtId="164" fontId="3" fillId="0" borderId="0" xfId="2" applyNumberFormat="1"/>
    <xf numFmtId="43" fontId="3" fillId="0" borderId="0" xfId="2" applyNumberFormat="1"/>
    <xf numFmtId="10" fontId="3" fillId="0" borderId="0" xfId="2" applyNumberFormat="1"/>
    <xf numFmtId="43" fontId="6" fillId="0" borderId="0" xfId="2" applyNumberFormat="1" applyFont="1"/>
    <xf numFmtId="0" fontId="6" fillId="0" borderId="0" xfId="2" applyFont="1"/>
    <xf numFmtId="43" fontId="5" fillId="0" borderId="1" xfId="2" applyNumberFormat="1" applyFont="1" applyBorder="1"/>
    <xf numFmtId="165" fontId="3" fillId="0" borderId="0" xfId="2" applyNumberFormat="1"/>
    <xf numFmtId="165" fontId="0" fillId="0" borderId="0" xfId="0" applyNumberFormat="1"/>
    <xf numFmtId="14" fontId="0" fillId="0" borderId="0" xfId="0" applyNumberFormat="1"/>
    <xf numFmtId="43" fontId="0" fillId="0" borderId="1" xfId="0" applyNumberFormat="1" applyBorder="1"/>
    <xf numFmtId="0" fontId="0" fillId="0" borderId="0" xfId="0"/>
    <xf numFmtId="49" fontId="0" fillId="0" borderId="0" xfId="0" applyNumberFormat="1"/>
    <xf numFmtId="17" fontId="0" fillId="0" borderId="0" xfId="0" applyNumberFormat="1"/>
    <xf numFmtId="8" fontId="0" fillId="0" borderId="0" xfId="0" applyNumberFormat="1"/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wrapText="1"/>
    </xf>
    <xf numFmtId="49" fontId="1" fillId="0" borderId="0" xfId="0" applyNumberFormat="1" applyFont="1"/>
    <xf numFmtId="0" fontId="1" fillId="0" borderId="0" xfId="0" applyFont="1"/>
    <xf numFmtId="0" fontId="8" fillId="0" borderId="0" xfId="4" applyFont="1"/>
    <xf numFmtId="0" fontId="8" fillId="0" borderId="0" xfId="4" applyFont="1" applyAlignment="1">
      <alignment wrapText="1"/>
    </xf>
    <xf numFmtId="166" fontId="0" fillId="0" borderId="0" xfId="3" applyNumberFormat="1" applyFont="1"/>
    <xf numFmtId="1" fontId="0" fillId="0" borderId="0" xfId="0" applyNumberFormat="1"/>
    <xf numFmtId="43" fontId="0" fillId="2" borderId="1" xfId="0" applyNumberFormat="1" applyFill="1" applyBorder="1"/>
    <xf numFmtId="0" fontId="4" fillId="3" borderId="0" xfId="2" applyFont="1" applyFill="1" applyAlignment="1">
      <alignment wrapText="1"/>
    </xf>
    <xf numFmtId="43" fontId="0" fillId="0" borderId="1" xfId="1" applyFont="1" applyBorder="1"/>
    <xf numFmtId="0" fontId="3" fillId="4" borderId="0" xfId="2" applyFill="1"/>
    <xf numFmtId="165" fontId="3" fillId="4" borderId="0" xfId="2" applyNumberFormat="1" applyFill="1"/>
    <xf numFmtId="165" fontId="0" fillId="4" borderId="0" xfId="0" applyNumberFormat="1" applyFill="1"/>
    <xf numFmtId="0" fontId="0" fillId="0" borderId="0" xfId="0" applyNumberFormat="1"/>
    <xf numFmtId="43" fontId="0" fillId="0" borderId="1" xfId="0" applyNumberFormat="1" applyFill="1" applyBorder="1"/>
    <xf numFmtId="0" fontId="0" fillId="0" borderId="0" xfId="0" applyAlignment="1">
      <alignment wrapText="1"/>
    </xf>
    <xf numFmtId="37" fontId="0" fillId="0" borderId="0" xfId="0" applyNumberFormat="1"/>
    <xf numFmtId="167" fontId="0" fillId="0" borderId="0" xfId="1" applyNumberFormat="1" applyFont="1"/>
    <xf numFmtId="0" fontId="0" fillId="0" borderId="0" xfId="0" applyAlignment="1">
      <alignment horizontal="right"/>
    </xf>
    <xf numFmtId="0" fontId="0" fillId="0" borderId="0" xfId="0"/>
    <xf numFmtId="49" fontId="0" fillId="0" borderId="0" xfId="0" applyNumberFormat="1"/>
    <xf numFmtId="17" fontId="0" fillId="0" borderId="0" xfId="0" applyNumberFormat="1"/>
    <xf numFmtId="4" fontId="0" fillId="0" borderId="0" xfId="0" applyNumberFormat="1"/>
    <xf numFmtId="43" fontId="0" fillId="0" borderId="0" xfId="1" applyFont="1"/>
    <xf numFmtId="43" fontId="0" fillId="0" borderId="0" xfId="0" applyNumberFormat="1"/>
    <xf numFmtId="0" fontId="5" fillId="0" borderId="0" xfId="2" applyFont="1" applyAlignment="1">
      <alignment wrapText="1"/>
    </xf>
    <xf numFmtId="0" fontId="3" fillId="0" borderId="0" xfId="2"/>
    <xf numFmtId="43" fontId="3" fillId="0" borderId="0" xfId="2" applyNumberFormat="1"/>
    <xf numFmtId="43" fontId="6" fillId="0" borderId="0" xfId="2" applyNumberFormat="1" applyFont="1"/>
    <xf numFmtId="0" fontId="0" fillId="0" borderId="0" xfId="0"/>
    <xf numFmtId="37" fontId="0" fillId="0" borderId="0" xfId="0" applyNumberFormat="1"/>
    <xf numFmtId="167" fontId="0" fillId="0" borderId="0" xfId="1" applyNumberFormat="1" applyFont="1"/>
    <xf numFmtId="37" fontId="0" fillId="0" borderId="2" xfId="0" applyNumberFormat="1" applyBorder="1"/>
    <xf numFmtId="0" fontId="0" fillId="0" borderId="0" xfId="0"/>
    <xf numFmtId="0" fontId="0" fillId="0" borderId="0" xfId="0" pivotButton="1"/>
    <xf numFmtId="39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 applyAlignment="1">
      <alignment horizontal="left" indent="1"/>
    </xf>
    <xf numFmtId="37" fontId="0" fillId="0" borderId="0" xfId="0" applyNumberFormat="1"/>
    <xf numFmtId="0" fontId="9" fillId="0" borderId="0" xfId="0" applyFont="1"/>
  </cellXfs>
  <cellStyles count="8">
    <cellStyle name="Comma" xfId="1" builtinId="3"/>
    <cellStyle name="Comma 2" xfId="5"/>
    <cellStyle name="Normal" xfId="0" builtinId="0"/>
    <cellStyle name="Normal 10 2" xfId="2"/>
    <cellStyle name="Normal 2" xfId="6"/>
    <cellStyle name="Normal 3" xfId="4"/>
    <cellStyle name="Percent" xfId="3" builtinId="5"/>
    <cellStyle name="Percent 2" xfId="7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11</xdr:col>
      <xdr:colOff>209550</xdr:colOff>
      <xdr:row>51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166"/>
        <a:stretch/>
      </xdr:blipFill>
      <xdr:spPr>
        <a:xfrm>
          <a:off x="0" y="4048125"/>
          <a:ext cx="11125200" cy="50196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GB0JOP" refreshedDate="42380.656718981481" createdVersion="4" refreshedVersion="4" minRefreshableVersion="3" recordCount="2389">
  <cacheSource type="worksheet">
    <worksheetSource ref="A3:O2392" sheet="All GTs"/>
  </cacheSource>
  <cacheFields count="16">
    <cacheField name="asset_id" numFmtId="0">
      <sharedItems containsSemiMixedTypes="0" containsString="0" containsNumber="1" containsInteger="1" minValue="966" maxValue="692667071"/>
    </cacheField>
    <cacheField name="major_location" numFmtId="0">
      <sharedItems count="3">
        <s v="FtLauderdale GTs"/>
        <s v="PtEverglades GTs"/>
        <s v="FtMyers GTs"/>
      </sharedItems>
    </cacheField>
    <cacheField name="asset_location" numFmtId="0">
      <sharedItems/>
    </cacheField>
    <cacheField name="depr_group" numFmtId="0">
      <sharedItems/>
    </cacheField>
    <cacheField name="Vintage" numFmtId="0">
      <sharedItems containsMixedTypes="1" containsNumber="1" containsInteger="1" minValue="1974" maxValue="2015"/>
    </cacheField>
    <cacheField name="eng_in_service_year" numFmtId="0">
      <sharedItems containsSemiMixedTypes="0" containsNonDate="0" containsDate="1" containsString="0" minDate="1958-07-01T00:00:00" maxDate="2015-09-02T00:00:00"/>
    </cacheField>
    <cacheField name="&quot;Cpr Ledger_x000d__x000a_In Service Year&quot;" numFmtId="0">
      <sharedItems containsSemiMixedTypes="0" containsNonDate="0" containsDate="1" containsString="0" minDate="1958-07-01T00:00:00" maxDate="2015-09-02T00:00:00"/>
    </cacheField>
    <cacheField name="&quot;Gl Account_x000d__x000a_Gl Account&quot;" numFmtId="0">
      <sharedItems/>
    </cacheField>
    <cacheField name="&quot;Utility Account_x000d__x000a_Utility Account&quot;" numFmtId="0">
      <sharedItems count="13">
        <s v="34300 - Prime Movers"/>
        <s v="34400 - Generators"/>
        <s v="34200 - Fuel Holders, Prod &amp; Access"/>
        <s v="34100 - Structures &amp; Improvements"/>
        <s v="34500 - Accessory Electric Equipt"/>
        <s v="34670 - Misc Power Plt Equipt - 7Yr"/>
        <s v="34600 - Misc Power Plant Equipt"/>
        <s v="31100 - Structure &amp; Improvements"/>
        <s v="31500 - Accessory Electric Equipt"/>
        <s v="31600 - Misc Power Plant Equipt"/>
        <s v="34630 - Misc Power Plt Equipt - 3Yr"/>
        <s v="31200 - Boiler Plant Equipment"/>
        <s v="31670 - Misc Power Plt Equipt - 7Yr"/>
      </sharedItems>
    </cacheField>
    <cacheField name="&quot;Retirement Unit_x000d__x000a_Retirement Unit&quot;" numFmtId="0">
      <sharedItems/>
    </cacheField>
    <cacheField name="&quot;Sub Account_x000d__x000a_Sub Account&quot;" numFmtId="0">
      <sharedItems count="5">
        <s v="Z000-Depreciable"/>
        <s v="Z005-FUEL TANKS - DEPR"/>
        <s v="Z023-SPILL PREVENT - DEPR"/>
        <s v="Z031-CLEAN AIR INTER RULE - DEPR"/>
        <s v="Z003-CEM - DEPR"/>
      </sharedItems>
      <fieldGroup par="15"/>
    </cacheField>
    <cacheField name="Retirement Date" numFmtId="165">
      <sharedItems containsSemiMixedTypes="0" containsNonDate="0" containsDate="1" containsString="0" minDate="2015-08-01T00:00:00" maxDate="2016-12-02T00:00:00" count="4">
        <d v="2016-06-01T00:00:00"/>
        <d v="2016-10-01T00:00:00"/>
        <d v="2016-12-01T00:00:00"/>
        <d v="2015-08-01T00:00:00"/>
      </sharedItems>
    </cacheField>
    <cacheField name="Book Cost" numFmtId="43">
      <sharedItems containsSemiMixedTypes="0" containsString="0" containsNumber="1" minValue="-475377.0541666667" maxValue="6739585.7309999997"/>
    </cacheField>
    <cacheField name="Reserve at Retirement" numFmtId="43">
      <sharedItems containsSemiMixedTypes="0" containsString="0" containsNumber="1" minValue="-120766.40468750001" maxValue="6850788.8955615005"/>
    </cacheField>
    <cacheField name="NBV at Retirement" numFmtId="43">
      <sharedItems containsSemiMixedTypes="0" containsString="0" containsNumber="1" minValue="-751900.88531249994" maxValue="1017216.7129460417"/>
    </cacheField>
    <cacheField name="&quot;Sub Account_x000d__x000a_Sub Account&quot;2" numFmtId="0" databaseField="0">
      <fieldGroup base="10">
        <discretePr count="5">
          <x v="0"/>
          <x v="1"/>
          <x v="1"/>
          <x v="1"/>
          <x v="1"/>
        </discretePr>
        <groupItems count="2">
          <s v="Z000-Depreciable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89">
  <r>
    <n v="637551810"/>
    <x v="0"/>
    <s v="FT LAUDERDALE GAS TURBINE FACILITIES - 5070508044"/>
    <s v="34300Z000-PG0921-FtLauderdale GTs"/>
    <s v="2012"/>
    <d v="2012-04-01T00:00:00"/>
    <d v="2012-01-01T00:00:00"/>
    <s v="101000 Electric Plant In Service"/>
    <x v="0"/>
    <s v="147.0323 : AIRCRAFT GT POWER/EXPAND"/>
    <x v="0"/>
    <x v="0"/>
    <n v="1325223.9641666666"/>
    <n v="308007.25122062501"/>
    <n v="1017216.7129460417"/>
  </r>
  <r>
    <n v="62980958"/>
    <x v="0"/>
    <s v="FT LAUDERDALE GAS TURBINE FACILITIES - 5070508044"/>
    <s v="34300Z000-PG0921-FtLauderdale GTs"/>
    <s v="2006"/>
    <d v="2006-09-01T00:00:00"/>
    <d v="2006-01-01T00:00:00"/>
    <s v="101000 Electric Plant In Service"/>
    <x v="0"/>
    <s v="146.0302 : GAS TURBINE ENGINE "/>
    <x v="0"/>
    <x v="1"/>
    <n v="1341539.4391666667"/>
    <n v="846528.93904715276"/>
    <n v="495010.50011951389"/>
  </r>
  <r>
    <n v="50361367"/>
    <x v="0"/>
    <s v="FT LAUDERDALE GAS TURBINE FACILITIES - 5070508044"/>
    <s v="34400Z000-PG0921-FtLauderdale GTs"/>
    <s v="2004"/>
    <d v="2004-02-01T00:00:00"/>
    <d v="2004-02-01T00:00:00"/>
    <s v="101000 Electric Plant In Service"/>
    <x v="1"/>
    <s v="272.1572 : ROTOR COILS"/>
    <x v="0"/>
    <x v="0"/>
    <n v="475377.0541666667"/>
    <n v="7487.1886031250006"/>
    <n v="467889.86556354171"/>
  </r>
  <r>
    <n v="672467999"/>
    <x v="0"/>
    <s v="FT LAUDERDALE GAS TURBINE FACILITIES - 5070508044"/>
    <s v="34300Z000-PG0921-FtLauderdale GTs"/>
    <s v="2012"/>
    <d v="2012-08-01T00:00:00"/>
    <d v="2012-08-01T00:00:00"/>
    <s v="101000 Electric Plant In Service"/>
    <x v="0"/>
    <s v="146.0302 : GAS TURBINE ENGINE "/>
    <x v="0"/>
    <x v="1"/>
    <n v="548785.52666666661"/>
    <n v="132853.1202961111"/>
    <n v="415932.40637055552"/>
  </r>
  <r>
    <n v="685106422"/>
    <x v="0"/>
    <s v="FT LAUDERDALE GAS TURBINE FACILITIES - 5070508044"/>
    <s v="34300Z000-PG0921-FtLauderdale GTs"/>
    <s v="2012"/>
    <d v="2012-07-01T00:00:00"/>
    <d v="2012-07-01T00:00:00"/>
    <s v="101000 Electric Plant In Service"/>
    <x v="0"/>
    <s v="146.0302 : GAS TURBINE ENGINE "/>
    <x v="0"/>
    <x v="0"/>
    <n v="528405.12999999989"/>
    <n v="122811.39991083334"/>
    <n v="405593.73008916661"/>
  </r>
  <r>
    <n v="53627"/>
    <x v="0"/>
    <s v="FT LAUDERDALE GAS TURBINE FACILITIES - 5070508044"/>
    <s v="34400Z000-PG0921-FtLauderdale GTs"/>
    <s v="1972"/>
    <d v="1972-07-01T00:00:00"/>
    <d v="1972-07-01T00:00:00"/>
    <s v="101000 Electric Plant In Service"/>
    <x v="1"/>
    <s v="272.1584 : STATOR"/>
    <x v="0"/>
    <x v="1"/>
    <n v="5778733.2808333328"/>
    <n v="5536418.5738056246"/>
    <n v="242314.70702770847"/>
  </r>
  <r>
    <n v="633725470"/>
    <x v="0"/>
    <s v="FT LAUDERDALE GAS TURBINE FACILITIES - 5070508044"/>
    <s v="34300Z000-PG0921-FtLauderdale GTs"/>
    <s v="2011"/>
    <d v="2011-11-01T00:00:00"/>
    <d v="2011-11-01T00:00:00"/>
    <s v="101000 Electric Plant In Service"/>
    <x v="0"/>
    <s v="146.0302 : GAS TURBINE ENGINE "/>
    <x v="0"/>
    <x v="0"/>
    <n v="461824.89833333332"/>
    <n v="137272.94653874999"/>
    <n v="324551.95179458329"/>
  </r>
  <r>
    <n v="627530087"/>
    <x v="0"/>
    <s v="FT LAUDERDALE GAS TURBINE FACILITIES - 5070508044"/>
    <s v="34300Z000-PG0921-FtLauderdale GTs"/>
    <s v="2011"/>
    <d v="2011-04-01T00:00:00"/>
    <d v="2011-04-01T00:00:00"/>
    <s v="101000 Electric Plant In Service"/>
    <x v="0"/>
    <s v="146.0302 : GAS TURBINE ENGINE "/>
    <x v="0"/>
    <x v="1"/>
    <n v="443639.1391666666"/>
    <n v="136155.9129554861"/>
    <n v="307483.2262111805"/>
  </r>
  <r>
    <n v="94002622"/>
    <x v="0"/>
    <s v="FT LAUDERDALE GAS TURBINE FACILITIES - 5070508044"/>
    <s v="34400Z000-PG0921-FtLauderdale GTs"/>
    <s v="2008"/>
    <d v="2008-11-01T00:00:00"/>
    <d v="2008-11-01T00:00:00"/>
    <s v="101000 Electric Plant In Service"/>
    <x v="1"/>
    <s v="272.1572 : ROTOR COILS"/>
    <x v="0"/>
    <x v="0"/>
    <n v="360185.53083333332"/>
    <n v="62145.464610625"/>
    <n v="298040.06622270832"/>
  </r>
  <r>
    <n v="626671228"/>
    <x v="0"/>
    <s v="FT LAUDERDALE GAS TURBINE FACILITIES - 5070508044"/>
    <s v="34300Z000-PG0921-FtLauderdale GTs"/>
    <s v="2010"/>
    <d v="2010-12-01T00:00:00"/>
    <d v="2010-12-01T00:00:00"/>
    <s v="101000 Electric Plant In Service"/>
    <x v="0"/>
    <s v="146.0302 : GAS TURBINE ENGINE "/>
    <x v="0"/>
    <x v="1"/>
    <n v="461708.08749999997"/>
    <n v="171629.8882489583"/>
    <n v="290078.19925104163"/>
  </r>
  <r>
    <n v="40843932"/>
    <x v="0"/>
    <s v="FT LAUDERDALE GAS TURBINE FACILITIES - 5070508044"/>
    <s v="34300Z000-PG0921-FtLauderdale GTs"/>
    <s v="2004"/>
    <d v="2004-01-01T00:00:00"/>
    <d v="2004-01-01T00:00:00"/>
    <s v="101000 Electric Plant In Service"/>
    <x v="0"/>
    <s v="147.0323 : AIRCRAFT GT POWER/EXPAND"/>
    <x v="0"/>
    <x v="0"/>
    <n v="1123698.0974999999"/>
    <n v="843884.78278729168"/>
    <n v="279813.31471270823"/>
  </r>
  <r>
    <n v="90543003"/>
    <x v="0"/>
    <s v="FT LAUDERDALE GAS TURBINE FACILITIES - 5070508044"/>
    <s v="34400Z000-PG0921-FtLauderdale GTs"/>
    <s v="2006"/>
    <d v="2006-01-01T00:00:00"/>
    <d v="2006-01-01T00:00:00"/>
    <s v="101000 Electric Plant In Service"/>
    <x v="1"/>
    <s v="272.1572 : ROTOR COILS"/>
    <x v="0"/>
    <x v="1"/>
    <n v="367540.76333333331"/>
    <n v="81884.06736583334"/>
    <n v="285656.69596749992"/>
  </r>
  <r>
    <n v="59304412"/>
    <x v="0"/>
    <s v="FT LAUDERDALE GAS TURBINE FACILITIES - 5070508044"/>
    <s v="34400Z000-PG0921-FtLauderdale GTs"/>
    <s v="2005"/>
    <d v="2005-09-01T00:00:00"/>
    <d v="2005-10-01T00:00:00"/>
    <s v="101000 Electric Plant In Service"/>
    <x v="1"/>
    <s v="272.1572 : ROTOR COILS"/>
    <x v="0"/>
    <x v="0"/>
    <n v="374026.92249999999"/>
    <n v="88799.574029374999"/>
    <n v="285227.34847062494"/>
  </r>
  <r>
    <n v="97411754"/>
    <x v="0"/>
    <s v="FT LAUDERDALE GAS TURBINE FACILITIES - 5070508044"/>
    <s v="34400Z000-PG0921-FtLauderdale GTs"/>
    <s v="2001"/>
    <d v="2001-07-01T00:00:00"/>
    <d v="2001-07-01T00:00:00"/>
    <s v="101000 Electric Plant In Service"/>
    <x v="1"/>
    <s v="272.1574 : STATOR COILS"/>
    <x v="0"/>
    <x v="1"/>
    <n v="415076.02583333332"/>
    <n v="137356.25042104165"/>
    <n v="277719.7754122917"/>
  </r>
  <r>
    <n v="626671213"/>
    <x v="0"/>
    <s v="FT LAUDERDALE GAS TURBINE FACILITIES - 5070508044"/>
    <s v="34300Z000-PG0921-FtLauderdale GTs"/>
    <s v="2010"/>
    <d v="2010-11-01T00:00:00"/>
    <d v="2010-11-01T00:00:00"/>
    <s v="101000 Electric Plant In Service"/>
    <x v="0"/>
    <s v="146.0302 : GAS TURBINE ENGINE "/>
    <x v="0"/>
    <x v="0"/>
    <n v="433829.55916666664"/>
    <n v="157072.97124520832"/>
    <n v="276756.5879214583"/>
  </r>
  <r>
    <n v="99802362"/>
    <x v="0"/>
    <s v="FT LAUDERDALE GAS TURBINE FACILITIES - 5070508044"/>
    <s v="34300Z000-PG0921-FtLauderdale GTs"/>
    <s v="2009"/>
    <d v="2009-09-01T00:00:00"/>
    <d v="2009-09-01T00:00:00"/>
    <s v="101000 Electric Plant In Service"/>
    <x v="0"/>
    <s v="146.0302 : GAS TURBINE ENGINE "/>
    <x v="0"/>
    <x v="1"/>
    <n v="461920.5708333333"/>
    <n v="201651.14543368056"/>
    <n v="260269.42539965277"/>
  </r>
  <r>
    <n v="103207624"/>
    <x v="0"/>
    <s v="FT LAUDERDALE GAS TURBINE FACILITIES - 5070508044"/>
    <s v="34300Z000-PG0921-FtLauderdale GTs"/>
    <s v="2008"/>
    <d v="2008-02-01T00:00:00"/>
    <d v="2008-01-01T00:00:00"/>
    <s v="101000 Electric Plant In Service"/>
    <x v="0"/>
    <s v="146.0302 : GAS TURBINE ENGINE "/>
    <x v="0"/>
    <x v="0"/>
    <n v="511363.74666666664"/>
    <n v="251439.57399"/>
    <n v="259924.17267666661"/>
  </r>
  <r>
    <n v="98598482"/>
    <x v="0"/>
    <s v="FT LAUDERDALE GAS TURBINE FACILITIES - 5070508044"/>
    <s v="34300Z000-PG0921-FtLauderdale GTs"/>
    <s v="2008"/>
    <d v="2008-08-01T00:00:00"/>
    <d v="2008-08-01T00:00:00"/>
    <s v="101000 Electric Plant In Service"/>
    <x v="0"/>
    <s v="146.0302 : GAS TURBINE ENGINE "/>
    <x v="0"/>
    <x v="1"/>
    <n v="505053.20249999996"/>
    <n v="253218.83644520832"/>
    <n v="251834.36605479167"/>
  </r>
  <r>
    <n v="646577250"/>
    <x v="0"/>
    <s v="FT LAUDERDALE GAS TURBINE FACILITIES - 5070508044"/>
    <s v="34300Z000-PG0921-FtLauderdale GTs"/>
    <s v="2010"/>
    <d v="2010-07-01T00:00:00"/>
    <d v="2010-07-01T00:00:00"/>
    <s v="101000 Electric Plant In Service"/>
    <x v="0"/>
    <s v="146.0302 : GAS TURBINE ENGINE "/>
    <x v="0"/>
    <x v="0"/>
    <n v="402192.74333333329"/>
    <n v="145618.50133416665"/>
    <n v="256574.24199916664"/>
  </r>
  <r>
    <n v="672468037"/>
    <x v="0"/>
    <s v="FT LAUDERDALE GAS TURBINE FACILITIES - 5070508044"/>
    <s v="34300Z000-PG0921-FtLauderdale GTs"/>
    <s v="2009"/>
    <d v="2009-08-01T00:00:00"/>
    <d v="2009-08-01T00:00:00"/>
    <s v="101000 Electric Plant In Service"/>
    <x v="0"/>
    <s v="146.0302 : GAS TURBINE ENGINE "/>
    <x v="0"/>
    <x v="1"/>
    <n v="445030.78583333333"/>
    <n v="194277.91968826388"/>
    <n v="250752.86614506939"/>
  </r>
  <r>
    <n v="52013865"/>
    <x v="0"/>
    <s v="FT LAUDERDALE GAS TURBINE FACILITIES - 5070508044"/>
    <s v="34300Z000-PG0921-FtLauderdale GTs"/>
    <s v="2005"/>
    <d v="2005-03-01T00:00:00"/>
    <d v="2005-01-01T00:00:00"/>
    <s v="101000 Electric Plant In Service"/>
    <x v="0"/>
    <s v="146.0302 : GAS TURBINE ENGINE "/>
    <x v="0"/>
    <x v="0"/>
    <n v="250944.32916666666"/>
    <n v="172189.87915937501"/>
    <n v="78754.450007291671"/>
  </r>
  <r>
    <n v="73638739"/>
    <x v="0"/>
    <s v="FT LAUDERDALE GAS TURBINE FACILITIES - 5070508044"/>
    <s v="34300Z000-PG0921-FtLauderdale GTs"/>
    <s v="2006"/>
    <d v="2006-09-01T00:00:00"/>
    <d v="2006-01-01T00:00:00"/>
    <s v="101000 Electric Plant In Service"/>
    <x v="0"/>
    <s v="146.0302 : GAS TURBINE ENGINE "/>
    <x v="0"/>
    <x v="1"/>
    <n v="580215.12083333323"/>
    <n v="366123.33504618052"/>
    <n v="214091.78578715274"/>
  </r>
  <r>
    <n v="104294664"/>
    <x v="0"/>
    <s v="FT LAUDERDALE GAS TURBINE FACILITIES - 5070508044"/>
    <s v="34300Z000-PG0921-FtLauderdale GTs"/>
    <s v="2008"/>
    <d v="2008-09-01T00:00:00"/>
    <d v="2008-09-01T00:00:00"/>
    <s v="101000 Electric Plant In Service"/>
    <x v="0"/>
    <s v="146.0302 : GAS TURBINE ENGINE "/>
    <x v="0"/>
    <x v="0"/>
    <n v="433066.92"/>
    <n v="212940.71967666666"/>
    <n v="220126.20032333332"/>
  </r>
  <r>
    <n v="30518985"/>
    <x v="0"/>
    <s v="FT LAUDERDALE GAS TURBINE FACILITIES - 5070508044"/>
    <s v="34200Z005-PG0921-FtLauderdale GTs"/>
    <s v="1998"/>
    <d v="1998-07-01T00:00:00"/>
    <d v="1998-07-01T00:00:00"/>
    <s v="101000 Electric Plant In Service"/>
    <x v="2"/>
    <s v="702.1235 : LINER, COMPLETE"/>
    <x v="1"/>
    <x v="1"/>
    <n v="358761.43416666664"/>
    <n v="146419.89122902777"/>
    <n v="212341.54293763888"/>
  </r>
  <r>
    <n v="99674380"/>
    <x v="0"/>
    <s v="FT LAUDERDALE GAS TURBINE FACILITIES - 5070508044"/>
    <s v="34300Z000-PG0921-FtLauderdale GTs"/>
    <s v="2009"/>
    <d v="2009-12-01T00:00:00"/>
    <d v="2009-12-01T00:00:00"/>
    <s v="101000 Electric Plant In Service"/>
    <x v="0"/>
    <s v="146.0302 : GAS TURBINE ENGINE "/>
    <x v="0"/>
    <x v="0"/>
    <n v="368257.82583333331"/>
    <n v="157202.90104520833"/>
    <n v="211054.92478812498"/>
  </r>
  <r>
    <n v="627585452"/>
    <x v="0"/>
    <s v="FT LAUDERDALE GAS TURBINE FACILITIES - 5070508044"/>
    <s v="34300Z000-PG0921-FtLauderdale GTs"/>
    <s v="2010"/>
    <d v="2010-09-01T00:00:00"/>
    <d v="2010-09-01T00:00:00"/>
    <s v="101000 Electric Plant In Service"/>
    <x v="0"/>
    <s v="146.0302 : GAS TURBINE ENGINE "/>
    <x v="0"/>
    <x v="1"/>
    <n v="325521.61583333329"/>
    <n v="121005.54909743054"/>
    <n v="204516.06673590277"/>
  </r>
  <r>
    <n v="682134902"/>
    <x v="0"/>
    <s v="FT LAUDERDALE GAS TURBINE FACILITIES - 5070508044"/>
    <s v="34300Z000-PG0921-FtLauderdale GTs"/>
    <s v="2007"/>
    <d v="2007-11-01T00:00:00"/>
    <d v="2007-01-01T00:00:00"/>
    <s v="101000 Electric Plant In Service"/>
    <x v="0"/>
    <s v="146.0302 : GAS TURBINE ENGINE "/>
    <x v="0"/>
    <x v="0"/>
    <n v="446402.27499999997"/>
    <n v="248434.10948124997"/>
    <n v="197968.16551875"/>
  </r>
  <r>
    <n v="99578339"/>
    <x v="0"/>
    <s v="FT LAUDERDALE GAS TURBINE FACILITIES - 5070508044"/>
    <s v="34300Z000-PG0921-FtLauderdale GTs"/>
    <s v="2009"/>
    <d v="2009-11-01T00:00:00"/>
    <d v="2009-11-01T00:00:00"/>
    <s v="101000 Electric Plant In Service"/>
    <x v="0"/>
    <s v="146.0302 : GAS TURBINE ENGINE "/>
    <x v="0"/>
    <x v="1"/>
    <n v="344431.45916666661"/>
    <n v="150361.34250881945"/>
    <n v="194070.11665784719"/>
  </r>
  <r>
    <n v="38491119"/>
    <x v="0"/>
    <s v="FT LAUDERDALE GAS TURBINE FACILITIES - 5070508044"/>
    <s v="34400Z000-PG0921-FtLauderdale GTs"/>
    <s v="2001"/>
    <d v="2001-07-01T00:00:00"/>
    <d v="2001-07-01T00:00:00"/>
    <s v="101000 Electric Plant In Service"/>
    <x v="1"/>
    <s v="272.1572 : ROTOR COILS"/>
    <x v="0"/>
    <x v="0"/>
    <n v="293657.40250000003"/>
    <n v="95121.004089374997"/>
    <n v="198536.39841062503"/>
  </r>
  <r>
    <n v="621906237"/>
    <x v="0"/>
    <s v="FT LAUDERDALE GAS TURBINE FACILITIES - 5070508044"/>
    <s v="34100Z000-PG0921-FtLauderdale GTs"/>
    <s v="2010"/>
    <d v="2010-11-01T00:00:00"/>
    <d v="2010-01-01T00:00:00"/>
    <s v="101000 Electric Plant In Service"/>
    <x v="3"/>
    <s v="317.0116 : FIRE PROTECTION SYS COMP"/>
    <x v="0"/>
    <x v="1"/>
    <n v="256342.13"/>
    <n v="60233.749931666658"/>
    <n v="196108.38006833335"/>
  </r>
  <r>
    <n v="637552119"/>
    <x v="0"/>
    <s v="FT LAUDERDALE GAS TURBINE FACILITIES - 5070508044"/>
    <s v="34300Z000-PG0921-FtLauderdale GTs"/>
    <s v="2010"/>
    <d v="2010-07-01T00:00:00"/>
    <d v="2010-07-01T00:00:00"/>
    <s v="101000 Electric Plant In Service"/>
    <x v="0"/>
    <s v="146.0302 : GAS TURBINE ENGINE "/>
    <x v="0"/>
    <x v="0"/>
    <n v="302407.08666666667"/>
    <n v="109489.95330166665"/>
    <n v="192917.13336500002"/>
  </r>
  <r>
    <n v="96351501"/>
    <x v="0"/>
    <s v="FT LAUDERDALE GAS TURBINE FACILITIES - 5070508044"/>
    <s v="34300Z000-PG0921-FtLauderdale GTs"/>
    <s v="2007"/>
    <d v="2007-11-01T00:00:00"/>
    <d v="2007-01-01T00:00:00"/>
    <s v="101000 Electric Plant In Service"/>
    <x v="0"/>
    <s v="146.0302 : GAS TURBINE ENGINE "/>
    <x v="0"/>
    <x v="1"/>
    <n v="414786.42333333334"/>
    <n v="234848.69096638888"/>
    <n v="179937.73236694449"/>
  </r>
  <r>
    <n v="84915852"/>
    <x v="0"/>
    <s v="FT LAUDERDALE GAS TURBINE FACILITIES - 5070508044"/>
    <s v="34300Z000-PG0921-FtLauderdale GTs"/>
    <s v="2007"/>
    <d v="2007-11-01T00:00:00"/>
    <d v="2007-01-01T00:00:00"/>
    <s v="101000 Electric Plant In Service"/>
    <x v="0"/>
    <s v="146.0302 : GAS TURBINE ENGINE "/>
    <x v="0"/>
    <x v="0"/>
    <n v="406997.42416666663"/>
    <n v="226504.3173089583"/>
    <n v="180493.10685770834"/>
  </r>
  <r>
    <n v="95967249"/>
    <x v="0"/>
    <s v="FT LAUDERDALE GAS TURBINE FACILITIES - 5070508044"/>
    <s v="34300Z000-PG0921-FtLauderdale GTs"/>
    <s v="2007"/>
    <d v="2007-11-01T00:00:00"/>
    <d v="2007-01-01T00:00:00"/>
    <s v="101000 Electric Plant In Service"/>
    <x v="0"/>
    <s v="146.0302 : GAS TURBINE ENGINE "/>
    <x v="0"/>
    <x v="1"/>
    <n v="405629.80333333329"/>
    <n v="229664.28798805556"/>
    <n v="175965.51534527776"/>
  </r>
  <r>
    <n v="686344239"/>
    <x v="0"/>
    <s v="FT LAUDERDALE GAS TURBINE FACILITIES - 5070508044"/>
    <s v="34300Z000-PG0921-FtLauderdale GTs"/>
    <s v="2015"/>
    <d v="2015-06-01T00:00:00"/>
    <d v="2015-06-01T00:00:00"/>
    <s v="106100 Const Not Classified-Plt In "/>
    <x v="0"/>
    <s v="000.000 : Non-Unitized"/>
    <x v="0"/>
    <x v="0"/>
    <n v="182660.29833333331"/>
    <n v="8412.9473220833333"/>
    <n v="174247.35101124999"/>
  </r>
  <r>
    <n v="675339603"/>
    <x v="0"/>
    <s v="FT LAUDERDALE GAS TURBINE FACILITIES - 5070508044"/>
    <s v="34300Z000-PG0921-FtLauderdale GTs"/>
    <s v="2014"/>
    <d v="2014-12-01T00:00:00"/>
    <d v="2014-12-01T00:00:00"/>
    <s v="106100 Const Not Classified-Plt In "/>
    <x v="0"/>
    <s v="000.000 : Non-Unitized"/>
    <x v="0"/>
    <x v="1"/>
    <n v="185876.00166666668"/>
    <n v="20900.492719027778"/>
    <n v="164975.50894763891"/>
  </r>
  <r>
    <n v="49385"/>
    <x v="0"/>
    <s v="FT LAUDERDALE GAS TURBINE FACILITIES - 5070508044"/>
    <s v="34100Z000-PG0921-FtLauderdale GTs"/>
    <s v="1995"/>
    <d v="1995-07-01T00:00:00"/>
    <d v="1995-07-01T00:00:00"/>
    <s v="101000 Electric Plant In Service"/>
    <x v="3"/>
    <s v="306.2210 : SUPERSTRUCTURE"/>
    <x v="0"/>
    <x v="0"/>
    <n v="863163.78499999992"/>
    <n v="717202.71161916666"/>
    <n v="145961.07338083326"/>
  </r>
  <r>
    <n v="95521721"/>
    <x v="0"/>
    <s v="FT LAUDERDALE GAS TURBINE FACILITIES - 5070508044"/>
    <s v="34400Z000-PG0921-FtLauderdale GTs"/>
    <s v="2008"/>
    <d v="2008-12-01T00:00:00"/>
    <d v="2008-12-01T00:00:00"/>
    <s v="101000 Electric Plant In Service"/>
    <x v="1"/>
    <s v="272.1573 : ROTOR"/>
    <x v="0"/>
    <x v="1"/>
    <n v="191406.56333333332"/>
    <n v="34364.635149166672"/>
    <n v="157041.92818416667"/>
  </r>
  <r>
    <n v="36251943"/>
    <x v="0"/>
    <s v="FT LAUDERDALE GAS TURBINE FACILITIES - 5070508044"/>
    <s v="34500Z000-PG0921-FtLauderdale GTs"/>
    <s v="2003"/>
    <d v="2003-08-01T00:00:00"/>
    <d v="2003-01-01T00:00:00"/>
    <s v="101000 Electric Plant In Service"/>
    <x v="4"/>
    <s v="482.5835 : GENERATOR VOLTAGE REGULA"/>
    <x v="0"/>
    <x v="0"/>
    <n v="257135.67"/>
    <n v="101460.07513583334"/>
    <n v="155675.59486416666"/>
  </r>
  <r>
    <n v="48559565"/>
    <x v="0"/>
    <s v="FT LAUDERDALE GAS TURBINE FACILITIES - 5070508044"/>
    <s v="34200Z023-PG0921-FtLauderdale GTs"/>
    <s v="2004"/>
    <d v="2004-03-01T00:00:00"/>
    <d v="2004-01-01T00:00:00"/>
    <s v="101000 Electric Plant In Service"/>
    <x v="2"/>
    <s v="702.1237 : DIKE OR DAM LINER"/>
    <x v="2"/>
    <x v="1"/>
    <n v="240141.04583333331"/>
    <n v="88347.342790972209"/>
    <n v="151793.7030423611"/>
  </r>
  <r>
    <n v="38332590"/>
    <x v="0"/>
    <s v="FT LAUDERDALE GAS TURBINE FACILITIES - 5070508044"/>
    <s v="34400Z000-PG0921-FtLauderdale GTs"/>
    <s v="2003"/>
    <d v="2003-09-01T00:00:00"/>
    <d v="2003-09-01T00:00:00"/>
    <s v="101000 Electric Plant In Service"/>
    <x v="1"/>
    <s v="272.1572 : ROTOR COILS"/>
    <x v="0"/>
    <x v="0"/>
    <n v="215078.06833333333"/>
    <n v="60365.233742916666"/>
    <n v="154712.83459041666"/>
  </r>
  <r>
    <n v="95521727"/>
    <x v="0"/>
    <s v="FT LAUDERDALE GAS TURBINE FACILITIES - 5070508044"/>
    <s v="34400Z000-PG0921-FtLauderdale GTs"/>
    <s v="2008"/>
    <d v="2008-12-01T00:00:00"/>
    <d v="2008-12-01T00:00:00"/>
    <s v="101000 Electric Plant In Service"/>
    <x v="1"/>
    <s v="272.1572 : ROTOR COILS"/>
    <x v="0"/>
    <x v="1"/>
    <n v="185151.74333333332"/>
    <n v="33241.660494166666"/>
    <n v="151910.08283916666"/>
  </r>
  <r>
    <n v="99568452"/>
    <x v="0"/>
    <s v="FT LAUDERDALE GAS TURBINE FACILITIES - 5070508044"/>
    <s v="34300Z000-PG0921-FtLauderdale GTs"/>
    <s v="2009"/>
    <d v="2009-08-01T00:00:00"/>
    <d v="2009-08-01T00:00:00"/>
    <s v="101000 Electric Plant In Service"/>
    <x v="0"/>
    <s v="146.0302 : GAS TURBINE ENGINE "/>
    <x v="0"/>
    <x v="0"/>
    <n v="259683.44416666668"/>
    <n v="110854.37907729167"/>
    <n v="148829.06508937501"/>
  </r>
  <r>
    <n v="642438088"/>
    <x v="0"/>
    <s v="FT LAUDERDALE GAS TURBINE FACILITIES - 5070508044"/>
    <s v="34100Z000-PG0921-FtLauderdale GTs"/>
    <s v="2012"/>
    <d v="2012-10-01T00:00:00"/>
    <d v="2012-01-01T00:00:00"/>
    <s v="101000 Electric Plant In Service"/>
    <x v="3"/>
    <s v="310.2432 : FIRE PROTECTION SYS COMP"/>
    <x v="0"/>
    <x v="1"/>
    <n v="162286.05249999999"/>
    <n v="25079.603417916667"/>
    <n v="137206.44908208333"/>
  </r>
  <r>
    <n v="17048978"/>
    <x v="0"/>
    <s v="FT LAUDERDALE GAS TURBINE FACILITIES - 5070508044"/>
    <s v="34500Z000-PG0921-FtLauderdale GTs"/>
    <s v="2002"/>
    <d v="2002-06-01T00:00:00"/>
    <d v="2002-01-01T00:00:00"/>
    <s v="101000 Electric Plant In Service"/>
    <x v="4"/>
    <s v="683.7712 : ANNUNCIATOR/SOE/DATA ACQ"/>
    <x v="0"/>
    <x v="0"/>
    <n v="235811.38166666665"/>
    <n v="100338.38676125"/>
    <n v="135472.99490541665"/>
  </r>
  <r>
    <n v="99171727"/>
    <x v="0"/>
    <s v="FT LAUDERDALE GAS TURBINE FACILITIES - 5070508044"/>
    <s v="34300Z000-PG0921-FtLauderdale GTs"/>
    <s v="2007"/>
    <d v="2007-11-01T00:00:00"/>
    <d v="2007-01-01T00:00:00"/>
    <s v="101000 Electric Plant In Service"/>
    <x v="0"/>
    <s v="146.0302 : GAS TURBINE ENGINE "/>
    <x v="0"/>
    <x v="1"/>
    <n v="302378.32166666666"/>
    <n v="171204.14643902777"/>
    <n v="131174.17522763892"/>
  </r>
  <r>
    <n v="690463902"/>
    <x v="0"/>
    <s v="FT LAUDERDALE GAS TURBINE FACILITIES - 5070508044"/>
    <s v="34300Z000-PG0921-FtLauderdale GTs"/>
    <s v="2015"/>
    <d v="2015-08-01T00:00:00"/>
    <d v="2015-08-01T00:00:00"/>
    <s v="106100 Const Not Classified-Plt In "/>
    <x v="0"/>
    <s v="000.000 : Non-Unitized"/>
    <x v="0"/>
    <x v="0"/>
    <n v="160883.15833333333"/>
    <n v="7409.9378604166659"/>
    <n v="153473.22047291664"/>
  </r>
  <r>
    <n v="675339598"/>
    <x v="0"/>
    <s v="FT LAUDERDALE GAS TURBINE FACILITIES - 5070508044"/>
    <s v="34100Z000-PG0921-FtLauderdale GTs"/>
    <s v="2014"/>
    <d v="2014-12-01T00:00:00"/>
    <d v="2014-12-01T00:00:00"/>
    <s v="106100 Const Not Classified-Plt In "/>
    <x v="3"/>
    <s v="000.000 : Non-Unitized"/>
    <x v="0"/>
    <x v="1"/>
    <n v="140547.32083333333"/>
    <n v="10415.24947986111"/>
    <n v="130132.07135347223"/>
  </r>
  <r>
    <n v="90989104"/>
    <x v="0"/>
    <s v="FT LAUDERDALE GAS TURBINE FACILITIES - 5070508044"/>
    <s v="34300Z000-PG0921-FtLauderdale GTs"/>
    <s v="2006"/>
    <d v="2006-09-01T00:00:00"/>
    <d v="2006-01-01T00:00:00"/>
    <s v="101000 Electric Plant In Service"/>
    <x v="0"/>
    <s v="146.0302 : GAS TURBINE ENGINE "/>
    <x v="0"/>
    <x v="0"/>
    <n v="328352.73166666663"/>
    <n v="204020.79024708332"/>
    <n v="124331.94141958331"/>
  </r>
  <r>
    <n v="630179874"/>
    <x v="0"/>
    <s v="FT LAUDERDALE GAS TURBINE FACILITIES - 5070508044"/>
    <s v="34100Z000-PG0921-FtLauderdale GTs"/>
    <s v="2011"/>
    <d v="2011-10-01T00:00:00"/>
    <d v="2011-01-01T00:00:00"/>
    <s v="101000 Electric Plant In Service"/>
    <x v="3"/>
    <s v="310.2432 : FIRE PROTECTION SYS COMP"/>
    <x v="0"/>
    <x v="1"/>
    <n v="152095.28583333333"/>
    <n v="29621.585979027775"/>
    <n v="122473.69985430555"/>
  </r>
  <r>
    <n v="94002623"/>
    <x v="0"/>
    <s v="FT LAUDERDALE GAS TURBINE FACILITIES - 5070508044"/>
    <s v="34400Z000-PG0921-FtLauderdale GTs"/>
    <s v="2008"/>
    <d v="2008-11-01T00:00:00"/>
    <d v="2008-11-01T00:00:00"/>
    <s v="101000 Electric Plant In Service"/>
    <x v="1"/>
    <s v="272.1574 : STATOR COILS"/>
    <x v="0"/>
    <x v="0"/>
    <n v="142513.75416666665"/>
    <n v="24588.946628124999"/>
    <n v="117924.80753854166"/>
  </r>
  <r>
    <n v="81359291"/>
    <x v="0"/>
    <s v="FT LAUDERDALE GAS TURBINE FACILITIES - 5070508044"/>
    <s v="34100Z000-PG0921-FtLauderdale GTs"/>
    <s v="2006"/>
    <d v="2006-12-01T00:00:00"/>
    <d v="2006-01-01T00:00:00"/>
    <s v="101000 Electric Plant In Service"/>
    <x v="3"/>
    <s v="312.9611 : FIRE PROTECTION SYS COMP"/>
    <x v="0"/>
    <x v="1"/>
    <n v="175407.35666666666"/>
    <n v="69433.807000555564"/>
    <n v="105973.54966611111"/>
  </r>
  <r>
    <n v="30518992"/>
    <x v="0"/>
    <s v="FT LAUDERDALE GAS TURBINE FACILITIES - 5070508044"/>
    <s v="34200Z005-PG0921-FtLauderdale GTs"/>
    <s v="1998"/>
    <d v="1998-07-01T00:00:00"/>
    <d v="1998-07-01T00:00:00"/>
    <s v="101000 Electric Plant In Service"/>
    <x v="2"/>
    <s v="522.6203 : CATHODIC PROTECTION EQUI"/>
    <x v="1"/>
    <x v="0"/>
    <n v="176837.94333333333"/>
    <n v="70639.575728333322"/>
    <n v="106198.36760499999"/>
  </r>
  <r>
    <n v="30259140"/>
    <x v="0"/>
    <s v="FT LAUDERDALE GAS TURBINE FACILITIES - 5070508044"/>
    <s v="34300Z000-PG0921-FtLauderdale GTs"/>
    <s v="2002"/>
    <d v="2002-12-01T00:00:00"/>
    <d v="2002-01-01T00:00:00"/>
    <s v="101000 Electric Plant In Service"/>
    <x v="0"/>
    <s v="147.0323 : AIRCRAFT GT POWER/EXPAND"/>
    <x v="0"/>
    <x v="1"/>
    <n v="819136.78"/>
    <n v="729275.84717166657"/>
    <n v="89860.932828333374"/>
  </r>
  <r>
    <n v="53573"/>
    <x v="0"/>
    <s v="FT LAUDERDALE GAS TURBINE FACILITIES - 5070508044"/>
    <s v="34400Z000-PG0921-FtLauderdale GTs"/>
    <s v="1972"/>
    <d v="1972-07-01T00:00:00"/>
    <d v="1972-07-01T00:00:00"/>
    <s v="101000 Electric Plant In Service"/>
    <x v="1"/>
    <s v="272.1573 : ROTOR"/>
    <x v="0"/>
    <x v="0"/>
    <n v="1547761.1233333333"/>
    <n v="1472025.8393591666"/>
    <n v="75735.283974166523"/>
  </r>
  <r>
    <n v="654380085"/>
    <x v="0"/>
    <s v="FT LAUDERDALE GAS TURBINE FACILITIES - 5070508044"/>
    <s v="34100Z000-PG0921-FtLauderdale GTs"/>
    <s v="2013"/>
    <d v="2013-11-01T00:00:00"/>
    <d v="2013-01-01T00:00:00"/>
    <s v="101000 Electric Plant In Service"/>
    <x v="3"/>
    <s v="313.9633 : ROOF"/>
    <x v="0"/>
    <x v="1"/>
    <n v="111920.26999999999"/>
    <n v="12794.977268333332"/>
    <n v="99125.292731666661"/>
  </r>
  <r>
    <n v="60184550"/>
    <x v="0"/>
    <s v="FT LAUDERDALE GAS TURBINE FACILITIES - 5070508044"/>
    <s v="34100Z000-PG0921-FtLauderdale GTs"/>
    <s v="2006"/>
    <d v="2006-01-01T00:00:00"/>
    <d v="2006-01-01T00:00:00"/>
    <s v="101000 Electric Plant In Service"/>
    <x v="3"/>
    <s v="325.0348 : FIRE PROTECTION SYS COMP"/>
    <x v="0"/>
    <x v="0"/>
    <n v="161434.16666666666"/>
    <n v="62718.759583333325"/>
    <n v="98715.407083333339"/>
  </r>
  <r>
    <n v="51976"/>
    <x v="0"/>
    <s v="FT LAUDERDALE GAS TURBINE FACILITIES - 5070508044"/>
    <s v="34300Z000-PG0921-FtLauderdale GTs"/>
    <s v="2001"/>
    <d v="2001-12-01T00:00:00"/>
    <d v="2001-07-01T00:00:00"/>
    <s v="101000 Electric Plant In Service"/>
    <x v="0"/>
    <s v="147.0323 : AIRCRAFT GT POWER/EXPAND"/>
    <x v="0"/>
    <x v="1"/>
    <n v="1541326.2424999999"/>
    <n v="1472150.371951875"/>
    <n v="69175.870548124949"/>
  </r>
  <r>
    <n v="631814028"/>
    <x v="0"/>
    <s v="FT LAUDERDALE GAS TURBINE FACILITIES - 5070508044"/>
    <s v="34100Z000-PG0921-FtLauderdale GTs"/>
    <s v="2012"/>
    <d v="2012-03-01T00:00:00"/>
    <d v="2012-01-01T00:00:00"/>
    <s v="101000 Electric Plant In Service"/>
    <x v="3"/>
    <s v="323.0278 : ROOF"/>
    <x v="0"/>
    <x v="0"/>
    <n v="107590.39499999999"/>
    <n v="15837.9715175"/>
    <n v="91752.423482499988"/>
  </r>
  <r>
    <n v="49727237"/>
    <x v="0"/>
    <s v="FT LAUDERDALE GAS TURBINE FACILITIES - 5070508044"/>
    <s v="34200Z023-PG0921-FtLauderdale GTs"/>
    <s v="2004"/>
    <d v="2004-11-01T00:00:00"/>
    <d v="2004-01-01T00:00:00"/>
    <s v="101000 Electric Plant In Service"/>
    <x v="2"/>
    <s v="523.6231 : PIPING"/>
    <x v="2"/>
    <x v="1"/>
    <n v="138361.12583333332"/>
    <n v="50902.747544305552"/>
    <n v="87458.37828902778"/>
  </r>
  <r>
    <n v="87425050"/>
    <x v="0"/>
    <s v="FT LAUDERDALE GAS TURBINE FACILITIES - 5070508044"/>
    <s v="34300Z000-PG0921-FtLauderdale GTs"/>
    <s v="2008"/>
    <d v="2008-01-01T00:00:00"/>
    <d v="2008-01-01T00:00:00"/>
    <s v="101000 Electric Plant In Service"/>
    <x v="0"/>
    <s v="834.9333 : SILENCER/MUFFLER"/>
    <x v="0"/>
    <x v="0"/>
    <n v="172177.94916666666"/>
    <n v="84660.577061041651"/>
    <n v="87517.372105624992"/>
  </r>
  <r>
    <n v="54353337"/>
    <x v="0"/>
    <s v="FT LAUDERDALE GAS TURBINE FACILITIES - 5070508044"/>
    <s v="34100Z000-PG0921-FtLauderdale GTs"/>
    <s v="2004"/>
    <d v="2004-11-01T00:00:00"/>
    <d v="2004-01-01T00:00:00"/>
    <s v="101000 Electric Plant In Service"/>
    <x v="3"/>
    <s v="324.0319 : FIRE PROTECTION SYS COMP"/>
    <x v="0"/>
    <x v="1"/>
    <n v="159376.11249999999"/>
    <n v="75907.295681249991"/>
    <n v="83468.816818749998"/>
  </r>
  <r>
    <n v="631814032"/>
    <x v="0"/>
    <s v="FT LAUDERDALE GAS TURBINE FACILITIES - 5070508044"/>
    <s v="34100Z000-PG0921-FtLauderdale GTs"/>
    <s v="2011"/>
    <d v="2011-11-01T00:00:00"/>
    <d v="2011-01-01T00:00:00"/>
    <s v="101000 Electric Plant In Service"/>
    <x v="3"/>
    <s v="312.9599 : ROOF"/>
    <x v="0"/>
    <x v="0"/>
    <n v="99164.349166666652"/>
    <n v="18585.72676125"/>
    <n v="80578.622405416652"/>
  </r>
  <r>
    <n v="53530"/>
    <x v="0"/>
    <s v="FT LAUDERDALE GAS TURBINE FACILITIES - 5070508044"/>
    <s v="34400Z000-PG0921-FtLauderdale GTs"/>
    <s v="1972"/>
    <d v="1972-07-01T00:00:00"/>
    <d v="1972-07-01T00:00:00"/>
    <s v="101000 Electric Plant In Service"/>
    <x v="1"/>
    <s v="272.1571 : FRAME/HOUSING"/>
    <x v="0"/>
    <x v="1"/>
    <n v="1214034.0574999999"/>
    <n v="1163126.9998081247"/>
    <n v="50907.057691875147"/>
  </r>
  <r>
    <n v="87446689"/>
    <x v="0"/>
    <s v="FT LAUDERDALE GAS TURBINE FACILITIES - 5070508044"/>
    <s v="34300Z031-PG0921-FtLauderdale GTs"/>
    <s v="2008"/>
    <d v="2008-02-01T00:00:00"/>
    <d v="2008-01-01T00:00:00"/>
    <s v="101000 Electric Plant In Service"/>
    <x v="0"/>
    <s v="835.9352: CEMS COMPUTR/MICROPR"/>
    <x v="3"/>
    <x v="0"/>
    <n v="101054.77250000001"/>
    <n v="23216.273801874999"/>
    <n v="77838.498698124997"/>
  </r>
  <r>
    <n v="104784916"/>
    <x v="0"/>
    <s v="FT LAUDERDALE GAS TURBINE FACILITIES - 5070508044"/>
    <s v="34300Z000-PG0921-FtLauderdale GTs"/>
    <s v="2010"/>
    <d v="2010-10-01T00:00:00"/>
    <d v="2010-01-01T00:00:00"/>
    <s v="101000 Electric Plant In Service"/>
    <x v="0"/>
    <s v="834.9333 : SILENCER/MUFFLER"/>
    <x v="0"/>
    <x v="1"/>
    <n v="116611.77916666667"/>
    <n v="43347.877562152775"/>
    <n v="73263.9016045139"/>
  </r>
  <r>
    <n v="669453930"/>
    <x v="0"/>
    <s v="FT LAUDERDALE GAS TURBINE FACILITIES - 5070508044"/>
    <s v="34300Z000-PG0921-FtLauderdale GTs"/>
    <s v="2014"/>
    <d v="2014-09-01T00:00:00"/>
    <d v="2014-09-01T00:00:00"/>
    <s v="106100 Const Not Classified-Plt In "/>
    <x v="0"/>
    <s v="000.000 : Non-Unitized"/>
    <x v="0"/>
    <x v="0"/>
    <n v="79276.147500000006"/>
    <n v="8147.724541458334"/>
    <n v="71128.422958541676"/>
  </r>
  <r>
    <n v="44038854"/>
    <x v="0"/>
    <s v="FT LAUDERDALE GAS TURBINE FACILITIES - 5070508044"/>
    <s v="34300Z000-PG0921-FtLauderdale GTs"/>
    <s v="2004"/>
    <d v="2004-10-01T00:00:00"/>
    <d v="2004-01-01T00:00:00"/>
    <s v="101000 Electric Plant In Service"/>
    <x v="0"/>
    <s v="834.9333 : SILENCER/MUFFLER"/>
    <x v="0"/>
    <x v="1"/>
    <n v="275748.17416666663"/>
    <n v="209749.37680506942"/>
    <n v="65998.79736159723"/>
  </r>
  <r>
    <n v="621906490"/>
    <x v="0"/>
    <s v="FT LAUDERDALE GAS TURBINE FACILITIES - 5070508044"/>
    <s v="34100Z000-PG0921-FtLauderdale GTs"/>
    <s v="2010"/>
    <d v="2010-12-01T00:00:00"/>
    <d v="2010-01-01T00:00:00"/>
    <s v="101000 Electric Plant In Service"/>
    <x v="3"/>
    <s v="312.9599 : ROOF"/>
    <x v="0"/>
    <x v="0"/>
    <n v="90301.300833333327"/>
    <n v="20556.25313041667"/>
    <n v="69745.047702916665"/>
  </r>
  <r>
    <n v="653964041"/>
    <x v="0"/>
    <s v="FT LAUDERDALE GAS TURBINE FACILITIES - 5070508044"/>
    <s v="34300Z000-PG0921-FtLauderdale GTs"/>
    <s v="2013"/>
    <d v="2013-12-01T00:00:00"/>
    <d v="2013-12-01T00:00:00"/>
    <s v="106100 Const Not Classified-Plt In "/>
    <x v="0"/>
    <s v="000.000 : Non-Unitized"/>
    <x v="0"/>
    <x v="1"/>
    <n v="82581.922499999986"/>
    <n v="14638.843731875"/>
    <n v="67943.078768124993"/>
  </r>
  <r>
    <n v="44038865"/>
    <x v="0"/>
    <s v="FT LAUDERDALE GAS TURBINE FACILITIES - 5070508044"/>
    <s v="34100Z000-PG0921-FtLauderdale GTs"/>
    <s v="2004"/>
    <d v="2004-02-01T00:00:00"/>
    <d v="2004-01-01T00:00:00"/>
    <s v="101000 Electric Plant In Service"/>
    <x v="3"/>
    <s v="323.0290 : FIRE PROTECTION SYS COMP"/>
    <x v="0"/>
    <x v="0"/>
    <n v="127998.85083333332"/>
    <n v="60024.341038749997"/>
    <n v="67974.509794583311"/>
  </r>
  <r>
    <n v="631814044"/>
    <x v="0"/>
    <s v="FT LAUDERDALE GAS TURBINE FACILITIES - 5070508044"/>
    <s v="34300Z000-PG0921-FtLauderdale GTs"/>
    <s v="2011"/>
    <d v="2011-11-01T00:00:00"/>
    <d v="2011-01-01T00:00:00"/>
    <s v="101000 Electric Plant In Service"/>
    <x v="0"/>
    <s v="834.9333 : SILENCER/MUFFLER"/>
    <x v="0"/>
    <x v="1"/>
    <n v="91893.596666666665"/>
    <n v="28202.77549527778"/>
    <n v="63690.821171388881"/>
  </r>
  <r>
    <n v="82541232"/>
    <x v="0"/>
    <s v="FT LAUDERDALE GAS TURBINE FACILITIES - 5070508044"/>
    <s v="34300Z000-PG0921-FtLauderdale GTs"/>
    <s v="2007"/>
    <d v="2007-01-01T00:00:00"/>
    <d v="2007-01-01T00:00:00"/>
    <s v="101000 Electric Plant In Service"/>
    <x v="0"/>
    <s v="834.9333 : SILENCER/MUFFLER"/>
    <x v="0"/>
    <x v="0"/>
    <n v="143137.41750000001"/>
    <n v="79659.580497291681"/>
    <n v="63477.837002708322"/>
  </r>
  <r>
    <n v="621906518"/>
    <x v="0"/>
    <s v="FT LAUDERDALE GAS TURBINE FACILITIES - 5070508044"/>
    <s v="34100Z000-PG0921-FtLauderdale GTs"/>
    <s v="2010"/>
    <d v="2010-12-01T00:00:00"/>
    <d v="2010-01-01T00:00:00"/>
    <s v="101000 Electric Plant In Service"/>
    <x v="3"/>
    <s v="325.0336 : ROOF"/>
    <x v="0"/>
    <x v="1"/>
    <n v="80107.958333333328"/>
    <n v="18823.288840277775"/>
    <n v="61284.66949305556"/>
  </r>
  <r>
    <n v="48559545"/>
    <x v="0"/>
    <s v="FT LAUDERDALE GAS TURBINE FACILITIES - 5070508044"/>
    <s v="34100Z023-PG0921-FtLauderdale GTs"/>
    <s v="2004"/>
    <d v="2004-03-01T00:00:00"/>
    <d v="2004-01-01T00:00:00"/>
    <s v="101000 Electric Plant In Service"/>
    <x v="3"/>
    <s v="504.6096 : WASTE WATER TREATMENT EQ"/>
    <x v="2"/>
    <x v="0"/>
    <n v="84999.511666666673"/>
    <n v="24033.690275833334"/>
    <n v="60965.821390833327"/>
  </r>
  <r>
    <n v="53626"/>
    <x v="0"/>
    <s v="FT LAUDERDALE GAS TURBINE FACILITIES - 5070508044"/>
    <s v="34400Z000-PG0921-FtLauderdale GTs"/>
    <s v="1970"/>
    <d v="1970-07-01T00:00:00"/>
    <d v="1970-07-01T00:00:00"/>
    <s v="101000 Electric Plant In Service"/>
    <x v="1"/>
    <s v="272.1584 : STATOR"/>
    <x v="0"/>
    <x v="1"/>
    <n v="2568610.3208333333"/>
    <n v="2571999.7306322916"/>
    <n v="-3389.4097989583388"/>
  </r>
  <r>
    <n v="41623671"/>
    <x v="0"/>
    <s v="FT LAUDERDALE GAS TURBINE FACILITIES - 5070508044"/>
    <s v="34400Z000-PG0921-FtLauderdale GTs"/>
    <s v="1972"/>
    <d v="1972-07-01T00:00:00"/>
    <d v="1972-07-01T00:00:00"/>
    <s v="101000 Electric Plant In Service"/>
    <x v="1"/>
    <s v="272.1572 : ROTOR COILS"/>
    <x v="0"/>
    <x v="0"/>
    <n v="869468.48999999987"/>
    <n v="826923.52371749992"/>
    <n v="42544.966282499954"/>
  </r>
  <r>
    <n v="98565787"/>
    <x v="0"/>
    <s v="FT LAUDERDALE GAS TURBINE FACILITIES - 5070508044"/>
    <s v="34300Z000-PG0921-FtLauderdale GTs"/>
    <s v="2009"/>
    <d v="2009-11-01T00:00:00"/>
    <d v="2009-01-01T00:00:00"/>
    <s v="101000 Electric Plant In Service"/>
    <x v="0"/>
    <s v="834.9333 : SILENCER/MUFFLER"/>
    <x v="0"/>
    <x v="1"/>
    <n v="94741.70749999999"/>
    <n v="41359.437810625001"/>
    <n v="53382.269689374996"/>
  </r>
  <r>
    <n v="49727249"/>
    <x v="0"/>
    <s v="FT LAUDERDALE GAS TURBINE FACILITIES - 5070508044"/>
    <s v="34200Z023-PG0921-FtLauderdale GTs"/>
    <s v="2004"/>
    <d v="2004-11-01T00:00:00"/>
    <d v="2004-01-01T00:00:00"/>
    <s v="101000 Electric Plant In Service"/>
    <x v="2"/>
    <s v="523.6239 : RETAINING ENCLOSURE"/>
    <x v="2"/>
    <x v="0"/>
    <n v="82573.773333333331"/>
    <n v="29663.066913333332"/>
    <n v="52910.706419999995"/>
  </r>
  <r>
    <n v="685515995"/>
    <x v="0"/>
    <s v="FT LAUDERDALE GAS TURBINE FACILITIES - 5070508044"/>
    <s v="34100Z000-PG0921-FtLauderdale GTs"/>
    <s v="2013"/>
    <d v="2013-02-01T00:00:00"/>
    <d v="2013-01-01T00:00:00"/>
    <s v="101000 Electric Plant In Service"/>
    <x v="3"/>
    <s v="313.9639 : HVAC SYSTEM COMPLETE"/>
    <x v="0"/>
    <x v="1"/>
    <n v="59042.325833333329"/>
    <n v="6749.8479323611109"/>
    <n v="52292.477900972219"/>
  </r>
  <r>
    <n v="94002625"/>
    <x v="0"/>
    <s v="FT LAUDERDALE GAS TURBINE FACILITIES - 5070508044"/>
    <s v="34400Z000-PG0921-FtLauderdale GTs"/>
    <s v="2008"/>
    <d v="2008-11-01T00:00:00"/>
    <d v="2008-11-01T00:00:00"/>
    <s v="101000 Electric Plant In Service"/>
    <x v="1"/>
    <s v="272.1584 : STATOR"/>
    <x v="0"/>
    <x v="0"/>
    <n v="62281.789166666669"/>
    <n v="10745.940679374999"/>
    <n v="51535.848487291667"/>
  </r>
  <r>
    <n v="94656613"/>
    <x v="0"/>
    <s v="FT LAUDERDALE GAS TURBINE FACILITIES - 5070508044"/>
    <s v="34300Z000-PG0921-FtLauderdale GTs"/>
    <s v="2008"/>
    <d v="2008-12-01T00:00:00"/>
    <d v="2008-01-01T00:00:00"/>
    <s v="101000 Electric Plant In Service"/>
    <x v="0"/>
    <s v="834.9333 : SILENCER/MUFFLER"/>
    <x v="0"/>
    <x v="1"/>
    <n v="96076.493333333332"/>
    <n v="48169.928998888885"/>
    <n v="47906.564334444447"/>
  </r>
  <r>
    <n v="652132327"/>
    <x v="0"/>
    <s v="FT LAUDERDALE GAS TURBINE FACILITIES - 5070508044"/>
    <s v="34500Z000-PG0921-FtLauderdale GTs"/>
    <s v="2013"/>
    <d v="2013-10-01T00:00:00"/>
    <d v="2013-10-01T00:00:00"/>
    <s v="106100 Const Not Classified-Plt In "/>
    <x v="4"/>
    <s v="000.000 : Non-Unitized"/>
    <x v="0"/>
    <x v="0"/>
    <n v="50983.560833333329"/>
    <n v="4350.4635831249998"/>
    <n v="46633.097250208331"/>
  </r>
  <r>
    <n v="667164803"/>
    <x v="0"/>
    <s v="FT LAUDERDALE GAS TURBINE FACILITIES - 5070508044"/>
    <s v="34300Z000-PG0921-FtLauderdale GTs"/>
    <s v="2014"/>
    <d v="2014-08-01T00:00:00"/>
    <d v="2014-08-01T00:00:00"/>
    <s v="106100 Const Not Classified-Plt In "/>
    <x v="0"/>
    <s v="000.000 : Non-Unitized"/>
    <x v="0"/>
    <x v="1"/>
    <n v="48728.670833333337"/>
    <n v="5479.2049086805555"/>
    <n v="43249.465924652781"/>
  </r>
  <r>
    <n v="654509374"/>
    <x v="0"/>
    <s v="FT LAUDERDALE GAS TURBINE FACILITIES - 5070508044"/>
    <s v="34500Z000-PG0921-FtLauderdale GTs"/>
    <s v="2014"/>
    <d v="2014-01-01T00:00:00"/>
    <d v="2014-01-01T00:00:00"/>
    <s v="106100 Const Not Classified-Plt In "/>
    <x v="4"/>
    <s v="000.000 : Non-Unitized"/>
    <x v="0"/>
    <x v="0"/>
    <n v="44173.534166666665"/>
    <n v="2403.2998297916665"/>
    <n v="41770.234336874993"/>
  </r>
  <r>
    <n v="80053813"/>
    <x v="0"/>
    <s v="FT LAUDERDALE GAS TURBINE FACILITIES - 5070508044"/>
    <s v="34100Z000-PG0921-FtLauderdale GTs"/>
    <s v="2006"/>
    <d v="2006-06-01T00:00:00"/>
    <d v="2006-01-01T00:00:00"/>
    <s v="101000 Electric Plant In Service"/>
    <x v="3"/>
    <s v="306.2212 : ROOF"/>
    <x v="0"/>
    <x v="1"/>
    <n v="63460.833333333328"/>
    <n v="25120.536527777778"/>
    <n v="38340.296805555554"/>
  </r>
  <r>
    <n v="653964622"/>
    <x v="0"/>
    <s v="FT LAUDERDALE GAS TURBINE FACILITIES - 5070508044"/>
    <s v="34300Z000-PG0921-FtLauderdale GTs"/>
    <s v="2013"/>
    <d v="2013-12-01T00:00:00"/>
    <d v="2013-12-01T00:00:00"/>
    <s v="106100 Const Not Classified-Plt In "/>
    <x v="0"/>
    <s v="000.000 : Non-Unitized"/>
    <x v="0"/>
    <x v="0"/>
    <n v="44907.784166666665"/>
    <n v="7526.4468056249998"/>
    <n v="37381.33736104166"/>
  </r>
  <r>
    <n v="53608"/>
    <x v="0"/>
    <s v="FT LAUDERDALE GAS TURBINE FACILITIES - 5070508044"/>
    <s v="34400Z000-PG0921-FtLauderdale GTs"/>
    <s v="2001"/>
    <d v="2001-07-01T00:00:00"/>
    <d v="2001-07-01T00:00:00"/>
    <s v="101000 Electric Plant In Service"/>
    <x v="1"/>
    <s v="272.1575 : WEDGE SYSTEM"/>
    <x v="0"/>
    <x v="1"/>
    <n v="51749.133333333331"/>
    <n v="17124.735283333332"/>
    <n v="34624.398049999996"/>
  </r>
  <r>
    <n v="680645470"/>
    <x v="0"/>
    <s v="FT LAUDERDALE GAS TURBINE FACILITIES - 5070508044"/>
    <s v="34500Z000-PG0921-FtLauderdale GTs"/>
    <s v="2015"/>
    <d v="2015-03-01T00:00:00"/>
    <d v="2015-03-01T00:00:00"/>
    <s v="106100 Const Not Classified-Plt In "/>
    <x v="4"/>
    <s v="000.000 : Non-Unitized"/>
    <x v="0"/>
    <x v="0"/>
    <n v="35475.925833333335"/>
    <n v="970.14583187500011"/>
    <n v="34505.780001458334"/>
  </r>
  <r>
    <n v="680645473"/>
    <x v="0"/>
    <s v="FT LAUDERDALE GAS TURBINE FACILITIES - 5070508044"/>
    <s v="34500Z000-PG0921-FtLauderdale GTs"/>
    <s v="2015"/>
    <d v="2015-03-01T00:00:00"/>
    <d v="2015-03-01T00:00:00"/>
    <s v="106100 Const Not Classified-Plt In "/>
    <x v="4"/>
    <s v="000.000 : Non-Unitized"/>
    <x v="0"/>
    <x v="1"/>
    <n v="35440.239999999998"/>
    <n v="1217.25296"/>
    <n v="34222.98704"/>
  </r>
  <r>
    <n v="60185212"/>
    <x v="0"/>
    <s v="FT LAUDERDALE GAS TURBINE FACILITIES - 5070508044"/>
    <s v="34400Z000-PG0921-FtLauderdale GTs"/>
    <s v="2005"/>
    <d v="2005-12-01T00:00:00"/>
    <d v="2005-12-01T00:00:00"/>
    <s v="101000 Electric Plant In Service"/>
    <x v="1"/>
    <s v="272.1572 : ROTOR COILS"/>
    <x v="0"/>
    <x v="0"/>
    <n v="43035.492499999993"/>
    <n v="10217.265673541668"/>
    <n v="32818.226826458333"/>
  </r>
  <r>
    <n v="49400"/>
    <x v="0"/>
    <s v="FT LAUDERDALE GAS TURBINE FACILITIES - 5070508044"/>
    <s v="34100Z000-PG0921-FtLauderdale GTs"/>
    <s v="1995"/>
    <d v="1995-07-01T00:00:00"/>
    <d v="1995-07-01T00:00:00"/>
    <s v="101000 Electric Plant In Service"/>
    <x v="3"/>
    <s v="306.2216 : LIGHTING SYSTEM COMPLETE"/>
    <x v="0"/>
    <x v="1"/>
    <n v="166316.16833333333"/>
    <n v="139411.74534527777"/>
    <n v="26904.422988055558"/>
  </r>
  <r>
    <n v="95357683"/>
    <x v="0"/>
    <s v="FT LAUDERDALE GAS TURBINE FACILITIES - 5070508044"/>
    <s v="34500Z000-PG0921-FtLauderdale GTs"/>
    <s v="2008"/>
    <d v="2008-12-01T00:00:00"/>
    <d v="2008-01-01T00:00:00"/>
    <s v="101000 Electric Plant In Service"/>
    <x v="4"/>
    <s v="383.3806 : CIRCUIT BRKR 1000 A"/>
    <x v="0"/>
    <x v="0"/>
    <n v="38175.628333333334"/>
    <n v="9160.4119795833321"/>
    <n v="29015.216353750002"/>
  </r>
  <r>
    <n v="44038957"/>
    <x v="0"/>
    <s v="FT LAUDERDALE GAS TURBINE FACILITIES - 5070508044"/>
    <s v="34500Z000-PG0921-FtLauderdale GTs"/>
    <s v="2003"/>
    <d v="2003-12-01T00:00:00"/>
    <d v="2004-01-01T00:00:00"/>
    <s v="101000 Electric Plant In Service"/>
    <x v="4"/>
    <s v="291.1797 : BATTERY"/>
    <x v="0"/>
    <x v="1"/>
    <n v="45855.003333333334"/>
    <n v="18414.364659166669"/>
    <n v="27440.638674166665"/>
  </r>
  <r>
    <n v="36251916"/>
    <x v="0"/>
    <s v="FT LAUDERDALE GAS TURBINE FACILITIES - 5070508044"/>
    <s v="34500Z000-PG0921-FtLauderdale GTs"/>
    <s v="2003"/>
    <d v="2003-06-01T00:00:00"/>
    <d v="2003-01-01T00:00:00"/>
    <s v="101000 Electric Plant In Service"/>
    <x v="4"/>
    <s v="291.1797 : BATTERY"/>
    <x v="0"/>
    <x v="0"/>
    <n v="44373.202499999999"/>
    <n v="17508.692939375"/>
    <n v="26864.509560624996"/>
  </r>
  <r>
    <n v="52012432"/>
    <x v="0"/>
    <s v="FT LAUDERDALE GAS TURBINE FACILITIES - 5070508044"/>
    <s v="34300Z000-PG0921-FtLauderdale GTs"/>
    <s v="2005"/>
    <d v="2005-01-01T00:00:00"/>
    <d v="2005-01-01T00:00:00"/>
    <s v="101000 Electric Plant In Service"/>
    <x v="0"/>
    <s v="835.9347 : STACK/CHIMNEY DUCTWORK"/>
    <x v="0"/>
    <x v="1"/>
    <n v="75062.762499999997"/>
    <n v="52231.250121875004"/>
    <n v="22831.512378124989"/>
  </r>
  <r>
    <n v="54504"/>
    <x v="0"/>
    <s v="FT LAUDERDALE GAS TURBINE FACILITIES - 5070508044"/>
    <s v="34500Z000-PG0921-FtLauderdale GTs"/>
    <s v="1987"/>
    <d v="1987-07-01T00:00:00"/>
    <d v="1987-07-01T00:00:00"/>
    <s v="101000 Electric Plant In Service"/>
    <x v="4"/>
    <s v="683.7712 : ANNUNCIATOR/SOE/DATA ACQ"/>
    <x v="0"/>
    <x v="0"/>
    <n v="175543.17"/>
    <n v="156123.48659416666"/>
    <n v="19419.683405833341"/>
  </r>
  <r>
    <n v="660085340"/>
    <x v="0"/>
    <s v="FT LAUDERDALE GAS TURBINE FACILITIES - 5070508044"/>
    <s v="34100Z000-PG0921-FtLauderdale GTs"/>
    <s v="2014"/>
    <d v="2014-03-01T00:00:00"/>
    <d v="2014-04-01T00:00:00"/>
    <s v="106100 Const Not Classified-Plt In "/>
    <x v="3"/>
    <s v="000.000 : Non-Unitized"/>
    <x v="0"/>
    <x v="1"/>
    <n v="24738.816666666666"/>
    <n v="1833.2684638888888"/>
    <n v="22905.548202777776"/>
  </r>
  <r>
    <n v="94002562"/>
    <x v="0"/>
    <s v="FT LAUDERDALE GAS TURBINE FACILITIES - 5070508044"/>
    <s v="34400Z000-PG0921-FtLauderdale GTs"/>
    <s v="2008"/>
    <d v="2008-11-01T00:00:00"/>
    <d v="2008-11-01T00:00:00"/>
    <s v="101000 Electric Plant In Service"/>
    <x v="1"/>
    <s v="272.1571 : FRAME/HOUSING"/>
    <x v="0"/>
    <x v="0"/>
    <n v="26570.362499999999"/>
    <n v="4584.3848760416668"/>
    <n v="21985.97762395833"/>
  </r>
  <r>
    <n v="53500"/>
    <x v="0"/>
    <s v="FT LAUDERDALE GAS TURBINE FACILITIES - 5070508044"/>
    <s v="34400Z000-PG0921-FtLauderdale GTs"/>
    <s v="1972"/>
    <d v="1972-07-01T00:00:00"/>
    <d v="1972-07-01T00:00:00"/>
    <s v="101000 Electric Plant In Service"/>
    <x v="1"/>
    <s v="171.0505 : SPECIAL FOUNDATION"/>
    <x v="0"/>
    <x v="1"/>
    <n v="336946.33500000002"/>
    <n v="322817.45412124996"/>
    <n v="14128.880878750011"/>
  </r>
  <r>
    <n v="72109767"/>
    <x v="0"/>
    <s v="FT LAUDERDALE GAS TURBINE FACILITIES - 5070508044"/>
    <s v="34500Z000-PG0921-FtLauderdale GTs"/>
    <s v="2006"/>
    <d v="2006-11-01T00:00:00"/>
    <d v="2006-01-01T00:00:00"/>
    <s v="101000 Electric Plant In Service"/>
    <x v="4"/>
    <s v="291.1797 : BATTERY"/>
    <x v="0"/>
    <x v="0"/>
    <n v="31133.034166666665"/>
    <n v="9396.0736214583321"/>
    <n v="21736.960545208331"/>
  </r>
  <r>
    <n v="49834"/>
    <x v="0"/>
    <s v="FT LAUDERDALE GAS TURBINE FACILITIES - 5070508044"/>
    <s v="34100Z000-PG0921-FtLauderdale GTs"/>
    <s v="1993"/>
    <d v="1993-07-01T00:00:00"/>
    <d v="1993-07-01T00:00:00"/>
    <s v="101000 Electric Plant In Service"/>
    <x v="3"/>
    <s v="504.6090 : PIPING"/>
    <x v="0"/>
    <x v="1"/>
    <n v="200438.81916666665"/>
    <n v="184136.69019013891"/>
    <n v="16302.128976527762"/>
  </r>
  <r>
    <n v="95586591"/>
    <x v="0"/>
    <s v="FT LAUDERDALE GAS TURBINE FACILITIES - 5070508044"/>
    <s v="34400Z000-PG0921-FtLauderdale GTs"/>
    <s v="2009"/>
    <d v="2009-03-01T00:00:00"/>
    <d v="2009-03-01T00:00:00"/>
    <s v="101000 Electric Plant In Service"/>
    <x v="1"/>
    <s v="272.1573 : ROTOR"/>
    <x v="0"/>
    <x v="0"/>
    <n v="23035.054166666669"/>
    <n v="3476.2604364583331"/>
    <n v="19558.793730208334"/>
  </r>
  <r>
    <n v="53642"/>
    <x v="0"/>
    <s v="FT LAUDERDALE GAS TURBINE FACILITIES - 5070508044"/>
    <s v="34400Z000-PG0921-FtLauderdale GTs"/>
    <s v="1972"/>
    <d v="1972-07-01T00:00:00"/>
    <d v="1972-07-01T00:00:00"/>
    <s v="101000 Electric Plant In Service"/>
    <x v="1"/>
    <s v="467.5554 : CONTROL/INSTRUMENTATION "/>
    <x v="0"/>
    <x v="1"/>
    <n v="281652.57999999996"/>
    <n v="269842.27869499999"/>
    <n v="11810.301305000015"/>
  </r>
  <r>
    <n v="41623677"/>
    <x v="0"/>
    <s v="FT LAUDERDALE GAS TURBINE FACILITIES - 5070508044"/>
    <s v="34400Z000-PG0921-FtLauderdale GTs"/>
    <s v="1972"/>
    <d v="1972-07-01T00:00:00"/>
    <d v="1972-07-01T00:00:00"/>
    <s v="101000 Electric Plant In Service"/>
    <x v="1"/>
    <s v="272.1575 : WEDGE SYSTEM"/>
    <x v="0"/>
    <x v="0"/>
    <n v="254411.74"/>
    <n v="241962.82573833331"/>
    <n v="12448.914261666683"/>
  </r>
  <r>
    <n v="669454075"/>
    <x v="0"/>
    <s v="FT LAUDERDALE GAS TURBINE FACILITIES - 5070508044"/>
    <s v="34500Z000-PG0921-FtLauderdale GTs"/>
    <s v="2014"/>
    <d v="2014-08-01T00:00:00"/>
    <d v="2014-09-01T00:00:00"/>
    <s v="106100 Const Not Classified-Plt In "/>
    <x v="4"/>
    <s v="000.000 : Non-Unitized"/>
    <x v="0"/>
    <x v="1"/>
    <n v="16912.875833333332"/>
    <n v="1038.5529252083331"/>
    <n v="15874.322908124999"/>
  </r>
  <r>
    <n v="90542855"/>
    <x v="0"/>
    <s v="FT LAUDERDALE GAS TURBINE FACILITIES - 5070508044"/>
    <s v="34400Z000-PG0921-FtLauderdale GTs"/>
    <s v="2008"/>
    <d v="2008-04-01T00:00:00"/>
    <d v="2008-04-01T00:00:00"/>
    <s v="101000 Electric Plant In Service"/>
    <x v="1"/>
    <s v="272.1572 : ROTOR COILS"/>
    <x v="0"/>
    <x v="0"/>
    <n v="18818.662499999999"/>
    <n v="3246.923934375"/>
    <n v="15571.738565624999"/>
  </r>
  <r>
    <n v="49066469"/>
    <x v="0"/>
    <s v="FT LAUDERDALE GAS TURBINE FACILITIES - 5070508044"/>
    <s v="34500Z000-PG0921-FtLauderdale GTs"/>
    <s v="2004"/>
    <d v="2004-11-01T00:00:00"/>
    <d v="2004-01-01T00:00:00"/>
    <s v="101000 Electric Plant In Service"/>
    <x v="4"/>
    <s v="291.1797 : BATTERY"/>
    <x v="0"/>
    <x v="1"/>
    <n v="23723.947499999998"/>
    <n v="8793.3589722916659"/>
    <n v="14930.588527708333"/>
  </r>
  <r>
    <n v="53572"/>
    <x v="0"/>
    <s v="FT LAUDERDALE GAS TURBINE FACILITIES - 5070508044"/>
    <s v="34400Z000-PG0921-FtLauderdale GTs"/>
    <s v="1970"/>
    <d v="1970-07-01T00:00:00"/>
    <d v="1970-07-01T00:00:00"/>
    <s v="101000 Electric Plant In Service"/>
    <x v="1"/>
    <s v="272.1573 : ROTOR"/>
    <x v="0"/>
    <x v="0"/>
    <n v="670709.21499999997"/>
    <n v="666899.2859695832"/>
    <n v="3809.9290304167466"/>
  </r>
  <r>
    <n v="39330633"/>
    <x v="0"/>
    <s v="FT LAUDERDALE GAS TURBINE FACILITIES - 5070508044"/>
    <s v="34400Z000-PG0921-FtLauderdale GTs"/>
    <s v="2003"/>
    <d v="2003-09-01T00:00:00"/>
    <d v="2003-09-01T00:00:00"/>
    <s v="101000 Electric Plant In Service"/>
    <x v="1"/>
    <s v="272.1572 : ROTOR COILS"/>
    <x v="0"/>
    <x v="1"/>
    <n v="21072.443333333333"/>
    <n v="6061.8430858333331"/>
    <n v="15010.600247499999"/>
  </r>
  <r>
    <n v="669454114"/>
    <x v="0"/>
    <s v="FT LAUDERDALE GAS TURBINE FACILITIES - 5070508044"/>
    <s v="34300Z000-PG0921-FtLauderdale GTs"/>
    <s v="2014"/>
    <d v="2014-09-01T00:00:00"/>
    <d v="2014-09-01T00:00:00"/>
    <s v="106100 Const Not Classified-Plt In "/>
    <x v="0"/>
    <s v="000.000 : Non-Unitized"/>
    <x v="0"/>
    <x v="0"/>
    <n v="16583.93"/>
    <n v="1704.4421441666668"/>
    <n v="14879.487855833335"/>
  </r>
  <r>
    <n v="682555143"/>
    <x v="0"/>
    <s v="FT LAUDERDALE GAS TURBINE FACILITIES - 5070508044"/>
    <s v="34300Z000-PG0921-FtLauderdale GTs"/>
    <s v="2015"/>
    <d v="2015-03-01T00:00:00"/>
    <d v="2015-04-01T00:00:00"/>
    <s v="106100 Const Not Classified-Plt In "/>
    <x v="0"/>
    <s v="000.000 : Non-Unitized"/>
    <x v="0"/>
    <x v="1"/>
    <n v="14143.919166666667"/>
    <n v="788.15979381944442"/>
    <n v="13355.759372847222"/>
  </r>
  <r>
    <n v="49407"/>
    <x v="0"/>
    <s v="FT LAUDERDALE GAS TURBINE FACILITIES - 5070508044"/>
    <s v="34100Z000-PG0921-FtLauderdale GTs"/>
    <s v="1995"/>
    <d v="1995-07-01T00:00:00"/>
    <d v="1995-07-01T00:00:00"/>
    <s v="101000 Electric Plant In Service"/>
    <x v="3"/>
    <s v="306.2218 : HVAC SYSTEM COMPLETE"/>
    <x v="0"/>
    <x v="0"/>
    <n v="79378.172499999986"/>
    <n v="65955.319012916661"/>
    <n v="13422.853487083332"/>
  </r>
  <r>
    <n v="669454094"/>
    <x v="0"/>
    <s v="FT LAUDERDALE GAS TURBINE FACILITIES - 5070508044"/>
    <s v="34300Z000-PG0921-FtLauderdale GTs"/>
    <s v="2014"/>
    <d v="2014-09-01T00:00:00"/>
    <d v="2014-09-01T00:00:00"/>
    <s v="106100 Const Not Classified-Plt In "/>
    <x v="0"/>
    <s v="000.000 : Non-Unitized"/>
    <x v="0"/>
    <x v="1"/>
    <n v="15545.905833333331"/>
    <n v="1748.0288749305555"/>
    <n v="13797.876958402776"/>
  </r>
  <r>
    <n v="102421324"/>
    <x v="0"/>
    <s v="FT LAUDERDALE GAS TURBINE FACILITIES - 5070508044"/>
    <s v="34300Z000-PG0921-FtLauderdale GTs"/>
    <s v="2010"/>
    <d v="2010-03-01T00:00:00"/>
    <d v="2010-04-01T00:00:00"/>
    <s v="101000 Electric Plant In Service"/>
    <x v="0"/>
    <s v="146.0302 : GAS TURBINE ENGINE "/>
    <x v="0"/>
    <x v="0"/>
    <n v="21508.107499999998"/>
    <n v="7787.2563381249984"/>
    <n v="13720.851161875"/>
  </r>
  <r>
    <n v="53650"/>
    <x v="0"/>
    <s v="FT LAUDERDALE GAS TURBINE FACILITIES - 5070508044"/>
    <s v="34400Z000-PG0921-FtLauderdale GTs"/>
    <s v="1972"/>
    <d v="1972-07-01T00:00:00"/>
    <d v="1972-07-01T00:00:00"/>
    <s v="101000 Electric Plant In Service"/>
    <x v="1"/>
    <s v="467.5556 : ENCLOSURE"/>
    <x v="0"/>
    <x v="1"/>
    <n v="211239.43499999997"/>
    <n v="202381.71131291665"/>
    <n v="8857.7236870833294"/>
  </r>
  <r>
    <n v="53675"/>
    <x v="0"/>
    <s v="FT LAUDERDALE GAS TURBINE FACILITIES - 5070508044"/>
    <s v="34400Z000-PG0921-FtLauderdale GTs"/>
    <s v="1972"/>
    <d v="1972-07-01T00:00:00"/>
    <d v="1972-07-01T00:00:00"/>
    <s v="101000 Electric Plant In Service"/>
    <x v="1"/>
    <s v="467.5569 : ROTOR (MAIN EXCITER)"/>
    <x v="0"/>
    <x v="0"/>
    <n v="211239.43499999997"/>
    <n v="200903.03526791665"/>
    <n v="10336.399732083315"/>
  </r>
  <r>
    <n v="53529"/>
    <x v="0"/>
    <s v="FT LAUDERDALE GAS TURBINE FACILITIES - 5070508044"/>
    <s v="34400Z000-PG0921-FtLauderdale GTs"/>
    <s v="1970"/>
    <d v="1970-07-01T00:00:00"/>
    <d v="1970-07-01T00:00:00"/>
    <s v="101000 Electric Plant In Service"/>
    <x v="1"/>
    <s v="272.1571 : FRAME/HOUSING"/>
    <x v="0"/>
    <x v="1"/>
    <n v="603817.72916666663"/>
    <n v="604614.49417187495"/>
    <n v="-796.76500520833838"/>
  </r>
  <r>
    <n v="15687262"/>
    <x v="0"/>
    <s v="FT LAUDERDALE GAS TURBINE FACILITIES - 5070508044"/>
    <s v="34500Z000-PG0921-FtLauderdale GTs"/>
    <s v="2002"/>
    <d v="2002-12-01T00:00:00"/>
    <d v="2002-01-01T00:00:00"/>
    <s v="101000 Electric Plant In Service"/>
    <x v="4"/>
    <s v="291.1797 : BATTERY"/>
    <x v="0"/>
    <x v="0"/>
    <n v="22440.760833333334"/>
    <n v="9548.6078164583323"/>
    <n v="12892.153016875001"/>
  </r>
  <r>
    <n v="677154692"/>
    <x v="0"/>
    <s v="FT LAUDERDALE GAS TURBINE FACILITIES - 5070508044"/>
    <s v="34300Z000-PG0921-FtLauderdale GTs"/>
    <s v="2015"/>
    <d v="2015-01-01T00:00:00"/>
    <d v="2015-01-01T00:00:00"/>
    <s v="106100 Const Not Classified-Plt In "/>
    <x v="0"/>
    <s v="000.000 : Non-Unitized"/>
    <x v="0"/>
    <x v="1"/>
    <n v="12380.408333333333"/>
    <n v="689.89282847222216"/>
    <n v="11690.51550486111"/>
  </r>
  <r>
    <n v="104294600"/>
    <x v="0"/>
    <s v="FT LAUDERDALE GAS TURBINE FACILITIES - 5070508044"/>
    <s v="34300Z000-PG0921-FtLauderdale GTs"/>
    <s v="2010"/>
    <d v="2010-09-01T00:00:00"/>
    <d v="2010-09-01T00:00:00"/>
    <s v="101000 Electric Plant In Service"/>
    <x v="0"/>
    <s v="146.0302 : GAS TURBINE ENGINE "/>
    <x v="0"/>
    <x v="0"/>
    <n v="16952.87"/>
    <n v="6137.9774224999992"/>
    <n v="10814.892577500001"/>
  </r>
  <r>
    <n v="95586575"/>
    <x v="0"/>
    <s v="FT LAUDERDALE GAS TURBINE FACILITIES - 5070508044"/>
    <s v="34400Z000-PG0921-FtLauderdale GTs"/>
    <s v="2009"/>
    <d v="2009-03-01T00:00:00"/>
    <d v="2009-03-01T00:00:00"/>
    <s v="101000 Electric Plant In Service"/>
    <x v="1"/>
    <s v="272.1572 : ROTOR COILS"/>
    <x v="0"/>
    <x v="1"/>
    <n v="12797.244166666665"/>
    <n v="2020.8323047916667"/>
    <n v="10776.411861875"/>
  </r>
  <r>
    <n v="99847382"/>
    <x v="0"/>
    <s v="FT LAUDERDALE GAS TURBINE FACILITIES - 5070508044"/>
    <s v="34300Z000-PG0921-FtLauderdale GTs"/>
    <s v="2009"/>
    <d v="2009-11-01T00:00:00"/>
    <d v="2009-11-01T00:00:00"/>
    <s v="101000 Electric Plant In Service"/>
    <x v="0"/>
    <s v="146.0302 : GAS TURBINE ENGINE "/>
    <x v="0"/>
    <x v="0"/>
    <n v="18074.512500000001"/>
    <n v="7715.701480208334"/>
    <n v="10358.811019791667"/>
  </r>
  <r>
    <n v="651611290"/>
    <x v="0"/>
    <s v="FT LAUDERDALE GAS TURBINE FACILITIES - 5070508044"/>
    <s v="34670Z000-PG-FtLauderdale GTs"/>
    <s v="2010"/>
    <d v="2010-09-01T00:00:00"/>
    <d v="2010-11-01T00:00:00"/>
    <s v="101000 Electric Plant In Service"/>
    <x v="5"/>
    <s v="190.772 : PORTABLE TOOLS AND EQUIP"/>
    <x v="0"/>
    <x v="1"/>
    <n v="35539.166666666664"/>
    <n v="31096.896643618056"/>
    <n v="4442.2700230486098"/>
  </r>
  <r>
    <n v="44038969"/>
    <x v="0"/>
    <s v="FT LAUDERDALE GAS TURBINE FACILITIES - 5070508044"/>
    <s v="34500Z000-PG0921-FtLauderdale GTs"/>
    <s v="2003"/>
    <d v="2003-12-01T00:00:00"/>
    <d v="2004-01-01T00:00:00"/>
    <s v="101000 Electric Plant In Service"/>
    <x v="4"/>
    <s v="291.1798 : BATTERY CHARGER-PRODUCTI"/>
    <x v="0"/>
    <x v="0"/>
    <n v="16240.326666666668"/>
    <n v="6408.0759783333333"/>
    <n v="9832.2506883333353"/>
  </r>
  <r>
    <n v="95967298"/>
    <x v="0"/>
    <s v="FT LAUDERDALE GAS TURBINE FACILITIES - 5070508044"/>
    <s v="34300Z000-PG0921-FtLauderdale GTs"/>
    <s v="2009"/>
    <d v="2009-06-01T00:00:00"/>
    <d v="2009-06-01T00:00:00"/>
    <s v="101000 Electric Plant In Service"/>
    <x v="0"/>
    <s v="146.0302 : GAS TURBINE ENGINE "/>
    <x v="0"/>
    <x v="1"/>
    <n v="17033.848333333335"/>
    <n v="7436.1159018055559"/>
    <n v="9597.7324315277783"/>
  </r>
  <r>
    <n v="40198197"/>
    <x v="0"/>
    <s v="FT LAUDERDALE GAS TURBINE FACILITIES - 5070508044"/>
    <s v="34400Z000-PG0921-FtLauderdale GTs"/>
    <s v="2003"/>
    <d v="2003-09-01T00:00:00"/>
    <d v="2003-09-01T00:00:00"/>
    <s v="101000 Electric Plant In Service"/>
    <x v="1"/>
    <s v="272.1572 : ROTOR COILS"/>
    <x v="0"/>
    <x v="0"/>
    <n v="13462.221666666666"/>
    <n v="3778.3949912499997"/>
    <n v="9683.8266754166652"/>
  </r>
  <r>
    <n v="49268"/>
    <x v="0"/>
    <s v="FT LAUDERDALE GAS TURBINE FACILITIES - 5070508044"/>
    <s v="34100Z000-PG0921-FtLauderdale GTs"/>
    <s v="1993"/>
    <d v="1993-07-01T00:00:00"/>
    <d v="1993-07-01T00:00:00"/>
    <s v="101000 Electric Plant In Service"/>
    <x v="3"/>
    <s v="206.1108 : SEWAGE TREATMENT EQUIPME"/>
    <x v="0"/>
    <x v="1"/>
    <n v="91511.722500000003"/>
    <n v="84068.870219583332"/>
    <n v="7442.8522804166651"/>
  </r>
  <r>
    <n v="36251925"/>
    <x v="0"/>
    <s v="FT LAUDERDALE GAS TURBINE FACILITIES - 5070508044"/>
    <s v="34500Z000-PG0921-FtLauderdale GTs"/>
    <s v="2003"/>
    <d v="2003-06-01T00:00:00"/>
    <d v="2003-01-01T00:00:00"/>
    <s v="101000 Electric Plant In Service"/>
    <x v="4"/>
    <s v="291.1798 : BATTERY CHARGER-PRODUCTI"/>
    <x v="0"/>
    <x v="0"/>
    <n v="15715.498333333333"/>
    <n v="6200.9940987499995"/>
    <n v="9514.5042345833335"/>
  </r>
  <r>
    <n v="54836"/>
    <x v="0"/>
    <s v="FT LAUDERDALE GAS TURBINE FACILITIES - 5070508044"/>
    <s v="34600Z000-PG0921-FtLauderdale GTs"/>
    <s v="1972"/>
    <d v="1972-07-01T00:00:00"/>
    <d v="1972-07-01T00:00:00"/>
    <s v="101000 Electric Plant In Service"/>
    <x v="6"/>
    <s v="186.0652 : PAX PHONE SYSTEM"/>
    <x v="0"/>
    <x v="1"/>
    <n v="192232.20499999999"/>
    <n v="187709.2683858333"/>
    <n v="4522.9366141666687"/>
  </r>
  <r>
    <n v="655719700"/>
    <x v="0"/>
    <s v="FT LAUDERDALE GAS TURBINE FACILITIES - 5070508044"/>
    <s v="34300Z003-PG0921-FtLauderdale GTs"/>
    <s v="2014"/>
    <d v="2014-02-01T00:00:00"/>
    <d v="2014-02-01T00:00:00"/>
    <s v="106100 Const Not Classified-Plt In "/>
    <x v="0"/>
    <s v="000.000 : Non-Unitized"/>
    <x v="4"/>
    <x v="0"/>
    <n v="9372.8433333333323"/>
    <n v="475.66934249999997"/>
    <n v="8897.1739908333329"/>
  </r>
  <r>
    <n v="54506"/>
    <x v="0"/>
    <s v="FT LAUDERDALE GAS TURBINE FACILITIES - 5070508044"/>
    <s v="34500Z000-PG0921-FtLauderdale GTs"/>
    <s v="1990"/>
    <d v="1990-07-01T00:00:00"/>
    <d v="1990-07-01T00:00:00"/>
    <s v="101000 Electric Plant In Service"/>
    <x v="4"/>
    <s v="683.7712 : ANNUNCIATOR/SOE/DATA ACQ"/>
    <x v="0"/>
    <x v="1"/>
    <n v="39055.619166666664"/>
    <n v="31385.080336041672"/>
    <n v="7670.5388306249915"/>
  </r>
  <r>
    <n v="44038950"/>
    <x v="0"/>
    <s v="FT LAUDERDALE GAS TURBINE FACILITIES - 5070508044"/>
    <s v="34300Z000-PG0921-FtLauderdale GTs"/>
    <s v="2004"/>
    <d v="2004-02-01T00:00:00"/>
    <d v="2004-01-01T00:00:00"/>
    <s v="101000 Electric Plant In Service"/>
    <x v="0"/>
    <s v="835.9347 : STACK/CHIMNEY DUCTWORK"/>
    <x v="0"/>
    <x v="0"/>
    <n v="32606.557499999999"/>
    <n v="24487.159292291664"/>
    <n v="8119.3982077083365"/>
  </r>
  <r>
    <n v="53027"/>
    <x v="0"/>
    <s v="FT LAUDERDALE GAS TURBINE FACILITIES - 5070508044"/>
    <s v="34300Z000-PG0921-FtLauderdale GTs"/>
    <s v="2001"/>
    <d v="2001-07-01T00:00:00"/>
    <d v="2001-07-01T00:00:00"/>
    <s v="101000 Electric Plant In Service"/>
    <x v="0"/>
    <s v="834.9333 : SILENCER/MUFFLER"/>
    <x v="0"/>
    <x v="1"/>
    <n v="131423.70083333334"/>
    <n v="125525.30710118056"/>
    <n v="5898.3937321527646"/>
  </r>
  <r>
    <n v="97411745"/>
    <x v="0"/>
    <s v="FT LAUDERDALE GAS TURBINE FACILITIES - 5070508044"/>
    <s v="34400Z000-PG0921-FtLauderdale GTs"/>
    <s v="1971"/>
    <d v="1971-07-01T00:00:00"/>
    <d v="1971-07-01T00:00:00"/>
    <s v="101000 Electric Plant In Service"/>
    <x v="1"/>
    <s v="272.1584 : STATOR"/>
    <x v="0"/>
    <x v="0"/>
    <n v="185176.22749999998"/>
    <n v="180119.75141645831"/>
    <n v="5056.4760835416746"/>
  </r>
  <r>
    <n v="54456"/>
    <x v="0"/>
    <s v="FT LAUDERDALE GAS TURBINE FACILITIES - 5070508044"/>
    <s v="34500Z000-PG0921-FtLauderdale GTs"/>
    <s v="1990"/>
    <d v="1990-07-01T00:00:00"/>
    <d v="1990-07-01T00:00:00"/>
    <s v="101000 Electric Plant In Service"/>
    <x v="4"/>
    <s v="681.7674 : LOAD CONTROL AND METERIN"/>
    <x v="0"/>
    <x v="1"/>
    <n v="36210.551666666666"/>
    <n v="29098.785883749999"/>
    <n v="7111.7657829166637"/>
  </r>
  <r>
    <n v="94002624"/>
    <x v="0"/>
    <s v="FT LAUDERDALE GAS TURBINE FACILITIES - 5070508044"/>
    <s v="34400Z000-PG0921-FtLauderdale GTs"/>
    <s v="2008"/>
    <d v="2008-11-01T00:00:00"/>
    <d v="2008-11-01T00:00:00"/>
    <s v="101000 Electric Plant In Service"/>
    <x v="1"/>
    <s v="272.1575 : WEDGE SYSTEM"/>
    <x v="0"/>
    <x v="0"/>
    <n v="9661.9508333333324"/>
    <n v="1667.0498922916665"/>
    <n v="7994.9009410416656"/>
  </r>
  <r>
    <n v="55076"/>
    <x v="0"/>
    <s v="FT LAUDERDALE GAS TURBINE FACILITIES - 5070508044"/>
    <s v="34600Z000-PG0921-FtLauderdale GTs"/>
    <s v="1987"/>
    <d v="1987-07-01T00:00:00"/>
    <d v="1987-07-01T00:00:00"/>
    <s v="101000 Electric Plant In Service"/>
    <x v="6"/>
    <s v="192.1843 : FORK LIFT"/>
    <x v="0"/>
    <x v="1"/>
    <n v="21294.579166666666"/>
    <n v="13757.928303472221"/>
    <n v="7536.6508631944453"/>
  </r>
  <r>
    <n v="632275140"/>
    <x v="0"/>
    <s v="FT LAUDERDALE GAS TURBINE FACILITIES - 5070508044"/>
    <s v="34300Z000-PG0921-FtLauderdale GTs"/>
    <s v="2012"/>
    <d v="2012-06-01T00:00:00"/>
    <d v="2012-06-01T00:00:00"/>
    <s v="101000 Electric Plant In Service"/>
    <x v="0"/>
    <s v="146.0302 : GAS TURBINE ENGINE "/>
    <x v="0"/>
    <x v="0"/>
    <n v="10158.151666666667"/>
    <n v="2360.9439654166667"/>
    <n v="7797.2077012500004"/>
  </r>
  <r>
    <n v="672896509"/>
    <x v="0"/>
    <s v="FT LAUDERDALE GAS TURBINE FACILITIES - 5070508044"/>
    <s v="34300Z000-PG0921-FtLauderdale GTs"/>
    <s v="2013"/>
    <d v="2013-12-01T00:00:00"/>
    <d v="2013-12-01T00:00:00"/>
    <s v="101000 Electric Plant In Service"/>
    <x v="0"/>
    <s v="146.0302 : GAS TURBINE ENGINE "/>
    <x v="0"/>
    <x v="1"/>
    <n v="9003.7658333333329"/>
    <n v="1596.0483099305554"/>
    <n v="7407.7175234027791"/>
  </r>
  <r>
    <n v="99802483"/>
    <x v="0"/>
    <s v="FT LAUDERDALE GAS TURBINE FACILITIES - 5070508044"/>
    <s v="34300Z000-PG0921-FtLauderdale GTs"/>
    <s v="2009"/>
    <d v="2009-11-01T00:00:00"/>
    <d v="2009-11-01T00:00:00"/>
    <s v="101000 Electric Plant In Service"/>
    <x v="0"/>
    <s v="146.0302 : GAS TURBINE ENGINE "/>
    <x v="0"/>
    <x v="0"/>
    <n v="12389.116666666665"/>
    <n v="5288.6991208333329"/>
    <n v="7100.417545833333"/>
  </r>
  <r>
    <n v="671656092"/>
    <x v="0"/>
    <s v="FT LAUDERDALE GAS TURBINE FACILITIES - 5070508044"/>
    <s v="34300Z000-PG0921-FtLauderdale GTs"/>
    <s v="2014"/>
    <d v="2014-10-01T00:00:00"/>
    <d v="2014-10-01T00:00:00"/>
    <s v="106100 Const Not Classified-Plt In "/>
    <x v="0"/>
    <s v="000.000 : Non-Unitized"/>
    <x v="0"/>
    <x v="1"/>
    <n v="7877.2375000000002"/>
    <n v="885.74237812499996"/>
    <n v="6991.4951218750002"/>
  </r>
  <r>
    <n v="671656003"/>
    <x v="0"/>
    <s v="FT LAUDERDALE GAS TURBINE FACILITIES - 5070508044"/>
    <s v="34500Z000-PG0921-FtLauderdale GTs"/>
    <s v="2014"/>
    <d v="2014-10-01T00:00:00"/>
    <d v="2014-10-01T00:00:00"/>
    <s v="106100 Const Not Classified-Plt In "/>
    <x v="4"/>
    <s v="000.000 : Non-Unitized"/>
    <x v="0"/>
    <x v="0"/>
    <n v="7242.2716666666665"/>
    <n v="394.0249454166667"/>
    <n v="6848.2467212499996"/>
  </r>
  <r>
    <n v="627574775"/>
    <x v="0"/>
    <s v="FT LAUDERDALE GAS TURBINE FACILITIES - 5070508044"/>
    <s v="34300Z000-PG0921-FtLauderdale GTs"/>
    <s v="2010"/>
    <d v="2010-10-01T00:00:00"/>
    <d v="2010-10-01T00:00:00"/>
    <s v="101000 Electric Plant In Service"/>
    <x v="0"/>
    <s v="146.0302 : GAS TURBINE ENGINE "/>
    <x v="0"/>
    <x v="1"/>
    <n v="10499.023333333333"/>
    <n v="3902.7818163888883"/>
    <n v="6596.2415169444439"/>
  </r>
  <r>
    <n v="671656151"/>
    <x v="0"/>
    <s v="FT LAUDERDALE GAS TURBINE FACILITIES - 5070508044"/>
    <s v="34300Z000-PG0921-FtLauderdale GTs"/>
    <s v="2014"/>
    <d v="2014-10-01T00:00:00"/>
    <d v="2014-10-01T00:00:00"/>
    <s v="106100 Const Not Classified-Plt In "/>
    <x v="0"/>
    <s v="000.000 : Non-Unitized"/>
    <x v="0"/>
    <x v="0"/>
    <n v="7491.0091666666667"/>
    <n v="769.90028270833329"/>
    <n v="6721.1088839583326"/>
  </r>
  <r>
    <n v="53499"/>
    <x v="0"/>
    <s v="FT LAUDERDALE GAS TURBINE FACILITIES - 5070508044"/>
    <s v="34400Z000-PG0921-FtLauderdale GTs"/>
    <s v="1970"/>
    <d v="1970-07-01T00:00:00"/>
    <d v="1970-07-01T00:00:00"/>
    <s v="101000 Electric Plant In Service"/>
    <x v="1"/>
    <s v="171.0505 : SPECIAL FOUNDATION"/>
    <x v="0"/>
    <x v="1"/>
    <n v="292180.54249999998"/>
    <n v="292566.09234187496"/>
    <n v="-385.54984187500179"/>
  </r>
  <r>
    <n v="103269570"/>
    <x v="0"/>
    <s v="FT LAUDERDALE GAS TURBINE FACILITIES - 5070508044"/>
    <s v="34300Z000-PG0921-FtLauderdale GTs"/>
    <s v="2010"/>
    <d v="2010-04-01T00:00:00"/>
    <d v="2010-06-01T00:00:00"/>
    <s v="101000 Electric Plant In Service"/>
    <x v="0"/>
    <s v="146.0302 : GAS TURBINE ENGINE "/>
    <x v="0"/>
    <x v="0"/>
    <n v="10220.411666666667"/>
    <n v="3700.4206204166667"/>
    <n v="6519.9910462500002"/>
  </r>
  <r>
    <n v="669454100"/>
    <x v="0"/>
    <s v="FT LAUDERDALE GAS TURBINE FACILITIES - 5070508044"/>
    <s v="34300Z000-PG0921-FtLauderdale GTs"/>
    <s v="2014"/>
    <d v="2014-09-01T00:00:00"/>
    <d v="2014-09-01T00:00:00"/>
    <s v="106100 Const Not Classified-Plt In "/>
    <x v="0"/>
    <s v="000.000 : Non-Unitized"/>
    <x v="0"/>
    <x v="1"/>
    <n v="7253.7941666666657"/>
    <n v="815.63836673611104"/>
    <n v="6438.1557999305542"/>
  </r>
  <r>
    <n v="41623674"/>
    <x v="0"/>
    <s v="FT LAUDERDALE GAS TURBINE FACILITIES - 5070508044"/>
    <s v="34400Z000-PG0921-FtLauderdale GTs"/>
    <s v="1970"/>
    <d v="1970-07-01T00:00:00"/>
    <d v="1970-07-01T00:00:00"/>
    <s v="101000 Electric Plant In Service"/>
    <x v="1"/>
    <s v="272.1572 : ROTOR COILS"/>
    <x v="0"/>
    <x v="0"/>
    <n v="287720.57416666666"/>
    <n v="286086.18737645837"/>
    <n v="1634.3867902083002"/>
  </r>
  <r>
    <n v="685359864"/>
    <x v="0"/>
    <s v="FT LAUDERDALE GAS TURBINE FACILITIES - 5070508044"/>
    <s v="34300Z000-PG0921-FtLauderdale GTs"/>
    <s v="2012"/>
    <d v="2012-10-01T00:00:00"/>
    <d v="2012-10-01T00:00:00"/>
    <s v="101000 Electric Plant In Service"/>
    <x v="0"/>
    <s v="146.0302 : GAS TURBINE ENGINE "/>
    <x v="0"/>
    <x v="1"/>
    <n v="8229.3658333333333"/>
    <n v="1992.2125765972221"/>
    <n v="6237.153256736111"/>
  </r>
  <r>
    <n v="54505"/>
    <x v="0"/>
    <s v="FT LAUDERDALE GAS TURBINE FACILITIES - 5070508044"/>
    <s v="34500Z000-PG0921-FtLauderdale GTs"/>
    <s v="1988"/>
    <d v="1988-07-01T00:00:00"/>
    <d v="1988-07-01T00:00:00"/>
    <s v="101000 Electric Plant In Service"/>
    <x v="4"/>
    <s v="683.7712 : ANNUNCIATOR/SOE/DATA ACQ"/>
    <x v="0"/>
    <x v="0"/>
    <n v="39101.058333333327"/>
    <n v="33566.268335416666"/>
    <n v="5534.7899979166623"/>
  </r>
  <r>
    <n v="686344373"/>
    <x v="0"/>
    <s v="FT LAUDERDALE GAS TURBINE FACILITIES - 5070508044"/>
    <s v="34300Z000-PG0921-FtLauderdale GTs"/>
    <s v="2015"/>
    <d v="2015-06-01T00:00:00"/>
    <d v="2015-06-01T00:00:00"/>
    <s v="106100 Const Not Classified-Plt In "/>
    <x v="0"/>
    <s v="000.000 : Non-Unitized"/>
    <x v="0"/>
    <x v="1"/>
    <n v="6615.7666666666664"/>
    <n v="368.6561694444444"/>
    <n v="6247.110497222222"/>
  </r>
  <r>
    <n v="669454097"/>
    <x v="0"/>
    <s v="FT LAUDERDALE GAS TURBINE FACILITIES - 5070508044"/>
    <s v="34300Z000-PG0921-FtLauderdale GTs"/>
    <s v="2014"/>
    <d v="2014-09-01T00:00:00"/>
    <d v="2014-09-01T00:00:00"/>
    <s v="106100 Const Not Classified-Plt In "/>
    <x v="0"/>
    <s v="000.000 : Non-Unitized"/>
    <x v="0"/>
    <x v="0"/>
    <n v="7008.1274999999996"/>
    <n v="720.27427312500004"/>
    <n v="6287.8532268749996"/>
  </r>
  <r>
    <n v="656618661"/>
    <x v="0"/>
    <s v="FT LAUDERDALE GAS TURBINE FACILITIES - 5070508044"/>
    <s v="34300Z000-PG0921-FtLauderdale GTs"/>
    <s v="2014"/>
    <d v="2014-03-01T00:00:00"/>
    <d v="2014-03-01T00:00:00"/>
    <s v="106100 Const Not Classified-Plt In "/>
    <x v="0"/>
    <s v="000.000 : Non-Unitized"/>
    <x v="0"/>
    <x v="1"/>
    <n v="6977.9783333333335"/>
    <n v="784.62481930555555"/>
    <n v="6193.3535140277772"/>
  </r>
  <r>
    <n v="49066482"/>
    <x v="0"/>
    <s v="FT LAUDERDALE GAS TURBINE FACILITIES - 5070508044"/>
    <s v="34500Z000-PG0921-FtLauderdale GTs"/>
    <s v="2004"/>
    <d v="2004-11-01T00:00:00"/>
    <d v="2004-01-01T00:00:00"/>
    <s v="101000 Electric Plant In Service"/>
    <x v="4"/>
    <s v="291.1798 : BATTERY CHARGER-PRODUCTI"/>
    <x v="0"/>
    <x v="0"/>
    <n v="9489.5808333333334"/>
    <n v="3450.9183981249998"/>
    <n v="6038.6624352083336"/>
  </r>
  <r>
    <n v="48559564"/>
    <x v="0"/>
    <s v="FT LAUDERDALE GAS TURBINE FACILITIES - 5070508044"/>
    <s v="34200Z023-PG0921-FtLauderdale GTs"/>
    <s v="2004"/>
    <d v="2004-03-01T00:00:00"/>
    <d v="2004-01-01T00:00:00"/>
    <s v="101000 Electric Plant In Service"/>
    <x v="2"/>
    <s v="702.1238 : CONTROL/INSTRUMENTATION "/>
    <x v="2"/>
    <x v="1"/>
    <n v="9403.2858333333315"/>
    <n v="3459.451717638889"/>
    <n v="5943.8341156944434"/>
  </r>
  <r>
    <n v="53641"/>
    <x v="0"/>
    <s v="FT LAUDERDALE GAS TURBINE FACILITIES - 5070508044"/>
    <s v="34400Z000-PG0921-FtLauderdale GTs"/>
    <s v="1970"/>
    <d v="1970-07-01T00:00:00"/>
    <d v="1970-07-01T00:00:00"/>
    <s v="101000 Electric Plant In Service"/>
    <x v="1"/>
    <s v="467.5554 : CONTROL/INSTRUMENTATION "/>
    <x v="0"/>
    <x v="0"/>
    <n v="244265.96333333335"/>
    <n v="242878.42642249999"/>
    <n v="1387.5369108333348"/>
  </r>
  <r>
    <n v="49392"/>
    <x v="0"/>
    <s v="FT LAUDERDALE GAS TURBINE FACILITIES - 5070508044"/>
    <s v="34100Z000-PG0921-FtLauderdale GTs"/>
    <s v="1995"/>
    <d v="1995-07-01T00:00:00"/>
    <d v="1995-07-01T00:00:00"/>
    <s v="101000 Electric Plant In Service"/>
    <x v="3"/>
    <s v="306.2215 : PLUMBING SYSTEM COMPLETE"/>
    <x v="0"/>
    <x v="1"/>
    <n v="29861.314999999999"/>
    <n v="25030.751340833333"/>
    <n v="4830.5636591666662"/>
  </r>
  <r>
    <n v="54896"/>
    <x v="0"/>
    <s v="FT LAUDERDALE GAS TURBINE FACILITIES - 5070508044"/>
    <s v="34600Z000-PG0921-FtLauderdale GTs"/>
    <s v="1988"/>
    <d v="1988-07-01T00:00:00"/>
    <d v="1988-07-01T00:00:00"/>
    <s v="101000 Electric Plant In Service"/>
    <x v="6"/>
    <s v="190.0833 : MILLING MACHINE (PU 0833"/>
    <x v="0"/>
    <x v="0"/>
    <n v="13934.928333333333"/>
    <n v="8593.9046508333322"/>
    <n v="5341.0236824999993"/>
  </r>
  <r>
    <n v="53510"/>
    <x v="0"/>
    <s v="FT LAUDERDALE GAS TURBINE FACILITIES - 5070508044"/>
    <s v="34400Z000-PG0921-FtLauderdale GTs"/>
    <s v="1972"/>
    <d v="1972-07-01T00:00:00"/>
    <d v="1972-07-01T00:00:00"/>
    <s v="101000 Electric Plant In Service"/>
    <x v="1"/>
    <s v="171.0506 : CONCRETE PEDESTAL"/>
    <x v="0"/>
    <x v="1"/>
    <n v="84236.588333333333"/>
    <n v="80704.368217916664"/>
    <n v="3532.220115416676"/>
  </r>
  <r>
    <n v="72109779"/>
    <x v="0"/>
    <s v="FT LAUDERDALE GAS TURBINE FACILITIES - 5070508044"/>
    <s v="34500Z000-PG0921-FtLauderdale GTs"/>
    <s v="2006"/>
    <d v="2006-11-01T00:00:00"/>
    <d v="2006-01-01T00:00:00"/>
    <s v="101000 Electric Plant In Service"/>
    <x v="4"/>
    <s v="291.1798 : BATTERY CHARGER-PRODUCTI"/>
    <x v="0"/>
    <x v="0"/>
    <n v="7783.2608333333328"/>
    <n v="2349.0138581249998"/>
    <n v="5434.2469752083325"/>
  </r>
  <r>
    <n v="653206631"/>
    <x v="0"/>
    <s v="FT LAUDERDALE GAS TURBINE FACILITIES - 5070508044"/>
    <s v="34100Z000-PG0921-FtLauderdale GTs"/>
    <s v="2013"/>
    <d v="2013-11-01T00:00:00"/>
    <d v="2013-11-01T00:00:00"/>
    <s v="106100 Const Not Classified-Plt In "/>
    <x v="3"/>
    <s v="000.000 : Non-Unitized"/>
    <x v="0"/>
    <x v="1"/>
    <n v="6066.17"/>
    <n v="693.49538500000006"/>
    <n v="5372.6746149999999"/>
  </r>
  <r>
    <n v="90542882"/>
    <x v="0"/>
    <s v="FT LAUDERDALE GAS TURBINE FACILITIES - 5070508044"/>
    <s v="34400Z000-PG0921-FtLauderdale GTs"/>
    <s v="2008"/>
    <d v="2008-04-01T00:00:00"/>
    <d v="2008-04-01T00:00:00"/>
    <s v="101000 Electric Plant In Service"/>
    <x v="1"/>
    <s v="272.1573 : ROTOR"/>
    <x v="0"/>
    <x v="0"/>
    <n v="6272.8691666666664"/>
    <n v="1082.3076893750001"/>
    <n v="5190.5614772916661"/>
  </r>
  <r>
    <n v="637551845"/>
    <x v="0"/>
    <s v="FT LAUDERDALE GAS TURBINE FACILITIES - 5070508044"/>
    <s v="34300Z000-PG0921-FtLauderdale GTs"/>
    <s v="2012"/>
    <d v="2012-05-01T00:00:00"/>
    <d v="2012-05-01T00:00:00"/>
    <s v="101000 Electric Plant In Service"/>
    <x v="0"/>
    <s v="146.0302 : GAS TURBINE ENGINE "/>
    <x v="0"/>
    <x v="1"/>
    <n v="6306.336666666667"/>
    <n v="1526.6765769444444"/>
    <n v="4779.6600897222224"/>
  </r>
  <r>
    <n v="671656157"/>
    <x v="0"/>
    <s v="FT LAUDERDALE GAS TURBINE FACILITIES - 5070508044"/>
    <s v="34300Z000-PG0921-FtLauderdale GTs"/>
    <s v="2014"/>
    <d v="2014-10-01T00:00:00"/>
    <d v="2014-10-01T00:00:00"/>
    <s v="106100 Const Not Classified-Plt In "/>
    <x v="0"/>
    <s v="000.000 : Non-Unitized"/>
    <x v="0"/>
    <x v="0"/>
    <n v="5353.0949999999993"/>
    <n v="550.16898291666666"/>
    <n v="4802.9260170833331"/>
  </r>
  <r>
    <n v="679000602"/>
    <x v="0"/>
    <s v="FT LAUDERDALE GAS TURBINE FACILITIES - 5070508044"/>
    <s v="34300Z000-PG0921-FtLauderdale GTs"/>
    <s v="2015"/>
    <d v="2015-02-01T00:00:00"/>
    <d v="2015-02-01T00:00:00"/>
    <s v="106100 Const Not Classified-Plt In "/>
    <x v="0"/>
    <s v="000.000 : Non-Unitized"/>
    <x v="0"/>
    <x v="1"/>
    <n v="4882.2858333333334"/>
    <n v="272.06597993055556"/>
    <n v="4610.2198534027775"/>
  </r>
  <r>
    <n v="50022"/>
    <x v="0"/>
    <s v="FT LAUDERDALE GAS TURBINE FACILITIES - 5070508044"/>
    <s v="34100Z000-PG0921-FtLauderdale GTs"/>
    <s v="1993"/>
    <d v="1993-07-01T00:00:00"/>
    <d v="1993-07-01T00:00:00"/>
    <s v="101000 Electric Plant In Service"/>
    <x v="3"/>
    <s v="340.9804 : HVAC SYSTEM COMPLETE"/>
    <x v="0"/>
    <x v="0"/>
    <n v="44137.023333333338"/>
    <n v="40223.586718333325"/>
    <n v="3913.4366150000078"/>
  </r>
  <r>
    <n v="90543006"/>
    <x v="0"/>
    <s v="FT LAUDERDALE GAS TURBINE FACILITIES - 5070508044"/>
    <s v="34400Z000-PG0921-FtLauderdale GTs"/>
    <s v="1971"/>
    <d v="1971-07-01T00:00:00"/>
    <d v="1971-07-01T00:00:00"/>
    <s v="101000 Electric Plant In Service"/>
    <x v="1"/>
    <s v="272.1573 : ROTOR"/>
    <x v="0"/>
    <x v="1"/>
    <n v="105814.98583333332"/>
    <n v="103666.27842770834"/>
    <n v="2148.7074056249885"/>
  </r>
  <r>
    <n v="679000590"/>
    <x v="0"/>
    <s v="FT LAUDERDALE GAS TURBINE FACILITIES - 5070508044"/>
    <s v="34300Z000-PG0921-FtLauderdale GTs"/>
    <s v="2015"/>
    <d v="2015-01-01T00:00:00"/>
    <d v="2015-02-01T00:00:00"/>
    <s v="106100 Const Not Classified-Plt In "/>
    <x v="0"/>
    <s v="000.000 : Non-Unitized"/>
    <x v="0"/>
    <x v="0"/>
    <n v="4616.6724999999997"/>
    <n v="212.63096020833333"/>
    <n v="4404.0415397916668"/>
  </r>
  <r>
    <n v="626671167"/>
    <x v="0"/>
    <s v="FT LAUDERDALE GAS TURBINE FACILITIES - 5070508044"/>
    <s v="34300Z000-PG0921-FtLauderdale GTs"/>
    <s v="2011"/>
    <d v="2011-03-01T00:00:00"/>
    <d v="2011-03-01T00:00:00"/>
    <s v="101000 Electric Plant In Service"/>
    <x v="0"/>
    <s v="146.0302 : GAS TURBINE ENGINE "/>
    <x v="0"/>
    <x v="1"/>
    <n v="6019.3466666666664"/>
    <n v="1847.3761411111111"/>
    <n v="4171.9705255555555"/>
  </r>
  <r>
    <n v="53649"/>
    <x v="0"/>
    <s v="FT LAUDERDALE GAS TURBINE FACILITIES - 5070508044"/>
    <s v="34400Z000-PG0921-FtLauderdale GTs"/>
    <s v="1970"/>
    <d v="1970-07-01T00:00:00"/>
    <d v="1970-07-01T00:00:00"/>
    <s v="101000 Electric Plant In Service"/>
    <x v="1"/>
    <s v="467.5556 : ENCLOSURE"/>
    <x v="0"/>
    <x v="0"/>
    <n v="183199.4725"/>
    <n v="182158.81752520832"/>
    <n v="1040.6549747916699"/>
  </r>
  <r>
    <n v="53674"/>
    <x v="0"/>
    <s v="FT LAUDERDALE GAS TURBINE FACILITIES - 5070508044"/>
    <s v="34400Z000-PG0921-FtLauderdale GTs"/>
    <s v="1970"/>
    <d v="1970-07-01T00:00:00"/>
    <d v="1970-07-01T00:00:00"/>
    <s v="101000 Electric Plant In Service"/>
    <x v="1"/>
    <s v="467.5569 : ROTOR (MAIN EXCITER)"/>
    <x v="0"/>
    <x v="1"/>
    <n v="183199.4725"/>
    <n v="183441.21383270834"/>
    <n v="-241.74133270833408"/>
  </r>
  <r>
    <n v="15687268"/>
    <x v="0"/>
    <s v="FT LAUDERDALE GAS TURBINE FACILITIES - 5070508044"/>
    <s v="34500Z000-PG0921-FtLauderdale GTs"/>
    <s v="2002"/>
    <d v="2002-12-01T00:00:00"/>
    <d v="2002-01-01T00:00:00"/>
    <s v="101000 Electric Plant In Service"/>
    <x v="4"/>
    <s v="291.1798 : BATTERY CHARGER-PRODUCTI"/>
    <x v="0"/>
    <x v="0"/>
    <n v="6786.0924999999997"/>
    <n v="2887.4976235416666"/>
    <n v="3898.5948764583331"/>
  </r>
  <r>
    <n v="97411748"/>
    <x v="0"/>
    <s v="FT LAUDERDALE GAS TURBINE FACILITIES - 5070508044"/>
    <s v="34400Z000-PG0921-FtLauderdale GTs"/>
    <s v="1971"/>
    <d v="1971-07-01T00:00:00"/>
    <d v="1971-07-01T00:00:00"/>
    <s v="101000 Electric Plant In Service"/>
    <x v="1"/>
    <s v="272.1571 : FRAME/HOUSING"/>
    <x v="0"/>
    <x v="1"/>
    <n v="79361.250833333339"/>
    <n v="77749.715956458342"/>
    <n v="1611.5348768749984"/>
  </r>
  <r>
    <n v="103207562"/>
    <x v="0"/>
    <s v="FT LAUDERDALE GAS TURBINE FACILITIES - 5070508044"/>
    <s v="34300Z000-PG0921-FtLauderdale GTs"/>
    <s v="2010"/>
    <d v="2010-07-01T00:00:00"/>
    <d v="2010-07-01T00:00:00"/>
    <s v="101000 Electric Plant In Service"/>
    <x v="0"/>
    <s v="146.0302 : GAS TURBINE ENGINE "/>
    <x v="0"/>
    <x v="0"/>
    <n v="5394.7391666666663"/>
    <n v="1953.2264102083332"/>
    <n v="3441.5127564583331"/>
  </r>
  <r>
    <n v="656620923"/>
    <x v="0"/>
    <s v="FT LAUDERDALE GAS TURBINE FACILITIES - 5070508044"/>
    <s v="34500Z000-PG0921-FtLauderdale GTs"/>
    <s v="2014"/>
    <d v="2014-01-01T00:00:00"/>
    <d v="2014-03-01T00:00:00"/>
    <s v="106100 Const Not Classified-Plt In "/>
    <x v="4"/>
    <s v="000.000 : Non-Unitized"/>
    <x v="0"/>
    <x v="1"/>
    <n v="3643.6766666666667"/>
    <n v="223.73947749999999"/>
    <n v="3419.9371891666669"/>
  </r>
  <r>
    <n v="626671171"/>
    <x v="0"/>
    <s v="FT LAUDERDALE GAS TURBINE FACILITIES - 5070508044"/>
    <s v="34300Z000-PG0921-FtLauderdale GTs"/>
    <s v="2011"/>
    <d v="2011-03-01T00:00:00"/>
    <d v="2011-03-01T00:00:00"/>
    <s v="101000 Electric Plant In Service"/>
    <x v="0"/>
    <s v="146.0302 : GAS TURBINE ENGINE "/>
    <x v="0"/>
    <x v="0"/>
    <n v="4149.7408333333333"/>
    <n v="1233.4685297916667"/>
    <n v="2916.2723035416666"/>
  </r>
  <r>
    <n v="49117"/>
    <x v="0"/>
    <s v="FT LAUDERDALE GAS TURBINE FACILITIES - 5070508044"/>
    <s v="34100Z000-PG0921-FtLauderdale GTs"/>
    <s v="1992"/>
    <d v="1992-07-01T00:00:00"/>
    <d v="1992-07-01T00:00:00"/>
    <s v="101000 Electric Plant In Service"/>
    <x v="3"/>
    <s v="324.0307 : ROOF"/>
    <x v="0"/>
    <x v="1"/>
    <n v="41860.39"/>
    <n v="40139.302628333331"/>
    <n v="1721.0873716666658"/>
  </r>
  <r>
    <n v="682555161"/>
    <x v="0"/>
    <s v="FT LAUDERDALE GAS TURBINE FACILITIES - 5070508044"/>
    <s v="34300Z000-PG0921-FtLauderdale GTs"/>
    <s v="2015"/>
    <d v="2015-04-01T00:00:00"/>
    <d v="2015-04-01T00:00:00"/>
    <s v="106100 Const Not Classified-Plt In "/>
    <x v="0"/>
    <s v="000.000 : Non-Unitized"/>
    <x v="0"/>
    <x v="0"/>
    <n v="2806.3841666666667"/>
    <n v="129.25718895833333"/>
    <n v="2677.1269777083335"/>
  </r>
  <r>
    <n v="49809"/>
    <x v="0"/>
    <s v="FT LAUDERDALE GAS TURBINE FACILITIES - 5070508044"/>
    <s v="34100Z000-PG0921-FtLauderdale GTs"/>
    <s v="1993"/>
    <d v="1993-07-01T00:00:00"/>
    <d v="1993-07-01T00:00:00"/>
    <s v="101000 Electric Plant In Service"/>
    <x v="3"/>
    <s v="504.6086 : CONTROL/INSTRUMENTATION "/>
    <x v="0"/>
    <x v="1"/>
    <n v="24443.759999999998"/>
    <n v="22455.691279999999"/>
    <n v="1988.0687199999975"/>
  </r>
  <r>
    <n v="686344367"/>
    <x v="0"/>
    <s v="FT LAUDERDALE GAS TURBINE FACILITIES - 5070508044"/>
    <s v="34300Z000-PG0921-FtLauderdale GTs"/>
    <s v="2015"/>
    <d v="2015-06-01T00:00:00"/>
    <d v="2015-06-01T00:00:00"/>
    <s v="106100 Const Not Classified-Plt In "/>
    <x v="0"/>
    <s v="000.000 : Non-Unitized"/>
    <x v="0"/>
    <x v="0"/>
    <n v="2628.688333333333"/>
    <n v="121.07480458333332"/>
    <n v="2507.6135287500001"/>
  </r>
  <r>
    <n v="686344370"/>
    <x v="0"/>
    <s v="FT LAUDERDALE GAS TURBINE FACILITIES - 5070508044"/>
    <s v="34300Z000-PG0921-FtLauderdale GTs"/>
    <s v="2015"/>
    <d v="2015-06-01T00:00:00"/>
    <d v="2015-06-01T00:00:00"/>
    <s v="106100 Const Not Classified-Plt In "/>
    <x v="0"/>
    <s v="000.000 : Non-Unitized"/>
    <x v="0"/>
    <x v="1"/>
    <n v="5583.7650000000003"/>
    <n v="311.15411708333335"/>
    <n v="5272.6108829166669"/>
  </r>
  <r>
    <n v="41623668"/>
    <x v="0"/>
    <s v="FT LAUDERDALE GAS TURBINE FACILITIES - 5070508044"/>
    <s v="34400Z000-PG0921-FtLauderdale GTs"/>
    <s v="1970"/>
    <d v="1970-07-01T00:00:00"/>
    <d v="1970-07-01T00:00:00"/>
    <s v="101000 Electric Plant In Service"/>
    <x v="1"/>
    <s v="272.1575 : WEDGE SYSTEM"/>
    <x v="0"/>
    <x v="0"/>
    <n v="102812.875"/>
    <n v="102228.85028124998"/>
    <n v="584.02471875000992"/>
  </r>
  <r>
    <n v="690463929"/>
    <x v="0"/>
    <s v="FT LAUDERDALE GAS TURBINE FACILITIES - 5070508044"/>
    <s v="34300Z000-PG0921-FtLauderdale GTs"/>
    <s v="2015"/>
    <d v="2015-08-01T00:00:00"/>
    <d v="2015-08-01T00:00:00"/>
    <s v="106100 Const Not Classified-Plt In "/>
    <x v="0"/>
    <s v="000.000 : Non-Unitized"/>
    <x v="0"/>
    <x v="1"/>
    <n v="2428.9741666666664"/>
    <n v="135.35277173611112"/>
    <n v="2293.6213949305552"/>
  </r>
  <r>
    <n v="54040"/>
    <x v="0"/>
    <s v="FT LAUDERDALE GAS TURBINE FACILITIES - 5070508044"/>
    <s v="34500Z000-PG0921-FtLauderdale GTs"/>
    <s v="1991"/>
    <d v="1991-07-01T00:00:00"/>
    <d v="1991-07-01T00:00:00"/>
    <s v="101000 Electric Plant In Service"/>
    <x v="4"/>
    <s v="287.1730 : TRANSFORMER"/>
    <x v="0"/>
    <x v="0"/>
    <n v="9005.2875000000004"/>
    <n v="6895.118278125"/>
    <n v="2110.1692218750004"/>
  </r>
  <r>
    <n v="685107116"/>
    <x v="0"/>
    <s v="FT LAUDERDALE GAS TURBINE FACILITIES - 5070508044"/>
    <s v="34100Z000-PG0921-FtLauderdale GTs"/>
    <s v="2012"/>
    <d v="2012-03-01T00:00:00"/>
    <d v="2012-01-01T00:00:00"/>
    <s v="101000 Electric Plant In Service"/>
    <x v="3"/>
    <s v="323.0278 : ROOF"/>
    <x v="0"/>
    <x v="1"/>
    <n v="2442.3574999999996"/>
    <n v="377.43868708333332"/>
    <n v="2064.9188129166664"/>
  </r>
  <r>
    <n v="652140968"/>
    <x v="0"/>
    <s v="FT LAUDERDALE GAS TURBINE FACILITIES - 5070508044"/>
    <s v="34300Z000-PG0921-FtLauderdale GTs"/>
    <s v="2013"/>
    <d v="2013-10-01T00:00:00"/>
    <d v="2013-10-01T00:00:00"/>
    <s v="106100 Const Not Classified-Plt In "/>
    <x v="0"/>
    <s v="000.000 : Non-Unitized"/>
    <x v="0"/>
    <x v="0"/>
    <n v="2265.0466666666666"/>
    <n v="379.61309833333331"/>
    <n v="1885.4335683333334"/>
  </r>
  <r>
    <n v="629037260"/>
    <x v="0"/>
    <s v="FT LAUDERDALE GAS TURBINE FACILITIES - 5070508044"/>
    <s v="34300Z000-PG0921-FtLauderdale GTs"/>
    <s v="2010"/>
    <d v="2010-04-01T00:00:00"/>
    <d v="2010-04-01T00:00:00"/>
    <s v="101000 Electric Plant In Service"/>
    <x v="0"/>
    <s v="146.0302 : GAS TURBINE ENGINE "/>
    <x v="0"/>
    <x v="1"/>
    <n v="2913.0566666666668"/>
    <n v="1082.8660302777778"/>
    <n v="1830.1906363888888"/>
  </r>
  <r>
    <n v="54502"/>
    <x v="0"/>
    <s v="FT LAUDERDALE GAS TURBINE FACILITIES - 5070508044"/>
    <s v="34500Z000-PG0921-FtLauderdale GTs"/>
    <s v="1984"/>
    <d v="1984-07-01T00:00:00"/>
    <d v="1984-07-01T00:00:00"/>
    <s v="101000 Electric Plant In Service"/>
    <x v="4"/>
    <s v="683.7712 : ANNUNCIATOR/SOE/DATA ACQ"/>
    <x v="0"/>
    <x v="0"/>
    <n v="43557.992499999993"/>
    <n v="42780.389215208335"/>
    <n v="777.60328479166424"/>
  </r>
  <r>
    <n v="54503"/>
    <x v="0"/>
    <s v="FT LAUDERDALE GAS TURBINE FACILITIES - 5070508044"/>
    <s v="34500Z000-PG0921-FtLauderdale GTs"/>
    <s v="1985"/>
    <d v="1985-07-01T00:00:00"/>
    <d v="1985-07-01T00:00:00"/>
    <s v="101000 Electric Plant In Service"/>
    <x v="4"/>
    <s v="683.7712 : ANNUNCIATOR/SOE/DATA ACQ"/>
    <x v="0"/>
    <x v="1"/>
    <n v="25257.246666666666"/>
    <n v="24202.079861666669"/>
    <n v="1055.1668049999989"/>
  </r>
  <r>
    <n v="682555072"/>
    <x v="0"/>
    <s v="FT LAUDERDALE GAS TURBINE FACILITIES - 5070508044"/>
    <s v="34500Z000-PG0921-FtLauderdale GTs"/>
    <s v="2015"/>
    <d v="2015-03-01T00:00:00"/>
    <d v="2015-04-01T00:00:00"/>
    <s v="106100 Const Not Classified-Plt In "/>
    <x v="4"/>
    <s v="000.000 : Non-Unitized"/>
    <x v="0"/>
    <x v="0"/>
    <n v="1773.09"/>
    <n v="48.487000833333333"/>
    <n v="1724.6029991666667"/>
  </r>
  <r>
    <n v="99171711"/>
    <x v="0"/>
    <s v="FT LAUDERDALE GAS TURBINE FACILITIES - 5070508044"/>
    <s v="34300Z000-PG0921-FtLauderdale GTs"/>
    <s v="2009"/>
    <d v="2009-09-01T00:00:00"/>
    <d v="2009-09-01T00:00:00"/>
    <s v="101000 Electric Plant In Service"/>
    <x v="0"/>
    <s v="146.0302 : GAS TURBINE ENGINE "/>
    <x v="0"/>
    <x v="1"/>
    <n v="2906.9883333333332"/>
    <n v="1269.0428834722222"/>
    <n v="1637.9454498611112"/>
  </r>
  <r>
    <n v="53509"/>
    <x v="0"/>
    <s v="FT LAUDERDALE GAS TURBINE FACILITIES - 5070508044"/>
    <s v="34400Z000-PG0921-FtLauderdale GTs"/>
    <s v="1970"/>
    <d v="1970-07-01T00:00:00"/>
    <d v="1970-07-01T00:00:00"/>
    <s v="101000 Electric Plant In Service"/>
    <x v="1"/>
    <s v="171.0506 : CONCRETE PEDESTAL"/>
    <x v="0"/>
    <x v="0"/>
    <n v="73045.142500000002"/>
    <n v="72630.211827708335"/>
    <n v="414.93067229166746"/>
  </r>
  <r>
    <n v="669454123"/>
    <x v="0"/>
    <s v="FT LAUDERDALE GAS TURBINE FACILITIES - 5070508044"/>
    <s v="34300Z000-PG0921-FtLauderdale GTs"/>
    <s v="2014"/>
    <d v="2014-09-01T00:00:00"/>
    <d v="2014-09-01T00:00:00"/>
    <s v="106100 Const Not Classified-Plt In "/>
    <x v="0"/>
    <s v="000.000 : Non-Unitized"/>
    <x v="0"/>
    <x v="1"/>
    <n v="1482.3783333333333"/>
    <n v="166.68221930555555"/>
    <n v="1315.6961140277779"/>
  </r>
  <r>
    <n v="15687273"/>
    <x v="0"/>
    <s v="FT LAUDERDALE GAS TURBINE FACILITIES - 5070508044"/>
    <s v="34300Z000-PG0921-FtLauderdale GTs"/>
    <s v="2001"/>
    <d v="2001-12-01T00:00:00"/>
    <d v="2001-01-01T00:00:00"/>
    <s v="101000 Electric Plant In Service"/>
    <x v="0"/>
    <s v="835.9347 : STACK/CHIMNEY DUCTWORK"/>
    <x v="0"/>
    <x v="0"/>
    <n v="20558.083333333332"/>
    <n v="19436.694979166667"/>
    <n v="1121.3883541666646"/>
  </r>
  <r>
    <n v="97411751"/>
    <x v="0"/>
    <s v="FT LAUDERDALE GAS TURBINE FACILITIES - 5070508044"/>
    <s v="34400Z000-PG0921-FtLauderdale GTs"/>
    <s v="1971"/>
    <d v="1971-07-01T00:00:00"/>
    <d v="1971-07-01T00:00:00"/>
    <s v="101000 Electric Plant In Service"/>
    <x v="1"/>
    <s v="272.1575 : WEDGE SYSTEM"/>
    <x v="0"/>
    <x v="1"/>
    <n v="26453.744166666667"/>
    <n v="25916.562679791667"/>
    <n v="537.1814868749982"/>
  </r>
  <r>
    <n v="54732"/>
    <x v="0"/>
    <s v="FT LAUDERDALE GAS TURBINE FACILITIES - 5070508044"/>
    <s v="34600Z000-PG0921-FtLauderdale GTs"/>
    <s v="1993"/>
    <d v="1993-07-01T00:00:00"/>
    <d v="1993-07-01T00:00:00"/>
    <s v="101000 Electric Plant In Service"/>
    <x v="6"/>
    <s v="187.010  : TRACTOR (PU 010)"/>
    <x v="0"/>
    <x v="0"/>
    <n v="2293.6466666666665"/>
    <n v="1161.9443366666667"/>
    <n v="1131.7023299999998"/>
  </r>
  <r>
    <n v="677154363"/>
    <x v="0"/>
    <s v="FT LAUDERDALE GAS TURBINE FACILITIES - 5070508044"/>
    <s v="34300Z000-PG0921-FtLauderdale GTs"/>
    <s v="2014"/>
    <d v="2014-12-01T00:00:00"/>
    <d v="2015-01-01T00:00:00"/>
    <s v="106100 Const Not Classified-Plt In "/>
    <x v="0"/>
    <s v="000.000 : Non-Unitized"/>
    <x v="0"/>
    <x v="1"/>
    <n v="1255.9433333333332"/>
    <n v="141.22588638888888"/>
    <n v="1114.7174469444444"/>
  </r>
  <r>
    <n v="54611"/>
    <x v="0"/>
    <s v="FT LAUDERDALE GAS TURBINE FACILITIES - 5070508044"/>
    <s v="34500Z000-PG0921-FtLauderdale GTs"/>
    <s v="1984"/>
    <d v="1984-07-01T00:00:00"/>
    <d v="1984-07-01T00:00:00"/>
    <s v="101000 Electric Plant In Service"/>
    <x v="4"/>
    <s v="684.7734 : GENERATOR PROTECTION"/>
    <x v="0"/>
    <x v="0"/>
    <n v="25397.496666666666"/>
    <n v="24944.099739166664"/>
    <n v="453.39692750000205"/>
  </r>
  <r>
    <n v="49842"/>
    <x v="0"/>
    <s v="FT LAUDERDALE GAS TURBINE FACILITIES - 5070508044"/>
    <s v="34100Z000-PG0921-FtLauderdale GTs"/>
    <s v="1993"/>
    <d v="1993-07-01T00:00:00"/>
    <d v="1993-07-01T00:00:00"/>
    <s v="101000 Electric Plant In Service"/>
    <x v="3"/>
    <s v="504.6091 : PUMP COMPLETE"/>
    <x v="0"/>
    <x v="1"/>
    <n v="9777.5058333333345"/>
    <n v="8982.2838890277781"/>
    <n v="795.22194430555624"/>
  </r>
  <r>
    <n v="49851"/>
    <x v="0"/>
    <s v="FT LAUDERDALE GAS TURBINE FACILITIES - 5070508044"/>
    <s v="34100Z000-PG0921-FtLauderdale GTs"/>
    <s v="1993"/>
    <d v="1993-07-01T00:00:00"/>
    <d v="1993-07-01T00:00:00"/>
    <s v="101000 Electric Plant In Service"/>
    <x v="3"/>
    <s v="504.6092 : TANK"/>
    <x v="0"/>
    <x v="0"/>
    <n v="9777.496666666666"/>
    <n v="8910.5728616666656"/>
    <n v="866.92380500000081"/>
  </r>
  <r>
    <n v="90989021"/>
    <x v="0"/>
    <s v="FT LAUDERDALE GAS TURBINE FACILITIES - 5070508044"/>
    <s v="34300Z000-PG0921-FtLauderdale GTs"/>
    <s v="2008"/>
    <d v="2008-06-01T00:00:00"/>
    <d v="2008-07-01T00:00:00"/>
    <s v="101000 Electric Plant In Service"/>
    <x v="0"/>
    <s v="146.0302 : GAS TURBINE ENGINE "/>
    <x v="0"/>
    <x v="1"/>
    <n v="1863.2166666666665"/>
    <n v="934.16355694444451"/>
    <n v="929.05310972222208"/>
  </r>
  <r>
    <n v="679000386"/>
    <x v="0"/>
    <s v="FT LAUDERDALE GAS TURBINE FACILITIES - 5070508044"/>
    <s v="34100Z000-PG0921-FtLauderdale GTs"/>
    <s v="2014"/>
    <d v="2014-12-01T00:00:00"/>
    <d v="2015-02-01T00:00:00"/>
    <s v="106100 Const Not Classified-Plt In "/>
    <x v="3"/>
    <s v="000.000 : Non-Unitized"/>
    <x v="0"/>
    <x v="0"/>
    <n v="766.93833333333328"/>
    <n v="51.2094825"/>
    <n v="715.72885083333335"/>
  </r>
  <r>
    <n v="49927"/>
    <x v="0"/>
    <s v="FT LAUDERDALE GAS TURBINE FACILITIES - 5070508044"/>
    <s v="34100Z000-PG0921-FtLauderdale GTs"/>
    <s v="1991"/>
    <d v="1991-07-01T00:00:00"/>
    <d v="1991-07-01T00:00:00"/>
    <s v="101000 Electric Plant In Service"/>
    <x v="3"/>
    <s v="311.9565 : ROOF"/>
    <x v="0"/>
    <x v="1"/>
    <n v="21226.535"/>
    <n v="21207.477417500002"/>
    <n v="19.057582499998716"/>
  </r>
  <r>
    <n v="98642983"/>
    <x v="0"/>
    <s v="FT LAUDERDALE GAS TURBINE FACILITIES - 5070508044"/>
    <s v="34300Z000-PG0921-FtLauderdale GTs"/>
    <s v="2009"/>
    <d v="2009-08-01T00:00:00"/>
    <d v="2009-08-01T00:00:00"/>
    <s v="101000 Electric Plant In Service"/>
    <x v="0"/>
    <s v="146.0302 : GAS TURBINE ENGINE "/>
    <x v="0"/>
    <x v="0"/>
    <n v="792.55916666666667"/>
    <n v="338.32816187499998"/>
    <n v="454.23100479166669"/>
  </r>
  <r>
    <n v="686344236"/>
    <x v="0"/>
    <s v="FT LAUDERDALE GAS TURBINE FACILITIES - 5070508044"/>
    <s v="34300Z000-PG0921-FtLauderdale GTs"/>
    <s v="2015"/>
    <d v="2015-01-01T00:00:00"/>
    <d v="2015-06-01T00:00:00"/>
    <s v="106100 Const Not Classified-Plt In "/>
    <x v="0"/>
    <s v="000.000 : Non-Unitized"/>
    <x v="0"/>
    <x v="1"/>
    <n v="330.22916666666663"/>
    <n v="18.404699652777779"/>
    <n v="311.82446701388886"/>
  </r>
  <r>
    <n v="55556"/>
    <x v="0"/>
    <s v="FT LAUDERDALE GAS TURBINE FACILITIES - 5070508044"/>
    <s v="34600Z000-PG0921-FtLauderdale GTs"/>
    <s v="1992"/>
    <d v="1992-07-01T00:00:00"/>
    <d v="1992-07-01T00:00:00"/>
    <s v="101000 Electric Plant In Service"/>
    <x v="6"/>
    <s v="190.627  : MILLING MACHINE (PU 627)"/>
    <x v="0"/>
    <x v="0"/>
    <n v="525.52499999999998"/>
    <n v="277.79532916666665"/>
    <n v="247.7296708333333"/>
  </r>
  <r>
    <n v="627356798"/>
    <x v="0"/>
    <s v="FT LAUDERDALE GAS TURBINE FACILITIES - 5070508044"/>
    <s v="34300Z000-PG0921-FtLauderdale GTs"/>
    <s v="2010"/>
    <d v="2010-12-01T00:00:00"/>
    <d v="2011-06-01T00:00:00"/>
    <s v="101000 Electric Plant In Service"/>
    <x v="0"/>
    <s v="146.0302 : GAS TURBINE ENGINE "/>
    <x v="0"/>
    <x v="1"/>
    <n v="371.81833333333333"/>
    <n v="138.21795930555555"/>
    <n v="233.60037402777778"/>
  </r>
  <r>
    <n v="54455"/>
    <x v="0"/>
    <s v="FT LAUDERDALE GAS TURBINE FACILITIES - 5070508044"/>
    <s v="34500Z000-PG0921-FtLauderdale GTs"/>
    <s v="1984"/>
    <d v="1984-07-01T00:00:00"/>
    <d v="1984-07-01T00:00:00"/>
    <s v="101000 Electric Plant In Service"/>
    <x v="4"/>
    <s v="681.7674 : LOAD CONTROL AND METERIN"/>
    <x v="0"/>
    <x v="0"/>
    <n v="2901.1033333333335"/>
    <n v="2849.3082108333333"/>
    <n v="51.795122500000232"/>
  </r>
  <r>
    <n v="95521713"/>
    <x v="0"/>
    <s v="FT LAUDERDALE GAS TURBINE FACILITIES - 5070508044"/>
    <s v="34400Z000-PG0921-FtLauderdale GTs"/>
    <s v="2008"/>
    <d v="2008-12-01T00:00:00"/>
    <d v="2009-03-01T00:00:00"/>
    <s v="101000 Electric Plant In Service"/>
    <x v="1"/>
    <s v="272.1573 : ROTOR"/>
    <x v="0"/>
    <x v="1"/>
    <n v="5.4816666666666665"/>
    <n v="0.98637458333333317"/>
    <n v="4.4952920833333341"/>
  </r>
  <r>
    <n v="669453694"/>
    <x v="0"/>
    <s v="FT LAUDERDALE GAS TURBINE FACILITIES - 5070508044"/>
    <s v="34300Z000-PG0921-FtLauderdale GTs"/>
    <s v="2013"/>
    <d v="2013-10-01T00:00:00"/>
    <d v="2014-09-01T00:00:00"/>
    <s v="106100 Const Not Classified-Plt In "/>
    <x v="0"/>
    <s v="000.000 : Non-Unitized"/>
    <x v="0"/>
    <x v="0"/>
    <n v="9.1666666666666667E-3"/>
    <n v="1.9937499999999998E-4"/>
    <n v="8.9672916666666651E-3"/>
  </r>
  <r>
    <n v="654485308"/>
    <x v="0"/>
    <s v="FT LAUDERDALE GAS TURBINE FACILITIES - 5070508044"/>
    <s v="34300Z000-PG0921-FtLauderdale GTs"/>
    <s v="2011"/>
    <d v="2011-11-01T00:00:00"/>
    <d v="2012-01-01T00:00:00"/>
    <s v="101000 Electric Plant In Service"/>
    <x v="0"/>
    <s v="834.9333 : SILENCER/MUFFLER"/>
    <x v="0"/>
    <x v="1"/>
    <n v="9.1666666666666667E-3"/>
    <n v="2.8798611111111115E-4"/>
    <n v="8.8786805555555546E-3"/>
  </r>
  <r>
    <n v="51973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7.0323 : AIRCRAFT GT POWER/EXPAND"/>
    <x v="0"/>
    <x v="0"/>
    <n v="5274372.4091666657"/>
    <n v="5389090.0090660416"/>
    <n v="-114717.59989937542"/>
  </r>
  <r>
    <n v="51974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7.0323 : AIRCRAFT GT POWER/EXPAND"/>
    <x v="0"/>
    <x v="1"/>
    <n v="3670375.1424999996"/>
    <n v="3785686.0948935417"/>
    <n v="-115310.95239354184"/>
  </r>
  <r>
    <n v="51933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292 : HOT SECTION CASING"/>
    <x v="0"/>
    <x v="0"/>
    <n v="3516200.9024999999"/>
    <n v="3592678.2721293746"/>
    <n v="-76477.369629375055"/>
  </r>
  <r>
    <n v="51932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292 : HOT SECTION CASING"/>
    <x v="0"/>
    <x v="1"/>
    <n v="1651024.2466666666"/>
    <n v="1702893.9250827779"/>
    <n v="-51869.678416111099"/>
  </r>
  <r>
    <n v="53090"/>
    <x v="0"/>
    <s v="FT LAUDERDALE GAS TURBINE FACILITIES - 5070508044"/>
    <s v="34300Z000-PG0921-FtLauderdale GTs"/>
    <s v="1990"/>
    <d v="1990-07-01T00:00:00"/>
    <d v="1990-07-01T00:00:00"/>
    <s v="101000 Electric Plant In Service"/>
    <x v="0"/>
    <s v="835.9347 : STACK/CHIMNEY DUCTWORK"/>
    <x v="0"/>
    <x v="0"/>
    <n v="1302886.8141666667"/>
    <n v="1331224.6023747916"/>
    <n v="-28337.788208124904"/>
  </r>
  <r>
    <n v="51898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146.0284 : CONTROL/INSTRUMENTATION "/>
    <x v="0"/>
    <x v="1"/>
    <n v="806506.34166666656"/>
    <n v="831844.08256736107"/>
    <n v="-25337.740900694487"/>
  </r>
  <r>
    <n v="53093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835.9347 : STACK/CHIMNEY DUCTWORK"/>
    <x v="0"/>
    <x v="0"/>
    <n v="798901.26249999995"/>
    <n v="816277.364959375"/>
    <n v="-17376.102459375019"/>
  </r>
  <r>
    <n v="53094"/>
    <x v="0"/>
    <s v="FT LAUDERDALE GAS TURBINE FACILITIES - 5070508044"/>
    <s v="34300Z000-PG0921-FtLauderdale GTs"/>
    <s v="1994"/>
    <d v="1994-07-01T00:00:00"/>
    <d v="1994-07-01T00:00:00"/>
    <s v="101000 Electric Plant In Service"/>
    <x v="0"/>
    <s v="835.9347 : STACK/CHIMNEY DUCTWORK"/>
    <x v="0"/>
    <x v="1"/>
    <n v="751335.62166666659"/>
    <n v="774940.08244736097"/>
    <n v="-23604.4607806944"/>
  </r>
  <r>
    <n v="53092"/>
    <x v="0"/>
    <s v="FT LAUDERDALE GAS TURBINE FACILITIES - 5070508044"/>
    <s v="34300Z000-PG0921-FtLauderdale GTs"/>
    <s v="1992"/>
    <d v="1992-07-01T00:00:00"/>
    <d v="1992-07-01T00:00:00"/>
    <s v="101000 Electric Plant In Service"/>
    <x v="0"/>
    <s v="835.9347 : STACK/CHIMNEY DUCTWORK"/>
    <x v="0"/>
    <x v="0"/>
    <n v="617690.94750000001"/>
    <n v="631125.72560812498"/>
    <n v="-13434.77810812498"/>
  </r>
  <r>
    <n v="54405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585.7125 : CONTROL/INSTRUMENTATION "/>
    <x v="0"/>
    <x v="1"/>
    <n v="452501.64666666661"/>
    <n v="462796.05912833329"/>
    <n v="-10294.412461666667"/>
  </r>
  <r>
    <n v="53116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835.9351 : FOUNDATION"/>
    <x v="0"/>
    <x v="0"/>
    <n v="432846.4433333333"/>
    <n v="442260.85347583331"/>
    <n v="-9414.4101425000008"/>
  </r>
  <r>
    <n v="51975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147.0323 : AIRCRAFT GT POWER/EXPAND"/>
    <x v="0"/>
    <x v="1"/>
    <n v="425102.17749999999"/>
    <n v="438457.47090979171"/>
    <n v="-13355.293409791688"/>
  </r>
  <r>
    <n v="54343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582.7044 : CONTROL/INSTRUMENTATION "/>
    <x v="0"/>
    <x v="0"/>
    <n v="420102.96166666667"/>
    <n v="426719.58331291669"/>
    <n v="-6616.621646249996"/>
  </r>
  <r>
    <n v="54404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585.7125 : CONTROL/INSTRUMENTATION "/>
    <x v="0"/>
    <x v="1"/>
    <n v="393611.09333333332"/>
    <n v="402565.74570666667"/>
    <n v="-8954.6523733333397"/>
  </r>
  <r>
    <n v="53115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835.9351 : FOUNDATION"/>
    <x v="0"/>
    <x v="0"/>
    <n v="372234.26166666666"/>
    <n v="380330.35685791663"/>
    <n v="-8096.0951912499777"/>
  </r>
  <r>
    <n v="54342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582.7044 : CONTROL/INSTRUMENTATION "/>
    <x v="0"/>
    <x v="1"/>
    <n v="365225.685"/>
    <n v="373534.56933375"/>
    <n v="-8308.8843337499948"/>
  </r>
  <r>
    <n v="49098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323.0276 : SUPERSTRUCTURE"/>
    <x v="0"/>
    <x v="0"/>
    <n v="324753.48583333334"/>
    <n v="330111.91834958334"/>
    <n v="-5358.4325162500027"/>
  </r>
  <r>
    <n v="49115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324.0305 : SUPERSTRUCTURE"/>
    <x v="0"/>
    <x v="1"/>
    <n v="324753.43999999994"/>
    <n v="332493.39698666666"/>
    <n v="-7739.9569866666761"/>
  </r>
  <r>
    <n v="54454"/>
    <x v="0"/>
    <s v="FT LAUDERDALE GAS TURBINE FACILITIES - 5070508044"/>
    <s v="34500Z000-PG0921-FtLauderdale GTs"/>
    <s v="1979"/>
    <d v="1979-07-01T00:00:00"/>
    <d v="1979-07-01T00:00:00"/>
    <s v="101000 Electric Plant In Service"/>
    <x v="4"/>
    <s v="681.7674 : LOAD CONTROL AND METERIN"/>
    <x v="0"/>
    <x v="0"/>
    <n v="314131.57416666666"/>
    <n v="319079.14645979163"/>
    <n v="-4947.5722931249957"/>
  </r>
  <r>
    <n v="49120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325.0334 : SUPERSTRUCTURE"/>
    <x v="0"/>
    <x v="1"/>
    <n v="307901.35749999998"/>
    <n v="315239.67318708333"/>
    <n v="-7338.3156870833091"/>
  </r>
  <r>
    <n v="53089"/>
    <x v="0"/>
    <s v="FT LAUDERDALE GAS TURBINE FACILITIES - 5070508044"/>
    <s v="34300Z000-PG0921-FtLauderdale GTs"/>
    <s v="1988"/>
    <d v="1988-07-01T00:00:00"/>
    <d v="1988-07-01T00:00:00"/>
    <s v="101000 Electric Plant In Service"/>
    <x v="0"/>
    <s v="835.9347 : STACK/CHIMNEY DUCTWORK"/>
    <x v="0"/>
    <x v="0"/>
    <n v="275993.35499999998"/>
    <n v="281996.21047125"/>
    <n v="-6002.8554712500236"/>
  </r>
  <r>
    <n v="49010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101.0051 : SITE PREPARATION"/>
    <x v="0"/>
    <x v="1"/>
    <n v="263941.29666666669"/>
    <n v="270231.89757055556"/>
    <n v="-6290.6009038888678"/>
  </r>
  <r>
    <n v="49009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101.0051 : SITE PREPARATION"/>
    <x v="0"/>
    <x v="0"/>
    <n v="263746.65166666667"/>
    <n v="268098.47141916666"/>
    <n v="-4351.819752499985"/>
  </r>
  <r>
    <n v="54187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382.3784 : CONDUIT ALL"/>
    <x v="0"/>
    <x v="1"/>
    <n v="256759.58916666664"/>
    <n v="262600.86982020829"/>
    <n v="-5841.2806535416457"/>
  </r>
  <r>
    <n v="53088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835.9347 : STACK/CHIMNEY DUCTWORK"/>
    <x v="0"/>
    <x v="0"/>
    <n v="243863.60166666668"/>
    <n v="249167.63500291668"/>
    <n v="-5304.0333362500041"/>
  </r>
  <r>
    <n v="54186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382.3784 : CONDUIT ALL"/>
    <x v="0"/>
    <x v="1"/>
    <n v="223393.21583333332"/>
    <n v="228475.41149354164"/>
    <n v="-5082.1956602083246"/>
  </r>
  <r>
    <n v="53120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838.9362 : COMPRESSOR, AIR, COMPLET"/>
    <x v="0"/>
    <x v="0"/>
    <n v="201303.84083333332"/>
    <n v="205682.19937145832"/>
    <n v="-4378.3585381249941"/>
  </r>
  <r>
    <n v="53097"/>
    <x v="0"/>
    <s v="FT LAUDERDALE GAS TURBINE FACILITIES - 5070508044"/>
    <s v="34300Z000-PG0921-FtLauderdale GTs"/>
    <s v="1998"/>
    <d v="1998-07-01T00:00:00"/>
    <d v="1998-07-01T00:00:00"/>
    <s v="101000 Electric Plant In Service"/>
    <x v="0"/>
    <s v="835.9347 : STACK/CHIMNEY DUCTWORK"/>
    <x v="0"/>
    <x v="1"/>
    <n v="193885.48666666666"/>
    <n v="199976.72237277776"/>
    <n v="-6091.2357061111006"/>
  </r>
  <r>
    <n v="53091"/>
    <x v="0"/>
    <s v="FT LAUDERDALE GAS TURBINE FACILITIES - 5070508044"/>
    <s v="34300Z000-PG0921-FtLauderdale GTs"/>
    <s v="1991"/>
    <d v="1991-07-01T00:00:00"/>
    <d v="1991-07-01T00:00:00"/>
    <s v="101000 Electric Plant In Service"/>
    <x v="0"/>
    <s v="835.9347 : STACK/CHIMNEY DUCTWORK"/>
    <x v="0"/>
    <x v="0"/>
    <n v="186954.93666666665"/>
    <n v="191021.20653916665"/>
    <n v="-4066.2698725000055"/>
  </r>
  <r>
    <n v="53119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838.9362 : COMPRESSOR, AIR, COMPLET"/>
    <x v="0"/>
    <x v="1"/>
    <n v="175308.32"/>
    <n v="180815.9230533333"/>
    <n v="-5507.6030533333224"/>
  </r>
  <r>
    <n v="49939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313.9631 : SUPERSTRUCTURE"/>
    <x v="0"/>
    <x v="0"/>
    <n v="166680.03"/>
    <n v="169430.25049500001"/>
    <n v="-2750.2204949999987"/>
  </r>
  <r>
    <n v="53095"/>
    <x v="0"/>
    <s v="FT LAUDERDALE GAS TURBINE FACILITIES - 5070508044"/>
    <s v="34300Z000-PG0921-FtLauderdale GTs"/>
    <s v="1995"/>
    <d v="1995-07-01T00:00:00"/>
    <d v="1995-07-01T00:00:00"/>
    <s v="101000 Electric Plant In Service"/>
    <x v="0"/>
    <s v="835.9347 : STACK/CHIMNEY DUCTWORK"/>
    <x v="0"/>
    <x v="1"/>
    <n v="152449.89833333335"/>
    <n v="157239.36597263889"/>
    <n v="-4789.4676393055461"/>
  </r>
  <r>
    <n v="49112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323.0298 : SUBSTRUCTURE/FOUNDATION"/>
    <x v="0"/>
    <x v="0"/>
    <n v="134994.53"/>
    <n v="137221.93974499998"/>
    <n v="-2227.4097449999922"/>
  </r>
  <r>
    <n v="49119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324.0327 : SUBSTRUCTURE/FOUNDATION"/>
    <x v="0"/>
    <x v="1"/>
    <n v="134994.53"/>
    <n v="138211.89963166666"/>
    <n v="-3217.3696316666583"/>
  </r>
  <r>
    <n v="49124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325.0356 : SUBSTRUCTURE/FOUNDATION"/>
    <x v="0"/>
    <x v="0"/>
    <n v="134994.53"/>
    <n v="137221.93974499998"/>
    <n v="-2227.4097449999922"/>
  </r>
  <r>
    <n v="51897"/>
    <x v="0"/>
    <s v="FT LAUDERDALE GAS TURBINE FACILITIES - 5070508044"/>
    <s v="34300Z000-PG0921-FtLauderdale GTs"/>
    <s v="1992"/>
    <d v="1992-07-01T00:00:00"/>
    <d v="1992-07-01T00:00:00"/>
    <s v="101000 Electric Plant In Service"/>
    <x v="0"/>
    <s v="146.0284 : CONTROL/INSTRUMENTATION "/>
    <x v="0"/>
    <x v="1"/>
    <n v="131073.94666666666"/>
    <n v="135191.85315777778"/>
    <n v="-4117.9064911111172"/>
  </r>
  <r>
    <n v="52746"/>
    <x v="0"/>
    <s v="FT LAUDERDALE GAS TURBINE FACILITIES - 5070508044"/>
    <s v="34300Z000-PG0921-FtLauderdale GTs"/>
    <s v="1990"/>
    <d v="1990-07-01T00:00:00"/>
    <d v="1990-07-01T00:00:00"/>
    <s v="101000 Electric Plant In Service"/>
    <x v="0"/>
    <s v="473.5711 : ENCLOSURE"/>
    <x v="0"/>
    <x v="0"/>
    <n v="115472.75666666667"/>
    <n v="117984.28912416667"/>
    <n v="-2511.5324574999986"/>
  </r>
  <r>
    <n v="53096"/>
    <x v="0"/>
    <s v="FT LAUDERDALE GAS TURBINE FACILITIES - 5070508044"/>
    <s v="34300Z000-PG0921-FtLauderdale GTs"/>
    <s v="1996"/>
    <d v="1996-07-01T00:00:00"/>
    <d v="1996-07-01T00:00:00"/>
    <s v="101000 Electric Plant In Service"/>
    <x v="0"/>
    <s v="835.9347 : STACK/CHIMNEY DUCTWORK"/>
    <x v="0"/>
    <x v="1"/>
    <n v="109182.0675"/>
    <n v="112612.204120625"/>
    <n v="-3430.1366206249959"/>
  </r>
  <r>
    <n v="53075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835.9345 : SILENCER/MUFFLER"/>
    <x v="0"/>
    <x v="0"/>
    <n v="108211.61083333332"/>
    <n v="110565.21336895833"/>
    <n v="-2353.6025356250002"/>
  </r>
  <r>
    <n v="53082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835.9346 : INTERIOR DUCTWORK W/INSU"/>
    <x v="0"/>
    <x v="1"/>
    <n v="108211.61083333332"/>
    <n v="111611.25894034722"/>
    <n v="-3399.6481070138952"/>
  </r>
  <r>
    <n v="53041"/>
    <x v="0"/>
    <s v="FT LAUDERDALE GAS TURBINE FACILITIES - 5070508044"/>
    <s v="34300Z000-PG0921-FtLauderdale GTs"/>
    <s v="1978"/>
    <d v="1978-07-01T00:00:00"/>
    <d v="1978-07-01T00:00:00"/>
    <s v="101000 Electric Plant In Service"/>
    <x v="0"/>
    <s v="834.9335 : AIR SCREEN"/>
    <x v="0"/>
    <x v="0"/>
    <n v="104516.93083333333"/>
    <n v="106790.17407895833"/>
    <n v="-2273.243245624999"/>
  </r>
  <r>
    <n v="53229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843.9406 : WATER WASH SYSTEM EQUIPM"/>
    <x v="0"/>
    <x v="1"/>
    <n v="103675.79749999999"/>
    <n v="106932.94547145833"/>
    <n v="-3257.1479714583402"/>
  </r>
  <r>
    <n v="54243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383.3798 : ISOPHASE BUS, COMPLETE"/>
    <x v="0"/>
    <x v="0"/>
    <n v="96386.088333333333"/>
    <n v="97904.16922458334"/>
    <n v="-1518.0808912500056"/>
  </r>
  <r>
    <n v="53074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835.9345 : SILENCER/MUFFLER"/>
    <x v="0"/>
    <x v="1"/>
    <n v="93861.102499999994"/>
    <n v="96809.905470208323"/>
    <n v="-2948.8029702083368"/>
  </r>
  <r>
    <n v="53081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835.9346 : INTERIOR DUCTWORK W/INSU"/>
    <x v="0"/>
    <x v="0"/>
    <n v="93861.102499999994"/>
    <n v="95902.581479374989"/>
    <n v="-2041.4789793750024"/>
  </r>
  <r>
    <n v="53228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843.9406 : WATER WASH SYSTEM EQUIPM"/>
    <x v="0"/>
    <x v="1"/>
    <n v="90833.334166666667"/>
    <n v="93687.014748402784"/>
    <n v="-2853.6805817361151"/>
  </r>
  <r>
    <n v="49924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311.9563 : SUPERSTRUCTURE"/>
    <x v="0"/>
    <x v="0"/>
    <n v="86229.806666666671"/>
    <n v="87652.598476666666"/>
    <n v="-1422.7918099999999"/>
  </r>
  <r>
    <n v="52710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472.5695 : PUMP COMPLETE"/>
    <x v="0"/>
    <x v="1"/>
    <n v="86102.747499999998"/>
    <n v="88807.808817291676"/>
    <n v="-2705.0613172916733"/>
  </r>
  <r>
    <n v="54208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382.3786 : CABLE TRAY-PRODUCTION"/>
    <x v="0"/>
    <x v="0"/>
    <n v="85586.526666666658"/>
    <n v="86934.514461666651"/>
    <n v="-1347.9877949999959"/>
  </r>
  <r>
    <n v="54242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383.3798 : ISOPHASE BUS, COMPLETE"/>
    <x v="0"/>
    <x v="1"/>
    <n v="83736.977499999994"/>
    <n v="85641.993738124991"/>
    <n v="-1905.0162381250022"/>
  </r>
  <r>
    <n v="49701"/>
    <x v="0"/>
    <s v="FT LAUDERDALE GAS TURBINE FACILITIES - 5070508044"/>
    <s v="34100Z000-PG0921-FtLauderdale GTs"/>
    <s v="1981"/>
    <d v="1981-07-01T00:00:00"/>
    <d v="1981-07-01T00:00:00"/>
    <s v="101000 Electric Plant In Service"/>
    <x v="3"/>
    <s v="350.3110 : BUILDING/SHELTER, COMPLE"/>
    <x v="0"/>
    <x v="0"/>
    <n v="82484.609166666676"/>
    <n v="83845.605217916658"/>
    <n v="-1360.996051249994"/>
  </r>
  <r>
    <n v="51968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300 : FUEL SYSTEM COMPLETE"/>
    <x v="0"/>
    <x v="1"/>
    <n v="78403.572499999995"/>
    <n v="80866.751402708338"/>
    <n v="-2463.178902708336"/>
  </r>
  <r>
    <n v="52709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472.5695 : PUMP COMPLETE"/>
    <x v="0"/>
    <x v="0"/>
    <n v="75437.074166666673"/>
    <n v="77077.830529791667"/>
    <n v="-1640.7563631249977"/>
  </r>
  <r>
    <n v="54207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382.3786 : CABLE TRAY-PRODUCTION"/>
    <x v="0"/>
    <x v="1"/>
    <n v="74464.39916666667"/>
    <n v="76158.46424770834"/>
    <n v="-1694.0650810416723"/>
  </r>
  <r>
    <n v="51967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300 : FUEL SYSTEM COMPLETE"/>
    <x v="0"/>
    <x v="0"/>
    <n v="72426.997499999998"/>
    <n v="74002.284695625"/>
    <n v="-1575.2871956249969"/>
  </r>
  <r>
    <n v="51965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299 : GOVERNOR SYSTEM COMPLETE"/>
    <x v="0"/>
    <x v="1"/>
    <n v="72080.708333333328"/>
    <n v="74345.243920138892"/>
    <n v="-2264.5355868055594"/>
  </r>
  <r>
    <n v="49952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313.9653 : SUBSTRUCTURE/FOUNDATION"/>
    <x v="0"/>
    <x v="0"/>
    <n v="71858.169166666659"/>
    <n v="73043.828957916659"/>
    <n v="-1185.659791249994"/>
  </r>
  <r>
    <n v="52783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473.5719 : CONTROL/INSTRUMENTATION "/>
    <x v="0"/>
    <x v="1"/>
    <n v="71601.099166666652"/>
    <n v="73850.567032152772"/>
    <n v="-2249.4678654861136"/>
  </r>
  <r>
    <n v="49934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312.9619 : SUBSTRUCTURE/FOUNDATION"/>
    <x v="0"/>
    <x v="0"/>
    <n v="70068.909166666665"/>
    <n v="71225.046167916662"/>
    <n v="-1156.1370012500047"/>
  </r>
  <r>
    <n v="49412"/>
    <x v="0"/>
    <s v="FT LAUDERDALE GAS TURBINE FACILITIES - 5070508044"/>
    <s v="34100Z000-PG0921-FtLauderdale GTs"/>
    <s v="1976"/>
    <d v="1976-07-01T00:00:00"/>
    <d v="1976-07-01T00:00:00"/>
    <s v="101000 Electric Plant In Service"/>
    <x v="3"/>
    <s v="306.2232 : SUBSTRUCTURE/FOUNDATION"/>
    <x v="0"/>
    <x v="1"/>
    <n v="69498.55"/>
    <n v="71154.932108333334"/>
    <n v="-1656.3821083333326"/>
  </r>
  <r>
    <n v="53098"/>
    <x v="0"/>
    <s v="FT LAUDERDALE GAS TURBINE FACILITIES - 5070508044"/>
    <s v="34300Z000-PG0921-FtLauderdale GTs"/>
    <s v="2000"/>
    <d v="2000-07-01T00:00:00"/>
    <d v="2000-07-01T00:00:00"/>
    <s v="101000 Electric Plant In Service"/>
    <x v="0"/>
    <s v="835.9347 : STACK/CHIMNEY DUCTWORK"/>
    <x v="0"/>
    <x v="0"/>
    <n v="68389.777499999997"/>
    <n v="69092.405160625"/>
    <n v="-702.62766062499691"/>
  </r>
  <r>
    <n v="53976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281.1604 : CONTROL/INSTRUMENTATION "/>
    <x v="0"/>
    <x v="1"/>
    <n v="64797.369999999988"/>
    <n v="66271.51016749999"/>
    <n v="-1474.1401675000038"/>
  </r>
  <r>
    <n v="52782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473.5719 : CONTROL/INSTRUMENTATION "/>
    <x v="0"/>
    <x v="0"/>
    <n v="62731.76249999999"/>
    <n v="64096.178334374992"/>
    <n v="-1364.4158343750023"/>
  </r>
  <r>
    <n v="49228"/>
    <x v="0"/>
    <s v="FT LAUDERDALE GAS TURBINE FACILITIES - 5070508044"/>
    <s v="34100Z000-PG0921-FtLauderdale GTs"/>
    <s v="1984"/>
    <d v="1984-07-01T00:00:00"/>
    <d v="1984-07-01T00:00:00"/>
    <s v="101000 Electric Plant In Service"/>
    <x v="3"/>
    <s v="204.1063 : PIPING"/>
    <x v="0"/>
    <x v="1"/>
    <n v="61643.917500000003"/>
    <n v="63113.097533749999"/>
    <n v="-1469.1800337500001"/>
  </r>
  <r>
    <n v="49436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310.2418 : SUPERSTRUCTURE"/>
    <x v="0"/>
    <x v="0"/>
    <n v="61598.560833333322"/>
    <n v="62614.937087083323"/>
    <n v="-1016.3762537500006"/>
  </r>
  <r>
    <n v="51929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291 : FUEL MANIFOLD COMPLETE"/>
    <x v="0"/>
    <x v="1"/>
    <n v="59443.899166666662"/>
    <n v="61311.428332152769"/>
    <n v="-1867.5291654861066"/>
  </r>
  <r>
    <n v="53975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281.1604 : CONTROL/INSTRUMENTATION "/>
    <x v="0"/>
    <x v="0"/>
    <n v="56770.825833333329"/>
    <n v="57664.966340208324"/>
    <n v="-894.14050687499844"/>
  </r>
  <r>
    <n v="49930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312.9597 : SUPERSTRUCTURE"/>
    <x v="0"/>
    <x v="1"/>
    <n v="55338.25"/>
    <n v="56657.144958333338"/>
    <n v="-1318.8949583333365"/>
  </r>
  <r>
    <n v="49177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203.1049 : ROAD"/>
    <x v="0"/>
    <x v="0"/>
    <n v="53997.808333333327"/>
    <n v="54888.772170833334"/>
    <n v="-890.96383750000314"/>
  </r>
  <r>
    <n v="49406"/>
    <x v="0"/>
    <s v="FT LAUDERDALE GAS TURBINE FACILITIES - 5070508044"/>
    <s v="34100Z000-PG0921-FtLauderdale GTs"/>
    <s v="1984"/>
    <d v="1984-07-01T00:00:00"/>
    <d v="1984-07-01T00:00:00"/>
    <s v="101000 Electric Plant In Service"/>
    <x v="3"/>
    <s v="306.2218 : HVAC SYSTEM COMPLETE"/>
    <x v="0"/>
    <x v="1"/>
    <n v="50531.424166666664"/>
    <n v="51735.756442638885"/>
    <n v="-1204.33227597222"/>
  </r>
  <r>
    <n v="23326223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205.1037: YARD LIGHTING FIXTURES"/>
    <x v="0"/>
    <x v="0"/>
    <n v="51340.034166666665"/>
    <n v="52187.144730416665"/>
    <n v="-847.11056374999976"/>
  </r>
  <r>
    <n v="54323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581.7027 : CONTROL/INSTRUMENTATION "/>
    <x v="0"/>
    <x v="1"/>
    <n v="49677.989166666666"/>
    <n v="50808.16342020833"/>
    <n v="-1130.1742535416652"/>
  </r>
  <r>
    <n v="51964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299 : GOVERNOR SYSTEM COMPLETE"/>
    <x v="0"/>
    <x v="0"/>
    <n v="44390.738333333335"/>
    <n v="45356.236892083332"/>
    <n v="-965.49855875000196"/>
  </r>
  <r>
    <n v="54322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581.7027 : CONTROL/INSTRUMENTATION "/>
    <x v="0"/>
    <x v="1"/>
    <n v="43524.295833333337"/>
    <n v="44514.473563541665"/>
    <n v="-990.17773020833124"/>
  </r>
  <r>
    <n v="52830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476.5752 : CONTROL/INSTRUMENTATION "/>
    <x v="0"/>
    <x v="0"/>
    <n v="42744.074999999997"/>
    <n v="43673.758631249999"/>
    <n v="-929.68363124999814"/>
  </r>
  <r>
    <n v="54039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287.1730 : TRANSFORMER"/>
    <x v="0"/>
    <x v="1"/>
    <n v="40351.199166666665"/>
    <n v="41269.188947708331"/>
    <n v="-917.98978104166599"/>
  </r>
  <r>
    <n v="52745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473.5711 : ENCLOSURE"/>
    <x v="0"/>
    <x v="0"/>
    <n v="38554.440833333334"/>
    <n v="39392.999921458329"/>
    <n v="-838.55908812500149"/>
  </r>
  <r>
    <n v="54038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287.1730 : TRANSFORMER"/>
    <x v="0"/>
    <x v="1"/>
    <n v="37885.072499999995"/>
    <n v="38746.957899374996"/>
    <n v="-861.88539937499922"/>
  </r>
  <r>
    <n v="51930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146.0291 : FUEL MANIFOLD COMPLETE"/>
    <x v="0"/>
    <x v="0"/>
    <n v="37818.944166666661"/>
    <n v="38641.506202291661"/>
    <n v="-822.56203562499832"/>
  </r>
  <r>
    <n v="52829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476.5752 : CONTROL/INSTRUMENTATION "/>
    <x v="0"/>
    <x v="1"/>
    <n v="37451.938333333332"/>
    <n v="38628.553395972223"/>
    <n v="-1176.6150626388917"/>
  </r>
  <r>
    <n v="49928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311.9585 : SUBSTRUCTURE/FOUNDATION"/>
    <x v="0"/>
    <x v="0"/>
    <n v="35929.089166666665"/>
    <n v="36521.919137916666"/>
    <n v="-592.82997124999929"/>
  </r>
  <r>
    <n v="52831"/>
    <x v="0"/>
    <s v="FT LAUDERDALE GAS TURBINE FACILITIES - 5070508044"/>
    <s v="34300Z000-PG0921-FtLauderdale GTs"/>
    <s v="1983"/>
    <d v="1983-07-01T00:00:00"/>
    <d v="1983-07-01T00:00:00"/>
    <s v="101000 Electric Plant In Service"/>
    <x v="0"/>
    <s v="476.5752 : CONTROL/INSTRUMENTATION "/>
    <x v="0"/>
    <x v="1"/>
    <n v="29768.612499999999"/>
    <n v="30703.843076041663"/>
    <n v="-935.23057604166684"/>
  </r>
  <r>
    <n v="53026"/>
    <x v="0"/>
    <s v="FT LAUDERDALE GAS TURBINE FACILITIES - 5070508044"/>
    <s v="34300Z000-PG0921-FtLauderdale GTs"/>
    <s v="1998"/>
    <d v="1998-07-01T00:00:00"/>
    <d v="1998-07-01T00:00:00"/>
    <s v="101000 Electric Plant In Service"/>
    <x v="0"/>
    <s v="834.9333 : SILENCER/MUFFLER"/>
    <x v="0"/>
    <x v="0"/>
    <n v="26101.826666666668"/>
    <n v="26669.541396666667"/>
    <n v="-567.71473000000026"/>
  </r>
  <r>
    <n v="52729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472.5699 : FIRE PROTECTION SYS COMP"/>
    <x v="0"/>
    <x v="1"/>
    <n v="26100.37833333333"/>
    <n v="26920.365219305557"/>
    <n v="-819.98688597222394"/>
  </r>
  <r>
    <n v="84666191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383.3806 : CIRCUIT BRKR 1000 A"/>
    <x v="0"/>
    <x v="0"/>
    <n v="25702.9575"/>
    <n v="26107.779080625001"/>
    <n v="-404.82158062500122"/>
  </r>
  <r>
    <n v="53129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838.9363 : CONTROL/INSTRUMENTATION "/>
    <x v="0"/>
    <x v="1"/>
    <n v="25162.976666666666"/>
    <n v="25953.513516944444"/>
    <n v="-790.53685027777919"/>
  </r>
  <r>
    <n v="53195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838.9374 : STARTING SYSTEM EQUIPMEN"/>
    <x v="0"/>
    <x v="0"/>
    <n v="25162.976666666666"/>
    <n v="25710.271409166668"/>
    <n v="-547.29474250000021"/>
  </r>
  <r>
    <n v="49227"/>
    <x v="0"/>
    <s v="FT LAUDERDALE GAS TURBINE FACILITIES - 5070508044"/>
    <s v="34100Z000-PG0921-FtLauderdale GTs"/>
    <s v="1978"/>
    <d v="1978-07-01T00:00:00"/>
    <d v="1978-07-01T00:00:00"/>
    <s v="101000 Electric Plant In Service"/>
    <x v="3"/>
    <s v="204.1063 : PIPING"/>
    <x v="0"/>
    <x v="1"/>
    <n v="23877.333333333332"/>
    <n v="24446.409777777779"/>
    <n v="-569.07644444444577"/>
  </r>
  <r>
    <n v="54264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481.5815 : MAIN (BTG/RTG) CONTROL B"/>
    <x v="0"/>
    <x v="0"/>
    <n v="23759.037499999999"/>
    <n v="24133.242340624998"/>
    <n v="-374.20484062499838"/>
  </r>
  <r>
    <n v="54274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482.5833 : CONTROL/INSTRUMENTATION "/>
    <x v="0"/>
    <x v="1"/>
    <n v="23759.037499999999"/>
    <n v="24299.555603125002"/>
    <n v="-540.51810312500061"/>
  </r>
  <r>
    <n v="52832"/>
    <x v="0"/>
    <s v="FT LAUDERDALE GAS TURBINE FACILITIES - 5070508044"/>
    <s v="34300Z000-PG0921-FtLauderdale GTs"/>
    <s v="1987"/>
    <d v="1987-07-01T00:00:00"/>
    <d v="1987-07-01T00:00:00"/>
    <s v="101000 Electric Plant In Service"/>
    <x v="0"/>
    <s v="476.5752 : CONTROL/INSTRUMENTATION "/>
    <x v="0"/>
    <x v="0"/>
    <n v="23636.964999999997"/>
    <n v="24151.068988749998"/>
    <n v="-514.10398874999851"/>
  </r>
  <r>
    <n v="52747"/>
    <x v="0"/>
    <s v="FT LAUDERDALE GAS TURBINE FACILITIES - 5070508044"/>
    <s v="34300Z000-PG0921-FtLauderdale GTs"/>
    <s v="1991"/>
    <d v="1991-07-01T00:00:00"/>
    <d v="1991-07-01T00:00:00"/>
    <s v="101000 Electric Plant In Service"/>
    <x v="0"/>
    <s v="473.5711 : ENCLOSURE"/>
    <x v="0"/>
    <x v="1"/>
    <n v="23376.008333333331"/>
    <n v="24110.404595138887"/>
    <n v="-734.39626180555501"/>
  </r>
  <r>
    <n v="52728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472.5699 : FIRE PROTECTION SYS COMP"/>
    <x v="0"/>
    <x v="0"/>
    <n v="22867.285833333332"/>
    <n v="23364.649300208333"/>
    <n v="-497.36346687499946"/>
  </r>
  <r>
    <n v="53128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838.9363 : CONTROL/INSTRUMENTATION "/>
    <x v="0"/>
    <x v="1"/>
    <n v="21913.54"/>
    <n v="22601.990381666663"/>
    <n v="-688.45038166666529"/>
  </r>
  <r>
    <n v="53194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838.9374 : STARTING SYSTEM EQUIPMEN"/>
    <x v="0"/>
    <x v="0"/>
    <n v="21913.54"/>
    <n v="22390.159495"/>
    <n v="-476.61949500000111"/>
  </r>
  <r>
    <n v="53025"/>
    <x v="0"/>
    <s v="FT LAUDERDALE GAS TURBINE FACILITIES - 5070508044"/>
    <s v="34300Z000-PG0921-FtLauderdale GTs"/>
    <s v="1994"/>
    <d v="1994-07-01T00:00:00"/>
    <d v="1994-07-01T00:00:00"/>
    <s v="101000 Electric Plant In Service"/>
    <x v="0"/>
    <s v="834.9333 : SILENCER/MUFFLER"/>
    <x v="0"/>
    <x v="1"/>
    <n v="21364.795833333334"/>
    <n v="22036.006502430555"/>
    <n v="-671.21066909722288"/>
  </r>
  <r>
    <n v="54263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481.5815 : MAIN (BTG/RTG) CONTROL B"/>
    <x v="0"/>
    <x v="0"/>
    <n v="20815.969166666666"/>
    <n v="21143.820681041667"/>
    <n v="-327.85151437500036"/>
  </r>
  <r>
    <n v="51890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283 : BURNER CANS"/>
    <x v="0"/>
    <x v="1"/>
    <n v="20783.748333333333"/>
    <n v="21436.704426805558"/>
    <n v="-652.9560934722233"/>
  </r>
  <r>
    <n v="51934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146.0292 : HOT SECTION CASING"/>
    <x v="0"/>
    <x v="0"/>
    <n v="18909.476666666666"/>
    <n v="19320.757784166668"/>
    <n v="-411.28111750000119"/>
  </r>
  <r>
    <n v="49382"/>
    <x v="0"/>
    <s v="FT LAUDERDALE GAS TURBINE FACILITIES - 5070508044"/>
    <s v="34100Z000-PG0921-FtLauderdale GTs"/>
    <s v="1979"/>
    <d v="1979-07-01T00:00:00"/>
    <d v="1979-07-01T00:00:00"/>
    <s v="101000 Electric Plant In Service"/>
    <x v="3"/>
    <s v="306.2210 : SUPERSTRUCTURE"/>
    <x v="0"/>
    <x v="1"/>
    <n v="18708.213333333333"/>
    <n v="19154.092417777778"/>
    <n v="-445.8790844444444"/>
  </r>
  <r>
    <n v="84666185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383.3806 : CIRCUIT BRKR 1000 A"/>
    <x v="0"/>
    <x v="0"/>
    <n v="18608.214166666665"/>
    <n v="18901.293539791666"/>
    <n v="-293.07937312500019"/>
  </r>
  <r>
    <n v="52696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472.5694 : PIPING"/>
    <x v="0"/>
    <x v="1"/>
    <n v="17391.614166666663"/>
    <n v="17938.000711736109"/>
    <n v="-546.38654506944386"/>
  </r>
  <r>
    <n v="49302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205.1141 : FENCING"/>
    <x v="0"/>
    <x v="0"/>
    <n v="17279.294999999998"/>
    <n v="17564.403367499999"/>
    <n v="-285.10836750000118"/>
  </r>
  <r>
    <n v="49214"/>
    <x v="0"/>
    <s v="FT LAUDERDALE GAS TURBINE FACILITIES - 5070508044"/>
    <s v="34100Z000-PG0921-FtLauderdale GTs"/>
    <s v="1978"/>
    <d v="1978-07-01T00:00:00"/>
    <d v="1978-07-01T00:00:00"/>
    <s v="101000 Electric Plant In Service"/>
    <x v="3"/>
    <s v="204.1059 : PUMP COMPLETE"/>
    <x v="0"/>
    <x v="1"/>
    <n v="17070.166666666664"/>
    <n v="17477.005638888888"/>
    <n v="-406.83897222222276"/>
  </r>
  <r>
    <n v="49409"/>
    <x v="0"/>
    <s v="FT LAUDERDALE GAS TURBINE FACILITIES - 5070508044"/>
    <s v="34100Z000-PG0921-FtLauderdale GTs"/>
    <s v="1987"/>
    <d v="1987-07-01T00:00:00"/>
    <d v="1987-07-01T00:00:00"/>
    <s v="101000 Electric Plant In Service"/>
    <x v="3"/>
    <s v="306.2224 : FIRE PROTECTION SYS COMP"/>
    <x v="0"/>
    <x v="0"/>
    <n v="16592.702499999999"/>
    <n v="16866.48209125"/>
    <n v="-273.77959125000143"/>
  </r>
  <r>
    <n v="52695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472.5694 : PIPING"/>
    <x v="0"/>
    <x v="1"/>
    <n v="15237.291666666666"/>
    <n v="15715.99657986111"/>
    <n v="-478.70491319444409"/>
  </r>
  <r>
    <n v="54452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681.7674 : LOAD CONTROL AND METERIN"/>
    <x v="0"/>
    <x v="0"/>
    <n v="15138.887500000001"/>
    <n v="15377.324978125002"/>
    <n v="-238.43747812500106"/>
  </r>
  <r>
    <n v="51893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146.0283 : BURNER CANS"/>
    <x v="0"/>
    <x v="1"/>
    <n v="15127.575833333334"/>
    <n v="15602.833840763889"/>
    <n v="-475.25800743055572"/>
  </r>
  <r>
    <n v="54164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381.3775 : GROUNDING GRID"/>
    <x v="0"/>
    <x v="0"/>
    <n v="15119.39"/>
    <n v="15357.520392500001"/>
    <n v="-238.13039250000111"/>
  </r>
  <r>
    <n v="54163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381.3775 : GROUNDING GRID"/>
    <x v="0"/>
    <x v="1"/>
    <n v="13246.529999999999"/>
    <n v="13547.8885575"/>
    <n v="-301.35855750000076"/>
  </r>
  <r>
    <n v="23326138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205.1037: YARD LIGHTING FIXTURES"/>
    <x v="0"/>
    <x v="0"/>
    <n v="12959.475833333334"/>
    <n v="13173.307184583335"/>
    <n v="-213.83135125000064"/>
  </r>
  <r>
    <n v="54025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287.1728 : CONTROL/INSTRUMENTATION "/>
    <x v="0"/>
    <x v="1"/>
    <n v="12916.273333333333"/>
    <n v="13210.118551666665"/>
    <n v="-293.84521833333275"/>
  </r>
  <r>
    <n v="51889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283 : BURNER CANS"/>
    <x v="0"/>
    <x v="0"/>
    <n v="11681.862499999999"/>
    <n v="11935.943009375"/>
    <n v="-254.0805093750003"/>
  </r>
  <r>
    <n v="54024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287.1728 : CONTROL/INSTRUMENTATION "/>
    <x v="0"/>
    <x v="1"/>
    <n v="11316.314166666665"/>
    <n v="11573.760313958332"/>
    <n v="-257.44614729166653"/>
  </r>
  <r>
    <n v="49176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203.1049 : ROAD"/>
    <x v="0"/>
    <x v="0"/>
    <n v="11304.452499999999"/>
    <n v="11490.975966249998"/>
    <n v="-186.52346624999956"/>
  </r>
  <r>
    <n v="54610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684.7734 : GENERATOR PROTECTION"/>
    <x v="0"/>
    <x v="1"/>
    <n v="10799.561666666666"/>
    <n v="11045.251694583334"/>
    <n v="-245.69002791666676"/>
  </r>
  <r>
    <n v="54609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684.7734 : GENERATOR PROTECTION"/>
    <x v="0"/>
    <x v="0"/>
    <n v="9461.805833333332"/>
    <n v="9610.8292752083325"/>
    <n v="-149.02344187500012"/>
  </r>
  <r>
    <n v="49208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203.1051 : BRIDGES, INCL. FOUNDATIO"/>
    <x v="0"/>
    <x v="1"/>
    <n v="9342.52"/>
    <n v="9565.1833933333328"/>
    <n v="-222.66339333333354"/>
  </r>
  <r>
    <n v="49202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203.1050 : PARKING LOT/SURFACING AN"/>
    <x v="0"/>
    <x v="0"/>
    <n v="9249.0933333333323"/>
    <n v="9401.7033733333319"/>
    <n v="-152.6100399999994"/>
  </r>
  <r>
    <n v="49380"/>
    <x v="0"/>
    <s v="FT LAUDERDALE GAS TURBINE FACILITIES - 5070508044"/>
    <s v="34100Z000-PG0921-FtLauderdale GTs"/>
    <s v="1977"/>
    <d v="1977-07-01T00:00:00"/>
    <d v="1977-07-01T00:00:00"/>
    <s v="101000 Electric Plant In Service"/>
    <x v="3"/>
    <s v="306.2210 : SUPERSTRUCTURE"/>
    <x v="0"/>
    <x v="1"/>
    <n v="7812.7866666666669"/>
    <n v="7998.9914155555562"/>
    <n v="-186.20474888888913"/>
  </r>
  <r>
    <n v="84666188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383.3805 : FOUNDATION"/>
    <x v="0"/>
    <x v="0"/>
    <n v="6425.7416666666659"/>
    <n v="6526.9470979166663"/>
    <n v="-101.20543125000002"/>
  </r>
  <r>
    <n v="84666182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383.3805 : FOUNDATION"/>
    <x v="0"/>
    <x v="1"/>
    <n v="5582.4633333333331"/>
    <n v="5709.4643741666659"/>
    <n v="-127.00104083333326"/>
  </r>
  <r>
    <n v="54078"/>
    <x v="0"/>
    <s v="FT LAUDERDALE GAS TURBINE FACILITIES - 5070508044"/>
    <s v="34500Z000-PG0921-FtLauderdale GTs"/>
    <s v="1973"/>
    <d v="1973-07-01T00:00:00"/>
    <d v="1973-07-01T00:00:00"/>
    <s v="101000 Electric Plant In Service"/>
    <x v="4"/>
    <s v="290.1780 : INSTRUMENT AC DISTRIBUTI"/>
    <x v="0"/>
    <x v="0"/>
    <n v="3281.813333333333"/>
    <n v="3333.5018933333331"/>
    <n v="-51.688560000000201"/>
  </r>
  <r>
    <n v="49237"/>
    <x v="0"/>
    <s v="FT LAUDERDALE GAS TURBINE FACILITIES - 5070508044"/>
    <s v="34100Z000-PG0921-FtLauderdale GTs"/>
    <s v="1984"/>
    <d v="1984-07-01T00:00:00"/>
    <d v="1984-07-01T00:00:00"/>
    <s v="101000 Electric Plant In Service"/>
    <x v="3"/>
    <s v="204.1064 : FIRE PROTECTION SYSTEM"/>
    <x v="0"/>
    <x v="1"/>
    <n v="3245"/>
    <n v="3322.3391666666666"/>
    <n v="-77.339166666666557"/>
  </r>
  <r>
    <n v="23326064"/>
    <x v="0"/>
    <s v="FT LAUDERDALE GAS TURBINE FACILITIES - 5070508044"/>
    <s v="34100Z000-PG0921-FtLauderdale GTs"/>
    <s v="1986"/>
    <d v="1986-07-01T00:00:00"/>
    <d v="1986-07-01T00:00:00"/>
    <s v="101000 Electric Plant In Service"/>
    <x v="3"/>
    <s v="205.1037: YARD LIGHTING FIXTURES"/>
    <x v="0"/>
    <x v="0"/>
    <n v="2799.5"/>
    <n v="2845.69175"/>
    <n v="-46.19175000000007"/>
  </r>
  <r>
    <n v="49303"/>
    <x v="0"/>
    <s v="FT LAUDERDALE GAS TURBINE FACILITIES - 5070508044"/>
    <s v="34100Z000-PG0921-FtLauderdale GTs"/>
    <s v="1978"/>
    <d v="1978-07-01T00:00:00"/>
    <d v="1978-07-01T00:00:00"/>
    <s v="101000 Electric Plant In Service"/>
    <x v="3"/>
    <s v="205.1141 : FENCING"/>
    <x v="0"/>
    <x v="1"/>
    <n v="2618.9166666666665"/>
    <n v="2681.3341805555556"/>
    <n v="-62.417513888888948"/>
  </r>
  <r>
    <n v="49236"/>
    <x v="0"/>
    <s v="FT LAUDERDALE GAS TURBINE FACILITIES - 5070508044"/>
    <s v="34100Z000-PG0921-FtLauderdale GTs"/>
    <s v="1978"/>
    <d v="1978-07-01T00:00:00"/>
    <d v="1978-07-01T00:00:00"/>
    <s v="101000 Electric Plant In Service"/>
    <x v="3"/>
    <s v="204.1064 : FIRE PROTECTION SYSTEM"/>
    <x v="0"/>
    <x v="0"/>
    <n v="2362.8916666666664"/>
    <n v="2401.8793791666662"/>
    <n v="-38.987712499999816"/>
  </r>
  <r>
    <n v="1152"/>
    <x v="0"/>
    <s v="FT LAUDERDALE GT OTHER FACILITIES &amp; EQUIP - 5070508043"/>
    <s v="31100Z000-PG0921-FtLauderdale GTs"/>
    <s v="1973"/>
    <d v="1973-07-01T00:00:00"/>
    <d v="1973-07-01T00:00:00"/>
    <s v="101000 Electric Plant In Service"/>
    <x v="7"/>
    <s v="000.000 : FPL Conversion 000"/>
    <x v="0"/>
    <x v="1"/>
    <n v="0"/>
    <n v="0"/>
    <n v="0"/>
  </r>
  <r>
    <n v="1153"/>
    <x v="0"/>
    <s v="FT LAUDERDALE GT OTHER FACILITIES &amp; EQUIP - 5070508043"/>
    <s v="31100Z000-PG0921-FtLauderdale GTs"/>
    <s v="1974"/>
    <d v="1974-07-01T00:00:00"/>
    <d v="1974-07-01T00:00:00"/>
    <s v="101000 Electric Plant In Service"/>
    <x v="7"/>
    <s v="000.000 : FPL Conversion 000"/>
    <x v="0"/>
    <x v="0"/>
    <n v="0"/>
    <n v="0"/>
    <n v="0"/>
  </r>
  <r>
    <n v="1154"/>
    <x v="0"/>
    <s v="FT LAUDERDALE GT OTHER FACILITIES &amp; EQUIP - 5070508043"/>
    <s v="31100Z000-PG0921-FtLauderdale GTs"/>
    <s v="1976"/>
    <d v="1976-07-01T00:00:00"/>
    <d v="1976-07-01T00:00:00"/>
    <s v="101000 Electric Plant In Service"/>
    <x v="7"/>
    <s v="000.000 : FPL Conversion 000"/>
    <x v="0"/>
    <x v="1"/>
    <n v="0"/>
    <n v="0"/>
    <n v="0"/>
  </r>
  <r>
    <n v="21410"/>
    <x v="0"/>
    <s v="FT LAUDERDALE GT OTHER FACILITIES &amp; EQUIP - 5070508043"/>
    <s v="31500Z000-PG0921-FtLauderdale GTs"/>
    <s v="1976"/>
    <d v="1976-07-01T00:00:00"/>
    <d v="1976-07-01T00:00:00"/>
    <s v="101000 Electric Plant In Service"/>
    <x v="8"/>
    <s v="000.000 : FPL Conversion 000"/>
    <x v="0"/>
    <x v="0"/>
    <n v="0"/>
    <n v="0"/>
    <n v="0"/>
  </r>
  <r>
    <n v="805257"/>
    <x v="0"/>
    <s v="FT LAUDERDALE POWER PLT GAS TURBINES SET1 - 5070508045"/>
    <s v="31500Z000-PG0921-FtLauderdale GTs"/>
    <s v="1984"/>
    <d v="1984-07-01T00:00:00"/>
    <d v="1984-07-01T00:00:00"/>
    <s v="106100 Const Not Classified-Plt In "/>
    <x v="8"/>
    <s v="000.000 : Non-Unitized"/>
    <x v="0"/>
    <x v="1"/>
    <n v="0"/>
    <n v="0"/>
    <n v="0"/>
  </r>
  <r>
    <n v="805258"/>
    <x v="0"/>
    <s v="FT LAUDERDALE POWER PLT GAS TURBINES SET2 - 5070508046"/>
    <s v="31500Z000-PG0921-FtLauderdale GTs"/>
    <s v="1984"/>
    <d v="1984-07-01T00:00:00"/>
    <d v="1984-07-01T00:00:00"/>
    <s v="106100 Const Not Classified-Plt In "/>
    <x v="8"/>
    <s v="000.000 : Non-Unitized"/>
    <x v="0"/>
    <x v="0"/>
    <n v="0"/>
    <n v="0"/>
    <n v="0"/>
  </r>
  <r>
    <n v="27487"/>
    <x v="0"/>
    <s v="FT LAUDERDALE GT OTHER FACILITIES &amp; EQUIP - 5070508043"/>
    <s v="31600Z000-PG0921-FtLauderdale GTs"/>
    <s v="1976"/>
    <d v="1976-07-01T00:00:00"/>
    <d v="1976-07-01T00:00:00"/>
    <s v="101000 Electric Plant In Service"/>
    <x v="9"/>
    <s v="190.301 : FIRE PROTECTION EQUIP"/>
    <x v="0"/>
    <x v="1"/>
    <n v="0"/>
    <n v="0"/>
    <n v="0"/>
  </r>
  <r>
    <n v="27949"/>
    <x v="0"/>
    <s v="FT LAUDERDALE GT OTHER FACILITIES &amp; EQUIP - 5070508043"/>
    <s v="31600Z000-PG0921-FtLauderdale GTs"/>
    <s v="1976"/>
    <d v="1976-07-01T00:00:00"/>
    <d v="1976-07-01T00:00:00"/>
    <s v="101000 Electric Plant In Service"/>
    <x v="9"/>
    <s v="190.326 : TRUCK, PALLET HYDRAULIC"/>
    <x v="0"/>
    <x v="0"/>
    <n v="0"/>
    <n v="0"/>
    <n v="0"/>
  </r>
  <r>
    <n v="49388"/>
    <x v="0"/>
    <s v="FT LAUDERDALE GAS TURBINE FACILITIES - 5070508044"/>
    <s v="34100Z000-PG0921-FtLauderdale GTs"/>
    <s v="1976"/>
    <d v="1976-07-01T00:00:00"/>
    <d v="1976-07-01T00:00:00"/>
    <s v="101000 Electric Plant In Service"/>
    <x v="3"/>
    <s v="306.2212 : ROOF"/>
    <x v="0"/>
    <x v="1"/>
    <n v="0"/>
    <n v="0"/>
    <n v="0"/>
  </r>
  <r>
    <n v="49389"/>
    <x v="0"/>
    <s v="FT LAUDERDALE GAS TURBINE FACILITIES - 5070508044"/>
    <s v="34100Z000-PG0921-FtLauderdale GTs"/>
    <s v="1995"/>
    <d v="1995-07-01T00:00:00"/>
    <d v="1995-07-01T00:00:00"/>
    <s v="101000 Electric Plant In Service"/>
    <x v="3"/>
    <s v="306.2212 : ROOF"/>
    <x v="0"/>
    <x v="0"/>
    <n v="0"/>
    <n v="0"/>
    <n v="0"/>
  </r>
  <r>
    <n v="49378"/>
    <x v="0"/>
    <s v="FT LAUDERDALE GAS TURBINE FACILITIES - 5070508044"/>
    <s v="34100Z000-PG0921-FtLauderdale GTs"/>
    <s v="1974"/>
    <d v="1974-07-01T00:00:00"/>
    <d v="1974-07-01T00:00:00"/>
    <s v="101000 Electric Plant In Service"/>
    <x v="3"/>
    <s v="306.2210 : SUPERSTRUCTURE"/>
    <x v="0"/>
    <x v="1"/>
    <n v="0"/>
    <n v="0"/>
    <n v="0"/>
  </r>
  <r>
    <n v="49379"/>
    <x v="0"/>
    <s v="FT LAUDERDALE GAS TURBINE FACILITIES - 5070508044"/>
    <s v="34100Z000-PG0921-FtLauderdale GTs"/>
    <s v="1976"/>
    <d v="1976-07-01T00:00:00"/>
    <d v="1976-07-01T00:00:00"/>
    <s v="101000 Electric Plant In Service"/>
    <x v="3"/>
    <s v="306.2210 : SUPERSTRUCTURE"/>
    <x v="0"/>
    <x v="0"/>
    <n v="0"/>
    <n v="0"/>
    <n v="0"/>
  </r>
  <r>
    <n v="49381"/>
    <x v="0"/>
    <s v="FT LAUDERDALE GAS TURBINE FACILITIES - 5070508044"/>
    <s v="34100Z000-PG0921-FtLauderdale GTs"/>
    <s v="1978"/>
    <d v="1978-07-01T00:00:00"/>
    <d v="1978-07-01T00:00:00"/>
    <s v="101000 Electric Plant In Service"/>
    <x v="3"/>
    <s v="306.2210 : SUPERSTRUCTURE"/>
    <x v="0"/>
    <x v="1"/>
    <n v="0"/>
    <n v="0"/>
    <n v="0"/>
  </r>
  <r>
    <n v="49383"/>
    <x v="0"/>
    <s v="FT LAUDERDALE GAS TURBINE FACILITIES - 5070508044"/>
    <s v="34100Z000-PG0921-FtLauderdale GTs"/>
    <s v="1986"/>
    <d v="1986-07-01T00:00:00"/>
    <d v="1986-07-01T00:00:00"/>
    <s v="101000 Electric Plant In Service"/>
    <x v="3"/>
    <s v="306.2210 : SUPERSTRUCTURE"/>
    <x v="0"/>
    <x v="0"/>
    <n v="0"/>
    <n v="0"/>
    <n v="0"/>
  </r>
  <r>
    <n v="49384"/>
    <x v="0"/>
    <s v="FT LAUDERDALE GAS TURBINE FACILITIES - 5070508044"/>
    <s v="34100Z000-PG0921-FtLauderdale GTs"/>
    <s v="1987"/>
    <d v="1987-07-01T00:00:00"/>
    <d v="1987-07-01T00:00:00"/>
    <s v="101000 Electric Plant In Service"/>
    <x v="3"/>
    <s v="306.2210 : SUPERSTRUCTURE"/>
    <x v="0"/>
    <x v="1"/>
    <n v="0"/>
    <n v="0"/>
    <n v="0"/>
  </r>
  <r>
    <n v="49404"/>
    <x v="0"/>
    <s v="FT LAUDERDALE GAS TURBINE FACILITIES - 5070508044"/>
    <s v="34100Z000-PG0921-FtLauderdale GTs"/>
    <s v="1976"/>
    <d v="1976-07-01T00:00:00"/>
    <d v="1976-07-01T00:00:00"/>
    <s v="101000 Electric Plant In Service"/>
    <x v="3"/>
    <s v="306.2218 : HVAC SYSTEM COMPLETE"/>
    <x v="0"/>
    <x v="0"/>
    <n v="0"/>
    <n v="0"/>
    <n v="0"/>
  </r>
  <r>
    <n v="49405"/>
    <x v="0"/>
    <s v="FT LAUDERDALE GAS TURBINE FACILITIES - 5070508044"/>
    <s v="34100Z000-PG0921-FtLauderdale GTs"/>
    <s v="1982"/>
    <d v="1982-07-01T00:00:00"/>
    <d v="1982-07-01T00:00:00"/>
    <s v="101000 Electric Plant In Service"/>
    <x v="3"/>
    <s v="306.2218 : HVAC SYSTEM COMPLETE"/>
    <x v="0"/>
    <x v="1"/>
    <n v="0"/>
    <n v="0"/>
    <n v="0"/>
  </r>
  <r>
    <n v="49391"/>
    <x v="0"/>
    <s v="FT LAUDERDALE GAS TURBINE FACILITIES - 5070508044"/>
    <s v="34100Z000-PG0921-FtLauderdale GTs"/>
    <s v="1976"/>
    <d v="1976-07-01T00:00:00"/>
    <d v="1976-07-01T00:00:00"/>
    <s v="101000 Electric Plant In Service"/>
    <x v="3"/>
    <s v="306.2215 : PLUMBING SYSTEM COMPLETE"/>
    <x v="0"/>
    <x v="0"/>
    <n v="0"/>
    <n v="0"/>
    <n v="0"/>
  </r>
  <r>
    <n v="49397"/>
    <x v="0"/>
    <s v="FT LAUDERDALE GAS TURBINE FACILITIES - 5070508044"/>
    <s v="34100Z000-PG0921-FtLauderdale GTs"/>
    <s v="1976"/>
    <d v="1976-07-01T00:00:00"/>
    <d v="1976-07-01T00:00:00"/>
    <s v="101000 Electric Plant In Service"/>
    <x v="3"/>
    <s v="306.2216 : LIGHTING SYSTEM COMPLETE"/>
    <x v="0"/>
    <x v="1"/>
    <n v="0"/>
    <n v="0"/>
    <n v="0"/>
  </r>
  <r>
    <n v="49398"/>
    <x v="0"/>
    <s v="FT LAUDERDALE GAS TURBINE FACILITIES - 5070508044"/>
    <s v="34100Z000-PG0921-FtLauderdale GTs"/>
    <s v="1979"/>
    <d v="1979-07-01T00:00:00"/>
    <d v="1979-07-01T00:00:00"/>
    <s v="101000 Electric Plant In Service"/>
    <x v="3"/>
    <s v="306.2216 : LIGHTING SYSTEM COMPLETE"/>
    <x v="0"/>
    <x v="0"/>
    <n v="0"/>
    <n v="0"/>
    <n v="0"/>
  </r>
  <r>
    <n v="49399"/>
    <x v="0"/>
    <s v="FT LAUDERDALE GAS TURBINE FACILITIES - 5070508044"/>
    <s v="34100Z000-PG0921-FtLauderdale GTs"/>
    <s v="1986"/>
    <d v="1986-07-01T00:00:00"/>
    <d v="1986-07-01T00:00:00"/>
    <s v="101000 Electric Plant In Service"/>
    <x v="3"/>
    <s v="306.2216 : LIGHTING SYSTEM COMPLETE"/>
    <x v="0"/>
    <x v="1"/>
    <n v="0"/>
    <n v="0"/>
    <n v="0"/>
  </r>
  <r>
    <n v="49438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310.2420 : ROOF"/>
    <x v="0"/>
    <x v="0"/>
    <n v="0"/>
    <n v="0"/>
    <n v="0"/>
  </r>
  <r>
    <n v="49439"/>
    <x v="0"/>
    <s v="FT LAUDERDALE GAS TURBINE FACILITIES - 5070508044"/>
    <s v="34100Z000-PG0921-FtLauderdale GTs"/>
    <s v="1991"/>
    <d v="1991-07-01T00:00:00"/>
    <d v="1991-07-01T00:00:00"/>
    <s v="101000 Electric Plant In Service"/>
    <x v="3"/>
    <s v="310.2420 : ROOF"/>
    <x v="0"/>
    <x v="1"/>
    <n v="0"/>
    <n v="0"/>
    <n v="0"/>
  </r>
  <r>
    <n v="49444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310.2440 : SUBSTRUCTURE/FOUNDATION"/>
    <x v="0"/>
    <x v="0"/>
    <n v="0"/>
    <n v="0"/>
    <n v="0"/>
  </r>
  <r>
    <n v="49926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311.9565 : ROOF"/>
    <x v="0"/>
    <x v="1"/>
    <n v="0"/>
    <n v="0"/>
    <n v="0"/>
  </r>
  <r>
    <n v="49931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312.9599 : ROOF"/>
    <x v="0"/>
    <x v="0"/>
    <n v="0"/>
    <n v="0"/>
    <n v="0"/>
  </r>
  <r>
    <n v="49932"/>
    <x v="0"/>
    <s v="FT LAUDERDALE GAS TURBINE FACILITIES - 5070508044"/>
    <s v="34100Z000-PG0921-FtLauderdale GTs"/>
    <s v="1991"/>
    <d v="1991-07-01T00:00:00"/>
    <d v="1991-07-01T00:00:00"/>
    <s v="101000 Electric Plant In Service"/>
    <x v="3"/>
    <s v="312.9599 : ROOF"/>
    <x v="0"/>
    <x v="1"/>
    <n v="0"/>
    <n v="0"/>
    <n v="0"/>
  </r>
  <r>
    <n v="49944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313.9633 : ROOF"/>
    <x v="0"/>
    <x v="0"/>
    <n v="0"/>
    <n v="0"/>
    <n v="0"/>
  </r>
  <r>
    <n v="49945"/>
    <x v="0"/>
    <s v="FT LAUDERDALE GAS TURBINE FACILITIES - 5070508044"/>
    <s v="34100Z000-PG0921-FtLauderdale GTs"/>
    <s v="1992"/>
    <d v="1992-07-01T00:00:00"/>
    <d v="1992-07-01T00:00:00"/>
    <s v="101000 Electric Plant In Service"/>
    <x v="3"/>
    <s v="313.9633 : ROOF"/>
    <x v="0"/>
    <x v="1"/>
    <n v="0"/>
    <n v="0"/>
    <n v="0"/>
  </r>
  <r>
    <n v="97411822"/>
    <x v="0"/>
    <s v="FT LAUDERDALE GAS TURBINE FACILITIES - 5070508044"/>
    <s v="34100Z000-PG0921-FtLauderdale GTs"/>
    <s v="1995"/>
    <d v="1995-07-01T00:00:00"/>
    <d v="1995-07-01T00:00:00"/>
    <s v="101000 Electric Plant In Service"/>
    <x v="3"/>
    <s v="317.0116 : FIRE PROTECTION SYS COMP"/>
    <x v="0"/>
    <x v="0"/>
    <n v="0"/>
    <n v="0"/>
    <n v="0"/>
  </r>
  <r>
    <n v="49101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323.0278 : ROOF"/>
    <x v="0"/>
    <x v="1"/>
    <n v="0"/>
    <n v="0"/>
    <n v="0"/>
  </r>
  <r>
    <n v="49102"/>
    <x v="0"/>
    <s v="FT LAUDERDALE GAS TURBINE FACILITIES - 5070508044"/>
    <s v="34100Z000-PG0921-FtLauderdale GTs"/>
    <s v="1992"/>
    <d v="1992-07-01T00:00:00"/>
    <d v="1992-07-01T00:00:00"/>
    <s v="101000 Electric Plant In Service"/>
    <x v="3"/>
    <s v="323.0278 : ROOF"/>
    <x v="0"/>
    <x v="0"/>
    <n v="0"/>
    <n v="0"/>
    <n v="0"/>
  </r>
  <r>
    <n v="49109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323.0284 : HVAC SYSTEM COMPLETE"/>
    <x v="0"/>
    <x v="1"/>
    <n v="0"/>
    <n v="0"/>
    <n v="0"/>
  </r>
  <r>
    <n v="49116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324.0307 : ROOF"/>
    <x v="0"/>
    <x v="0"/>
    <n v="0"/>
    <n v="0"/>
    <n v="0"/>
  </r>
  <r>
    <n v="49118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324.0313 : HVAC SYSTEM COMPLETE"/>
    <x v="0"/>
    <x v="1"/>
    <n v="0"/>
    <n v="0"/>
    <n v="0"/>
  </r>
  <r>
    <n v="49121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325.0336 : ROOF"/>
    <x v="0"/>
    <x v="0"/>
    <n v="0"/>
    <n v="0"/>
    <n v="0"/>
  </r>
  <r>
    <n v="49122"/>
    <x v="0"/>
    <s v="FT LAUDERDALE GAS TURBINE FACILITIES - 5070508044"/>
    <s v="34100Z000-PG0921-FtLauderdale GTs"/>
    <s v="1992"/>
    <d v="1992-07-01T00:00:00"/>
    <d v="1992-07-01T00:00:00"/>
    <s v="101000 Electric Plant In Service"/>
    <x v="3"/>
    <s v="325.0336 : ROOF"/>
    <x v="0"/>
    <x v="1"/>
    <n v="0"/>
    <n v="0"/>
    <n v="0"/>
  </r>
  <r>
    <n v="49123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325.0342 : HVAC SYSTEM COMPLETE"/>
    <x v="0"/>
    <x v="0"/>
    <n v="0"/>
    <n v="0"/>
    <n v="0"/>
  </r>
  <r>
    <n v="817879"/>
    <x v="0"/>
    <s v="FT LAUDERDALE GAS TURBINE FACILITIES - 5070508044"/>
    <s v="34100Z000-PG0921-FtLauderdale GTs"/>
    <s v="1986"/>
    <d v="1986-07-01T00:00:00"/>
    <d v="1986-07-01T00:00:00"/>
    <s v="106100 Const Not Classified-Plt In "/>
    <x v="3"/>
    <s v="000.000 : Non-Unitized"/>
    <x v="0"/>
    <x v="1"/>
    <n v="0"/>
    <n v="0"/>
    <n v="0"/>
  </r>
  <r>
    <n v="817880"/>
    <x v="0"/>
    <s v="FT LAUDERDALE GAS TURBINE FACILITIES - 5070508044"/>
    <s v="34100Z000-PG0921-FtLauderdale GTs"/>
    <s v="1991"/>
    <d v="1991-07-01T00:00:00"/>
    <d v="1991-07-01T00:00:00"/>
    <s v="106100 Const Not Classified-Plt In "/>
    <x v="3"/>
    <s v="000.000 : Non-Unitized"/>
    <x v="0"/>
    <x v="0"/>
    <n v="0"/>
    <n v="0"/>
    <n v="0"/>
  </r>
  <r>
    <n v="817881"/>
    <x v="0"/>
    <s v="FT LAUDERDALE GAS TURBINE FACILITIES - 5070508044"/>
    <s v="34100Z000-PG0921-FtLauderdale GTs"/>
    <s v="1991"/>
    <d v="1991-07-01T00:00:00"/>
    <d v="1991-07-01T00:00:00"/>
    <s v="106100 Const Not Classified-Plt In "/>
    <x v="3"/>
    <s v="000.000 : Non-Unitized"/>
    <x v="0"/>
    <x v="1"/>
    <n v="0"/>
    <n v="0"/>
    <n v="0"/>
  </r>
  <r>
    <n v="817882"/>
    <x v="0"/>
    <s v="FT LAUDERDALE GAS TURBINE FACILITIES - 5070508044"/>
    <s v="34100Z000-PG0921-FtLauderdale GTs"/>
    <s v="1991"/>
    <d v="1991-07-01T00:00:00"/>
    <d v="1991-07-01T00:00:00"/>
    <s v="106100 Const Not Classified-Plt In "/>
    <x v="3"/>
    <s v="000.000 : Non-Unitized"/>
    <x v="0"/>
    <x v="0"/>
    <n v="0"/>
    <n v="0"/>
    <n v="0"/>
  </r>
  <r>
    <n v="817883"/>
    <x v="0"/>
    <s v="FT LAUDERDALE GAS TURBINE FACILITIES - 5070508044"/>
    <s v="34100Z000-PG0921-FtLauderdale GTs"/>
    <s v="1992"/>
    <d v="1992-07-01T00:00:00"/>
    <d v="1992-07-01T00:00:00"/>
    <s v="106100 Const Not Classified-Plt In "/>
    <x v="3"/>
    <s v="000.000 : Non-Unitized"/>
    <x v="0"/>
    <x v="1"/>
    <n v="0"/>
    <n v="0"/>
    <n v="0"/>
  </r>
  <r>
    <n v="817884"/>
    <x v="0"/>
    <s v="FT LAUDERDALE GAS TURBINE FACILITIES - 5070508044"/>
    <s v="34100Z000-PG0921-FtLauderdale GTs"/>
    <s v="1992"/>
    <d v="1992-07-01T00:00:00"/>
    <d v="1992-07-01T00:00:00"/>
    <s v="106100 Const Not Classified-Plt In "/>
    <x v="3"/>
    <s v="000.000 : Non-Unitized"/>
    <x v="0"/>
    <x v="0"/>
    <n v="0"/>
    <n v="0"/>
    <n v="0"/>
  </r>
  <r>
    <n v="817885"/>
    <x v="0"/>
    <s v="FT LAUDERDALE GAS TURBINE FACILITIES - 5070508044"/>
    <s v="34100Z000-PG0921-FtLauderdale GTs"/>
    <s v="1992"/>
    <d v="1992-07-01T00:00:00"/>
    <d v="1992-07-01T00:00:00"/>
    <s v="106100 Const Not Classified-Plt In "/>
    <x v="3"/>
    <s v="000.000 : Non-Unitized"/>
    <x v="0"/>
    <x v="1"/>
    <n v="0"/>
    <n v="0"/>
    <n v="0"/>
  </r>
  <r>
    <n v="817886"/>
    <x v="0"/>
    <s v="FT LAUDERDALE GAS TURBINE FACILITIES - 5070508044"/>
    <s v="34100Z000-PG0921-FtLauderdale GTs"/>
    <s v="1992"/>
    <d v="1992-07-01T00:00:00"/>
    <d v="1992-07-01T00:00:00"/>
    <s v="106100 Const Not Classified-Plt In "/>
    <x v="3"/>
    <s v="000.000 : Non-Unitized"/>
    <x v="0"/>
    <x v="0"/>
    <n v="0"/>
    <n v="0"/>
    <n v="0"/>
  </r>
  <r>
    <n v="817887"/>
    <x v="0"/>
    <s v="FT LAUDERDALE GAS TURBINE FACILITIES - 5070508044"/>
    <s v="34100Z000-PG0921-FtLauderdale GTs"/>
    <s v="1993"/>
    <d v="1993-07-01T00:00:00"/>
    <d v="1993-07-01T00:00:00"/>
    <s v="106100 Const Not Classified-Plt In "/>
    <x v="3"/>
    <s v="000.000 : Non-Unitized"/>
    <x v="0"/>
    <x v="1"/>
    <n v="0"/>
    <n v="0"/>
    <n v="0"/>
  </r>
  <r>
    <n v="817888"/>
    <x v="0"/>
    <s v="FT LAUDERDALE GAS TURBINE FACILITIES - 5070508044"/>
    <s v="34100Z000-PG0921-FtLauderdale GTs"/>
    <s v="1993"/>
    <d v="1993-07-01T00:00:00"/>
    <d v="1993-07-01T00:00:00"/>
    <s v="106100 Const Not Classified-Plt In "/>
    <x v="3"/>
    <s v="000.000 : Non-Unitized"/>
    <x v="0"/>
    <x v="0"/>
    <n v="0"/>
    <n v="0"/>
    <n v="0"/>
  </r>
  <r>
    <n v="817889"/>
    <x v="0"/>
    <s v="FT LAUDERDALE GAS TURBINE FACILITIES - 5070508044"/>
    <s v="34100Z000-PG0921-FtLauderdale GTs"/>
    <s v="1993"/>
    <d v="1993-07-01T00:00:00"/>
    <d v="1993-07-01T00:00:00"/>
    <s v="106100 Const Not Classified-Plt In "/>
    <x v="3"/>
    <s v="000.000 : Non-Unitized"/>
    <x v="0"/>
    <x v="1"/>
    <n v="0"/>
    <n v="0"/>
    <n v="0"/>
  </r>
  <r>
    <n v="41194468"/>
    <x v="0"/>
    <s v="FT LAUDERDALE GAS TURBINE FACILITIES - 5070508044"/>
    <s v="34100Z000-PG0921-FtLauderdale GTs"/>
    <s v="2004"/>
    <d v="2004-02-01T00:00:00"/>
    <d v="2004-02-01T00:00:00"/>
    <s v="106100 Const Not Classified-Plt In "/>
    <x v="3"/>
    <s v="000.000 : Non-Unitized"/>
    <x v="0"/>
    <x v="0"/>
    <n v="0"/>
    <n v="0"/>
    <n v="0"/>
  </r>
  <r>
    <n v="49154475"/>
    <x v="0"/>
    <s v="FT LAUDERDALE GAS TURBINE FACILITIES - 5070508044"/>
    <s v="34100Z000-PG0921-FtLauderdale GTs"/>
    <s v="2004"/>
    <d v="2004-11-01T00:00:00"/>
    <d v="2004-12-01T00:00:00"/>
    <s v="106100 Const Not Classified-Plt In "/>
    <x v="3"/>
    <s v="000.000 : Non-Unitized"/>
    <x v="0"/>
    <x v="1"/>
    <n v="0"/>
    <n v="0"/>
    <n v="0"/>
  </r>
  <r>
    <n v="59526624"/>
    <x v="0"/>
    <s v="FT LAUDERDALE GAS TURBINE FACILITIES - 5070508044"/>
    <s v="34100Z000-PG0921-FtLauderdale GTs"/>
    <s v="2006"/>
    <d v="2006-01-01T00:00:00"/>
    <d v="2006-01-01T00:00:00"/>
    <s v="106100 Const Not Classified-Plt In "/>
    <x v="3"/>
    <s v="000.000 : Non-Unitized"/>
    <x v="0"/>
    <x v="0"/>
    <n v="0"/>
    <n v="0"/>
    <n v="0"/>
  </r>
  <r>
    <n v="64337170"/>
    <x v="0"/>
    <s v="FT LAUDERDALE GAS TURBINE FACILITIES - 5070508044"/>
    <s v="34100Z000-PG0921-FtLauderdale GTs"/>
    <s v="2006"/>
    <d v="2006-06-01T00:00:00"/>
    <d v="2006-06-01T00:00:00"/>
    <s v="106100 Const Not Classified-Plt In "/>
    <x v="3"/>
    <s v="000.000 : Non-Unitized"/>
    <x v="0"/>
    <x v="1"/>
    <n v="0"/>
    <n v="0"/>
    <n v="0"/>
  </r>
  <r>
    <n v="70358689"/>
    <x v="0"/>
    <s v="FT LAUDERDALE GAS TURBINE FACILITIES - 5070508044"/>
    <s v="34100Z000-PG0921-FtLauderdale GTs"/>
    <s v="2006"/>
    <d v="2006-12-01T00:00:00"/>
    <d v="2006-12-01T00:00:00"/>
    <s v="106100 Const Not Classified-Plt In "/>
    <x v="3"/>
    <s v="000.000 : Non-Unitized"/>
    <x v="0"/>
    <x v="0"/>
    <n v="0"/>
    <n v="0"/>
    <n v="0"/>
  </r>
  <r>
    <n v="101835117"/>
    <x v="0"/>
    <s v="FT LAUDERDALE GAS TURBINE FACILITIES - 5070508044"/>
    <s v="34100Z000-PG0921-FtLauderdale GTs"/>
    <s v="2010"/>
    <d v="2010-11-01T00:00:00"/>
    <d v="2010-11-01T00:00:00"/>
    <s v="106100 Const Not Classified-Plt In "/>
    <x v="3"/>
    <s v="000.000 : Non-Unitized"/>
    <x v="0"/>
    <x v="1"/>
    <n v="0"/>
    <n v="0"/>
    <n v="0"/>
  </r>
  <r>
    <n v="102328199"/>
    <x v="0"/>
    <s v="FT LAUDERDALE GAS TURBINE FACILITIES - 5070508044"/>
    <s v="34100Z000-PG0921-FtLauderdale GTs"/>
    <s v="2010"/>
    <d v="2010-12-01T00:00:00"/>
    <d v="2010-12-01T00:00:00"/>
    <s v="106100 Const Not Classified-Plt In "/>
    <x v="3"/>
    <s v="000.000 : Non-Unitized"/>
    <x v="0"/>
    <x v="0"/>
    <n v="0"/>
    <n v="0"/>
    <n v="0"/>
  </r>
  <r>
    <n v="102328267"/>
    <x v="0"/>
    <s v="FT LAUDERDALE GAS TURBINE FACILITIES - 5070508044"/>
    <s v="34100Z000-PG0921-FtLauderdale GTs"/>
    <s v="2010"/>
    <d v="2010-12-01T00:00:00"/>
    <d v="2010-12-01T00:00:00"/>
    <s v="106100 Const Not Classified-Plt In "/>
    <x v="3"/>
    <s v="000.000 : Non-Unitized"/>
    <x v="0"/>
    <x v="1"/>
    <n v="0"/>
    <n v="0"/>
    <n v="0"/>
  </r>
  <r>
    <n v="102789570"/>
    <x v="0"/>
    <s v="FT LAUDERDALE GAS TURBINE FACILITIES - 5070508044"/>
    <s v="34100Z000-PG0921-FtLauderdale GTs"/>
    <s v="2010"/>
    <d v="2010-12-01T00:00:00"/>
    <d v="2011-01-01T00:00:00"/>
    <s v="106100 Const Not Classified-Plt In "/>
    <x v="3"/>
    <s v="000.000 : Non-Unitized"/>
    <x v="0"/>
    <x v="0"/>
    <n v="0"/>
    <n v="0"/>
    <n v="0"/>
  </r>
  <r>
    <n v="102794378"/>
    <x v="0"/>
    <s v="FT LAUDERDALE GAS TURBINE FACILITIES - 5070508044"/>
    <s v="34100Z000-PG0921-FtLauderdale GTs"/>
    <s v="2010"/>
    <d v="2010-12-01T00:00:00"/>
    <d v="2011-01-01T00:00:00"/>
    <s v="106100 Const Not Classified-Plt In "/>
    <x v="3"/>
    <s v="000.000 : Non-Unitized"/>
    <x v="0"/>
    <x v="1"/>
    <n v="0"/>
    <n v="0"/>
    <n v="0"/>
  </r>
  <r>
    <n v="624808890"/>
    <x v="0"/>
    <s v="FT LAUDERDALE GAS TURBINE FACILITIES - 5070508044"/>
    <s v="34100Z000-PG0921-FtLauderdale GTs"/>
    <s v="2011"/>
    <d v="2011-10-01T00:00:00"/>
    <d v="2011-10-01T00:00:00"/>
    <s v="106100 Const Not Classified-Plt In "/>
    <x v="3"/>
    <s v="000.000 : Non-Unitized"/>
    <x v="0"/>
    <x v="0"/>
    <n v="0"/>
    <n v="0"/>
    <n v="0"/>
  </r>
  <r>
    <n v="626076939"/>
    <x v="0"/>
    <s v="FT LAUDERDALE GAS TURBINE FACILITIES - 5070508044"/>
    <s v="34100Z000-PG0921-FtLauderdale GTs"/>
    <s v="2011"/>
    <d v="2011-11-01T00:00:00"/>
    <d v="2011-11-01T00:00:00"/>
    <s v="106100 Const Not Classified-Plt In "/>
    <x v="3"/>
    <s v="000.000 : Non-Unitized"/>
    <x v="0"/>
    <x v="1"/>
    <n v="0"/>
    <n v="0"/>
    <n v="0"/>
  </r>
  <r>
    <n v="631261025"/>
    <x v="0"/>
    <s v="FT LAUDERDALE GAS TURBINE FACILITIES - 5070508044"/>
    <s v="34100Z000-PG0921-FtLauderdale GTs"/>
    <s v="2012"/>
    <d v="2012-03-01T00:00:00"/>
    <d v="2012-05-01T00:00:00"/>
    <s v="106100 Const Not Classified-Plt In "/>
    <x v="3"/>
    <s v="000.000 : Non-Unitized"/>
    <x v="0"/>
    <x v="0"/>
    <n v="0"/>
    <n v="0"/>
    <n v="0"/>
  </r>
  <r>
    <n v="637001251"/>
    <x v="0"/>
    <s v="FT LAUDERDALE GAS TURBINE FACILITIES - 5070508044"/>
    <s v="34100Z000-PG0921-FtLauderdale GTs"/>
    <s v="2012"/>
    <d v="2012-10-01T00:00:00"/>
    <d v="2012-10-01T00:00:00"/>
    <s v="106100 Const Not Classified-Plt In "/>
    <x v="3"/>
    <s v="000.000 : Non-Unitized"/>
    <x v="0"/>
    <x v="1"/>
    <n v="0"/>
    <n v="0"/>
    <n v="0"/>
  </r>
  <r>
    <n v="639860554"/>
    <x v="0"/>
    <s v="FT LAUDERDALE GAS TURBINE FACILITIES - 5070508044"/>
    <s v="34100Z000-PG0921-FtLauderdale GTs"/>
    <s v="2012"/>
    <d v="2012-10-01T00:00:00"/>
    <d v="2013-01-01T00:00:00"/>
    <s v="106100 Const Not Classified-Plt In "/>
    <x v="3"/>
    <s v="000.000 : Non-Unitized"/>
    <x v="0"/>
    <x v="0"/>
    <n v="0"/>
    <n v="0"/>
    <n v="0"/>
  </r>
  <r>
    <n v="640490891"/>
    <x v="0"/>
    <s v="FT LAUDERDALE GAS TURBINE FACILITIES - 5070508044"/>
    <s v="34100Z000-PG0921-FtLauderdale GTs"/>
    <s v="2013"/>
    <d v="2013-02-01T00:00:00"/>
    <d v="2013-02-01T00:00:00"/>
    <s v="106100 Const Not Classified-Plt In "/>
    <x v="3"/>
    <s v="000.000 : Non-Unitized"/>
    <x v="0"/>
    <x v="1"/>
    <n v="0"/>
    <n v="0"/>
    <n v="0"/>
  </r>
  <r>
    <n v="640518705"/>
    <x v="0"/>
    <s v="FT LAUDERDALE GAS TURBINE FACILITIES - 5070508044"/>
    <s v="34100Z000-PG0921-FtLauderdale GTs"/>
    <s v="2012"/>
    <d v="2012-10-01T00:00:00"/>
    <d v="2013-02-01T00:00:00"/>
    <s v="106100 Const Not Classified-Plt In "/>
    <x v="3"/>
    <s v="000.000 : Non-Unitized"/>
    <x v="0"/>
    <x v="0"/>
    <n v="0"/>
    <n v="0"/>
    <n v="0"/>
  </r>
  <r>
    <n v="641580552"/>
    <x v="0"/>
    <s v="FT LAUDERDALE GAS TURBINE FACILITIES - 5070508044"/>
    <s v="34100Z000-PG0921-FtLauderdale GTs"/>
    <s v="2013"/>
    <d v="2013-02-01T00:00:00"/>
    <d v="2013-03-01T00:00:00"/>
    <s v="106100 Const Not Classified-Plt In "/>
    <x v="3"/>
    <s v="000.000 : Non-Unitized"/>
    <x v="0"/>
    <x v="1"/>
    <n v="0"/>
    <n v="0"/>
    <n v="0"/>
  </r>
  <r>
    <n v="641583399"/>
    <x v="0"/>
    <s v="FT LAUDERDALE GAS TURBINE FACILITIES - 5070508044"/>
    <s v="34100Z000-PG0921-FtLauderdale GTs"/>
    <s v="2012"/>
    <d v="2012-10-01T00:00:00"/>
    <d v="2013-03-01T00:00:00"/>
    <s v="106100 Const Not Classified-Plt In "/>
    <x v="3"/>
    <s v="000.000 : Non-Unitized"/>
    <x v="0"/>
    <x v="0"/>
    <n v="0"/>
    <n v="0"/>
    <n v="0"/>
  </r>
  <r>
    <n v="653202359"/>
    <x v="0"/>
    <s v="FT LAUDERDALE GAS TURBINE FACILITIES - 5070508044"/>
    <s v="34100Z000-PG0921-FtLauderdale GTs"/>
    <s v="2013"/>
    <d v="2013-11-01T00:00:00"/>
    <d v="2013-11-01T00:00:00"/>
    <s v="106100 Const Not Classified-Plt In "/>
    <x v="3"/>
    <s v="000.000 : Non-Unitized"/>
    <x v="0"/>
    <x v="1"/>
    <n v="0"/>
    <n v="0"/>
    <n v="0"/>
  </r>
  <r>
    <n v="49487"/>
    <x v="0"/>
    <s v="FT LAUDERDALE GAS TURBINE FACILITIES - 5070508044"/>
    <s v="34100Z000-PG0921-FtLauderdale GTs"/>
    <s v="1976"/>
    <d v="1976-07-01T00:00:00"/>
    <d v="1976-07-01T00:00:00"/>
    <s v="101000 Electric Plant In Service"/>
    <x v="3"/>
    <s v="327.2522 : SUPERSTRUCTURE"/>
    <x v="0"/>
    <x v="0"/>
    <n v="0"/>
    <n v="0"/>
    <n v="0"/>
  </r>
  <r>
    <n v="48936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000.000 : FPL Conversion 000"/>
    <x v="0"/>
    <x v="1"/>
    <n v="0"/>
    <n v="0"/>
    <n v="0"/>
  </r>
  <r>
    <n v="48937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000.000 : FPL Conversion 000"/>
    <x v="0"/>
    <x v="0"/>
    <n v="0"/>
    <n v="0"/>
    <n v="0"/>
  </r>
  <r>
    <n v="48938"/>
    <x v="0"/>
    <s v="FT LAUDERDALE GAS TURBINE FACILITIES - 5070508044"/>
    <s v="34100Z000-PG0921-FtLauderdale GTs"/>
    <s v="1974"/>
    <d v="1974-07-01T00:00:00"/>
    <d v="1974-07-01T00:00:00"/>
    <s v="101000 Electric Plant In Service"/>
    <x v="3"/>
    <s v="000.000 : FPL Conversion 000"/>
    <x v="0"/>
    <x v="1"/>
    <n v="0"/>
    <n v="0"/>
    <n v="0"/>
  </r>
  <r>
    <n v="48939"/>
    <x v="0"/>
    <s v="FT LAUDERDALE GAS TURBINE FACILITIES - 5070508044"/>
    <s v="34100Z000-PG0921-FtLauderdale GTs"/>
    <s v="1976"/>
    <d v="1976-07-01T00:00:00"/>
    <d v="1976-07-01T00:00:00"/>
    <s v="101000 Electric Plant In Service"/>
    <x v="3"/>
    <s v="000.000 : FPL Conversion 000"/>
    <x v="0"/>
    <x v="0"/>
    <n v="0"/>
    <n v="0"/>
    <n v="0"/>
  </r>
  <r>
    <n v="48940"/>
    <x v="0"/>
    <s v="FT LAUDERDALE GAS TURBINE FACILITIES - 5070508044"/>
    <s v="34100Z000-PG0921-FtLauderdale GTs"/>
    <s v="1977"/>
    <d v="1977-07-01T00:00:00"/>
    <d v="1977-07-01T00:00:00"/>
    <s v="101000 Electric Plant In Service"/>
    <x v="3"/>
    <s v="000.000 : FPL Conversion 000"/>
    <x v="0"/>
    <x v="1"/>
    <n v="0"/>
    <n v="0"/>
    <n v="0"/>
  </r>
  <r>
    <n v="48941"/>
    <x v="0"/>
    <s v="FT LAUDERDALE GAS TURBINE FACILITIES - 5070508044"/>
    <s v="34100Z000-PG0921-FtLauderdale GTs"/>
    <s v="1978"/>
    <d v="1978-07-01T00:00:00"/>
    <d v="1978-07-01T00:00:00"/>
    <s v="101000 Electric Plant In Service"/>
    <x v="3"/>
    <s v="000.000 : FPL Conversion 000"/>
    <x v="0"/>
    <x v="0"/>
    <n v="0"/>
    <n v="0"/>
    <n v="0"/>
  </r>
  <r>
    <n v="48942"/>
    <x v="0"/>
    <s v="FT LAUDERDALE GAS TURBINE FACILITIES - 5070508044"/>
    <s v="34100Z000-PG0921-FtLauderdale GTs"/>
    <s v="1979"/>
    <d v="1979-07-01T00:00:00"/>
    <d v="1979-07-01T00:00:00"/>
    <s v="101000 Electric Plant In Service"/>
    <x v="3"/>
    <s v="000.000 : FPL Conversion 000"/>
    <x v="0"/>
    <x v="1"/>
    <n v="0"/>
    <n v="0"/>
    <n v="0"/>
  </r>
  <r>
    <n v="48943"/>
    <x v="0"/>
    <s v="FT LAUDERDALE GAS TURBINE FACILITIES - 5070508044"/>
    <s v="34100Z000-PG0921-FtLauderdale GTs"/>
    <s v="1981"/>
    <d v="1981-07-01T00:00:00"/>
    <d v="1981-07-01T00:00:00"/>
    <s v="101000 Electric Plant In Service"/>
    <x v="3"/>
    <s v="000.000 : FPL Conversion 000"/>
    <x v="0"/>
    <x v="0"/>
    <n v="0"/>
    <n v="0"/>
    <n v="0"/>
  </r>
  <r>
    <n v="48944"/>
    <x v="0"/>
    <s v="FT LAUDERDALE GAS TURBINE FACILITIES - 5070508044"/>
    <s v="34100Z000-PG0921-FtLauderdale GTs"/>
    <s v="1984"/>
    <d v="1984-07-01T00:00:00"/>
    <d v="1984-07-01T00:00:00"/>
    <s v="101000 Electric Plant In Service"/>
    <x v="3"/>
    <s v="000.000 : FPL Conversion 000"/>
    <x v="0"/>
    <x v="1"/>
    <n v="0"/>
    <n v="0"/>
    <n v="0"/>
  </r>
  <r>
    <n v="48945"/>
    <x v="0"/>
    <s v="FT LAUDERDALE GAS TURBINE FACILITIES - 5070508044"/>
    <s v="34100Z000-PG0921-FtLauderdale GTs"/>
    <s v="1986"/>
    <d v="1986-07-01T00:00:00"/>
    <d v="1986-07-01T00:00:00"/>
    <s v="101000 Electric Plant In Service"/>
    <x v="3"/>
    <s v="000.000 : FPL Conversion 000"/>
    <x v="0"/>
    <x v="0"/>
    <n v="0"/>
    <n v="0"/>
    <n v="0"/>
  </r>
  <r>
    <n v="48946"/>
    <x v="0"/>
    <s v="FT LAUDERDALE GAS TURBINE FACILITIES - 5070508044"/>
    <s v="34100Z000-PG0921-FtLauderdale GTs"/>
    <s v="1991"/>
    <d v="1991-07-01T00:00:00"/>
    <d v="1991-07-01T00:00:00"/>
    <s v="101000 Electric Plant In Service"/>
    <x v="3"/>
    <s v="000.000 : FPL Conversion 000"/>
    <x v="0"/>
    <x v="1"/>
    <n v="0"/>
    <n v="0"/>
    <n v="0"/>
  </r>
  <r>
    <n v="48947"/>
    <x v="0"/>
    <s v="FT LAUDERDALE GAS TURBINE FACILITIES - 5070508044"/>
    <s v="34100Z000-PG0921-FtLauderdale GTs"/>
    <s v="1992"/>
    <d v="1992-07-01T00:00:00"/>
    <d v="1992-07-01T00:00:00"/>
    <s v="101000 Electric Plant In Service"/>
    <x v="3"/>
    <s v="000.000 : FPL Conversion 000"/>
    <x v="0"/>
    <x v="0"/>
    <n v="0"/>
    <n v="0"/>
    <n v="0"/>
  </r>
  <r>
    <n v="48949"/>
    <x v="0"/>
    <s v="FT LAUDERDALE GAS TURBINE FACILITIES - 5070508044"/>
    <s v="34100Z000-PG0921-FtLauderdale GTs"/>
    <s v="1995"/>
    <d v="1995-07-01T00:00:00"/>
    <d v="1995-07-01T00:00:00"/>
    <s v="101000 Electric Plant In Service"/>
    <x v="3"/>
    <s v="000.000 : FPL Conversion 000"/>
    <x v="0"/>
    <x v="1"/>
    <n v="0"/>
    <n v="0"/>
    <n v="0"/>
  </r>
  <r>
    <n v="49156"/>
    <x v="0"/>
    <s v="FT LAUDERDALE GAS TURBINE FACILITIES - 5070508044"/>
    <s v="34100Z000-PG0921-FtLauderdale GTs"/>
    <s v="1970"/>
    <d v="1970-07-01T00:00:00"/>
    <d v="1970-07-01T00:00:00"/>
    <s v="101000 Electric Plant In Service"/>
    <x v="3"/>
    <s v="205.1037 : YARD LIGHTING FIXTURES"/>
    <x v="0"/>
    <x v="0"/>
    <n v="0"/>
    <n v="0"/>
    <n v="0"/>
  </r>
  <r>
    <n v="49157"/>
    <x v="0"/>
    <s v="FT LAUDERDALE GAS TURBINE FACILITIES - 5070508044"/>
    <s v="34100Z000-PG0921-FtLauderdale GTs"/>
    <s v="1972"/>
    <d v="1972-07-01T00:00:00"/>
    <d v="1972-07-01T00:00:00"/>
    <s v="101000 Electric Plant In Service"/>
    <x v="3"/>
    <s v="205.1037 : YARD LIGHTING FIXTURES"/>
    <x v="0"/>
    <x v="1"/>
    <n v="0"/>
    <n v="0"/>
    <n v="0"/>
  </r>
  <r>
    <n v="49158"/>
    <x v="0"/>
    <s v="FT LAUDERDALE GAS TURBINE FACILITIES - 5070508044"/>
    <s v="34100Z000-PG0921-FtLauderdale GTs"/>
    <s v="1986"/>
    <d v="1986-07-01T00:00:00"/>
    <d v="1986-07-01T00:00:00"/>
    <s v="101000 Electric Plant In Service"/>
    <x v="3"/>
    <s v="205.1037 : YARD LIGHTING FIXTURES"/>
    <x v="0"/>
    <x v="0"/>
    <n v="0"/>
    <n v="0"/>
    <n v="0"/>
  </r>
  <r>
    <n v="817892"/>
    <x v="0"/>
    <s v="FERC INCREMENTAL AFUDC - OTHER PRODUCTION - 5070508053"/>
    <s v="34100Z000-PG0908-FtLauderdale GTs"/>
    <s v="1983"/>
    <d v="1983-07-01T00:00:00"/>
    <d v="1983-07-01T00:00:00"/>
    <s v="106100 Const Not Classified-Plt In "/>
    <x v="3"/>
    <s v="000.000 : Non-Unitized"/>
    <x v="0"/>
    <x v="1"/>
    <n v="0"/>
    <n v="0"/>
    <n v="0"/>
  </r>
  <r>
    <n v="817893"/>
    <x v="0"/>
    <s v="FERC INCREMENTAL AFUDC - OTHER PRODUCTION - 5070508053"/>
    <s v="34100Z000-PG0908-FtLauderdale GTs"/>
    <s v="1983"/>
    <d v="1983-07-01T00:00:00"/>
    <d v="1983-07-01T00:00:00"/>
    <s v="106100 Const Not Classified-Plt In "/>
    <x v="3"/>
    <s v="000.000 : Non-Unitized"/>
    <x v="0"/>
    <x v="0"/>
    <n v="0"/>
    <n v="0"/>
    <n v="0"/>
  </r>
  <r>
    <n v="48935"/>
    <x v="0"/>
    <s v="FT LAUDERDALE GT OTHER FACILITIES &amp; EQUIP - 5070508043"/>
    <s v="34100Z000-PG0921-FtLauderdale GTs"/>
    <s v="1977"/>
    <d v="1977-07-01T00:00:00"/>
    <d v="1977-07-01T00:00:00"/>
    <s v="101000 Electric Plant In Service"/>
    <x v="3"/>
    <s v="000.000 : FPL Conversion 000"/>
    <x v="0"/>
    <x v="1"/>
    <n v="0"/>
    <n v="0"/>
    <n v="0"/>
  </r>
  <r>
    <n v="817890"/>
    <x v="0"/>
    <s v="FT LAUDERDALE POWER PLT GAS TURBINES SET1 - 5070508045"/>
    <s v="34100Z000-PG0921-FtLauderdale GTs"/>
    <s v="1984"/>
    <d v="1984-07-01T00:00:00"/>
    <d v="1984-07-01T00:00:00"/>
    <s v="106100 Const Not Classified-Plt In "/>
    <x v="3"/>
    <s v="000.000 : Non-Unitized"/>
    <x v="0"/>
    <x v="0"/>
    <n v="0"/>
    <n v="0"/>
    <n v="0"/>
  </r>
  <r>
    <n v="817891"/>
    <x v="0"/>
    <s v="FT LAUDERDALE POWER PLT GAS TURBINES SET1 - 5070508045"/>
    <s v="34100Z000-PG0921-FtLauderdale GTs"/>
    <s v="1986"/>
    <d v="1986-07-01T00:00:00"/>
    <d v="1986-07-01T00:00:00"/>
    <s v="106100 Const Not Classified-Plt In "/>
    <x v="3"/>
    <s v="000.000 : Non-Unitized"/>
    <x v="0"/>
    <x v="1"/>
    <n v="0"/>
    <n v="0"/>
    <n v="0"/>
  </r>
  <r>
    <n v="48950"/>
    <x v="0"/>
    <s v="FT LAUDERDALE POWER PLT GAS TURBINES SET1 - 5070508045"/>
    <s v="34100Z000-PG0921-FtLauderdale GTs"/>
    <s v="1970"/>
    <d v="1970-07-01T00:00:00"/>
    <d v="1970-07-01T00:00:00"/>
    <s v="101000 Electric Plant In Service"/>
    <x v="3"/>
    <s v="000.000 : FPL Conversion 000"/>
    <x v="0"/>
    <x v="0"/>
    <n v="0"/>
    <n v="0"/>
    <n v="0"/>
  </r>
  <r>
    <n v="48951"/>
    <x v="0"/>
    <s v="FT LAUDERDALE POWER PLT GAS TURBINES SET1 - 5070508045"/>
    <s v="34100Z000-PG0921-FtLauderdale GTs"/>
    <s v="1972"/>
    <d v="1972-07-01T00:00:00"/>
    <d v="1972-07-01T00:00:00"/>
    <s v="101000 Electric Plant In Service"/>
    <x v="3"/>
    <s v="000.000 : FPL Conversion 000"/>
    <x v="0"/>
    <x v="1"/>
    <n v="0"/>
    <n v="0"/>
    <n v="0"/>
  </r>
  <r>
    <n v="48952"/>
    <x v="0"/>
    <s v="FT LAUDERDALE POWER PLT GAS TURBINES SET1 - 5070508045"/>
    <s v="34100Z000-PG0921-FtLauderdale GTs"/>
    <s v="1984"/>
    <d v="1984-07-01T00:00:00"/>
    <d v="1984-07-01T00:00:00"/>
    <s v="101000 Electric Plant In Service"/>
    <x v="3"/>
    <s v="000.000 : FPL Conversion 000"/>
    <x v="0"/>
    <x v="0"/>
    <n v="0"/>
    <n v="0"/>
    <n v="0"/>
  </r>
  <r>
    <n v="48953"/>
    <x v="0"/>
    <s v="FT LAUDERDALE POWER PLT GAS TURBINES SET2 - 5070508046"/>
    <s v="34100Z000-PG0921-FtLauderdale GTs"/>
    <s v="1970"/>
    <d v="1970-07-01T00:00:00"/>
    <d v="1970-07-01T00:00:00"/>
    <s v="101000 Electric Plant In Service"/>
    <x v="3"/>
    <s v="000.000 : FPL Conversion 000"/>
    <x v="0"/>
    <x v="1"/>
    <n v="0"/>
    <n v="0"/>
    <n v="0"/>
  </r>
  <r>
    <n v="48954"/>
    <x v="0"/>
    <s v="FT LAUDERDALE POWER PLT GAS TURBINES SET 3 - 5070508047"/>
    <s v="34100Z000-PG0921-FtLauderdale GTs"/>
    <s v="1972"/>
    <d v="1972-07-01T00:00:00"/>
    <d v="1972-07-01T00:00:00"/>
    <s v="101000 Electric Plant In Service"/>
    <x v="3"/>
    <s v="000.000 : FPL Conversion 000"/>
    <x v="0"/>
    <x v="0"/>
    <n v="0"/>
    <n v="0"/>
    <n v="0"/>
  </r>
  <r>
    <n v="818000"/>
    <x v="0"/>
    <s v="FT LAUDERDALE GAS TURBINE FACILITIES - 5070508044"/>
    <s v="34200Z000-PG0921-FtLauderdale GTs"/>
    <s v="1987"/>
    <d v="1987-07-01T00:00:00"/>
    <d v="1987-07-01T00:00:00"/>
    <s v="106100 Const Not Classified-Plt In "/>
    <x v="2"/>
    <s v="000.000 : Non-Unitized"/>
    <x v="0"/>
    <x v="1"/>
    <n v="0"/>
    <n v="0"/>
    <n v="0"/>
  </r>
  <r>
    <n v="818001"/>
    <x v="0"/>
    <s v="FT LAUDERDALE GAS TURBINE FACILITIES - 5070508044"/>
    <s v="34200Z000-PG0921-FtLauderdale GTs"/>
    <s v="1987"/>
    <d v="1987-07-01T00:00:00"/>
    <d v="1987-07-01T00:00:00"/>
    <s v="106100 Const Not Classified-Plt In "/>
    <x v="2"/>
    <s v="000.000 : Non-Unitized"/>
    <x v="0"/>
    <x v="0"/>
    <n v="0"/>
    <n v="0"/>
    <n v="0"/>
  </r>
  <r>
    <n v="818002"/>
    <x v="0"/>
    <s v="FT LAUDERDALE GAS TURBINE FACILITIES - 5070508044"/>
    <s v="34200Z000-PG0921-FtLauderdale GTs"/>
    <s v="1992"/>
    <d v="1992-07-01T00:00:00"/>
    <d v="1992-07-01T00:00:00"/>
    <s v="106100 Const Not Classified-Plt In "/>
    <x v="2"/>
    <s v="000.000 : Non-Unitized"/>
    <x v="0"/>
    <x v="1"/>
    <n v="0"/>
    <n v="0"/>
    <n v="0"/>
  </r>
  <r>
    <n v="818003"/>
    <x v="0"/>
    <s v="FT LAUDERDALE GAS TURBINE FACILITIES - 5070508044"/>
    <s v="34200Z000-PG0921-FtLauderdale GTs"/>
    <s v="1998"/>
    <d v="1998-07-01T00:00:00"/>
    <d v="1998-07-01T00:00:00"/>
    <s v="106100 Const Not Classified-Plt In "/>
    <x v="2"/>
    <s v="000.000 : Non-Unitized"/>
    <x v="0"/>
    <x v="0"/>
    <n v="0"/>
    <n v="0"/>
    <n v="0"/>
  </r>
  <r>
    <n v="818004"/>
    <x v="0"/>
    <s v="FT LAUDERDALE GAS TURBINE FACILITIES - 5070508044"/>
    <s v="34200Z000-PG0921-FtLauderdale GTs"/>
    <s v="1998"/>
    <d v="1998-07-01T00:00:00"/>
    <d v="1998-07-01T00:00:00"/>
    <s v="106100 Const Not Classified-Plt In "/>
    <x v="2"/>
    <s v="000.000 : Non-Unitized"/>
    <x v="0"/>
    <x v="1"/>
    <n v="0"/>
    <n v="0"/>
    <n v="0"/>
  </r>
  <r>
    <n v="48582603"/>
    <x v="0"/>
    <s v="FT LAUDERDALE GAS TURBINE FACILITIES - 5070508044"/>
    <s v="34200Z000-PG0921-FtLauderdale GTs"/>
    <s v="2004"/>
    <d v="2004-11-01T00:00:00"/>
    <d v="2004-11-01T00:00:00"/>
    <s v="106100 Const Not Classified-Plt In "/>
    <x v="2"/>
    <s v="000.000 : Non-Unitized"/>
    <x v="0"/>
    <x v="0"/>
    <n v="0"/>
    <n v="0"/>
    <n v="0"/>
  </r>
  <r>
    <n v="660085023"/>
    <x v="0"/>
    <s v="FT LAUDERDALE GAS TURBINE FACILITIES - 5070508044"/>
    <s v="34200Z000-PG0921-FtLauderdale GTs"/>
    <s v="2014"/>
    <d v="2014-04-01T00:00:00"/>
    <d v="2014-04-01T00:00:00"/>
    <s v="106100 Const Not Classified-Plt In "/>
    <x v="2"/>
    <s v="000.000 : Non-Unitized"/>
    <x v="0"/>
    <x v="1"/>
    <n v="0"/>
    <n v="0"/>
    <n v="0"/>
  </r>
  <r>
    <n v="665429377"/>
    <x v="0"/>
    <s v="FT LAUDERDALE GAS TURBINE FACILITIES - 5070508044"/>
    <s v="34200Z000-PG0921-FtLauderdale GTs"/>
    <s v="2014"/>
    <d v="2014-04-01T00:00:00"/>
    <d v="2014-07-01T00:00:00"/>
    <s v="106100 Const Not Classified-Plt In "/>
    <x v="2"/>
    <s v="000.000 : Non-Unitized"/>
    <x v="0"/>
    <x v="0"/>
    <n v="0"/>
    <n v="0"/>
    <n v="0"/>
  </r>
  <r>
    <n v="43905719"/>
    <x v="0"/>
    <s v="FT LAUDERDALE GAS TURBINE FACILITIES - 5070508044"/>
    <s v="34200Z023-PG0921-FtLauderdale GTs"/>
    <s v="2004"/>
    <d v="2004-03-01T00:00:00"/>
    <d v="2004-04-01T00:00:00"/>
    <s v="106100 Const Not Classified-Plt In "/>
    <x v="2"/>
    <s v="000.000 : Non-Unitized"/>
    <x v="2"/>
    <x v="1"/>
    <n v="0"/>
    <n v="0"/>
    <n v="0"/>
  </r>
  <r>
    <n v="50123"/>
    <x v="0"/>
    <s v="FT LAUDERDALE GAS TURBINE FACILITIES - 5070508044"/>
    <s v="34200Z000-PG0921-FtLauderdale GTs"/>
    <s v="1970"/>
    <d v="1970-07-01T00:00:00"/>
    <d v="1970-07-01T00:00:00"/>
    <s v="101000 Electric Plant In Service"/>
    <x v="2"/>
    <s v="000.000 : FPL Conversion 000"/>
    <x v="0"/>
    <x v="0"/>
    <n v="0"/>
    <n v="0"/>
    <n v="0"/>
  </r>
  <r>
    <n v="50124"/>
    <x v="0"/>
    <s v="FT LAUDERDALE GAS TURBINE FACILITIES - 5070508044"/>
    <s v="34200Z000-PG0921-FtLauderdale GTs"/>
    <s v="1972"/>
    <d v="1972-07-01T00:00:00"/>
    <d v="1972-07-01T00:00:00"/>
    <s v="101000 Electric Plant In Service"/>
    <x v="2"/>
    <s v="000.000 : FPL Conversion 000"/>
    <x v="0"/>
    <x v="1"/>
    <n v="0"/>
    <n v="0"/>
    <n v="0"/>
  </r>
  <r>
    <n v="50125"/>
    <x v="0"/>
    <s v="FT LAUDERDALE GAS TURBINE FACILITIES - 5070508044"/>
    <s v="34200Z000-PG0921-FtLauderdale GTs"/>
    <s v="1979"/>
    <d v="1979-07-01T00:00:00"/>
    <d v="1979-07-01T00:00:00"/>
    <s v="101000 Electric Plant In Service"/>
    <x v="2"/>
    <s v="000.000 : FPL Conversion 000"/>
    <x v="0"/>
    <x v="0"/>
    <n v="0"/>
    <n v="0"/>
    <n v="0"/>
  </r>
  <r>
    <n v="50126"/>
    <x v="0"/>
    <s v="FT LAUDERDALE GAS TURBINE FACILITIES - 5070508044"/>
    <s v="34200Z000-PG0921-FtLauderdale GTs"/>
    <s v="1982"/>
    <d v="1982-07-01T00:00:00"/>
    <d v="1982-07-01T00:00:00"/>
    <s v="101000 Electric Plant In Service"/>
    <x v="2"/>
    <s v="000.000 : FPL Conversion 000"/>
    <x v="0"/>
    <x v="1"/>
    <n v="0"/>
    <n v="0"/>
    <n v="0"/>
  </r>
  <r>
    <n v="50127"/>
    <x v="0"/>
    <s v="FT LAUDERDALE GAS TURBINE FACILITIES - 5070508044"/>
    <s v="34200Z000-PG0921-FtLauderdale GTs"/>
    <s v="1987"/>
    <d v="1987-07-01T00:00:00"/>
    <d v="1987-07-01T00:00:00"/>
    <s v="101000 Electric Plant In Service"/>
    <x v="2"/>
    <s v="000.000 : FPL Conversion 000"/>
    <x v="0"/>
    <x v="0"/>
    <n v="0"/>
    <n v="0"/>
    <n v="0"/>
  </r>
  <r>
    <n v="50128"/>
    <x v="0"/>
    <s v="FT LAUDERDALE GAS TURBINE FACILITIES - 5070508044"/>
    <s v="34200Z000-PG0921-FtLauderdale GTs"/>
    <s v="1992"/>
    <d v="1992-07-01T00:00:00"/>
    <d v="1992-07-01T00:00:00"/>
    <s v="101000 Electric Plant In Service"/>
    <x v="2"/>
    <s v="000.000 : FPL Conversion 000"/>
    <x v="0"/>
    <x v="1"/>
    <n v="0"/>
    <n v="0"/>
    <n v="0"/>
  </r>
  <r>
    <n v="50129"/>
    <x v="0"/>
    <s v="FT LAUDERDALE GAS TURBINE FACILITIES - 5070508044"/>
    <s v="34200Z000-PG0921-FtLauderdale GTs"/>
    <s v="1998"/>
    <d v="1998-07-01T00:00:00"/>
    <d v="1998-07-01T00:00:00"/>
    <s v="101000 Electric Plant In Service"/>
    <x v="2"/>
    <s v="000.000 : FPL Conversion 000"/>
    <x v="0"/>
    <x v="0"/>
    <n v="0"/>
    <n v="0"/>
    <n v="0"/>
  </r>
  <r>
    <n v="50279"/>
    <x v="0"/>
    <s v="FT LAUDERDALE GAS TURBINE FACILITIES - 5070508044"/>
    <s v="34200Z000-PG0921-FtLauderdale GTs"/>
    <s v="1998"/>
    <d v="1998-07-01T00:00:00"/>
    <d v="1998-07-01T00:00:00"/>
    <s v="101000 Electric Plant In Service"/>
    <x v="2"/>
    <s v="522.6203 : CATHODIC PROTECTION EQUI"/>
    <x v="0"/>
    <x v="1"/>
    <n v="0"/>
    <n v="0"/>
    <n v="0"/>
  </r>
  <r>
    <n v="50287"/>
    <x v="0"/>
    <s v="FT LAUDERDALE GAS TURBINE FACILITIES - 5070508044"/>
    <s v="34200Z000-PG0921-FtLauderdale GTs"/>
    <s v="1982"/>
    <d v="1982-07-01T00:00:00"/>
    <d v="1982-07-01T00:00:00"/>
    <s v="101000 Electric Plant In Service"/>
    <x v="2"/>
    <s v="523.6224 : CONTROL/INSTRUMENTATION "/>
    <x v="0"/>
    <x v="0"/>
    <n v="0"/>
    <n v="0"/>
    <n v="0"/>
  </r>
  <r>
    <n v="50203"/>
    <x v="0"/>
    <s v="FT LAUDERDALE GAS TURBINE FACILITIES - 5070508044"/>
    <s v="34200Z000-PG0921-FtLauderdale GTs"/>
    <s v="1998"/>
    <d v="1998-07-01T00:00:00"/>
    <d v="1998-07-01T00:00:00"/>
    <s v="101000 Electric Plant In Service"/>
    <x v="2"/>
    <s v="702.1235 : LINER, COMPLETE"/>
    <x v="0"/>
    <x v="1"/>
    <n v="0"/>
    <n v="0"/>
    <n v="0"/>
  </r>
  <r>
    <n v="818005"/>
    <x v="0"/>
    <s v="FT LAUDERDALE POWER PLT GAS TURBINES SET1 - 5070508045"/>
    <s v="34200Z000-PG0921-FtLauderdale GTs"/>
    <s v="1982"/>
    <d v="1982-07-01T00:00:00"/>
    <d v="1982-07-01T00:00:00"/>
    <s v="106100 Const Not Classified-Plt In "/>
    <x v="2"/>
    <s v="000.000 : Non-Unitized"/>
    <x v="0"/>
    <x v="0"/>
    <n v="0"/>
    <n v="0"/>
    <n v="0"/>
  </r>
  <r>
    <n v="50130"/>
    <x v="0"/>
    <s v="FT LAUDERDALE POWER PLT GAS TURBINES SET1 - 5070508045"/>
    <s v="34200Z000-PG0921-FtLauderdale GTs"/>
    <s v="1970"/>
    <d v="1970-07-01T00:00:00"/>
    <d v="1970-07-01T00:00:00"/>
    <s v="101000 Electric Plant In Service"/>
    <x v="2"/>
    <s v="000.000 : FPL Conversion 000"/>
    <x v="0"/>
    <x v="1"/>
    <n v="0"/>
    <n v="0"/>
    <n v="0"/>
  </r>
  <r>
    <n v="50131"/>
    <x v="0"/>
    <s v="FT LAUDERDALE POWER PLT GAS TURBINES SET1 - 5070508045"/>
    <s v="34200Z000-PG0921-FtLauderdale GTs"/>
    <s v="1979"/>
    <d v="1979-07-01T00:00:00"/>
    <d v="1979-07-01T00:00:00"/>
    <s v="101000 Electric Plant In Service"/>
    <x v="2"/>
    <s v="000.000 : FPL Conversion 000"/>
    <x v="0"/>
    <x v="0"/>
    <n v="0"/>
    <n v="0"/>
    <n v="0"/>
  </r>
  <r>
    <n v="50132"/>
    <x v="0"/>
    <s v="FT LAUDERDALE POWER PLT GAS TURBINES SET1 - 5070508045"/>
    <s v="34200Z000-PG0921-FtLauderdale GTs"/>
    <s v="1982"/>
    <d v="1982-07-01T00:00:00"/>
    <d v="1982-07-01T00:00:00"/>
    <s v="101000 Electric Plant In Service"/>
    <x v="2"/>
    <s v="000.000 : FPL Conversion 000"/>
    <x v="0"/>
    <x v="1"/>
    <n v="0"/>
    <n v="0"/>
    <n v="0"/>
  </r>
  <r>
    <n v="818006"/>
    <x v="0"/>
    <s v="FT LAUDERDALE POWER PLT GAS TURBINES SET2 - 5070508046"/>
    <s v="34200Z000-PG0921-FtLauderdale GTs"/>
    <s v="1982"/>
    <d v="1982-07-01T00:00:00"/>
    <d v="1982-07-01T00:00:00"/>
    <s v="106100 Const Not Classified-Plt In "/>
    <x v="2"/>
    <s v="000.000 : Non-Unitized"/>
    <x v="0"/>
    <x v="0"/>
    <n v="0"/>
    <n v="0"/>
    <n v="0"/>
  </r>
  <r>
    <n v="50133"/>
    <x v="0"/>
    <s v="FT LAUDERDALE POWER PLT GAS TURBINES SET2 - 5070508046"/>
    <s v="34200Z000-PG0921-FtLauderdale GTs"/>
    <s v="1970"/>
    <d v="1970-07-01T00:00:00"/>
    <d v="1970-07-01T00:00:00"/>
    <s v="101000 Electric Plant In Service"/>
    <x v="2"/>
    <s v="000.000 : FPL Conversion 000"/>
    <x v="0"/>
    <x v="1"/>
    <n v="0"/>
    <n v="0"/>
    <n v="0"/>
  </r>
  <r>
    <n v="50134"/>
    <x v="0"/>
    <s v="FT LAUDERDALE POWER PLT GAS TURBINES SET2 - 5070508046"/>
    <s v="34200Z000-PG0921-FtLauderdale GTs"/>
    <s v="1979"/>
    <d v="1979-07-01T00:00:00"/>
    <d v="1979-07-01T00:00:00"/>
    <s v="101000 Electric Plant In Service"/>
    <x v="2"/>
    <s v="000.000 : FPL Conversion 000"/>
    <x v="0"/>
    <x v="0"/>
    <n v="0"/>
    <n v="0"/>
    <n v="0"/>
  </r>
  <r>
    <n v="50135"/>
    <x v="0"/>
    <s v="FT LAUDERDALE POWER PLT GAS TURBINES SET2 - 5070508046"/>
    <s v="34200Z000-PG0921-FtLauderdale GTs"/>
    <s v="1982"/>
    <d v="1982-07-01T00:00:00"/>
    <d v="1982-07-01T00:00:00"/>
    <s v="101000 Electric Plant In Service"/>
    <x v="2"/>
    <s v="000.000 : FPL Conversion 000"/>
    <x v="0"/>
    <x v="1"/>
    <n v="0"/>
    <n v="0"/>
    <n v="0"/>
  </r>
  <r>
    <n v="818007"/>
    <x v="0"/>
    <s v="FT LAUDERDALE POWER PLT GAS TURBINES SET 3 - 5070508047"/>
    <s v="34200Z000-PG0921-FtLauderdale GTs"/>
    <s v="1982"/>
    <d v="1982-07-01T00:00:00"/>
    <d v="1982-07-01T00:00:00"/>
    <s v="106100 Const Not Classified-Plt In "/>
    <x v="2"/>
    <s v="000.000 : Non-Unitized"/>
    <x v="0"/>
    <x v="0"/>
    <n v="0"/>
    <n v="0"/>
    <n v="0"/>
  </r>
  <r>
    <n v="50136"/>
    <x v="0"/>
    <s v="FT LAUDERDALE POWER PLT GAS TURBINES SET 3 - 5070508047"/>
    <s v="34200Z000-PG0921-FtLauderdale GTs"/>
    <s v="1972"/>
    <d v="1972-07-01T00:00:00"/>
    <d v="1972-07-01T00:00:00"/>
    <s v="101000 Electric Plant In Service"/>
    <x v="2"/>
    <s v="000.000 : FPL Conversion 000"/>
    <x v="0"/>
    <x v="1"/>
    <n v="0"/>
    <n v="0"/>
    <n v="0"/>
  </r>
  <r>
    <n v="50137"/>
    <x v="0"/>
    <s v="FT LAUDERDALE POWER PLT GAS TURBINES SET 3 - 5070508047"/>
    <s v="34200Z000-PG0921-FtLauderdale GTs"/>
    <s v="1982"/>
    <d v="1982-07-01T00:00:00"/>
    <d v="1982-07-01T00:00:00"/>
    <s v="101000 Electric Plant In Service"/>
    <x v="2"/>
    <s v="000.000 : FPL Conversion 000"/>
    <x v="0"/>
    <x v="0"/>
    <n v="0"/>
    <n v="0"/>
    <n v="0"/>
  </r>
  <r>
    <n v="818500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1"/>
    <n v="0"/>
    <n v="0"/>
    <n v="0"/>
  </r>
  <r>
    <n v="818486"/>
    <x v="0"/>
    <s v="FT LAUDERDALE GAS TURBINE FACILITIES - 5070508044"/>
    <s v="34300Z000-PG0921-FtLauderdale GTs"/>
    <s v="1987"/>
    <d v="1987-07-01T00:00:00"/>
    <d v="1987-07-01T00:00:00"/>
    <s v="106100 Const Not Classified-Plt In "/>
    <x v="0"/>
    <s v="000.000 : Non-Unitized"/>
    <x v="0"/>
    <x v="0"/>
    <n v="0"/>
    <n v="0"/>
    <n v="0"/>
  </r>
  <r>
    <n v="818487"/>
    <x v="0"/>
    <s v="FT LAUDERDALE GAS TURBINE FACILITIES - 5070508044"/>
    <s v="34300Z000-PG0921-FtLauderdale GTs"/>
    <s v="1988"/>
    <d v="1988-07-01T00:00:00"/>
    <d v="1988-07-01T00:00:00"/>
    <s v="106100 Const Not Classified-Plt In "/>
    <x v="0"/>
    <s v="000.000 : Non-Unitized"/>
    <x v="0"/>
    <x v="1"/>
    <n v="0"/>
    <n v="0"/>
    <n v="0"/>
  </r>
  <r>
    <n v="818488"/>
    <x v="0"/>
    <s v="FT LAUDERDALE GAS TURBINE FACILITIES - 5070508044"/>
    <s v="34300Z000-PG0921-FtLauderdale GTs"/>
    <s v="1988"/>
    <d v="1988-07-01T00:00:00"/>
    <d v="1988-07-01T00:00:00"/>
    <s v="106100 Const Not Classified-Plt In "/>
    <x v="0"/>
    <s v="000.000 : Non-Unitized"/>
    <x v="0"/>
    <x v="0"/>
    <n v="0"/>
    <n v="0"/>
    <n v="0"/>
  </r>
  <r>
    <n v="818489"/>
    <x v="0"/>
    <s v="FT LAUDERDALE GAS TURBINE FACILITIES - 5070508044"/>
    <s v="34300Z000-PG0921-FtLauderdale GTs"/>
    <s v="1988"/>
    <d v="1988-07-01T00:00:00"/>
    <d v="1988-07-01T00:00:00"/>
    <s v="106100 Const Not Classified-Plt In "/>
    <x v="0"/>
    <s v="000.000 : Non-Unitized"/>
    <x v="0"/>
    <x v="1"/>
    <n v="0"/>
    <n v="0"/>
    <n v="0"/>
  </r>
  <r>
    <n v="818490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0"/>
    <n v="0"/>
    <n v="0"/>
    <n v="0"/>
  </r>
  <r>
    <n v="818491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1"/>
    <n v="0"/>
    <n v="0"/>
    <n v="0"/>
  </r>
  <r>
    <n v="818492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0"/>
    <n v="0"/>
    <n v="0"/>
    <n v="0"/>
  </r>
  <r>
    <n v="818493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1"/>
    <n v="0"/>
    <n v="0"/>
    <n v="0"/>
  </r>
  <r>
    <n v="818494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0"/>
    <n v="0"/>
    <n v="0"/>
    <n v="0"/>
  </r>
  <r>
    <n v="818495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1"/>
    <n v="0"/>
    <n v="0"/>
    <n v="0"/>
  </r>
  <r>
    <n v="818496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0"/>
    <n v="0"/>
    <n v="0"/>
    <n v="0"/>
  </r>
  <r>
    <n v="818497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1"/>
    <n v="0"/>
    <n v="0"/>
    <n v="0"/>
  </r>
  <r>
    <n v="818498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0"/>
    <n v="0"/>
    <n v="0"/>
    <n v="0"/>
  </r>
  <r>
    <n v="818499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1"/>
    <n v="0"/>
    <n v="0"/>
    <n v="0"/>
  </r>
  <r>
    <n v="818501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0"/>
    <n v="0"/>
    <n v="0"/>
    <n v="0"/>
  </r>
  <r>
    <n v="818502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1"/>
    <n v="0"/>
    <n v="0"/>
    <n v="0"/>
  </r>
  <r>
    <n v="818503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0"/>
    <n v="0"/>
    <n v="0"/>
    <n v="0"/>
  </r>
  <r>
    <n v="818504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1"/>
    <n v="0"/>
    <n v="0"/>
    <n v="0"/>
  </r>
  <r>
    <n v="818505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0"/>
    <n v="0"/>
    <n v="0"/>
    <n v="0"/>
  </r>
  <r>
    <n v="818506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1"/>
    <n v="0"/>
    <n v="0"/>
    <n v="0"/>
  </r>
  <r>
    <n v="818507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0"/>
    <n v="0"/>
    <n v="0"/>
    <n v="0"/>
  </r>
  <r>
    <n v="818508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1"/>
    <n v="0"/>
    <n v="0"/>
    <n v="0"/>
  </r>
  <r>
    <n v="818509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0"/>
    <n v="0"/>
    <n v="0"/>
    <n v="0"/>
  </r>
  <r>
    <n v="818510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1"/>
    <n v="0"/>
    <n v="0"/>
    <n v="0"/>
  </r>
  <r>
    <n v="818511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0"/>
    <n v="0"/>
    <n v="0"/>
    <n v="0"/>
  </r>
  <r>
    <n v="818512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1"/>
    <n v="0"/>
    <n v="0"/>
    <n v="0"/>
  </r>
  <r>
    <n v="818513"/>
    <x v="0"/>
    <s v="FT LAUDERDALE GAS TURBINE FACILITIES - 5070508044"/>
    <s v="34300Z000-PG0921-FtLauderdale GTs"/>
    <s v="1990"/>
    <d v="1990-07-01T00:00:00"/>
    <d v="1990-07-01T00:00:00"/>
    <s v="106100 Const Not Classified-Plt In "/>
    <x v="0"/>
    <s v="000.000 : Non-Unitized"/>
    <x v="0"/>
    <x v="0"/>
    <n v="0"/>
    <n v="0"/>
    <n v="0"/>
  </r>
  <r>
    <n v="818514"/>
    <x v="0"/>
    <s v="FT LAUDERDALE GAS TURBINE FACILITIES - 5070508044"/>
    <s v="34300Z000-PG0921-FtLauderdale GTs"/>
    <s v="1991"/>
    <d v="1991-07-01T00:00:00"/>
    <d v="1991-07-01T00:00:00"/>
    <s v="106100 Const Not Classified-Plt In "/>
    <x v="0"/>
    <s v="000.000 : Non-Unitized"/>
    <x v="0"/>
    <x v="1"/>
    <n v="0"/>
    <n v="0"/>
    <n v="0"/>
  </r>
  <r>
    <n v="818515"/>
    <x v="0"/>
    <s v="FT LAUDERDALE GAS TURBINE FACILITIES - 5070508044"/>
    <s v="34300Z000-PG0921-FtLauderdale GTs"/>
    <s v="1991"/>
    <d v="1991-07-01T00:00:00"/>
    <d v="1991-07-01T00:00:00"/>
    <s v="106100 Const Not Classified-Plt In "/>
    <x v="0"/>
    <s v="000.000 : Non-Unitized"/>
    <x v="0"/>
    <x v="0"/>
    <n v="0"/>
    <n v="0"/>
    <n v="0"/>
  </r>
  <r>
    <n v="818516"/>
    <x v="0"/>
    <s v="FT LAUDERDALE GAS TURBINE FACILITIES - 5070508044"/>
    <s v="34300Z000-PG0921-FtLauderdale GTs"/>
    <s v="1991"/>
    <d v="1991-07-01T00:00:00"/>
    <d v="1991-07-01T00:00:00"/>
    <s v="106100 Const Not Classified-Plt In "/>
    <x v="0"/>
    <s v="000.000 : Non-Unitized"/>
    <x v="0"/>
    <x v="1"/>
    <n v="0"/>
    <n v="0"/>
    <n v="0"/>
  </r>
  <r>
    <n v="818517"/>
    <x v="0"/>
    <s v="FT LAUDERDALE GAS TURBINE FACILITIES - 5070508044"/>
    <s v="34300Z000-PG0921-FtLauderdale GTs"/>
    <s v="1991"/>
    <d v="1991-07-01T00:00:00"/>
    <d v="1991-07-01T00:00:00"/>
    <s v="106100 Const Not Classified-Plt In "/>
    <x v="0"/>
    <s v="000.000 : Non-Unitized"/>
    <x v="0"/>
    <x v="0"/>
    <n v="0"/>
    <n v="0"/>
    <n v="0"/>
  </r>
  <r>
    <n v="818518"/>
    <x v="0"/>
    <s v="FT LAUDERDALE GAS TURBINE FACILITIES - 5070508044"/>
    <s v="34300Z000-PG0921-FtLauderdale GTs"/>
    <s v="1991"/>
    <d v="1991-07-01T00:00:00"/>
    <d v="1991-07-01T00:00:00"/>
    <s v="106100 Const Not Classified-Plt In "/>
    <x v="0"/>
    <s v="000.000 : Non-Unitized"/>
    <x v="0"/>
    <x v="1"/>
    <n v="0"/>
    <n v="0"/>
    <n v="0"/>
  </r>
  <r>
    <n v="818519"/>
    <x v="0"/>
    <s v="FT LAUDERDALE GAS TURBINE FACILITIES - 5070508044"/>
    <s v="34300Z000-PG0921-FtLauderdale GTs"/>
    <s v="1991"/>
    <d v="1991-07-01T00:00:00"/>
    <d v="1991-07-01T00:00:00"/>
    <s v="106100 Const Not Classified-Plt In "/>
    <x v="0"/>
    <s v="000.000 : Non-Unitized"/>
    <x v="0"/>
    <x v="0"/>
    <n v="0"/>
    <n v="0"/>
    <n v="0"/>
  </r>
  <r>
    <n v="818520"/>
    <x v="0"/>
    <s v="FT LAUDERDALE GAS TURBINE FACILITIES - 5070508044"/>
    <s v="34300Z000-PG0921-FtLauderdale GTs"/>
    <s v="1991"/>
    <d v="1991-07-01T00:00:00"/>
    <d v="1991-07-01T00:00:00"/>
    <s v="106100 Const Not Classified-Plt In "/>
    <x v="0"/>
    <s v="000.000 : Non-Unitized"/>
    <x v="0"/>
    <x v="1"/>
    <n v="0"/>
    <n v="0"/>
    <n v="0"/>
  </r>
  <r>
    <n v="818521"/>
    <x v="0"/>
    <s v="FT LAUDERDALE GAS TURBINE FACILITIES - 5070508044"/>
    <s v="34300Z000-PG0921-FtLauderdale GTs"/>
    <s v="1991"/>
    <d v="1991-07-01T00:00:00"/>
    <d v="1991-07-01T00:00:00"/>
    <s v="106100 Const Not Classified-Plt In "/>
    <x v="0"/>
    <s v="000.000 : Non-Unitized"/>
    <x v="0"/>
    <x v="0"/>
    <n v="0"/>
    <n v="0"/>
    <n v="0"/>
  </r>
  <r>
    <n v="818522"/>
    <x v="0"/>
    <s v="FT LAUDERDALE GAS TURBINE FACILITIES - 5070508044"/>
    <s v="34300Z000-PG0921-FtLauderdale GTs"/>
    <s v="1992"/>
    <d v="1992-07-01T00:00:00"/>
    <d v="1992-07-01T00:00:00"/>
    <s v="106100 Const Not Classified-Plt In "/>
    <x v="0"/>
    <s v="000.000 : Non-Unitized"/>
    <x v="0"/>
    <x v="1"/>
    <n v="0"/>
    <n v="0"/>
    <n v="0"/>
  </r>
  <r>
    <n v="818523"/>
    <x v="0"/>
    <s v="FT LAUDERDALE GAS TURBINE FACILITIES - 5070508044"/>
    <s v="34300Z000-PG0921-FtLauderdale GTs"/>
    <s v="1992"/>
    <d v="1992-07-01T00:00:00"/>
    <d v="1992-07-01T00:00:00"/>
    <s v="106100 Const Not Classified-Plt In "/>
    <x v="0"/>
    <s v="000.000 : Non-Unitized"/>
    <x v="0"/>
    <x v="0"/>
    <n v="0"/>
    <n v="0"/>
    <n v="0"/>
  </r>
  <r>
    <n v="818524"/>
    <x v="0"/>
    <s v="FT LAUDERDALE GAS TURBINE FACILITIES - 5070508044"/>
    <s v="34300Z000-PG0921-FtLauderdale GTs"/>
    <s v="1992"/>
    <d v="1992-07-01T00:00:00"/>
    <d v="1992-07-01T00:00:00"/>
    <s v="106100 Const Not Classified-Plt In "/>
    <x v="0"/>
    <s v="000.000 : Non-Unitized"/>
    <x v="0"/>
    <x v="1"/>
    <n v="0"/>
    <n v="0"/>
    <n v="0"/>
  </r>
  <r>
    <n v="818525"/>
    <x v="0"/>
    <s v="FT LAUDERDALE GAS TURBINE FACILITIES - 5070508044"/>
    <s v="34300Z000-PG0921-FtLauderdale GTs"/>
    <s v="1992"/>
    <d v="1992-07-01T00:00:00"/>
    <d v="1992-07-01T00:00:00"/>
    <s v="106100 Const Not Classified-Plt In "/>
    <x v="0"/>
    <s v="000.000 : Non-Unitized"/>
    <x v="0"/>
    <x v="0"/>
    <n v="0"/>
    <n v="0"/>
    <n v="0"/>
  </r>
  <r>
    <n v="818526"/>
    <x v="0"/>
    <s v="FT LAUDERDALE GAS TURBINE FACILITIES - 5070508044"/>
    <s v="34300Z000-PG0921-FtLauderdale GTs"/>
    <s v="1992"/>
    <d v="1992-07-01T00:00:00"/>
    <d v="1992-07-01T00:00:00"/>
    <s v="106100 Const Not Classified-Plt In "/>
    <x v="0"/>
    <s v="000.000 : Non-Unitized"/>
    <x v="0"/>
    <x v="1"/>
    <n v="0"/>
    <n v="0"/>
    <n v="0"/>
  </r>
  <r>
    <n v="818527"/>
    <x v="0"/>
    <s v="FT LAUDERDALE GAS TURBINE FACILITIES - 5070508044"/>
    <s v="34300Z000-PG0921-FtLauderdale GTs"/>
    <s v="1992"/>
    <d v="1992-07-01T00:00:00"/>
    <d v="1992-07-01T00:00:00"/>
    <s v="106100 Const Not Classified-Plt In "/>
    <x v="0"/>
    <s v="000.000 : Non-Unitized"/>
    <x v="0"/>
    <x v="0"/>
    <n v="0"/>
    <n v="0"/>
    <n v="0"/>
  </r>
  <r>
    <n v="818528"/>
    <x v="0"/>
    <s v="FT LAUDERDALE GAS TURBINE FACILITIES - 5070508044"/>
    <s v="34300Z000-PG0921-FtLauderdale GTs"/>
    <s v="1992"/>
    <d v="1992-07-01T00:00:00"/>
    <d v="1992-07-01T00:00:00"/>
    <s v="106100 Const Not Classified-Plt In "/>
    <x v="0"/>
    <s v="000.000 : Non-Unitized"/>
    <x v="0"/>
    <x v="1"/>
    <n v="0"/>
    <n v="0"/>
    <n v="0"/>
  </r>
  <r>
    <n v="818529"/>
    <x v="0"/>
    <s v="FT LAUDERDALE GAS TURBINE FACILITIES - 5070508044"/>
    <s v="34300Z000-PG0921-FtLauderdale GTs"/>
    <s v="1992"/>
    <d v="1992-07-01T00:00:00"/>
    <d v="1992-07-01T00:00:00"/>
    <s v="106100 Const Not Classified-Plt In "/>
    <x v="0"/>
    <s v="000.000 : Non-Unitized"/>
    <x v="0"/>
    <x v="0"/>
    <n v="0"/>
    <n v="0"/>
    <n v="0"/>
  </r>
  <r>
    <n v="818530"/>
    <x v="0"/>
    <s v="FT LAUDERDALE GAS TURBINE FACILITIES - 5070508044"/>
    <s v="34300Z000-PG0921-FtLauderdale GTs"/>
    <s v="1992"/>
    <d v="1992-07-01T00:00:00"/>
    <d v="1992-07-01T00:00:00"/>
    <s v="106100 Const Not Classified-Plt In "/>
    <x v="0"/>
    <s v="000.000 : Non-Unitized"/>
    <x v="0"/>
    <x v="1"/>
    <n v="0"/>
    <n v="0"/>
    <n v="0"/>
  </r>
  <r>
    <n v="818531"/>
    <x v="0"/>
    <s v="FT LAUDERDALE GAS TURBINE FACILITIES - 5070508044"/>
    <s v="34300Z000-PG0921-FtLauderdale GTs"/>
    <s v="1992"/>
    <d v="1992-07-01T00:00:00"/>
    <d v="1992-07-01T00:00:00"/>
    <s v="106100 Const Not Classified-Plt In "/>
    <x v="0"/>
    <s v="000.000 : Non-Unitized"/>
    <x v="0"/>
    <x v="0"/>
    <n v="0"/>
    <n v="0"/>
    <n v="0"/>
  </r>
  <r>
    <n v="818532"/>
    <x v="0"/>
    <s v="FT LAUDERDALE GAS TURBINE FACILITIES - 5070508044"/>
    <s v="34300Z000-PG0921-FtLauderdale GTs"/>
    <s v="1992"/>
    <d v="1992-07-01T00:00:00"/>
    <d v="1992-07-01T00:00:00"/>
    <s v="106100 Const Not Classified-Plt In "/>
    <x v="0"/>
    <s v="000.000 : Non-Unitized"/>
    <x v="0"/>
    <x v="1"/>
    <n v="0"/>
    <n v="0"/>
    <n v="0"/>
  </r>
  <r>
    <n v="818533"/>
    <x v="0"/>
    <s v="FT LAUDERDALE GAS TURBINE FACILITIES - 5070508044"/>
    <s v="34300Z000-PG0921-FtLauderdale GTs"/>
    <s v="1992"/>
    <d v="1992-07-01T00:00:00"/>
    <d v="1992-07-01T00:00:00"/>
    <s v="106100 Const Not Classified-Plt In "/>
    <x v="0"/>
    <s v="000.000 : Non-Unitized"/>
    <x v="0"/>
    <x v="0"/>
    <n v="0"/>
    <n v="0"/>
    <n v="0"/>
  </r>
  <r>
    <n v="818534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1"/>
    <n v="0"/>
    <n v="0"/>
    <n v="0"/>
  </r>
  <r>
    <n v="818535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0"/>
    <n v="0"/>
    <n v="0"/>
    <n v="0"/>
  </r>
  <r>
    <n v="818536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1"/>
    <n v="0"/>
    <n v="0"/>
    <n v="0"/>
  </r>
  <r>
    <n v="818537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0"/>
    <n v="0"/>
    <n v="0"/>
    <n v="0"/>
  </r>
  <r>
    <n v="818538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1"/>
    <n v="0"/>
    <n v="0"/>
    <n v="0"/>
  </r>
  <r>
    <n v="818539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0"/>
    <n v="0"/>
    <n v="0"/>
    <n v="0"/>
  </r>
  <r>
    <n v="818540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1"/>
    <n v="0"/>
    <n v="0"/>
    <n v="0"/>
  </r>
  <r>
    <n v="818541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0"/>
    <n v="0"/>
    <n v="0"/>
    <n v="0"/>
  </r>
  <r>
    <n v="818542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1"/>
    <n v="0"/>
    <n v="0"/>
    <n v="0"/>
  </r>
  <r>
    <n v="818543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0"/>
    <n v="0"/>
    <n v="0"/>
    <n v="0"/>
  </r>
  <r>
    <n v="818544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1"/>
    <n v="0"/>
    <n v="0"/>
    <n v="0"/>
  </r>
  <r>
    <n v="818545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0"/>
    <n v="0"/>
    <n v="0"/>
    <n v="0"/>
  </r>
  <r>
    <n v="818546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1"/>
    <n v="0"/>
    <n v="0"/>
    <n v="0"/>
  </r>
  <r>
    <n v="818547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0"/>
    <n v="0"/>
    <n v="0"/>
    <n v="0"/>
  </r>
  <r>
    <n v="818548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1"/>
    <n v="0"/>
    <n v="0"/>
    <n v="0"/>
  </r>
  <r>
    <n v="818549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0"/>
    <n v="0"/>
    <n v="0"/>
    <n v="0"/>
  </r>
  <r>
    <n v="818550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1"/>
    <n v="0"/>
    <n v="0"/>
    <n v="0"/>
  </r>
  <r>
    <n v="818551"/>
    <x v="0"/>
    <s v="FT LAUDERDALE GAS TURBINE FACILITIES - 5070508044"/>
    <s v="34300Z000-PG0921-FtLauderdale GTs"/>
    <s v="1993"/>
    <d v="1993-07-01T00:00:00"/>
    <d v="1993-07-01T00:00:00"/>
    <s v="106100 Const Not Classified-Plt In "/>
    <x v="0"/>
    <s v="000.000 : Non-Unitized"/>
    <x v="0"/>
    <x v="0"/>
    <n v="0"/>
    <n v="0"/>
    <n v="0"/>
  </r>
  <r>
    <n v="818552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1"/>
    <n v="0"/>
    <n v="0"/>
    <n v="0"/>
  </r>
  <r>
    <n v="818553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0"/>
    <n v="0"/>
    <n v="0"/>
    <n v="0"/>
  </r>
  <r>
    <n v="818554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1"/>
    <n v="0"/>
    <n v="0"/>
    <n v="0"/>
  </r>
  <r>
    <n v="818555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0"/>
    <n v="0"/>
    <n v="0"/>
    <n v="0"/>
  </r>
  <r>
    <n v="818556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1"/>
    <n v="0"/>
    <n v="0"/>
    <n v="0"/>
  </r>
  <r>
    <n v="818557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0"/>
    <n v="0"/>
    <n v="0"/>
    <n v="0"/>
  </r>
  <r>
    <n v="818558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1"/>
    <n v="0"/>
    <n v="0"/>
    <n v="0"/>
  </r>
  <r>
    <n v="818559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0"/>
    <n v="0"/>
    <n v="0"/>
    <n v="0"/>
  </r>
  <r>
    <n v="818560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1"/>
    <n v="0"/>
    <n v="0"/>
    <n v="0"/>
  </r>
  <r>
    <n v="818561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0"/>
    <n v="0"/>
    <n v="0"/>
    <n v="0"/>
  </r>
  <r>
    <n v="818562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1"/>
    <n v="0"/>
    <n v="0"/>
    <n v="0"/>
  </r>
  <r>
    <n v="818563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0"/>
    <n v="0"/>
    <n v="0"/>
    <n v="0"/>
  </r>
  <r>
    <n v="818564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1"/>
    <n v="0"/>
    <n v="0"/>
    <n v="0"/>
  </r>
  <r>
    <n v="818565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0"/>
    <n v="0"/>
    <n v="0"/>
    <n v="0"/>
  </r>
  <r>
    <n v="818566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1"/>
    <n v="0"/>
    <n v="0"/>
    <n v="0"/>
  </r>
  <r>
    <n v="818567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0"/>
    <n v="0"/>
    <n v="0"/>
    <n v="0"/>
  </r>
  <r>
    <n v="818568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1"/>
    <n v="0"/>
    <n v="0"/>
    <n v="0"/>
  </r>
  <r>
    <n v="818569"/>
    <x v="0"/>
    <s v="FT LAUDERDALE GAS TURBINE FACILITIES - 5070508044"/>
    <s v="34300Z000-PG0921-FtLauderdale GTs"/>
    <s v="1994"/>
    <d v="1994-07-01T00:00:00"/>
    <d v="1994-07-01T00:00:00"/>
    <s v="106100 Const Not Classified-Plt In "/>
    <x v="0"/>
    <s v="000.000 : Non-Unitized"/>
    <x v="0"/>
    <x v="0"/>
    <n v="0"/>
    <n v="0"/>
    <n v="0"/>
  </r>
  <r>
    <n v="818570"/>
    <x v="0"/>
    <s v="FT LAUDERDALE GAS TURBINE FACILITIES - 5070508044"/>
    <s v="34300Z000-PG0921-FtLauderdale GTs"/>
    <s v="1995"/>
    <d v="1995-07-01T00:00:00"/>
    <d v="1995-07-01T00:00:00"/>
    <s v="106100 Const Not Classified-Plt In "/>
    <x v="0"/>
    <s v="000.000 : Non-Unitized"/>
    <x v="0"/>
    <x v="1"/>
    <n v="0"/>
    <n v="0"/>
    <n v="0"/>
  </r>
  <r>
    <n v="818571"/>
    <x v="0"/>
    <s v="FT LAUDERDALE GAS TURBINE FACILITIES - 5070508044"/>
    <s v="34300Z000-PG0921-FtLauderdale GTs"/>
    <s v="1995"/>
    <d v="1995-07-01T00:00:00"/>
    <d v="1995-07-01T00:00:00"/>
    <s v="106100 Const Not Classified-Plt In "/>
    <x v="0"/>
    <s v="000.000 : Non-Unitized"/>
    <x v="0"/>
    <x v="0"/>
    <n v="0"/>
    <n v="0"/>
    <n v="0"/>
  </r>
  <r>
    <n v="818572"/>
    <x v="0"/>
    <s v="FT LAUDERDALE GAS TURBINE FACILITIES - 5070508044"/>
    <s v="34300Z000-PG0921-FtLauderdale GTs"/>
    <s v="1996"/>
    <d v="1996-07-01T00:00:00"/>
    <d v="1996-07-01T00:00:00"/>
    <s v="106100 Const Not Classified-Plt In "/>
    <x v="0"/>
    <s v="000.000 : Non-Unitized"/>
    <x v="0"/>
    <x v="1"/>
    <n v="0"/>
    <n v="0"/>
    <n v="0"/>
  </r>
  <r>
    <n v="818573"/>
    <x v="0"/>
    <s v="FT LAUDERDALE GAS TURBINE FACILITIES - 5070508044"/>
    <s v="34300Z000-PG0921-FtLauderdale GTs"/>
    <s v="1996"/>
    <d v="1996-07-01T00:00:00"/>
    <d v="1996-07-01T00:00:00"/>
    <s v="106100 Const Not Classified-Plt In "/>
    <x v="0"/>
    <s v="000.000 : Non-Unitized"/>
    <x v="0"/>
    <x v="0"/>
    <n v="0"/>
    <n v="0"/>
    <n v="0"/>
  </r>
  <r>
    <n v="818574"/>
    <x v="0"/>
    <s v="FT LAUDERDALE GAS TURBINE FACILITIES - 5070508044"/>
    <s v="34300Z000-PG0921-FtLauderdale GTs"/>
    <s v="1996"/>
    <d v="1996-07-01T00:00:00"/>
    <d v="1996-07-01T00:00:00"/>
    <s v="106100 Const Not Classified-Plt In "/>
    <x v="0"/>
    <s v="000.000 : Non-Unitized"/>
    <x v="0"/>
    <x v="1"/>
    <n v="0"/>
    <n v="0"/>
    <n v="0"/>
  </r>
  <r>
    <n v="818575"/>
    <x v="0"/>
    <s v="FT LAUDERDALE GAS TURBINE FACILITIES - 5070508044"/>
    <s v="34300Z000-PG0921-FtLauderdale GTs"/>
    <s v="1998"/>
    <d v="1998-07-01T00:00:00"/>
    <d v="1998-07-01T00:00:00"/>
    <s v="106100 Const Not Classified-Plt In "/>
    <x v="0"/>
    <s v="000.000 : Non-Unitized"/>
    <x v="0"/>
    <x v="0"/>
    <n v="0"/>
    <n v="0"/>
    <n v="0"/>
  </r>
  <r>
    <n v="818576"/>
    <x v="0"/>
    <s v="FT LAUDERDALE GAS TURBINE FACILITIES - 5070508044"/>
    <s v="34300Z000-PG0921-FtLauderdale GTs"/>
    <s v="1998"/>
    <d v="1998-07-01T00:00:00"/>
    <d v="1998-07-01T00:00:00"/>
    <s v="106100 Const Not Classified-Plt In "/>
    <x v="0"/>
    <s v="000.000 : Non-Unitized"/>
    <x v="0"/>
    <x v="1"/>
    <n v="0"/>
    <n v="0"/>
    <n v="0"/>
  </r>
  <r>
    <n v="818577"/>
    <x v="0"/>
    <s v="FT LAUDERDALE GAS TURBINE FACILITIES - 5070508044"/>
    <s v="34300Z000-PG0921-FtLauderdale GTs"/>
    <s v="1998"/>
    <d v="1998-07-01T00:00:00"/>
    <d v="1998-07-01T00:00:00"/>
    <s v="106100 Const Not Classified-Plt In "/>
    <x v="0"/>
    <s v="000.000 : Non-Unitized"/>
    <x v="0"/>
    <x v="0"/>
    <n v="0"/>
    <n v="0"/>
    <n v="0"/>
  </r>
  <r>
    <n v="818578"/>
    <x v="0"/>
    <s v="FT LAUDERDALE GAS TURBINE FACILITIES - 5070508044"/>
    <s v="34300Z000-PG0921-FtLauderdale GTs"/>
    <s v="1998"/>
    <d v="1998-07-01T00:00:00"/>
    <d v="1998-07-01T00:00:00"/>
    <s v="106100 Const Not Classified-Plt In "/>
    <x v="0"/>
    <s v="000.000 : Non-Unitized"/>
    <x v="0"/>
    <x v="1"/>
    <n v="0"/>
    <n v="0"/>
    <n v="0"/>
  </r>
  <r>
    <n v="818579"/>
    <x v="0"/>
    <s v="FT LAUDERDALE GAS TURBINE FACILITIES - 5070508044"/>
    <s v="34300Z000-PG0921-FtLauderdale GTs"/>
    <s v="1998"/>
    <d v="1998-07-01T00:00:00"/>
    <d v="1998-07-01T00:00:00"/>
    <s v="106100 Const Not Classified-Plt In "/>
    <x v="0"/>
    <s v="000.000 : Non-Unitized"/>
    <x v="0"/>
    <x v="0"/>
    <n v="0"/>
    <n v="0"/>
    <n v="0"/>
  </r>
  <r>
    <n v="818580"/>
    <x v="0"/>
    <s v="FT LAUDERDALE GAS TURBINE FACILITIES - 5070508044"/>
    <s v="34300Z000-PG0921-FtLauderdale GTs"/>
    <s v="1999"/>
    <d v="1999-07-01T00:00:00"/>
    <d v="1999-07-01T00:00:00"/>
    <s v="106100 Const Not Classified-Plt In "/>
    <x v="0"/>
    <s v="000.000 : Non-Unitized"/>
    <x v="0"/>
    <x v="1"/>
    <n v="0"/>
    <n v="0"/>
    <n v="0"/>
  </r>
  <r>
    <n v="818581"/>
    <x v="0"/>
    <s v="FT LAUDERDALE GAS TURBINE FACILITIES - 5070508044"/>
    <s v="34300Z000-PG0921-FtLauderdale GTs"/>
    <s v="2000"/>
    <d v="2000-07-01T00:00:00"/>
    <d v="2000-07-01T00:00:00"/>
    <s v="106100 Const Not Classified-Plt In "/>
    <x v="0"/>
    <s v="000.000 : Non-Unitized"/>
    <x v="0"/>
    <x v="0"/>
    <n v="0"/>
    <n v="0"/>
    <n v="0"/>
  </r>
  <r>
    <n v="818582"/>
    <x v="0"/>
    <s v="FT LAUDERDALE GAS TURBINE FACILITIES - 5070508044"/>
    <s v="34300Z000-PG0921-FtLauderdale GTs"/>
    <s v="2001"/>
    <d v="2001-07-01T00:00:00"/>
    <d v="2001-07-01T00:00:00"/>
    <s v="106100 Const Not Classified-Plt In "/>
    <x v="0"/>
    <s v="000.000 : Non-Unitized"/>
    <x v="0"/>
    <x v="1"/>
    <n v="0"/>
    <n v="0"/>
    <n v="0"/>
  </r>
  <r>
    <n v="818583"/>
    <x v="0"/>
    <s v="FT LAUDERDALE GAS TURBINE FACILITIES - 5070508044"/>
    <s v="34300Z000-PG0921-FtLauderdale GTs"/>
    <s v="2001"/>
    <d v="2001-07-01T00:00:00"/>
    <d v="2001-07-01T00:00:00"/>
    <s v="106100 Const Not Classified-Plt In "/>
    <x v="0"/>
    <s v="000.000 : Non-Unitized"/>
    <x v="0"/>
    <x v="0"/>
    <n v="0"/>
    <n v="0"/>
    <n v="0"/>
  </r>
  <r>
    <n v="818584"/>
    <x v="0"/>
    <s v="FT LAUDERDALE GAS TURBINE FACILITIES - 5070508044"/>
    <s v="34300Z000-PG0921-FtLauderdale GTs"/>
    <s v="2001"/>
    <d v="2001-07-01T00:00:00"/>
    <d v="2001-07-01T00:00:00"/>
    <s v="106100 Const Not Classified-Plt In "/>
    <x v="0"/>
    <s v="000.000 : Non-Unitized"/>
    <x v="0"/>
    <x v="1"/>
    <n v="0"/>
    <n v="0"/>
    <n v="0"/>
  </r>
  <r>
    <n v="818585"/>
    <x v="0"/>
    <s v="FT LAUDERDALE GAS TURBINE FACILITIES - 5070508044"/>
    <s v="34300Z000-PG0921-FtLauderdale GTs"/>
    <s v="2001"/>
    <d v="2001-07-01T00:00:00"/>
    <d v="2001-07-01T00:00:00"/>
    <s v="106100 Const Not Classified-Plt In "/>
    <x v="0"/>
    <s v="000.000 : Non-Unitized"/>
    <x v="0"/>
    <x v="0"/>
    <n v="0"/>
    <n v="0"/>
    <n v="0"/>
  </r>
  <r>
    <n v="818586"/>
    <x v="0"/>
    <s v="FT LAUDERDALE GAS TURBINE FACILITIES - 5070508044"/>
    <s v="34300Z000-PG0921-FtLauderdale GTs"/>
    <s v="2001"/>
    <d v="2001-07-01T00:00:00"/>
    <d v="2001-07-01T00:00:00"/>
    <s v="106100 Const Not Classified-Plt In "/>
    <x v="0"/>
    <s v="000.000 : Non-Unitized"/>
    <x v="0"/>
    <x v="1"/>
    <n v="0"/>
    <n v="0"/>
    <n v="0"/>
  </r>
  <r>
    <n v="818587"/>
    <x v="0"/>
    <s v="FT LAUDERDALE GAS TURBINE FACILITIES - 5070508044"/>
    <s v="34300Z000-PG0921-FtLauderdale GTs"/>
    <s v="2001"/>
    <d v="2001-07-01T00:00:00"/>
    <d v="2001-07-01T00:00:00"/>
    <s v="106100 Const Not Classified-Plt In "/>
    <x v="0"/>
    <s v="000.000 : Non-Unitized"/>
    <x v="0"/>
    <x v="0"/>
    <n v="0"/>
    <n v="0"/>
    <n v="0"/>
  </r>
  <r>
    <n v="48582200"/>
    <x v="0"/>
    <s v="FT LAUDERDALE GAS TURBINE FACILITIES - 5070508044"/>
    <s v="34300Z000-PG0921-FtLauderdale GTs"/>
    <s v="2004"/>
    <d v="2004-11-01T00:00:00"/>
    <d v="2004-11-01T00:00:00"/>
    <s v="106100 Const Not Classified-Plt In "/>
    <x v="0"/>
    <s v="000.000 : Non-Unitized"/>
    <x v="0"/>
    <x v="1"/>
    <n v="0"/>
    <n v="0"/>
    <n v="0"/>
  </r>
  <r>
    <n v="56779700"/>
    <x v="0"/>
    <s v="FT LAUDERDALE GAS TURBINE FACILITIES - 5070508044"/>
    <s v="34300Z000-PG0921-FtLauderdale GTs"/>
    <s v="2005"/>
    <d v="2005-09-01T00:00:00"/>
    <d v="2005-09-01T00:00:00"/>
    <s v="106100 Const Not Classified-Plt In "/>
    <x v="0"/>
    <s v="000.000 : Non-Unitized"/>
    <x v="0"/>
    <x v="0"/>
    <n v="0"/>
    <n v="0"/>
    <n v="0"/>
  </r>
  <r>
    <n v="73046900"/>
    <x v="0"/>
    <s v="FT LAUDERDALE GAS TURBINE FACILITIES - 5070508044"/>
    <s v="34300Z000-PG0921-FtLauderdale GTs"/>
    <s v="2007"/>
    <d v="2007-03-01T00:00:00"/>
    <d v="2007-03-01T00:00:00"/>
    <s v="106100 Const Not Classified-Plt In "/>
    <x v="0"/>
    <s v="000.000 : Non-Unitized"/>
    <x v="0"/>
    <x v="1"/>
    <n v="0"/>
    <n v="0"/>
    <n v="0"/>
  </r>
  <r>
    <n v="20695895"/>
    <x v="0"/>
    <s v="FT LAUDERDALE GAS TURBINE FACILITIES - 5070508044"/>
    <s v="34300Z000-PG0921-FtLauderdale GTs"/>
    <s v="2002"/>
    <d v="2002-12-01T00:00:00"/>
    <d v="2002-12-01T00:00:00"/>
    <s v="106100 Const Not Classified-Plt In "/>
    <x v="0"/>
    <s v="000.000 : Non-Unitized"/>
    <x v="0"/>
    <x v="0"/>
    <n v="0"/>
    <n v="0"/>
    <n v="0"/>
  </r>
  <r>
    <n v="40328609"/>
    <x v="0"/>
    <s v="FT LAUDERDALE GAS TURBINE FACILITIES - 5070508044"/>
    <s v="34300Z000-PG0921-FtLauderdale GTs"/>
    <s v="2004"/>
    <d v="2004-01-01T00:00:00"/>
    <d v="2004-01-01T00:00:00"/>
    <s v="106100 Const Not Classified-Plt In "/>
    <x v="0"/>
    <s v="000.000 : Non-Unitized"/>
    <x v="0"/>
    <x v="1"/>
    <n v="0"/>
    <n v="0"/>
    <n v="0"/>
  </r>
  <r>
    <n v="40329597"/>
    <x v="0"/>
    <s v="FT LAUDERDALE GAS TURBINE FACILITIES - 5070508044"/>
    <s v="34300Z000-PG0921-FtLauderdale GTs"/>
    <s v="2004"/>
    <d v="2004-01-01T00:00:00"/>
    <d v="2004-01-01T00:00:00"/>
    <s v="106100 Const Not Classified-Plt In "/>
    <x v="0"/>
    <s v="000.000 : Non-Unitized"/>
    <x v="0"/>
    <x v="0"/>
    <n v="0"/>
    <n v="0"/>
    <n v="0"/>
  </r>
  <r>
    <n v="40362632"/>
    <x v="0"/>
    <s v="FT LAUDERDALE GAS TURBINE FACILITIES - 5070508044"/>
    <s v="34300Z000-PG0921-FtLauderdale GTs"/>
    <s v="2004"/>
    <d v="2004-01-01T00:00:00"/>
    <d v="2004-01-01T00:00:00"/>
    <s v="106100 Const Not Classified-Plt In "/>
    <x v="0"/>
    <s v="000.000 : Non-Unitized"/>
    <x v="0"/>
    <x v="1"/>
    <n v="0"/>
    <n v="0"/>
    <n v="0"/>
  </r>
  <r>
    <n v="41194477"/>
    <x v="0"/>
    <s v="FT LAUDERDALE GAS TURBINE FACILITIES - 5070508044"/>
    <s v="34300Z000-PG0921-FtLauderdale GTs"/>
    <s v="2004"/>
    <d v="2004-02-01T00:00:00"/>
    <d v="2004-02-01T00:00:00"/>
    <s v="106100 Const Not Classified-Plt In "/>
    <x v="0"/>
    <s v="000.000 : Non-Unitized"/>
    <x v="0"/>
    <x v="0"/>
    <n v="0"/>
    <n v="0"/>
    <n v="0"/>
  </r>
  <r>
    <n v="41199250"/>
    <x v="0"/>
    <s v="FT LAUDERDALE GAS TURBINE FACILITIES - 5070508044"/>
    <s v="34300Z000-PG0921-FtLauderdale GTs"/>
    <s v="2004"/>
    <d v="2004-02-01T00:00:00"/>
    <d v="2004-02-01T00:00:00"/>
    <s v="106100 Const Not Classified-Plt In "/>
    <x v="0"/>
    <s v="000.000 : Non-Unitized"/>
    <x v="0"/>
    <x v="1"/>
    <n v="0"/>
    <n v="0"/>
    <n v="0"/>
  </r>
  <r>
    <n v="42138352"/>
    <x v="0"/>
    <s v="FT LAUDERDALE GAS TURBINE FACILITIES - 5070508044"/>
    <s v="34300Z000-PG0921-FtLauderdale GTs"/>
    <s v="2004"/>
    <d v="2004-01-01T00:00:00"/>
    <d v="2004-03-01T00:00:00"/>
    <s v="106100 Const Not Classified-Plt In "/>
    <x v="0"/>
    <s v="000.000 : Non-Unitized"/>
    <x v="0"/>
    <x v="0"/>
    <n v="0"/>
    <n v="0"/>
    <n v="0"/>
  </r>
  <r>
    <n v="42165751"/>
    <x v="0"/>
    <s v="FT LAUDERDALE GAS TURBINE FACILITIES - 5070508044"/>
    <s v="34300Z000-PG0921-FtLauderdale GTs"/>
    <s v="2004"/>
    <d v="2004-03-01T00:00:00"/>
    <d v="2004-03-01T00:00:00"/>
    <s v="106100 Const Not Classified-Plt In "/>
    <x v="0"/>
    <s v="000.000 : Non-Unitized"/>
    <x v="0"/>
    <x v="1"/>
    <n v="0"/>
    <n v="0"/>
    <n v="0"/>
  </r>
  <r>
    <n v="42175458"/>
    <x v="0"/>
    <s v="FT LAUDERDALE GAS TURBINE FACILITIES - 5070508044"/>
    <s v="34300Z000-PG0921-FtLauderdale GTs"/>
    <s v="2004"/>
    <d v="2004-03-01T00:00:00"/>
    <d v="2004-03-01T00:00:00"/>
    <s v="106100 Const Not Classified-Plt In "/>
    <x v="0"/>
    <s v="000.000 : Non-Unitized"/>
    <x v="0"/>
    <x v="0"/>
    <n v="0"/>
    <n v="0"/>
    <n v="0"/>
  </r>
  <r>
    <n v="43719188"/>
    <x v="0"/>
    <s v="FT LAUDERDALE GAS TURBINE FACILITIES - 5070508044"/>
    <s v="34300Z000-PG0921-FtLauderdale GTs"/>
    <s v="2004"/>
    <d v="2004-04-01T00:00:00"/>
    <d v="2004-04-01T00:00:00"/>
    <s v="106100 Const Not Classified-Plt In "/>
    <x v="0"/>
    <s v="000.000 : Non-Unitized"/>
    <x v="0"/>
    <x v="1"/>
    <n v="0"/>
    <n v="0"/>
    <n v="0"/>
  </r>
  <r>
    <n v="43759626"/>
    <x v="0"/>
    <s v="FT LAUDERDALE GAS TURBINE FACILITIES - 5070508044"/>
    <s v="34300Z000-PG0921-FtLauderdale GTs"/>
    <s v="2004"/>
    <d v="2004-01-01T00:00:00"/>
    <d v="2004-04-01T00:00:00"/>
    <s v="106100 Const Not Classified-Plt In "/>
    <x v="0"/>
    <s v="000.000 : Non-Unitized"/>
    <x v="0"/>
    <x v="0"/>
    <n v="0"/>
    <n v="0"/>
    <n v="0"/>
  </r>
  <r>
    <n v="44317472"/>
    <x v="0"/>
    <s v="FT LAUDERDALE GAS TURBINE FACILITIES - 5070508044"/>
    <s v="34300Z000-PG0921-FtLauderdale GTs"/>
    <s v="2004"/>
    <d v="2004-05-01T00:00:00"/>
    <d v="2004-05-01T00:00:00"/>
    <s v="106100 Const Not Classified-Plt In "/>
    <x v="0"/>
    <s v="000.000 : Non-Unitized"/>
    <x v="0"/>
    <x v="1"/>
    <n v="0"/>
    <n v="0"/>
    <n v="0"/>
  </r>
  <r>
    <n v="44347140"/>
    <x v="0"/>
    <s v="FT LAUDERDALE GAS TURBINE FACILITIES - 5070508044"/>
    <s v="34300Z000-PG0921-FtLauderdale GTs"/>
    <s v="2004"/>
    <d v="2004-05-01T00:00:00"/>
    <d v="2004-05-01T00:00:00"/>
    <s v="106100 Const Not Classified-Plt In "/>
    <x v="0"/>
    <s v="000.000 : Non-Unitized"/>
    <x v="0"/>
    <x v="0"/>
    <n v="0"/>
    <n v="0"/>
    <n v="0"/>
  </r>
  <r>
    <n v="44974518"/>
    <x v="0"/>
    <s v="FT LAUDERDALE GAS TURBINE FACILITIES - 5070508044"/>
    <s v="34300Z000-PG0921-FtLauderdale GTs"/>
    <s v="2004"/>
    <d v="2004-06-01T00:00:00"/>
    <d v="2004-06-01T00:00:00"/>
    <s v="106100 Const Not Classified-Plt In "/>
    <x v="0"/>
    <s v="000.000 : Non-Unitized"/>
    <x v="0"/>
    <x v="1"/>
    <n v="0"/>
    <n v="0"/>
    <n v="0"/>
  </r>
  <r>
    <n v="46073744"/>
    <x v="0"/>
    <s v="FT LAUDERDALE GAS TURBINE FACILITIES - 5070508044"/>
    <s v="34300Z000-PG0921-FtLauderdale GTs"/>
    <s v="2004"/>
    <d v="2004-07-01T00:00:00"/>
    <d v="2004-07-01T00:00:00"/>
    <s v="106100 Const Not Classified-Plt In "/>
    <x v="0"/>
    <s v="000.000 : Non-Unitized"/>
    <x v="0"/>
    <x v="0"/>
    <n v="0"/>
    <n v="0"/>
    <n v="0"/>
  </r>
  <r>
    <n v="46097866"/>
    <x v="0"/>
    <s v="FT LAUDERDALE GAS TURBINE FACILITIES - 5070508044"/>
    <s v="34300Z000-PG0921-FtLauderdale GTs"/>
    <s v="2004"/>
    <d v="2004-07-01T00:00:00"/>
    <d v="2004-07-01T00:00:00"/>
    <s v="106100 Const Not Classified-Plt In "/>
    <x v="0"/>
    <s v="000.000 : Non-Unitized"/>
    <x v="0"/>
    <x v="1"/>
    <n v="0"/>
    <n v="0"/>
    <n v="0"/>
  </r>
  <r>
    <n v="46099330"/>
    <x v="0"/>
    <s v="FT LAUDERDALE GAS TURBINE FACILITIES - 5070508044"/>
    <s v="34300Z000-PG0921-FtLauderdale GTs"/>
    <s v="2004"/>
    <d v="2004-07-01T00:00:00"/>
    <d v="2004-07-01T00:00:00"/>
    <s v="106100 Const Not Classified-Plt In "/>
    <x v="0"/>
    <s v="000.000 : Non-Unitized"/>
    <x v="0"/>
    <x v="0"/>
    <n v="0"/>
    <n v="0"/>
    <n v="0"/>
  </r>
  <r>
    <n v="46665383"/>
    <x v="0"/>
    <s v="FT LAUDERDALE GAS TURBINE FACILITIES - 5070508044"/>
    <s v="34300Z000-PG0921-FtLauderdale GTs"/>
    <s v="2004"/>
    <d v="2004-08-01T00:00:00"/>
    <d v="2004-08-01T00:00:00"/>
    <s v="106100 Const Not Classified-Plt In "/>
    <x v="0"/>
    <s v="000.000 : Non-Unitized"/>
    <x v="0"/>
    <x v="1"/>
    <n v="0"/>
    <n v="0"/>
    <n v="0"/>
  </r>
  <r>
    <n v="46674583"/>
    <x v="0"/>
    <s v="FT LAUDERDALE GAS TURBINE FACILITIES - 5070508044"/>
    <s v="34300Z000-PG0921-FtLauderdale GTs"/>
    <s v="2004"/>
    <d v="2004-08-01T00:00:00"/>
    <d v="2004-08-01T00:00:00"/>
    <s v="106100 Const Not Classified-Plt In "/>
    <x v="0"/>
    <s v="000.000 : Non-Unitized"/>
    <x v="0"/>
    <x v="0"/>
    <n v="0"/>
    <n v="0"/>
    <n v="0"/>
  </r>
  <r>
    <n v="48016345"/>
    <x v="0"/>
    <s v="FT LAUDERDALE GAS TURBINE FACILITIES - 5070508044"/>
    <s v="34300Z000-PG0921-FtLauderdale GTs"/>
    <s v="2004"/>
    <d v="2004-10-01T00:00:00"/>
    <d v="2004-10-01T00:00:00"/>
    <s v="106100 Const Not Classified-Plt In "/>
    <x v="0"/>
    <s v="000.000 : Non-Unitized"/>
    <x v="0"/>
    <x v="1"/>
    <n v="0"/>
    <n v="0"/>
    <n v="0"/>
  </r>
  <r>
    <n v="48037143"/>
    <x v="0"/>
    <s v="FT LAUDERDALE GAS TURBINE FACILITIES - 5070508044"/>
    <s v="34300Z000-PG0921-FtLauderdale GTs"/>
    <s v="2004"/>
    <d v="2004-09-01T00:00:00"/>
    <d v="2004-10-01T00:00:00"/>
    <s v="106100 Const Not Classified-Plt In "/>
    <x v="0"/>
    <s v="000.000 : Non-Unitized"/>
    <x v="0"/>
    <x v="0"/>
    <n v="0"/>
    <n v="0"/>
    <n v="0"/>
  </r>
  <r>
    <n v="48582169"/>
    <x v="0"/>
    <s v="FT LAUDERDALE GAS TURBINE FACILITIES - 5070508044"/>
    <s v="34300Z000-PG0921-FtLauderdale GTs"/>
    <s v="2004"/>
    <d v="2004-11-01T00:00:00"/>
    <d v="2004-11-01T00:00:00"/>
    <s v="106100 Const Not Classified-Plt In "/>
    <x v="0"/>
    <s v="000.000 : Non-Unitized"/>
    <x v="0"/>
    <x v="1"/>
    <n v="0"/>
    <n v="0"/>
    <n v="0"/>
  </r>
  <r>
    <n v="49183559"/>
    <x v="0"/>
    <s v="FT LAUDERDALE GAS TURBINE FACILITIES - 5070508044"/>
    <s v="34300Z000-PG0921-FtLauderdale GTs"/>
    <s v="2004"/>
    <d v="2004-12-01T00:00:00"/>
    <d v="2004-12-01T00:00:00"/>
    <s v="106100 Const Not Classified-Plt In "/>
    <x v="0"/>
    <s v="000.000 : Non-Unitized"/>
    <x v="0"/>
    <x v="0"/>
    <n v="0"/>
    <n v="0"/>
    <n v="0"/>
  </r>
  <r>
    <n v="49943857"/>
    <x v="0"/>
    <s v="FT LAUDERDALE GAS TURBINE FACILITIES - 5070508044"/>
    <s v="34300Z000-PG0921-FtLauderdale GTs"/>
    <s v="2005"/>
    <d v="2005-01-01T00:00:00"/>
    <d v="2005-01-01T00:00:00"/>
    <s v="106100 Const Not Classified-Plt In "/>
    <x v="0"/>
    <s v="000.000 : Non-Unitized"/>
    <x v="0"/>
    <x v="1"/>
    <n v="0"/>
    <n v="0"/>
    <n v="0"/>
  </r>
  <r>
    <n v="49977443"/>
    <x v="0"/>
    <s v="FT LAUDERDALE GAS TURBINE FACILITIES - 5070508044"/>
    <s v="34300Z000-PG0921-FtLauderdale GTs"/>
    <s v="2004"/>
    <d v="2004-12-01T00:00:00"/>
    <d v="2005-01-01T00:00:00"/>
    <s v="106100 Const Not Classified-Plt In "/>
    <x v="0"/>
    <s v="000.000 : Non-Unitized"/>
    <x v="0"/>
    <x v="0"/>
    <n v="0"/>
    <n v="0"/>
    <n v="0"/>
  </r>
  <r>
    <n v="49978519"/>
    <x v="0"/>
    <s v="FT LAUDERDALE GAS TURBINE FACILITIES - 5070508044"/>
    <s v="34300Z000-PG0921-FtLauderdale GTs"/>
    <s v="2004"/>
    <d v="2004-09-01T00:00:00"/>
    <d v="2005-01-01T00:00:00"/>
    <s v="106100 Const Not Classified-Plt In "/>
    <x v="0"/>
    <s v="000.000 : Non-Unitized"/>
    <x v="0"/>
    <x v="1"/>
    <n v="0"/>
    <n v="0"/>
    <n v="0"/>
  </r>
  <r>
    <n v="50702748"/>
    <x v="0"/>
    <s v="FT LAUDERDALE GAS TURBINE FACILITIES - 5070508044"/>
    <s v="34300Z000-PG0921-FtLauderdale GTs"/>
    <s v="2005"/>
    <d v="2005-02-01T00:00:00"/>
    <d v="2005-02-01T00:00:00"/>
    <s v="106100 Const Not Classified-Plt In "/>
    <x v="0"/>
    <s v="000.000 : Non-Unitized"/>
    <x v="0"/>
    <x v="0"/>
    <n v="0"/>
    <n v="0"/>
    <n v="0"/>
  </r>
  <r>
    <n v="50704667"/>
    <x v="0"/>
    <s v="FT LAUDERDALE GAS TURBINE FACILITIES - 5070508044"/>
    <s v="34300Z000-PG0921-FtLauderdale GTs"/>
    <s v="2005"/>
    <d v="2005-01-01T00:00:00"/>
    <d v="2005-02-01T00:00:00"/>
    <s v="106100 Const Not Classified-Plt In "/>
    <x v="0"/>
    <s v="000.000 : Non-Unitized"/>
    <x v="0"/>
    <x v="1"/>
    <n v="0"/>
    <n v="0"/>
    <n v="0"/>
  </r>
  <r>
    <n v="50736115"/>
    <x v="0"/>
    <s v="FT LAUDERDALE GAS TURBINE FACILITIES - 5070508044"/>
    <s v="34300Z000-PG0921-FtLauderdale GTs"/>
    <s v="2005"/>
    <d v="2005-02-01T00:00:00"/>
    <d v="2005-02-01T00:00:00"/>
    <s v="106100 Const Not Classified-Plt In "/>
    <x v="0"/>
    <s v="000.000 : Non-Unitized"/>
    <x v="0"/>
    <x v="0"/>
    <n v="0"/>
    <n v="0"/>
    <n v="0"/>
  </r>
  <r>
    <n v="51623714"/>
    <x v="0"/>
    <s v="FT LAUDERDALE GAS TURBINE FACILITIES - 5070508044"/>
    <s v="34300Z000-PG0921-FtLauderdale GTs"/>
    <s v="2005"/>
    <d v="2005-02-01T00:00:00"/>
    <d v="2005-03-01T00:00:00"/>
    <s v="106100 Const Not Classified-Plt In "/>
    <x v="0"/>
    <s v="000.000 : Non-Unitized"/>
    <x v="0"/>
    <x v="1"/>
    <n v="0"/>
    <n v="0"/>
    <n v="0"/>
  </r>
  <r>
    <n v="51644742"/>
    <x v="0"/>
    <s v="FT LAUDERDALE GAS TURBINE FACILITIES - 5070508044"/>
    <s v="34300Z000-PG0921-FtLauderdale GTs"/>
    <s v="2005"/>
    <d v="2005-03-01T00:00:00"/>
    <d v="2005-03-01T00:00:00"/>
    <s v="106100 Const Not Classified-Plt In "/>
    <x v="0"/>
    <s v="000.000 : Non-Unitized"/>
    <x v="0"/>
    <x v="0"/>
    <n v="0"/>
    <n v="0"/>
    <n v="0"/>
  </r>
  <r>
    <n v="52677730"/>
    <x v="0"/>
    <s v="FT LAUDERDALE GAS TURBINE FACILITIES - 5070508044"/>
    <s v="34300Z000-PG0921-FtLauderdale GTs"/>
    <s v="2005"/>
    <d v="2005-04-01T00:00:00"/>
    <d v="2005-04-01T00:00:00"/>
    <s v="106100 Const Not Classified-Plt In "/>
    <x v="0"/>
    <s v="000.000 : Non-Unitized"/>
    <x v="0"/>
    <x v="1"/>
    <n v="0"/>
    <n v="0"/>
    <n v="0"/>
  </r>
  <r>
    <n v="52678003"/>
    <x v="0"/>
    <s v="FT LAUDERDALE GAS TURBINE FACILITIES - 5070508044"/>
    <s v="34300Z000-PG0921-FtLauderdale GTs"/>
    <s v="2005"/>
    <d v="2005-04-01T00:00:00"/>
    <d v="2005-04-01T00:00:00"/>
    <s v="106100 Const Not Classified-Plt In "/>
    <x v="0"/>
    <s v="000.000 : Non-Unitized"/>
    <x v="0"/>
    <x v="0"/>
    <n v="0"/>
    <n v="0"/>
    <n v="0"/>
  </r>
  <r>
    <n v="52746499"/>
    <x v="0"/>
    <s v="FT LAUDERDALE GAS TURBINE FACILITIES - 5070508044"/>
    <s v="34300Z000-PG0921-FtLauderdale GTs"/>
    <s v="2005"/>
    <d v="2005-04-01T00:00:00"/>
    <d v="2005-04-01T00:00:00"/>
    <s v="106100 Const Not Classified-Plt In "/>
    <x v="0"/>
    <s v="000.000 : Non-Unitized"/>
    <x v="0"/>
    <x v="1"/>
    <n v="0"/>
    <n v="0"/>
    <n v="0"/>
  </r>
  <r>
    <n v="52773750"/>
    <x v="0"/>
    <s v="FT LAUDERDALE GAS TURBINE FACILITIES - 5070508044"/>
    <s v="34300Z000-PG0921-FtLauderdale GTs"/>
    <s v="2005"/>
    <d v="2005-04-01T00:00:00"/>
    <d v="2005-04-01T00:00:00"/>
    <s v="106100 Const Not Classified-Plt In "/>
    <x v="0"/>
    <s v="000.000 : Non-Unitized"/>
    <x v="0"/>
    <x v="0"/>
    <n v="0"/>
    <n v="0"/>
    <n v="0"/>
  </r>
  <r>
    <n v="55341770"/>
    <x v="0"/>
    <s v="FT LAUDERDALE GAS TURBINE FACILITIES - 5070508044"/>
    <s v="34300Z000-PG0921-FtLauderdale GTs"/>
    <s v="2005"/>
    <d v="2005-07-01T00:00:00"/>
    <d v="2005-07-01T00:00:00"/>
    <s v="106100 Const Not Classified-Plt In "/>
    <x v="0"/>
    <s v="000.000 : Non-Unitized"/>
    <x v="0"/>
    <x v="1"/>
    <n v="0"/>
    <n v="0"/>
    <n v="0"/>
  </r>
  <r>
    <n v="56786585"/>
    <x v="0"/>
    <s v="FT LAUDERDALE GAS TURBINE FACILITIES - 5070508044"/>
    <s v="34300Z000-PG0921-FtLauderdale GTs"/>
    <s v="2005"/>
    <d v="2005-09-01T00:00:00"/>
    <d v="2005-09-01T00:00:00"/>
    <s v="106100 Const Not Classified-Plt In "/>
    <x v="0"/>
    <s v="000.000 : Non-Unitized"/>
    <x v="0"/>
    <x v="0"/>
    <n v="0"/>
    <n v="0"/>
    <n v="0"/>
  </r>
  <r>
    <n v="57436821"/>
    <x v="0"/>
    <s v="FT LAUDERDALE GAS TURBINE FACILITIES - 5070508044"/>
    <s v="34300Z000-PG0921-FtLauderdale GTs"/>
    <s v="2005"/>
    <d v="2005-10-01T00:00:00"/>
    <d v="2005-10-01T00:00:00"/>
    <s v="106100 Const Not Classified-Plt In "/>
    <x v="0"/>
    <s v="000.000 : Non-Unitized"/>
    <x v="0"/>
    <x v="1"/>
    <n v="0"/>
    <n v="0"/>
    <n v="0"/>
  </r>
  <r>
    <n v="57456348"/>
    <x v="0"/>
    <s v="FT LAUDERDALE GAS TURBINE FACILITIES - 5070508044"/>
    <s v="34300Z000-PG0921-FtLauderdale GTs"/>
    <s v="2005"/>
    <d v="2005-10-01T00:00:00"/>
    <d v="2005-10-01T00:00:00"/>
    <s v="106100 Const Not Classified-Plt In "/>
    <x v="0"/>
    <s v="000.000 : Non-Unitized"/>
    <x v="0"/>
    <x v="0"/>
    <n v="0"/>
    <n v="0"/>
    <n v="0"/>
  </r>
  <r>
    <n v="57466545"/>
    <x v="0"/>
    <s v="FT LAUDERDALE GAS TURBINE FACILITIES - 5070508044"/>
    <s v="34300Z000-PG0921-FtLauderdale GTs"/>
    <s v="2005"/>
    <d v="2005-09-01T00:00:00"/>
    <d v="2005-10-01T00:00:00"/>
    <s v="106100 Const Not Classified-Plt In "/>
    <x v="0"/>
    <s v="000.000 : Non-Unitized"/>
    <x v="0"/>
    <x v="1"/>
    <n v="0"/>
    <n v="0"/>
    <n v="0"/>
  </r>
  <r>
    <n v="57468361"/>
    <x v="0"/>
    <s v="FT LAUDERDALE GAS TURBINE FACILITIES - 5070508044"/>
    <s v="34300Z000-PG0921-FtLauderdale GTs"/>
    <s v="2005"/>
    <d v="2005-09-01T00:00:00"/>
    <d v="2005-10-01T00:00:00"/>
    <s v="106100 Const Not Classified-Plt In "/>
    <x v="0"/>
    <s v="000.000 : Non-Unitized"/>
    <x v="0"/>
    <x v="0"/>
    <n v="0"/>
    <n v="0"/>
    <n v="0"/>
  </r>
  <r>
    <n v="57540060"/>
    <x v="0"/>
    <s v="FT LAUDERDALE GAS TURBINE FACILITIES - 5070508044"/>
    <s v="34300Z000-PG0921-FtLauderdale GTs"/>
    <s v="2005"/>
    <d v="2005-09-01T00:00:00"/>
    <d v="2005-10-01T00:00:00"/>
    <s v="106100 Const Not Classified-Plt In "/>
    <x v="0"/>
    <s v="000.000 : Non-Unitized"/>
    <x v="0"/>
    <x v="1"/>
    <n v="0"/>
    <n v="0"/>
    <n v="0"/>
  </r>
  <r>
    <n v="58034706"/>
    <x v="0"/>
    <s v="FT LAUDERDALE GAS TURBINE FACILITIES - 5070508044"/>
    <s v="34300Z000-PG0921-FtLauderdale GTs"/>
    <s v="2005"/>
    <d v="2005-11-01T00:00:00"/>
    <d v="2005-11-01T00:00:00"/>
    <s v="106100 Const Not Classified-Plt In "/>
    <x v="0"/>
    <s v="000.000 : Non-Unitized"/>
    <x v="0"/>
    <x v="0"/>
    <n v="0"/>
    <n v="0"/>
    <n v="0"/>
  </r>
  <r>
    <n v="58051582"/>
    <x v="0"/>
    <s v="FT LAUDERDALE GAS TURBINE FACILITIES - 5070508044"/>
    <s v="34300Z000-PG0921-FtLauderdale GTs"/>
    <s v="2005"/>
    <d v="2005-11-01T00:00:00"/>
    <d v="2005-11-01T00:00:00"/>
    <s v="106100 Const Not Classified-Plt In "/>
    <x v="0"/>
    <s v="000.000 : Non-Unitized"/>
    <x v="0"/>
    <x v="1"/>
    <n v="0"/>
    <n v="0"/>
    <n v="0"/>
  </r>
  <r>
    <n v="58052681"/>
    <x v="0"/>
    <s v="FT LAUDERDALE GAS TURBINE FACILITIES - 5070508044"/>
    <s v="34300Z000-PG0921-FtLauderdale GTs"/>
    <s v="2005"/>
    <d v="2005-11-01T00:00:00"/>
    <d v="2005-11-01T00:00:00"/>
    <s v="106100 Const Not Classified-Plt In "/>
    <x v="0"/>
    <s v="000.000 : Non-Unitized"/>
    <x v="0"/>
    <x v="0"/>
    <n v="0"/>
    <n v="0"/>
    <n v="0"/>
  </r>
  <r>
    <n v="58738275"/>
    <x v="0"/>
    <s v="FT LAUDERDALE GAS TURBINE FACILITIES - 5070508044"/>
    <s v="34300Z000-PG0921-FtLauderdale GTs"/>
    <s v="2005"/>
    <d v="2005-12-01T00:00:00"/>
    <d v="2005-12-01T00:00:00"/>
    <s v="106100 Const Not Classified-Plt In "/>
    <x v="0"/>
    <s v="000.000 : Non-Unitized"/>
    <x v="0"/>
    <x v="1"/>
    <n v="0"/>
    <n v="0"/>
    <n v="0"/>
  </r>
  <r>
    <n v="58738360"/>
    <x v="0"/>
    <s v="FT LAUDERDALE GAS TURBINE FACILITIES - 5070508044"/>
    <s v="34300Z000-PG0921-FtLauderdale GTs"/>
    <s v="2005"/>
    <d v="2005-12-01T00:00:00"/>
    <d v="2005-12-01T00:00:00"/>
    <s v="106100 Const Not Classified-Plt In "/>
    <x v="0"/>
    <s v="000.000 : Non-Unitized"/>
    <x v="0"/>
    <x v="0"/>
    <n v="0"/>
    <n v="0"/>
    <n v="0"/>
  </r>
  <r>
    <n v="58738377"/>
    <x v="0"/>
    <s v="FT LAUDERDALE GAS TURBINE FACILITIES - 5070508044"/>
    <s v="34300Z000-PG0921-FtLauderdale GTs"/>
    <s v="2005"/>
    <d v="2005-12-01T00:00:00"/>
    <d v="2005-12-01T00:00:00"/>
    <s v="106100 Const Not Classified-Plt In "/>
    <x v="0"/>
    <s v="000.000 : Non-Unitized"/>
    <x v="0"/>
    <x v="1"/>
    <n v="0"/>
    <n v="0"/>
    <n v="0"/>
  </r>
  <r>
    <n v="58770703"/>
    <x v="0"/>
    <s v="FT LAUDERDALE GAS TURBINE FACILITIES - 5070508044"/>
    <s v="34300Z000-PG0921-FtLauderdale GTs"/>
    <s v="2005"/>
    <d v="2005-12-01T00:00:00"/>
    <d v="2005-12-01T00:00:00"/>
    <s v="106100 Const Not Classified-Plt In "/>
    <x v="0"/>
    <s v="000.000 : Non-Unitized"/>
    <x v="0"/>
    <x v="0"/>
    <n v="0"/>
    <n v="0"/>
    <n v="0"/>
  </r>
  <r>
    <n v="58783605"/>
    <x v="0"/>
    <s v="FT LAUDERDALE GAS TURBINE FACILITIES - 5070508044"/>
    <s v="34300Z000-PG0921-FtLauderdale GTs"/>
    <s v="2005"/>
    <d v="2005-12-01T00:00:00"/>
    <d v="2005-12-01T00:00:00"/>
    <s v="106100 Const Not Classified-Plt In "/>
    <x v="0"/>
    <s v="000.000 : Non-Unitized"/>
    <x v="0"/>
    <x v="1"/>
    <n v="0"/>
    <n v="0"/>
    <n v="0"/>
  </r>
  <r>
    <n v="59526471"/>
    <x v="0"/>
    <s v="FT LAUDERDALE GAS TURBINE FACILITIES - 5070508044"/>
    <s v="34300Z000-PG0921-FtLauderdale GTs"/>
    <s v="2006"/>
    <d v="2006-01-01T00:00:00"/>
    <d v="2006-01-01T00:00:00"/>
    <s v="106100 Const Not Classified-Plt In "/>
    <x v="0"/>
    <s v="000.000 : Non-Unitized"/>
    <x v="0"/>
    <x v="0"/>
    <n v="0"/>
    <n v="0"/>
    <n v="0"/>
  </r>
  <r>
    <n v="60357121"/>
    <x v="0"/>
    <s v="FT LAUDERDALE GAS TURBINE FACILITIES - 5070508044"/>
    <s v="34300Z000-PG0921-FtLauderdale GTs"/>
    <s v="2006"/>
    <d v="2006-02-01T00:00:00"/>
    <d v="2006-02-01T00:00:00"/>
    <s v="106100 Const Not Classified-Plt In "/>
    <x v="0"/>
    <s v="000.000 : Non-Unitized"/>
    <x v="0"/>
    <x v="1"/>
    <n v="0"/>
    <n v="0"/>
    <n v="0"/>
  </r>
  <r>
    <n v="61572365"/>
    <x v="0"/>
    <s v="FT LAUDERDALE GAS TURBINE FACILITIES - 5070508044"/>
    <s v="34300Z000-PG0921-FtLauderdale GTs"/>
    <s v="2006"/>
    <d v="2006-03-01T00:00:00"/>
    <d v="2006-03-01T00:00:00"/>
    <s v="106100 Const Not Classified-Plt In "/>
    <x v="0"/>
    <s v="000.000 : Non-Unitized"/>
    <x v="0"/>
    <x v="0"/>
    <n v="0"/>
    <n v="0"/>
    <n v="0"/>
  </r>
  <r>
    <n v="61575811"/>
    <x v="0"/>
    <s v="FT LAUDERDALE GAS TURBINE FACILITIES - 5070508044"/>
    <s v="34300Z000-PG0921-FtLauderdale GTs"/>
    <s v="2006"/>
    <d v="2006-03-01T00:00:00"/>
    <d v="2006-03-01T00:00:00"/>
    <s v="106100 Const Not Classified-Plt In "/>
    <x v="0"/>
    <s v="000.000 : Non-Unitized"/>
    <x v="0"/>
    <x v="1"/>
    <n v="0"/>
    <n v="0"/>
    <n v="0"/>
  </r>
  <r>
    <n v="62511457"/>
    <x v="0"/>
    <s v="FT LAUDERDALE GAS TURBINE FACILITIES - 5070508044"/>
    <s v="34300Z000-PG0921-FtLauderdale GTs"/>
    <s v="2006"/>
    <d v="2006-04-01T00:00:00"/>
    <d v="2006-04-01T00:00:00"/>
    <s v="106100 Const Not Classified-Plt In "/>
    <x v="0"/>
    <s v="000.000 : Non-Unitized"/>
    <x v="0"/>
    <x v="0"/>
    <n v="0"/>
    <n v="0"/>
    <n v="0"/>
  </r>
  <r>
    <n v="62513324"/>
    <x v="0"/>
    <s v="FT LAUDERDALE GAS TURBINE FACILITIES - 5070508044"/>
    <s v="34300Z000-PG0921-FtLauderdale GTs"/>
    <s v="2006"/>
    <d v="2006-04-01T00:00:00"/>
    <d v="2006-04-01T00:00:00"/>
    <s v="106100 Const Not Classified-Plt In "/>
    <x v="0"/>
    <s v="000.000 : Non-Unitized"/>
    <x v="0"/>
    <x v="1"/>
    <n v="0"/>
    <n v="0"/>
    <n v="0"/>
  </r>
  <r>
    <n v="62522236"/>
    <x v="0"/>
    <s v="FT LAUDERDALE GAS TURBINE FACILITIES - 5070508044"/>
    <s v="34300Z000-PG0921-FtLauderdale GTs"/>
    <s v="2006"/>
    <d v="2006-04-01T00:00:00"/>
    <d v="2006-04-01T00:00:00"/>
    <s v="106100 Const Not Classified-Plt In "/>
    <x v="0"/>
    <s v="000.000 : Non-Unitized"/>
    <x v="0"/>
    <x v="0"/>
    <n v="0"/>
    <n v="0"/>
    <n v="0"/>
  </r>
  <r>
    <n v="62555712"/>
    <x v="0"/>
    <s v="FT LAUDERDALE GAS TURBINE FACILITIES - 5070508044"/>
    <s v="34300Z000-PG0921-FtLauderdale GTs"/>
    <s v="2006"/>
    <d v="2006-04-01T00:00:00"/>
    <d v="2006-04-01T00:00:00"/>
    <s v="106100 Const Not Classified-Plt In "/>
    <x v="0"/>
    <s v="000.000 : Non-Unitized"/>
    <x v="0"/>
    <x v="1"/>
    <n v="0"/>
    <n v="0"/>
    <n v="0"/>
  </r>
  <r>
    <n v="62558293"/>
    <x v="0"/>
    <s v="FT LAUDERDALE GAS TURBINE FACILITIES - 5070508044"/>
    <s v="34300Z000-PG0921-FtLauderdale GTs"/>
    <s v="2006"/>
    <d v="2006-04-01T00:00:00"/>
    <d v="2006-04-01T00:00:00"/>
    <s v="106100 Const Not Classified-Plt In "/>
    <x v="0"/>
    <s v="000.000 : Non-Unitized"/>
    <x v="0"/>
    <x v="0"/>
    <n v="0"/>
    <n v="0"/>
    <n v="0"/>
  </r>
  <r>
    <n v="63376083"/>
    <x v="0"/>
    <s v="FT LAUDERDALE GAS TURBINE FACILITIES - 5070508044"/>
    <s v="34300Z000-PG0921-FtLauderdale GTs"/>
    <s v="2006"/>
    <d v="2006-05-01T00:00:00"/>
    <d v="2006-05-01T00:00:00"/>
    <s v="106100 Const Not Classified-Plt In "/>
    <x v="0"/>
    <s v="000.000 : Non-Unitized"/>
    <x v="0"/>
    <x v="1"/>
    <n v="0"/>
    <n v="0"/>
    <n v="0"/>
  </r>
  <r>
    <n v="64334804"/>
    <x v="0"/>
    <s v="FT LAUDERDALE GAS TURBINE FACILITIES - 5070508044"/>
    <s v="34300Z000-PG0921-FtLauderdale GTs"/>
    <s v="2006"/>
    <d v="2006-05-01T00:00:00"/>
    <d v="2006-06-01T00:00:00"/>
    <s v="106100 Const Not Classified-Plt In "/>
    <x v="0"/>
    <s v="000.000 : Non-Unitized"/>
    <x v="0"/>
    <x v="0"/>
    <n v="0"/>
    <n v="0"/>
    <n v="0"/>
  </r>
  <r>
    <n v="64377671"/>
    <x v="0"/>
    <s v="FT LAUDERDALE GAS TURBINE FACILITIES - 5070508044"/>
    <s v="34300Z000-PG0921-FtLauderdale GTs"/>
    <s v="2006"/>
    <d v="2006-06-01T00:00:00"/>
    <d v="2006-06-01T00:00:00"/>
    <s v="106100 Const Not Classified-Plt In "/>
    <x v="0"/>
    <s v="000.000 : Non-Unitized"/>
    <x v="0"/>
    <x v="1"/>
    <n v="0"/>
    <n v="0"/>
    <n v="0"/>
  </r>
  <r>
    <n v="65255648"/>
    <x v="0"/>
    <s v="FT LAUDERDALE GAS TURBINE FACILITIES - 5070508044"/>
    <s v="34300Z000-PG0921-FtLauderdale GTs"/>
    <s v="2006"/>
    <d v="2006-07-01T00:00:00"/>
    <d v="2006-07-01T00:00:00"/>
    <s v="106100 Const Not Classified-Plt In "/>
    <x v="0"/>
    <s v="000.000 : Non-Unitized"/>
    <x v="0"/>
    <x v="0"/>
    <n v="0"/>
    <n v="0"/>
    <n v="0"/>
  </r>
  <r>
    <n v="65255723"/>
    <x v="0"/>
    <s v="FT LAUDERDALE GAS TURBINE FACILITIES - 5070508044"/>
    <s v="34300Z000-PG0921-FtLauderdale GTs"/>
    <s v="2006"/>
    <d v="2006-07-01T00:00:00"/>
    <d v="2006-07-01T00:00:00"/>
    <s v="106100 Const Not Classified-Plt In "/>
    <x v="0"/>
    <s v="000.000 : Non-Unitized"/>
    <x v="0"/>
    <x v="1"/>
    <n v="0"/>
    <n v="0"/>
    <n v="0"/>
  </r>
  <r>
    <n v="68450690"/>
    <x v="0"/>
    <s v="FT LAUDERDALE GAS TURBINE FACILITIES - 5070508044"/>
    <s v="34300Z000-PG0921-FtLauderdale GTs"/>
    <s v="2006"/>
    <d v="2006-09-01T00:00:00"/>
    <d v="2006-10-01T00:00:00"/>
    <s v="106100 Const Not Classified-Plt In "/>
    <x v="0"/>
    <s v="000.000 : Non-Unitized"/>
    <x v="0"/>
    <x v="0"/>
    <n v="0"/>
    <n v="0"/>
    <n v="0"/>
  </r>
  <r>
    <n v="68461514"/>
    <x v="0"/>
    <s v="FT LAUDERDALE GAS TURBINE FACILITIES - 5070508044"/>
    <s v="34300Z000-PG0921-FtLauderdale GTs"/>
    <s v="2006"/>
    <d v="2006-10-01T00:00:00"/>
    <d v="2006-10-01T00:00:00"/>
    <s v="106100 Const Not Classified-Plt In "/>
    <x v="0"/>
    <s v="000.000 : Non-Unitized"/>
    <x v="0"/>
    <x v="1"/>
    <n v="0"/>
    <n v="0"/>
    <n v="0"/>
  </r>
  <r>
    <n v="69452644"/>
    <x v="0"/>
    <s v="FT LAUDERDALE GAS TURBINE FACILITIES - 5070508044"/>
    <s v="34300Z000-PG0921-FtLauderdale GTs"/>
    <s v="2006"/>
    <d v="2006-11-01T00:00:00"/>
    <d v="2006-11-01T00:00:00"/>
    <s v="106100 Const Not Classified-Plt In "/>
    <x v="0"/>
    <s v="000.000 : Non-Unitized"/>
    <x v="0"/>
    <x v="0"/>
    <n v="0"/>
    <n v="0"/>
    <n v="0"/>
  </r>
  <r>
    <n v="70362585"/>
    <x v="0"/>
    <s v="FT LAUDERDALE GAS TURBINE FACILITIES - 5070508044"/>
    <s v="34300Z000-PG0921-FtLauderdale GTs"/>
    <s v="2006"/>
    <d v="2006-12-01T00:00:00"/>
    <d v="2006-12-01T00:00:00"/>
    <s v="106100 Const Not Classified-Plt In "/>
    <x v="0"/>
    <s v="000.000 : Non-Unitized"/>
    <x v="0"/>
    <x v="1"/>
    <n v="0"/>
    <n v="0"/>
    <n v="0"/>
  </r>
  <r>
    <n v="71433112"/>
    <x v="0"/>
    <s v="FT LAUDERDALE GAS TURBINE FACILITIES - 5070508044"/>
    <s v="34300Z000-PG0921-FtLauderdale GTs"/>
    <s v="2006"/>
    <d v="2006-12-01T00:00:00"/>
    <d v="2007-01-01T00:00:00"/>
    <s v="106100 Const Not Classified-Plt In "/>
    <x v="0"/>
    <s v="000.000 : Non-Unitized"/>
    <x v="0"/>
    <x v="0"/>
    <n v="0"/>
    <n v="0"/>
    <n v="0"/>
  </r>
  <r>
    <n v="72210959"/>
    <x v="0"/>
    <s v="FT LAUDERDALE GAS TURBINE FACILITIES - 5070508044"/>
    <s v="34300Z000-PG0921-FtLauderdale GTs"/>
    <s v="2007"/>
    <d v="2007-01-01T00:00:00"/>
    <d v="2007-02-01T00:00:00"/>
    <s v="106100 Const Not Classified-Plt In "/>
    <x v="0"/>
    <s v="000.000 : Non-Unitized"/>
    <x v="0"/>
    <x v="1"/>
    <n v="0"/>
    <n v="0"/>
    <n v="0"/>
  </r>
  <r>
    <n v="72272102"/>
    <x v="0"/>
    <s v="FT LAUDERDALE GAS TURBINE FACILITIES - 5070508044"/>
    <s v="34300Z000-PG0921-FtLauderdale GTs"/>
    <s v="2007"/>
    <d v="2007-02-01T00:00:00"/>
    <d v="2007-02-01T00:00:00"/>
    <s v="106100 Const Not Classified-Plt In "/>
    <x v="0"/>
    <s v="000.000 : Non-Unitized"/>
    <x v="0"/>
    <x v="0"/>
    <n v="0"/>
    <n v="0"/>
    <n v="0"/>
  </r>
  <r>
    <n v="72273092"/>
    <x v="0"/>
    <s v="FT LAUDERDALE GAS TURBINE FACILITIES - 5070508044"/>
    <s v="34300Z000-PG0921-FtLauderdale GTs"/>
    <s v="2007"/>
    <d v="2007-02-01T00:00:00"/>
    <d v="2007-02-01T00:00:00"/>
    <s v="106100 Const Not Classified-Plt In "/>
    <x v="0"/>
    <s v="000.000 : Non-Unitized"/>
    <x v="0"/>
    <x v="1"/>
    <n v="0"/>
    <n v="0"/>
    <n v="0"/>
  </r>
  <r>
    <n v="72295225"/>
    <x v="0"/>
    <s v="FT LAUDERDALE GAS TURBINE FACILITIES - 5070508044"/>
    <s v="34300Z000-PG0921-FtLauderdale GTs"/>
    <s v="2006"/>
    <d v="2006-12-01T00:00:00"/>
    <d v="2007-02-01T00:00:00"/>
    <s v="106100 Const Not Classified-Plt In "/>
    <x v="0"/>
    <s v="000.000 : Non-Unitized"/>
    <x v="0"/>
    <x v="0"/>
    <n v="0"/>
    <n v="0"/>
    <n v="0"/>
  </r>
  <r>
    <n v="73876321"/>
    <x v="0"/>
    <s v="FT LAUDERDALE GAS TURBINE FACILITIES - 5070508044"/>
    <s v="34300Z000-PG0921-FtLauderdale GTs"/>
    <s v="2007"/>
    <d v="2007-04-01T00:00:00"/>
    <d v="2007-04-01T00:00:00"/>
    <s v="106100 Const Not Classified-Plt In "/>
    <x v="0"/>
    <s v="000.000 : Non-Unitized"/>
    <x v="0"/>
    <x v="1"/>
    <n v="0"/>
    <n v="0"/>
    <n v="0"/>
  </r>
  <r>
    <n v="73877052"/>
    <x v="0"/>
    <s v="FT LAUDERDALE GAS TURBINE FACILITIES - 5070508044"/>
    <s v="34300Z000-PG0921-FtLauderdale GTs"/>
    <s v="2007"/>
    <d v="2007-04-01T00:00:00"/>
    <d v="2007-04-01T00:00:00"/>
    <s v="106100 Const Not Classified-Plt In "/>
    <x v="0"/>
    <s v="000.000 : Non-Unitized"/>
    <x v="0"/>
    <x v="0"/>
    <n v="0"/>
    <n v="0"/>
    <n v="0"/>
  </r>
  <r>
    <n v="74781729"/>
    <x v="0"/>
    <s v="FT LAUDERDALE GAS TURBINE FACILITIES - 5070508044"/>
    <s v="34300Z000-PG0921-FtLauderdale GTs"/>
    <s v="2007"/>
    <d v="2007-05-01T00:00:00"/>
    <d v="2007-05-01T00:00:00"/>
    <s v="106100 Const Not Classified-Plt In "/>
    <x v="0"/>
    <s v="000.000 : Non-Unitized"/>
    <x v="0"/>
    <x v="1"/>
    <n v="0"/>
    <n v="0"/>
    <n v="0"/>
  </r>
  <r>
    <n v="74782103"/>
    <x v="0"/>
    <s v="FT LAUDERDALE GAS TURBINE FACILITIES - 5070508044"/>
    <s v="34300Z000-PG0921-FtLauderdale GTs"/>
    <s v="2007"/>
    <d v="2007-05-01T00:00:00"/>
    <d v="2007-05-01T00:00:00"/>
    <s v="106100 Const Not Classified-Plt In "/>
    <x v="0"/>
    <s v="000.000 : Non-Unitized"/>
    <x v="0"/>
    <x v="0"/>
    <n v="0"/>
    <n v="0"/>
    <n v="0"/>
  </r>
  <r>
    <n v="77079585"/>
    <x v="0"/>
    <s v="FT LAUDERDALE GAS TURBINE FACILITIES - 5070508044"/>
    <s v="34300Z000-PG0921-FtLauderdale GTs"/>
    <s v="2007"/>
    <d v="2007-07-01T00:00:00"/>
    <d v="2007-07-01T00:00:00"/>
    <s v="106100 Const Not Classified-Plt In "/>
    <x v="0"/>
    <s v="000.000 : Non-Unitized"/>
    <x v="0"/>
    <x v="1"/>
    <n v="0"/>
    <n v="0"/>
    <n v="0"/>
  </r>
  <r>
    <n v="78845845"/>
    <x v="0"/>
    <s v="FT LAUDERDALE GAS TURBINE FACILITIES - 5070508044"/>
    <s v="34300Z000-PG0921-FtLauderdale GTs"/>
    <s v="2007"/>
    <d v="2007-09-01T00:00:00"/>
    <d v="2007-09-01T00:00:00"/>
    <s v="106100 Const Not Classified-Plt In "/>
    <x v="0"/>
    <s v="000.000 : Non-Unitized"/>
    <x v="0"/>
    <x v="0"/>
    <n v="0"/>
    <n v="0"/>
    <n v="0"/>
  </r>
  <r>
    <n v="78846120"/>
    <x v="0"/>
    <s v="FT LAUDERDALE GAS TURBINE FACILITIES - 5070508044"/>
    <s v="34300Z000-PG0921-FtLauderdale GTs"/>
    <s v="2007"/>
    <d v="2007-09-01T00:00:00"/>
    <d v="2007-09-01T00:00:00"/>
    <s v="106100 Const Not Classified-Plt In "/>
    <x v="0"/>
    <s v="000.000 : Non-Unitized"/>
    <x v="0"/>
    <x v="1"/>
    <n v="0"/>
    <n v="0"/>
    <n v="0"/>
  </r>
  <r>
    <n v="79753305"/>
    <x v="0"/>
    <s v="FT LAUDERDALE GAS TURBINE FACILITIES - 5070508044"/>
    <s v="34300Z000-PG0921-FtLauderdale GTs"/>
    <s v="2007"/>
    <d v="2007-10-01T00:00:00"/>
    <d v="2007-10-01T00:00:00"/>
    <s v="106100 Const Not Classified-Plt In "/>
    <x v="0"/>
    <s v="000.000 : Non-Unitized"/>
    <x v="0"/>
    <x v="0"/>
    <n v="0"/>
    <n v="0"/>
    <n v="0"/>
  </r>
  <r>
    <n v="80458703"/>
    <x v="0"/>
    <s v="FT LAUDERDALE GAS TURBINE FACILITIES - 5070508044"/>
    <s v="34300Z000-PG0921-FtLauderdale GTs"/>
    <s v="2007"/>
    <d v="2007-11-01T00:00:00"/>
    <d v="2007-11-01T00:00:00"/>
    <s v="106100 Const Not Classified-Plt In "/>
    <x v="0"/>
    <s v="000.000 : Non-Unitized"/>
    <x v="0"/>
    <x v="1"/>
    <n v="0"/>
    <n v="0"/>
    <n v="0"/>
  </r>
  <r>
    <n v="80459678"/>
    <x v="0"/>
    <s v="FT LAUDERDALE GAS TURBINE FACILITIES - 5070508044"/>
    <s v="34300Z000-PG0921-FtLauderdale GTs"/>
    <s v="2007"/>
    <d v="2007-11-01T00:00:00"/>
    <d v="2007-11-01T00:00:00"/>
    <s v="106100 Const Not Classified-Plt In "/>
    <x v="0"/>
    <s v="000.000 : Non-Unitized"/>
    <x v="0"/>
    <x v="0"/>
    <n v="0"/>
    <n v="0"/>
    <n v="0"/>
  </r>
  <r>
    <n v="80501954"/>
    <x v="0"/>
    <s v="FT LAUDERDALE GAS TURBINE FACILITIES - 5070508044"/>
    <s v="34300Z000-PG0921-FtLauderdale GTs"/>
    <s v="2007"/>
    <d v="2007-10-01T00:00:00"/>
    <d v="2007-11-01T00:00:00"/>
    <s v="106100 Const Not Classified-Plt In "/>
    <x v="0"/>
    <s v="000.000 : Non-Unitized"/>
    <x v="0"/>
    <x v="1"/>
    <n v="0"/>
    <n v="0"/>
    <n v="0"/>
  </r>
  <r>
    <n v="81183954"/>
    <x v="0"/>
    <s v="FT LAUDERDALE GAS TURBINE FACILITIES - 5070508044"/>
    <s v="34300Z000-PG0921-FtLauderdale GTs"/>
    <s v="2007"/>
    <d v="2007-12-01T00:00:00"/>
    <d v="2007-12-01T00:00:00"/>
    <s v="106100 Const Not Classified-Plt In "/>
    <x v="0"/>
    <s v="000.000 : Non-Unitized"/>
    <x v="0"/>
    <x v="0"/>
    <n v="0"/>
    <n v="0"/>
    <n v="0"/>
  </r>
  <r>
    <n v="81966926"/>
    <x v="0"/>
    <s v="FT LAUDERDALE GAS TURBINE FACILITIES - 5070508044"/>
    <s v="34300Z000-PG0921-FtLauderdale GTs"/>
    <s v="2008"/>
    <d v="2008-01-01T00:00:00"/>
    <d v="2008-01-01T00:00:00"/>
    <s v="106100 Const Not Classified-Plt In "/>
    <x v="0"/>
    <s v="000.000 : Non-Unitized"/>
    <x v="0"/>
    <x v="1"/>
    <n v="0"/>
    <n v="0"/>
    <n v="0"/>
  </r>
  <r>
    <n v="82707652"/>
    <x v="0"/>
    <s v="FT LAUDERDALE GAS TURBINE FACILITIES - 5070508044"/>
    <s v="34300Z000-PG0921-FtLauderdale GTs"/>
    <s v="2008"/>
    <d v="2008-02-01T00:00:00"/>
    <d v="2008-02-01T00:00:00"/>
    <s v="106100 Const Not Classified-Plt In "/>
    <x v="0"/>
    <s v="000.000 : Non-Unitized"/>
    <x v="0"/>
    <x v="0"/>
    <n v="0"/>
    <n v="0"/>
    <n v="0"/>
  </r>
  <r>
    <n v="83367898"/>
    <x v="0"/>
    <s v="FT LAUDERDALE GAS TURBINE FACILITIES - 5070508044"/>
    <s v="34300Z000-PG0921-FtLauderdale GTs"/>
    <s v="2008"/>
    <d v="2008-03-01T00:00:00"/>
    <d v="2008-03-01T00:00:00"/>
    <s v="106100 Const Not Classified-Plt In "/>
    <x v="0"/>
    <s v="000.000 : Non-Unitized"/>
    <x v="0"/>
    <x v="1"/>
    <n v="0"/>
    <n v="0"/>
    <n v="0"/>
  </r>
  <r>
    <n v="86185246"/>
    <x v="0"/>
    <s v="FT LAUDERDALE GAS TURBINE FACILITIES - 5070508044"/>
    <s v="34300Z000-PG0921-FtLauderdale GTs"/>
    <s v="2008"/>
    <d v="2008-06-01T00:00:00"/>
    <d v="2008-07-01T00:00:00"/>
    <s v="106100 Const Not Classified-Plt In "/>
    <x v="0"/>
    <s v="000.000 : Non-Unitized"/>
    <x v="0"/>
    <x v="0"/>
    <n v="0"/>
    <n v="0"/>
    <n v="0"/>
  </r>
  <r>
    <n v="86186715"/>
    <x v="0"/>
    <s v="FT LAUDERDALE GAS TURBINE FACILITIES - 5070508044"/>
    <s v="34300Z000-PG0921-FtLauderdale GTs"/>
    <s v="2008"/>
    <d v="2008-06-01T00:00:00"/>
    <d v="2008-07-01T00:00:00"/>
    <s v="106100 Const Not Classified-Plt In "/>
    <x v="0"/>
    <s v="000.000 : Non-Unitized"/>
    <x v="0"/>
    <x v="1"/>
    <n v="0"/>
    <n v="0"/>
    <n v="0"/>
  </r>
  <r>
    <n v="86813910"/>
    <x v="0"/>
    <s v="FT LAUDERDALE GAS TURBINE FACILITIES - 5070508044"/>
    <s v="34300Z000-PG0921-FtLauderdale GTs"/>
    <s v="2008"/>
    <d v="2008-08-01T00:00:00"/>
    <d v="2008-08-01T00:00:00"/>
    <s v="106100 Const Not Classified-Plt In "/>
    <x v="0"/>
    <s v="000.000 : Non-Unitized"/>
    <x v="0"/>
    <x v="0"/>
    <n v="0"/>
    <n v="0"/>
    <n v="0"/>
  </r>
  <r>
    <n v="87578376"/>
    <x v="0"/>
    <s v="FT LAUDERDALE GAS TURBINE FACILITIES - 5070508044"/>
    <s v="34300Z000-PG0921-FtLauderdale GTs"/>
    <s v="2008"/>
    <d v="2008-09-01T00:00:00"/>
    <d v="2008-09-01T00:00:00"/>
    <s v="106100 Const Not Classified-Plt In "/>
    <x v="0"/>
    <s v="000.000 : Non-Unitized"/>
    <x v="0"/>
    <x v="1"/>
    <n v="0"/>
    <n v="0"/>
    <n v="0"/>
  </r>
  <r>
    <n v="89484542"/>
    <x v="0"/>
    <s v="FT LAUDERDALE GAS TURBINE FACILITIES - 5070508044"/>
    <s v="34300Z000-PG0921-FtLauderdale GTs"/>
    <s v="2008"/>
    <d v="2008-12-01T00:00:00"/>
    <d v="2008-12-01T00:00:00"/>
    <s v="106100 Const Not Classified-Plt In "/>
    <x v="0"/>
    <s v="000.000 : Non-Unitized"/>
    <x v="0"/>
    <x v="0"/>
    <n v="0"/>
    <n v="0"/>
    <n v="0"/>
  </r>
  <r>
    <n v="90081621"/>
    <x v="0"/>
    <s v="FT LAUDERDALE GAS TURBINE FACILITIES - 5070508044"/>
    <s v="34300Z000-PG0921-FtLauderdale GTs"/>
    <s v="2008"/>
    <d v="2008-12-01T00:00:00"/>
    <d v="2009-01-01T00:00:00"/>
    <s v="106100 Const Not Classified-Plt In "/>
    <x v="0"/>
    <s v="000.000 : Non-Unitized"/>
    <x v="0"/>
    <x v="1"/>
    <n v="0"/>
    <n v="0"/>
    <n v="0"/>
  </r>
  <r>
    <n v="90614253"/>
    <x v="0"/>
    <s v="FT LAUDERDALE GAS TURBINE FACILITIES - 5070508044"/>
    <s v="34300Z000-PG0921-FtLauderdale GTs"/>
    <s v="2008"/>
    <d v="2008-09-01T00:00:00"/>
    <d v="2009-02-01T00:00:00"/>
    <s v="106100 Const Not Classified-Plt In "/>
    <x v="0"/>
    <s v="000.000 : Non-Unitized"/>
    <x v="0"/>
    <x v="0"/>
    <n v="0"/>
    <n v="0"/>
    <n v="0"/>
  </r>
  <r>
    <n v="91291681"/>
    <x v="0"/>
    <s v="FT LAUDERDALE GAS TURBINE FACILITIES - 5070508044"/>
    <s v="34300Z000-PG0921-FtLauderdale GTs"/>
    <s v="2008"/>
    <d v="2008-12-01T00:00:00"/>
    <d v="2009-03-01T00:00:00"/>
    <s v="106100 Const Not Classified-Plt In "/>
    <x v="0"/>
    <s v="000.000 : Non-Unitized"/>
    <x v="0"/>
    <x v="1"/>
    <n v="0"/>
    <n v="0"/>
    <n v="0"/>
  </r>
  <r>
    <n v="92890159"/>
    <x v="0"/>
    <s v="FT LAUDERDALE GAS TURBINE FACILITIES - 5070508044"/>
    <s v="34300Z000-PG0921-FtLauderdale GTs"/>
    <s v="2009"/>
    <d v="2009-06-01T00:00:00"/>
    <d v="2009-06-01T00:00:00"/>
    <s v="106100 Const Not Classified-Plt In "/>
    <x v="0"/>
    <s v="000.000 : Non-Unitized"/>
    <x v="0"/>
    <x v="0"/>
    <n v="0"/>
    <n v="0"/>
    <n v="0"/>
  </r>
  <r>
    <n v="94041413"/>
    <x v="0"/>
    <s v="FT LAUDERDALE GAS TURBINE FACILITIES - 5070508044"/>
    <s v="34300Z000-PG0921-FtLauderdale GTs"/>
    <s v="2009"/>
    <d v="2009-08-01T00:00:00"/>
    <d v="2009-08-01T00:00:00"/>
    <s v="106100 Const Not Classified-Plt In "/>
    <x v="0"/>
    <s v="000.000 : Non-Unitized"/>
    <x v="0"/>
    <x v="1"/>
    <n v="0"/>
    <n v="0"/>
    <n v="0"/>
  </r>
  <r>
    <n v="94585624"/>
    <x v="0"/>
    <s v="FT LAUDERDALE GAS TURBINE FACILITIES - 5070508044"/>
    <s v="34300Z000-PG0921-FtLauderdale GTs"/>
    <s v="2009"/>
    <d v="2009-09-01T00:00:00"/>
    <d v="2009-09-01T00:00:00"/>
    <s v="106100 Const Not Classified-Plt In "/>
    <x v="0"/>
    <s v="000.000 : Non-Unitized"/>
    <x v="0"/>
    <x v="0"/>
    <n v="0"/>
    <n v="0"/>
    <n v="0"/>
  </r>
  <r>
    <n v="95601219"/>
    <x v="0"/>
    <s v="FT LAUDERDALE GAS TURBINE FACILITIES - 5070508044"/>
    <s v="34300Z000-PG0921-FtLauderdale GTs"/>
    <s v="2009"/>
    <d v="2009-11-01T00:00:00"/>
    <d v="2009-11-01T00:00:00"/>
    <s v="106100 Const Not Classified-Plt In "/>
    <x v="0"/>
    <s v="000.000 : Non-Unitized"/>
    <x v="0"/>
    <x v="1"/>
    <n v="0"/>
    <n v="0"/>
    <n v="0"/>
  </r>
  <r>
    <n v="95604442"/>
    <x v="0"/>
    <s v="FT LAUDERDALE GAS TURBINE FACILITIES - 5070508044"/>
    <s v="34300Z000-PG0921-FtLauderdale GTs"/>
    <s v="2009"/>
    <d v="2009-11-01T00:00:00"/>
    <d v="2009-11-01T00:00:00"/>
    <s v="106100 Const Not Classified-Plt In "/>
    <x v="0"/>
    <s v="000.000 : Non-Unitized"/>
    <x v="0"/>
    <x v="0"/>
    <n v="0"/>
    <n v="0"/>
    <n v="0"/>
  </r>
  <r>
    <n v="95608505"/>
    <x v="0"/>
    <s v="FT LAUDERDALE GAS TURBINE FACILITIES - 5070508044"/>
    <s v="34300Z000-PG0921-FtLauderdale GTs"/>
    <s v="2009"/>
    <d v="2009-11-01T00:00:00"/>
    <d v="2009-11-01T00:00:00"/>
    <s v="106100 Const Not Classified-Plt In "/>
    <x v="0"/>
    <s v="000.000 : Non-Unitized"/>
    <x v="0"/>
    <x v="1"/>
    <n v="0"/>
    <n v="0"/>
    <n v="0"/>
  </r>
  <r>
    <n v="95611822"/>
    <x v="0"/>
    <s v="FT LAUDERDALE GAS TURBINE FACILITIES - 5070508044"/>
    <s v="34300Z000-PG0921-FtLauderdale GTs"/>
    <s v="2009"/>
    <d v="2009-11-01T00:00:00"/>
    <d v="2009-11-01T00:00:00"/>
    <s v="106100 Const Not Classified-Plt In "/>
    <x v="0"/>
    <s v="000.000 : Non-Unitized"/>
    <x v="0"/>
    <x v="0"/>
    <n v="0"/>
    <n v="0"/>
    <n v="0"/>
  </r>
  <r>
    <n v="96081501"/>
    <x v="0"/>
    <s v="FT LAUDERDALE GAS TURBINE FACILITIES - 5070508044"/>
    <s v="34300Z000-PG0921-FtLauderdale GTs"/>
    <s v="2009"/>
    <d v="2009-12-01T00:00:00"/>
    <d v="2009-12-01T00:00:00"/>
    <s v="106100 Const Not Classified-Plt In "/>
    <x v="0"/>
    <s v="000.000 : Non-Unitized"/>
    <x v="0"/>
    <x v="1"/>
    <n v="0"/>
    <n v="0"/>
    <n v="0"/>
  </r>
  <r>
    <n v="96734792"/>
    <x v="0"/>
    <s v="FT LAUDERDALE GAS TURBINE FACILITIES - 5070508044"/>
    <s v="34300Z000-PG0921-FtLauderdale GTs"/>
    <s v="2009"/>
    <d v="2009-12-01T00:00:00"/>
    <d v="2010-01-01T00:00:00"/>
    <s v="106100 Const Not Classified-Plt In "/>
    <x v="0"/>
    <s v="000.000 : Non-Unitized"/>
    <x v="0"/>
    <x v="0"/>
    <n v="0"/>
    <n v="0"/>
    <n v="0"/>
  </r>
  <r>
    <n v="96737020"/>
    <x v="0"/>
    <s v="FT LAUDERDALE GAS TURBINE FACILITIES - 5070508044"/>
    <s v="34300Z000-PG0921-FtLauderdale GTs"/>
    <s v="2009"/>
    <d v="2009-11-01T00:00:00"/>
    <d v="2010-01-01T00:00:00"/>
    <s v="106100 Const Not Classified-Plt In "/>
    <x v="0"/>
    <s v="000.000 : Non-Unitized"/>
    <x v="0"/>
    <x v="1"/>
    <n v="0"/>
    <n v="0"/>
    <n v="0"/>
  </r>
  <r>
    <n v="98233507"/>
    <x v="0"/>
    <s v="FT LAUDERDALE GAS TURBINE FACILITIES - 5070508044"/>
    <s v="34300Z000-PG0921-FtLauderdale GTs"/>
    <s v="2010"/>
    <d v="2010-03-01T00:00:00"/>
    <d v="2010-04-01T00:00:00"/>
    <s v="106100 Const Not Classified-Plt In "/>
    <x v="0"/>
    <s v="000.000 : Non-Unitized"/>
    <x v="0"/>
    <x v="0"/>
    <n v="0"/>
    <n v="0"/>
    <n v="0"/>
  </r>
  <r>
    <n v="98250652"/>
    <x v="0"/>
    <s v="FT LAUDERDALE GAS TURBINE FACILITIES - 5070508044"/>
    <s v="34300Z000-PG0921-FtLauderdale GTs"/>
    <s v="2010"/>
    <d v="2010-04-01T00:00:00"/>
    <d v="2010-04-01T00:00:00"/>
    <s v="106100 Const Not Classified-Plt In "/>
    <x v="0"/>
    <s v="000.000 : Non-Unitized"/>
    <x v="0"/>
    <x v="1"/>
    <n v="0"/>
    <n v="0"/>
    <n v="0"/>
  </r>
  <r>
    <n v="99273546"/>
    <x v="0"/>
    <s v="FT LAUDERDALE GAS TURBINE FACILITIES - 5070508044"/>
    <s v="34300Z000-PG0921-FtLauderdale GTs"/>
    <s v="2010"/>
    <d v="2010-04-01T00:00:00"/>
    <d v="2010-06-01T00:00:00"/>
    <s v="106100 Const Not Classified-Plt In "/>
    <x v="0"/>
    <s v="000.000 : Non-Unitized"/>
    <x v="0"/>
    <x v="0"/>
    <n v="0"/>
    <n v="0"/>
    <n v="0"/>
  </r>
  <r>
    <n v="99756738"/>
    <x v="0"/>
    <s v="FT LAUDERDALE GAS TURBINE FACILITIES - 5070508044"/>
    <s v="34300Z000-PG0921-FtLauderdale GTs"/>
    <s v="2010"/>
    <d v="2010-07-01T00:00:00"/>
    <d v="2010-07-01T00:00:00"/>
    <s v="106100 Const Not Classified-Plt In "/>
    <x v="0"/>
    <s v="000.000 : Non-Unitized"/>
    <x v="0"/>
    <x v="1"/>
    <n v="0"/>
    <n v="0"/>
    <n v="0"/>
  </r>
  <r>
    <n v="99767167"/>
    <x v="0"/>
    <s v="FT LAUDERDALE GAS TURBINE FACILITIES - 5070508044"/>
    <s v="34300Z000-PG0921-FtLauderdale GTs"/>
    <s v="2010"/>
    <d v="2010-07-01T00:00:00"/>
    <d v="2010-07-01T00:00:00"/>
    <s v="106100 Const Not Classified-Plt In "/>
    <x v="0"/>
    <s v="000.000 : Non-Unitized"/>
    <x v="0"/>
    <x v="0"/>
    <n v="0"/>
    <n v="0"/>
    <n v="0"/>
  </r>
  <r>
    <n v="99776144"/>
    <x v="0"/>
    <s v="FT LAUDERDALE GAS TURBINE FACILITIES - 5070508044"/>
    <s v="34300Z000-PG0921-FtLauderdale GTs"/>
    <s v="2009"/>
    <d v="2009-11-01T00:00:00"/>
    <d v="2010-07-01T00:00:00"/>
    <s v="106100 Const Not Classified-Plt In "/>
    <x v="0"/>
    <s v="000.000 : Non-Unitized"/>
    <x v="0"/>
    <x v="1"/>
    <n v="0"/>
    <n v="0"/>
    <n v="0"/>
  </r>
  <r>
    <n v="100313062"/>
    <x v="0"/>
    <s v="FT LAUDERDALE GAS TURBINE FACILITIES - 5070508044"/>
    <s v="34300Z000-PG0921-FtLauderdale GTs"/>
    <s v="2007"/>
    <d v="2007-10-01T00:00:00"/>
    <d v="2010-08-01T00:00:00"/>
    <s v="106100 Const Not Classified-Plt In "/>
    <x v="0"/>
    <s v="000.000 : Non-Unitized"/>
    <x v="0"/>
    <x v="0"/>
    <n v="0"/>
    <n v="0"/>
    <n v="0"/>
  </r>
  <r>
    <n v="100821610"/>
    <x v="0"/>
    <s v="FT LAUDERDALE GAS TURBINE FACILITIES - 5070508044"/>
    <s v="34300Z000-PG0921-FtLauderdale GTs"/>
    <s v="2010"/>
    <d v="2010-09-01T00:00:00"/>
    <d v="2010-09-01T00:00:00"/>
    <s v="106100 Const Not Classified-Plt In "/>
    <x v="0"/>
    <s v="000.000 : Non-Unitized"/>
    <x v="0"/>
    <x v="1"/>
    <n v="0"/>
    <n v="0"/>
    <n v="0"/>
  </r>
  <r>
    <n v="100825247"/>
    <x v="0"/>
    <s v="FT LAUDERDALE GAS TURBINE FACILITIES - 5070508044"/>
    <s v="34300Z000-PG0921-FtLauderdale GTs"/>
    <s v="2010"/>
    <d v="2010-09-01T00:00:00"/>
    <d v="2010-09-01T00:00:00"/>
    <s v="106100 Const Not Classified-Plt In "/>
    <x v="0"/>
    <s v="000.000 : Non-Unitized"/>
    <x v="0"/>
    <x v="0"/>
    <n v="0"/>
    <n v="0"/>
    <n v="0"/>
  </r>
  <r>
    <n v="100834032"/>
    <x v="0"/>
    <s v="FT LAUDERDALE GAS TURBINE FACILITIES - 5070508044"/>
    <s v="34300Z000-PG0921-FtLauderdale GTs"/>
    <s v="2010"/>
    <d v="2010-09-01T00:00:00"/>
    <d v="2010-09-01T00:00:00"/>
    <s v="106100 Const Not Classified-Plt In "/>
    <x v="0"/>
    <s v="000.000 : Non-Unitized"/>
    <x v="0"/>
    <x v="1"/>
    <n v="0"/>
    <n v="0"/>
    <n v="0"/>
  </r>
  <r>
    <n v="101325830"/>
    <x v="0"/>
    <s v="FT LAUDERDALE GAS TURBINE FACILITIES - 5070508044"/>
    <s v="34300Z000-PG0921-FtLauderdale GTs"/>
    <s v="2010"/>
    <d v="2010-10-01T00:00:00"/>
    <d v="2010-10-01T00:00:00"/>
    <s v="106100 Const Not Classified-Plt In "/>
    <x v="0"/>
    <s v="000.000 : Non-Unitized"/>
    <x v="0"/>
    <x v="0"/>
    <n v="0"/>
    <n v="0"/>
    <n v="0"/>
  </r>
  <r>
    <n v="101326171"/>
    <x v="0"/>
    <s v="FT LAUDERDALE GAS TURBINE FACILITIES - 5070508044"/>
    <s v="34300Z000-PG0921-FtLauderdale GTs"/>
    <s v="2010"/>
    <d v="2010-10-01T00:00:00"/>
    <d v="2010-10-01T00:00:00"/>
    <s v="106100 Const Not Classified-Plt In "/>
    <x v="0"/>
    <s v="000.000 : Non-Unitized"/>
    <x v="0"/>
    <x v="1"/>
    <n v="0"/>
    <n v="0"/>
    <n v="0"/>
  </r>
  <r>
    <n v="101338210"/>
    <x v="0"/>
    <s v="FT LAUDERDALE GAS TURBINE FACILITIES - 5070508044"/>
    <s v="34300Z000-PG0921-FtLauderdale GTs"/>
    <s v="2010"/>
    <d v="2010-10-01T00:00:00"/>
    <d v="2010-10-01T00:00:00"/>
    <s v="106100 Const Not Classified-Plt In "/>
    <x v="0"/>
    <s v="000.000 : Non-Unitized"/>
    <x v="0"/>
    <x v="0"/>
    <n v="0"/>
    <n v="0"/>
    <n v="0"/>
  </r>
  <r>
    <n v="101835445"/>
    <x v="0"/>
    <s v="FT LAUDERDALE GAS TURBINE FACILITIES - 5070508044"/>
    <s v="34300Z000-PG0921-FtLauderdale GTs"/>
    <s v="2010"/>
    <d v="2010-11-01T00:00:00"/>
    <d v="2010-11-01T00:00:00"/>
    <s v="106100 Const Not Classified-Plt In "/>
    <x v="0"/>
    <s v="000.000 : Non-Unitized"/>
    <x v="0"/>
    <x v="1"/>
    <n v="0"/>
    <n v="0"/>
    <n v="0"/>
  </r>
  <r>
    <n v="102797699"/>
    <x v="0"/>
    <s v="FT LAUDERDALE GAS TURBINE FACILITIES - 5070508044"/>
    <s v="34300Z000-PG0921-FtLauderdale GTs"/>
    <s v="2010"/>
    <d v="2010-11-01T00:00:00"/>
    <d v="2011-01-01T00:00:00"/>
    <s v="106100 Const Not Classified-Plt In "/>
    <x v="0"/>
    <s v="000.000 : Non-Unitized"/>
    <x v="0"/>
    <x v="0"/>
    <n v="0"/>
    <n v="0"/>
    <n v="0"/>
  </r>
  <r>
    <n v="103262480"/>
    <x v="0"/>
    <s v="FT LAUDERDALE GAS TURBINE FACILITIES - 5070508044"/>
    <s v="34300Z000-PG0921-FtLauderdale GTs"/>
    <s v="2010"/>
    <d v="2010-11-01T00:00:00"/>
    <d v="2011-02-01T00:00:00"/>
    <s v="106100 Const Not Classified-Plt In "/>
    <x v="0"/>
    <s v="000.000 : Non-Unitized"/>
    <x v="0"/>
    <x v="1"/>
    <n v="0"/>
    <n v="0"/>
    <n v="0"/>
  </r>
  <r>
    <n v="103730361"/>
    <x v="0"/>
    <s v="FT LAUDERDALE GAS TURBINE FACILITIES - 5070508044"/>
    <s v="34300Z000-PG0921-FtLauderdale GTs"/>
    <s v="2011"/>
    <d v="2011-03-01T00:00:00"/>
    <d v="2011-03-01T00:00:00"/>
    <s v="106100 Const Not Classified-Plt In "/>
    <x v="0"/>
    <s v="000.000 : Non-Unitized"/>
    <x v="0"/>
    <x v="0"/>
    <n v="0"/>
    <n v="0"/>
    <n v="0"/>
  </r>
  <r>
    <n v="103732692"/>
    <x v="0"/>
    <s v="FT LAUDERDALE GAS TURBINE FACILITIES - 5070508044"/>
    <s v="34300Z000-PG0921-FtLauderdale GTs"/>
    <s v="2011"/>
    <d v="2011-03-01T00:00:00"/>
    <d v="2011-03-01T00:00:00"/>
    <s v="106100 Const Not Classified-Plt In "/>
    <x v="0"/>
    <s v="000.000 : Non-Unitized"/>
    <x v="0"/>
    <x v="1"/>
    <n v="0"/>
    <n v="0"/>
    <n v="0"/>
  </r>
  <r>
    <n v="104195424"/>
    <x v="0"/>
    <s v="FT LAUDERDALE GAS TURBINE FACILITIES - 5070508044"/>
    <s v="34300Z000-PG0921-FtLauderdale GTs"/>
    <s v="2011"/>
    <d v="2011-04-01T00:00:00"/>
    <d v="2011-04-01T00:00:00"/>
    <s v="106100 Const Not Classified-Plt In "/>
    <x v="0"/>
    <s v="000.000 : Non-Unitized"/>
    <x v="0"/>
    <x v="0"/>
    <n v="0"/>
    <n v="0"/>
    <n v="0"/>
  </r>
  <r>
    <n v="104727872"/>
    <x v="0"/>
    <s v="FT LAUDERDALE GAS TURBINE FACILITIES - 5070508044"/>
    <s v="34300Z000-PG0921-FtLauderdale GTs"/>
    <s v="2011"/>
    <d v="2011-05-01T00:00:00"/>
    <d v="2011-05-01T00:00:00"/>
    <s v="106100 Const Not Classified-Plt In "/>
    <x v="0"/>
    <s v="000.000 : Non-Unitized"/>
    <x v="0"/>
    <x v="1"/>
    <n v="0"/>
    <n v="0"/>
    <n v="0"/>
  </r>
  <r>
    <n v="621883279"/>
    <x v="0"/>
    <s v="FT LAUDERDALE GAS TURBINE FACILITIES - 5070508044"/>
    <s v="34300Z000-PG0921-FtLauderdale GTs"/>
    <s v="2011"/>
    <d v="2011-07-01T00:00:00"/>
    <d v="2011-07-01T00:00:00"/>
    <s v="106100 Const Not Classified-Plt In "/>
    <x v="0"/>
    <s v="000.000 : Non-Unitized"/>
    <x v="0"/>
    <x v="0"/>
    <n v="0"/>
    <n v="0"/>
    <n v="0"/>
  </r>
  <r>
    <n v="622686189"/>
    <x v="0"/>
    <s v="FT LAUDERDALE GAS TURBINE FACILITIES - 5070508044"/>
    <s v="34300Z000-PG0921-FtLauderdale GTs"/>
    <s v="2011"/>
    <d v="2011-08-01T00:00:00"/>
    <d v="2011-08-01T00:00:00"/>
    <s v="106100 Const Not Classified-Plt In "/>
    <x v="0"/>
    <s v="000.000 : Non-Unitized"/>
    <x v="0"/>
    <x v="1"/>
    <n v="0"/>
    <n v="0"/>
    <n v="0"/>
  </r>
  <r>
    <n v="626076577"/>
    <x v="0"/>
    <s v="FT LAUDERDALE GAS TURBINE FACILITIES - 5070508044"/>
    <s v="34300Z000-PG0921-FtLauderdale GTs"/>
    <s v="2011"/>
    <d v="2011-10-01T00:00:00"/>
    <d v="2011-11-01T00:00:00"/>
    <s v="106100 Const Not Classified-Plt In "/>
    <x v="0"/>
    <s v="000.000 : Non-Unitized"/>
    <x v="0"/>
    <x v="0"/>
    <n v="0"/>
    <n v="0"/>
    <n v="0"/>
  </r>
  <r>
    <n v="626077660"/>
    <x v="0"/>
    <s v="FT LAUDERDALE GAS TURBINE FACILITIES - 5070508044"/>
    <s v="34300Z000-PG0921-FtLauderdale GTs"/>
    <s v="2011"/>
    <d v="2011-11-01T00:00:00"/>
    <d v="2011-11-01T00:00:00"/>
    <s v="106100 Const Not Classified-Plt In "/>
    <x v="0"/>
    <s v="000.000 : Non-Unitized"/>
    <x v="0"/>
    <x v="1"/>
    <n v="0"/>
    <n v="0"/>
    <n v="0"/>
  </r>
  <r>
    <n v="626077666"/>
    <x v="0"/>
    <s v="FT LAUDERDALE GAS TURBINE FACILITIES - 5070508044"/>
    <s v="34300Z000-PG0921-FtLauderdale GTs"/>
    <s v="2011"/>
    <d v="2011-11-01T00:00:00"/>
    <d v="2011-11-01T00:00:00"/>
    <s v="106100 Const Not Classified-Plt In "/>
    <x v="0"/>
    <s v="000.000 : Non-Unitized"/>
    <x v="0"/>
    <x v="0"/>
    <n v="0"/>
    <n v="0"/>
    <n v="0"/>
  </r>
  <r>
    <n v="627782278"/>
    <x v="0"/>
    <s v="FT LAUDERDALE GAS TURBINE FACILITIES - 5070508044"/>
    <s v="34300Z000-PG0921-FtLauderdale GTs"/>
    <s v="2011"/>
    <d v="2011-11-01T00:00:00"/>
    <d v="2012-01-01T00:00:00"/>
    <s v="106100 Const Not Classified-Plt In "/>
    <x v="0"/>
    <s v="000.000 : Non-Unitized"/>
    <x v="0"/>
    <x v="1"/>
    <n v="0"/>
    <n v="0"/>
    <n v="0"/>
  </r>
  <r>
    <n v="630462332"/>
    <x v="0"/>
    <s v="FT LAUDERDALE GAS TURBINE FACILITIES - 5070508044"/>
    <s v="34300Z000-PG0921-FtLauderdale GTs"/>
    <s v="2012"/>
    <d v="2012-04-01T00:00:00"/>
    <d v="2012-04-01T00:00:00"/>
    <s v="106100 Const Not Classified-Plt In "/>
    <x v="0"/>
    <s v="000.000 : Non-Unitized"/>
    <x v="0"/>
    <x v="0"/>
    <n v="0"/>
    <n v="0"/>
    <n v="0"/>
  </r>
  <r>
    <n v="631266220"/>
    <x v="0"/>
    <s v="FT LAUDERDALE GAS TURBINE FACILITIES - 5070508044"/>
    <s v="34300Z000-PG0921-FtLauderdale GTs"/>
    <s v="2012"/>
    <d v="2012-05-01T00:00:00"/>
    <d v="2012-05-01T00:00:00"/>
    <s v="106100 Const Not Classified-Plt In "/>
    <x v="0"/>
    <s v="000.000 : Non-Unitized"/>
    <x v="0"/>
    <x v="1"/>
    <n v="0"/>
    <n v="0"/>
    <n v="0"/>
  </r>
  <r>
    <n v="632099661"/>
    <x v="0"/>
    <s v="FT LAUDERDALE GAS TURBINE FACILITIES - 5070508044"/>
    <s v="34300Z000-PG0921-FtLauderdale GTs"/>
    <s v="2012"/>
    <d v="2012-06-01T00:00:00"/>
    <d v="2012-06-01T00:00:00"/>
    <s v="106100 Const Not Classified-Plt In "/>
    <x v="0"/>
    <s v="000.000 : Non-Unitized"/>
    <x v="0"/>
    <x v="0"/>
    <n v="0"/>
    <n v="0"/>
    <n v="0"/>
  </r>
  <r>
    <n v="637006293"/>
    <x v="0"/>
    <s v="FT LAUDERDALE GAS TURBINE FACILITIES - 5070508044"/>
    <s v="34300Z000-PG0921-FtLauderdale GTs"/>
    <s v="2012"/>
    <d v="2012-10-01T00:00:00"/>
    <d v="2012-10-01T00:00:00"/>
    <s v="106100 Const Not Classified-Plt In "/>
    <x v="0"/>
    <s v="000.000 : Non-Unitized"/>
    <x v="0"/>
    <x v="1"/>
    <n v="0"/>
    <n v="0"/>
    <n v="0"/>
  </r>
  <r>
    <n v="641584574"/>
    <x v="0"/>
    <s v="FT LAUDERDALE GAS TURBINE FACILITIES - 5070508044"/>
    <s v="34300Z000-PG0921-FtLauderdale GTs"/>
    <s v="2012"/>
    <d v="2012-10-01T00:00:00"/>
    <d v="2013-03-01T00:00:00"/>
    <s v="106100 Const Not Classified-Plt In "/>
    <x v="0"/>
    <s v="000.000 : Non-Unitized"/>
    <x v="0"/>
    <x v="0"/>
    <n v="0"/>
    <n v="0"/>
    <n v="0"/>
  </r>
  <r>
    <n v="653967493"/>
    <x v="0"/>
    <s v="FT LAUDERDALE GAS TURBINE FACILITIES - 5070508044"/>
    <s v="34300Z000-PG0921-FtLauderdale GTs"/>
    <s v="2013"/>
    <d v="2013-12-01T00:00:00"/>
    <d v="2013-12-01T00:00:00"/>
    <s v="106100 Const Not Classified-Plt In "/>
    <x v="0"/>
    <s v="000.000 : Non-Unitized"/>
    <x v="0"/>
    <x v="1"/>
    <n v="0"/>
    <n v="0"/>
    <n v="0"/>
  </r>
  <r>
    <n v="82853668"/>
    <x v="0"/>
    <s v="FT LAUDERDALE GAS TURBINE FACILITIES - 5070508044"/>
    <s v="34300Z031-PG0921-FtLauderdale GTs"/>
    <s v="2008"/>
    <d v="2008-02-01T00:00:00"/>
    <d v="2008-02-01T00:00:00"/>
    <s v="106100 Const Not Classified-Plt In "/>
    <x v="0"/>
    <s v="000.000 : Non-Unitized"/>
    <x v="3"/>
    <x v="0"/>
    <n v="0"/>
    <n v="0"/>
    <n v="0"/>
  </r>
  <r>
    <n v="52171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271.1564 : TURNING GEAR ASSEMBLY"/>
    <x v="0"/>
    <x v="1"/>
    <n v="0"/>
    <n v="0"/>
    <n v="0"/>
  </r>
  <r>
    <n v="52172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271.1564 : TURNING GEAR ASSEMBLY"/>
    <x v="0"/>
    <x v="0"/>
    <n v="0"/>
    <n v="0"/>
    <n v="0"/>
  </r>
  <r>
    <n v="53240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843.9407 : PIPING, ALL UNDER 4 INCH"/>
    <x v="0"/>
    <x v="1"/>
    <n v="0"/>
    <n v="0"/>
    <n v="0"/>
  </r>
  <r>
    <n v="53241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843.9407 : PIPING, ALL UNDER 4 INCH"/>
    <x v="0"/>
    <x v="0"/>
    <n v="0"/>
    <n v="0"/>
    <n v="0"/>
  </r>
  <r>
    <n v="50600"/>
    <x v="0"/>
    <s v="FT LAUDERDALE GAS TURBINE FACILITIES - 5070508044"/>
    <s v="34300Z000-PG0921-FtLauderdale GTs"/>
    <s v="1992"/>
    <d v="1992-07-01T00:00:00"/>
    <d v="1992-07-01T00:00:00"/>
    <s v="101000 Electric Plant In Service"/>
    <x v="0"/>
    <s v="000.000 : FPL Conversion 000"/>
    <x v="0"/>
    <x v="1"/>
    <n v="0"/>
    <n v="0"/>
    <n v="0"/>
  </r>
  <r>
    <n v="50590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000.000 : FPL Conversion 000"/>
    <x v="0"/>
    <x v="0"/>
    <n v="0"/>
    <n v="0"/>
    <n v="0"/>
  </r>
  <r>
    <n v="50591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000.000 : FPL Conversion 000"/>
    <x v="0"/>
    <x v="1"/>
    <n v="0"/>
    <n v="0"/>
    <n v="0"/>
  </r>
  <r>
    <n v="50592"/>
    <x v="0"/>
    <s v="FT LAUDERDALE GAS TURBINE FACILITIES - 5070508044"/>
    <s v="34300Z000-PG0921-FtLauderdale GTs"/>
    <s v="1978"/>
    <d v="1978-07-01T00:00:00"/>
    <d v="1978-07-01T00:00:00"/>
    <s v="101000 Electric Plant In Service"/>
    <x v="0"/>
    <s v="000.000 : FPL Conversion 000"/>
    <x v="0"/>
    <x v="0"/>
    <n v="0"/>
    <n v="0"/>
    <n v="0"/>
  </r>
  <r>
    <n v="50593"/>
    <x v="0"/>
    <s v="FT LAUDERDALE GAS TURBINE FACILITIES - 5070508044"/>
    <s v="34300Z000-PG0921-FtLauderdale GTs"/>
    <s v="1980"/>
    <d v="1980-07-01T00:00:00"/>
    <d v="1980-07-01T00:00:00"/>
    <s v="101000 Electric Plant In Service"/>
    <x v="0"/>
    <s v="000.000 : FPL Conversion 000"/>
    <x v="0"/>
    <x v="1"/>
    <n v="0"/>
    <n v="0"/>
    <n v="0"/>
  </r>
  <r>
    <n v="50594"/>
    <x v="0"/>
    <s v="FT LAUDERDALE GAS TURBINE FACILITIES - 5070508044"/>
    <s v="34300Z000-PG0921-FtLauderdale GTs"/>
    <s v="1983"/>
    <d v="1983-07-01T00:00:00"/>
    <d v="1983-07-01T00:00:00"/>
    <s v="101000 Electric Plant In Service"/>
    <x v="0"/>
    <s v="000.000 : FPL Conversion 000"/>
    <x v="0"/>
    <x v="0"/>
    <n v="0"/>
    <n v="0"/>
    <n v="0"/>
  </r>
  <r>
    <n v="50595"/>
    <x v="0"/>
    <s v="FT LAUDERDALE GAS TURBINE FACILITIES - 5070508044"/>
    <s v="34300Z000-PG0921-FtLauderdale GTs"/>
    <s v="1986"/>
    <d v="1986-07-01T00:00:00"/>
    <d v="1986-07-01T00:00:00"/>
    <s v="101000 Electric Plant In Service"/>
    <x v="0"/>
    <s v="000.000 : FPL Conversion 000"/>
    <x v="0"/>
    <x v="1"/>
    <n v="0"/>
    <n v="0"/>
    <n v="0"/>
  </r>
  <r>
    <n v="50596"/>
    <x v="0"/>
    <s v="FT LAUDERDALE GAS TURBINE FACILITIES - 5070508044"/>
    <s v="34300Z000-PG0921-FtLauderdale GTs"/>
    <s v="1987"/>
    <d v="1987-07-01T00:00:00"/>
    <d v="1987-07-01T00:00:00"/>
    <s v="101000 Electric Plant In Service"/>
    <x v="0"/>
    <s v="000.000 : FPL Conversion 000"/>
    <x v="0"/>
    <x v="0"/>
    <n v="0"/>
    <n v="0"/>
    <n v="0"/>
  </r>
  <r>
    <n v="50597"/>
    <x v="0"/>
    <s v="FT LAUDERDALE GAS TURBINE FACILITIES - 5070508044"/>
    <s v="34300Z000-PG0921-FtLauderdale GTs"/>
    <s v="1988"/>
    <d v="1988-07-01T00:00:00"/>
    <d v="1988-07-01T00:00:00"/>
    <s v="101000 Electric Plant In Service"/>
    <x v="0"/>
    <s v="000.000 : FPL Conversion 000"/>
    <x v="0"/>
    <x v="1"/>
    <n v="0"/>
    <n v="0"/>
    <n v="0"/>
  </r>
  <r>
    <n v="50598"/>
    <x v="0"/>
    <s v="FT LAUDERDALE GAS TURBINE FACILITIES - 5070508044"/>
    <s v="34300Z000-PG0921-FtLauderdale GTs"/>
    <s v="1990"/>
    <d v="1990-07-01T00:00:00"/>
    <d v="1990-07-01T00:00:00"/>
    <s v="101000 Electric Plant In Service"/>
    <x v="0"/>
    <s v="000.000 : FPL Conversion 000"/>
    <x v="0"/>
    <x v="0"/>
    <n v="0"/>
    <n v="0"/>
    <n v="0"/>
  </r>
  <r>
    <n v="50599"/>
    <x v="0"/>
    <s v="FT LAUDERDALE GAS TURBINE FACILITIES - 5070508044"/>
    <s v="34300Z000-PG0921-FtLauderdale GTs"/>
    <s v="1991"/>
    <d v="1991-07-01T00:00:00"/>
    <d v="1991-07-01T00:00:00"/>
    <s v="101000 Electric Plant In Service"/>
    <x v="0"/>
    <s v="000.000 : FPL Conversion 000"/>
    <x v="0"/>
    <x v="1"/>
    <n v="0"/>
    <n v="0"/>
    <n v="0"/>
  </r>
  <r>
    <n v="50601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000.000 : FPL Conversion 000"/>
    <x v="0"/>
    <x v="0"/>
    <n v="0"/>
    <n v="0"/>
    <n v="0"/>
  </r>
  <r>
    <n v="50602"/>
    <x v="0"/>
    <s v="FT LAUDERDALE GAS TURBINE FACILITIES - 5070508044"/>
    <s v="34300Z000-PG0921-FtLauderdale GTs"/>
    <s v="1994"/>
    <d v="1994-07-01T00:00:00"/>
    <d v="1994-07-01T00:00:00"/>
    <s v="101000 Electric Plant In Service"/>
    <x v="0"/>
    <s v="000.000 : FPL Conversion 000"/>
    <x v="0"/>
    <x v="1"/>
    <n v="0"/>
    <n v="0"/>
    <n v="0"/>
  </r>
  <r>
    <n v="50603"/>
    <x v="0"/>
    <s v="FT LAUDERDALE GAS TURBINE FACILITIES - 5070508044"/>
    <s v="34300Z000-PG0921-FtLauderdale GTs"/>
    <s v="1995"/>
    <d v="1995-07-01T00:00:00"/>
    <d v="1995-07-01T00:00:00"/>
    <s v="101000 Electric Plant In Service"/>
    <x v="0"/>
    <s v="000.000 : FPL Conversion 000"/>
    <x v="0"/>
    <x v="0"/>
    <n v="0"/>
    <n v="0"/>
    <n v="0"/>
  </r>
  <r>
    <n v="50604"/>
    <x v="0"/>
    <s v="FT LAUDERDALE GAS TURBINE FACILITIES - 5070508044"/>
    <s v="34300Z000-PG0921-FtLauderdale GTs"/>
    <s v="1996"/>
    <d v="1996-07-01T00:00:00"/>
    <d v="1996-07-01T00:00:00"/>
    <s v="101000 Electric Plant In Service"/>
    <x v="0"/>
    <s v="000.000 : FPL Conversion 000"/>
    <x v="0"/>
    <x v="1"/>
    <n v="0"/>
    <n v="0"/>
    <n v="0"/>
  </r>
  <r>
    <n v="50605"/>
    <x v="0"/>
    <s v="FT LAUDERDALE GAS TURBINE FACILITIES - 5070508044"/>
    <s v="34300Z000-PG0921-FtLauderdale GTs"/>
    <s v="1998"/>
    <d v="1998-07-01T00:00:00"/>
    <d v="1998-07-01T00:00:00"/>
    <s v="101000 Electric Plant In Service"/>
    <x v="0"/>
    <s v="000.000 : FPL Conversion 000"/>
    <x v="0"/>
    <x v="0"/>
    <n v="0"/>
    <n v="0"/>
    <n v="0"/>
  </r>
  <r>
    <n v="50606"/>
    <x v="0"/>
    <s v="FT LAUDERDALE GAS TURBINE FACILITIES - 5070508044"/>
    <s v="34300Z000-PG0921-FtLauderdale GTs"/>
    <s v="1999"/>
    <d v="1999-07-01T00:00:00"/>
    <d v="1999-07-01T00:00:00"/>
    <s v="101000 Electric Plant In Service"/>
    <x v="0"/>
    <s v="000.000 : FPL Conversion 000"/>
    <x v="0"/>
    <x v="1"/>
    <n v="0"/>
    <n v="0"/>
    <n v="0"/>
  </r>
  <r>
    <n v="50607"/>
    <x v="0"/>
    <s v="FT LAUDERDALE GAS TURBINE FACILITIES - 5070508044"/>
    <s v="34300Z000-PG0921-FtLauderdale GTs"/>
    <s v="2000"/>
    <d v="2000-07-01T00:00:00"/>
    <d v="2000-07-01T00:00:00"/>
    <s v="101000 Electric Plant In Service"/>
    <x v="0"/>
    <s v="000.000 : FPL Conversion 000"/>
    <x v="0"/>
    <x v="0"/>
    <n v="0"/>
    <n v="0"/>
    <n v="0"/>
  </r>
  <r>
    <n v="50608"/>
    <x v="0"/>
    <s v="FT LAUDERDALE GAS TURBINE FACILITIES - 5070508044"/>
    <s v="34300Z000-PG0921-FtLauderdale GTs"/>
    <s v="2001"/>
    <d v="2001-07-01T00:00:00"/>
    <d v="2001-07-01T00:00:00"/>
    <s v="101000 Electric Plant In Service"/>
    <x v="0"/>
    <s v="000.000 : FPL Conversion 000"/>
    <x v="0"/>
    <x v="1"/>
    <n v="0"/>
    <n v="0"/>
    <n v="0"/>
  </r>
  <r>
    <n v="53087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835.9347 : STACK/CHIMNEY DUCTWORK"/>
    <x v="0"/>
    <x v="0"/>
    <n v="0"/>
    <n v="0"/>
    <n v="0"/>
  </r>
  <r>
    <n v="53020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834.9333 : SILENCER/MUFFLER"/>
    <x v="0"/>
    <x v="1"/>
    <n v="0"/>
    <n v="0"/>
    <n v="0"/>
  </r>
  <r>
    <n v="53021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834.9333 : SILENCER/MUFFLER"/>
    <x v="0"/>
    <x v="0"/>
    <n v="0"/>
    <n v="0"/>
    <n v="0"/>
  </r>
  <r>
    <n v="53022"/>
    <x v="0"/>
    <s v="FT LAUDERDALE GAS TURBINE FACILITIES - 5070508044"/>
    <s v="34300Z000-PG0921-FtLauderdale GTs"/>
    <s v="1991"/>
    <d v="1991-07-01T00:00:00"/>
    <d v="1991-07-01T00:00:00"/>
    <s v="101000 Electric Plant In Service"/>
    <x v="0"/>
    <s v="834.9333 : SILENCER/MUFFLER"/>
    <x v="0"/>
    <x v="1"/>
    <n v="0"/>
    <n v="0"/>
    <n v="0"/>
  </r>
  <r>
    <n v="53023"/>
    <x v="0"/>
    <s v="FT LAUDERDALE GAS TURBINE FACILITIES - 5070508044"/>
    <s v="34300Z000-PG0921-FtLauderdale GTs"/>
    <s v="1992"/>
    <d v="1992-07-01T00:00:00"/>
    <d v="1992-07-01T00:00:00"/>
    <s v="101000 Electric Plant In Service"/>
    <x v="0"/>
    <s v="834.9333 : SILENCER/MUFFLER"/>
    <x v="0"/>
    <x v="0"/>
    <n v="0"/>
    <n v="0"/>
    <n v="0"/>
  </r>
  <r>
    <n v="53024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834.9333 : SILENCER/MUFFLER"/>
    <x v="0"/>
    <x v="1"/>
    <n v="0"/>
    <n v="0"/>
    <n v="0"/>
  </r>
  <r>
    <n v="52744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473.5711 : ENCLOSURE"/>
    <x v="0"/>
    <x v="0"/>
    <n v="0"/>
    <n v="0"/>
    <n v="0"/>
  </r>
  <r>
    <n v="51891"/>
    <x v="0"/>
    <s v="FT LAUDERDALE GAS TURBINE FACILITIES - 5070508044"/>
    <s v="34300Z000-PG0921-FtLauderdale GTs"/>
    <s v="1980"/>
    <d v="1980-07-01T00:00:00"/>
    <d v="1980-07-01T00:00:00"/>
    <s v="101000 Electric Plant In Service"/>
    <x v="0"/>
    <s v="146.0283 : BURNER CANS"/>
    <x v="0"/>
    <x v="1"/>
    <n v="0"/>
    <n v="0"/>
    <n v="0"/>
  </r>
  <r>
    <n v="51892"/>
    <x v="0"/>
    <s v="FT LAUDERDALE GAS TURBINE FACILITIES - 5070508044"/>
    <s v="34300Z000-PG0921-FtLauderdale GTs"/>
    <s v="1986"/>
    <d v="1986-07-01T00:00:00"/>
    <d v="1986-07-01T00:00:00"/>
    <s v="101000 Electric Plant In Service"/>
    <x v="0"/>
    <s v="146.0283 : BURNER CANS"/>
    <x v="0"/>
    <x v="0"/>
    <n v="0"/>
    <n v="0"/>
    <n v="0"/>
  </r>
  <r>
    <n v="51914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288 : COLD SECTION CASING"/>
    <x v="0"/>
    <x v="1"/>
    <n v="0"/>
    <n v="0"/>
    <n v="0"/>
  </r>
  <r>
    <n v="51915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288 : COLD SECTION CASING"/>
    <x v="0"/>
    <x v="0"/>
    <n v="0"/>
    <n v="0"/>
    <n v="0"/>
  </r>
  <r>
    <n v="51916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146.0288 : COLD SECTION CASING"/>
    <x v="0"/>
    <x v="1"/>
    <n v="0"/>
    <n v="0"/>
    <n v="0"/>
  </r>
  <r>
    <n v="40844254"/>
    <x v="0"/>
    <s v="FT LAUDERDALE GAS TURBINE FACILITIES - 5070508044"/>
    <s v="34300Z000-PG0921-FtLauderdale GTs"/>
    <s v="1999"/>
    <d v="1999-07-01T00:00:00"/>
    <d v="1999-07-01T00:00:00"/>
    <s v="101000 Electric Plant In Service"/>
    <x v="0"/>
    <s v="146.0302 : GAS TURBINE ENGINE "/>
    <x v="0"/>
    <x v="0"/>
    <n v="0"/>
    <n v="0"/>
    <n v="0"/>
  </r>
  <r>
    <n v="41623407"/>
    <x v="0"/>
    <s v="FT LAUDERDALE GAS TURBINE FACILITIES - 5070508044"/>
    <s v="34300Z000-PG0921-FtLauderdale GTs"/>
    <s v="1980"/>
    <d v="1980-07-01T00:00:00"/>
    <d v="1980-07-01T00:00:00"/>
    <s v="101000 Electric Plant In Service"/>
    <x v="0"/>
    <s v="146.0302 : GAS TURBINE ENGINE "/>
    <x v="0"/>
    <x v="1"/>
    <n v="0"/>
    <n v="0"/>
    <n v="0"/>
  </r>
  <r>
    <n v="41623413"/>
    <x v="0"/>
    <s v="FT LAUDERDALE GAS TURBINE FACILITIES - 5070508044"/>
    <s v="34300Z000-PG0921-FtLauderdale GTs"/>
    <s v="2003"/>
    <d v="2003-12-01T00:00:00"/>
    <d v="2003-01-01T00:00:00"/>
    <s v="101000 Electric Plant In Service"/>
    <x v="0"/>
    <s v="146.0302 : GAS TURBINE ENGINE "/>
    <x v="0"/>
    <x v="0"/>
    <n v="0"/>
    <n v="0"/>
    <n v="0"/>
  </r>
  <r>
    <n v="44039163"/>
    <x v="0"/>
    <s v="FT LAUDERDALE GAS TURBINE FACILITIES - 5070508044"/>
    <s v="34300Z000-PG0921-FtLauderdale GTs"/>
    <s v="2004"/>
    <d v="2004-08-01T00:00:00"/>
    <d v="2004-01-01T00:00:00"/>
    <s v="101000 Electric Plant In Service"/>
    <x v="0"/>
    <s v="146.0302 : GAS TURBINE ENGINE "/>
    <x v="0"/>
    <x v="1"/>
    <n v="0"/>
    <n v="0"/>
    <n v="0"/>
  </r>
  <r>
    <n v="49598937"/>
    <x v="0"/>
    <s v="FT LAUDERDALE GAS TURBINE FACILITIES - 5070508044"/>
    <s v="34300Z000-PG0921-FtLauderdale GTs"/>
    <s v="2004"/>
    <d v="2004-12-01T00:00:00"/>
    <d v="2004-01-01T00:00:00"/>
    <s v="101000 Electric Plant In Service"/>
    <x v="0"/>
    <s v="146.0302 : GAS TURBINE ENGINE "/>
    <x v="0"/>
    <x v="0"/>
    <n v="0"/>
    <n v="0"/>
    <n v="0"/>
  </r>
  <r>
    <n v="49598946"/>
    <x v="0"/>
    <s v="FT LAUDERDALE GAS TURBINE FACILITIES - 5070508044"/>
    <s v="34300Z000-PG0921-FtLauderdale GTs"/>
    <s v="2004"/>
    <d v="2004-08-01T00:00:00"/>
    <d v="2004-01-01T00:00:00"/>
    <s v="101000 Electric Plant In Service"/>
    <x v="0"/>
    <s v="146.0302 : GAS TURBINE ENGINE "/>
    <x v="0"/>
    <x v="1"/>
    <n v="0"/>
    <n v="0"/>
    <n v="0"/>
  </r>
  <r>
    <n v="50575644"/>
    <x v="0"/>
    <s v="FT LAUDERDALE GAS TURBINE FACILITIES - 5070508044"/>
    <s v="34300Z000-PG0921-FtLauderdale GTs"/>
    <s v="2004"/>
    <d v="2004-06-01T00:00:00"/>
    <d v="2004-01-01T00:00:00"/>
    <s v="101000 Electric Plant In Service"/>
    <x v="0"/>
    <s v="146.0302 : GAS TURBINE ENGINE "/>
    <x v="0"/>
    <x v="0"/>
    <n v="0"/>
    <n v="0"/>
    <n v="0"/>
  </r>
  <r>
    <n v="50618863"/>
    <x v="0"/>
    <s v="FT LAUDERDALE GAS TURBINE FACILITIES - 5070508044"/>
    <s v="34300Z000-PG0921-FtLauderdale GTs"/>
    <s v="2004"/>
    <d v="2004-09-01T00:00:00"/>
    <d v="2005-01-01T00:00:00"/>
    <s v="101000 Electric Plant In Service"/>
    <x v="0"/>
    <s v="146.0302 : GAS TURBINE ENGINE "/>
    <x v="0"/>
    <x v="1"/>
    <n v="0"/>
    <n v="0"/>
    <n v="0"/>
  </r>
  <r>
    <n v="57904747"/>
    <x v="0"/>
    <s v="FT LAUDERDALE GAS TURBINE FACILITIES - 5070508044"/>
    <s v="34300Z000-PG0921-FtLauderdale GTs"/>
    <s v="2005"/>
    <d v="2005-11-01T00:00:00"/>
    <d v="2005-01-01T00:00:00"/>
    <s v="101000 Electric Plant In Service"/>
    <x v="0"/>
    <s v="146.0302 : GAS TURBINE ENGINE "/>
    <x v="0"/>
    <x v="0"/>
    <n v="0"/>
    <n v="0"/>
    <n v="0"/>
  </r>
  <r>
    <n v="60186023"/>
    <x v="0"/>
    <s v="FT LAUDERDALE GAS TURBINE FACILITIES - 5070508044"/>
    <s v="34300Z000-PG0921-FtLauderdale GTs"/>
    <s v="2005"/>
    <d v="2005-12-01T00:00:00"/>
    <d v="2005-01-01T00:00:00"/>
    <s v="101000 Electric Plant In Service"/>
    <x v="0"/>
    <s v="146.0302 : GAS TURBINE ENGINE "/>
    <x v="0"/>
    <x v="1"/>
    <n v="0"/>
    <n v="0"/>
    <n v="0"/>
  </r>
  <r>
    <n v="71039664"/>
    <x v="0"/>
    <s v="FT LAUDERDALE GAS TURBINE FACILITIES - 5070508044"/>
    <s v="34300Z000-PG0921-FtLauderdale GTs"/>
    <s v="2006"/>
    <d v="2006-10-01T00:00:00"/>
    <d v="2006-01-01T00:00:00"/>
    <s v="101000 Electric Plant In Service"/>
    <x v="0"/>
    <s v="146.0302 : GAS TURBINE ENGINE "/>
    <x v="0"/>
    <x v="0"/>
    <n v="0"/>
    <n v="0"/>
    <n v="0"/>
  </r>
  <r>
    <n v="89557113"/>
    <x v="0"/>
    <s v="FT LAUDERDALE GAS TURBINE FACILITIES - 5070508044"/>
    <s v="34300Z000-PG0921-FtLauderdale GTs"/>
    <s v="2008"/>
    <d v="2008-02-01T00:00:00"/>
    <d v="2008-01-01T00:00:00"/>
    <s v="101000 Electric Plant In Service"/>
    <x v="0"/>
    <s v="146.0302 : GAS TURBINE ENGINE "/>
    <x v="0"/>
    <x v="1"/>
    <n v="0"/>
    <n v="0"/>
    <n v="0"/>
  </r>
  <r>
    <n v="90863915"/>
    <x v="0"/>
    <s v="FT LAUDERDALE GAS TURBINE FACILITIES - 5070508044"/>
    <s v="34300Z000-PG0921-FtLauderdale GTs"/>
    <s v="2008"/>
    <d v="2008-06-01T00:00:00"/>
    <d v="2008-07-01T00:00:00"/>
    <s v="101000 Electric Plant In Service"/>
    <x v="0"/>
    <s v="146.0302 : GAS TURBINE ENGINE "/>
    <x v="0"/>
    <x v="0"/>
    <n v="0"/>
    <n v="0"/>
    <n v="0"/>
  </r>
  <r>
    <n v="91043754"/>
    <x v="0"/>
    <s v="FT LAUDERDALE GAS TURBINE FACILITIES - 5070508044"/>
    <s v="34300Z000-PG0921-FtLauderdale GTs"/>
    <s v="2007"/>
    <d v="2007-09-01T00:00:00"/>
    <d v="2007-09-01T00:00:00"/>
    <s v="101000 Electric Plant In Service"/>
    <x v="0"/>
    <s v="146.0302 : GAS TURBINE ENGINE "/>
    <x v="0"/>
    <x v="1"/>
    <n v="0"/>
    <n v="0"/>
    <n v="0"/>
  </r>
  <r>
    <n v="96351498"/>
    <x v="0"/>
    <s v="FT LAUDERDALE GAS TURBINE FACILITIES - 5070508044"/>
    <s v="34300Z000-PG0921-FtLauderdale GTs"/>
    <s v="2007"/>
    <d v="2007-11-01T00:00:00"/>
    <d v="2007-01-01T00:00:00"/>
    <s v="101000 Electric Plant In Service"/>
    <x v="0"/>
    <s v="146.0302 : GAS TURBINE ENGINE "/>
    <x v="0"/>
    <x v="0"/>
    <n v="0"/>
    <n v="0"/>
    <n v="0"/>
  </r>
  <r>
    <n v="96351507"/>
    <x v="0"/>
    <s v="FT LAUDERDALE GAS TURBINE FACILITIES - 5070508044"/>
    <s v="34300Z000-PG0921-FtLauderdale GTs"/>
    <s v="2007"/>
    <d v="2007-11-01T00:00:00"/>
    <d v="2007-01-01T00:00:00"/>
    <s v="101000 Electric Plant In Service"/>
    <x v="0"/>
    <s v="146.0302 : GAS TURBINE ENGINE "/>
    <x v="0"/>
    <x v="1"/>
    <n v="0"/>
    <n v="0"/>
    <n v="0"/>
  </r>
  <r>
    <n v="98276162"/>
    <x v="0"/>
    <s v="FT LAUDERDALE GAS TURBINE FACILITIES - 5070508044"/>
    <s v="34300Z000-PG0921-FtLauderdale GTs"/>
    <s v="2008"/>
    <d v="2008-08-01T00:00:00"/>
    <d v="2008-08-01T00:00:00"/>
    <s v="101000 Electric Plant In Service"/>
    <x v="0"/>
    <s v="146.0302 : GAS TURBINE ENGINE "/>
    <x v="0"/>
    <x v="0"/>
    <n v="0"/>
    <n v="0"/>
    <n v="0"/>
  </r>
  <r>
    <n v="99555905"/>
    <x v="0"/>
    <s v="FT LAUDERDALE GAS TURBINE FACILITIES - 5070508044"/>
    <s v="34300Z000-PG0921-FtLauderdale GTs"/>
    <s v="2005"/>
    <d v="2005-12-01T00:00:00"/>
    <d v="2005-01-01T00:00:00"/>
    <s v="101000 Electric Plant In Service"/>
    <x v="0"/>
    <s v="146.0302 : GAS TURBINE ENGINE "/>
    <x v="0"/>
    <x v="1"/>
    <n v="0"/>
    <n v="0"/>
    <n v="0"/>
  </r>
  <r>
    <n v="100757922"/>
    <x v="0"/>
    <s v="FT LAUDERDALE GAS TURBINE FACILITIES - 5070508044"/>
    <s v="34300Z000-PG0921-FtLauderdale GTs"/>
    <s v="2007"/>
    <d v="2007-10-01T00:00:00"/>
    <d v="2010-08-01T00:00:00"/>
    <s v="101000 Electric Plant In Service"/>
    <x v="0"/>
    <s v="146.0302 : GAS TURBINE ENGINE "/>
    <x v="0"/>
    <x v="0"/>
    <n v="0"/>
    <n v="0"/>
    <n v="0"/>
  </r>
  <r>
    <n v="101158320"/>
    <x v="0"/>
    <s v="FT LAUDERDALE GAS TURBINE FACILITIES - 5070508044"/>
    <s v="34300Z000-PG0921-FtLauderdale GTs"/>
    <s v="2007"/>
    <d v="2007-10-01T00:00:00"/>
    <d v="2010-08-01T00:00:00"/>
    <s v="101000 Electric Plant In Service"/>
    <x v="0"/>
    <s v="146.0302 : GAS TURBINE ENGINE "/>
    <x v="0"/>
    <x v="1"/>
    <n v="0"/>
    <n v="0"/>
    <n v="0"/>
  </r>
  <r>
    <n v="103797089"/>
    <x v="0"/>
    <s v="FT LAUDERDALE GAS TURBINE FACILITIES - 5070508044"/>
    <s v="34300Z000-PG0921-FtLauderdale GTs"/>
    <s v="2010"/>
    <d v="2010-04-01T00:00:00"/>
    <d v="2010-04-01T00:00:00"/>
    <s v="101000 Electric Plant In Service"/>
    <x v="0"/>
    <s v="146.0302 : GAS TURBINE ENGINE "/>
    <x v="0"/>
    <x v="0"/>
    <n v="0"/>
    <n v="0"/>
    <n v="0"/>
  </r>
  <r>
    <n v="104260665"/>
    <x v="0"/>
    <s v="FT LAUDERDALE GAS TURBINE FACILITIES - 5070508044"/>
    <s v="34300Z000-PG0921-FtLauderdale GTs"/>
    <s v="2010"/>
    <d v="2010-09-01T00:00:00"/>
    <d v="2010-09-01T00:00:00"/>
    <s v="101000 Electric Plant In Service"/>
    <x v="0"/>
    <s v="146.0302 : GAS TURBINE ENGINE "/>
    <x v="0"/>
    <x v="1"/>
    <n v="0"/>
    <n v="0"/>
    <n v="0"/>
  </r>
  <r>
    <n v="104260682"/>
    <x v="0"/>
    <s v="FT LAUDERDALE GAS TURBINE FACILITIES - 5070508044"/>
    <s v="34300Z000-PG0921-FtLauderdale GTs"/>
    <s v="2009"/>
    <d v="2009-07-01T00:00:00"/>
    <d v="2009-07-01T00:00:00"/>
    <s v="101000 Electric Plant In Service"/>
    <x v="0"/>
    <s v="146.0302 : GAS TURBINE ENGINE "/>
    <x v="0"/>
    <x v="0"/>
    <n v="0"/>
    <n v="0"/>
    <n v="0"/>
  </r>
  <r>
    <n v="104784604"/>
    <x v="0"/>
    <s v="FT LAUDERDALE GAS TURBINE FACILITIES - 5070508044"/>
    <s v="34300Z000-PG0921-FtLauderdale GTs"/>
    <s v="2010"/>
    <d v="2010-11-01T00:00:00"/>
    <d v="2010-11-01T00:00:00"/>
    <s v="101000 Electric Plant In Service"/>
    <x v="0"/>
    <s v="146.0302 : GAS TURBINE ENGINE "/>
    <x v="0"/>
    <x v="1"/>
    <n v="0"/>
    <n v="0"/>
    <n v="0"/>
  </r>
  <r>
    <n v="631814052"/>
    <x v="0"/>
    <s v="FT LAUDERDALE GAS TURBINE FACILITIES - 5070508044"/>
    <s v="34300Z000-PG0921-FtLauderdale GTs"/>
    <s v="2011"/>
    <d v="2011-08-01T00:00:00"/>
    <d v="2011-08-01T00:00:00"/>
    <s v="101000 Electric Plant In Service"/>
    <x v="0"/>
    <s v="146.0302 : GAS TURBINE ENGINE "/>
    <x v="0"/>
    <x v="0"/>
    <n v="0"/>
    <n v="0"/>
    <n v="0"/>
  </r>
  <r>
    <n v="51928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291 : FUEL MANIFOLD COMPLETE"/>
    <x v="0"/>
    <x v="1"/>
    <n v="0"/>
    <n v="0"/>
    <n v="0"/>
  </r>
  <r>
    <n v="51895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284 : CONTROL/INSTRUMENTATION "/>
    <x v="0"/>
    <x v="0"/>
    <n v="0"/>
    <n v="0"/>
    <n v="0"/>
  </r>
  <r>
    <n v="51896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284 : CONTROL/INSTRUMENTATION "/>
    <x v="0"/>
    <x v="1"/>
    <n v="0"/>
    <n v="0"/>
    <n v="0"/>
  </r>
  <r>
    <n v="51904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286 : HIGH SPEED COMPRESSOR RO"/>
    <x v="0"/>
    <x v="0"/>
    <n v="0"/>
    <n v="0"/>
    <n v="0"/>
  </r>
  <r>
    <n v="51905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286 : HIGH SPEED COMPRESSOR RO"/>
    <x v="0"/>
    <x v="1"/>
    <n v="0"/>
    <n v="0"/>
    <n v="0"/>
  </r>
  <r>
    <n v="51906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146.0286 : HIGH SPEED COMPRESSOR RO"/>
    <x v="0"/>
    <x v="0"/>
    <n v="0"/>
    <n v="0"/>
    <n v="0"/>
  </r>
  <r>
    <n v="51909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287 : HIGH SPEED COMPRESSOR ST"/>
    <x v="0"/>
    <x v="1"/>
    <n v="0"/>
    <n v="0"/>
    <n v="0"/>
  </r>
  <r>
    <n v="51910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287 : HIGH SPEED COMPRESSOR ST"/>
    <x v="0"/>
    <x v="0"/>
    <n v="0"/>
    <n v="0"/>
    <n v="0"/>
  </r>
  <r>
    <n v="51911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146.0287 : HIGH SPEED COMPRESSOR ST"/>
    <x v="0"/>
    <x v="1"/>
    <n v="0"/>
    <n v="0"/>
    <n v="0"/>
  </r>
  <r>
    <n v="51919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289 : LOW SPEED COMPRESSOR ROT"/>
    <x v="0"/>
    <x v="0"/>
    <n v="0"/>
    <n v="0"/>
    <n v="0"/>
  </r>
  <r>
    <n v="51920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289 : LOW SPEED COMPRESSOR ROT"/>
    <x v="0"/>
    <x v="1"/>
    <n v="0"/>
    <n v="0"/>
    <n v="0"/>
  </r>
  <r>
    <n v="51921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146.0289 : LOW SPEED COMPRESSOR ROT"/>
    <x v="0"/>
    <x v="0"/>
    <n v="0"/>
    <n v="0"/>
    <n v="0"/>
  </r>
  <r>
    <n v="51924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290 : LOW SPEED COMPRESSOR STA"/>
    <x v="0"/>
    <x v="1"/>
    <n v="0"/>
    <n v="0"/>
    <n v="0"/>
  </r>
  <r>
    <n v="51925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290 : LOW SPEED COMPRESSOR STA"/>
    <x v="0"/>
    <x v="0"/>
    <n v="0"/>
    <n v="0"/>
    <n v="0"/>
  </r>
  <r>
    <n v="51926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146.0290 : LOW SPEED COMPRESSOR STA"/>
    <x v="0"/>
    <x v="1"/>
    <n v="0"/>
    <n v="0"/>
    <n v="0"/>
  </r>
  <r>
    <n v="51936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293 : HIGH SPEED TURBINE ROT. "/>
    <x v="0"/>
    <x v="0"/>
    <n v="0"/>
    <n v="0"/>
    <n v="0"/>
  </r>
  <r>
    <n v="51937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293 : HIGH SPEED TURBINE ROT. "/>
    <x v="0"/>
    <x v="1"/>
    <n v="0"/>
    <n v="0"/>
    <n v="0"/>
  </r>
  <r>
    <n v="51938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146.0293 : HIGH SPEED TURBINE ROT. "/>
    <x v="0"/>
    <x v="0"/>
    <n v="0"/>
    <n v="0"/>
    <n v="0"/>
  </r>
  <r>
    <n v="51943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294 : HIGH SPEED TURBINE SHAFT"/>
    <x v="0"/>
    <x v="1"/>
    <n v="0"/>
    <n v="0"/>
    <n v="0"/>
  </r>
  <r>
    <n v="51944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294 : HIGH SPEED TURBINE SHAFT"/>
    <x v="0"/>
    <x v="0"/>
    <n v="0"/>
    <n v="0"/>
    <n v="0"/>
  </r>
  <r>
    <n v="51945"/>
    <x v="0"/>
    <s v="FT LAUDERDALE GAS TURBINE FACILITIES - 5070508044"/>
    <s v="34300Z000-PG0921-FtLauderdale GTs"/>
    <s v="1980"/>
    <d v="1980-07-01T00:00:00"/>
    <d v="1980-07-01T00:00:00"/>
    <s v="101000 Electric Plant In Service"/>
    <x v="0"/>
    <s v="146.0294 : HIGH SPEED TURBINE SHAFT"/>
    <x v="0"/>
    <x v="1"/>
    <n v="0"/>
    <n v="0"/>
    <n v="0"/>
  </r>
  <r>
    <n v="51946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146.0294 : HIGH SPEED TURBINE SHAFT"/>
    <x v="0"/>
    <x v="0"/>
    <n v="0"/>
    <n v="0"/>
    <n v="0"/>
  </r>
  <r>
    <n v="51948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295 : LOW SPEED TURBINE ROT. B"/>
    <x v="0"/>
    <x v="1"/>
    <n v="0"/>
    <n v="0"/>
    <n v="0"/>
  </r>
  <r>
    <n v="51949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295 : LOW SPEED TURBINE ROT. B"/>
    <x v="0"/>
    <x v="0"/>
    <n v="0"/>
    <n v="0"/>
    <n v="0"/>
  </r>
  <r>
    <n v="51950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146.0295 : LOW SPEED TURBINE ROT. B"/>
    <x v="0"/>
    <x v="1"/>
    <n v="0"/>
    <n v="0"/>
    <n v="0"/>
  </r>
  <r>
    <n v="51952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296 : LOW SPEED TURBINE STA. B"/>
    <x v="0"/>
    <x v="0"/>
    <n v="0"/>
    <n v="0"/>
    <n v="0"/>
  </r>
  <r>
    <n v="51953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296 : LOW SPEED TURBINE STA. B"/>
    <x v="0"/>
    <x v="1"/>
    <n v="0"/>
    <n v="0"/>
    <n v="0"/>
  </r>
  <r>
    <n v="51954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146.0296 : LOW SPEED TURBINE STA. B"/>
    <x v="0"/>
    <x v="0"/>
    <n v="0"/>
    <n v="0"/>
    <n v="0"/>
  </r>
  <r>
    <n v="51956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297 : LOW SPEED TURBINE SHAFT "/>
    <x v="0"/>
    <x v="1"/>
    <n v="0"/>
    <n v="0"/>
    <n v="0"/>
  </r>
  <r>
    <n v="51957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297 : LOW SPEED TURBINE SHAFT "/>
    <x v="0"/>
    <x v="0"/>
    <n v="0"/>
    <n v="0"/>
    <n v="0"/>
  </r>
  <r>
    <n v="51958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146.0297 : LOW SPEED TURBINE SHAFT "/>
    <x v="0"/>
    <x v="1"/>
    <n v="0"/>
    <n v="0"/>
    <n v="0"/>
  </r>
  <r>
    <n v="51960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146.0298 : GEAR BOX (INCL. OIL PUMP"/>
    <x v="0"/>
    <x v="0"/>
    <n v="0"/>
    <n v="0"/>
    <n v="0"/>
  </r>
  <r>
    <n v="51961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146.0298 : GEAR BOX (INCL. OIL PUMP"/>
    <x v="0"/>
    <x v="1"/>
    <n v="0"/>
    <n v="0"/>
    <n v="0"/>
  </r>
  <r>
    <n v="51962"/>
    <x v="0"/>
    <s v="FT LAUDERDALE GAS TURBINE FACILITIES - 5070508044"/>
    <s v="34300Z000-PG0921-FtLauderdale GTs"/>
    <s v="1993"/>
    <d v="1993-07-01T00:00:00"/>
    <d v="1993-07-01T00:00:00"/>
    <s v="101000 Electric Plant In Service"/>
    <x v="0"/>
    <s v="146.0298 : GEAR BOX (INCL. OIL PUMP"/>
    <x v="0"/>
    <x v="0"/>
    <n v="0"/>
    <n v="0"/>
    <n v="0"/>
  </r>
  <r>
    <n v="53201"/>
    <x v="0"/>
    <s v="FT LAUDERDALE GAS TURBINE FACILITIES - 5070508044"/>
    <s v="34300Z000-PG0921-FtLauderdale GTs"/>
    <s v="1970"/>
    <d v="1970-07-01T00:00:00"/>
    <d v="1970-07-01T00:00:00"/>
    <s v="101000 Electric Plant In Service"/>
    <x v="0"/>
    <s v="838.9375 : RECEIVER                "/>
    <x v="0"/>
    <x v="1"/>
    <n v="0"/>
    <n v="0"/>
    <n v="0"/>
  </r>
  <r>
    <n v="53202"/>
    <x v="0"/>
    <s v="FT LAUDERDALE GAS TURBINE FACILITIES - 5070508044"/>
    <s v="34300Z000-PG0921-FtLauderdale GTs"/>
    <s v="1972"/>
    <d v="1972-07-01T00:00:00"/>
    <d v="1972-07-01T00:00:00"/>
    <s v="101000 Electric Plant In Service"/>
    <x v="0"/>
    <s v="838.9375 : RECEIVER                "/>
    <x v="0"/>
    <x v="0"/>
    <n v="0"/>
    <n v="0"/>
    <n v="0"/>
  </r>
  <r>
    <n v="50589"/>
    <x v="0"/>
    <s v="*INACTIVE* FT LAUD PP SPARE JET ENGINES - 5070508024"/>
    <s v="34300Z000-PG0921-FtLauderdale GTs"/>
    <s v="1972"/>
    <d v="1972-07-01T00:00:00"/>
    <d v="1972-07-01T00:00:00"/>
    <s v="101000 Electric Plant In Service"/>
    <x v="0"/>
    <s v="000.000 : FPL Conversion 000"/>
    <x v="0"/>
    <x v="1"/>
    <n v="0"/>
    <n v="0"/>
    <n v="0"/>
  </r>
  <r>
    <n v="818588"/>
    <x v="0"/>
    <s v="FT LAUDERDALE POWER PLT GAS TURBINES SET1 - 5070508045"/>
    <s v="34300Z000-PG0921-FtLauderdale GTs"/>
    <s v="1987"/>
    <d v="1987-07-01T00:00:00"/>
    <d v="1987-07-01T00:00:00"/>
    <s v="106100 Const Not Classified-Plt In "/>
    <x v="0"/>
    <s v="000.000 : Non-Unitized"/>
    <x v="0"/>
    <x v="0"/>
    <n v="0"/>
    <n v="0"/>
    <n v="0"/>
  </r>
  <r>
    <n v="639848955"/>
    <x v="0"/>
    <s v="FT LAUDERDALE POWER PLT GAS TURBINES SET1 - 5070508045"/>
    <s v="34300Z000-PG0921-FtLauderdale GTs"/>
    <s v="2013"/>
    <d v="2013-01-01T00:00:00"/>
    <d v="2013-01-01T00:00:00"/>
    <s v="106100 Const Not Classified-Plt In "/>
    <x v="0"/>
    <s v="000.000 : Non-Unitized"/>
    <x v="0"/>
    <x v="1"/>
    <n v="0"/>
    <n v="0"/>
    <n v="0"/>
  </r>
  <r>
    <n v="50609"/>
    <x v="0"/>
    <s v="FT LAUDERDALE POWER PLT GAS TURBINES SET1 - 5070508045"/>
    <s v="34300Z000-PG0921-FtLauderdale GTs"/>
    <s v="1970"/>
    <d v="1970-07-01T00:00:00"/>
    <d v="1970-07-01T00:00:00"/>
    <s v="101000 Electric Plant In Service"/>
    <x v="0"/>
    <s v="000.000 : FPL Conversion 000"/>
    <x v="0"/>
    <x v="0"/>
    <n v="0"/>
    <n v="0"/>
    <n v="0"/>
  </r>
  <r>
    <n v="50610"/>
    <x v="0"/>
    <s v="FT LAUDERDALE POWER PLT GAS TURBINES SET1 - 5070508045"/>
    <s v="34300Z000-PG0921-FtLauderdale GTs"/>
    <s v="1972"/>
    <d v="1972-07-01T00:00:00"/>
    <d v="1972-07-01T00:00:00"/>
    <s v="101000 Electric Plant In Service"/>
    <x v="0"/>
    <s v="000.000 : FPL Conversion 000"/>
    <x v="0"/>
    <x v="1"/>
    <n v="0"/>
    <n v="0"/>
    <n v="0"/>
  </r>
  <r>
    <n v="50612"/>
    <x v="0"/>
    <s v="FT LAUDERDALE POWER PLT GAS TURBINES SET2 - 5070508046"/>
    <s v="34300Z000-PG0921-FtLauderdale GTs"/>
    <s v="1970"/>
    <d v="1970-07-01T00:00:00"/>
    <d v="1970-07-01T00:00:00"/>
    <s v="101000 Electric Plant In Service"/>
    <x v="0"/>
    <s v="000.000 : FPL Conversion 000"/>
    <x v="0"/>
    <x v="0"/>
    <n v="0"/>
    <n v="0"/>
    <n v="0"/>
  </r>
  <r>
    <n v="50613"/>
    <x v="0"/>
    <s v="FT LAUDERDALE POWER PLT GAS TURBINES SET 3 - 5070508047"/>
    <s v="34300Z000-PG0921-FtLauderdale GTs"/>
    <s v="1972"/>
    <d v="1972-07-01T00:00:00"/>
    <d v="1972-07-01T00:00:00"/>
    <s v="101000 Electric Plant In Service"/>
    <x v="0"/>
    <s v="000.000 : FPL Conversion 000"/>
    <x v="0"/>
    <x v="1"/>
    <n v="0"/>
    <n v="0"/>
    <n v="0"/>
  </r>
  <r>
    <n v="53574"/>
    <x v="0"/>
    <s v="FT LAUDERDALE GAS TURBINE FACILITIES - 5070508044"/>
    <s v="34400Z000-PG0921-FtLauderdale GTs"/>
    <s v="1974"/>
    <d v="1974-07-01T00:00:00"/>
    <d v="1974-07-01T00:00:00"/>
    <s v="101000 Electric Plant In Service"/>
    <x v="1"/>
    <s v="272.1573 : ROTOR"/>
    <x v="0"/>
    <x v="0"/>
    <n v="0"/>
    <n v="0"/>
    <n v="0"/>
  </r>
  <r>
    <n v="53545"/>
    <x v="0"/>
    <s v="FT LAUDERDALE GAS TURBINE FACILITIES - 5070508044"/>
    <s v="34400Z000-PG0921-FtLauderdale GTs"/>
    <s v="1970"/>
    <d v="1970-07-01T00:00:00"/>
    <d v="1970-07-01T00:00:00"/>
    <s v="101000 Electric Plant In Service"/>
    <x v="1"/>
    <s v="272.1572 : ROTOR COILS"/>
    <x v="0"/>
    <x v="1"/>
    <n v="0"/>
    <n v="0"/>
    <n v="0"/>
  </r>
  <r>
    <n v="53546"/>
    <x v="0"/>
    <s v="FT LAUDERDALE GAS TURBINE FACILITIES - 5070508044"/>
    <s v="34400Z000-PG0921-FtLauderdale GTs"/>
    <s v="1972"/>
    <d v="1972-07-01T00:00:00"/>
    <d v="1972-07-01T00:00:00"/>
    <s v="101000 Electric Plant In Service"/>
    <x v="1"/>
    <s v="272.1572 : ROTOR COILS"/>
    <x v="0"/>
    <x v="0"/>
    <n v="0"/>
    <n v="0"/>
    <n v="0"/>
  </r>
  <r>
    <n v="43418382"/>
    <x v="0"/>
    <s v="FT LAUDERDALE GAS TURBINE FACILITIES - 5070508044"/>
    <s v="34400Z000-PG0921-FtLauderdale GTs"/>
    <s v="2004"/>
    <d v="2004-02-01T00:00:00"/>
    <d v="2004-02-01T00:00:00"/>
    <s v="101000 Electric Plant In Service"/>
    <x v="1"/>
    <s v="272.1572 : ROTOR COILS"/>
    <x v="0"/>
    <x v="1"/>
    <n v="0"/>
    <n v="0"/>
    <n v="0"/>
  </r>
  <r>
    <n v="53590"/>
    <x v="0"/>
    <s v="FT LAUDERDALE GAS TURBINE FACILITIES - 5070508044"/>
    <s v="34400Z000-PG0921-FtLauderdale GTs"/>
    <s v="1970"/>
    <d v="1970-07-01T00:00:00"/>
    <d v="1970-07-01T00:00:00"/>
    <s v="101000 Electric Plant In Service"/>
    <x v="1"/>
    <s v="272.1574 : STATOR COILS"/>
    <x v="0"/>
    <x v="0"/>
    <n v="0"/>
    <n v="0"/>
    <n v="0"/>
  </r>
  <r>
    <n v="53591"/>
    <x v="0"/>
    <s v="FT LAUDERDALE GAS TURBINE FACILITIES - 5070508044"/>
    <s v="34400Z000-PG0921-FtLauderdale GTs"/>
    <s v="1972"/>
    <d v="1972-07-01T00:00:00"/>
    <d v="1972-07-01T00:00:00"/>
    <s v="101000 Electric Plant In Service"/>
    <x v="1"/>
    <s v="272.1574 : STATOR COILS"/>
    <x v="0"/>
    <x v="1"/>
    <n v="0"/>
    <n v="0"/>
    <n v="0"/>
  </r>
  <r>
    <n v="53606"/>
    <x v="0"/>
    <s v="FT LAUDERDALE GAS TURBINE FACILITIES - 5070508044"/>
    <s v="34400Z000-PG0921-FtLauderdale GTs"/>
    <s v="1970"/>
    <d v="1970-07-01T00:00:00"/>
    <d v="1970-07-01T00:00:00"/>
    <s v="101000 Electric Plant In Service"/>
    <x v="1"/>
    <s v="272.1575 : WEDGE SYSTEM"/>
    <x v="0"/>
    <x v="0"/>
    <n v="0"/>
    <n v="0"/>
    <n v="0"/>
  </r>
  <r>
    <n v="53607"/>
    <x v="0"/>
    <s v="FT LAUDERDALE GAS TURBINE FACILITIES - 5070508044"/>
    <s v="34400Z000-PG0921-FtLauderdale GTs"/>
    <s v="1972"/>
    <d v="1972-07-01T00:00:00"/>
    <d v="1972-07-01T00:00:00"/>
    <s v="101000 Electric Plant In Service"/>
    <x v="1"/>
    <s v="272.1575 : WEDGE SYSTEM"/>
    <x v="0"/>
    <x v="1"/>
    <n v="0"/>
    <n v="0"/>
    <n v="0"/>
  </r>
  <r>
    <n v="818700"/>
    <x v="0"/>
    <s v="FT LAUDERDALE GAS TURBINE FACILITIES - 5070508044"/>
    <s v="34400Z000-PG0921-FtLauderdale GTs"/>
    <s v="1987"/>
    <d v="1987-07-01T00:00:00"/>
    <d v="1987-07-01T00:00:00"/>
    <s v="106100 Const Not Classified-Plt In "/>
    <x v="1"/>
    <s v="000.000 : Non-Unitized"/>
    <x v="0"/>
    <x v="0"/>
    <n v="0"/>
    <n v="0"/>
    <n v="0"/>
  </r>
  <r>
    <n v="818699"/>
    <x v="0"/>
    <s v="FT LAUDERDALE GAS TURBINE FACILITIES - 5070508044"/>
    <s v="34400Z000-PG0921-FtLauderdale GTs"/>
    <s v="1985"/>
    <d v="1985-07-01T00:00:00"/>
    <d v="1985-07-01T00:00:00"/>
    <s v="106100 Const Not Classified-Plt In "/>
    <x v="1"/>
    <s v="000.000 : Non-Unitized"/>
    <x v="0"/>
    <x v="1"/>
    <n v="0"/>
    <n v="0"/>
    <n v="0"/>
  </r>
  <r>
    <n v="818701"/>
    <x v="0"/>
    <s v="FT LAUDERDALE GAS TURBINE FACILITIES - 5070508044"/>
    <s v="34400Z000-PG0921-FtLauderdale GTs"/>
    <s v="2001"/>
    <d v="2001-07-01T00:00:00"/>
    <d v="2001-07-01T00:00:00"/>
    <s v="106100 Const Not Classified-Plt In "/>
    <x v="1"/>
    <s v="000.000 : Non-Unitized"/>
    <x v="0"/>
    <x v="0"/>
    <n v="0"/>
    <n v="0"/>
    <n v="0"/>
  </r>
  <r>
    <n v="84158000"/>
    <x v="0"/>
    <s v="FT LAUDERDALE GAS TURBINE FACILITIES - 5070508044"/>
    <s v="34400Z000-PG0921-FtLauderdale GTs"/>
    <s v="2008"/>
    <d v="2008-04-01T00:00:00"/>
    <d v="2008-04-01T00:00:00"/>
    <s v="106100 Const Not Classified-Plt In "/>
    <x v="1"/>
    <s v="000.000 : Non-Unitized"/>
    <x v="0"/>
    <x v="1"/>
    <n v="0"/>
    <n v="0"/>
    <n v="0"/>
  </r>
  <r>
    <n v="35837221"/>
    <x v="0"/>
    <s v="FT LAUDERDALE GAS TURBINE FACILITIES - 5070508044"/>
    <s v="34400Z000-PG0921-FtLauderdale GTs"/>
    <s v="2003"/>
    <d v="2003-09-01T00:00:00"/>
    <d v="2003-09-01T00:00:00"/>
    <s v="106100 Const Not Classified-Plt In "/>
    <x v="1"/>
    <s v="000.000 : Non-Unitized"/>
    <x v="0"/>
    <x v="0"/>
    <n v="0"/>
    <n v="0"/>
    <n v="0"/>
  </r>
  <r>
    <n v="35837230"/>
    <x v="0"/>
    <s v="FT LAUDERDALE GAS TURBINE FACILITIES - 5070508044"/>
    <s v="34400Z000-PG0921-FtLauderdale GTs"/>
    <s v="2003"/>
    <d v="2003-09-01T00:00:00"/>
    <d v="2003-09-01T00:00:00"/>
    <s v="106100 Const Not Classified-Plt In "/>
    <x v="1"/>
    <s v="000.000 : Non-Unitized"/>
    <x v="0"/>
    <x v="1"/>
    <n v="0"/>
    <n v="0"/>
    <n v="0"/>
  </r>
  <r>
    <n v="35839361"/>
    <x v="0"/>
    <s v="FT LAUDERDALE GAS TURBINE FACILITIES - 5070508044"/>
    <s v="34400Z000-PG0921-FtLauderdale GTs"/>
    <s v="2003"/>
    <d v="2003-09-01T00:00:00"/>
    <d v="2003-09-01T00:00:00"/>
    <s v="106100 Const Not Classified-Plt In "/>
    <x v="1"/>
    <s v="000.000 : Non-Unitized"/>
    <x v="0"/>
    <x v="0"/>
    <n v="0"/>
    <n v="0"/>
    <n v="0"/>
  </r>
  <r>
    <n v="38891385"/>
    <x v="0"/>
    <s v="FT LAUDERDALE GAS TURBINE FACILITIES - 5070508044"/>
    <s v="34400Z000-PG0921-FtLauderdale GTs"/>
    <s v="2003"/>
    <d v="2003-09-01T00:00:00"/>
    <d v="2003-12-01T00:00:00"/>
    <s v="106100 Const Not Classified-Plt In "/>
    <x v="1"/>
    <s v="000.000 : Non-Unitized"/>
    <x v="0"/>
    <x v="1"/>
    <n v="0"/>
    <n v="0"/>
    <n v="0"/>
  </r>
  <r>
    <n v="41193367"/>
    <x v="0"/>
    <s v="FT LAUDERDALE GAS TURBINE FACILITIES - 5070508044"/>
    <s v="34400Z000-PG0921-FtLauderdale GTs"/>
    <s v="2004"/>
    <d v="2004-02-01T00:00:00"/>
    <d v="2004-02-01T00:00:00"/>
    <s v="106100 Const Not Classified-Plt In "/>
    <x v="1"/>
    <s v="000.000 : Non-Unitized"/>
    <x v="0"/>
    <x v="0"/>
    <n v="0"/>
    <n v="0"/>
    <n v="0"/>
  </r>
  <r>
    <n v="58742614"/>
    <x v="0"/>
    <s v="FT LAUDERDALE GAS TURBINE FACILITIES - 5070508044"/>
    <s v="34400Z000-PG0921-FtLauderdale GTs"/>
    <s v="2005"/>
    <d v="2005-12-01T00:00:00"/>
    <d v="2005-12-01T00:00:00"/>
    <s v="106100 Const Not Classified-Plt In "/>
    <x v="1"/>
    <s v="000.000 : Non-Unitized"/>
    <x v="0"/>
    <x v="1"/>
    <n v="0"/>
    <n v="0"/>
    <n v="0"/>
  </r>
  <r>
    <n v="59526041"/>
    <x v="0"/>
    <s v="FT LAUDERDALE GAS TURBINE FACILITIES - 5070508044"/>
    <s v="34400Z000-PG0921-FtLauderdale GTs"/>
    <s v="2006"/>
    <d v="2006-01-01T00:00:00"/>
    <d v="2006-01-01T00:00:00"/>
    <s v="106100 Const Not Classified-Plt In "/>
    <x v="1"/>
    <s v="000.000 : Non-Unitized"/>
    <x v="0"/>
    <x v="0"/>
    <n v="0"/>
    <n v="0"/>
    <n v="0"/>
  </r>
  <r>
    <n v="88835013"/>
    <x v="0"/>
    <s v="FT LAUDERDALE GAS TURBINE FACILITIES - 5070508044"/>
    <s v="34400Z000-PG0921-FtLauderdale GTs"/>
    <s v="2008"/>
    <d v="2008-11-01T00:00:00"/>
    <d v="2008-11-01T00:00:00"/>
    <s v="106100 Const Not Classified-Plt In "/>
    <x v="1"/>
    <s v="000.000 : Non-Unitized"/>
    <x v="0"/>
    <x v="1"/>
    <n v="0"/>
    <n v="0"/>
    <n v="0"/>
  </r>
  <r>
    <n v="89482026"/>
    <x v="0"/>
    <s v="FT LAUDERDALE GAS TURBINE FACILITIES - 5070508044"/>
    <s v="34400Z000-PG0921-FtLauderdale GTs"/>
    <s v="2008"/>
    <d v="2008-12-01T00:00:00"/>
    <d v="2008-12-01T00:00:00"/>
    <s v="106100 Const Not Classified-Plt In "/>
    <x v="1"/>
    <s v="000.000 : Non-Unitized"/>
    <x v="0"/>
    <x v="0"/>
    <n v="0"/>
    <n v="0"/>
    <n v="0"/>
  </r>
  <r>
    <n v="90097521"/>
    <x v="0"/>
    <s v="FT LAUDERDALE GAS TURBINE FACILITIES - 5070508044"/>
    <s v="34400Z000-PG0921-FtLauderdale GTs"/>
    <s v="2008"/>
    <d v="2008-11-01T00:00:00"/>
    <d v="2009-01-01T00:00:00"/>
    <s v="106100 Const Not Classified-Plt In "/>
    <x v="1"/>
    <s v="000.000 : Non-Unitized"/>
    <x v="0"/>
    <x v="1"/>
    <n v="0"/>
    <n v="0"/>
    <n v="0"/>
  </r>
  <r>
    <n v="90650207"/>
    <x v="0"/>
    <s v="FT LAUDERDALE GAS TURBINE FACILITIES - 5070508044"/>
    <s v="34400Z000-PG0921-FtLauderdale GTs"/>
    <s v="2008"/>
    <d v="2008-12-01T00:00:00"/>
    <d v="2009-02-01T00:00:00"/>
    <s v="106100 Const Not Classified-Plt In "/>
    <x v="1"/>
    <s v="000.000 : Non-Unitized"/>
    <x v="0"/>
    <x v="0"/>
    <n v="0"/>
    <n v="0"/>
    <n v="0"/>
  </r>
  <r>
    <n v="91246806"/>
    <x v="0"/>
    <s v="FT LAUDERDALE GAS TURBINE FACILITIES - 5070508044"/>
    <s v="34400Z000-PG0921-FtLauderdale GTs"/>
    <s v="2009"/>
    <d v="2009-03-01T00:00:00"/>
    <d v="2009-03-01T00:00:00"/>
    <s v="106100 Const Not Classified-Plt In "/>
    <x v="1"/>
    <s v="000.000 : Non-Unitized"/>
    <x v="0"/>
    <x v="1"/>
    <n v="0"/>
    <n v="0"/>
    <n v="0"/>
  </r>
  <r>
    <n v="91252415"/>
    <x v="0"/>
    <s v="FT LAUDERDALE GAS TURBINE FACILITIES - 5070508044"/>
    <s v="34400Z000-PG0921-FtLauderdale GTs"/>
    <s v="2008"/>
    <d v="2008-11-01T00:00:00"/>
    <d v="2009-03-01T00:00:00"/>
    <s v="106100 Const Not Classified-Plt In "/>
    <x v="1"/>
    <s v="000.000 : Non-Unitized"/>
    <x v="0"/>
    <x v="0"/>
    <n v="0"/>
    <n v="0"/>
    <n v="0"/>
  </r>
  <r>
    <n v="91289968"/>
    <x v="0"/>
    <s v="FT LAUDERDALE GAS TURBINE FACILITIES - 5070508044"/>
    <s v="34400Z000-PG0921-FtLauderdale GTs"/>
    <s v="2008"/>
    <d v="2008-12-01T00:00:00"/>
    <d v="2009-03-01T00:00:00"/>
    <s v="106100 Const Not Classified-Plt In "/>
    <x v="1"/>
    <s v="000.000 : Non-Unitized"/>
    <x v="0"/>
    <x v="1"/>
    <n v="0"/>
    <n v="0"/>
    <n v="0"/>
  </r>
  <r>
    <n v="92884688"/>
    <x v="0"/>
    <s v="FT LAUDERDALE GAS TURBINE FACILITIES - 5070508044"/>
    <s v="34400Z000-PG0921-FtLauderdale GTs"/>
    <s v="2009"/>
    <d v="2009-06-01T00:00:00"/>
    <d v="2009-06-01T00:00:00"/>
    <s v="106100 Const Not Classified-Plt In "/>
    <x v="1"/>
    <s v="000.000 : Non-Unitized"/>
    <x v="0"/>
    <x v="0"/>
    <n v="0"/>
    <n v="0"/>
    <n v="0"/>
  </r>
  <r>
    <n v="53450"/>
    <x v="0"/>
    <s v="FT LAUDERDALE GAS TURBINE FACILITIES - 5070508044"/>
    <s v="34400Z000-PG0921-FtLauderdale GTs"/>
    <s v="1970"/>
    <d v="1970-07-01T00:00:00"/>
    <d v="1970-07-01T00:00:00"/>
    <s v="101000 Electric Plant In Service"/>
    <x v="1"/>
    <s v="000.000 : FPL Conversion 000"/>
    <x v="0"/>
    <x v="1"/>
    <n v="0"/>
    <n v="0"/>
    <n v="0"/>
  </r>
  <r>
    <n v="53451"/>
    <x v="0"/>
    <s v="FT LAUDERDALE GAS TURBINE FACILITIES - 5070508044"/>
    <s v="34400Z000-PG0921-FtLauderdale GTs"/>
    <s v="1972"/>
    <d v="1972-07-01T00:00:00"/>
    <d v="1972-07-01T00:00:00"/>
    <s v="101000 Electric Plant In Service"/>
    <x v="1"/>
    <s v="000.000 : FPL Conversion 000"/>
    <x v="0"/>
    <x v="0"/>
    <n v="0"/>
    <n v="0"/>
    <n v="0"/>
  </r>
  <r>
    <n v="53452"/>
    <x v="0"/>
    <s v="FT LAUDERDALE GAS TURBINE FACILITIES - 5070508044"/>
    <s v="34400Z000-PG0921-FtLauderdale GTs"/>
    <s v="1974"/>
    <d v="1974-07-01T00:00:00"/>
    <d v="1974-07-01T00:00:00"/>
    <s v="101000 Electric Plant In Service"/>
    <x v="1"/>
    <s v="000.000 : FPL Conversion 000"/>
    <x v="0"/>
    <x v="1"/>
    <n v="0"/>
    <n v="0"/>
    <n v="0"/>
  </r>
  <r>
    <n v="53453"/>
    <x v="0"/>
    <s v="FT LAUDERDALE GAS TURBINE FACILITIES - 5070508044"/>
    <s v="34400Z000-PG0921-FtLauderdale GTs"/>
    <s v="1983"/>
    <d v="1983-07-01T00:00:00"/>
    <d v="1983-07-01T00:00:00"/>
    <s v="101000 Electric Plant In Service"/>
    <x v="1"/>
    <s v="000.000 : FPL Conversion 000"/>
    <x v="0"/>
    <x v="0"/>
    <n v="0"/>
    <n v="0"/>
    <n v="0"/>
  </r>
  <r>
    <n v="53454"/>
    <x v="0"/>
    <s v="FT LAUDERDALE GAS TURBINE FACILITIES - 5070508044"/>
    <s v="34400Z000-PG0921-FtLauderdale GTs"/>
    <s v="1985"/>
    <d v="1985-07-01T00:00:00"/>
    <d v="1985-07-01T00:00:00"/>
    <s v="101000 Electric Plant In Service"/>
    <x v="1"/>
    <s v="000.000 : FPL Conversion 000"/>
    <x v="0"/>
    <x v="1"/>
    <n v="0"/>
    <n v="0"/>
    <n v="0"/>
  </r>
  <r>
    <n v="53455"/>
    <x v="0"/>
    <s v="FT LAUDERDALE GAS TURBINE FACILITIES - 5070508044"/>
    <s v="34400Z000-PG0921-FtLauderdale GTs"/>
    <s v="1987"/>
    <d v="1987-07-01T00:00:00"/>
    <d v="1987-07-01T00:00:00"/>
    <s v="101000 Electric Plant In Service"/>
    <x v="1"/>
    <s v="000.000 : FPL Conversion 000"/>
    <x v="0"/>
    <x v="0"/>
    <n v="0"/>
    <n v="0"/>
    <n v="0"/>
  </r>
  <r>
    <n v="53456"/>
    <x v="0"/>
    <s v="FT LAUDERDALE GAS TURBINE FACILITIES - 5070508044"/>
    <s v="34400Z000-PG0921-FtLauderdale GTs"/>
    <s v="2001"/>
    <d v="2001-07-01T00:00:00"/>
    <d v="2001-07-01T00:00:00"/>
    <s v="101000 Electric Plant In Service"/>
    <x v="1"/>
    <s v="000.000 : FPL Conversion 000"/>
    <x v="0"/>
    <x v="1"/>
    <n v="0"/>
    <n v="0"/>
    <n v="0"/>
  </r>
  <r>
    <n v="53449"/>
    <x v="0"/>
    <s v="FT LAUDERDALE POWER PLT SPARE GT ROTOR - 5070508042"/>
    <s v="34400Z000-PG0921-FtLauderdale GTs"/>
    <s v="1974"/>
    <d v="1974-07-01T00:00:00"/>
    <d v="1974-07-01T00:00:00"/>
    <s v="101000 Electric Plant In Service"/>
    <x v="1"/>
    <s v="000.000 : FPL Conversion 000"/>
    <x v="0"/>
    <x v="0"/>
    <n v="0"/>
    <n v="0"/>
    <n v="0"/>
  </r>
  <r>
    <n v="818702"/>
    <x v="0"/>
    <s v="FT LAUDERDALE POWER PLT GAS TURBINES SET1 - 5070508045"/>
    <s v="34400Z000-PG0921-FtLauderdale GTs"/>
    <s v="1983"/>
    <d v="1983-07-01T00:00:00"/>
    <d v="1983-07-01T00:00:00"/>
    <s v="106100 Const Not Classified-Plt In "/>
    <x v="1"/>
    <s v="000.000 : Non-Unitized"/>
    <x v="0"/>
    <x v="1"/>
    <n v="0"/>
    <n v="0"/>
    <n v="0"/>
  </r>
  <r>
    <n v="818703"/>
    <x v="0"/>
    <s v="FT LAUDERDALE POWER PLT GAS TURBINES SET1 - 5070508045"/>
    <s v="34400Z000-PG0921-FtLauderdale GTs"/>
    <s v="1985"/>
    <d v="1985-07-01T00:00:00"/>
    <d v="1985-07-01T00:00:00"/>
    <s v="106100 Const Not Classified-Plt In "/>
    <x v="1"/>
    <s v="000.000 : Non-Unitized"/>
    <x v="0"/>
    <x v="0"/>
    <n v="0"/>
    <n v="0"/>
    <n v="0"/>
  </r>
  <r>
    <n v="53457"/>
    <x v="0"/>
    <s v="FT LAUDERDALE POWER PLT GAS TURBINES SET1 - 5070508045"/>
    <s v="34400Z000-PG0921-FtLauderdale GTs"/>
    <s v="1970"/>
    <d v="1970-07-01T00:00:00"/>
    <d v="1970-07-01T00:00:00"/>
    <s v="101000 Electric Plant In Service"/>
    <x v="1"/>
    <s v="000.000 : FPL Conversion 000"/>
    <x v="0"/>
    <x v="1"/>
    <n v="0"/>
    <n v="0"/>
    <n v="0"/>
  </r>
  <r>
    <n v="53458"/>
    <x v="0"/>
    <s v="FT LAUDERDALE POWER PLT GAS TURBINES SET1 - 5070508045"/>
    <s v="34400Z000-PG0921-FtLauderdale GTs"/>
    <s v="1972"/>
    <d v="1972-07-01T00:00:00"/>
    <d v="1972-07-01T00:00:00"/>
    <s v="101000 Electric Plant In Service"/>
    <x v="1"/>
    <s v="000.000 : FPL Conversion 000"/>
    <x v="0"/>
    <x v="0"/>
    <n v="0"/>
    <n v="0"/>
    <n v="0"/>
  </r>
  <r>
    <n v="53459"/>
    <x v="0"/>
    <s v="FT LAUDERDALE POWER PLT GAS TURBINES SET1 - 5070508045"/>
    <s v="34400Z000-PG0921-FtLauderdale GTs"/>
    <s v="1983"/>
    <d v="1983-07-01T00:00:00"/>
    <d v="1983-07-01T00:00:00"/>
    <s v="101000 Electric Plant In Service"/>
    <x v="1"/>
    <s v="000.000 : FPL Conversion 000"/>
    <x v="0"/>
    <x v="1"/>
    <n v="0"/>
    <n v="0"/>
    <n v="0"/>
  </r>
  <r>
    <n v="818704"/>
    <x v="0"/>
    <s v="FT LAUDERDALE POWER PLT GAS TURBINES SET2 - 5070508046"/>
    <s v="34400Z000-PG0921-FtLauderdale GTs"/>
    <s v="1985"/>
    <d v="1985-07-01T00:00:00"/>
    <d v="1985-07-01T00:00:00"/>
    <s v="106100 Const Not Classified-Plt In "/>
    <x v="1"/>
    <s v="000.000 : Non-Unitized"/>
    <x v="0"/>
    <x v="0"/>
    <n v="0"/>
    <n v="0"/>
    <n v="0"/>
  </r>
  <r>
    <n v="53460"/>
    <x v="0"/>
    <s v="FT LAUDERDALE POWER PLT GAS TURBINES SET2 - 5070508046"/>
    <s v="34400Z000-PG0921-FtLauderdale GTs"/>
    <s v="1970"/>
    <d v="1970-07-01T00:00:00"/>
    <d v="1970-07-01T00:00:00"/>
    <s v="101000 Electric Plant In Service"/>
    <x v="1"/>
    <s v="000.000 : FPL Conversion 000"/>
    <x v="0"/>
    <x v="1"/>
    <n v="0"/>
    <n v="0"/>
    <n v="0"/>
  </r>
  <r>
    <n v="53461"/>
    <x v="0"/>
    <s v="FT LAUDERDALE POWER PLT GAS TURBINES SET 3 - 5070508047"/>
    <s v="34400Z000-PG0921-FtLauderdale GTs"/>
    <s v="1972"/>
    <d v="1972-07-01T00:00:00"/>
    <d v="1972-07-01T00:00:00"/>
    <s v="101000 Electric Plant In Service"/>
    <x v="1"/>
    <s v="000.000 : FPL Conversion 000"/>
    <x v="0"/>
    <x v="0"/>
    <n v="0"/>
    <n v="0"/>
    <n v="0"/>
  </r>
  <r>
    <n v="818862"/>
    <x v="0"/>
    <s v="FT LAUDERDALE GAS TURBINE FACILITIES - 5070508044"/>
    <s v="34500Z000-PG0921-FtLauderdale GTs"/>
    <s v="1984"/>
    <d v="1984-07-01T00:00:00"/>
    <d v="1984-07-01T00:00:00"/>
    <s v="106100 Const Not Classified-Plt In "/>
    <x v="4"/>
    <s v="000.000 : Non-Unitized"/>
    <x v="0"/>
    <x v="1"/>
    <n v="0"/>
    <n v="0"/>
    <n v="0"/>
  </r>
  <r>
    <n v="818863"/>
    <x v="0"/>
    <s v="FT LAUDERDALE GAS TURBINE FACILITIES - 5070508044"/>
    <s v="34500Z000-PG0921-FtLauderdale GTs"/>
    <s v="1984"/>
    <d v="1984-07-01T00:00:00"/>
    <d v="1984-07-01T00:00:00"/>
    <s v="106100 Const Not Classified-Plt In "/>
    <x v="4"/>
    <s v="000.000 : Non-Unitized"/>
    <x v="0"/>
    <x v="0"/>
    <n v="0"/>
    <n v="0"/>
    <n v="0"/>
  </r>
  <r>
    <n v="818864"/>
    <x v="0"/>
    <s v="FT LAUDERDALE GAS TURBINE FACILITIES - 5070508044"/>
    <s v="34500Z000-PG0921-FtLauderdale GTs"/>
    <s v="1986"/>
    <d v="1986-07-01T00:00:00"/>
    <d v="1986-07-01T00:00:00"/>
    <s v="106100 Const Not Classified-Plt In "/>
    <x v="4"/>
    <s v="000.000 : Non-Unitized"/>
    <x v="0"/>
    <x v="1"/>
    <n v="0"/>
    <n v="0"/>
    <n v="0"/>
  </r>
  <r>
    <n v="818865"/>
    <x v="0"/>
    <s v="FT LAUDERDALE GAS TURBINE FACILITIES - 5070508044"/>
    <s v="34500Z000-PG0921-FtLauderdale GTs"/>
    <s v="1987"/>
    <d v="1987-07-01T00:00:00"/>
    <d v="1987-07-01T00:00:00"/>
    <s v="106100 Const Not Classified-Plt In "/>
    <x v="4"/>
    <s v="000.000 : Non-Unitized"/>
    <x v="0"/>
    <x v="0"/>
    <n v="0"/>
    <n v="0"/>
    <n v="0"/>
  </r>
  <r>
    <n v="818866"/>
    <x v="0"/>
    <s v="FT LAUDERDALE GAS TURBINE FACILITIES - 5070508044"/>
    <s v="34500Z000-PG0921-FtLauderdale GTs"/>
    <s v="1987"/>
    <d v="1987-07-01T00:00:00"/>
    <d v="1987-07-01T00:00:00"/>
    <s v="106100 Const Not Classified-Plt In "/>
    <x v="4"/>
    <s v="000.000 : Non-Unitized"/>
    <x v="0"/>
    <x v="1"/>
    <n v="0"/>
    <n v="0"/>
    <n v="0"/>
  </r>
  <r>
    <n v="818867"/>
    <x v="0"/>
    <s v="FT LAUDERDALE GAS TURBINE FACILITIES - 5070508044"/>
    <s v="34500Z000-PG0921-FtLauderdale GTs"/>
    <s v="1988"/>
    <d v="1988-07-01T00:00:00"/>
    <d v="1988-07-01T00:00:00"/>
    <s v="106100 Const Not Classified-Plt In "/>
    <x v="4"/>
    <s v="000.000 : Non-Unitized"/>
    <x v="0"/>
    <x v="0"/>
    <n v="0"/>
    <n v="0"/>
    <n v="0"/>
  </r>
  <r>
    <n v="818868"/>
    <x v="0"/>
    <s v="FT LAUDERDALE GAS TURBINE FACILITIES - 5070508044"/>
    <s v="34500Z000-PG0921-FtLauderdale GTs"/>
    <s v="1988"/>
    <d v="1988-07-01T00:00:00"/>
    <d v="1988-07-01T00:00:00"/>
    <s v="106100 Const Not Classified-Plt In "/>
    <x v="4"/>
    <s v="000.000 : Non-Unitized"/>
    <x v="0"/>
    <x v="1"/>
    <n v="0"/>
    <n v="0"/>
    <n v="0"/>
  </r>
  <r>
    <n v="818869"/>
    <x v="0"/>
    <s v="FT LAUDERDALE GAS TURBINE FACILITIES - 5070508044"/>
    <s v="34500Z000-PG0921-FtLauderdale GTs"/>
    <s v="1989"/>
    <d v="1989-07-01T00:00:00"/>
    <d v="1989-07-01T00:00:00"/>
    <s v="106100 Const Not Classified-Plt In "/>
    <x v="4"/>
    <s v="000.000 : Non-Unitized"/>
    <x v="0"/>
    <x v="0"/>
    <n v="0"/>
    <n v="0"/>
    <n v="0"/>
  </r>
  <r>
    <n v="818870"/>
    <x v="0"/>
    <s v="FT LAUDERDALE GAS TURBINE FACILITIES - 5070508044"/>
    <s v="34500Z000-PG0921-FtLauderdale GTs"/>
    <s v="1990"/>
    <d v="1990-07-01T00:00:00"/>
    <d v="1990-07-01T00:00:00"/>
    <s v="106100 Const Not Classified-Plt In "/>
    <x v="4"/>
    <s v="000.000 : Non-Unitized"/>
    <x v="0"/>
    <x v="1"/>
    <n v="0"/>
    <n v="0"/>
    <n v="0"/>
  </r>
  <r>
    <n v="818871"/>
    <x v="0"/>
    <s v="FT LAUDERDALE GAS TURBINE FACILITIES - 5070508044"/>
    <s v="34500Z000-PG0921-FtLauderdale GTs"/>
    <s v="1990"/>
    <d v="1990-07-01T00:00:00"/>
    <d v="1990-07-01T00:00:00"/>
    <s v="106100 Const Not Classified-Plt In "/>
    <x v="4"/>
    <s v="000.000 : Non-Unitized"/>
    <x v="0"/>
    <x v="0"/>
    <n v="0"/>
    <n v="0"/>
    <n v="0"/>
  </r>
  <r>
    <n v="818872"/>
    <x v="0"/>
    <s v="FT LAUDERDALE GAS TURBINE FACILITIES - 5070508044"/>
    <s v="34500Z000-PG0921-FtLauderdale GTs"/>
    <s v="1991"/>
    <d v="1991-07-01T00:00:00"/>
    <d v="1991-07-01T00:00:00"/>
    <s v="106100 Const Not Classified-Plt In "/>
    <x v="4"/>
    <s v="000.000 : Non-Unitized"/>
    <x v="0"/>
    <x v="1"/>
    <n v="0"/>
    <n v="0"/>
    <n v="0"/>
  </r>
  <r>
    <n v="818873"/>
    <x v="0"/>
    <s v="FT LAUDERDALE GAS TURBINE FACILITIES - 5070508044"/>
    <s v="34500Z000-PG0921-FtLauderdale GTs"/>
    <s v="1994"/>
    <d v="1994-07-01T00:00:00"/>
    <d v="1994-07-01T00:00:00"/>
    <s v="106100 Const Not Classified-Plt In "/>
    <x v="4"/>
    <s v="000.000 : Non-Unitized"/>
    <x v="0"/>
    <x v="0"/>
    <n v="0"/>
    <n v="0"/>
    <n v="0"/>
  </r>
  <r>
    <n v="818874"/>
    <x v="0"/>
    <s v="FT LAUDERDALE GAS TURBINE FACILITIES - 5070508044"/>
    <s v="34500Z000-PG0921-FtLauderdale GTs"/>
    <s v="1995"/>
    <d v="1995-07-01T00:00:00"/>
    <d v="1995-07-01T00:00:00"/>
    <s v="106100 Const Not Classified-Plt In "/>
    <x v="4"/>
    <s v="000.000 : Non-Unitized"/>
    <x v="0"/>
    <x v="1"/>
    <n v="0"/>
    <n v="0"/>
    <n v="0"/>
  </r>
  <r>
    <n v="818875"/>
    <x v="0"/>
    <s v="FT LAUDERDALE GAS TURBINE FACILITIES - 5070508044"/>
    <s v="34500Z000-PG0921-FtLauderdale GTs"/>
    <s v="2000"/>
    <d v="2000-07-01T00:00:00"/>
    <d v="2000-07-01T00:00:00"/>
    <s v="106100 Const Not Classified-Plt In "/>
    <x v="4"/>
    <s v="000.000 : Non-Unitized"/>
    <x v="0"/>
    <x v="0"/>
    <n v="0"/>
    <n v="0"/>
    <n v="0"/>
  </r>
  <r>
    <n v="818876"/>
    <x v="0"/>
    <s v="FT LAUDERDALE GAS TURBINE FACILITIES - 5070508044"/>
    <s v="34500Z000-PG0921-FtLauderdale GTs"/>
    <s v="2000"/>
    <d v="2000-07-01T00:00:00"/>
    <d v="2000-07-01T00:00:00"/>
    <s v="106100 Const Not Classified-Plt In "/>
    <x v="4"/>
    <s v="000.000 : Non-Unitized"/>
    <x v="0"/>
    <x v="1"/>
    <n v="0"/>
    <n v="0"/>
    <n v="0"/>
  </r>
  <r>
    <n v="818877"/>
    <x v="0"/>
    <s v="FT LAUDERDALE GAS TURBINE FACILITIES - 5070508044"/>
    <s v="34500Z000-PG0921-FtLauderdale GTs"/>
    <s v="2001"/>
    <d v="2001-07-01T00:00:00"/>
    <d v="2001-07-01T00:00:00"/>
    <s v="106100 Const Not Classified-Plt In "/>
    <x v="4"/>
    <s v="000.000 : Non-Unitized"/>
    <x v="0"/>
    <x v="0"/>
    <n v="0"/>
    <n v="0"/>
    <n v="0"/>
  </r>
  <r>
    <n v="5589663"/>
    <x v="0"/>
    <s v="FT LAUDERDALE GAS TURBINE FACILITIES - 5070508044"/>
    <s v="34500Z000-PG0921-FtLauderdale GTs"/>
    <s v="2002"/>
    <d v="2002-01-01T00:00:00"/>
    <d v="2002-01-01T00:00:00"/>
    <s v="106100 Const Not Classified-Plt In "/>
    <x v="4"/>
    <s v="000.000 : Non-Unitized"/>
    <x v="0"/>
    <x v="1"/>
    <n v="0"/>
    <n v="0"/>
    <n v="0"/>
  </r>
  <r>
    <n v="15560245"/>
    <x v="0"/>
    <s v="FT LAUDERDALE GAS TURBINE FACILITIES - 5070508044"/>
    <s v="34500Z000-PG0921-FtLauderdale GTs"/>
    <s v="2002"/>
    <d v="2002-06-01T00:00:00"/>
    <d v="2002-06-01T00:00:00"/>
    <s v="106100 Const Not Classified-Plt In "/>
    <x v="4"/>
    <s v="000.000 : Non-Unitized"/>
    <x v="0"/>
    <x v="0"/>
    <n v="0"/>
    <n v="0"/>
    <n v="0"/>
  </r>
  <r>
    <n v="20697746"/>
    <x v="0"/>
    <s v="FT LAUDERDALE GAS TURBINE FACILITIES - 5070508044"/>
    <s v="34500Z000-PG0921-FtLauderdale GTs"/>
    <s v="2002"/>
    <d v="2002-12-01T00:00:00"/>
    <d v="2002-12-01T00:00:00"/>
    <s v="106100 Const Not Classified-Plt In "/>
    <x v="4"/>
    <s v="000.000 : Non-Unitized"/>
    <x v="0"/>
    <x v="1"/>
    <n v="0"/>
    <n v="0"/>
    <n v="0"/>
  </r>
  <r>
    <n v="29639439"/>
    <x v="0"/>
    <s v="FT LAUDERDALE GAS TURBINE FACILITIES - 5070508044"/>
    <s v="34500Z000-PG0921-FtLauderdale GTs"/>
    <s v="2003"/>
    <d v="2003-06-01T00:00:00"/>
    <d v="2003-06-01T00:00:00"/>
    <s v="106100 Const Not Classified-Plt In "/>
    <x v="4"/>
    <s v="000.000 : Non-Unitized"/>
    <x v="0"/>
    <x v="0"/>
    <n v="0"/>
    <n v="0"/>
    <n v="0"/>
  </r>
  <r>
    <n v="29639444"/>
    <x v="0"/>
    <s v="FT LAUDERDALE GAS TURBINE FACILITIES - 5070508044"/>
    <s v="34500Z000-PG0921-FtLauderdale GTs"/>
    <s v="2003"/>
    <d v="2003-06-01T00:00:00"/>
    <d v="2003-06-01T00:00:00"/>
    <s v="106100 Const Not Classified-Plt In "/>
    <x v="4"/>
    <s v="000.000 : Non-Unitized"/>
    <x v="0"/>
    <x v="1"/>
    <n v="0"/>
    <n v="0"/>
    <n v="0"/>
  </r>
  <r>
    <n v="33145558"/>
    <x v="0"/>
    <s v="FT LAUDERDALE GAS TURBINE FACILITIES - 5070508044"/>
    <s v="34500Z000-PG0921-FtLauderdale GTs"/>
    <s v="2003"/>
    <d v="2003-08-01T00:00:00"/>
    <d v="2003-08-01T00:00:00"/>
    <s v="106100 Const Not Classified-Plt In "/>
    <x v="4"/>
    <s v="000.000 : Non-Unitized"/>
    <x v="0"/>
    <x v="0"/>
    <n v="0"/>
    <n v="0"/>
    <n v="0"/>
  </r>
  <r>
    <n v="35930442"/>
    <x v="0"/>
    <s v="FT LAUDERDALE GAS TURBINE FACILITIES - 5070508044"/>
    <s v="34500Z000-PG0921-FtLauderdale GTs"/>
    <s v="2003"/>
    <d v="2003-06-01T00:00:00"/>
    <d v="2003-09-01T00:00:00"/>
    <s v="106100 Const Not Classified-Plt In "/>
    <x v="4"/>
    <s v="000.000 : Non-Unitized"/>
    <x v="0"/>
    <x v="1"/>
    <n v="0"/>
    <n v="0"/>
    <n v="0"/>
  </r>
  <r>
    <n v="35930495"/>
    <x v="0"/>
    <s v="FT LAUDERDALE GAS TURBINE FACILITIES - 5070508044"/>
    <s v="34500Z000-PG0921-FtLauderdale GTs"/>
    <s v="2003"/>
    <d v="2003-08-01T00:00:00"/>
    <d v="2003-09-01T00:00:00"/>
    <s v="106100 Const Not Classified-Plt In "/>
    <x v="4"/>
    <s v="000.000 : Non-Unitized"/>
    <x v="0"/>
    <x v="0"/>
    <n v="0"/>
    <n v="0"/>
    <n v="0"/>
  </r>
  <r>
    <n v="40334726"/>
    <x v="0"/>
    <s v="FT LAUDERDALE GAS TURBINE FACILITIES - 5070508044"/>
    <s v="34500Z000-PG0921-FtLauderdale GTs"/>
    <s v="2003"/>
    <d v="2003-12-01T00:00:00"/>
    <d v="2004-01-01T00:00:00"/>
    <s v="106100 Const Not Classified-Plt In "/>
    <x v="4"/>
    <s v="000.000 : Non-Unitized"/>
    <x v="0"/>
    <x v="1"/>
    <n v="0"/>
    <n v="0"/>
    <n v="0"/>
  </r>
  <r>
    <n v="40334829"/>
    <x v="0"/>
    <s v="FT LAUDERDALE GAS TURBINE FACILITIES - 5070508044"/>
    <s v="34500Z000-PG0921-FtLauderdale GTs"/>
    <s v="2003"/>
    <d v="2003-12-01T00:00:00"/>
    <d v="2004-01-01T00:00:00"/>
    <s v="106100 Const Not Classified-Plt In "/>
    <x v="4"/>
    <s v="000.000 : Non-Unitized"/>
    <x v="0"/>
    <x v="0"/>
    <n v="0"/>
    <n v="0"/>
    <n v="0"/>
  </r>
  <r>
    <n v="43749075"/>
    <x v="0"/>
    <s v="FT LAUDERDALE GAS TURBINE FACILITIES - 5070508044"/>
    <s v="34500Z000-PG0921-FtLauderdale GTs"/>
    <s v="2003"/>
    <d v="2003-12-01T00:00:00"/>
    <d v="2004-04-01T00:00:00"/>
    <s v="106100 Const Not Classified-Plt In "/>
    <x v="4"/>
    <s v="000.000 : Non-Unitized"/>
    <x v="0"/>
    <x v="1"/>
    <n v="0"/>
    <n v="0"/>
    <n v="0"/>
  </r>
  <r>
    <n v="43749192"/>
    <x v="0"/>
    <s v="FT LAUDERDALE GAS TURBINE FACILITIES - 5070508044"/>
    <s v="34500Z000-PG0921-FtLauderdale GTs"/>
    <s v="2003"/>
    <d v="2003-12-01T00:00:00"/>
    <d v="2004-04-01T00:00:00"/>
    <s v="106100 Const Not Classified-Plt In "/>
    <x v="4"/>
    <s v="000.000 : Non-Unitized"/>
    <x v="0"/>
    <x v="0"/>
    <n v="0"/>
    <n v="0"/>
    <n v="0"/>
  </r>
  <r>
    <n v="48588303"/>
    <x v="0"/>
    <s v="FT LAUDERDALE GAS TURBINE FACILITIES - 5070508044"/>
    <s v="34500Z000-PG0921-FtLauderdale GTs"/>
    <s v="2004"/>
    <d v="2004-11-01T00:00:00"/>
    <d v="2004-11-01T00:00:00"/>
    <s v="106100 Const Not Classified-Plt In "/>
    <x v="4"/>
    <s v="000.000 : Non-Unitized"/>
    <x v="0"/>
    <x v="1"/>
    <n v="0"/>
    <n v="0"/>
    <n v="0"/>
  </r>
  <r>
    <n v="69459413"/>
    <x v="0"/>
    <s v="FT LAUDERDALE GAS TURBINE FACILITIES - 5070508044"/>
    <s v="34500Z000-PG0921-FtLauderdale GTs"/>
    <s v="2006"/>
    <d v="2006-11-01T00:00:00"/>
    <d v="2006-11-01T00:00:00"/>
    <s v="106100 Const Not Classified-Plt In "/>
    <x v="4"/>
    <s v="000.000 : Non-Unitized"/>
    <x v="0"/>
    <x v="0"/>
    <n v="0"/>
    <n v="0"/>
    <n v="0"/>
  </r>
  <r>
    <n v="89487650"/>
    <x v="0"/>
    <s v="FT LAUDERDALE GAS TURBINE FACILITIES - 5070508044"/>
    <s v="34500Z000-PG0921-FtLauderdale GTs"/>
    <s v="2008"/>
    <d v="2008-12-01T00:00:00"/>
    <d v="2008-12-01T00:00:00"/>
    <s v="106100 Const Not Classified-Plt In "/>
    <x v="4"/>
    <s v="000.000 : Non-Unitized"/>
    <x v="0"/>
    <x v="1"/>
    <n v="0"/>
    <n v="0"/>
    <n v="0"/>
  </r>
  <r>
    <n v="90106484"/>
    <x v="0"/>
    <s v="FT LAUDERDALE GAS TURBINE FACILITIES - 5070508044"/>
    <s v="34500Z000-PG0921-FtLauderdale GTs"/>
    <s v="2008"/>
    <d v="2008-12-01T00:00:00"/>
    <d v="2009-01-01T00:00:00"/>
    <s v="106100 Const Not Classified-Plt In "/>
    <x v="4"/>
    <s v="000.000 : Non-Unitized"/>
    <x v="0"/>
    <x v="0"/>
    <n v="0"/>
    <n v="0"/>
    <n v="0"/>
  </r>
  <r>
    <n v="92318488"/>
    <x v="0"/>
    <s v="FT LAUDERDALE GAS TURBINE FACILITIES - 5070508044"/>
    <s v="34500Z000-PG0921-FtLauderdale GTs"/>
    <s v="2008"/>
    <d v="2008-12-01T00:00:00"/>
    <d v="2009-05-01T00:00:00"/>
    <s v="106100 Const Not Classified-Plt In "/>
    <x v="4"/>
    <s v="000.000 : Non-Unitized"/>
    <x v="0"/>
    <x v="1"/>
    <n v="0"/>
    <n v="0"/>
    <n v="0"/>
  </r>
  <r>
    <n v="53819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000.000 : FPL Conversion 000"/>
    <x v="0"/>
    <x v="0"/>
    <n v="0"/>
    <n v="0"/>
    <n v="0"/>
  </r>
  <r>
    <n v="53820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000.000 : FPL Conversion 000"/>
    <x v="0"/>
    <x v="1"/>
    <n v="0"/>
    <n v="0"/>
    <n v="0"/>
  </r>
  <r>
    <n v="53821"/>
    <x v="0"/>
    <s v="FT LAUDERDALE GAS TURBINE FACILITIES - 5070508044"/>
    <s v="34500Z000-PG0921-FtLauderdale GTs"/>
    <s v="1973"/>
    <d v="1973-07-01T00:00:00"/>
    <d v="1973-07-01T00:00:00"/>
    <s v="101000 Electric Plant In Service"/>
    <x v="4"/>
    <s v="000.000 : FPL Conversion 000"/>
    <x v="0"/>
    <x v="0"/>
    <n v="0"/>
    <n v="0"/>
    <n v="0"/>
  </r>
  <r>
    <n v="53822"/>
    <x v="0"/>
    <s v="FT LAUDERDALE GAS TURBINE FACILITIES - 5070508044"/>
    <s v="34500Z000-PG0921-FtLauderdale GTs"/>
    <s v="1978"/>
    <d v="1978-07-01T00:00:00"/>
    <d v="1978-07-01T00:00:00"/>
    <s v="101000 Electric Plant In Service"/>
    <x v="4"/>
    <s v="000.000 : FPL Conversion 000"/>
    <x v="0"/>
    <x v="1"/>
    <n v="0"/>
    <n v="0"/>
    <n v="0"/>
  </r>
  <r>
    <n v="53823"/>
    <x v="0"/>
    <s v="FT LAUDERDALE GAS TURBINE FACILITIES - 5070508044"/>
    <s v="34500Z000-PG0921-FtLauderdale GTs"/>
    <s v="1979"/>
    <d v="1979-07-01T00:00:00"/>
    <d v="1979-07-01T00:00:00"/>
    <s v="101000 Electric Plant In Service"/>
    <x v="4"/>
    <s v="000.000 : FPL Conversion 000"/>
    <x v="0"/>
    <x v="0"/>
    <n v="0"/>
    <n v="0"/>
    <n v="0"/>
  </r>
  <r>
    <n v="53824"/>
    <x v="0"/>
    <s v="FT LAUDERDALE GAS TURBINE FACILITIES - 5070508044"/>
    <s v="34500Z000-PG0921-FtLauderdale GTs"/>
    <s v="1984"/>
    <d v="1984-07-01T00:00:00"/>
    <d v="1984-07-01T00:00:00"/>
    <s v="101000 Electric Plant In Service"/>
    <x v="4"/>
    <s v="000.000 : FPL Conversion 000"/>
    <x v="0"/>
    <x v="1"/>
    <n v="0"/>
    <n v="0"/>
    <n v="0"/>
  </r>
  <r>
    <n v="53825"/>
    <x v="0"/>
    <s v="FT LAUDERDALE GAS TURBINE FACILITIES - 5070508044"/>
    <s v="34500Z000-PG0921-FtLauderdale GTs"/>
    <s v="1985"/>
    <d v="1985-07-01T00:00:00"/>
    <d v="1985-07-01T00:00:00"/>
    <s v="101000 Electric Plant In Service"/>
    <x v="4"/>
    <s v="000.000 : FPL Conversion 000"/>
    <x v="0"/>
    <x v="0"/>
    <n v="0"/>
    <n v="0"/>
    <n v="0"/>
  </r>
  <r>
    <n v="53826"/>
    <x v="0"/>
    <s v="FT LAUDERDALE GAS TURBINE FACILITIES - 5070508044"/>
    <s v="34500Z000-PG0921-FtLauderdale GTs"/>
    <s v="1986"/>
    <d v="1986-07-01T00:00:00"/>
    <d v="1986-07-01T00:00:00"/>
    <s v="101000 Electric Plant In Service"/>
    <x v="4"/>
    <s v="000.000 : FPL Conversion 000"/>
    <x v="0"/>
    <x v="1"/>
    <n v="0"/>
    <n v="0"/>
    <n v="0"/>
  </r>
  <r>
    <n v="53827"/>
    <x v="0"/>
    <s v="FT LAUDERDALE GAS TURBINE FACILITIES - 5070508044"/>
    <s v="34500Z000-PG0921-FtLauderdale GTs"/>
    <s v="1987"/>
    <d v="1987-07-01T00:00:00"/>
    <d v="1987-07-01T00:00:00"/>
    <s v="101000 Electric Plant In Service"/>
    <x v="4"/>
    <s v="000.000 : FPL Conversion 000"/>
    <x v="0"/>
    <x v="0"/>
    <n v="0"/>
    <n v="0"/>
    <n v="0"/>
  </r>
  <r>
    <n v="53828"/>
    <x v="0"/>
    <s v="FT LAUDERDALE GAS TURBINE FACILITIES - 5070508044"/>
    <s v="34500Z000-PG0921-FtLauderdale GTs"/>
    <s v="1988"/>
    <d v="1988-07-01T00:00:00"/>
    <d v="1988-07-01T00:00:00"/>
    <s v="101000 Electric Plant In Service"/>
    <x v="4"/>
    <s v="000.000 : FPL Conversion 000"/>
    <x v="0"/>
    <x v="1"/>
    <n v="0"/>
    <n v="0"/>
    <n v="0"/>
  </r>
  <r>
    <n v="53829"/>
    <x v="0"/>
    <s v="FT LAUDERDALE GAS TURBINE FACILITIES - 5070508044"/>
    <s v="34500Z000-PG0921-FtLauderdale GTs"/>
    <s v="1990"/>
    <d v="1990-07-01T00:00:00"/>
    <d v="1990-07-01T00:00:00"/>
    <s v="101000 Electric Plant In Service"/>
    <x v="4"/>
    <s v="000.000 : FPL Conversion 000"/>
    <x v="0"/>
    <x v="0"/>
    <n v="0"/>
    <n v="0"/>
    <n v="0"/>
  </r>
  <r>
    <n v="53830"/>
    <x v="0"/>
    <s v="FT LAUDERDALE GAS TURBINE FACILITIES - 5070508044"/>
    <s v="34500Z000-PG0921-FtLauderdale GTs"/>
    <s v="1991"/>
    <d v="1991-07-01T00:00:00"/>
    <d v="1991-07-01T00:00:00"/>
    <s v="101000 Electric Plant In Service"/>
    <x v="4"/>
    <s v="000.000 : FPL Conversion 000"/>
    <x v="0"/>
    <x v="1"/>
    <n v="0"/>
    <n v="0"/>
    <n v="0"/>
  </r>
  <r>
    <n v="53831"/>
    <x v="0"/>
    <s v="FT LAUDERDALE GAS TURBINE FACILITIES - 5070508044"/>
    <s v="34500Z000-PG0921-FtLauderdale GTs"/>
    <s v="1994"/>
    <d v="1994-07-01T00:00:00"/>
    <d v="1994-07-01T00:00:00"/>
    <s v="101000 Electric Plant In Service"/>
    <x v="4"/>
    <s v="000.000 : FPL Conversion 000"/>
    <x v="0"/>
    <x v="0"/>
    <n v="0"/>
    <n v="0"/>
    <n v="0"/>
  </r>
  <r>
    <n v="53832"/>
    <x v="0"/>
    <s v="FT LAUDERDALE GAS TURBINE FACILITIES - 5070508044"/>
    <s v="34500Z000-PG0921-FtLauderdale GTs"/>
    <s v="1995"/>
    <d v="1995-07-01T00:00:00"/>
    <d v="1995-07-01T00:00:00"/>
    <s v="101000 Electric Plant In Service"/>
    <x v="4"/>
    <s v="000.000 : FPL Conversion 000"/>
    <x v="0"/>
    <x v="1"/>
    <n v="0"/>
    <n v="0"/>
    <n v="0"/>
  </r>
  <r>
    <n v="53833"/>
    <x v="0"/>
    <s v="FT LAUDERDALE GAS TURBINE FACILITIES - 5070508044"/>
    <s v="34500Z000-PG0921-FtLauderdale GTs"/>
    <s v="2000"/>
    <d v="2000-07-01T00:00:00"/>
    <d v="2000-07-01T00:00:00"/>
    <s v="101000 Electric Plant In Service"/>
    <x v="4"/>
    <s v="000.000 : FPL Conversion 000"/>
    <x v="0"/>
    <x v="0"/>
    <n v="0"/>
    <n v="0"/>
    <n v="0"/>
  </r>
  <r>
    <n v="54121"/>
    <x v="0"/>
    <s v="FT LAUDERDALE GAS TURBINE FACILITIES - 5070508044"/>
    <s v="34500Z000-PG0921-FtLauderdale GTs"/>
    <s v="2000"/>
    <d v="2000-07-01T00:00:00"/>
    <d v="2000-07-01T00:00:00"/>
    <s v="101000 Electric Plant In Service"/>
    <x v="4"/>
    <s v="291.1797 : BATTERY"/>
    <x v="0"/>
    <x v="1"/>
    <n v="0"/>
    <n v="0"/>
    <n v="0"/>
  </r>
  <r>
    <n v="15687312"/>
    <x v="0"/>
    <s v="FT LAUDERDALE GAS TURBINE FACILITIES - 5070508044"/>
    <s v="34500Z000-PG0921-FtLauderdale GTs"/>
    <s v="2001"/>
    <d v="2001-12-01T00:00:00"/>
    <d v="2001-01-01T00:00:00"/>
    <s v="101000 Electric Plant In Service"/>
    <x v="4"/>
    <s v="291.1797 : BATTERY"/>
    <x v="0"/>
    <x v="0"/>
    <n v="0"/>
    <n v="0"/>
    <n v="0"/>
  </r>
  <r>
    <n v="41739755"/>
    <x v="0"/>
    <s v="FT LAUDERDALE GAS TURBINE FACILITIES - 5070508044"/>
    <s v="34500Z000-PG0921-FtLauderdale GTs"/>
    <s v="1995"/>
    <d v="1995-07-01T00:00:00"/>
    <d v="1995-07-01T00:00:00"/>
    <s v="101000 Electric Plant In Service"/>
    <x v="4"/>
    <s v="291.1797 : BATTERY"/>
    <x v="0"/>
    <x v="1"/>
    <n v="0"/>
    <n v="0"/>
    <n v="0"/>
  </r>
  <r>
    <n v="41739758"/>
    <x v="0"/>
    <s v="FT LAUDERDALE GAS TURBINE FACILITIES - 5070508044"/>
    <s v="34500Z000-PG0921-FtLauderdale GTs"/>
    <s v="1990"/>
    <d v="1990-07-01T00:00:00"/>
    <d v="1990-07-01T00:00:00"/>
    <s v="101000 Electric Plant In Service"/>
    <x v="4"/>
    <s v="291.1797 : BATTERY"/>
    <x v="0"/>
    <x v="0"/>
    <n v="0"/>
    <n v="0"/>
    <n v="0"/>
  </r>
  <r>
    <n v="41739761"/>
    <x v="0"/>
    <s v="FT LAUDERDALE GAS TURBINE FACILITIES - 5070508044"/>
    <s v="34500Z000-PG0921-FtLauderdale GTs"/>
    <s v="1988"/>
    <d v="1988-07-01T00:00:00"/>
    <d v="1988-07-01T00:00:00"/>
    <s v="101000 Electric Plant In Service"/>
    <x v="4"/>
    <s v="291.1797 : BATTERY"/>
    <x v="0"/>
    <x v="1"/>
    <n v="0"/>
    <n v="0"/>
    <n v="0"/>
  </r>
  <r>
    <n v="41739764"/>
    <x v="0"/>
    <s v="FT LAUDERDALE GAS TURBINE FACILITIES - 5070508044"/>
    <s v="34500Z000-PG0921-FtLauderdale GTs"/>
    <s v="1987"/>
    <d v="1987-07-01T00:00:00"/>
    <d v="1987-07-01T00:00:00"/>
    <s v="101000 Electric Plant In Service"/>
    <x v="4"/>
    <s v="291.1797 : BATTERY"/>
    <x v="0"/>
    <x v="0"/>
    <n v="0"/>
    <n v="0"/>
    <n v="0"/>
  </r>
  <r>
    <n v="41739767"/>
    <x v="0"/>
    <s v="FT LAUDERDALE GAS TURBINE FACILITIES - 5070508044"/>
    <s v="34500Z000-PG0921-FtLauderdale GTs"/>
    <s v="1986"/>
    <d v="1986-07-01T00:00:00"/>
    <d v="1986-07-01T00:00:00"/>
    <s v="101000 Electric Plant In Service"/>
    <x v="4"/>
    <s v="291.1797 : BATTERY"/>
    <x v="0"/>
    <x v="1"/>
    <n v="0"/>
    <n v="0"/>
    <n v="0"/>
  </r>
  <r>
    <n v="41739770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291.1797 : BATTERY"/>
    <x v="0"/>
    <x v="0"/>
    <n v="0"/>
    <n v="0"/>
    <n v="0"/>
  </r>
  <r>
    <n v="41739773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291.1797 : BATTERY"/>
    <x v="0"/>
    <x v="1"/>
    <n v="0"/>
    <n v="0"/>
    <n v="0"/>
  </r>
  <r>
    <n v="54109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291.1796 : ALL OTHER STATION BATTER"/>
    <x v="0"/>
    <x v="0"/>
    <n v="0"/>
    <n v="0"/>
    <n v="0"/>
  </r>
  <r>
    <n v="54110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291.1796 : ALL OTHER STATION BATTER"/>
    <x v="0"/>
    <x v="1"/>
    <n v="0"/>
    <n v="0"/>
    <n v="0"/>
  </r>
  <r>
    <n v="54111"/>
    <x v="0"/>
    <s v="FT LAUDERDALE GAS TURBINE FACILITIES - 5070508044"/>
    <s v="34500Z000-PG0921-FtLauderdale GTs"/>
    <s v="1978"/>
    <d v="1978-07-01T00:00:00"/>
    <d v="1978-07-01T00:00:00"/>
    <s v="101000 Electric Plant In Service"/>
    <x v="4"/>
    <s v="291.1796 : ALL OTHER STATION BATTER"/>
    <x v="0"/>
    <x v="0"/>
    <n v="0"/>
    <n v="0"/>
    <n v="0"/>
  </r>
  <r>
    <n v="54112"/>
    <x v="0"/>
    <s v="FT LAUDERDALE GAS TURBINE FACILITIES - 5070508044"/>
    <s v="34500Z000-PG0921-FtLauderdale GTs"/>
    <s v="1986"/>
    <d v="1986-07-01T00:00:00"/>
    <d v="1986-07-01T00:00:00"/>
    <s v="101000 Electric Plant In Service"/>
    <x v="4"/>
    <s v="291.1796 : ALL OTHER STATION BATTER"/>
    <x v="0"/>
    <x v="1"/>
    <n v="0"/>
    <n v="0"/>
    <n v="0"/>
  </r>
  <r>
    <n v="54113"/>
    <x v="0"/>
    <s v="FT LAUDERDALE GAS TURBINE FACILITIES - 5070508044"/>
    <s v="34500Z000-PG0921-FtLauderdale GTs"/>
    <s v="1987"/>
    <d v="1987-07-01T00:00:00"/>
    <d v="1987-07-01T00:00:00"/>
    <s v="101000 Electric Plant In Service"/>
    <x v="4"/>
    <s v="291.1796 : ALL OTHER STATION BATTER"/>
    <x v="0"/>
    <x v="0"/>
    <n v="0"/>
    <n v="0"/>
    <n v="0"/>
  </r>
  <r>
    <n v="54114"/>
    <x v="0"/>
    <s v="FT LAUDERDALE GAS TURBINE FACILITIES - 5070508044"/>
    <s v="34500Z000-PG0921-FtLauderdale GTs"/>
    <s v="1988"/>
    <d v="1988-07-01T00:00:00"/>
    <d v="1988-07-01T00:00:00"/>
    <s v="101000 Electric Plant In Service"/>
    <x v="4"/>
    <s v="291.1796 : ALL OTHER STATION BATTER"/>
    <x v="0"/>
    <x v="1"/>
    <n v="0"/>
    <n v="0"/>
    <n v="0"/>
  </r>
  <r>
    <n v="54115"/>
    <x v="0"/>
    <s v="FT LAUDERDALE GAS TURBINE FACILITIES - 5070508044"/>
    <s v="34500Z000-PG0921-FtLauderdale GTs"/>
    <s v="1990"/>
    <d v="1990-07-01T00:00:00"/>
    <d v="1990-07-01T00:00:00"/>
    <s v="101000 Electric Plant In Service"/>
    <x v="4"/>
    <s v="291.1796 : ALL OTHER STATION BATTER"/>
    <x v="0"/>
    <x v="0"/>
    <n v="0"/>
    <n v="0"/>
    <n v="0"/>
  </r>
  <r>
    <n v="54116"/>
    <x v="0"/>
    <s v="FT LAUDERDALE GAS TURBINE FACILITIES - 5070508044"/>
    <s v="34500Z000-PG0921-FtLauderdale GTs"/>
    <s v="1995"/>
    <d v="1995-07-01T00:00:00"/>
    <d v="1995-07-01T00:00:00"/>
    <s v="101000 Electric Plant In Service"/>
    <x v="4"/>
    <s v="291.1796 : ALL OTHER STATION BATTER"/>
    <x v="0"/>
    <x v="1"/>
    <n v="0"/>
    <n v="0"/>
    <n v="0"/>
  </r>
  <r>
    <n v="54134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291.1798 : BATTERY CHARGER-PRODUCTI"/>
    <x v="0"/>
    <x v="0"/>
    <n v="0"/>
    <n v="0"/>
    <n v="0"/>
  </r>
  <r>
    <n v="54135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291.1798 : BATTERY CHARGER-PRODUCTI"/>
    <x v="0"/>
    <x v="1"/>
    <n v="0"/>
    <n v="0"/>
    <n v="0"/>
  </r>
  <r>
    <n v="54136"/>
    <x v="0"/>
    <s v="FT LAUDERDALE GAS TURBINE FACILITIES - 5070508044"/>
    <s v="34500Z000-PG0921-FtLauderdale GTs"/>
    <s v="1986"/>
    <d v="1986-07-01T00:00:00"/>
    <d v="1986-07-01T00:00:00"/>
    <s v="101000 Electric Plant In Service"/>
    <x v="4"/>
    <s v="291.1798 : BATTERY CHARGER-PRODUCTI"/>
    <x v="0"/>
    <x v="0"/>
    <n v="0"/>
    <n v="0"/>
    <n v="0"/>
  </r>
  <r>
    <n v="54137"/>
    <x v="0"/>
    <s v="FT LAUDERDALE GAS TURBINE FACILITIES - 5070508044"/>
    <s v="34500Z000-PG0921-FtLauderdale GTs"/>
    <s v="1987"/>
    <d v="1987-07-01T00:00:00"/>
    <d v="1987-07-01T00:00:00"/>
    <s v="101000 Electric Plant In Service"/>
    <x v="4"/>
    <s v="291.1798 : BATTERY CHARGER-PRODUCTI"/>
    <x v="0"/>
    <x v="1"/>
    <n v="0"/>
    <n v="0"/>
    <n v="0"/>
  </r>
  <r>
    <n v="54138"/>
    <x v="0"/>
    <s v="FT LAUDERDALE GAS TURBINE FACILITIES - 5070508044"/>
    <s v="34500Z000-PG0921-FtLauderdale GTs"/>
    <s v="1988"/>
    <d v="1988-07-01T00:00:00"/>
    <d v="1988-07-01T00:00:00"/>
    <s v="101000 Electric Plant In Service"/>
    <x v="4"/>
    <s v="291.1798 : BATTERY CHARGER-PRODUCTI"/>
    <x v="0"/>
    <x v="0"/>
    <n v="0"/>
    <n v="0"/>
    <n v="0"/>
  </r>
  <r>
    <n v="54139"/>
    <x v="0"/>
    <s v="FT LAUDERDALE GAS TURBINE FACILITIES - 5070508044"/>
    <s v="34500Z000-PG0921-FtLauderdale GTs"/>
    <s v="1990"/>
    <d v="1990-07-01T00:00:00"/>
    <d v="1990-07-01T00:00:00"/>
    <s v="101000 Electric Plant In Service"/>
    <x v="4"/>
    <s v="291.1798 : BATTERY CHARGER-PRODUCTI"/>
    <x v="0"/>
    <x v="1"/>
    <n v="0"/>
    <n v="0"/>
    <n v="0"/>
  </r>
  <r>
    <n v="54140"/>
    <x v="0"/>
    <s v="FT LAUDERDALE GAS TURBINE FACILITIES - 5070508044"/>
    <s v="34500Z000-PG0921-FtLauderdale GTs"/>
    <s v="1995"/>
    <d v="1995-07-01T00:00:00"/>
    <d v="1995-07-01T00:00:00"/>
    <s v="101000 Electric Plant In Service"/>
    <x v="4"/>
    <s v="291.1798 : BATTERY CHARGER-PRODUCTI"/>
    <x v="0"/>
    <x v="0"/>
    <n v="0"/>
    <n v="0"/>
    <n v="0"/>
  </r>
  <r>
    <n v="15687318"/>
    <x v="0"/>
    <s v="FT LAUDERDALE GAS TURBINE FACILITIES - 5070508044"/>
    <s v="34500Z000-PG0921-FtLauderdale GTs"/>
    <s v="2001"/>
    <d v="2001-12-01T00:00:00"/>
    <d v="2001-01-01T00:00:00"/>
    <s v="101000 Electric Plant In Service"/>
    <x v="4"/>
    <s v="291.1798 : BATTERY CHARGER-PRODUCTI"/>
    <x v="0"/>
    <x v="1"/>
    <n v="0"/>
    <n v="0"/>
    <n v="0"/>
  </r>
  <r>
    <n v="54273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482.5833 : CONTROL/INSTRUMENTATION "/>
    <x v="0"/>
    <x v="0"/>
    <n v="0"/>
    <n v="0"/>
    <n v="0"/>
  </r>
  <r>
    <n v="54453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681.7674 : LOAD CONTROL AND METERIN"/>
    <x v="0"/>
    <x v="1"/>
    <n v="0"/>
    <n v="0"/>
    <n v="0"/>
  </r>
  <r>
    <n v="54500"/>
    <x v="0"/>
    <s v="FT LAUDERDALE GAS TURBINE FACILITIES - 5070508044"/>
    <s v="34500Z000-PG0921-FtLauderdale GTs"/>
    <s v="1970"/>
    <d v="1970-07-01T00:00:00"/>
    <d v="1970-07-01T00:00:00"/>
    <s v="101000 Electric Plant In Service"/>
    <x v="4"/>
    <s v="683.7712 : ANNUNCIATOR/SOE/DATA ACQ"/>
    <x v="0"/>
    <x v="0"/>
    <n v="0"/>
    <n v="0"/>
    <n v="0"/>
  </r>
  <r>
    <n v="54501"/>
    <x v="0"/>
    <s v="FT LAUDERDALE GAS TURBINE FACILITIES - 5070508044"/>
    <s v="34500Z000-PG0921-FtLauderdale GTs"/>
    <s v="1972"/>
    <d v="1972-07-01T00:00:00"/>
    <d v="1972-07-01T00:00:00"/>
    <s v="101000 Electric Plant In Service"/>
    <x v="4"/>
    <s v="683.7712 : ANNUNCIATOR/SOE/DATA ACQ"/>
    <x v="0"/>
    <x v="1"/>
    <n v="0"/>
    <n v="0"/>
    <n v="0"/>
  </r>
  <r>
    <n v="54520"/>
    <x v="0"/>
    <s v="FT LAUDERDALE GAS TURBINE FACILITIES - 5070508044"/>
    <s v="34500Z000-PG0921-FtLauderdale GTs"/>
    <s v="1985"/>
    <d v="1985-07-01T00:00:00"/>
    <d v="1985-07-01T00:00:00"/>
    <s v="101000 Electric Plant In Service"/>
    <x v="4"/>
    <s v="683.7713 : RECORDER                "/>
    <x v="0"/>
    <x v="0"/>
    <n v="0"/>
    <n v="0"/>
    <n v="0"/>
  </r>
  <r>
    <n v="54521"/>
    <x v="0"/>
    <s v="FT LAUDERDALE GAS TURBINE FACILITIES - 5070508044"/>
    <s v="34500Z000-PG0921-FtLauderdale GTs"/>
    <s v="1987"/>
    <d v="1987-07-01T00:00:00"/>
    <d v="1987-07-01T00:00:00"/>
    <s v="101000 Electric Plant In Service"/>
    <x v="4"/>
    <s v="683.7713 : RECORDER                "/>
    <x v="0"/>
    <x v="1"/>
    <n v="0"/>
    <n v="0"/>
    <n v="0"/>
  </r>
  <r>
    <n v="54522"/>
    <x v="0"/>
    <s v="FT LAUDERDALE GAS TURBINE FACILITIES - 5070508044"/>
    <s v="34500Z000-PG0921-FtLauderdale GTs"/>
    <s v="1988"/>
    <d v="1988-07-01T00:00:00"/>
    <d v="1988-07-01T00:00:00"/>
    <s v="101000 Electric Plant In Service"/>
    <x v="4"/>
    <s v="683.7713 : RECORDER                "/>
    <x v="0"/>
    <x v="0"/>
    <n v="0"/>
    <n v="0"/>
    <n v="0"/>
  </r>
  <r>
    <n v="54523"/>
    <x v="0"/>
    <s v="FT LAUDERDALE GAS TURBINE FACILITIES - 5070508044"/>
    <s v="34500Z000-PG0921-FtLauderdale GTs"/>
    <s v="1990"/>
    <d v="1990-07-01T00:00:00"/>
    <d v="1990-07-01T00:00:00"/>
    <s v="101000 Electric Plant In Service"/>
    <x v="4"/>
    <s v="683.7713 : RECORDER                "/>
    <x v="0"/>
    <x v="1"/>
    <n v="0"/>
    <n v="0"/>
    <n v="0"/>
  </r>
  <r>
    <n v="54534"/>
    <x v="0"/>
    <s v="FT LAUDERDALE GAS TURBINE FACILITIES - 5070508044"/>
    <s v="34500Z000-PG0921-FtLauderdale GTs"/>
    <s v="1990"/>
    <d v="1990-07-01T00:00:00"/>
    <d v="1990-07-01T00:00:00"/>
    <s v="101000 Electric Plant In Service"/>
    <x v="4"/>
    <s v="683.7716 : ANNUNCIATOR PANEL (NOT P"/>
    <x v="0"/>
    <x v="0"/>
    <n v="0"/>
    <n v="0"/>
    <n v="0"/>
  </r>
  <r>
    <n v="818878"/>
    <x v="0"/>
    <s v="FT LAUDERDALE POWER PLT GAS TURBINES SET1 - 5070508045"/>
    <s v="34500Z000-PG0921-FtLauderdale GTs"/>
    <s v="1984"/>
    <d v="1984-07-01T00:00:00"/>
    <d v="1984-07-01T00:00:00"/>
    <s v="106100 Const Not Classified-Plt In "/>
    <x v="4"/>
    <s v="000.000 : Non-Unitized"/>
    <x v="0"/>
    <x v="1"/>
    <n v="0"/>
    <n v="0"/>
    <n v="0"/>
  </r>
  <r>
    <n v="818879"/>
    <x v="0"/>
    <s v="FT LAUDERDALE POWER PLT GAS TURBINES SET1 - 5070508045"/>
    <s v="34500Z000-PG0921-FtLauderdale GTs"/>
    <s v="1984"/>
    <d v="1984-07-01T00:00:00"/>
    <d v="1984-07-01T00:00:00"/>
    <s v="106100 Const Not Classified-Plt In "/>
    <x v="4"/>
    <s v="000.000 : Non-Unitized"/>
    <x v="0"/>
    <x v="0"/>
    <n v="0"/>
    <n v="0"/>
    <n v="0"/>
  </r>
  <r>
    <n v="53834"/>
    <x v="0"/>
    <s v="FT LAUDERDALE POWER PLT GAS TURBINES SET1 - 5070508045"/>
    <s v="34500Z000-PG0921-FtLauderdale GTs"/>
    <s v="1970"/>
    <d v="1970-07-01T00:00:00"/>
    <d v="1970-07-01T00:00:00"/>
    <s v="101000 Electric Plant In Service"/>
    <x v="4"/>
    <s v="000.000 : FPL Conversion 000"/>
    <x v="0"/>
    <x v="1"/>
    <n v="0"/>
    <n v="0"/>
    <n v="0"/>
  </r>
  <r>
    <n v="53835"/>
    <x v="0"/>
    <s v="FT LAUDERDALE POWER PLT GAS TURBINES SET1 - 5070508045"/>
    <s v="34500Z000-PG0921-FtLauderdale GTs"/>
    <s v="1972"/>
    <d v="1972-07-01T00:00:00"/>
    <d v="1972-07-01T00:00:00"/>
    <s v="101000 Electric Plant In Service"/>
    <x v="4"/>
    <s v="000.000 : FPL Conversion 000"/>
    <x v="0"/>
    <x v="0"/>
    <n v="0"/>
    <n v="0"/>
    <n v="0"/>
  </r>
  <r>
    <n v="53836"/>
    <x v="0"/>
    <s v="FT LAUDERDALE POWER PLT GAS TURBINES SET1 - 5070508045"/>
    <s v="34500Z000-PG0921-FtLauderdale GTs"/>
    <s v="1973"/>
    <d v="1973-07-01T00:00:00"/>
    <d v="1973-07-01T00:00:00"/>
    <s v="101000 Electric Plant In Service"/>
    <x v="4"/>
    <s v="000.000 : FPL Conversion 000"/>
    <x v="0"/>
    <x v="1"/>
    <n v="0"/>
    <n v="0"/>
    <n v="0"/>
  </r>
  <r>
    <n v="53837"/>
    <x v="0"/>
    <s v="FT LAUDERDALE POWER PLT GAS TURBINES SET1 - 5070508045"/>
    <s v="34500Z000-PG0921-FtLauderdale GTs"/>
    <s v="1978"/>
    <d v="1978-07-01T00:00:00"/>
    <d v="1978-07-01T00:00:00"/>
    <s v="101000 Electric Plant In Service"/>
    <x v="4"/>
    <s v="000.000 : FPL Conversion 000"/>
    <x v="0"/>
    <x v="0"/>
    <n v="0"/>
    <n v="0"/>
    <n v="0"/>
  </r>
  <r>
    <n v="53838"/>
    <x v="0"/>
    <s v="FT LAUDERDALE POWER PLT GAS TURBINES SET1 - 5070508045"/>
    <s v="34500Z000-PG0921-FtLauderdale GTs"/>
    <s v="1979"/>
    <d v="1979-07-01T00:00:00"/>
    <d v="1979-07-01T00:00:00"/>
    <s v="101000 Electric Plant In Service"/>
    <x v="4"/>
    <s v="000.000 : FPL Conversion 000"/>
    <x v="0"/>
    <x v="1"/>
    <n v="0"/>
    <n v="0"/>
    <n v="0"/>
  </r>
  <r>
    <n v="53839"/>
    <x v="0"/>
    <s v="FT LAUDERDALE POWER PLT GAS TURBINES SET1 - 5070508045"/>
    <s v="34500Z000-PG0921-FtLauderdale GTs"/>
    <s v="1984"/>
    <d v="1984-07-01T00:00:00"/>
    <d v="1984-07-01T00:00:00"/>
    <s v="101000 Electric Plant In Service"/>
    <x v="4"/>
    <s v="000.000 : FPL Conversion 000"/>
    <x v="0"/>
    <x v="0"/>
    <n v="0"/>
    <n v="0"/>
    <n v="0"/>
  </r>
  <r>
    <n v="818880"/>
    <x v="0"/>
    <s v="FT LAUDERDALE POWER PLT GAS TURBINES SET2 - 5070508046"/>
    <s v="34500Z000-PG0921-FtLauderdale GTs"/>
    <s v="1984"/>
    <d v="1984-07-01T00:00:00"/>
    <d v="1984-07-01T00:00:00"/>
    <s v="106100 Const Not Classified-Plt In "/>
    <x v="4"/>
    <s v="000.000 : Non-Unitized"/>
    <x v="0"/>
    <x v="1"/>
    <n v="0"/>
    <n v="0"/>
    <n v="0"/>
  </r>
  <r>
    <n v="818881"/>
    <x v="0"/>
    <s v="FT LAUDERDALE POWER PLT GAS TURBINES SET2 - 5070508046"/>
    <s v="34500Z000-PG0921-FtLauderdale GTs"/>
    <s v="1984"/>
    <d v="1984-07-01T00:00:00"/>
    <d v="1984-07-01T00:00:00"/>
    <s v="106100 Const Not Classified-Plt In "/>
    <x v="4"/>
    <s v="000.000 : Non-Unitized"/>
    <x v="0"/>
    <x v="0"/>
    <n v="0"/>
    <n v="0"/>
    <n v="0"/>
  </r>
  <r>
    <n v="53840"/>
    <x v="0"/>
    <s v="FT LAUDERDALE POWER PLT GAS TURBINES SET2 - 5070508046"/>
    <s v="34500Z000-PG0921-FtLauderdale GTs"/>
    <s v="1970"/>
    <d v="1970-07-01T00:00:00"/>
    <d v="1970-07-01T00:00:00"/>
    <s v="101000 Electric Plant In Service"/>
    <x v="4"/>
    <s v="000.000 : FPL Conversion 000"/>
    <x v="0"/>
    <x v="1"/>
    <n v="0"/>
    <n v="0"/>
    <n v="0"/>
  </r>
  <r>
    <n v="53841"/>
    <x v="0"/>
    <s v="FT LAUDERDALE POWER PLT GAS TURBINES SET2 - 5070508046"/>
    <s v="34500Z000-PG0921-FtLauderdale GTs"/>
    <s v="1973"/>
    <d v="1973-07-01T00:00:00"/>
    <d v="1973-07-01T00:00:00"/>
    <s v="101000 Electric Plant In Service"/>
    <x v="4"/>
    <s v="000.000 : FPL Conversion 000"/>
    <x v="0"/>
    <x v="0"/>
    <n v="0"/>
    <n v="0"/>
    <n v="0"/>
  </r>
  <r>
    <n v="53842"/>
    <x v="0"/>
    <s v="FT LAUDERDALE POWER PLT GAS TURBINES SET2 - 5070508046"/>
    <s v="34500Z000-PG0921-FtLauderdale GTs"/>
    <s v="1978"/>
    <d v="1978-07-01T00:00:00"/>
    <d v="1978-07-01T00:00:00"/>
    <s v="101000 Electric Plant In Service"/>
    <x v="4"/>
    <s v="000.000 : FPL Conversion 000"/>
    <x v="0"/>
    <x v="1"/>
    <n v="0"/>
    <n v="0"/>
    <n v="0"/>
  </r>
  <r>
    <n v="53843"/>
    <x v="0"/>
    <s v="FT LAUDERDALE POWER PLT GAS TURBINES SET2 - 5070508046"/>
    <s v="34500Z000-PG0921-FtLauderdale GTs"/>
    <s v="1984"/>
    <d v="1984-07-01T00:00:00"/>
    <d v="1984-07-01T00:00:00"/>
    <s v="101000 Electric Plant In Service"/>
    <x v="4"/>
    <s v="000.000 : FPL Conversion 000"/>
    <x v="0"/>
    <x v="0"/>
    <n v="0"/>
    <n v="0"/>
    <n v="0"/>
  </r>
  <r>
    <n v="818882"/>
    <x v="0"/>
    <s v="FT LAUDERDALE POWER PLT GAS TURBINES SET 3 - 5070508047"/>
    <s v="34500Z000-PG0921-FtLauderdale GTs"/>
    <s v="1979"/>
    <d v="1979-07-01T00:00:00"/>
    <d v="1979-07-01T00:00:00"/>
    <s v="106100 Const Not Classified-Plt In "/>
    <x v="4"/>
    <s v="000.000 : Non-Unitized"/>
    <x v="0"/>
    <x v="1"/>
    <n v="0"/>
    <n v="0"/>
    <n v="0"/>
  </r>
  <r>
    <n v="818883"/>
    <x v="0"/>
    <s v="FT LAUDERDALE POWER PLT GAS TURBINES SET 3 - 5070508047"/>
    <s v="34500Z000-PG0921-FtLauderdale GTs"/>
    <s v="1984"/>
    <d v="1984-07-01T00:00:00"/>
    <d v="1984-07-01T00:00:00"/>
    <s v="106100 Const Not Classified-Plt In "/>
    <x v="4"/>
    <s v="000.000 : Non-Unitized"/>
    <x v="0"/>
    <x v="0"/>
    <n v="0"/>
    <n v="0"/>
    <n v="0"/>
  </r>
  <r>
    <n v="53844"/>
    <x v="0"/>
    <s v="FT LAUDERDALE POWER PLT GAS TURBINES SET 3 - 5070508047"/>
    <s v="34500Z000-PG0921-FtLauderdale GTs"/>
    <s v="1972"/>
    <d v="1972-07-01T00:00:00"/>
    <d v="1972-07-01T00:00:00"/>
    <s v="101000 Electric Plant In Service"/>
    <x v="4"/>
    <s v="000.000 : FPL Conversion 000"/>
    <x v="0"/>
    <x v="1"/>
    <n v="0"/>
    <n v="0"/>
    <n v="0"/>
  </r>
  <r>
    <n v="53845"/>
    <x v="0"/>
    <s v="FT LAUDERDALE POWER PLT GAS TURBINES SET 3 - 5070508047"/>
    <s v="34500Z000-PG0921-FtLauderdale GTs"/>
    <s v="1978"/>
    <d v="1978-07-01T00:00:00"/>
    <d v="1978-07-01T00:00:00"/>
    <s v="101000 Electric Plant In Service"/>
    <x v="4"/>
    <s v="000.000 : FPL Conversion 000"/>
    <x v="0"/>
    <x v="0"/>
    <n v="0"/>
    <n v="0"/>
    <n v="0"/>
  </r>
  <r>
    <n v="53846"/>
    <x v="0"/>
    <s v="FT LAUDERDALE POWER PLT GAS TURBINES SET 3 - 5070508047"/>
    <s v="34500Z000-PG0921-FtLauderdale GTs"/>
    <s v="1979"/>
    <d v="1979-07-01T00:00:00"/>
    <d v="1979-07-01T00:00:00"/>
    <s v="101000 Electric Plant In Service"/>
    <x v="4"/>
    <s v="000.000 : FPL Conversion 000"/>
    <x v="0"/>
    <x v="1"/>
    <n v="0"/>
    <n v="0"/>
    <n v="0"/>
  </r>
  <r>
    <n v="53847"/>
    <x v="0"/>
    <s v="FT LAUDERDALE POWER PLT GAS TURBINES SET 3 - 5070508047"/>
    <s v="34500Z000-PG0921-FtLauderdale GTs"/>
    <s v="1984"/>
    <d v="1984-07-01T00:00:00"/>
    <d v="1984-07-01T00:00:00"/>
    <s v="101000 Electric Plant In Service"/>
    <x v="4"/>
    <s v="000.000 : FPL Conversion 000"/>
    <x v="0"/>
    <x v="0"/>
    <n v="0"/>
    <n v="0"/>
    <n v="0"/>
  </r>
  <r>
    <n v="819273"/>
    <x v="0"/>
    <s v="FT LAUDERDALE GAS TURBINE FACILITIES - 5070508044"/>
    <s v="34600Z000-PG0921-FtLauderdale GTs"/>
    <s v="1986"/>
    <d v="1986-07-01T00:00:00"/>
    <d v="1986-07-01T00:00:00"/>
    <s v="106100 Const Not Classified-Plt In "/>
    <x v="6"/>
    <s v="000.000 : Non-Unitized"/>
    <x v="0"/>
    <x v="1"/>
    <n v="0"/>
    <n v="0"/>
    <n v="0"/>
  </r>
  <r>
    <n v="819274"/>
    <x v="0"/>
    <s v="FT LAUDERDALE GAS TURBINE FACILITIES - 5070508044"/>
    <s v="34600Z000-PG0921-FtLauderdale GTs"/>
    <s v="1986"/>
    <d v="1986-07-01T00:00:00"/>
    <d v="1986-07-01T00:00:00"/>
    <s v="106100 Const Not Classified-Plt In "/>
    <x v="6"/>
    <s v="000.000 : Non-Unitized"/>
    <x v="0"/>
    <x v="0"/>
    <n v="0"/>
    <n v="0"/>
    <n v="0"/>
  </r>
  <r>
    <n v="819275"/>
    <x v="0"/>
    <s v="FT LAUDERDALE GAS TURBINE FACILITIES - 5070508044"/>
    <s v="34600Z000-PG0921-FtLauderdale GTs"/>
    <s v="1987"/>
    <d v="1987-07-01T00:00:00"/>
    <d v="1987-07-01T00:00:00"/>
    <s v="106100 Const Not Classified-Plt In "/>
    <x v="6"/>
    <s v="000.000 : Non-Unitized"/>
    <x v="0"/>
    <x v="1"/>
    <n v="0"/>
    <n v="0"/>
    <n v="0"/>
  </r>
  <r>
    <n v="819276"/>
    <x v="0"/>
    <s v="FT LAUDERDALE GAS TURBINE FACILITIES - 5070508044"/>
    <s v="34600Z000-PG0921-FtLauderdale GTs"/>
    <s v="1988"/>
    <d v="1988-07-01T00:00:00"/>
    <d v="1988-07-01T00:00:00"/>
    <s v="106100 Const Not Classified-Plt In "/>
    <x v="6"/>
    <s v="000.000 : Non-Unitized"/>
    <x v="0"/>
    <x v="0"/>
    <n v="0"/>
    <n v="0"/>
    <n v="0"/>
  </r>
  <r>
    <n v="819277"/>
    <x v="0"/>
    <s v="FT LAUDERDALE GAS TURBINE FACILITIES - 5070508044"/>
    <s v="34600Z000-PG0921-FtLauderdale GTs"/>
    <s v="1993"/>
    <d v="1993-07-01T00:00:00"/>
    <d v="1993-07-01T00:00:00"/>
    <s v="106100 Const Not Classified-Plt In "/>
    <x v="6"/>
    <s v="000.000 : Non-Unitized"/>
    <x v="0"/>
    <x v="1"/>
    <n v="0"/>
    <n v="0"/>
    <n v="0"/>
  </r>
  <r>
    <n v="819278"/>
    <x v="0"/>
    <s v="FT LAUDERDALE GAS TURBINE FACILITIES - 5070508044"/>
    <s v="34600Z000-PG0921-FtLauderdale GTs"/>
    <s v="1993"/>
    <d v="1993-07-01T00:00:00"/>
    <d v="1993-07-01T00:00:00"/>
    <s v="106100 Const Not Classified-Plt In "/>
    <x v="6"/>
    <s v="000.000 : Non-Unitized"/>
    <x v="0"/>
    <x v="0"/>
    <n v="0"/>
    <n v="0"/>
    <n v="0"/>
  </r>
  <r>
    <n v="819279"/>
    <x v="0"/>
    <s v="FT LAUDERDALE GAS TURBINE FACILITIES - 5070508044"/>
    <s v="34600Z000-PG0921-FtLauderdale GTs"/>
    <s v="1993"/>
    <d v="1993-07-01T00:00:00"/>
    <d v="1993-07-01T00:00:00"/>
    <s v="106100 Const Not Classified-Plt In "/>
    <x v="6"/>
    <s v="000.000 : Non-Unitized"/>
    <x v="0"/>
    <x v="1"/>
    <n v="0"/>
    <n v="0"/>
    <n v="0"/>
  </r>
  <r>
    <n v="54696"/>
    <x v="0"/>
    <s v="FT LAUDERDALE GAS TURBINE FACILITIES - 5070508044"/>
    <s v="34600Z000-PG0921-FtLauderdale GTs"/>
    <s v="1972"/>
    <d v="1972-07-01T00:00:00"/>
    <d v="1972-07-01T00:00:00"/>
    <s v="101000 Electric Plant In Service"/>
    <x v="6"/>
    <s v="000.000 : FPL Conversion 000"/>
    <x v="0"/>
    <x v="0"/>
    <n v="0"/>
    <n v="0"/>
    <n v="0"/>
  </r>
  <r>
    <n v="54697"/>
    <x v="0"/>
    <s v="FT LAUDERDALE GAS TURBINE FACILITIES - 5070508044"/>
    <s v="34600Z000-PG0921-FtLauderdale GTs"/>
    <s v="1986"/>
    <d v="1986-07-01T00:00:00"/>
    <d v="1986-07-01T00:00:00"/>
    <s v="101000 Electric Plant In Service"/>
    <x v="6"/>
    <s v="000.000 : FPL Conversion 000"/>
    <x v="0"/>
    <x v="1"/>
    <n v="0"/>
    <n v="0"/>
    <n v="0"/>
  </r>
  <r>
    <n v="54698"/>
    <x v="0"/>
    <s v="FT LAUDERDALE GAS TURBINE FACILITIES - 5070508044"/>
    <s v="34600Z000-PG0921-FtLauderdale GTs"/>
    <s v="1987"/>
    <d v="1987-07-01T00:00:00"/>
    <d v="1987-07-01T00:00:00"/>
    <s v="101000 Electric Plant In Service"/>
    <x v="6"/>
    <s v="000.000 : FPL Conversion 000"/>
    <x v="0"/>
    <x v="0"/>
    <n v="0"/>
    <n v="0"/>
    <n v="0"/>
  </r>
  <r>
    <n v="54699"/>
    <x v="0"/>
    <s v="FT LAUDERDALE GAS TURBINE FACILITIES - 5070508044"/>
    <s v="34600Z000-PG0921-FtLauderdale GTs"/>
    <s v="1988"/>
    <d v="1988-07-01T00:00:00"/>
    <d v="1988-07-01T00:00:00"/>
    <s v="101000 Electric Plant In Service"/>
    <x v="6"/>
    <s v="000.000 : FPL Conversion 000"/>
    <x v="0"/>
    <x v="1"/>
    <n v="0"/>
    <n v="0"/>
    <n v="0"/>
  </r>
  <r>
    <n v="55399"/>
    <x v="0"/>
    <s v="FT LAUDERDALE GAS TURBINE FACILITIES - 5070508044"/>
    <s v="34600Z000-PG0921-FtLauderdale GTs"/>
    <s v="1986"/>
    <d v="1986-07-01T00:00:00"/>
    <d v="1986-07-01T00:00:00"/>
    <s v="101000 Electric Plant In Service"/>
    <x v="6"/>
    <s v="189.550 : TEST/CHECK DEVICES"/>
    <x v="0"/>
    <x v="0"/>
    <n v="0"/>
    <n v="0"/>
    <n v="0"/>
  </r>
  <r>
    <n v="819271"/>
    <x v="0"/>
    <s v="FT LAUDERDALE GT OTHER FACILITIES &amp; EQUIP - 5070508043"/>
    <s v="34600Z000-PG0921-FtLauderdale GTs"/>
    <s v="1986"/>
    <d v="1986-07-01T00:00:00"/>
    <d v="1986-07-01T00:00:00"/>
    <s v="106100 Const Not Classified-Plt In "/>
    <x v="6"/>
    <s v="000.000 : Non-Unitized"/>
    <x v="0"/>
    <x v="1"/>
    <n v="0"/>
    <n v="0"/>
    <n v="0"/>
  </r>
  <r>
    <n v="819272"/>
    <x v="0"/>
    <s v="FT LAUDERDALE GT OTHER FACILITIES &amp; EQUIP - 5070508043"/>
    <s v="34600Z000-PG0921-FtLauderdale GTs"/>
    <s v="1986"/>
    <d v="1986-07-01T00:00:00"/>
    <d v="1986-07-01T00:00:00"/>
    <s v="106100 Const Not Classified-Plt In "/>
    <x v="6"/>
    <s v="000.000 : Non-Unitized"/>
    <x v="0"/>
    <x v="0"/>
    <n v="0"/>
    <n v="0"/>
    <n v="0"/>
  </r>
  <r>
    <n v="54695"/>
    <x v="0"/>
    <s v="FT LAUDERDALE GT OTHER FACILITIES &amp; EQUIP - 5070508043"/>
    <s v="34600Z000-PG0921-FtLauderdale GTs"/>
    <s v="1972"/>
    <d v="1972-07-01T00:00:00"/>
    <d v="1972-07-01T00:00:00"/>
    <s v="101000 Electric Plant In Service"/>
    <x v="6"/>
    <s v="000.000 : FPL Conversion 000"/>
    <x v="0"/>
    <x v="1"/>
    <n v="0"/>
    <n v="0"/>
    <n v="0"/>
  </r>
  <r>
    <n v="55681"/>
    <x v="0"/>
    <s v="FT LAUDERDALE GT OTHER FACILITIES &amp; EQUIP - 5070508043"/>
    <s v="34600Z000-PG0921-FtLauderdale GTs"/>
    <s v="1977"/>
    <d v="1977-07-01T00:00:00"/>
    <d v="1977-07-01T00:00:00"/>
    <s v="101000 Electric Plant In Service"/>
    <x v="6"/>
    <s v="190.661 : CAB WK BENCH SHOP EQUIP"/>
    <x v="0"/>
    <x v="0"/>
    <n v="0"/>
    <n v="0"/>
    <n v="0"/>
  </r>
  <r>
    <n v="54700"/>
    <x v="0"/>
    <s v="FT LAUDERDALE POWER PLT GAS TURBINES SET 3 - 5070508047"/>
    <s v="34600Z000-PG0921-FtLauderdale GTs"/>
    <s v="1972"/>
    <d v="1972-07-01T00:00:00"/>
    <d v="1972-07-01T00:00:00"/>
    <s v="101000 Electric Plant In Service"/>
    <x v="6"/>
    <s v="000.000 : FPL Conversion 000"/>
    <x v="0"/>
    <x v="1"/>
    <n v="0"/>
    <n v="0"/>
    <n v="0"/>
  </r>
  <r>
    <n v="41623410"/>
    <x v="0"/>
    <s v="FT LAUDERDALE GAS TURBINE FACILITIES - 5070508044"/>
    <s v="34300Z000-PG0921-FtLauderdale GTs"/>
    <s v="1986"/>
    <d v="1986-07-01T00:00:00"/>
    <d v="1986-07-01T00:00:00"/>
    <s v="101000 Electric Plant In Service"/>
    <x v="0"/>
    <s v="146.0302 : GAS TURBINE ENGINE "/>
    <x v="0"/>
    <x v="0"/>
    <n v="-9.1666666666666667E-3"/>
    <n v="-9.3660416666666666E-3"/>
    <n v="1.993750000000006E-4"/>
  </r>
  <r>
    <n v="688386736"/>
    <x v="0"/>
    <s v="FT LAUDERDALE GAS TURBINE FACILITIES - 5070508044"/>
    <s v="34300Z000-PG0921-FtLauderdale GTs"/>
    <s v="2014"/>
    <d v="2014-09-01T00:00:00"/>
    <d v="2015-07-01T00:00:00"/>
    <s v="106100 Const Not Classified-Plt In "/>
    <x v="0"/>
    <s v="000.000 : Non-Unitized"/>
    <x v="0"/>
    <x v="1"/>
    <n v="-9.1666666666666667E-3"/>
    <n v="-2.8798611111111115E-4"/>
    <n v="-8.8786805555555546E-3"/>
  </r>
  <r>
    <n v="653967381"/>
    <x v="0"/>
    <s v="FT LAUDERDALE GAS TURBINE FACILITIES - 5070508044"/>
    <s v="34200Z000-PG0921-FtLauderdale GTs"/>
    <s v="2013"/>
    <d v="2013-12-01T00:00:00"/>
    <d v="2013-12-01T00:00:00"/>
    <s v="106100 Const Not Classified-Plt In "/>
    <x v="2"/>
    <s v="000.000 : Non-Unitized"/>
    <x v="0"/>
    <x v="0"/>
    <n v="9327.6424999999999"/>
    <n v="9620.4298620833324"/>
    <n v="-292.78736208333294"/>
  </r>
  <r>
    <n v="665429833"/>
    <x v="0"/>
    <s v="FT LAUDERDALE GAS TURBINE FACILITIES - 5070508044"/>
    <s v="34200Z000-PG0921-FtLauderdale GTs"/>
    <s v="2014"/>
    <d v="2014-07-01T00:00:00"/>
    <d v="2014-07-01T00:00:00"/>
    <s v="106100 Const Not Classified-Plt In "/>
    <x v="2"/>
    <s v="000.000 : Non-Unitized"/>
    <x v="0"/>
    <x v="1"/>
    <n v="19714.291666666664"/>
    <n v="20399.79004861111"/>
    <n v="-685.4983819444426"/>
  </r>
  <r>
    <n v="669454017"/>
    <x v="0"/>
    <s v="FT LAUDERDALE GAS TURBINE FACILITIES - 5070508044"/>
    <s v="34200Z000-PG0921-FtLauderdale GTs"/>
    <s v="2014"/>
    <d v="2014-09-01T00:00:00"/>
    <d v="2014-09-01T00:00:00"/>
    <s v="106100 Const Not Classified-Plt In "/>
    <x v="2"/>
    <s v="000.000 : Non-Unitized"/>
    <x v="0"/>
    <x v="0"/>
    <n v="22753.655833333331"/>
    <n v="23347.63962208333"/>
    <n v="-593.98378875000094"/>
  </r>
  <r>
    <n v="50382"/>
    <x v="0"/>
    <s v="FT LAUDERDALE GAS TURBINE FACILITIES - 5070508044"/>
    <s v="34200Z000-PG0921-FtLauderdale GTs"/>
    <s v="1970"/>
    <d v="1970-07-01T00:00:00"/>
    <d v="1970-07-01T00:00:00"/>
    <s v="101000 Electric Plant In Service"/>
    <x v="2"/>
    <s v="710.7944 : PIPING"/>
    <x v="0"/>
    <x v="1"/>
    <n v="3737.0116666666663"/>
    <n v="4735.8099952777784"/>
    <n v="-998.79832861111163"/>
  </r>
  <r>
    <n v="672896495"/>
    <x v="0"/>
    <s v="FT LAUDERDALE GAS TURBINE FACILITIES - 5070508044"/>
    <s v="34200Z000-PG0921-FtLauderdale GTs"/>
    <s v="2014"/>
    <d v="2014-04-01T00:00:00"/>
    <d v="2014-01-01T00:00:00"/>
    <s v="101000 Electric Plant In Service"/>
    <x v="2"/>
    <s v="522.6199 : VALVE, POWER OPERATED 8 "/>
    <x v="0"/>
    <x v="0"/>
    <n v="165000.54999999999"/>
    <n v="169307.90405833331"/>
    <n v="-4307.3540583333206"/>
  </r>
  <r>
    <n v="640945036"/>
    <x v="0"/>
    <s v="FT LAUDERDALE GAS TURBINE FACILITIES - 5070508044"/>
    <s v="34300Z000-PG0921-FtLauderdale GTs"/>
    <s v="2013"/>
    <d v="2013-01-01T00:00:00"/>
    <d v="2013-01-01T00:00:00"/>
    <s v="101000 Electric Plant In Service"/>
    <x v="0"/>
    <s v="146.0302 : GAS TURBINE ENGINE "/>
    <x v="0"/>
    <x v="1"/>
    <n v="-1848"/>
    <n v="-327.58549999999997"/>
    <n v="-1520.4144999999999"/>
  </r>
  <r>
    <n v="50224"/>
    <x v="0"/>
    <s v="FT LAUDERDALE GAS TURBINE FACILITIES - 5070508044"/>
    <s v="34200Z000-PG0921-FtLauderdale GTs"/>
    <s v="1979"/>
    <d v="1979-07-01T00:00:00"/>
    <d v="1979-07-01T00:00:00"/>
    <s v="101000 Electric Plant In Service"/>
    <x v="2"/>
    <s v="702.1238 : CONTROL/INSTRUMENTATION "/>
    <x v="0"/>
    <x v="0"/>
    <n v="8800.5499999999993"/>
    <n v="10657.892391666666"/>
    <n v="-1857.3423916666661"/>
  </r>
  <r>
    <n v="50251"/>
    <x v="0"/>
    <s v="FT LAUDERDALE GAS TURBINE FACILITIES - 5070508044"/>
    <s v="34200Z000-PG0921-FtLauderdale GTs"/>
    <s v="1987"/>
    <d v="1987-07-01T00:00:00"/>
    <d v="1987-07-01T00:00:00"/>
    <s v="101000 Electric Plant In Service"/>
    <x v="2"/>
    <s v="522.6188 : CONTROL/INSTRUMENTATION "/>
    <x v="0"/>
    <x v="1"/>
    <n v="27101.37833333333"/>
    <n v="31910.313823055556"/>
    <n v="-4808.9354897222238"/>
  </r>
  <r>
    <n v="50235"/>
    <x v="0"/>
    <s v="FT LAUDERDALE GAS TURBINE FACILITIES - 5070508044"/>
    <s v="34200Z000-PG0921-FtLauderdale GTs"/>
    <s v="1972"/>
    <d v="1972-07-01T00:00:00"/>
    <d v="1972-07-01T00:00:00"/>
    <s v="101000 Electric Plant In Service"/>
    <x v="2"/>
    <s v="233.1247 : FOUNDATION"/>
    <x v="0"/>
    <x v="0"/>
    <n v="17970.470833333333"/>
    <n v="22427.818347916666"/>
    <n v="-4457.3475145833308"/>
  </r>
  <r>
    <n v="682555069"/>
    <x v="0"/>
    <s v="FT LAUDERDALE GAS TURBINE FACILITIES - 5070508044"/>
    <s v="34300Z000-PG0921-FtLauderdale GTs"/>
    <s v="2015"/>
    <d v="2015-01-01T00:00:00"/>
    <d v="2015-04-01T00:00:00"/>
    <s v="106100 Const Not Classified-Plt In "/>
    <x v="0"/>
    <s v="000.000 : Non-Unitized"/>
    <x v="0"/>
    <x v="1"/>
    <n v="-4189.4141666666665"/>
    <n v="-233.4499284027778"/>
    <n v="-3955.964238263889"/>
  </r>
  <r>
    <n v="50278"/>
    <x v="0"/>
    <s v="FT LAUDERDALE GAS TURBINE FACILITIES - 5070508044"/>
    <s v="34200Z000-PG0921-FtLauderdale GTs"/>
    <s v="1987"/>
    <d v="1987-07-01T00:00:00"/>
    <d v="1987-07-01T00:00:00"/>
    <s v="101000 Electric Plant In Service"/>
    <x v="2"/>
    <s v="522.6203 : CATHODIC PROTECTION EQUI"/>
    <x v="0"/>
    <x v="0"/>
    <n v="28182.788333333334"/>
    <n v="32939.357705833325"/>
    <n v="-4756.5693724999956"/>
  </r>
  <r>
    <n v="50234"/>
    <x v="0"/>
    <s v="FT LAUDERDALE GAS TURBINE FACILITIES - 5070508044"/>
    <s v="34200Z000-PG0921-FtLauderdale GTs"/>
    <s v="1970"/>
    <d v="1970-07-01T00:00:00"/>
    <d v="1970-07-01T00:00:00"/>
    <s v="101000 Electric Plant In Service"/>
    <x v="2"/>
    <s v="233.1247 : FOUNDATION"/>
    <x v="0"/>
    <x v="1"/>
    <n v="18696.525833333333"/>
    <n v="23693.581310972218"/>
    <n v="-4997.0554776388881"/>
  </r>
  <r>
    <n v="682555090"/>
    <x v="0"/>
    <s v="FT LAUDERDALE GAS TURBINE FACILITIES - 5070508044"/>
    <s v="34300Z000-PG0921-FtLauderdale GTs"/>
    <s v="2015"/>
    <d v="2015-02-01T00:00:00"/>
    <d v="2015-04-01T00:00:00"/>
    <s v="106100 Const Not Classified-Plt In "/>
    <x v="0"/>
    <s v="000.000 : Non-Unitized"/>
    <x v="0"/>
    <x v="0"/>
    <n v="-4879.645833333333"/>
    <n v="-224.74896354166665"/>
    <n v="-4654.8968697916662"/>
  </r>
  <r>
    <n v="50243"/>
    <x v="0"/>
    <s v="FT LAUDERDALE GAS TURBINE FACILITIES - 5070508044"/>
    <s v="34200Z000-PG0921-FtLauderdale GTs"/>
    <s v="1972"/>
    <d v="1972-07-01T00:00:00"/>
    <d v="1972-07-01T00:00:00"/>
    <s v="101000 Electric Plant In Service"/>
    <x v="2"/>
    <s v="233.1250 : DIKE OR DAM"/>
    <x v="0"/>
    <x v="1"/>
    <n v="31448.321666666667"/>
    <n v="39521.222726944441"/>
    <n v="-8072.9010602777726"/>
  </r>
  <r>
    <n v="50242"/>
    <x v="0"/>
    <s v="FT LAUDERDALE GAS TURBINE FACILITIES - 5070508044"/>
    <s v="34200Z000-PG0921-FtLauderdale GTs"/>
    <s v="1970"/>
    <d v="1970-07-01T00:00:00"/>
    <d v="1970-07-01T00:00:00"/>
    <s v="101000 Electric Plant In Service"/>
    <x v="2"/>
    <s v="233.1250 : DIKE OR DAM"/>
    <x v="0"/>
    <x v="0"/>
    <n v="32718.922500000001"/>
    <n v="41180.205655416663"/>
    <n v="-8461.2831554166587"/>
  </r>
  <r>
    <n v="50271"/>
    <x v="0"/>
    <s v="FT LAUDERDALE GAS TURBINE FACILITIES - 5070508044"/>
    <s v="34200Z000-PG0921-FtLauderdale GTs"/>
    <s v="1972"/>
    <d v="1972-07-01T00:00:00"/>
    <d v="1972-07-01T00:00:00"/>
    <s v="101000 Electric Plant In Service"/>
    <x v="2"/>
    <s v="522.6194 : PIPING"/>
    <x v="0"/>
    <x v="1"/>
    <n v="61557.503333333327"/>
    <n v="77359.548010555562"/>
    <n v="-15802.044677222226"/>
  </r>
  <r>
    <n v="50238"/>
    <x v="0"/>
    <s v="FT LAUDERDALE GAS TURBINE FACILITIES - 5070508044"/>
    <s v="34200Z000-PG0921-FtLauderdale GTs"/>
    <s v="1972"/>
    <d v="1972-07-01T00:00:00"/>
    <d v="1972-07-01T00:00:00"/>
    <s v="101000 Electric Plant In Service"/>
    <x v="2"/>
    <s v="233.1248 : TANK"/>
    <x v="0"/>
    <x v="0"/>
    <n v="175212.0975"/>
    <n v="218671.19923458333"/>
    <n v="-43459.101734583339"/>
  </r>
  <r>
    <n v="50237"/>
    <x v="0"/>
    <s v="FT LAUDERDALE GAS TURBINE FACILITIES - 5070508044"/>
    <s v="34200Z000-PG0921-FtLauderdale GTs"/>
    <s v="1970"/>
    <d v="1970-07-01T00:00:00"/>
    <d v="1970-07-01T00:00:00"/>
    <s v="101000 Electric Plant In Service"/>
    <x v="2"/>
    <s v="233.1248 : TANK"/>
    <x v="0"/>
    <x v="1"/>
    <n v="182291.13833333334"/>
    <n v="231012.44789638885"/>
    <n v="-48721.30956305554"/>
  </r>
  <r>
    <n v="50270"/>
    <x v="0"/>
    <s v="FT LAUDERDALE GAS TURBINE FACILITIES - 5070508044"/>
    <s v="34200Z000-PG0921-FtLauderdale GTs"/>
    <s v="1970"/>
    <d v="1970-07-01T00:00:00"/>
    <d v="1970-07-01T00:00:00"/>
    <s v="101000 Electric Plant In Service"/>
    <x v="2"/>
    <s v="522.6194 : PIPING"/>
    <x v="0"/>
    <x v="0"/>
    <n v="327994.57166666666"/>
    <n v="412815.69914749998"/>
    <n v="-84821.127480833311"/>
  </r>
  <r>
    <n v="44640096"/>
    <x v="0"/>
    <s v="FT LAUDERDALE GAS TURBINE FACILITIES - 5070508044"/>
    <s v="34400Z000-PG0921-FtLauderdale GTs"/>
    <s v="2004"/>
    <d v="2004-02-01T00:00:00"/>
    <d v="2004-02-01T00:00:00"/>
    <s v="101000 Electric Plant In Service"/>
    <x v="1"/>
    <s v="272.1572 : ROTOR COILS"/>
    <x v="0"/>
    <x v="0"/>
    <n v="-475377.0541666667"/>
    <n v="-7487.1886031250006"/>
    <n v="-467889.86556354171"/>
  </r>
  <r>
    <n v="692667050"/>
    <x v="0"/>
    <s v="FT LAUDERDALE GAS TURBINE FACILITIES - 5070508044"/>
    <s v="34100Z000-PG0921-FtLauderdale GTs"/>
    <n v="2015"/>
    <d v="2015-09-01T00:00:00"/>
    <d v="2015-09-01T00:00:00"/>
    <s v="106100 Const Not Classified-Plt In "/>
    <x v="3"/>
    <s v="000.000 : Non-Unitized"/>
    <x v="0"/>
    <x v="0"/>
    <n v="9727.08"/>
    <n v="307.19098666666662"/>
    <n v="9419.8890133333334"/>
  </r>
  <r>
    <n v="692667068"/>
    <x v="0"/>
    <s v="FT LAUDERDALE GAS TURBINE FACILITIES - 5070508044"/>
    <s v="34300Z000-PG0921-FtLauderdale GTs"/>
    <n v="2015"/>
    <d v="2015-09-01T00:00:00"/>
    <d v="2015-09-01T00:00:00"/>
    <s v="106100 Const Not Classified-Plt In "/>
    <x v="0"/>
    <s v="000.000 : Non-Unitized"/>
    <x v="0"/>
    <x v="1"/>
    <n v="3727.1941666666667"/>
    <n v="207.69935006944445"/>
    <n v="3519.4948165972219"/>
  </r>
  <r>
    <n v="692667071"/>
    <x v="0"/>
    <s v="FT LAUDERDALE GAS TURBINE FACILITIES - 5070508044"/>
    <s v="34300Z000-PG0921-FtLauderdale GTs"/>
    <n v="2015"/>
    <d v="2015-09-01T00:00:00"/>
    <d v="2015-09-01T00:00:00"/>
    <s v="106100 Const Not Classified-Plt In "/>
    <x v="0"/>
    <s v="000.000 : Non-Unitized"/>
    <x v="0"/>
    <x v="0"/>
    <n v="4071.0541666666663"/>
    <n v="187.50876145833331"/>
    <n v="3883.5454052083328"/>
  </r>
  <r>
    <n v="627574759"/>
    <x v="1"/>
    <s v="PORT EVERGLADES PLANT GAS TURBINE FACILITIES - 5070512045"/>
    <s v="34300Z000-PG0923-PtEverglades GTs"/>
    <s v="2011"/>
    <d v="2011-05-01T00:00:00"/>
    <d v="2011-01-01T00:00:00"/>
    <s v="101000 Electric Plant In Service"/>
    <x v="0"/>
    <s v="147.0323 : AIRCRAFT GT POWER/EXPAND"/>
    <x v="0"/>
    <x v="2"/>
    <n v="1324833.9958333333"/>
    <n v="452731.29148958327"/>
    <n v="872102.70434374991"/>
  </r>
  <r>
    <n v="57758305"/>
    <x v="1"/>
    <s v="PORT EVERGLADES PLANT GAS TURBINE FACILITIES - 5070512045"/>
    <s v="34200Z005-PG0923-PtEverglades GTs"/>
    <s v="2005"/>
    <d v="2005-05-01T00:00:00"/>
    <d v="2005-01-01T00:00:00"/>
    <s v="101000 Electric Plant In Service"/>
    <x v="2"/>
    <s v="702.1235 : LINER, COMPLETE"/>
    <x v="1"/>
    <x v="2"/>
    <n v="897968.85749999993"/>
    <n v="11016.827868749999"/>
    <n v="886952.02963124996"/>
  </r>
  <r>
    <n v="44038743"/>
    <x v="1"/>
    <s v="PORT EVERGLADES PLANT GAS TURBINE FACILITIES - 5070512045"/>
    <s v="34200Z005-PG0923-PtEverglades GTs"/>
    <s v="2003"/>
    <d v="2003-11-01T00:00:00"/>
    <d v="2003-01-01T00:00:00"/>
    <s v="101000 Electric Plant In Service"/>
    <x v="2"/>
    <s v="702.1235 : LINER, COMPLETE"/>
    <x v="1"/>
    <x v="2"/>
    <n v="799112.05916666659"/>
    <n v="6649.4219229166629"/>
    <n v="792462.63724374992"/>
  </r>
  <r>
    <n v="49327060"/>
    <x v="1"/>
    <s v="PORT EVERGLADES PLANT GAS TURBINE FACILITIES - 5070512045"/>
    <s v="34200Z023-PG0923-PtEverglades GTs"/>
    <s v="2004"/>
    <d v="2004-07-01T00:00:00"/>
    <d v="2004-01-01T00:00:00"/>
    <s v="101000 Electric Plant In Service"/>
    <x v="2"/>
    <s v="702.1237 : DIKE OR DAM LINER"/>
    <x v="2"/>
    <x v="2"/>
    <n v="900472.92499999993"/>
    <n v="364648.97172916663"/>
    <n v="535823.95327083336"/>
  </r>
  <r>
    <n v="635408414"/>
    <x v="1"/>
    <s v="PORT EVERGLADES PLANT GAS TURBINE FACILITIES - 5070512045"/>
    <s v="34300Z000-PG0923-PtEverglades GTs"/>
    <s v="2012"/>
    <d v="2012-01-01T00:00:00"/>
    <d v="2012-01-01T00:00:00"/>
    <s v="101000 Electric Plant In Service"/>
    <x v="0"/>
    <s v="146.0302 : GAS TURBINE ENGINE "/>
    <x v="0"/>
    <x v="2"/>
    <n v="566032.53666666662"/>
    <n v="153576.23114166668"/>
    <n v="412456.30552500003"/>
  </r>
  <r>
    <n v="89633246"/>
    <x v="1"/>
    <s v="PORT EVERGLADES PLANT GAS TURBINE FACILITIES - 5070512045"/>
    <s v="34300Z000-PG0923-PtEverglades GTs"/>
    <s v="2008"/>
    <d v="2008-04-01T00:00:00"/>
    <d v="2008-01-01T00:00:00"/>
    <s v="101000 Electric Plant In Service"/>
    <x v="0"/>
    <s v="147.0323 : AIRCRAFT GT POWER/EXPAND"/>
    <x v="0"/>
    <x v="2"/>
    <n v="842514.5575"/>
    <n v="465864.83952708333"/>
    <n v="376649.71797291667"/>
  </r>
  <r>
    <n v="668409915"/>
    <x v="1"/>
    <s v="PORT EVERGLADES PLANT GAS TURBINE FACILITIES - 5070512045"/>
    <s v="34300Z000-PG0923-PtEverglades GTs"/>
    <s v="2013"/>
    <d v="2013-11-01T00:00:00"/>
    <d v="2013-01-01T00:00:00"/>
    <s v="101000 Electric Plant In Service"/>
    <x v="0"/>
    <s v="835.9347 : STACK/CHIMNEY DUCTWORK"/>
    <x v="0"/>
    <x v="2"/>
    <n v="478760.87416666665"/>
    <n v="96189.86215208334"/>
    <n v="382571.01201458334"/>
  </r>
  <r>
    <n v="639204397"/>
    <x v="1"/>
    <s v="PORT EVERGLADES PLANT GAS TURBINE FACILITIES - 5070512045"/>
    <s v="34300Z000-PG0923-PtEverglades GTs"/>
    <s v="2011"/>
    <d v="2011-12-01T00:00:00"/>
    <d v="2011-01-01T00:00:00"/>
    <s v="101000 Electric Plant In Service"/>
    <x v="0"/>
    <s v="835.9347 : STACK/CHIMNEY DUCTWORK"/>
    <x v="0"/>
    <x v="2"/>
    <n v="568460.18166666664"/>
    <n v="194258.08522083334"/>
    <n v="374202.09644583333"/>
  </r>
  <r>
    <n v="85380656"/>
    <x v="1"/>
    <s v="PORT EVERGLADES PLANT GAS TURBINE FACILITIES - 5070512045"/>
    <s v="34300Z000-PG0923-PtEverglades GTs"/>
    <s v="2007"/>
    <d v="2007-12-01T00:00:00"/>
    <d v="2007-01-01T00:00:00"/>
    <s v="101000 Electric Plant In Service"/>
    <x v="0"/>
    <s v="835.9347 : STACK/CHIMNEY DUCTWORK"/>
    <x v="0"/>
    <x v="2"/>
    <n v="934040.88249999995"/>
    <n v="582236.29000624991"/>
    <n v="351804.59249375004"/>
  </r>
  <r>
    <n v="638477924"/>
    <x v="1"/>
    <s v="PORT EVERGLADES PLANT GAS TURBINE FACILITIES - 5070512045"/>
    <s v="34200Z005-PG0923-PtEverglades GTs"/>
    <s v="2012"/>
    <d v="2012-03-01T00:00:00"/>
    <d v="2012-01-01T00:00:00"/>
    <s v="101000 Electric Plant In Service"/>
    <x v="2"/>
    <s v="702.7773 : LINER, COMPLETE"/>
    <x v="1"/>
    <x v="2"/>
    <n v="375507.04583333328"/>
    <n v="9795.1623229166653"/>
    <n v="365711.88351041666"/>
  </r>
  <r>
    <n v="646676202"/>
    <x v="1"/>
    <s v="PORT EVERGLADES PLANT GAS TURBINE FACILITIES - 5070512045"/>
    <s v="34300Z000-PG0923-PtEverglades GTs"/>
    <s v="2011"/>
    <d v="2011-10-01T00:00:00"/>
    <d v="2011-11-01T00:00:00"/>
    <s v="101000 Electric Plant In Service"/>
    <x v="0"/>
    <s v="146.0302 : GAS TURBINE ENGINE "/>
    <x v="0"/>
    <x v="2"/>
    <n v="514383.43000000005"/>
    <n v="175778.61244166666"/>
    <n v="338604.81755833339"/>
  </r>
  <r>
    <n v="642188347"/>
    <x v="1"/>
    <s v="PORT EVERGLADES PLANT GAS TURBINE FACILITIES - 5070512045"/>
    <s v="34300Z000-PG0923-PtEverglades GTs"/>
    <s v="2012"/>
    <d v="2012-11-01T00:00:00"/>
    <d v="2012-01-01T00:00:00"/>
    <s v="101000 Electric Plant In Service"/>
    <x v="0"/>
    <s v="835.9347 : STACK/CHIMNEY DUCTWORK"/>
    <x v="0"/>
    <x v="2"/>
    <n v="445481.66666666663"/>
    <n v="120868.31166666666"/>
    <n v="324613.35500000004"/>
  </r>
  <r>
    <n v="49598967"/>
    <x v="1"/>
    <s v="PORT EVERGLADES PLANT GAS TURBINE FACILITIES - 5070512045"/>
    <s v="34400Z000-PG0923-PtEverglades GTs"/>
    <s v="2004"/>
    <d v="2004-02-01T00:00:00"/>
    <d v="2004-02-01T00:00:00"/>
    <s v="101000 Electric Plant In Service"/>
    <x v="1"/>
    <s v="272.1572 : ROTOR COILS"/>
    <x v="0"/>
    <x v="2"/>
    <n v="475377.0541666667"/>
    <n v="176520.61183854166"/>
    <n v="298856.44232812501"/>
  </r>
  <r>
    <n v="631317209"/>
    <x v="1"/>
    <s v="PORT EVERGLADES PLANT GAS TURBINE FACILITIES - 5070512045"/>
    <s v="34300Z000-PG0923-PtEverglades GTs"/>
    <s v="2010"/>
    <d v="2010-04-01T00:00:00"/>
    <d v="2010-06-01T00:00:00"/>
    <s v="101000 Electric Plant In Service"/>
    <x v="0"/>
    <s v="146.0302 : GAS TURBINE ENGINE "/>
    <x v="0"/>
    <x v="2"/>
    <n v="478646.93249999994"/>
    <n v="197266.25629791667"/>
    <n v="281380.6762020833"/>
  </r>
  <r>
    <n v="97450162"/>
    <x v="1"/>
    <s v="PORT EVERGLADES PLANT GAS TURBINE FACILITIES - 5070512045"/>
    <s v="34300Z000-PG0923-PtEverglades GTs"/>
    <s v="2009"/>
    <d v="2009-06-01T00:00:00"/>
    <d v="2009-01-01T00:00:00"/>
    <s v="101000 Electric Plant In Service"/>
    <x v="0"/>
    <s v="835.9347 : STACK/CHIMNEY DUCTWORK"/>
    <x v="0"/>
    <x v="2"/>
    <n v="505103.85749999998"/>
    <n v="243732.52894374996"/>
    <n v="261371.32855625002"/>
  </r>
  <r>
    <n v="65091747"/>
    <x v="1"/>
    <s v="PORT EVERGLADES PLANT GAS TURBINE FACILITIES - 5070512045"/>
    <s v="34300Z000-PG0923-PtEverglades GTs"/>
    <s v="2006"/>
    <d v="2006-08-01T00:00:00"/>
    <d v="2006-01-01T00:00:00"/>
    <s v="101000 Electric Plant In Service"/>
    <x v="0"/>
    <s v="146.0302 : GAS TURBINE ENGINE "/>
    <x v="0"/>
    <x v="2"/>
    <n v="801939.29749999999"/>
    <n v="556352.08014374995"/>
    <n v="245587.21735625004"/>
  </r>
  <r>
    <n v="646577296"/>
    <x v="1"/>
    <s v="PORT EVERGLADES PLANT GAS TURBINE FACILITIES - 5070512045"/>
    <s v="34300Z000-PG0923-PtEverglades GTs"/>
    <s v="2010"/>
    <d v="2010-05-01T00:00:00"/>
    <d v="2010-05-01T00:00:00"/>
    <s v="101000 Electric Plant In Service"/>
    <x v="0"/>
    <s v="146.0302 : GAS TURBINE ENGINE "/>
    <x v="0"/>
    <x v="2"/>
    <n v="434285.83916666667"/>
    <n v="178983.57649791666"/>
    <n v="255302.26266874999"/>
  </r>
  <r>
    <n v="49055434"/>
    <x v="1"/>
    <s v="PORT EVERGLADES PLANT GAS TURBINE FACILITIES - 5070512045"/>
    <s v="34400Z000-PG0923-PtEverglades GTs"/>
    <s v="2004"/>
    <d v="2004-08-01T00:00:00"/>
    <d v="2004-08-01T00:00:00"/>
    <s v="101000 Electric Plant In Service"/>
    <x v="1"/>
    <s v="272.1572 : ROTOR COILS"/>
    <x v="0"/>
    <x v="2"/>
    <n v="385878.41416666668"/>
    <n v="143287.305871875"/>
    <n v="242591.10829479169"/>
  </r>
  <r>
    <n v="48559531"/>
    <x v="1"/>
    <s v="PORT EVERGLADES PLANT GAS TURBINE FACILITIES - 5070512045"/>
    <s v="34200Z023-PG0923-PtEverglades GTs"/>
    <s v="2004"/>
    <d v="2004-03-01T00:00:00"/>
    <d v="2004-01-01T00:00:00"/>
    <s v="101000 Electric Plant In Service"/>
    <x v="2"/>
    <s v="523.6231 : PIPING"/>
    <x v="2"/>
    <x v="2"/>
    <n v="403652.11333333334"/>
    <n v="163460.02951666666"/>
    <n v="240192.08381666665"/>
  </r>
  <r>
    <n v="94943782"/>
    <x v="1"/>
    <s v="PORT EVERGLADES PLANT GAS TURBINE FACILITIES - 5070512045"/>
    <s v="34300Z000-PG0923-PtEverglades GTs"/>
    <s v="2008"/>
    <d v="2008-12-01T00:00:00"/>
    <d v="2008-01-01T00:00:00"/>
    <s v="101000 Electric Plant In Service"/>
    <x v="0"/>
    <s v="835.9347 : STACK/CHIMNEY DUCTWORK"/>
    <x v="0"/>
    <x v="2"/>
    <n v="501306.45583333331"/>
    <n v="277195.27020624996"/>
    <n v="224111.18562708335"/>
  </r>
  <r>
    <n v="66144895"/>
    <x v="1"/>
    <s v="PORT EVERGLADES PLANT GAS TURBINE FACILITIES - 5070512045"/>
    <s v="34300Z000-PG0923-PtEverglades GTs"/>
    <s v="2006"/>
    <d v="2006-05-01T00:00:00"/>
    <d v="2006-01-01T00:00:00"/>
    <s v="101000 Electric Plant In Service"/>
    <x v="0"/>
    <s v="147.0323 : AIRCRAFT GT POWER/EXPAND"/>
    <x v="0"/>
    <x v="2"/>
    <n v="663086.69166666665"/>
    <n v="460021.92522916669"/>
    <n v="203064.76643750002"/>
  </r>
  <r>
    <n v="52531515"/>
    <x v="1"/>
    <s v="PORT EVERGLADES PLANT GAS TURBINE FACILITIES - 5070512045"/>
    <s v="34400Z000-PG0923-PtEverglades GTs"/>
    <s v="2004"/>
    <d v="2004-12-01T00:00:00"/>
    <d v="2004-12-01T00:00:00"/>
    <s v="101000 Electric Plant In Service"/>
    <x v="1"/>
    <s v="272.1572 : ROTOR COILS"/>
    <x v="0"/>
    <x v="2"/>
    <n v="344781.35083333333"/>
    <n v="128026.83129270835"/>
    <n v="216754.51954062495"/>
  </r>
  <r>
    <n v="49327058"/>
    <x v="1"/>
    <s v="PORT EVERGLADES PLANT GAS TURBINE FACILITIES - 5070512045"/>
    <s v="34100Z023-PG0923-PtEverglades GTs"/>
    <s v="2004"/>
    <d v="2004-07-01T00:00:00"/>
    <d v="2004-01-01T00:00:00"/>
    <s v="101000 Electric Plant In Service"/>
    <x v="3"/>
    <s v="504.6096 : WASTE WATER TREATMENT EQ"/>
    <x v="2"/>
    <x v="2"/>
    <n v="279564.59666666668"/>
    <n v="63030.08974166667"/>
    <n v="216534.50692499999"/>
  </r>
  <r>
    <n v="30519019"/>
    <x v="1"/>
    <s v="PORT EVERGLADES PLANT GAS TURBINE FACILITIES - 5070512045"/>
    <s v="34200Z005-PG0923-PtEverglades GTs"/>
    <s v="2000"/>
    <d v="2000-07-01T00:00:00"/>
    <d v="2000-07-01T00:00:00"/>
    <s v="101000 Electric Plant In Service"/>
    <x v="2"/>
    <s v="702.1235 : LINER, COMPLETE"/>
    <x v="1"/>
    <x v="2"/>
    <n v="211451.38666666666"/>
    <n v="507.40506666666579"/>
    <n v="210943.9816"/>
  </r>
  <r>
    <n v="57758316"/>
    <x v="1"/>
    <s v="PORT EVERGLADES PLANT GAS TURBINE FACILITIES - 5070512045"/>
    <s v="34300Z000-PG0923-PtEverglades GTs"/>
    <s v="2005"/>
    <d v="2005-05-01T00:00:00"/>
    <d v="2005-01-01T00:00:00"/>
    <s v="101000 Electric Plant In Service"/>
    <x v="0"/>
    <s v="147.0323 : AIRCRAFT GT POWER/EXPAND"/>
    <x v="0"/>
    <x v="2"/>
    <n v="716494.89083333337"/>
    <n v="547520.0761937499"/>
    <n v="168974.81463958338"/>
  </r>
  <r>
    <n v="47451384"/>
    <x v="1"/>
    <s v="PORT EVERGLADES PLANT GAS TURBINE FACILITIES - 5070512045"/>
    <s v="34300Z000-PG0923-PtEverglades GTs"/>
    <s v="2004"/>
    <d v="2004-07-01T00:00:00"/>
    <d v="2004-01-01T00:00:00"/>
    <s v="101000 Electric Plant In Service"/>
    <x v="0"/>
    <s v="147.0323 : AIRCRAFT GT POWER/EXPAND"/>
    <x v="0"/>
    <x v="2"/>
    <n v="807152.8208333333"/>
    <n v="673626.3140520833"/>
    <n v="133526.50678124992"/>
  </r>
  <r>
    <n v="53634"/>
    <x v="1"/>
    <s v="PORT EVERGLADES PLANT GAS TURBINE FACILITIES - 5070512045"/>
    <s v="34400Z000-PG0923-PtEverglades GTs"/>
    <s v="2000"/>
    <d v="2000-07-01T00:00:00"/>
    <d v="2000-07-01T00:00:00"/>
    <s v="101000 Electric Plant In Service"/>
    <x v="1"/>
    <s v="272.1584 : STATOR"/>
    <x v="0"/>
    <x v="2"/>
    <n v="295650.3183333333"/>
    <n v="146057.71585625"/>
    <n v="149592.60247708333"/>
  </r>
  <r>
    <n v="45389192"/>
    <x v="1"/>
    <s v="PORT EVERGLADES PLANT GAS TURBINE FACILITIES - 5070512045"/>
    <s v="34500Z000-PG0923-PtEverglades GTs"/>
    <s v="2004"/>
    <d v="2004-04-01T00:00:00"/>
    <d v="2004-01-01T00:00:00"/>
    <s v="101000 Electric Plant In Service"/>
    <x v="4"/>
    <s v="482.5835 : GENERATOR VOLTAGE REGULA"/>
    <x v="0"/>
    <x v="2"/>
    <n v="247613.13499999998"/>
    <n v="100035.40229374998"/>
    <n v="147577.73270624998"/>
  </r>
  <r>
    <n v="30518976"/>
    <x v="1"/>
    <s v="PORT EVERGLADES PLANT GAS TURBINE FACILITIES - 5070512045"/>
    <s v="34200Z005-PG0923-PtEverglades GTs"/>
    <s v="1997"/>
    <d v="1997-07-01T00:00:00"/>
    <d v="1997-07-01T00:00:00"/>
    <s v="101000 Electric Plant In Service"/>
    <x v="2"/>
    <s v="703.7801 : CATHODIC PROTECTION EQUI"/>
    <x v="1"/>
    <x v="2"/>
    <n v="146245.86166666666"/>
    <n v="-515.04699583333343"/>
    <n v="146760.90866250001"/>
  </r>
  <r>
    <n v="96351504"/>
    <x v="1"/>
    <s v="PORT EVERGLADES PLANT GAS TURBINE FACILITIES - 5070512045"/>
    <s v="34300Z000-PG0923-PtEverglades GTs"/>
    <s v="2007"/>
    <d v="2007-11-01T00:00:00"/>
    <d v="2007-01-01T00:00:00"/>
    <s v="101000 Electric Plant In Service"/>
    <x v="0"/>
    <s v="146.0302 : GAS TURBINE ENGINE "/>
    <x v="0"/>
    <x v="2"/>
    <n v="353081.67583333334"/>
    <n v="220094.17872291667"/>
    <n v="132987.49711041668"/>
  </r>
  <r>
    <n v="49058052"/>
    <x v="1"/>
    <s v="PORT EVERGLADES PLANT GAS TURBINE FACILITIES - 5070512045"/>
    <s v="34400Z000-PG0923-PtEverglades GTs"/>
    <s v="2004"/>
    <d v="2004-07-01T00:00:00"/>
    <d v="2004-07-01T00:00:00"/>
    <s v="101000 Electric Plant In Service"/>
    <x v="1"/>
    <s v="272.1572 : ROTOR COILS"/>
    <x v="0"/>
    <x v="2"/>
    <n v="223469.20749999999"/>
    <n v="82980.283363541675"/>
    <n v="140488.92413645831"/>
  </r>
  <r>
    <n v="100512385"/>
    <x v="1"/>
    <s v="PORT EVERGLADES PLANT GAS TURBINE FACILITIES - 5070512045"/>
    <s v="34100Z000-PG0923-PtEverglades GTs"/>
    <s v="2009"/>
    <d v="2009-10-01T00:00:00"/>
    <d v="2009-01-01T00:00:00"/>
    <s v="101000 Electric Plant In Service"/>
    <x v="3"/>
    <s v="317.0116 : FIRE PROTECTION SYS COMP"/>
    <x v="0"/>
    <x v="2"/>
    <n v="205076.9325"/>
    <n v="74072.861477083337"/>
    <n v="131004.07102291669"/>
  </r>
  <r>
    <n v="94944852"/>
    <x v="1"/>
    <s v="PORT EVERGLADES PLANT GAS TURBINE FACILITIES - 5070512045"/>
    <s v="34100Z000-PG0923-PtEverglades GTs"/>
    <s v="2008"/>
    <d v="2008-12-01T00:00:00"/>
    <d v="2008-01-01T00:00:00"/>
    <s v="101000 Electric Plant In Service"/>
    <x v="3"/>
    <s v="317.0116 : FIRE PROTECTION SYS COMP"/>
    <x v="0"/>
    <x v="2"/>
    <n v="196979.53"/>
    <n v="81665.105408333329"/>
    <n v="115314.42459166667"/>
  </r>
  <r>
    <n v="643615825"/>
    <x v="1"/>
    <s v="PORT EVERGLADES PLANT GAS TURBINE FACILITIES - 5070512045"/>
    <s v="34300Z000-PG0923-PtEverglades GTs"/>
    <s v="2012"/>
    <d v="2012-08-01T00:00:00"/>
    <d v="2012-01-01T00:00:00"/>
    <s v="101000 Electric Plant In Service"/>
    <x v="0"/>
    <s v="834.9333 : SILENCER/MUFFLER"/>
    <x v="0"/>
    <x v="2"/>
    <n v="147757.69249999998"/>
    <n v="40089.686931249998"/>
    <n v="107668.00556874998"/>
  </r>
  <r>
    <n v="30518979"/>
    <x v="1"/>
    <s v="PORT EVERGLADES PLANT GAS TURBINE FACILITIES - 5070512045"/>
    <s v="34200Z005-PG0923-PtEverglades GTs"/>
    <s v="1997"/>
    <d v="1997-07-01T00:00:00"/>
    <d v="1997-07-01T00:00:00"/>
    <s v="101000 Electric Plant In Service"/>
    <x v="2"/>
    <s v="702.1236 : DIKE OR DAM (OTHER)"/>
    <x v="1"/>
    <x v="2"/>
    <n v="107730.11333333333"/>
    <n v="-379.39714999999995"/>
    <n v="108109.51048333332"/>
  </r>
  <r>
    <n v="49327030"/>
    <x v="1"/>
    <s v="PORT EVERGLADES PLANT GAS TURBINE FACILITIES - 5070512045"/>
    <s v="34100Z023-PG0923-PtEverglades GTs"/>
    <s v="2004"/>
    <d v="2004-07-01T00:00:00"/>
    <d v="2004-01-01T00:00:00"/>
    <s v="101000 Electric Plant In Service"/>
    <x v="3"/>
    <s v="203.1050 : PARKING LOT/SURFACING AN"/>
    <x v="2"/>
    <x v="2"/>
    <n v="136676.02666666664"/>
    <n v="30814.713233333328"/>
    <n v="105861.31343333333"/>
  </r>
  <r>
    <n v="86982451"/>
    <x v="1"/>
    <s v="PORT EVERGLADES PLANT GAS TURBINE FACILITIES - 5070512045"/>
    <s v="34100Z000-PG0923-PtEverglades GTs"/>
    <s v="2007"/>
    <d v="2007-12-01T00:00:00"/>
    <d v="2007-01-01T00:00:00"/>
    <s v="101000 Electric Plant In Service"/>
    <x v="3"/>
    <s v="319.0174 : FIRE PROTECTION SYS COMP"/>
    <x v="0"/>
    <x v="2"/>
    <n v="183256.26"/>
    <n v="85759.902983333333"/>
    <n v="97496.357016666661"/>
  </r>
  <r>
    <n v="621906457"/>
    <x v="1"/>
    <s v="PORT EVERGLADES PLANT GAS TURBINE FACILITIES - 5070512045"/>
    <s v="34200Z023-PG0923-PtEverglades GTs"/>
    <s v="2010"/>
    <d v="2010-12-01T00:00:00"/>
    <d v="2010-01-01T00:00:00"/>
    <s v="101000 Electric Plant In Service"/>
    <x v="2"/>
    <s v="521.6159 : RETAINING ENCLOSURE"/>
    <x v="2"/>
    <x v="2"/>
    <n v="120613.98250000001"/>
    <n v="24884.020264583334"/>
    <n v="95729.962235416664"/>
  </r>
  <r>
    <n v="103571032"/>
    <x v="1"/>
    <s v="PORT EVERGLADES PLANT GAS TURBINE FACILITIES - 5070512045"/>
    <s v="34300Z000-PG0923-PtEverglades GTs"/>
    <s v="2010"/>
    <d v="2010-09-01T00:00:00"/>
    <d v="2010-01-01T00:00:00"/>
    <s v="101000 Electric Plant In Service"/>
    <x v="0"/>
    <s v="834.9333 : SILENCER/MUFFLER"/>
    <x v="0"/>
    <x v="2"/>
    <n v="156248.785"/>
    <n v="64395.303362499995"/>
    <n v="91853.481637499994"/>
  </r>
  <r>
    <n v="674831295"/>
    <x v="1"/>
    <s v="PORT EVERGLADES PLANT GAS TURBINE FACILITIES - 5070512045"/>
    <s v="34670Z000-PG-PtEverglades GTs"/>
    <s v="2013"/>
    <d v="2013-04-01T00:00:00"/>
    <d v="2013-04-01T00:00:00"/>
    <s v="101000 Electric Plant In Service"/>
    <x v="5"/>
    <s v="191.773  : OFFICE FURNITURE (PU 773"/>
    <x v="0"/>
    <x v="2"/>
    <n v="94642.61583333333"/>
    <n v="14912.785446428568"/>
    <n v="79729.830386904767"/>
  </r>
  <r>
    <n v="49871213"/>
    <x v="1"/>
    <s v="PORT EVERGLADES PLANT GAS TURBINE FACILITIES - 5070512045"/>
    <s v="34200Z023-PG0923-PtEverglades GTs"/>
    <s v="2004"/>
    <d v="2004-11-01T00:00:00"/>
    <d v="2004-01-01T00:00:00"/>
    <s v="101000 Electric Plant In Service"/>
    <x v="2"/>
    <s v="523.6231 : PIPING"/>
    <x v="2"/>
    <x v="2"/>
    <n v="147328.80249999999"/>
    <n v="59661.200247916662"/>
    <n v="87667.602252083321"/>
  </r>
  <r>
    <n v="54268"/>
    <x v="1"/>
    <s v="PORT EVERGLADES PLANT GAS TURBINE FACILITIES - 5070512045"/>
    <s v="34500Z000-PG0923-PtEverglades GTs"/>
    <s v="1995"/>
    <d v="1995-07-01T00:00:00"/>
    <d v="1995-07-01T00:00:00"/>
    <s v="101000 Electric Plant In Service"/>
    <x v="4"/>
    <s v="481.5815 : MAIN (BTG/RTG) CONTROL B"/>
    <x v="0"/>
    <x v="2"/>
    <n v="270505.52833333332"/>
    <n v="191030.40428541668"/>
    <n v="79475.124047916644"/>
  </r>
  <r>
    <n v="672467858"/>
    <x v="1"/>
    <s v="PORT EVERGLADES PLANT GAS TURBINE FACILITIES - 5070512045"/>
    <s v="34300Z000-PG0923-PtEverglades GTs"/>
    <s v="2005"/>
    <d v="2005-11-01T00:00:00"/>
    <d v="2005-01-01T00:00:00"/>
    <s v="101000 Electric Plant In Service"/>
    <x v="0"/>
    <s v="146.0302 : GAS TURBINE ENGINE "/>
    <x v="0"/>
    <x v="2"/>
    <n v="282277.7558333333"/>
    <n v="215706.68462291665"/>
    <n v="66571.07121041666"/>
  </r>
  <r>
    <n v="73638736"/>
    <x v="1"/>
    <s v="PORT EVERGLADES PLANT GAS TURBINE FACILITIES - 5070512045"/>
    <s v="34300Z000-PG0923-PtEverglades GTs"/>
    <s v="2006"/>
    <d v="2006-09-01T00:00:00"/>
    <d v="2006-01-01T00:00:00"/>
    <s v="101000 Electric Plant In Service"/>
    <x v="0"/>
    <s v="146.0302 : GAS TURBINE ENGINE "/>
    <x v="0"/>
    <x v="2"/>
    <n v="217011.64833333335"/>
    <n v="150553.64422083335"/>
    <n v="66458.004112499999"/>
  </r>
  <r>
    <n v="631814024"/>
    <x v="1"/>
    <s v="PORT EVERGLADES PLANT GAS TURBINE FACILITIES - 5070512045"/>
    <s v="34300Z000-PG0923-PtEverglades GTs"/>
    <s v="2011"/>
    <d v="2011-12-01T00:00:00"/>
    <d v="2011-01-01T00:00:00"/>
    <s v="101000 Electric Plant In Service"/>
    <x v="0"/>
    <s v="834.9333 : SILENCER/MUFFLER"/>
    <x v="0"/>
    <x v="2"/>
    <n v="108075.98999999999"/>
    <n v="36932.459575000001"/>
    <n v="71143.530425000004"/>
  </r>
  <r>
    <n v="87446698"/>
    <x v="1"/>
    <s v="PORT EVERGLADES PLANT GAS TURBINE FACILITIES - 5070512045"/>
    <s v="34300Z031-PG0923-PtEverglades GTs"/>
    <s v="2008"/>
    <d v="2008-02-01T00:00:00"/>
    <d v="2008-01-01T00:00:00"/>
    <s v="101000 Electric Plant In Service"/>
    <x v="0"/>
    <s v="835.9352: CEMS COMPUTR/MICROPR"/>
    <x v="3"/>
    <x v="2"/>
    <n v="98884.903333333335"/>
    <n v="28353.658391666664"/>
    <n v="70531.244941666664"/>
  </r>
  <r>
    <n v="95447787"/>
    <x v="1"/>
    <s v="PORT EVERGLADES PLANT GAS TURBINE FACILITIES - 5070512045"/>
    <s v="34300Z000-PG0923-PtEverglades GTs"/>
    <s v="2009"/>
    <d v="2009-03-01T00:00:00"/>
    <d v="2009-01-01T00:00:00"/>
    <s v="101000 Electric Plant In Service"/>
    <x v="0"/>
    <s v="834.9333 : SILENCER/MUFFLER"/>
    <x v="0"/>
    <x v="2"/>
    <n v="132126.34416666665"/>
    <n v="63756.17212708333"/>
    <n v="68370.172039583325"/>
  </r>
  <r>
    <n v="65697789"/>
    <x v="1"/>
    <s v="PORT EVERGLADES PLANT GAS TURBINE FACILITIES - 5070512045"/>
    <s v="34300Z000-PG0923-PtEverglades GTs"/>
    <s v="2006"/>
    <d v="2006-01-01T00:00:00"/>
    <d v="2006-01-01T00:00:00"/>
    <s v="101000 Electric Plant In Service"/>
    <x v="0"/>
    <s v="146.0302 : GAS TURBINE ENGINE "/>
    <x v="0"/>
    <x v="2"/>
    <n v="198698.9675"/>
    <n v="137849.06361875002"/>
    <n v="60849.903881249986"/>
  </r>
  <r>
    <n v="53597"/>
    <x v="1"/>
    <s v="PORT EVERGLADES PLANT GAS TURBINE FACILITIES - 5070512045"/>
    <s v="34400Z000-PG0923-PtEverglades GTs"/>
    <s v="2000"/>
    <d v="2000-07-01T00:00:00"/>
    <d v="2000-07-01T00:00:00"/>
    <s v="101000 Electric Plant In Service"/>
    <x v="1"/>
    <s v="272.1574 : STATOR COILS"/>
    <x v="0"/>
    <x v="2"/>
    <n v="120673.59333333334"/>
    <n v="59615.391824999999"/>
    <n v="61058.201508333346"/>
  </r>
  <r>
    <n v="53536"/>
    <x v="1"/>
    <s v="PORT EVERGLADES PLANT GAS TURBINE FACILITIES - 5070512045"/>
    <s v="34400Z000-PG0923-PtEverglades GTs"/>
    <s v="2000"/>
    <d v="2000-07-01T00:00:00"/>
    <d v="2000-07-01T00:00:00"/>
    <s v="101000 Electric Plant In Service"/>
    <x v="1"/>
    <s v="272.1571 : FRAME/HOUSING"/>
    <x v="0"/>
    <x v="2"/>
    <n v="120673.59333333334"/>
    <n v="59615.391824999999"/>
    <n v="61058.201508333346"/>
  </r>
  <r>
    <n v="98565763"/>
    <x v="1"/>
    <s v="PORT EVERGLADES PLANT GAS TURBINE FACILITIES - 5070512045"/>
    <s v="34300Z000-PG0923-PtEverglades GTs"/>
    <s v="2009"/>
    <d v="2009-08-01T00:00:00"/>
    <d v="2009-01-01T00:00:00"/>
    <s v="101000 Electric Plant In Service"/>
    <x v="0"/>
    <s v="834.9333 : SILENCER/MUFFLER"/>
    <x v="0"/>
    <x v="2"/>
    <n v="113564.09166666667"/>
    <n v="54799.153062500001"/>
    <n v="58764.938604166666"/>
  </r>
  <r>
    <n v="653964075"/>
    <x v="1"/>
    <s v="PORT EVERGLADES PLANT GAS TURBINE FACILITIES - 5070512045"/>
    <s v="34300Z000-PG0923-PtEverglades GTs"/>
    <s v="2013"/>
    <d v="2013-12-01T00:00:00"/>
    <d v="2013-12-01T00:00:00"/>
    <s v="106100 Const Not Classified-Plt In "/>
    <x v="0"/>
    <s v="000.000 : Non-Unitized"/>
    <x v="0"/>
    <x v="2"/>
    <n v="75497.720833333326"/>
    <n v="15168.568135416666"/>
    <n v="60329.152697916652"/>
  </r>
  <r>
    <n v="15687385"/>
    <x v="1"/>
    <s v="PORT EVERGLADES PLANT GAS TURBINE FACILITIES - 5070512045"/>
    <s v="34500Z000-PG0923-PtEverglades GTs"/>
    <s v="2002"/>
    <d v="2002-05-01T00:00:00"/>
    <d v="2002-01-01T00:00:00"/>
    <s v="101000 Electric Plant In Service"/>
    <x v="4"/>
    <s v="683.7712 : ANNUNCIATOR/SOE/DATA ACQ"/>
    <x v="0"/>
    <x v="2"/>
    <n v="110855.13083333333"/>
    <n v="52229.849684374996"/>
    <n v="58625.281148958333"/>
  </r>
  <r>
    <n v="99125505"/>
    <x v="1"/>
    <s v="PORT EVERGLADES PLANT GAS TURBINE FACILITIES - 5070512045"/>
    <s v="34500Z000-PG0923-PtEverglades GTs"/>
    <s v="2009"/>
    <d v="2009-11-01T00:00:00"/>
    <d v="2009-01-01T00:00:00"/>
    <s v="101000 Electric Plant In Service"/>
    <x v="4"/>
    <s v="291.1797 : BATTERY"/>
    <x v="0"/>
    <x v="2"/>
    <n v="77181.234166666676"/>
    <n v="18223.296563541666"/>
    <n v="58957.937603124999"/>
  </r>
  <r>
    <n v="88940641"/>
    <x v="1"/>
    <s v="PORT EVERGLADES PLANT GAS TURBINE FACILITIES - 5070512045"/>
    <s v="34600Z000-PG0923-PtEverglades GTs"/>
    <s v="2008"/>
    <d v="2008-10-01T00:00:00"/>
    <d v="2008-01-01T00:00:00"/>
    <s v="101000 Electric Plant In Service"/>
    <x v="6"/>
    <s v="192.324  : FORK LIFT 4000 LBS. OR S"/>
    <x v="0"/>
    <x v="2"/>
    <n v="79340.25"/>
    <n v="20555.826041666667"/>
    <n v="58784.423958333326"/>
  </r>
  <r>
    <n v="62980821"/>
    <x v="1"/>
    <s v="PORT EVERGLADES PLANT GAS TURBINE FACILITIES - 5070512045"/>
    <s v="34300Z000-PG0923-PtEverglades GTs"/>
    <s v="2005"/>
    <d v="2005-12-01T00:00:00"/>
    <d v="2005-01-01T00:00:00"/>
    <s v="101000 Electric Plant In Service"/>
    <x v="0"/>
    <s v="834.9333 : SILENCER/MUFFLER"/>
    <x v="0"/>
    <x v="2"/>
    <n v="194014.14083333334"/>
    <n v="148258.75265208332"/>
    <n v="45755.388181250019"/>
  </r>
  <r>
    <n v="643615832"/>
    <x v="1"/>
    <s v="PORT EVERGLADES PLANT GAS TURBINE FACILITIES - 5070512045"/>
    <s v="34100Z000-PG0923-PtEverglades GTs"/>
    <s v="2012"/>
    <d v="2012-10-01T00:00:00"/>
    <d v="2012-01-01T00:00:00"/>
    <s v="101000 Electric Plant In Service"/>
    <x v="3"/>
    <s v="319.0162 : ROOF"/>
    <x v="0"/>
    <x v="2"/>
    <n v="65595.887499999997"/>
    <n v="13186.191906249998"/>
    <n v="52409.695593749988"/>
  </r>
  <r>
    <n v="681379381"/>
    <x v="1"/>
    <s v="PORT EVERGLADES PLANT GAS TURBINE FACILITIES - 5070512045"/>
    <s v="34670Z000-PG-PtEverglades GTs"/>
    <s v="2014"/>
    <d v="2014-12-01T00:00:00"/>
    <d v="2014-12-01T00:00:00"/>
    <s v="101000 Electric Plant In Service"/>
    <x v="5"/>
    <s v="190.772 : PORTABLE TOOLS AND EQUIP"/>
    <x v="0"/>
    <x v="2"/>
    <n v="45154.468333333331"/>
    <n v="7536.4437499999985"/>
    <n v="37618.024583333332"/>
  </r>
  <r>
    <n v="49871214"/>
    <x v="1"/>
    <s v="PORT EVERGLADES PLANT GAS TURBINE FACILITIES - 5070512045"/>
    <s v="34200Z023-PG0923-PtEverglades GTs"/>
    <s v="2004"/>
    <d v="2004-11-01T00:00:00"/>
    <d v="2004-01-01T00:00:00"/>
    <s v="101000 Electric Plant In Service"/>
    <x v="2"/>
    <s v="523.6239 : RETAINING ENCLOSURE"/>
    <x v="2"/>
    <x v="2"/>
    <n v="71360.794999999998"/>
    <n v="28897.74667083333"/>
    <n v="42463.048329166668"/>
  </r>
  <r>
    <n v="92980502"/>
    <x v="1"/>
    <s v="PORT EVERGLADES PLANT GAS TURBINE FACILITIES - 5070512045"/>
    <s v="34600Z000-PG0923-PtEverglades GTs"/>
    <s v="2009"/>
    <d v="2009-05-01T00:00:00"/>
    <d v="2009-01-01T00:00:00"/>
    <s v="101000 Electric Plant In Service"/>
    <x v="6"/>
    <s v="192.324  : FORK LIFT 4000 LBS. OR S"/>
    <x v="0"/>
    <x v="2"/>
    <n v="55920.388333333329"/>
    <n v="12701.85734583333"/>
    <n v="43218.530987499995"/>
  </r>
  <r>
    <n v="651661467"/>
    <x v="1"/>
    <s v="PORT EVERGLADES PLANT GAS TURBINE FACILITIES - 5070512045"/>
    <s v="34670Z000-PG-PtEverglades GTs"/>
    <s v="2008"/>
    <d v="2008-12-01T00:00:00"/>
    <d v="2009-01-01T00:00:00"/>
    <s v="101000 Electric Plant In Service"/>
    <x v="5"/>
    <s v="190.772 : PORTABLE TOOLS AND EQUIP"/>
    <x v="0"/>
    <x v="2"/>
    <n v="39912.179999999993"/>
    <n v="4426.2074999999986"/>
    <n v="35485.972499999996"/>
  </r>
  <r>
    <n v="651620019"/>
    <x v="1"/>
    <s v="PORT EVERGLADES PLANT GAS TURBINE FACILITIES - 5070512045"/>
    <s v="34670Z000-PG-PtEverglades GTs"/>
    <s v="2011"/>
    <d v="2011-12-01T00:00:00"/>
    <d v="2011-12-01T00:00:00"/>
    <s v="101000 Electric Plant In Service"/>
    <x v="5"/>
    <s v="190.772 : PORTABLE TOOLS AND EQUIP"/>
    <x v="0"/>
    <x v="2"/>
    <n v="37038.503333333334"/>
    <n v="5144.6842857142847"/>
    <n v="31893.819047619043"/>
  </r>
  <r>
    <n v="621906631"/>
    <x v="1"/>
    <s v="PORT EVERGLADES PLANT GAS TURBINE FACILITIES - 5070512045"/>
    <s v="34500Z000-PG0923-PtEverglades GTs"/>
    <s v="2010"/>
    <d v="2010-11-01T00:00:00"/>
    <d v="2010-01-01T00:00:00"/>
    <s v="101000 Electric Plant In Service"/>
    <x v="4"/>
    <s v="291.1797 : BATTERY"/>
    <x v="0"/>
    <x v="2"/>
    <n v="41295.879166666666"/>
    <n v="8363.7709947916665"/>
    <n v="32932.108171874999"/>
  </r>
  <r>
    <n v="80053787"/>
    <x v="1"/>
    <s v="PORT EVERGLADES PLANT GAS TURBINE FACILITIES - 5070512045"/>
    <s v="34300Z000-PG0923-PtEverglades GTs"/>
    <s v="2005"/>
    <d v="2005-12-01T00:00:00"/>
    <d v="2005-01-01T00:00:00"/>
    <s v="101000 Electric Plant In Service"/>
    <x v="0"/>
    <s v="835.9347 : STACK/CHIMNEY DUCTWORK"/>
    <x v="0"/>
    <x v="2"/>
    <n v="120479.69999999998"/>
    <n v="92066.330583333314"/>
    <n v="28413.369416666672"/>
  </r>
  <r>
    <n v="44894195"/>
    <x v="1"/>
    <s v="PORT EVERGLADES PLANT GAS TURBINE FACILITIES - 5070512045"/>
    <s v="34400Z000-PG0923-PtEverglades GTs"/>
    <s v="2004"/>
    <d v="2004-03-01T00:00:00"/>
    <d v="2004-04-01T00:00:00"/>
    <s v="101000 Electric Plant In Service"/>
    <x v="1"/>
    <s v="272.1572 : ROTOR COILS"/>
    <x v="0"/>
    <x v="2"/>
    <n v="48576.33"/>
    <n v="18037.735329166666"/>
    <n v="30538.594670833332"/>
  </r>
  <r>
    <n v="651606533"/>
    <x v="1"/>
    <s v="PORT EVERGLADES PLANT GAS TURBINE FACILITIES - 5070512045"/>
    <s v="34670Z000-PG-PtEverglades GTs"/>
    <s v="2009"/>
    <d v="2009-11-01T00:00:00"/>
    <d v="2009-12-01T00:00:00"/>
    <s v="101000 Electric Plant In Service"/>
    <x v="5"/>
    <s v="190.772 : PORTABLE TOOLS AND EQUIP"/>
    <x v="0"/>
    <x v="2"/>
    <n v="26908.896666666664"/>
    <n v="3235.3317857142847"/>
    <n v="23673.564880952381"/>
  </r>
  <r>
    <n v="53614"/>
    <x v="1"/>
    <s v="PORT EVERGLADES PLANT GAS TURBINE FACILITIES - 5070512045"/>
    <s v="34400Z000-PG0923-PtEverglades GTs"/>
    <s v="2000"/>
    <d v="2000-07-01T00:00:00"/>
    <d v="2000-07-01T00:00:00"/>
    <s v="101000 Electric Plant In Service"/>
    <x v="1"/>
    <s v="272.1575 : WEDGE SYSTEM"/>
    <x v="0"/>
    <x v="2"/>
    <n v="48269.439166666663"/>
    <n v="23846.158611458333"/>
    <n v="24423.28055520833"/>
  </r>
  <r>
    <n v="54353370"/>
    <x v="1"/>
    <s v="PORT EVERGLADES PLANT GAS TURBINE FACILITIES - 5070512045"/>
    <s v="34400Z000-PG0923-PtEverglades GTs"/>
    <s v="2005"/>
    <d v="2005-04-01T00:00:00"/>
    <d v="2005-04-01T00:00:00"/>
    <s v="101000 Electric Plant In Service"/>
    <x v="1"/>
    <s v="272.1572 : ROTOR COILS"/>
    <x v="0"/>
    <x v="2"/>
    <n v="37433.458333333328"/>
    <n v="12751.858281250001"/>
    <n v="24681.600052083333"/>
  </r>
  <r>
    <n v="651619898"/>
    <x v="1"/>
    <s v="PORT EVERGLADES PLANT GAS TURBINE FACILITIES - 5070512045"/>
    <s v="34670Z000-PG-PtEverglades GTs"/>
    <s v="2012"/>
    <d v="2012-10-01T00:00:00"/>
    <d v="2012-10-01T00:00:00"/>
    <s v="101000 Electric Plant In Service"/>
    <x v="5"/>
    <s v="190.772 : PORTABLE TOOLS AND EQUIP"/>
    <x v="0"/>
    <x v="2"/>
    <n v="23581.69"/>
    <n v="3495.6402380952377"/>
    <n v="20086.04976190476"/>
  </r>
  <r>
    <n v="49327059"/>
    <x v="1"/>
    <s v="PORT EVERGLADES PLANT GAS TURBINE FACILITIES - 5070512045"/>
    <s v="34200Z023-PG0923-PtEverglades GTs"/>
    <s v="2004"/>
    <d v="2004-07-01T00:00:00"/>
    <d v="2004-01-01T00:00:00"/>
    <s v="101000 Electric Plant In Service"/>
    <x v="2"/>
    <s v="702.1238 : CONTROL/INSTRUMENTATION "/>
    <x v="2"/>
    <x v="2"/>
    <n v="38828.423333333332"/>
    <n v="15723.678758333333"/>
    <n v="23104.744574999997"/>
  </r>
  <r>
    <n v="651612247"/>
    <x v="1"/>
    <s v="PORT EVERGLADES PLANT GAS TURBINE FACILITIES - 5070512045"/>
    <s v="34670Z000-PG-PtEverglades GTs"/>
    <s v="2010"/>
    <d v="2010-10-01T00:00:00"/>
    <d v="2010-11-01T00:00:00"/>
    <s v="101000 Electric Plant In Service"/>
    <x v="5"/>
    <s v="190.772 : PORTABLE TOOLS AND EQUIP"/>
    <x v="0"/>
    <x v="2"/>
    <n v="22766.058333333334"/>
    <n v="2949.7292261904759"/>
    <n v="19816.329107142858"/>
  </r>
  <r>
    <n v="94943811"/>
    <x v="1"/>
    <s v="PORT EVERGLADES PLANT GAS TURBINE FACILITIES - 5070512045"/>
    <s v="34500Z000-PG0923-PtEverglades GTs"/>
    <s v="2008"/>
    <d v="2008-12-01T00:00:00"/>
    <d v="2008-01-01T00:00:00"/>
    <s v="101000 Electric Plant In Service"/>
    <x v="4"/>
    <s v="683.7724 : OPERATOR SYSTEM INTERACE"/>
    <x v="0"/>
    <x v="2"/>
    <n v="29468.000833333332"/>
    <n v="7947.1666885416653"/>
    <n v="21520.834144791668"/>
  </r>
  <r>
    <n v="651613265"/>
    <x v="1"/>
    <s v="PORT EVERGLADES PLANT GAS TURBINE FACILITIES - 5070512045"/>
    <s v="34670Z000-PG-PtEverglades GTs"/>
    <s v="2010"/>
    <d v="2010-11-01T00:00:00"/>
    <d v="2010-12-01T00:00:00"/>
    <s v="101000 Electric Plant In Service"/>
    <x v="5"/>
    <s v="190.772 : PORTABLE TOOLS AND EQUIP"/>
    <x v="0"/>
    <x v="2"/>
    <n v="20744.166666666664"/>
    <n v="2687.7596428571424"/>
    <n v="18056.407023809526"/>
  </r>
  <r>
    <n v="640492154"/>
    <x v="1"/>
    <s v="PORT EVERGLADES PLANT GAS TURBINE FACILITIES - 5070512045"/>
    <s v="34100Z000-PG0923-PtEverglades GTs"/>
    <s v="2013"/>
    <d v="2013-01-01T00:00:00"/>
    <d v="2013-02-01T00:00:00"/>
    <s v="106100 Const Not Classified-Plt In "/>
    <x v="3"/>
    <s v="000.000 : Non-Unitized"/>
    <x v="0"/>
    <x v="2"/>
    <n v="24510.612499999999"/>
    <n v="3618.5218437499998"/>
    <n v="20892.090656249999"/>
  </r>
  <r>
    <n v="651619887"/>
    <x v="1"/>
    <s v="PORT EVERGLADES PLANT GAS TURBINE FACILITIES - 5070512045"/>
    <s v="34670Z000-PG-PtEverglades GTs"/>
    <s v="2012"/>
    <d v="2012-11-01T00:00:00"/>
    <d v="2012-11-01T00:00:00"/>
    <s v="101000 Electric Plant In Service"/>
    <x v="5"/>
    <s v="190.772 : PORTABLE TOOLS AND EQUIP"/>
    <x v="0"/>
    <x v="2"/>
    <n v="20485.474166666667"/>
    <n v="3036.6753869047616"/>
    <n v="17448.798779761906"/>
  </r>
  <r>
    <n v="680922610"/>
    <x v="1"/>
    <s v="PORT EVERGLADES PLANT GAS TURBINE FACILITIES - 5070512045"/>
    <s v="34670Z000-PG-PtEverglades GTs"/>
    <s v="2015"/>
    <d v="2015-03-01T00:00:00"/>
    <d v="2011-06-01T00:00:00"/>
    <s v="101000 Electric Plant In Service"/>
    <x v="5"/>
    <s v="189.771  : PORTABLE EQUIPMENT (PU 7"/>
    <x v="0"/>
    <x v="2"/>
    <n v="18700.714999999997"/>
    <n v="3273.9450595238091"/>
    <n v="15426.769940476188"/>
  </r>
  <r>
    <n v="91043697"/>
    <x v="1"/>
    <s v="PORT EVERGLADES PLANT GAS TURBINE FACILITIES - 5070512045"/>
    <s v="34500Z000-PG0923-PtEverglades GTs"/>
    <s v="2008"/>
    <d v="2008-04-01T00:00:00"/>
    <d v="2008-01-01T00:00:00"/>
    <s v="101000 Electric Plant In Service"/>
    <x v="4"/>
    <s v="291.1797 : BATTERY"/>
    <x v="0"/>
    <x v="2"/>
    <n v="24378.044166666667"/>
    <n v="6574.4694927083328"/>
    <n v="17803.57467395833"/>
  </r>
  <r>
    <n v="91043736"/>
    <x v="1"/>
    <s v="PORT EVERGLADES PLANT GAS TURBINE FACILITIES - 5070512045"/>
    <s v="34500Z000-PG0923-PtEverglades GTs"/>
    <s v="2008"/>
    <d v="2008-04-01T00:00:00"/>
    <d v="2008-01-01T00:00:00"/>
    <s v="101000 Electric Plant In Service"/>
    <x v="4"/>
    <s v="291.1798 : BATTERY CHARGER-PRODUCTI"/>
    <x v="0"/>
    <x v="2"/>
    <n v="24376.99"/>
    <n v="6574.1851541666665"/>
    <n v="17802.804845833336"/>
  </r>
  <r>
    <n v="54621"/>
    <x v="1"/>
    <s v="PORT EVERGLADES PLANT GAS TURBINE FACILITIES - 5070512045"/>
    <s v="34500Z000-PG0923-PtEverglades GTs"/>
    <s v="1992"/>
    <d v="1992-07-01T00:00:00"/>
    <d v="1992-07-01T00:00:00"/>
    <s v="101000 Electric Plant In Service"/>
    <x v="4"/>
    <s v="684.7734 : GENERATOR PROTECTION"/>
    <x v="0"/>
    <x v="2"/>
    <n v="77319.724166666652"/>
    <n v="62391.666092708321"/>
    <n v="14928.058073958333"/>
  </r>
  <r>
    <n v="57927454"/>
    <x v="1"/>
    <s v="PORT EVERGLADES PLANT GAS TURBINE FACILITIES - 5070512045"/>
    <s v="34500Z000-PG0923-PtEverglades GTs"/>
    <s v="2005"/>
    <d v="2005-10-01T00:00:00"/>
    <d v="2005-01-01T00:00:00"/>
    <s v="101000 Electric Plant In Service"/>
    <x v="4"/>
    <s v="291.1797 : BATTERY"/>
    <x v="0"/>
    <x v="2"/>
    <n v="26416.142499999998"/>
    <n v="9785.0979072916653"/>
    <n v="16631.044592708335"/>
  </r>
  <r>
    <n v="52012448"/>
    <x v="1"/>
    <s v="PORT EVERGLADES PLANT GAS TURBINE FACILITIES - 5070512045"/>
    <s v="34300Z000-PG0923-PtEverglades GTs"/>
    <s v="2005"/>
    <d v="2005-01-01T00:00:00"/>
    <d v="2005-01-01T00:00:00"/>
    <s v="101000 Electric Plant In Service"/>
    <x v="0"/>
    <s v="835.9347 : STACK/CHIMNEY DUCTWORK"/>
    <x v="0"/>
    <x v="2"/>
    <n v="56958.256666666661"/>
    <n v="43525.489241666663"/>
    <n v="13432.767425000004"/>
  </r>
  <r>
    <n v="651619942"/>
    <x v="1"/>
    <s v="PORT EVERGLADES PLANT GAS TURBINE FACILITIES - 5070512045"/>
    <s v="34670Z000-PG-PtEverglades GTs"/>
    <s v="2012"/>
    <d v="2012-12-01T00:00:00"/>
    <d v="2012-12-01T00:00:00"/>
    <s v="101000 Electric Plant In Service"/>
    <x v="5"/>
    <s v="190.772 : PORTABLE TOOLS AND EQUIP"/>
    <x v="0"/>
    <x v="2"/>
    <n v="14638.827499999999"/>
    <n v="2169.9880059523803"/>
    <n v="12468.839494047617"/>
  </r>
  <r>
    <n v="651620008"/>
    <x v="1"/>
    <s v="PORT EVERGLADES PLANT GAS TURBINE FACILITIES - 5070512045"/>
    <s v="34670Z000-PG-PtEverglades GTs"/>
    <s v="2012"/>
    <d v="2012-01-01T00:00:00"/>
    <d v="2012-01-01T00:00:00"/>
    <s v="101000 Electric Plant In Service"/>
    <x v="5"/>
    <s v="190.772 : PORTABLE TOOLS AND EQUIP"/>
    <x v="0"/>
    <x v="2"/>
    <n v="14511.475"/>
    <n v="2151.1148214285708"/>
    <n v="12360.360178571429"/>
  </r>
  <r>
    <n v="49066487"/>
    <x v="1"/>
    <s v="PORT EVERGLADES PLANT GAS TURBINE FACILITIES - 5070512045"/>
    <s v="34500Z000-PG0923-PtEverglades GTs"/>
    <s v="2004"/>
    <d v="2004-11-01T00:00:00"/>
    <d v="2004-01-01T00:00:00"/>
    <s v="101000 Electric Plant In Service"/>
    <x v="4"/>
    <s v="291.1797 : BATTERY"/>
    <x v="0"/>
    <x v="2"/>
    <n v="23579.141666666666"/>
    <n v="9525.9458020833335"/>
    <n v="14053.195864583333"/>
  </r>
  <r>
    <n v="55558"/>
    <x v="1"/>
    <s v="PORT EVERGLADES PLANT GAS TURBINE FACILITIES - 5070512045"/>
    <s v="34600Z000-PG0923-PtEverglades GTs"/>
    <s v="1992"/>
    <d v="1992-07-01T00:00:00"/>
    <d v="1992-07-01T00:00:00"/>
    <s v="101000 Electric Plant In Service"/>
    <x v="6"/>
    <s v="190.627  : MILLING MACHINE (PU 627)"/>
    <x v="0"/>
    <x v="2"/>
    <n v="52585.884999999995"/>
    <n v="40499.952670833329"/>
    <n v="12085.932329166664"/>
  </r>
  <r>
    <n v="651635406"/>
    <x v="1"/>
    <s v="PORT EVERGLADES PLANT GAS TURBINE FACILITIES - 5070512045"/>
    <s v="34630Z000-PG-PtEverglades GTs"/>
    <s v="2013"/>
    <d v="2013-03-01T00:00:00"/>
    <d v="2013-03-01T00:00:00"/>
    <s v="101000 Electric Plant In Service"/>
    <x v="10"/>
    <s v="191.350  : PC EQUIPMENT"/>
    <x v="0"/>
    <x v="2"/>
    <n v="46428.158333333333"/>
    <n v="55509.298472222217"/>
    <n v="-9081.1401388888826"/>
  </r>
  <r>
    <n v="674831312"/>
    <x v="1"/>
    <s v="PORT EVERGLADES PLANT GAS TURBINE FACILITIES - 5070512045"/>
    <s v="34670Z000-PG-PtEverglades GTs"/>
    <s v="2011"/>
    <d v="2011-06-01T00:00:00"/>
    <d v="2012-01-01T00:00:00"/>
    <s v="101000 Electric Plant In Service"/>
    <x v="5"/>
    <s v="191.773  : OFFICE FURNITURE (PU 773"/>
    <x v="0"/>
    <x v="2"/>
    <n v="12140.333333333332"/>
    <n v="1686.3091666666667"/>
    <n v="10454.024166666666"/>
  </r>
  <r>
    <n v="651619920"/>
    <x v="1"/>
    <s v="PORT EVERGLADES PLANT GAS TURBINE FACILITIES - 5070512045"/>
    <s v="34670Z000-PG-PtEverglades GTs"/>
    <s v="2011"/>
    <d v="2011-12-01T00:00:00"/>
    <d v="2011-12-01T00:00:00"/>
    <s v="101000 Electric Plant In Service"/>
    <x v="5"/>
    <s v="190.772 : PORTABLE TOOLS AND EQUIP"/>
    <x v="0"/>
    <x v="2"/>
    <n v="10908.333333333332"/>
    <n v="1515.1766666666667"/>
    <n v="9393.1566666666658"/>
  </r>
  <r>
    <n v="681379451"/>
    <x v="1"/>
    <s v="PORT EVERGLADES PLANT GAS TURBINE FACILITIES - 5070512045"/>
    <s v="34670Z000-PG-PtEverglades GTs"/>
    <s v="2013"/>
    <d v="2013-03-01T00:00:00"/>
    <d v="2013-03-01T00:00:00"/>
    <s v="101000 Electric Plant In Service"/>
    <x v="5"/>
    <s v="190.772 : PORTABLE TOOLS AND EQUIP"/>
    <x v="0"/>
    <x v="2"/>
    <n v="10160.333333333332"/>
    <n v="1600.9544047619045"/>
    <n v="8559.3789285714283"/>
  </r>
  <r>
    <n v="651619909"/>
    <x v="1"/>
    <s v="PORT EVERGLADES PLANT GAS TURBINE FACILITIES - 5070512045"/>
    <s v="34670Z000-PG-PtEverglades GTs"/>
    <s v="2012"/>
    <d v="2012-09-01T00:00:00"/>
    <d v="2012-09-01T00:00:00"/>
    <s v="101000 Electric Plant In Service"/>
    <x v="5"/>
    <s v="190.772 : PORTABLE TOOLS AND EQUIP"/>
    <x v="0"/>
    <x v="2"/>
    <n v="9722.2949999999983"/>
    <n v="1441.1866071428569"/>
    <n v="8281.1083928571425"/>
  </r>
  <r>
    <n v="651609046"/>
    <x v="1"/>
    <s v="PORT EVERGLADES PLANT GAS TURBINE FACILITIES - 5070512045"/>
    <s v="34670Z000-PG-PtEverglades GTs"/>
    <s v="2010"/>
    <d v="2010-04-01T00:00:00"/>
    <d v="2010-05-01T00:00:00"/>
    <s v="101000 Electric Plant In Service"/>
    <x v="5"/>
    <s v="190.772 : PORTABLE TOOLS AND EQUIP"/>
    <x v="0"/>
    <x v="2"/>
    <n v="9371.3125"/>
    <n v="1214.2078273809523"/>
    <n v="8157.1046726190471"/>
  </r>
  <r>
    <n v="49016"/>
    <x v="1"/>
    <s v="PORT EVERGLADES PLANT GAS TURBINE FACILITIES - 5070512045"/>
    <s v="34100Z000-PG0923-PtEverglades GTs"/>
    <s v="2000"/>
    <d v="2000-07-01T00:00:00"/>
    <d v="2000-07-01T00:00:00"/>
    <s v="101000 Electric Plant In Service"/>
    <x v="3"/>
    <s v="317.0104 : ROOF"/>
    <x v="0"/>
    <x v="2"/>
    <n v="49827.35083333333"/>
    <n v="41940.534647916669"/>
    <n v="7886.8161854166665"/>
  </r>
  <r>
    <n v="49028"/>
    <x v="1"/>
    <s v="PORT EVERGLADES PLANT GAS TURBINE FACILITIES - 5070512045"/>
    <s v="34100Z000-PG0923-PtEverglades GTs"/>
    <s v="2000"/>
    <d v="2000-07-01T00:00:00"/>
    <d v="2000-07-01T00:00:00"/>
    <s v="101000 Electric Plant In Service"/>
    <x v="3"/>
    <s v="318.0133 : ROOF"/>
    <x v="0"/>
    <x v="2"/>
    <n v="49827.35083333333"/>
    <n v="41940.534647916669"/>
    <n v="7886.8161854166665"/>
  </r>
  <r>
    <n v="674831329"/>
    <x v="1"/>
    <s v="PORT EVERGLADES PLANT GAS TURBINE FACILITIES - 5070512045"/>
    <s v="34670Z000-PG-PtEverglades GTs"/>
    <s v="2011"/>
    <d v="2011-12-01T00:00:00"/>
    <d v="2011-12-01T00:00:00"/>
    <s v="101000 Electric Plant In Service"/>
    <x v="5"/>
    <s v="191.773  : OFFICE FURNITURE (PU 773"/>
    <x v="0"/>
    <x v="2"/>
    <n v="9113.5"/>
    <n v="1265.8773809523807"/>
    <n v="7847.6226190476182"/>
  </r>
  <r>
    <n v="651660731"/>
    <x v="1"/>
    <s v="PORT EVERGLADES PLANT GAS TURBINE FACILITIES - 5070512045"/>
    <s v="34670Z000-PG-PtEverglades GTs"/>
    <s v="2008"/>
    <d v="2008-11-01T00:00:00"/>
    <d v="2008-12-01T00:00:00"/>
    <s v="101000 Electric Plant In Service"/>
    <x v="5"/>
    <s v="190.772 : PORTABLE TOOLS AND EQUIP"/>
    <x v="0"/>
    <x v="2"/>
    <n v="8771.3908333333329"/>
    <n v="972.7322916666667"/>
    <n v="7798.6585416666667"/>
  </r>
  <r>
    <n v="30395119"/>
    <x v="1"/>
    <s v="PORT EVERGLADES PLANT GAS TURBINE FACILITIES - 5070512045"/>
    <s v="34300Z000-PG0923-PtEverglades GTs"/>
    <s v="2003"/>
    <d v="2003-01-01T00:00:00"/>
    <d v="2003-01-01T00:00:00"/>
    <s v="101000 Electric Plant In Service"/>
    <x v="0"/>
    <s v="835.9347 : STACK/CHIMNEY DUCTWORK"/>
    <x v="0"/>
    <x v="2"/>
    <n v="59052.821666666663"/>
    <n v="53441.459087499999"/>
    <n v="5611.3625791666636"/>
  </r>
  <r>
    <n v="99125523"/>
    <x v="1"/>
    <s v="PORT EVERGLADES PLANT GAS TURBINE FACILITIES - 5070512045"/>
    <s v="34500Z000-PG0923-PtEverglades GTs"/>
    <s v="2009"/>
    <d v="2009-11-01T00:00:00"/>
    <d v="2009-01-01T00:00:00"/>
    <s v="101000 Electric Plant In Service"/>
    <x v="4"/>
    <s v="291.1798 : BATTERY CHARGER-PRODUCTI"/>
    <x v="0"/>
    <x v="2"/>
    <n v="10389.747499999999"/>
    <n v="2453.123371875"/>
    <n v="7936.6241281249995"/>
  </r>
  <r>
    <n v="96178833"/>
    <x v="1"/>
    <s v="PORT EVERGLADES PLANT GAS TURBINE FACILITIES - 5070512045"/>
    <s v="34300Z000-PG0923-PtEverglades GTs"/>
    <s v="2009"/>
    <d v="2009-06-01T00:00:00"/>
    <d v="2009-06-01T00:00:00"/>
    <s v="101000 Electric Plant In Service"/>
    <x v="0"/>
    <s v="146.0302 : GAS TURBINE ENGINE "/>
    <x v="0"/>
    <x v="2"/>
    <n v="14432.577499999999"/>
    <n v="6964.2895437500001"/>
    <n v="7468.2879562499984"/>
  </r>
  <r>
    <n v="674831380"/>
    <x v="1"/>
    <s v="PORT EVERGLADES PLANT GAS TURBINE FACILITIES - 5070512045"/>
    <s v="34670Z000-PG-PtEverglades GTs"/>
    <s v="2009"/>
    <d v="2009-11-01T00:00:00"/>
    <d v="2009-12-01T00:00:00"/>
    <s v="101000 Electric Plant In Service"/>
    <x v="5"/>
    <s v="191.773  : OFFICE FURNITURE (PU 773"/>
    <x v="0"/>
    <x v="2"/>
    <n v="7512.770833333333"/>
    <n v="903.28038690476194"/>
    <n v="6609.490446428571"/>
  </r>
  <r>
    <n v="30395093"/>
    <x v="1"/>
    <s v="PORT EVERGLADES PLANT GAS TURBINE FACILITIES - 5070512045"/>
    <s v="34300Z000-PG0923-PtEverglades GTs"/>
    <s v="2002"/>
    <d v="2002-12-01T00:00:00"/>
    <d v="2002-01-01T00:00:00"/>
    <s v="101000 Electric Plant In Service"/>
    <x v="0"/>
    <s v="834.9333 : SILENCER/MUFFLER"/>
    <x v="0"/>
    <x v="2"/>
    <n v="110265.4025"/>
    <n v="107551.06543958333"/>
    <n v="2714.3370604166666"/>
  </r>
  <r>
    <n v="634597242"/>
    <x v="1"/>
    <s v="PORT EVERGLADES PLANT GAS TURBINE FACILITIES - 5070512045"/>
    <s v="34300Z000-PG0923-PtEverglades GTs"/>
    <s v="2012"/>
    <d v="2012-03-01T00:00:00"/>
    <d v="2012-03-01T00:00:00"/>
    <s v="101000 Electric Plant In Service"/>
    <x v="0"/>
    <s v="146.0302 : GAS TURBINE ENGINE "/>
    <x v="0"/>
    <x v="2"/>
    <n v="9559.3391666666666"/>
    <n v="2593.6402479166668"/>
    <n v="6965.6989187500003"/>
  </r>
  <r>
    <n v="684391415"/>
    <x v="1"/>
    <s v="PORT EVERGLADES PLANT GAS TURBINE FACILITIES - 5070512045"/>
    <s v="34670Z000-PG-PtEverglades GTs"/>
    <s v="2015"/>
    <d v="2015-05-01T00:00:00"/>
    <d v="2015-05-01T00:00:00"/>
    <s v="101000 Electric Plant In Service"/>
    <x v="5"/>
    <s v="190.772 : PORTABLE TOOLS AND EQUIP"/>
    <x v="0"/>
    <x v="2"/>
    <n v="7005.7166666666672"/>
    <n v="1226.5"/>
    <n v="5779.2166666666672"/>
  </r>
  <r>
    <n v="55194"/>
    <x v="1"/>
    <s v="PORT EVERGLADES PLANT GAS TURBINE FACILITIES - 5070512045"/>
    <s v="34600Z000-PG0923-PtEverglades GTs"/>
    <s v="1991"/>
    <d v="1991-07-01T00:00:00"/>
    <d v="1991-07-01T00:00:00"/>
    <s v="101000 Electric Plant In Service"/>
    <x v="6"/>
    <s v="192.324  : FORK LIFT 4000 LBS. OR S"/>
    <x v="0"/>
    <x v="2"/>
    <n v="30421.416666666664"/>
    <n v="24401.329791666667"/>
    <n v="6020.086875"/>
  </r>
  <r>
    <n v="54466"/>
    <x v="1"/>
    <s v="PORT EVERGLADES PLANT GAS TURBINE FACILITIES - 5070512045"/>
    <s v="34500Z000-PG0923-PtEverglades GTs"/>
    <s v="1991"/>
    <d v="1991-07-01T00:00:00"/>
    <d v="1991-07-01T00:00:00"/>
    <s v="101000 Electric Plant In Service"/>
    <x v="4"/>
    <s v="681.7674 : LOAD CONTROL AND METERIN"/>
    <x v="0"/>
    <x v="2"/>
    <n v="35014.860833333332"/>
    <n v="29430.287596874998"/>
    <n v="5584.5732364583328"/>
  </r>
  <r>
    <n v="53580"/>
    <x v="1"/>
    <s v="PORT EVERGLADES PLANT GAS TURBINE FACILITIES - 5070512045"/>
    <s v="34400Z000-PG0923-PtEverglades GTs"/>
    <s v="2000"/>
    <d v="2000-07-01T00:00:00"/>
    <d v="2000-07-01T00:00:00"/>
    <s v="101000 Electric Plant In Service"/>
    <x v="1"/>
    <s v="272.1573 : ROTOR"/>
    <x v="0"/>
    <x v="2"/>
    <n v="12067.357499999998"/>
    <n v="5961.537301041667"/>
    <n v="6105.8201989583322"/>
  </r>
  <r>
    <n v="651660742"/>
    <x v="1"/>
    <s v="PORT EVERGLADES PLANT GAS TURBINE FACILITIES - 5070512045"/>
    <s v="34670Z000-PG-PtEverglades GTs"/>
    <s v="2008"/>
    <d v="2008-11-01T00:00:00"/>
    <d v="2008-12-01T00:00:00"/>
    <s v="101000 Electric Plant In Service"/>
    <x v="5"/>
    <s v="190.772 : PORTABLE TOOLS AND EQUIP"/>
    <x v="0"/>
    <x v="2"/>
    <n v="5995"/>
    <n v="664.83738095238084"/>
    <n v="5330.1626190476181"/>
  </r>
  <r>
    <n v="674831363"/>
    <x v="1"/>
    <s v="PORT EVERGLADES PLANT GAS TURBINE FACILITIES - 5070512045"/>
    <s v="34670Z000-PG-PtEverglades GTs"/>
    <s v="2009"/>
    <d v="2009-12-01T00:00:00"/>
    <d v="2010-01-01T00:00:00"/>
    <s v="101000 Electric Plant In Service"/>
    <x v="5"/>
    <s v="191.773  : OFFICE FURNITURE (PU 773"/>
    <x v="0"/>
    <x v="2"/>
    <n v="5884.6149999999998"/>
    <n v="707.52327380952363"/>
    <n v="5177.091726190476"/>
  </r>
  <r>
    <n v="92871754"/>
    <x v="1"/>
    <s v="PORT EVERGLADES PLANT GAS TURBINE FACILITIES - 5070512045"/>
    <s v="34500Z023-PG0923-PtEverglades GTs"/>
    <s v="2008"/>
    <d v="2008-12-01T00:00:00"/>
    <d v="2009-01-01T00:00:00"/>
    <s v="101000 Electric Plant In Service"/>
    <x v="4"/>
    <s v="581.7017 : FOUNDATION"/>
    <x v="2"/>
    <x v="2"/>
    <n v="7134.2791666666672"/>
    <n v="1082.6198281249999"/>
    <n v="6051.6593385416663"/>
  </r>
  <r>
    <n v="49066500"/>
    <x v="1"/>
    <s v="PORT EVERGLADES PLANT GAS TURBINE FACILITIES - 5070512045"/>
    <s v="34500Z000-PG0923-PtEverglades GTs"/>
    <s v="2004"/>
    <d v="2004-11-01T00:00:00"/>
    <d v="2004-01-01T00:00:00"/>
    <s v="101000 Electric Plant In Service"/>
    <x v="4"/>
    <s v="291.1798 : BATTERY CHARGER-PRODUCTI"/>
    <x v="0"/>
    <x v="2"/>
    <n v="9431.6658333333326"/>
    <n v="3810.3803947916667"/>
    <n v="5621.2854385416667"/>
  </r>
  <r>
    <n v="651659404"/>
    <x v="1"/>
    <s v="PORT EVERGLADES PLANT GAS TURBINE FACILITIES - 5070512045"/>
    <s v="34670Z000-PG-PtEverglades GTs"/>
    <s v="2008"/>
    <d v="2008-09-01T00:00:00"/>
    <d v="2008-10-01T00:00:00"/>
    <s v="101000 Electric Plant In Service"/>
    <x v="5"/>
    <s v="190.772 : PORTABLE TOOLS AND EQUIP"/>
    <x v="0"/>
    <x v="2"/>
    <n v="4885.833333333333"/>
    <n v="541.82857142857131"/>
    <n v="4344.0047619047618"/>
  </r>
  <r>
    <n v="104785161"/>
    <x v="1"/>
    <s v="PORT EVERGLADES PLANT GAS TURBINE FACILITIES - 5070512045"/>
    <s v="34300Z000-PG0923-PtEverglades GTs"/>
    <s v="2010"/>
    <d v="2010-09-01T00:00:00"/>
    <d v="2010-09-01T00:00:00"/>
    <s v="101000 Electric Plant In Service"/>
    <x v="0"/>
    <s v="146.0302 : GAS TURBINE ENGINE "/>
    <x v="0"/>
    <x v="2"/>
    <n v="8304.34"/>
    <n v="3422.4936166666666"/>
    <n v="4881.8463833333335"/>
  </r>
  <r>
    <n v="651665925"/>
    <x v="1"/>
    <s v="PORT EVERGLADES PLANT GAS TURBINE FACILITIES - 5070512045"/>
    <s v="34670Z000-PG-PtEverglades GTs"/>
    <s v="2009"/>
    <d v="2009-10-01T00:00:00"/>
    <d v="2009-11-01T00:00:00"/>
    <s v="101000 Electric Plant In Service"/>
    <x v="5"/>
    <s v="190.772 : PORTABLE TOOLS AND EQUIP"/>
    <x v="0"/>
    <x v="2"/>
    <n v="4479.8783333333331"/>
    <n v="538.62744047619049"/>
    <n v="3941.2508928571428"/>
  </r>
  <r>
    <n v="621906635"/>
    <x v="1"/>
    <s v="PORT EVERGLADES PLANT GAS TURBINE FACILITIES - 5070512045"/>
    <s v="34500Z000-PG0923-PtEverglades GTs"/>
    <s v="2010"/>
    <d v="2010-11-01T00:00:00"/>
    <d v="2010-01-01T00:00:00"/>
    <s v="101000 Electric Plant In Service"/>
    <x v="4"/>
    <s v="291.1798 : BATTERY CHARGER-PRODUCTI"/>
    <x v="0"/>
    <x v="2"/>
    <n v="5599.44"/>
    <n v="1134.0702999999999"/>
    <n v="4465.3696999999993"/>
  </r>
  <r>
    <n v="651660098"/>
    <x v="1"/>
    <s v="PORT EVERGLADES PLANT GAS TURBINE FACILITIES - 5070512045"/>
    <s v="34670Z000-PG-PtEverglades GTs"/>
    <s v="2008"/>
    <d v="2008-10-01T00:00:00"/>
    <d v="2008-11-01T00:00:00"/>
    <s v="101000 Electric Plant In Service"/>
    <x v="5"/>
    <s v="190.772 : PORTABLE TOOLS AND EQUIP"/>
    <x v="0"/>
    <x v="2"/>
    <n v="4162.4274999999998"/>
    <n v="461.60812499999992"/>
    <n v="3700.819375"/>
  </r>
  <r>
    <n v="57927464"/>
    <x v="1"/>
    <s v="PORT EVERGLADES PLANT GAS TURBINE FACILITIES - 5070512045"/>
    <s v="34500Z000-PG0923-PtEverglades GTs"/>
    <s v="2005"/>
    <d v="2005-10-01T00:00:00"/>
    <d v="2005-01-01T00:00:00"/>
    <s v="101000 Electric Plant In Service"/>
    <x v="4"/>
    <s v="291.1798 : BATTERY CHARGER-PRODUCTI"/>
    <x v="0"/>
    <x v="2"/>
    <n v="6604.0424999999996"/>
    <n v="2446.2769489583334"/>
    <n v="4157.7655510416653"/>
  </r>
  <r>
    <n v="102421363"/>
    <x v="1"/>
    <s v="PORT EVERGLADES PLANT GAS TURBINE FACILITIES - 5070512045"/>
    <s v="34100Z000-PG0923-PtEverglades GTs"/>
    <s v="2010"/>
    <d v="2010-05-01T00:00:00"/>
    <d v="2010-01-01T00:00:00"/>
    <s v="101000 Electric Plant In Service"/>
    <x v="3"/>
    <s v="319.0161 : AIR HANDLER"/>
    <x v="0"/>
    <x v="2"/>
    <n v="5974.4391666666661"/>
    <n v="1838.9554104166668"/>
    <n v="4135.4837562499997"/>
  </r>
  <r>
    <n v="102421372"/>
    <x v="1"/>
    <s v="PORT EVERGLADES PLANT GAS TURBINE FACILITIES - 5070512045"/>
    <s v="34100Z000-PG0923-PtEverglades GTs"/>
    <s v="2010"/>
    <d v="2010-05-01T00:00:00"/>
    <d v="2010-01-01T00:00:00"/>
    <s v="101000 Electric Plant In Service"/>
    <x v="3"/>
    <s v="319.0164 : CONDENSER/COMPRESSOR"/>
    <x v="0"/>
    <x v="2"/>
    <n v="5974.4391666666661"/>
    <n v="1838.9554104166668"/>
    <n v="4135.4837562499997"/>
  </r>
  <r>
    <n v="651635457"/>
    <x v="1"/>
    <s v="PORT EVERGLADES PLANT GAS TURBINE FACILITIES - 5070512045"/>
    <s v="34630Z000-PG-PtEverglades GTs"/>
    <s v="2013"/>
    <d v="2013-01-01T00:00:00"/>
    <d v="2013-01-01T00:00:00"/>
    <s v="101000 Electric Plant In Service"/>
    <x v="10"/>
    <s v="191.350  : PC EQUIPMENT"/>
    <x v="0"/>
    <x v="2"/>
    <n v="13890.268333333333"/>
    <n v="16607.138472222221"/>
    <n v="-2716.870138888889"/>
  </r>
  <r>
    <n v="651608491"/>
    <x v="1"/>
    <s v="PORT EVERGLADES PLANT GAS TURBINE FACILITIES - 5070512045"/>
    <s v="34670Z000-PG-PtEverglades GTs"/>
    <s v="2010"/>
    <d v="2010-03-01T00:00:00"/>
    <d v="2010-04-01T00:00:00"/>
    <s v="101000 Electric Plant In Service"/>
    <x v="5"/>
    <s v="190.772 : PORTABLE TOOLS AND EQUIP"/>
    <x v="0"/>
    <x v="2"/>
    <n v="3512.6666666666665"/>
    <n v="455.12107142857138"/>
    <n v="3057.5455952380953"/>
  </r>
  <r>
    <n v="676593994"/>
    <x v="1"/>
    <s v="PORT EVERGLADES PLANT GAS TURBINE FACILITIES - 5070512045"/>
    <s v="34670Z000-PG-PtEverglades GTs"/>
    <s v="2014"/>
    <d v="2014-12-01T00:00:00"/>
    <d v="2014-12-01T00:00:00"/>
    <s v="101000 Electric Plant In Service"/>
    <x v="5"/>
    <s v="190.0816 : PORTABLETOOLS &amp; EQUIP"/>
    <x v="0"/>
    <x v="2"/>
    <n v="3435.96"/>
    <n v="573.47845238095238"/>
    <n v="2862.4815476190474"/>
  </r>
  <r>
    <n v="651619931"/>
    <x v="1"/>
    <s v="PORT EVERGLADES PLANT GAS TURBINE FACILITIES - 5070512045"/>
    <s v="34670Z000-PG-PtEverglades GTs"/>
    <s v="2013"/>
    <d v="2013-01-01T00:00:00"/>
    <d v="2013-01-01T00:00:00"/>
    <s v="101000 Electric Plant In Service"/>
    <x v="5"/>
    <s v="190.772 : PORTABLE TOOLS AND EQUIP"/>
    <x v="0"/>
    <x v="2"/>
    <n v="3252.8833333333332"/>
    <n v="512.55285714285719"/>
    <n v="2740.330476190476"/>
  </r>
  <r>
    <n v="53554"/>
    <x v="1"/>
    <s v="PORT EVERGLADES PLANT GAS TURBINE FACILITIES - 5070512045"/>
    <s v="34400Z000-PG0923-PtEverglades GTs"/>
    <s v="2000"/>
    <d v="2000-07-01T00:00:00"/>
    <d v="2000-07-01T00:00:00"/>
    <s v="101000 Electric Plant In Service"/>
    <x v="1"/>
    <s v="272.1572 : ROTOR COILS"/>
    <x v="0"/>
    <x v="2"/>
    <n v="6033.6833333333325"/>
    <n v="2980.7733541666662"/>
    <n v="3052.9099791666667"/>
  </r>
  <r>
    <n v="640497608"/>
    <x v="1"/>
    <s v="PORT EVERGLADES PLANT GAS TURBINE FACILITIES - 5070512045"/>
    <s v="34300Z000-PG0923-PtEverglades GTs"/>
    <s v="2013"/>
    <d v="2013-02-01T00:00:00"/>
    <d v="2013-02-01T00:00:00"/>
    <s v="106100 Const Not Classified-Plt In "/>
    <x v="0"/>
    <s v="000.000 : Non-Unitized"/>
    <x v="0"/>
    <x v="2"/>
    <n v="3711.7758333333331"/>
    <n v="745.74630625000009"/>
    <n v="2966.0295270833331"/>
  </r>
  <r>
    <n v="681379415"/>
    <x v="1"/>
    <s v="PORT EVERGLADES PLANT GAS TURBINE FACILITIES - 5070512045"/>
    <s v="34670Z000-PG-PtEverglades GTs"/>
    <s v="2014"/>
    <d v="2014-06-01T00:00:00"/>
    <d v="2014-06-01T00:00:00"/>
    <s v="101000 Electric Plant In Service"/>
    <x v="5"/>
    <s v="190.772 : PORTABLE TOOLS AND EQUIP"/>
    <x v="0"/>
    <x v="2"/>
    <n v="3020.5266666666666"/>
    <n v="504.13392857142838"/>
    <n v="2516.3927380952382"/>
  </r>
  <r>
    <n v="640498157"/>
    <x v="1"/>
    <s v="PORT EVERGLADES PLANT GAS TURBINE FACILITIES - 5070512045"/>
    <s v="34300Z000-PG0923-PtEverglades GTs"/>
    <s v="2013"/>
    <d v="2013-02-01T00:00:00"/>
    <d v="2013-02-01T00:00:00"/>
    <s v="106100 Const Not Classified-Plt In "/>
    <x v="0"/>
    <s v="000.000 : Non-Unitized"/>
    <x v="0"/>
    <x v="2"/>
    <n v="3209.5066666666667"/>
    <n v="644.83319999999992"/>
    <n v="2564.6734666666666"/>
  </r>
  <r>
    <n v="651626179"/>
    <x v="1"/>
    <s v="PORT EVERGLADES PLANT GAS TURBINE FACILITIES - 5070512045"/>
    <s v="34670Z000-PG-PtEverglades GTs"/>
    <s v="2012"/>
    <d v="2012-12-01T00:00:00"/>
    <d v="2012-12-01T00:00:00"/>
    <s v="101000 Electric Plant In Service"/>
    <x v="5"/>
    <s v="191.773  : OFFICE FURNITURE (PU 773"/>
    <x v="0"/>
    <x v="2"/>
    <n v="2496.1475"/>
    <n v="370.01479166666655"/>
    <n v="2126.1327083333335"/>
  </r>
  <r>
    <n v="99125631"/>
    <x v="1"/>
    <s v="PORT EVERGLADES PLANT GAS TURBINE FACILITIES - 5070512045"/>
    <s v="34100Z000-PG0923-PtEverglades GTs"/>
    <s v="2009"/>
    <d v="2009-10-01T00:00:00"/>
    <d v="2009-01-01T00:00:00"/>
    <s v="101000 Electric Plant In Service"/>
    <x v="3"/>
    <s v="323.0277 : AIR HANDLER"/>
    <x v="0"/>
    <x v="2"/>
    <n v="3755.6658333333335"/>
    <n v="1356.52914375"/>
    <n v="2399.1366895833335"/>
  </r>
  <r>
    <n v="99125640"/>
    <x v="1"/>
    <s v="PORT EVERGLADES PLANT GAS TURBINE FACILITIES - 5070512045"/>
    <s v="34100Z000-PG0923-PtEverglades GTs"/>
    <s v="2009"/>
    <d v="2009-10-01T00:00:00"/>
    <d v="2009-01-01T00:00:00"/>
    <s v="101000 Electric Plant In Service"/>
    <x v="3"/>
    <s v="323.0280 : CONDENSER/COMPRESSOR"/>
    <x v="0"/>
    <x v="2"/>
    <n v="3754.7308333333331"/>
    <n v="1356.1917645833332"/>
    <n v="2398.5390687499994"/>
  </r>
  <r>
    <n v="631299043"/>
    <x v="1"/>
    <s v="PORT EVERGLADES PLANT GAS TURBINE FACILITIES - 5070512045"/>
    <s v="34300Z000-PG0923-PtEverglades GTs"/>
    <s v="2011"/>
    <d v="2011-10-01T00:00:00"/>
    <d v="2011-10-01T00:00:00"/>
    <s v="101000 Electric Plant In Service"/>
    <x v="0"/>
    <s v="146.0302 : GAS TURBINE ENGINE "/>
    <x v="0"/>
    <x v="2"/>
    <n v="3316.4816666666666"/>
    <n v="1133.3338041666666"/>
    <n v="2183.1478625"/>
  </r>
  <r>
    <n v="651607806"/>
    <x v="1"/>
    <s v="PORT EVERGLADES PLANT GAS TURBINE FACILITIES - 5070512045"/>
    <s v="34670Z000-PG-PtEverglades GTs"/>
    <s v="2010"/>
    <d v="2010-01-01T00:00:00"/>
    <d v="2010-02-01T00:00:00"/>
    <s v="101000 Electric Plant In Service"/>
    <x v="5"/>
    <s v="190.772 : PORTABLE TOOLS AND EQUIP"/>
    <x v="0"/>
    <x v="2"/>
    <n v="1785.7308333333333"/>
    <n v="231.37550595238093"/>
    <n v="1554.3553273809523"/>
  </r>
  <r>
    <n v="646588398"/>
    <x v="1"/>
    <s v="PORT EVERGLADES PLANT GAS TURBINE FACILITIES - 5070512045"/>
    <s v="34300Z000-PG0923-PtEverglades GTs"/>
    <s v="2011"/>
    <d v="2011-11-01T00:00:00"/>
    <d v="2011-11-01T00:00:00"/>
    <s v="101000 Electric Plant In Service"/>
    <x v="0"/>
    <s v="146.0302 : GAS TURBINE ENGINE "/>
    <x v="0"/>
    <x v="2"/>
    <n v="2651.77"/>
    <n v="906.18522499999995"/>
    <n v="1745.584775"/>
  </r>
  <r>
    <n v="624815818"/>
    <x v="1"/>
    <s v="PORT EVERGLADES PLANT GAS TURBINE FACILITIES - 5070512045"/>
    <s v="34300Z000-PG0923-PtEverglades GTs"/>
    <s v="2011"/>
    <d v="2011-10-01T00:00:00"/>
    <d v="2011-10-01T00:00:00"/>
    <s v="106100 Const Not Classified-Plt In "/>
    <x v="0"/>
    <s v="000.000 : Non-Unitized"/>
    <x v="0"/>
    <x v="2"/>
    <n v="2613.810833333333"/>
    <n v="893.20529375000001"/>
    <n v="1720.605539583333"/>
  </r>
  <r>
    <n v="54852"/>
    <x v="1"/>
    <s v="PORT EVERGLADES PLANT GAS TURBINE FACILITIES - 5070512045"/>
    <s v="34600Z000-PG0923-PtEverglades GTs"/>
    <s v="1991"/>
    <d v="1991-07-01T00:00:00"/>
    <d v="1991-07-01T00:00:00"/>
    <s v="101000 Electric Plant In Service"/>
    <x v="6"/>
    <s v="190.078  : SOLDERING STATION/EQUIPM"/>
    <x v="0"/>
    <x v="2"/>
    <n v="6889.1166666666659"/>
    <n v="5525.8348749999996"/>
    <n v="1363.2817916666661"/>
  </r>
  <r>
    <n v="681379398"/>
    <x v="1"/>
    <s v="PORT EVERGLADES PLANT GAS TURBINE FACILITIES - 5070512045"/>
    <s v="34670Z000-PG-PtEverglades GTs"/>
    <s v="2014"/>
    <d v="2014-10-01T00:00:00"/>
    <d v="2014-10-01T00:00:00"/>
    <s v="101000 Electric Plant In Service"/>
    <x v="5"/>
    <s v="190.772 : PORTABLE TOOLS AND EQUIP"/>
    <x v="0"/>
    <x v="2"/>
    <n v="1510.2633333333333"/>
    <n v="252.07154761904752"/>
    <n v="1258.1917857142857"/>
  </r>
  <r>
    <n v="651608108"/>
    <x v="1"/>
    <s v="PORT EVERGLADES PLANT GAS TURBINE FACILITIES - 5070512045"/>
    <s v="34670Z000-PG-PtEverglades GTs"/>
    <s v="2010"/>
    <d v="2010-02-01T00:00:00"/>
    <d v="2010-03-01T00:00:00"/>
    <s v="101000 Electric Plant In Service"/>
    <x v="5"/>
    <s v="190.772 : PORTABLE TOOLS AND EQUIP"/>
    <x v="0"/>
    <x v="2"/>
    <n v="1255.8333333333333"/>
    <n v="162.71095238095242"/>
    <n v="1093.1223809523808"/>
  </r>
  <r>
    <n v="671661840"/>
    <x v="1"/>
    <s v="PORT EVERGLADES PLANT GAS TURBINE FACILITIES - 5070512045"/>
    <s v="34630Z000-PG-PtEverglades GTs"/>
    <s v="2014"/>
    <d v="2014-10-01T00:00:00"/>
    <d v="2014-01-01T00:00:00"/>
    <s v="101000 Electric Plant In Service"/>
    <x v="10"/>
    <s v="191.350  : PC EQUIPMENT"/>
    <x v="0"/>
    <x v="2"/>
    <n v="2043.2408333333331"/>
    <n v="1735.5395138888889"/>
    <n v="307.70131944444421"/>
  </r>
  <r>
    <n v="651658559"/>
    <x v="1"/>
    <s v="PORT EVERGLADES PLANT GAS TURBINE FACILITIES - 5070512045"/>
    <s v="34670Z000-PG-PtEverglades GTs"/>
    <s v="2008"/>
    <d v="2008-08-01T00:00:00"/>
    <d v="2008-09-01T00:00:00"/>
    <s v="101000 Electric Plant In Service"/>
    <x v="5"/>
    <s v="190.772 : PORTABLE TOOLS AND EQUIP"/>
    <x v="0"/>
    <x v="2"/>
    <n v="0"/>
    <n v="0"/>
    <n v="0"/>
  </r>
  <r>
    <n v="681379434"/>
    <x v="1"/>
    <s v="PORT EVERGLADES PLANT GAS TURBINE FACILITIES - 5070512045"/>
    <s v="34670Z000-PG-PtEverglades GTs"/>
    <s v="2014"/>
    <d v="2014-01-01T00:00:00"/>
    <d v="2014-01-01T00:00:00"/>
    <s v="101000 Electric Plant In Service"/>
    <x v="5"/>
    <s v="190.772 : PORTABLE TOOLS AND EQUIP"/>
    <x v="0"/>
    <x v="2"/>
    <n v="1120.2308333333333"/>
    <n v="186.96955357142858"/>
    <n v="933.26127976190469"/>
  </r>
  <r>
    <n v="681379346"/>
    <x v="1"/>
    <s v="PORT EVERGLADES PLANT GAS TURBINE FACILITIES - 5070512045"/>
    <s v="34670Z000-PG-PtEverglades GTs"/>
    <s v="2015"/>
    <d v="2015-02-01T00:00:00"/>
    <d v="2015-02-01T00:00:00"/>
    <s v="101000 Electric Plant In Service"/>
    <x v="5"/>
    <s v="190.772 : PORTABLE TOOLS AND EQUIP"/>
    <x v="0"/>
    <x v="2"/>
    <n v="1106.2424999999998"/>
    <n v="193.6749702380952"/>
    <n v="912.56752976190478"/>
  </r>
  <r>
    <n v="85415875"/>
    <x v="1"/>
    <s v="PORT EVERGLADES PLANT GAS TURBINE FACILITIES - 5070512045"/>
    <s v="34300Z000-PG0923-PtEverglades GTs"/>
    <s v="2007"/>
    <d v="2007-02-01T00:00:00"/>
    <d v="2007-01-01T00:00:00"/>
    <s v="101000 Electric Plant In Service"/>
    <x v="0"/>
    <s v="146.0302 : GAS TURBINE ENGINE "/>
    <x v="0"/>
    <x v="2"/>
    <n v="2546.4174999999996"/>
    <n v="1587.3102437499999"/>
    <n v="959.10725624999986"/>
  </r>
  <r>
    <n v="674831346"/>
    <x v="1"/>
    <s v="PORT EVERGLADES PLANT GAS TURBINE FACILITIES - 5070512045"/>
    <s v="34670Z000-PG-PtEverglades GTs"/>
    <s v="2010"/>
    <d v="2010-01-01T00:00:00"/>
    <d v="2010-02-01T00:00:00"/>
    <s v="101000 Electric Plant In Service"/>
    <x v="5"/>
    <s v="191.773  : OFFICE FURNITURE (PU 773"/>
    <x v="0"/>
    <x v="2"/>
    <n v="946.09166666666658"/>
    <n v="122.57994047619044"/>
    <n v="823.51172619047611"/>
  </r>
  <r>
    <n v="641564515"/>
    <x v="1"/>
    <s v="PORT EVERGLADES PLANT GAS TURBINE FACILITIES - 5070512045"/>
    <s v="34300Z000-PG0923-PtEverglades GTs"/>
    <s v="2013"/>
    <d v="2013-02-01T00:00:00"/>
    <d v="2013-03-01T00:00:00"/>
    <s v="106100 Const Not Classified-Plt In "/>
    <x v="0"/>
    <s v="000.000 : Non-Unitized"/>
    <x v="0"/>
    <x v="2"/>
    <n v="966.68916666666655"/>
    <n v="194.22262291666664"/>
    <n v="772.46654374999991"/>
  </r>
  <r>
    <n v="54517"/>
    <x v="1"/>
    <s v="PORT EVERGLADES PLANT GAS TURBINE FACILITIES - 5070512045"/>
    <s v="34500Z000-PG0923-PtEverglades GTs"/>
    <s v="1987"/>
    <d v="1987-07-01T00:00:00"/>
    <d v="1987-07-01T00:00:00"/>
    <s v="101000 Electric Plant In Service"/>
    <x v="4"/>
    <s v="683.7712 : ANNUNCIATOR/SOE/DATA ACQ"/>
    <x v="0"/>
    <x v="2"/>
    <n v="10681.091666666667"/>
    <n v="10412.130322916666"/>
    <n v="268.96134374999986"/>
  </r>
  <r>
    <n v="55566"/>
    <x v="1"/>
    <s v="PORT EVERGLADES PLANT GAS TURBINE FACILITIES - 5070512045"/>
    <s v="34600Z000-PG0923-PtEverglades GTs"/>
    <s v="1992"/>
    <d v="1992-07-01T00:00:00"/>
    <d v="1992-07-01T00:00:00"/>
    <s v="101000 Electric Plant In Service"/>
    <x v="6"/>
    <s v="190.630  : LATHE, FIXED (PU 630)"/>
    <x v="0"/>
    <x v="2"/>
    <n v="2019.0683333333332"/>
    <n v="1555.0168791666665"/>
    <n v="464.05145416666659"/>
  </r>
  <r>
    <n v="15181143"/>
    <x v="1"/>
    <s v="PORT EVERGLADES PLANT GAS TURBINE FACILITIES - 5070512045"/>
    <s v="34300Z000-PG0923-PtEverglades GTs"/>
    <s v="2001"/>
    <d v="2001-12-01T00:00:00"/>
    <d v="2001-01-01T00:00:00"/>
    <s v="101000 Electric Plant In Service"/>
    <x v="0"/>
    <s v="834.9333 : SILENCER/MUFFLER"/>
    <x v="0"/>
    <x v="2"/>
    <n v="59553.275833333333"/>
    <n v="62084.290056249993"/>
    <n v="-2531.0142229166649"/>
  </r>
  <r>
    <n v="681379363"/>
    <x v="1"/>
    <s v="PORT EVERGLADES PLANT GAS TURBINE FACILITIES - 5070512045"/>
    <s v="34670Z000-PG-PtEverglades GTs"/>
    <s v="2015"/>
    <d v="2015-01-01T00:00:00"/>
    <d v="2015-01-01T00:00:00"/>
    <s v="101000 Electric Plant In Service"/>
    <x v="5"/>
    <s v="190.772 : PORTABLE TOOLS AND EQUIP"/>
    <x v="0"/>
    <x v="2"/>
    <n v="64.093333333333334"/>
    <n v="11.225238095238094"/>
    <n v="52.868095238095236"/>
  </r>
  <r>
    <n v="646676223"/>
    <x v="1"/>
    <s v="PORT EVERGLADES PLANT GAS TURBINE FACILITIES - 5070512045"/>
    <s v="34300Z000-PG0923-PtEverglades GTs"/>
    <s v="2011"/>
    <d v="2011-10-01T00:00:00"/>
    <d v="2012-05-01T00:00:00"/>
    <s v="101000 Electric Plant In Service"/>
    <x v="0"/>
    <s v="146.0302 : GAS TURBINE ENGINE "/>
    <x v="0"/>
    <x v="2"/>
    <n v="8.2958333333333343"/>
    <n v="2.8367395833333333"/>
    <n v="5.4590937500000001"/>
  </r>
  <r>
    <n v="51935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292 : HOT SECTION CASING"/>
    <x v="0"/>
    <x v="2"/>
    <n v="2613441.8016666663"/>
    <n v="2724513.0782374996"/>
    <n v="-111071.27657083324"/>
  </r>
  <r>
    <n v="51977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7.0323 : AIRCRAFT GT POWER/EXPAND"/>
    <x v="0"/>
    <x v="2"/>
    <n v="2190206.7641666667"/>
    <n v="2283290.5516437502"/>
    <n v="-93083.787477083533"/>
  </r>
  <r>
    <n v="53596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272.1574 : STATOR COILS"/>
    <x v="0"/>
    <x v="2"/>
    <n v="1995660.7733333332"/>
    <n v="2048046.8686333334"/>
    <n v="-52386.095300000081"/>
  </r>
  <r>
    <n v="53535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272.1571 : FRAME/HOUSING"/>
    <x v="0"/>
    <x v="2"/>
    <n v="1952866.1258333335"/>
    <n v="2004128.8616364584"/>
    <n v="-51262.735803124997"/>
  </r>
  <r>
    <n v="53632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272.1584 : STATOR"/>
    <x v="0"/>
    <x v="2"/>
    <n v="1930013.8091666664"/>
    <n v="1980676.6716572912"/>
    <n v="-50662.862490624844"/>
  </r>
  <r>
    <n v="51917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288 : COLD SECTION CASING"/>
    <x v="0"/>
    <x v="2"/>
    <n v="1315471.2633333334"/>
    <n v="1371378.7920249999"/>
    <n v="-55907.528691666586"/>
  </r>
  <r>
    <n v="53579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272.1573 : ROTOR"/>
    <x v="0"/>
    <x v="2"/>
    <n v="1280530.2124999999"/>
    <n v="1314144.1305781249"/>
    <n v="-33613.918078124909"/>
  </r>
  <r>
    <n v="51947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294 : HIGH SPEED TURBINE SHAFT"/>
    <x v="0"/>
    <x v="2"/>
    <n v="708536.32666666666"/>
    <n v="738649.12054999988"/>
    <n v="-30112.79388333331"/>
  </r>
  <r>
    <n v="51939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293 : HIGH SPEED TURBINE ROT. "/>
    <x v="0"/>
    <x v="2"/>
    <n v="579711.53166666662"/>
    <n v="604349.27176249993"/>
    <n v="-24637.740095833375"/>
  </r>
  <r>
    <n v="51959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297 : LOW SPEED TURBINE SHAFT "/>
    <x v="0"/>
    <x v="2"/>
    <n v="524049.53333333333"/>
    <n v="546321.6385"/>
    <n v="-22272.105166666723"/>
  </r>
  <r>
    <n v="41739780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272.1572 : ROTOR COILS"/>
    <x v="0"/>
    <x v="2"/>
    <n v="520221.8266666666"/>
    <n v="533877.6496166666"/>
    <n v="-13655.822949999962"/>
  </r>
  <r>
    <n v="53276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44.9430 : PIPING"/>
    <x v="0"/>
    <x v="2"/>
    <n v="424452.96666666662"/>
    <n v="442492.21774999995"/>
    <n v="-18039.251083333351"/>
  </r>
  <r>
    <n v="54248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383.3798 : ISOPHASE BUS, COMPLETE"/>
    <x v="0"/>
    <x v="2"/>
    <n v="418293.23249999998"/>
    <n v="429273.42985312495"/>
    <n v="-10980.197353124982"/>
  </r>
  <r>
    <n v="49013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7.0102 : SUPERSTRUCTURE"/>
    <x v="0"/>
    <x v="2"/>
    <n v="383191.19666666666"/>
    <n v="393728.95457499998"/>
    <n v="-10537.757908333306"/>
  </r>
  <r>
    <n v="49025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8.0131 : SUPERSTRUCTURE"/>
    <x v="0"/>
    <x v="2"/>
    <n v="383191.19666666666"/>
    <n v="393728.95457499998"/>
    <n v="-10537.757908333306"/>
  </r>
  <r>
    <n v="49047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9.0160 : SUPERSTRUCTURE"/>
    <x v="0"/>
    <x v="2"/>
    <n v="383191.19666666666"/>
    <n v="393728.95457499998"/>
    <n v="-10537.757908333306"/>
  </r>
  <r>
    <n v="53676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467.5569 : ROTOR (MAIN EXCITER)"/>
    <x v="0"/>
    <x v="2"/>
    <n v="341515.35916666669"/>
    <n v="350480.13734479167"/>
    <n v="-8964.7781781250087"/>
  </r>
  <r>
    <n v="54192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382.3784 : CONDUIT ALL"/>
    <x v="0"/>
    <x v="2"/>
    <n v="334312.39416666667"/>
    <n v="343088.09451354167"/>
    <n v="-8775.7003468750136"/>
  </r>
  <r>
    <n v="54360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582.7049 : POWER CENTER SWITCHGEAR "/>
    <x v="0"/>
    <x v="2"/>
    <n v="328311.8666666667"/>
    <n v="336930.05316666665"/>
    <n v="-8618.1864999999962"/>
  </r>
  <r>
    <n v="41739783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272.1575 : WEDGE SYSTEM"/>
    <x v="0"/>
    <x v="2"/>
    <n v="315104.57"/>
    <n v="323376.06496250001"/>
    <n v="-8271.4949624999954"/>
  </r>
  <r>
    <n v="53501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171.0505 : SPECIAL FOUNDATION"/>
    <x v="0"/>
    <x v="2"/>
    <n v="313301.97249999997"/>
    <n v="321526.14927812497"/>
    <n v="-8224.1767781250128"/>
  </r>
  <r>
    <n v="53291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44.9432 : REMOTE OIL COOLER"/>
    <x v="0"/>
    <x v="2"/>
    <n v="282968.64750000002"/>
    <n v="294994.81501875003"/>
    <n v="-12026.167518750022"/>
  </r>
  <r>
    <n v="49012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101.0051 : SITE PREPARATION"/>
    <x v="0"/>
    <x v="2"/>
    <n v="264439.49583333335"/>
    <n v="271711.58196874999"/>
    <n v="-7272.0861354166454"/>
  </r>
  <r>
    <n v="53664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467.5567 : STATOR (MAIN EXCITER)"/>
    <x v="0"/>
    <x v="2"/>
    <n v="262704.12666666665"/>
    <n v="269600.10999166669"/>
    <n v="-6895.9833249999983"/>
  </r>
  <r>
    <n v="53056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34.9336 : INLET DUCT, WITH INSULAT"/>
    <x v="0"/>
    <x v="2"/>
    <n v="255732.90416666665"/>
    <n v="266601.55259374995"/>
    <n v="-10868.648427083332"/>
  </r>
  <r>
    <n v="54267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481.5815 : MAIN (BTG/RTG) CONTROL B"/>
    <x v="0"/>
    <x v="2"/>
    <n v="245581.67333333334"/>
    <n v="252028.19225833335"/>
    <n v="-6446.5189249999967"/>
  </r>
  <r>
    <n v="54339"/>
    <x v="1"/>
    <s v="PORT EVERGLADES PLANT GAS TURBINE FACILITIES - 5070512045"/>
    <s v="34500Z000-PG0923-PtEverglades GTs"/>
    <s v="1975"/>
    <d v="1975-07-01T00:00:00"/>
    <d v="1975-07-01T00:00:00"/>
    <s v="101000 Electric Plant In Service"/>
    <x v="4"/>
    <s v="582.7041 : CABLE: POWER"/>
    <x v="0"/>
    <x v="2"/>
    <n v="200473.405"/>
    <n v="205735.83188124999"/>
    <n v="-5262.4268812499986"/>
  </r>
  <r>
    <n v="49021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7.0124 : SUBSTRUCTURE/FOUNDATION"/>
    <x v="0"/>
    <x v="2"/>
    <n v="189845.86499999999"/>
    <n v="195066.62628749997"/>
    <n v="-5220.7612874999877"/>
  </r>
  <r>
    <n v="49040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8.0153 : SUBSTRUCTURE/FOUNDATION"/>
    <x v="0"/>
    <x v="2"/>
    <n v="189845.86499999999"/>
    <n v="195066.62628749997"/>
    <n v="-5220.7612874999877"/>
  </r>
  <r>
    <n v="49062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9.0182 : SUBSTRUCTURE/FOUNDATION"/>
    <x v="0"/>
    <x v="2"/>
    <n v="189845.86499999999"/>
    <n v="195066.62628749997"/>
    <n v="-5220.7612874999877"/>
  </r>
  <r>
    <n v="53076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35.9345 : SILENCER/MUFFLER"/>
    <x v="0"/>
    <x v="2"/>
    <n v="175590.88250000001"/>
    <n v="183053.49500625001"/>
    <n v="-7462.6125062500114"/>
  </r>
  <r>
    <n v="49100"/>
    <x v="1"/>
    <s v="PORT EVERGLADES PLANT GAS TURBINE FACILITIES - 5070512045"/>
    <s v="34100Z000-PG0923-PtEverglades GTs"/>
    <s v="1992"/>
    <d v="1992-07-01T00:00:00"/>
    <d v="1992-07-01T00:00:00"/>
    <s v="101000 Electric Plant In Service"/>
    <x v="3"/>
    <s v="323.0276 : SUPERSTRUCTURE"/>
    <x v="0"/>
    <x v="2"/>
    <n v="173412.10333333333"/>
    <n v="178180.93617499998"/>
    <n v="-4768.8328416666554"/>
  </r>
  <r>
    <n v="51972"/>
    <x v="1"/>
    <s v="PORT EVERGLADES PLANT GAS TURBINE FACILITIES - 5070512045"/>
    <s v="34300Z000-PG0923-PtEverglades GTs"/>
    <s v="1994"/>
    <d v="1994-07-01T00:00:00"/>
    <d v="1994-07-01T00:00:00"/>
    <s v="101000 Electric Plant In Service"/>
    <x v="0"/>
    <s v="146.0301 : ACOUSTICAL ENCLOSURE"/>
    <x v="0"/>
    <x v="2"/>
    <n v="153353.53916666665"/>
    <n v="159871.06458124999"/>
    <n v="-6517.525414583326"/>
  </r>
  <r>
    <n v="53121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38.9362 : COMPRESSOR, AIR, COMPLET"/>
    <x v="0"/>
    <x v="2"/>
    <n v="131963.88333333333"/>
    <n v="137572.348375"/>
    <n v="-5608.4650416666718"/>
  </r>
  <r>
    <n v="53102"/>
    <x v="1"/>
    <s v="PORT EVERGLADES PLANT GAS TURBINE FACILITIES - 5070512045"/>
    <s v="34300Z000-PG0923-PtEverglades GTs"/>
    <s v="1994"/>
    <d v="1994-07-01T00:00:00"/>
    <d v="1994-07-01T00:00:00"/>
    <s v="101000 Electric Plant In Service"/>
    <x v="0"/>
    <s v="835.9347 : STACK/CHIMNEY DUCTWORK"/>
    <x v="0"/>
    <x v="2"/>
    <n v="127207.95083333332"/>
    <n v="132614.28874374999"/>
    <n v="-5406.3379104166643"/>
  </r>
  <r>
    <n v="51900"/>
    <x v="1"/>
    <s v="PORT EVERGLADES PLANT GAS TURBINE FACILITIES - 5070512045"/>
    <s v="34300Z000-PG0923-PtEverglades GTs"/>
    <s v="1992"/>
    <d v="1992-07-01T00:00:00"/>
    <d v="1992-07-01T00:00:00"/>
    <s v="101000 Electric Plant In Service"/>
    <x v="0"/>
    <s v="146.0284 : CONTROL/INSTRUMENTATION "/>
    <x v="0"/>
    <x v="2"/>
    <n v="116179.34166666667"/>
    <n v="121116.96368749999"/>
    <n v="-4937.6220208333252"/>
  </r>
  <r>
    <n v="84632754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383.3806 : CIRCUIT BRKR 1000 A"/>
    <x v="0"/>
    <x v="2"/>
    <n v="111544.85833333334"/>
    <n v="114472.91086458333"/>
    <n v="-2928.0525312500067"/>
  </r>
  <r>
    <n v="53233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43.9406 : WATER WASH SYSTEM EQUIPM"/>
    <x v="0"/>
    <x v="2"/>
    <n v="97270.479166666657"/>
    <n v="101404.47453125"/>
    <n v="-4133.9953645833339"/>
  </r>
  <r>
    <n v="49038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8.0145 : FIRE PROTECTION SYS COMP"/>
    <x v="0"/>
    <x v="2"/>
    <n v="87486.574999999997"/>
    <n v="89892.455812500004"/>
    <n v="-2405.8808125000055"/>
  </r>
  <r>
    <n v="49017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7.0107 : PLUMBING SYSTEM COMPLETE"/>
    <x v="0"/>
    <x v="2"/>
    <n v="86611.708333333328"/>
    <n v="88993.530312500006"/>
    <n v="-2381.8219791666729"/>
  </r>
  <r>
    <n v="49030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8.0136 : PLUMBING SYSTEM COMPLETE"/>
    <x v="0"/>
    <x v="2"/>
    <n v="86611.708333333328"/>
    <n v="88993.530312500006"/>
    <n v="-2381.8219791666729"/>
  </r>
  <r>
    <n v="49052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9.0165 : PLUMBING SYSTEM COMPLETE"/>
    <x v="0"/>
    <x v="2"/>
    <n v="86611.708333333328"/>
    <n v="88993.530312500006"/>
    <n v="-2381.8219791666729"/>
  </r>
  <r>
    <n v="53581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272.1573 : ROTOR"/>
    <x v="0"/>
    <x v="2"/>
    <n v="83451.417499999996"/>
    <n v="85642.017209375001"/>
    <n v="-2190.5997093749947"/>
  </r>
  <r>
    <n v="51922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289 : LOW SPEED COMPRESSOR ROT"/>
    <x v="0"/>
    <x v="2"/>
    <n v="83420.140833333324"/>
    <n v="86965.496818749991"/>
    <n v="-3545.3559854166633"/>
  </r>
  <r>
    <n v="51927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290 : LOW SPEED COMPRESSOR STA"/>
    <x v="0"/>
    <x v="2"/>
    <n v="83420.140833333324"/>
    <n v="86965.496818749991"/>
    <n v="-3545.3559854166633"/>
  </r>
  <r>
    <n v="51951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295 : LOW SPEED TURBINE ROT. B"/>
    <x v="0"/>
    <x v="2"/>
    <n v="83420.140833333324"/>
    <n v="86965.496818749991"/>
    <n v="-3545.3559854166633"/>
  </r>
  <r>
    <n v="51955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296 : LOW SPEED TURBINE STA. B"/>
    <x v="0"/>
    <x v="2"/>
    <n v="83420.140833333324"/>
    <n v="86965.496818749991"/>
    <n v="-3545.3559854166633"/>
  </r>
  <r>
    <n v="51907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286 : HIGH SPEED COMPRESSOR RO"/>
    <x v="0"/>
    <x v="2"/>
    <n v="83420.131666666668"/>
    <n v="86965.487262499999"/>
    <n v="-3545.3555958333382"/>
  </r>
  <r>
    <n v="51912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287 : HIGH SPEED COMPRESSOR ST"/>
    <x v="0"/>
    <x v="2"/>
    <n v="83420.131666666668"/>
    <n v="86965.487262499999"/>
    <n v="-3545.3555958333382"/>
  </r>
  <r>
    <n v="54515"/>
    <x v="1"/>
    <s v="PORT EVERGLADES PLANT GAS TURBINE FACILITIES - 5070512045"/>
    <s v="34500Z000-PG0923-PtEverglades GTs"/>
    <s v="1978"/>
    <d v="1978-07-01T00:00:00"/>
    <d v="1978-07-01T00:00:00"/>
    <s v="101000 Electric Plant In Service"/>
    <x v="4"/>
    <s v="683.7712 : ANNUNCIATOR/SOE/DATA ACQ"/>
    <x v="0"/>
    <x v="2"/>
    <n v="81832.006666666668"/>
    <n v="83980.096841666673"/>
    <n v="-2148.0901750000035"/>
  </r>
  <r>
    <n v="54346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582.7044 : CONTROL/INSTRUMENTATION "/>
    <x v="0"/>
    <x v="2"/>
    <n v="81588.613333333327"/>
    <n v="83730.314433333318"/>
    <n v="-2141.7010999999934"/>
  </r>
  <r>
    <n v="53515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171.0506 : CONCRETE PEDESTAL"/>
    <x v="0"/>
    <x v="2"/>
    <n v="78325.5"/>
    <n v="80381.544374999998"/>
    <n v="-2056.0443750000036"/>
  </r>
  <r>
    <n v="51971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301 : ACOUSTICAL ENCLOSURE"/>
    <x v="0"/>
    <x v="2"/>
    <n v="77781.009166666656"/>
    <n v="81086.702056249997"/>
    <n v="-3305.6928895833307"/>
  </r>
  <r>
    <n v="53173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38.9369 : PIPING"/>
    <x v="0"/>
    <x v="2"/>
    <n v="73418.931666666671"/>
    <n v="76539.236262499995"/>
    <n v="-3120.3045958333287"/>
  </r>
  <r>
    <n v="54374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582.7050 : MOTOR CONTROL CENTER SWI"/>
    <x v="0"/>
    <x v="2"/>
    <n v="73197.3"/>
    <n v="75118.729124999998"/>
    <n v="-1921.429125000001"/>
  </r>
  <r>
    <n v="51969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300 : FUEL SYSTEM COMPLETE"/>
    <x v="0"/>
    <x v="2"/>
    <n v="72336.311666666661"/>
    <n v="75410.604912499984"/>
    <n v="-3074.2932458333307"/>
  </r>
  <r>
    <n v="651635303"/>
    <x v="1"/>
    <s v="PORT EVERGLADES PLANT GAS TURBINE FACILITIES - 5070512045"/>
    <s v="34630Z000-PG-PtEverglades GTs"/>
    <s v="2012"/>
    <d v="2012-12-01T00:00:00"/>
    <d v="2012-12-01T00:00:00"/>
    <s v="101000 Electric Plant In Service"/>
    <x v="10"/>
    <s v="191.350  : PC EQUIPMENT"/>
    <x v="0"/>
    <x v="2"/>
    <n v="68749.046666666676"/>
    <n v="97394.482777777783"/>
    <n v="-28645.43611111111"/>
  </r>
  <r>
    <n v="51966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299 : GOVERNOR SYSTEM COMPLETE"/>
    <x v="0"/>
    <x v="2"/>
    <n v="66502.76416666666"/>
    <n v="69329.131643749992"/>
    <n v="-2826.36747708333"/>
  </r>
  <r>
    <n v="51931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291 : FUEL MANIFOLD COMPLETE"/>
    <x v="0"/>
    <x v="2"/>
    <n v="63294.284166666665"/>
    <n v="65984.291243749991"/>
    <n v="-2690.0070770833272"/>
  </r>
  <r>
    <n v="54463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681.7674 : LOAD CONTROL AND METERIN"/>
    <x v="0"/>
    <x v="2"/>
    <n v="62782.261666666665"/>
    <n v="64430.296035416664"/>
    <n v="-1648.034368749999"/>
  </r>
  <r>
    <n v="53010"/>
    <x v="1"/>
    <s v="PORT EVERGLADES PLANT GAS TURBINE FACILITIES - 5070512045"/>
    <s v="34300Z000-PG0923-PtEverglades GTs"/>
    <s v="1994"/>
    <d v="1994-07-01T00:00:00"/>
    <d v="1994-07-01T00:00:00"/>
    <s v="101000 Electric Plant In Service"/>
    <x v="0"/>
    <s v="833.9308 : SILENCER/MUFFLER"/>
    <x v="0"/>
    <x v="2"/>
    <n v="62313.542500000003"/>
    <n v="64961.868056250001"/>
    <n v="-2648.3255562500003"/>
  </r>
  <r>
    <n v="54227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382.3787 : DUCT BANK, ALL"/>
    <x v="0"/>
    <x v="2"/>
    <n v="61847.683333333327"/>
    <n v="63471.185020833327"/>
    <n v="-1623.5016874999965"/>
  </r>
  <r>
    <n v="49106"/>
    <x v="1"/>
    <s v="PORT EVERGLADES PLANT GAS TURBINE FACILITIES - 5070512045"/>
    <s v="34100Z000-PG0923-PtEverglades GTs"/>
    <s v="1992"/>
    <d v="1992-07-01T00:00:00"/>
    <d v="1992-07-01T00:00:00"/>
    <s v="101000 Electric Plant In Service"/>
    <x v="3"/>
    <s v="323.0281 : PLUMBING SYSTEM COMPLETE"/>
    <x v="0"/>
    <x v="2"/>
    <n v="61147.166666666664"/>
    <n v="62828.713749999988"/>
    <n v="-1681.5470833333275"/>
  </r>
  <r>
    <n v="54618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684.7734 : GENERATOR PROTECTION"/>
    <x v="0"/>
    <x v="2"/>
    <n v="57891.799166666664"/>
    <n v="59411.458894791664"/>
    <n v="-1519.6597281249979"/>
  </r>
  <r>
    <n v="52701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472.5694 : PIPING"/>
    <x v="0"/>
    <x v="2"/>
    <n v="54117.763333333329"/>
    <n v="56417.768274999995"/>
    <n v="-2300.0049416666643"/>
  </r>
  <r>
    <n v="41739738"/>
    <x v="1"/>
    <s v="PORT EVERGLADES PLANT GAS TURBINE FACILITIES - 5070512045"/>
    <s v="34300Z000-PG0923-PtEverglades GTs"/>
    <s v="1993"/>
    <d v="1993-07-01T00:00:00"/>
    <d v="1993-07-01T00:00:00"/>
    <s v="101000 Electric Plant In Service"/>
    <x v="0"/>
    <s v="146.0301 : ACOUSTICAL ENCLOSURE"/>
    <x v="0"/>
    <x v="2"/>
    <n v="53732.964999999997"/>
    <n v="56016.616012499995"/>
    <n v="-2283.6510124999991"/>
  </r>
  <r>
    <n v="52843"/>
    <x v="1"/>
    <s v="PORT EVERGLADES PLANT GAS TURBINE FACILITIES - 5070512045"/>
    <s v="34300Z000-PG0923-PtEverglades GTs"/>
    <s v="1986"/>
    <d v="1986-07-01T00:00:00"/>
    <d v="1986-07-01T00:00:00"/>
    <s v="101000 Electric Plant In Service"/>
    <x v="0"/>
    <s v="476.5752 : CONTROL/INSTRUMENTATION "/>
    <x v="0"/>
    <x v="2"/>
    <n v="53546.881666666661"/>
    <n v="55822.624137499995"/>
    <n v="-2275.7424708333301"/>
  </r>
  <r>
    <n v="49018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7.0108 : LIGHTING SYSTEM COMPLETE"/>
    <x v="0"/>
    <x v="2"/>
    <n v="52491.945"/>
    <n v="53935.473487500007"/>
    <n v="-1443.5284875000034"/>
  </r>
  <r>
    <n v="49032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8.0137 : LIGHTING SYSTEM COMPLETE"/>
    <x v="0"/>
    <x v="2"/>
    <n v="52491.945"/>
    <n v="53935.473487500007"/>
    <n v="-1443.5284875000034"/>
  </r>
  <r>
    <n v="49054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9.0166 : LIGHTING SYSTEM COMPLETE"/>
    <x v="0"/>
    <x v="2"/>
    <n v="52491.945"/>
    <n v="53935.473487500007"/>
    <n v="-1443.5284875000034"/>
  </r>
  <r>
    <n v="54620"/>
    <x v="1"/>
    <s v="PORT EVERGLADES PLANT GAS TURBINE FACILITIES - 5070512045"/>
    <s v="34500Z000-PG0923-PtEverglades GTs"/>
    <s v="1984"/>
    <d v="1984-07-01T00:00:00"/>
    <d v="1984-07-01T00:00:00"/>
    <s v="101000 Electric Plant In Service"/>
    <x v="4"/>
    <s v="684.7734 : GENERATOR PROTECTION"/>
    <x v="0"/>
    <x v="2"/>
    <n v="49390.595833333333"/>
    <n v="50687.098973958331"/>
    <n v="-1296.5031406250012"/>
  </r>
  <r>
    <n v="41739735"/>
    <x v="1"/>
    <s v="PORT EVERGLADES PLANT GAS TURBINE FACILITIES - 5070512045"/>
    <s v="34300Z000-PG0923-PtEverglades GTs"/>
    <s v="1978"/>
    <d v="1978-07-01T00:00:00"/>
    <d v="1978-07-01T00:00:00"/>
    <s v="101000 Electric Plant In Service"/>
    <x v="0"/>
    <s v="834.9335 : AIR SCREEN"/>
    <x v="0"/>
    <x v="2"/>
    <n v="47936.808333333327"/>
    <n v="49974.122687499992"/>
    <n v="-2037.3143541666636"/>
  </r>
  <r>
    <n v="50023"/>
    <x v="1"/>
    <s v="PORT EVERGLADES PLANT GAS TURBINE FACILITIES - 5070512045"/>
    <s v="34100Z000-PG0923-PtEverglades GTs"/>
    <s v="1988"/>
    <d v="1988-07-01T00:00:00"/>
    <d v="1988-07-01T00:00:00"/>
    <s v="101000 Electric Plant In Service"/>
    <x v="3"/>
    <s v="340.9804 : HVAC SYSTEM COMPLETE"/>
    <x v="0"/>
    <x v="2"/>
    <n v="46259.583333333328"/>
    <n v="47531.721874999996"/>
    <n v="-1272.1385416666653"/>
  </r>
  <r>
    <n v="54043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287.1730 : TRANSFORMER"/>
    <x v="0"/>
    <x v="2"/>
    <n v="42327.550833333335"/>
    <n v="43438.649042708334"/>
    <n v="-1111.0982093750026"/>
  </r>
  <r>
    <n v="53555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272.1572 : ROTOR COILS"/>
    <x v="0"/>
    <x v="2"/>
    <n v="41102.939166666663"/>
    <n v="42181.891319791663"/>
    <n v="-1078.9521531249979"/>
  </r>
  <r>
    <n v="49108"/>
    <x v="1"/>
    <s v="PORT EVERGLADES PLANT GAS TURBINE FACILITIES - 5070512045"/>
    <s v="34100Z000-PG0923-PtEverglades GTs"/>
    <s v="1992"/>
    <d v="1992-07-01T00:00:00"/>
    <d v="1992-07-01T00:00:00"/>
    <s v="101000 Electric Plant In Service"/>
    <x v="3"/>
    <s v="323.0282 : LIGHTING SYSTEM COMPLETE"/>
    <x v="0"/>
    <x v="2"/>
    <n v="36882.422500000001"/>
    <n v="37896.68911875"/>
    <n v="-1014.2666187499974"/>
  </r>
  <r>
    <n v="52713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472.5695 : PUMP COMPLETE"/>
    <x v="0"/>
    <x v="2"/>
    <n v="36078.496666666666"/>
    <n v="37611.832775000003"/>
    <n v="-1533.3361083333359"/>
  </r>
  <r>
    <n v="49836"/>
    <x v="1"/>
    <s v="PORT EVERGLADES PLANT GAS TURBINE FACILITIES - 5070512045"/>
    <s v="34100Z000-PG0923-PtEverglades GTs"/>
    <s v="1975"/>
    <d v="1975-07-01T00:00:00"/>
    <d v="1975-07-01T00:00:00"/>
    <s v="101000 Electric Plant In Service"/>
    <x v="3"/>
    <s v="504.6090 : PIPING"/>
    <x v="0"/>
    <x v="2"/>
    <n v="35695.064166666663"/>
    <n v="36676.678431250002"/>
    <n v="-981.61426458333574"/>
  </r>
  <r>
    <n v="53651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467.5556 : ENCLOSURE"/>
    <x v="0"/>
    <x v="2"/>
    <n v="32838.015833333331"/>
    <n v="33700.013748958336"/>
    <n v="-861.99791562499979"/>
  </r>
  <r>
    <n v="54516"/>
    <x v="1"/>
    <s v="PORT EVERGLADES PLANT GAS TURBINE FACILITIES - 5070512045"/>
    <s v="34500Z000-PG0923-PtEverglades GTs"/>
    <s v="1982"/>
    <d v="1982-07-01T00:00:00"/>
    <d v="1982-07-01T00:00:00"/>
    <s v="101000 Electric Plant In Service"/>
    <x v="4"/>
    <s v="683.7712 : ANNUNCIATOR/SOE/DATA ACQ"/>
    <x v="0"/>
    <x v="2"/>
    <n v="30717.316666666669"/>
    <n v="31523.646229166668"/>
    <n v="-806.32956250000211"/>
  </r>
  <r>
    <n v="52721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472.5696 : TANK"/>
    <x v="0"/>
    <x v="2"/>
    <n v="30065.410833333328"/>
    <n v="31343.190793749996"/>
    <n v="-1277.779960416666"/>
  </r>
  <r>
    <n v="51963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298 : GEAR BOX (INCL. OIL PUMP"/>
    <x v="0"/>
    <x v="2"/>
    <n v="29945.694166666664"/>
    <n v="31218.386168749999"/>
    <n v="-1272.692002083335"/>
  </r>
  <r>
    <n v="54351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582.7046 : CIRCUIT BKR. RATED 500"/>
    <x v="0"/>
    <x v="2"/>
    <n v="29425.036666666667"/>
    <n v="30197.443879166665"/>
    <n v="-772.40721249999899"/>
  </r>
  <r>
    <n v="84632751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383.3805 : FOUNDATION"/>
    <x v="0"/>
    <x v="2"/>
    <n v="27886.219166666666"/>
    <n v="28618.232419791668"/>
    <n v="-732.01325312500069"/>
  </r>
  <r>
    <n v="49111"/>
    <x v="1"/>
    <s v="PORT EVERGLADES PLANT GAS TURBINE FACILITIES - 5070512045"/>
    <s v="34100Z000-PG0923-PtEverglades GTs"/>
    <s v="1992"/>
    <d v="1992-07-01T00:00:00"/>
    <d v="1992-07-01T00:00:00"/>
    <s v="101000 Electric Plant In Service"/>
    <x v="3"/>
    <s v="323.0284 : HVAC SYSTEM COMPLETE"/>
    <x v="0"/>
    <x v="2"/>
    <n v="26632.356666666667"/>
    <n v="27364.746475"/>
    <n v="-732.38980833333483"/>
  </r>
  <r>
    <n v="54165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381.3775 : GROUNDING GRID"/>
    <x v="0"/>
    <x v="2"/>
    <n v="24379.116666666669"/>
    <n v="25019.068479166668"/>
    <n v="-639.95181250000155"/>
  </r>
  <r>
    <n v="54026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287.1728 : CONTROL/INSTRUMENTATION "/>
    <x v="0"/>
    <x v="2"/>
    <n v="23486.054166666669"/>
    <n v="24102.563088541665"/>
    <n v="-616.50892187499835"/>
  </r>
  <r>
    <n v="53234"/>
    <x v="1"/>
    <s v="PORT EVERGLADES PLANT GAS TURBINE FACILITIES - 5070512045"/>
    <s v="34300Z000-PG0923-PtEverglades GTs"/>
    <s v="1979"/>
    <d v="1979-07-01T00:00:00"/>
    <d v="1979-07-01T00:00:00"/>
    <s v="101000 Electric Plant In Service"/>
    <x v="0"/>
    <s v="843.9406 : WATER WASH SYSTEM EQUIPM"/>
    <x v="0"/>
    <x v="2"/>
    <n v="23341.395"/>
    <n v="24333.404287499998"/>
    <n v="-992.00928750000026"/>
  </r>
  <r>
    <n v="54619"/>
    <x v="1"/>
    <s v="PORT EVERGLADES PLANT GAS TURBINE FACILITIES - 5070512045"/>
    <s v="34500Z000-PG0923-PtEverglades GTs"/>
    <s v="1981"/>
    <d v="1981-07-01T00:00:00"/>
    <d v="1981-07-01T00:00:00"/>
    <s v="101000 Electric Plant In Service"/>
    <x v="4"/>
    <s v="684.7734 : GENERATOR PROTECTION"/>
    <x v="0"/>
    <x v="2"/>
    <n v="23280.959166666664"/>
    <n v="23892.084344791667"/>
    <n v="-611.12517812500118"/>
  </r>
  <r>
    <n v="54464"/>
    <x v="1"/>
    <s v="PORT EVERGLADES PLANT GAS TURBINE FACILITIES - 5070512045"/>
    <s v="34500Z000-PG0923-PtEverglades GTs"/>
    <s v="1980"/>
    <d v="1980-07-01T00:00:00"/>
    <d v="1980-07-01T00:00:00"/>
    <s v="101000 Electric Plant In Service"/>
    <x v="4"/>
    <s v="681.7674 : LOAD CONTROL AND METERIN"/>
    <x v="0"/>
    <x v="2"/>
    <n v="22966.762500000001"/>
    <n v="23569.640015624998"/>
    <n v="-602.87751562499875"/>
  </r>
  <r>
    <n v="53198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38.9374 : STARTING SYSTEM EQUIPMEN"/>
    <x v="0"/>
    <x v="2"/>
    <n v="22778.350833333334"/>
    <n v="23746.430743749999"/>
    <n v="-968.07991041666719"/>
  </r>
  <r>
    <n v="53103"/>
    <x v="1"/>
    <s v="PORT EVERGLADES PLANT GAS TURBINE FACILITIES - 5070512045"/>
    <s v="34300Z000-PG0923-PtEverglades GTs"/>
    <s v="2000"/>
    <d v="2000-07-01T00:00:00"/>
    <d v="2000-07-01T00:00:00"/>
    <s v="101000 Electric Plant In Service"/>
    <x v="0"/>
    <s v="835.9347 : STACK/CHIMNEY DUCTWORK"/>
    <x v="0"/>
    <x v="2"/>
    <n v="22339.001666666667"/>
    <n v="23288.409237499996"/>
    <n v="-949.40757083333233"/>
  </r>
  <r>
    <n v="54375"/>
    <x v="1"/>
    <s v="PORT EVERGLADES PLANT GAS TURBINE FACILITIES - 5070512045"/>
    <s v="34500Z000-PG0923-PtEverglades GTs"/>
    <s v="1975"/>
    <d v="1975-07-01T00:00:00"/>
    <d v="1975-07-01T00:00:00"/>
    <s v="101000 Electric Plant In Service"/>
    <x v="4"/>
    <s v="582.7050 : MOTOR CONTROL CENTER SWI"/>
    <x v="0"/>
    <x v="2"/>
    <n v="21998.111666666664"/>
    <n v="22575.562097916663"/>
    <n v="-577.45043124999995"/>
  </r>
  <r>
    <n v="53643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467.5554 : CONTROL/INSTRUMENTATION "/>
    <x v="0"/>
    <x v="2"/>
    <n v="19702.805833333332"/>
    <n v="20220.004486458336"/>
    <n v="-517.19865312500133"/>
  </r>
  <r>
    <n v="49270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206.1108 : SEWAGE TREATMENT EQUIPME"/>
    <x v="0"/>
    <x v="2"/>
    <n v="18359.119166666667"/>
    <n v="18863.99494375"/>
    <n v="-504.87577708333265"/>
  </r>
  <r>
    <n v="23326154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205.1037: YARD LIGHTING FIXTURES"/>
    <x v="0"/>
    <x v="2"/>
    <n v="18339.87833333333"/>
    <n v="18844.224987499998"/>
    <n v="-504.34665416666513"/>
  </r>
  <r>
    <n v="51894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283 : BURNER CANS"/>
    <x v="0"/>
    <x v="2"/>
    <n v="17500.724999999999"/>
    <n v="18244.505812500003"/>
    <n v="-743.78081250000162"/>
  </r>
  <r>
    <n v="52177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271.1564 : TURNING GEAR ASSEMBLY"/>
    <x v="0"/>
    <x v="2"/>
    <n v="15916.981666666665"/>
    <n v="16593.453387499998"/>
    <n v="-676.47172083333407"/>
  </r>
  <r>
    <n v="54361"/>
    <x v="1"/>
    <s v="PORT EVERGLADES PLANT GAS TURBINE FACILITIES - 5070512045"/>
    <s v="34500Z000-PG0923-PtEverglades GTs"/>
    <s v="1975"/>
    <d v="1975-07-01T00:00:00"/>
    <d v="1975-07-01T00:00:00"/>
    <s v="101000 Electric Plant In Service"/>
    <x v="4"/>
    <s v="582.7049 : POWER CENTER SWITCHGEAR "/>
    <x v="0"/>
    <x v="2"/>
    <n v="14527.058333333334"/>
    <n v="14908.393614583334"/>
    <n v="-381.33528125000078"/>
  </r>
  <r>
    <n v="51941"/>
    <x v="1"/>
    <s v="PORT EVERGLADES PLANT GAS TURBINE FACILITIES - 5070512045"/>
    <s v="34300Z000-PG0923-PtEverglades GTs"/>
    <s v="1987"/>
    <d v="1987-07-01T00:00:00"/>
    <d v="1987-07-01T00:00:00"/>
    <s v="101000 Electric Plant In Service"/>
    <x v="0"/>
    <s v="146.0293 : HIGH SPEED TURBINE ROT. "/>
    <x v="0"/>
    <x v="2"/>
    <n v="14283.179166666665"/>
    <n v="14890.214281249999"/>
    <n v="-607.0351145833331"/>
  </r>
  <r>
    <n v="51942"/>
    <x v="1"/>
    <s v="PORT EVERGLADES PLANT GAS TURBINE FACILITIES - 5070512045"/>
    <s v="34300Z000-PG0923-PtEverglades GTs"/>
    <s v="1987"/>
    <d v="1987-07-01T00:00:00"/>
    <d v="1987-07-01T00:00:00"/>
    <s v="101000 Electric Plant In Service"/>
    <x v="0"/>
    <s v="146.0293 : HIGH SPEED TURBINE ROT. "/>
    <x v="0"/>
    <x v="2"/>
    <n v="14283.179166666665"/>
    <n v="14890.214281249999"/>
    <n v="-607.0351145833331"/>
  </r>
  <r>
    <n v="49114"/>
    <x v="1"/>
    <s v="PORT EVERGLADES PLANT GAS TURBINE FACILITIES - 5070512045"/>
    <s v="34100Z000-PG0923-PtEverglades GTs"/>
    <s v="1992"/>
    <d v="1992-07-01T00:00:00"/>
    <d v="1992-07-01T00:00:00"/>
    <s v="101000 Electric Plant In Service"/>
    <x v="3"/>
    <s v="323.0298 : SUBSTRUCTURE/FOUNDATION"/>
    <x v="0"/>
    <x v="2"/>
    <n v="12294.140833333333"/>
    <n v="12632.22970625"/>
    <n v="-338.0888729166669"/>
  </r>
  <r>
    <n v="49104"/>
    <x v="1"/>
    <s v="PORT EVERGLADES PLANT GAS TURBINE FACILITIES - 5070512045"/>
    <s v="34100Z000-PG0923-PtEverglades GTs"/>
    <s v="1992"/>
    <d v="1992-07-01T00:00:00"/>
    <d v="1992-07-01T00:00:00"/>
    <s v="101000 Electric Plant In Service"/>
    <x v="3"/>
    <s v="323.0278 : ROOF"/>
    <x v="0"/>
    <x v="2"/>
    <n v="9058.8391666666666"/>
    <n v="9307.957243750001"/>
    <n v="-249.11807708333373"/>
  </r>
  <r>
    <n v="54166"/>
    <x v="1"/>
    <s v="PORT EVERGLADES PLANT GAS TURBINE FACILITIES - 5070512045"/>
    <s v="34500Z000-PG0923-PtEverglades GTs"/>
    <s v="1982"/>
    <d v="1982-07-01T00:00:00"/>
    <d v="1982-07-01T00:00:00"/>
    <s v="101000 Electric Plant In Service"/>
    <x v="4"/>
    <s v="381.3775 : GROUNDING GRID"/>
    <x v="0"/>
    <x v="2"/>
    <n v="8103.333333333333"/>
    <n v="8316.0458333333318"/>
    <n v="-212.71249999999932"/>
  </r>
  <r>
    <n v="53130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38.9363 : CONTROL/INSTRUMENTATION "/>
    <x v="0"/>
    <x v="2"/>
    <n v="7056.5274999999992"/>
    <n v="7356.4299187500001"/>
    <n v="-299.90241875000044"/>
  </r>
  <r>
    <n v="49019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7.0110 : HVAC SYSTEM COMPLETE"/>
    <x v="0"/>
    <x v="2"/>
    <n v="6998.9241666666658"/>
    <n v="7191.3945812499987"/>
    <n v="-192.47041458333288"/>
  </r>
  <r>
    <n v="41739786"/>
    <x v="1"/>
    <s v="PORT EVERGLADES PLANT GAS TURBINE FACILITIES - 5070512045"/>
    <s v="34300Z000-PG0923-PtEverglades GTs"/>
    <s v="1976"/>
    <d v="1976-07-01T00:00:00"/>
    <d v="1976-07-01T00:00:00"/>
    <s v="101000 Electric Plant In Service"/>
    <x v="0"/>
    <s v="844.9437 : CONTROL/INSTRUMENTATION "/>
    <x v="0"/>
    <x v="2"/>
    <n v="6997.8424999999997"/>
    <n v="7295.2508062500001"/>
    <n v="-297.4083062499999"/>
  </r>
  <r>
    <n v="53633"/>
    <x v="1"/>
    <s v="PORT EVERGLADES PLANT GAS TURBINE FACILITIES - 5070512045"/>
    <s v="34400Z000-PG0923-PtEverglades GTs"/>
    <s v="1974"/>
    <d v="1974-07-01T00:00:00"/>
    <d v="1974-07-01T00:00:00"/>
    <s v="101000 Electric Plant In Service"/>
    <x v="1"/>
    <s v="272.1584 : STATOR"/>
    <x v="0"/>
    <x v="2"/>
    <n v="6508.7"/>
    <n v="6679.5533749999995"/>
    <n v="-170.85337500000028"/>
  </r>
  <r>
    <n v="54465"/>
    <x v="1"/>
    <s v="PORT EVERGLADES PLANT GAS TURBINE FACILITIES - 5070512045"/>
    <s v="34500Z000-PG0923-PtEverglades GTs"/>
    <s v="1982"/>
    <d v="1982-07-01T00:00:00"/>
    <d v="1982-07-01T00:00:00"/>
    <s v="101000 Electric Plant In Service"/>
    <x v="4"/>
    <s v="681.7674 : LOAD CONTROL AND METERIN"/>
    <x v="0"/>
    <x v="2"/>
    <n v="5677.8241666666663"/>
    <n v="5826.8670510416659"/>
    <n v="-149.042884375"/>
  </r>
  <r>
    <n v="49203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203.1050 : PARKING LOT/SURFACING AN"/>
    <x v="0"/>
    <x v="2"/>
    <n v="4571.9024999999992"/>
    <n v="4697.6298187499997"/>
    <n v="-125.72731875000007"/>
  </r>
  <r>
    <n v="49059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9.0168 : HVAC SYSTEM COMPLETE"/>
    <x v="0"/>
    <x v="2"/>
    <n v="3355.8158333333331"/>
    <n v="3448.1007687499996"/>
    <n v="-92.284935416666485"/>
  </r>
  <r>
    <n v="54514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683.7712 : ANNUNCIATOR/SOE/DATA ACQ"/>
    <x v="0"/>
    <x v="2"/>
    <n v="3000.6166666666668"/>
    <n v="3079.3828541666667"/>
    <n v="-78.766187500000072"/>
  </r>
  <r>
    <n v="54281"/>
    <x v="1"/>
    <s v="PORT EVERGLADES PLANT GAS TURBINE FACILITIES - 5070512045"/>
    <s v="34500Z000-PG0923-PtEverglades GTs"/>
    <s v="1974"/>
    <d v="1974-07-01T00:00:00"/>
    <d v="1974-07-01T00:00:00"/>
    <s v="101000 Electric Plant In Service"/>
    <x v="4"/>
    <s v="482.5833 : CONTROL/INSTRUMENTATION "/>
    <x v="0"/>
    <x v="2"/>
    <n v="2450.4699999999998"/>
    <n v="2514.7948375000001"/>
    <n v="-64.3248375000002"/>
  </r>
  <r>
    <n v="49238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204.1064 : FIRE PROTECTION SYSTEM"/>
    <x v="0"/>
    <x v="2"/>
    <n v="1749.7333333333331"/>
    <n v="1797.8509999999999"/>
    <n v="-48.117666666666629"/>
  </r>
  <r>
    <n v="49014"/>
    <x v="1"/>
    <s v="PORT EVERGLADES PLANT GAS TURBINE FACILITIES - 5070512045"/>
    <s v="34100Z000-PG0923-PtEverglades GTs"/>
    <s v="1974"/>
    <d v="1974-07-01T00:00:00"/>
    <d v="1974-07-01T00:00:00"/>
    <s v="101000 Electric Plant In Service"/>
    <x v="3"/>
    <s v="317.0102 : SUPERSTRUCTURE"/>
    <x v="0"/>
    <x v="2"/>
    <n v="1023.5958333333334"/>
    <n v="1051.7447187500002"/>
    <n v="-28.148885416666719"/>
  </r>
  <r>
    <n v="1265"/>
    <x v="1"/>
    <s v="PORT EVERGLADES POWER PLANT GAS TURBINE FACIL - 5070512044"/>
    <s v="31100Z000-PG0923-PtEverglades GTs"/>
    <s v="1974"/>
    <d v="1974-07-01T00:00:00"/>
    <d v="1974-07-01T00:00:00"/>
    <s v="101000 Electric Plant In Service"/>
    <x v="7"/>
    <s v="000.000 : FPL Conversion 000"/>
    <x v="0"/>
    <x v="2"/>
    <n v="0"/>
    <n v="0"/>
    <n v="0"/>
  </r>
  <r>
    <n v="8505"/>
    <x v="1"/>
    <s v="PORT EVERGLADES POWER PLANT GAS TURBINE FACIL - 5070512044"/>
    <s v="31200Z000-PG0923-PtEverglades GTs"/>
    <s v="1975"/>
    <d v="1975-07-01T00:00:00"/>
    <d v="1975-07-01T00:00:00"/>
    <s v="101000 Electric Plant In Service"/>
    <x v="11"/>
    <s v="000.000 : FPL Conversion 000"/>
    <x v="0"/>
    <x v="2"/>
    <n v="0"/>
    <n v="0"/>
    <n v="0"/>
  </r>
  <r>
    <n v="21482"/>
    <x v="1"/>
    <s v="PORT EVERGLADES POWER PLANT GAS TURBINE FACIL - 5070512044"/>
    <s v="31500Z000-PG0923-PtEverglades GTs"/>
    <s v="1978"/>
    <d v="1978-07-01T00:00:00"/>
    <d v="1978-07-01T00:00:00"/>
    <s v="101000 Electric Plant In Service"/>
    <x v="8"/>
    <s v="000.000 : FPL Conversion 000"/>
    <x v="0"/>
    <x v="2"/>
    <n v="0"/>
    <n v="0"/>
    <n v="0"/>
  </r>
  <r>
    <n v="651619953"/>
    <x v="1"/>
    <s v="PORT EVERGLADES PLANT GAS TURBINE FACILITIES - 5070512045"/>
    <s v="31670Z000-PG-PtEverglades GTs"/>
    <s v="2013"/>
    <d v="2013-03-01T00:00:00"/>
    <d v="2013-03-01T00:00:00"/>
    <s v="101000 Electric Plant In Service"/>
    <x v="12"/>
    <s v="190.772 : PORTABLE TOOLS AND EQUIP"/>
    <x v="0"/>
    <x v="2"/>
    <n v="0"/>
    <n v="0"/>
    <n v="0"/>
  </r>
  <r>
    <n v="654507386"/>
    <x v="1"/>
    <s v="PORT EVERGLADES PLANT GAS TURBINE FACILITIES - 5070512045"/>
    <s v="31670Z000-PG-PtEverglades GTs"/>
    <s v="2014"/>
    <d v="2014-01-01T00:00:00"/>
    <d v="2014-01-01T00:00:00"/>
    <s v="101000 Electric Plant In Service"/>
    <x v="12"/>
    <s v="190.772 : PORTABLE TOOLS AND EQUIP"/>
    <x v="0"/>
    <x v="2"/>
    <n v="0"/>
    <n v="0"/>
    <n v="0"/>
  </r>
  <r>
    <n v="663573456"/>
    <x v="1"/>
    <s v="PORT EVERGLADES PLANT GAS TURBINE FACILITIES - 5070512045"/>
    <s v="31670Z000-PG-PtEverglades GTs"/>
    <s v="2014"/>
    <d v="2014-06-01T00:00:00"/>
    <d v="2014-06-01T00:00:00"/>
    <s v="101000 Electric Plant In Service"/>
    <x v="12"/>
    <s v="190.772 : PORTABLE TOOLS AND EQUIP"/>
    <x v="0"/>
    <x v="2"/>
    <n v="0"/>
    <n v="0"/>
    <n v="0"/>
  </r>
  <r>
    <n v="671661686"/>
    <x v="1"/>
    <s v="PORT EVERGLADES PLANT GAS TURBINE FACILITIES - 5070512045"/>
    <s v="31670Z000-PG-PtEverglades GTs"/>
    <s v="2014"/>
    <d v="2014-10-01T00:00:00"/>
    <d v="2014-10-01T00:00:00"/>
    <s v="101000 Electric Plant In Service"/>
    <x v="12"/>
    <s v="190.772 : PORTABLE TOOLS AND EQUIP"/>
    <x v="0"/>
    <x v="2"/>
    <n v="0"/>
    <n v="0"/>
    <n v="0"/>
  </r>
  <r>
    <n v="675345920"/>
    <x v="1"/>
    <s v="PORT EVERGLADES PLANT GAS TURBINE FACILITIES - 5070512045"/>
    <s v="31670Z000-PG-PtEverglades GTs"/>
    <s v="2014"/>
    <d v="2014-12-01T00:00:00"/>
    <d v="2014-12-01T00:00:00"/>
    <s v="101000 Electric Plant In Service"/>
    <x v="12"/>
    <s v="190.772 : PORTABLE TOOLS AND EQUIP"/>
    <x v="0"/>
    <x v="2"/>
    <n v="0"/>
    <n v="0"/>
    <n v="0"/>
  </r>
  <r>
    <n v="677158646"/>
    <x v="1"/>
    <s v="PORT EVERGLADES PLANT GAS TURBINE FACILITIES - 5070512045"/>
    <s v="31670Z000-PG-PtEverglades GTs"/>
    <s v="2015"/>
    <d v="2015-01-01T00:00:00"/>
    <d v="2015-01-01T00:00:00"/>
    <s v="101000 Electric Plant In Service"/>
    <x v="12"/>
    <s v="190.772 : PORTABLE TOOLS AND EQUIP"/>
    <x v="0"/>
    <x v="2"/>
    <n v="0"/>
    <n v="0"/>
    <n v="0"/>
  </r>
  <r>
    <n v="679005052"/>
    <x v="1"/>
    <s v="PORT EVERGLADES PLANT GAS TURBINE FACILITIES - 5070512045"/>
    <s v="31670Z000-PG-PtEverglades GTs"/>
    <s v="2015"/>
    <d v="2015-02-01T00:00:00"/>
    <d v="2015-02-01T00:00:00"/>
    <s v="101000 Electric Plant In Service"/>
    <x v="12"/>
    <s v="190.772 : PORTABLE TOOLS AND EQUIP"/>
    <x v="0"/>
    <x v="2"/>
    <n v="0"/>
    <n v="0"/>
    <n v="0"/>
  </r>
  <r>
    <n v="49015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7.0104 : ROOF"/>
    <x v="0"/>
    <x v="2"/>
    <n v="0"/>
    <n v="0"/>
    <n v="0"/>
  </r>
  <r>
    <n v="49020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7.0116 : FIRE PROTECTION SYS COMP"/>
    <x v="0"/>
    <x v="2"/>
    <n v="0"/>
    <n v="0"/>
    <n v="0"/>
  </r>
  <r>
    <n v="49027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8.0133 : ROOF"/>
    <x v="0"/>
    <x v="2"/>
    <n v="0"/>
    <n v="0"/>
    <n v="0"/>
  </r>
  <r>
    <n v="49037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8.0139 : HVAC SYSTEM COMPLETE"/>
    <x v="0"/>
    <x v="2"/>
    <n v="0"/>
    <n v="0"/>
    <n v="0"/>
  </r>
  <r>
    <n v="49049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9.0162 : ROOF"/>
    <x v="0"/>
    <x v="2"/>
    <n v="0"/>
    <n v="0"/>
    <n v="0"/>
  </r>
  <r>
    <n v="49050"/>
    <x v="1"/>
    <s v="PORT EVERGLADES PLANT GAS TURBINE FACILITIES - 5070512045"/>
    <s v="34100Z000-PG0923-PtEverglades GTs"/>
    <s v="2000"/>
    <d v="2000-07-01T00:00:00"/>
    <d v="2000-07-01T00:00:00"/>
    <s v="101000 Electric Plant In Service"/>
    <x v="3"/>
    <s v="319.0162 : ROOF"/>
    <x v="0"/>
    <x v="2"/>
    <n v="0"/>
    <n v="0"/>
    <n v="0"/>
  </r>
  <r>
    <n v="49060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319.0174 : FIRE PROTECTION SYS COMP"/>
    <x v="0"/>
    <x v="2"/>
    <n v="0"/>
    <n v="0"/>
    <n v="0"/>
  </r>
  <r>
    <n v="817905"/>
    <x v="1"/>
    <s v="PORT EVERGLADES PLANT GAS TURBINE FACILITIES - 5070512045"/>
    <s v="34100Z000-PG0923-PtEverglades GTs"/>
    <s v="1988"/>
    <d v="1988-07-01T00:00:00"/>
    <d v="1988-07-01T00:00:00"/>
    <s v="106100 Const Not Classified-Plt In "/>
    <x v="3"/>
    <s v="000.000 : Non-Unitized"/>
    <x v="0"/>
    <x v="2"/>
    <n v="0"/>
    <n v="0"/>
    <n v="0"/>
  </r>
  <r>
    <n v="817906"/>
    <x v="1"/>
    <s v="PORT EVERGLADES PLANT GAS TURBINE FACILITIES - 5070512045"/>
    <s v="34100Z000-PG0923-PtEverglades GTs"/>
    <s v="2000"/>
    <d v="2000-07-01T00:00:00"/>
    <d v="2000-07-01T00:00:00"/>
    <s v="106100 Const Not Classified-Plt In "/>
    <x v="3"/>
    <s v="000.000 : Non-Unitized"/>
    <x v="0"/>
    <x v="2"/>
    <n v="0"/>
    <n v="0"/>
    <n v="0"/>
  </r>
  <r>
    <n v="81184883"/>
    <x v="1"/>
    <s v="PORT EVERGLADES PLANT GAS TURBINE FACILITIES - 5070512045"/>
    <s v="34100Z000-PG0923-PtEverglades GTs"/>
    <s v="2007"/>
    <d v="2007-12-01T00:00:00"/>
    <d v="2007-12-01T00:00:00"/>
    <s v="106100 Const Not Classified-Plt In "/>
    <x v="3"/>
    <s v="000.000 : Non-Unitized"/>
    <x v="0"/>
    <x v="2"/>
    <n v="0"/>
    <n v="0"/>
    <n v="0"/>
  </r>
  <r>
    <n v="84155084"/>
    <x v="1"/>
    <s v="PORT EVERGLADES PLANT GAS TURBINE FACILITIES - 5070512045"/>
    <s v="34100Z000-PG0923-PtEverglades GTs"/>
    <s v="2008"/>
    <d v="2008-04-01T00:00:00"/>
    <d v="2008-04-01T00:00:00"/>
    <s v="106100 Const Not Classified-Plt In "/>
    <x v="3"/>
    <s v="000.000 : Non-Unitized"/>
    <x v="0"/>
    <x v="2"/>
    <n v="0"/>
    <n v="0"/>
    <n v="0"/>
  </r>
  <r>
    <n v="89482975"/>
    <x v="1"/>
    <s v="PORT EVERGLADES PLANT GAS TURBINE FACILITIES - 5070512045"/>
    <s v="34100Z000-PG0923-PtEverglades GTs"/>
    <s v="2008"/>
    <d v="2008-12-01T00:00:00"/>
    <d v="2008-12-01T00:00:00"/>
    <s v="106100 Const Not Classified-Plt In "/>
    <x v="3"/>
    <s v="000.000 : Non-Unitized"/>
    <x v="0"/>
    <x v="2"/>
    <n v="0"/>
    <n v="0"/>
    <n v="0"/>
  </r>
  <r>
    <n v="90094217"/>
    <x v="1"/>
    <s v="PORT EVERGLADES PLANT GAS TURBINE FACILITIES - 5070512045"/>
    <s v="34100Z000-PG0923-PtEverglades GTs"/>
    <s v="2008"/>
    <d v="2008-12-01T00:00:00"/>
    <d v="2009-01-01T00:00:00"/>
    <s v="106100 Const Not Classified-Plt In "/>
    <x v="3"/>
    <s v="000.000 : Non-Unitized"/>
    <x v="0"/>
    <x v="2"/>
    <n v="0"/>
    <n v="0"/>
    <n v="0"/>
  </r>
  <r>
    <n v="90633045"/>
    <x v="1"/>
    <s v="PORT EVERGLADES PLANT GAS TURBINE FACILITIES - 5070512045"/>
    <s v="34100Z000-PG0923-PtEverglades GTs"/>
    <s v="2008"/>
    <d v="2008-04-01T00:00:00"/>
    <d v="2009-02-01T00:00:00"/>
    <s v="106100 Const Not Classified-Plt In "/>
    <x v="3"/>
    <s v="000.000 : Non-Unitized"/>
    <x v="0"/>
    <x v="2"/>
    <n v="0"/>
    <n v="0"/>
    <n v="0"/>
  </r>
  <r>
    <n v="91291824"/>
    <x v="1"/>
    <s v="PORT EVERGLADES PLANT GAS TURBINE FACILITIES - 5070512045"/>
    <s v="34100Z000-PG0923-PtEverglades GTs"/>
    <s v="2008"/>
    <d v="2008-12-01T00:00:00"/>
    <d v="2009-03-01T00:00:00"/>
    <s v="106100 Const Not Classified-Plt In "/>
    <x v="3"/>
    <s v="000.000 : Non-Unitized"/>
    <x v="0"/>
    <x v="2"/>
    <n v="0"/>
    <n v="0"/>
    <n v="0"/>
  </r>
  <r>
    <n v="95103922"/>
    <x v="1"/>
    <s v="PORT EVERGLADES PLANT GAS TURBINE FACILITIES - 5070512045"/>
    <s v="34100Z000-PG0923-PtEverglades GTs"/>
    <s v="2009"/>
    <d v="2009-10-01T00:00:00"/>
    <d v="2009-10-01T00:00:00"/>
    <s v="106100 Const Not Classified-Plt In "/>
    <x v="3"/>
    <s v="000.000 : Non-Unitized"/>
    <x v="0"/>
    <x v="2"/>
    <n v="0"/>
    <n v="0"/>
    <n v="0"/>
  </r>
  <r>
    <n v="95113161"/>
    <x v="1"/>
    <s v="PORT EVERGLADES PLANT GAS TURBINE FACILITIES - 5070512045"/>
    <s v="34100Z000-PG0923-PtEverglades GTs"/>
    <s v="2009"/>
    <d v="2009-10-01T00:00:00"/>
    <d v="2009-10-01T00:00:00"/>
    <s v="106100 Const Not Classified-Plt In "/>
    <x v="3"/>
    <s v="000.000 : Non-Unitized"/>
    <x v="0"/>
    <x v="2"/>
    <n v="0"/>
    <n v="0"/>
    <n v="0"/>
  </r>
  <r>
    <n v="98736990"/>
    <x v="1"/>
    <s v="PORT EVERGLADES PLANT GAS TURBINE FACILITIES - 5070512045"/>
    <s v="34100Z000-PG0923-PtEverglades GTs"/>
    <s v="2010"/>
    <d v="2010-05-01T00:00:00"/>
    <d v="2010-05-01T00:00:00"/>
    <s v="106100 Const Not Classified-Plt In "/>
    <x v="3"/>
    <s v="000.000 : Non-Unitized"/>
    <x v="0"/>
    <x v="2"/>
    <n v="0"/>
    <n v="0"/>
    <n v="0"/>
  </r>
  <r>
    <n v="98740078"/>
    <x v="1"/>
    <s v="PORT EVERGLADES PLANT GAS TURBINE FACILITIES - 5070512045"/>
    <s v="34100Z000-PG0923-PtEverglades GTs"/>
    <s v="2009"/>
    <d v="2009-10-01T00:00:00"/>
    <d v="2010-05-01T00:00:00"/>
    <s v="106100 Const Not Classified-Plt In "/>
    <x v="3"/>
    <s v="000.000 : Non-Unitized"/>
    <x v="0"/>
    <x v="2"/>
    <n v="0"/>
    <n v="0"/>
    <n v="0"/>
  </r>
  <r>
    <n v="637001804"/>
    <x v="1"/>
    <s v="PORT EVERGLADES PLANT GAS TURBINE FACILITIES - 5070512045"/>
    <s v="34100Z000-PG0923-PtEverglades GTs"/>
    <s v="2012"/>
    <d v="2012-10-01T00:00:00"/>
    <d v="2012-10-01T00:00:00"/>
    <s v="106100 Const Not Classified-Plt In "/>
    <x v="3"/>
    <s v="000.000 : Non-Unitized"/>
    <x v="0"/>
    <x v="2"/>
    <n v="0"/>
    <n v="0"/>
    <n v="0"/>
  </r>
  <r>
    <n v="48976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000.000 : FPL Conversion 000"/>
    <x v="0"/>
    <x v="2"/>
    <n v="0"/>
    <n v="0"/>
    <n v="0"/>
  </r>
  <r>
    <n v="48977"/>
    <x v="1"/>
    <s v="PORT EVERGLADES PLANT GAS TURBINE FACILITIES - 5070512045"/>
    <s v="34100Z000-PG0923-PtEverglades GTs"/>
    <s v="1974"/>
    <d v="1974-07-01T00:00:00"/>
    <d v="1974-07-01T00:00:00"/>
    <s v="101000 Electric Plant In Service"/>
    <x v="3"/>
    <s v="000.000 : FPL Conversion 000"/>
    <x v="0"/>
    <x v="2"/>
    <n v="0"/>
    <n v="0"/>
    <n v="0"/>
  </r>
  <r>
    <n v="48978"/>
    <x v="1"/>
    <s v="PORT EVERGLADES PLANT GAS TURBINE FACILITIES - 5070512045"/>
    <s v="34100Z000-PG0923-PtEverglades GTs"/>
    <s v="1988"/>
    <d v="1988-07-01T00:00:00"/>
    <d v="1988-07-01T00:00:00"/>
    <s v="101000 Electric Plant In Service"/>
    <x v="3"/>
    <s v="000.000 : FPL Conversion 000"/>
    <x v="0"/>
    <x v="2"/>
    <n v="0"/>
    <n v="0"/>
    <n v="0"/>
  </r>
  <r>
    <n v="48979"/>
    <x v="1"/>
    <s v="PORT EVERGLADES PLANT GAS TURBINE FACILITIES - 5070512045"/>
    <s v="34100Z000-PG0923-PtEverglades GTs"/>
    <s v="2000"/>
    <d v="2000-07-01T00:00:00"/>
    <d v="2000-07-01T00:00:00"/>
    <s v="101000 Electric Plant In Service"/>
    <x v="3"/>
    <s v="000.000 : FPL Conversion 000"/>
    <x v="0"/>
    <x v="2"/>
    <n v="0"/>
    <n v="0"/>
    <n v="0"/>
  </r>
  <r>
    <n v="49159"/>
    <x v="1"/>
    <s v="PORT EVERGLADES PLANT GAS TURBINE FACILITIES - 5070512045"/>
    <s v="34100Z000-PG0923-PtEverglades GTs"/>
    <s v="1971"/>
    <d v="1971-07-01T00:00:00"/>
    <d v="1971-07-01T00:00:00"/>
    <s v="101000 Electric Plant In Service"/>
    <x v="3"/>
    <s v="205.1037 : YARD LIGHTING FIXTURES"/>
    <x v="0"/>
    <x v="2"/>
    <n v="0"/>
    <n v="0"/>
    <n v="0"/>
  </r>
  <r>
    <n v="818013"/>
    <x v="1"/>
    <s v="PORT EVERGLADES PLANT GAS TURBINE FACILITIES - 5070512045"/>
    <s v="34200Z000-PG0923-PtEverglades GTs"/>
    <s v="1990"/>
    <d v="1990-07-01T00:00:00"/>
    <d v="1990-07-01T00:00:00"/>
    <s v="106100 Const Not Classified-Plt In "/>
    <x v="2"/>
    <s v="000.000 : Non-Unitized"/>
    <x v="0"/>
    <x v="2"/>
    <n v="0"/>
    <n v="0"/>
    <n v="0"/>
  </r>
  <r>
    <n v="818014"/>
    <x v="1"/>
    <s v="PORT EVERGLADES PLANT GAS TURBINE FACILITIES - 5070512045"/>
    <s v="34200Z000-PG0923-PtEverglades GTs"/>
    <s v="1997"/>
    <d v="1997-07-01T00:00:00"/>
    <d v="1997-07-01T00:00:00"/>
    <s v="106100 Const Not Classified-Plt In "/>
    <x v="2"/>
    <s v="000.000 : Non-Unitized"/>
    <x v="0"/>
    <x v="2"/>
    <n v="0"/>
    <n v="0"/>
    <n v="0"/>
  </r>
  <r>
    <n v="818015"/>
    <x v="1"/>
    <s v="PORT EVERGLADES PLANT GAS TURBINE FACILITIES - 5070512045"/>
    <s v="34200Z000-PG0923-PtEverglades GTs"/>
    <s v="1997"/>
    <d v="1997-07-01T00:00:00"/>
    <d v="1997-07-01T00:00:00"/>
    <s v="106100 Const Not Classified-Plt In "/>
    <x v="2"/>
    <s v="000.000 : Non-Unitized"/>
    <x v="0"/>
    <x v="2"/>
    <n v="0"/>
    <n v="0"/>
    <n v="0"/>
  </r>
  <r>
    <n v="818016"/>
    <x v="1"/>
    <s v="PORT EVERGLADES PLANT GAS TURBINE FACILITIES - 5070512045"/>
    <s v="34200Z000-PG0923-PtEverglades GTs"/>
    <s v="2000"/>
    <d v="2000-07-01T00:00:00"/>
    <d v="2000-07-01T00:00:00"/>
    <s v="106100 Const Not Classified-Plt In "/>
    <x v="2"/>
    <s v="000.000 : Non-Unitized"/>
    <x v="0"/>
    <x v="2"/>
    <n v="0"/>
    <n v="0"/>
    <n v="0"/>
  </r>
  <r>
    <n v="818017"/>
    <x v="1"/>
    <s v="PORT EVERGLADES PLANT GAS TURBINE FACILITIES - 5070512045"/>
    <s v="34200Z000-PG0923-PtEverglades GTs"/>
    <s v="2000"/>
    <d v="2000-07-01T00:00:00"/>
    <d v="2000-07-01T00:00:00"/>
    <s v="106100 Const Not Classified-Plt In "/>
    <x v="2"/>
    <s v="000.000 : Non-Unitized"/>
    <x v="0"/>
    <x v="2"/>
    <n v="0"/>
    <n v="0"/>
    <n v="0"/>
  </r>
  <r>
    <n v="818018"/>
    <x v="1"/>
    <s v="PORT EVERGLADES PLANT GAS TURBINE FACILITIES - 5070512045"/>
    <s v="34200Z000-PG0923-PtEverglades GTs"/>
    <s v="2000"/>
    <d v="2000-07-01T00:00:00"/>
    <d v="2000-07-01T00:00:00"/>
    <s v="106100 Const Not Classified-Plt In "/>
    <x v="2"/>
    <s v="000.000 : Non-Unitized"/>
    <x v="0"/>
    <x v="2"/>
    <n v="0"/>
    <n v="0"/>
    <n v="0"/>
  </r>
  <r>
    <n v="818019"/>
    <x v="1"/>
    <s v="PORT EVERGLADES PLANT GAS TURBINE FACILITIES - 5070512045"/>
    <s v="34200Z000-PG0923-PtEverglades GTs"/>
    <s v="2001"/>
    <d v="2001-07-01T00:00:00"/>
    <d v="2001-07-01T00:00:00"/>
    <s v="106100 Const Not Classified-Plt In "/>
    <x v="2"/>
    <s v="000.000 : Non-Unitized"/>
    <x v="0"/>
    <x v="2"/>
    <n v="0"/>
    <n v="0"/>
    <n v="0"/>
  </r>
  <r>
    <n v="818020"/>
    <x v="1"/>
    <s v="PORT EVERGLADES PLANT GAS TURBINE FACILITIES - 5070512045"/>
    <s v="34200Z000-PG0923-PtEverglades GTs"/>
    <s v="2001"/>
    <d v="2001-07-01T00:00:00"/>
    <d v="2001-07-01T00:00:00"/>
    <s v="106100 Const Not Classified-Plt In "/>
    <x v="2"/>
    <s v="000.000 : Non-Unitized"/>
    <x v="0"/>
    <x v="2"/>
    <n v="0"/>
    <n v="0"/>
    <n v="0"/>
  </r>
  <r>
    <n v="37986959"/>
    <x v="1"/>
    <s v="PORT EVERGLADES PLANT GAS TURBINE FACILITIES - 5070512045"/>
    <s v="34200Z000-PG0923-PtEverglades GTs"/>
    <s v="2003"/>
    <d v="2003-11-01T00:00:00"/>
    <d v="2003-11-01T00:00:00"/>
    <s v="106100 Const Not Classified-Plt In "/>
    <x v="2"/>
    <s v="000.000 : Non-Unitized"/>
    <x v="0"/>
    <x v="2"/>
    <n v="0"/>
    <n v="0"/>
    <n v="0"/>
  </r>
  <r>
    <n v="40416279"/>
    <x v="1"/>
    <s v="PORT EVERGLADES PLANT GAS TURBINE FACILITIES - 5070512045"/>
    <s v="34200Z000-PG0923-PtEverglades GTs"/>
    <s v="2003"/>
    <d v="2003-11-01T00:00:00"/>
    <d v="2004-01-01T00:00:00"/>
    <s v="106100 Const Not Classified-Plt In "/>
    <x v="2"/>
    <s v="000.000 : Non-Unitized"/>
    <x v="0"/>
    <x v="2"/>
    <n v="0"/>
    <n v="0"/>
    <n v="0"/>
  </r>
  <r>
    <n v="48747168"/>
    <x v="1"/>
    <s v="PORT EVERGLADES PLANT GAS TURBINE FACILITIES - 5070512045"/>
    <s v="34200Z000-PG0923-PtEverglades GTs"/>
    <s v="2004"/>
    <d v="2004-11-01T00:00:00"/>
    <d v="2004-11-01T00:00:00"/>
    <s v="106100 Const Not Classified-Plt In "/>
    <x v="2"/>
    <s v="000.000 : Non-Unitized"/>
    <x v="0"/>
    <x v="2"/>
    <n v="0"/>
    <n v="0"/>
    <n v="0"/>
  </r>
  <r>
    <n v="37986952"/>
    <x v="1"/>
    <s v="PORT EVERGLADES PLANT GAS TURBINE FACILITIES - 5070512045"/>
    <s v="34200Z005-PG0923-PtEverglades GTs"/>
    <s v="2003"/>
    <d v="2003-11-01T00:00:00"/>
    <d v="2003-11-01T00:00:00"/>
    <s v="106100 Const Not Classified-Plt In "/>
    <x v="2"/>
    <s v="000.000 : Non-Unitized"/>
    <x v="1"/>
    <x v="2"/>
    <n v="0"/>
    <n v="0"/>
    <n v="0"/>
  </r>
  <r>
    <n v="38862103"/>
    <x v="1"/>
    <s v="PORT EVERGLADES PLANT GAS TURBINE FACILITIES - 5070512045"/>
    <s v="34200Z005-PG0923-PtEverglades GTs"/>
    <s v="2003"/>
    <d v="2003-11-01T00:00:00"/>
    <d v="2003-12-01T00:00:00"/>
    <s v="106100 Const Not Classified-Plt In "/>
    <x v="2"/>
    <s v="000.000 : Non-Unitized"/>
    <x v="1"/>
    <x v="2"/>
    <n v="0"/>
    <n v="0"/>
    <n v="0"/>
  </r>
  <r>
    <n v="40416282"/>
    <x v="1"/>
    <s v="PORT EVERGLADES PLANT GAS TURBINE FACILITIES - 5070512045"/>
    <s v="34200Z005-PG0923-PtEverglades GTs"/>
    <s v="2003"/>
    <d v="2003-11-01T00:00:00"/>
    <d v="2004-01-01T00:00:00"/>
    <s v="106100 Const Not Classified-Plt In "/>
    <x v="2"/>
    <s v="000.000 : Non-Unitized"/>
    <x v="1"/>
    <x v="2"/>
    <n v="0"/>
    <n v="0"/>
    <n v="0"/>
  </r>
  <r>
    <n v="41246331"/>
    <x v="1"/>
    <s v="PORT EVERGLADES PLANT GAS TURBINE FACILITIES - 5070512045"/>
    <s v="34200Z005-PG0923-PtEverglades GTs"/>
    <s v="2003"/>
    <d v="2003-11-01T00:00:00"/>
    <d v="2004-02-01T00:00:00"/>
    <s v="106100 Const Not Classified-Plt In "/>
    <x v="2"/>
    <s v="000.000 : Non-Unitized"/>
    <x v="1"/>
    <x v="2"/>
    <n v="0"/>
    <n v="0"/>
    <n v="0"/>
  </r>
  <r>
    <n v="53451744"/>
    <x v="1"/>
    <s v="PORT EVERGLADES PLANT GAS TURBINE FACILITIES - 5070512045"/>
    <s v="34200Z005-PG0923-PtEverglades GTs"/>
    <s v="2005"/>
    <d v="2005-05-01T00:00:00"/>
    <d v="2005-05-01T00:00:00"/>
    <s v="106100 Const Not Classified-Plt In "/>
    <x v="2"/>
    <s v="000.000 : Non-Unitized"/>
    <x v="1"/>
    <x v="2"/>
    <n v="0"/>
    <n v="0"/>
    <n v="0"/>
  </r>
  <r>
    <n v="629570648"/>
    <x v="1"/>
    <s v="PORT EVERGLADES PLANT GAS TURBINE FACILITIES - 5070512045"/>
    <s v="34200Z005-PG0923-PtEverglades GTs"/>
    <s v="2012"/>
    <d v="2012-03-01T00:00:00"/>
    <d v="2012-03-01T00:00:00"/>
    <s v="106100 Const Not Classified-Plt In "/>
    <x v="2"/>
    <s v="000.000 : Non-Unitized"/>
    <x v="1"/>
    <x v="2"/>
    <n v="0"/>
    <n v="0"/>
    <n v="0"/>
  </r>
  <r>
    <n v="42336793"/>
    <x v="1"/>
    <s v="PORT EVERGLADES PLANT GAS TURBINE FACILITIES - 5070512045"/>
    <s v="34200Z023-PG0923-PtEverglades GTs"/>
    <s v="2004"/>
    <d v="2004-03-01T00:00:00"/>
    <d v="2004-03-01T00:00:00"/>
    <s v="106100 Const Not Classified-Plt In "/>
    <x v="2"/>
    <s v="000.000 : Non-Unitized"/>
    <x v="2"/>
    <x v="2"/>
    <n v="0"/>
    <n v="0"/>
    <n v="0"/>
  </r>
  <r>
    <n v="46073368"/>
    <x v="1"/>
    <s v="PORT EVERGLADES PLANT GAS TURBINE FACILITIES - 5070512045"/>
    <s v="34200Z023-PG0923-PtEverglades GTs"/>
    <s v="2004"/>
    <d v="2004-07-01T00:00:00"/>
    <d v="2004-07-01T00:00:00"/>
    <s v="106100 Const Not Classified-Plt In "/>
    <x v="2"/>
    <s v="000.000 : Non-Unitized"/>
    <x v="2"/>
    <x v="2"/>
    <n v="0"/>
    <n v="0"/>
    <n v="0"/>
  </r>
  <r>
    <n v="102327921"/>
    <x v="1"/>
    <s v="PORT EVERGLADES PLANT GAS TURBINE FACILITIES - 5070512045"/>
    <s v="34200Z023-PG0923-PtEverglades GTs"/>
    <s v="2010"/>
    <d v="2010-12-01T00:00:00"/>
    <d v="2010-12-01T00:00:00"/>
    <s v="106100 Const Not Classified-Plt In "/>
    <x v="2"/>
    <s v="000.000 : Non-Unitized"/>
    <x v="2"/>
    <x v="2"/>
    <n v="0"/>
    <n v="0"/>
    <n v="0"/>
  </r>
  <r>
    <n v="102804819"/>
    <x v="1"/>
    <s v="PORT EVERGLADES PLANT GAS TURBINE FACILITIES - 5070512045"/>
    <s v="34200Z023-PG0923-PtEverglades GTs"/>
    <s v="2010"/>
    <d v="2010-12-01T00:00:00"/>
    <d v="2011-01-01T00:00:00"/>
    <s v="106100 Const Not Classified-Plt In "/>
    <x v="2"/>
    <s v="000.000 : Non-Unitized"/>
    <x v="2"/>
    <x v="2"/>
    <n v="0"/>
    <n v="0"/>
    <n v="0"/>
  </r>
  <r>
    <n v="50147"/>
    <x v="1"/>
    <s v="PORT EVERGLADES PLANT GAS TURBINE FACILITIES - 5070512045"/>
    <s v="34200Z000-PG0923-PtEverglades GTs"/>
    <s v="1971"/>
    <d v="1971-07-01T00:00:00"/>
    <d v="1971-07-01T00:00:00"/>
    <s v="101000 Electric Plant In Service"/>
    <x v="2"/>
    <s v="000.000 : FPL Conversion 000"/>
    <x v="0"/>
    <x v="2"/>
    <n v="0"/>
    <n v="0"/>
    <n v="0"/>
  </r>
  <r>
    <n v="50149"/>
    <x v="1"/>
    <s v="PORT EVERGLADES PLANT GAS TURBINE FACILITIES - 5070512045"/>
    <s v="34200Z000-PG0923-PtEverglades GTs"/>
    <s v="1997"/>
    <d v="1997-07-01T00:00:00"/>
    <d v="1997-07-01T00:00:00"/>
    <s v="101000 Electric Plant In Service"/>
    <x v="2"/>
    <s v="000.000 : FPL Conversion 000"/>
    <x v="0"/>
    <x v="2"/>
    <n v="0"/>
    <n v="0"/>
    <n v="0"/>
  </r>
  <r>
    <n v="50150"/>
    <x v="1"/>
    <s v="PORT EVERGLADES PLANT GAS TURBINE FACILITIES - 5070512045"/>
    <s v="34200Z000-PG0923-PtEverglades GTs"/>
    <s v="2000"/>
    <d v="2000-07-01T00:00:00"/>
    <d v="2000-07-01T00:00:00"/>
    <s v="101000 Electric Plant In Service"/>
    <x v="2"/>
    <s v="000.000 : FPL Conversion 000"/>
    <x v="0"/>
    <x v="2"/>
    <n v="0"/>
    <n v="0"/>
    <n v="0"/>
  </r>
  <r>
    <n v="50151"/>
    <x v="1"/>
    <s v="PORT EVERGLADES PLANT GAS TURBINE FACILITIES - 5070512045"/>
    <s v="34200Z000-PG0923-PtEverglades GTs"/>
    <s v="2001"/>
    <d v="2001-07-01T00:00:00"/>
    <d v="2001-07-01T00:00:00"/>
    <s v="101000 Electric Plant In Service"/>
    <x v="2"/>
    <s v="000.000 : FPL Conversion 000"/>
    <x v="0"/>
    <x v="2"/>
    <n v="0"/>
    <n v="0"/>
    <n v="0"/>
  </r>
  <r>
    <n v="50252"/>
    <x v="1"/>
    <s v="PORT EVERGLADES PLANT GAS TURBINE FACILITIES - 5070512045"/>
    <s v="34200Z000-PG0923-PtEverglades GTs"/>
    <s v="1971"/>
    <d v="1971-07-01T00:00:00"/>
    <d v="1971-07-01T00:00:00"/>
    <s v="101000 Electric Plant In Service"/>
    <x v="2"/>
    <s v="522.6188 : CONTROL/INSTRUMENTATION "/>
    <x v="0"/>
    <x v="2"/>
    <n v="0"/>
    <n v="0"/>
    <n v="0"/>
  </r>
  <r>
    <n v="50357"/>
    <x v="1"/>
    <s v="PORT EVERGLADES PLANT GAS TURBINE FACILITIES - 5070512045"/>
    <s v="34200Z000-PG0923-PtEverglades GTs"/>
    <s v="1997"/>
    <d v="1997-07-01T00:00:00"/>
    <d v="1997-07-01T00:00:00"/>
    <s v="101000 Electric Plant In Service"/>
    <x v="2"/>
    <s v="703.7801 : CATHODIC PROTECTION EQUI"/>
    <x v="0"/>
    <x v="2"/>
    <n v="0"/>
    <n v="0"/>
    <n v="0"/>
  </r>
  <r>
    <n v="50205"/>
    <x v="1"/>
    <s v="PORT EVERGLADES PLANT GAS TURBINE FACILITIES - 5070512045"/>
    <s v="34200Z000-PG0923-PtEverglades GTs"/>
    <s v="2000"/>
    <d v="2000-07-01T00:00:00"/>
    <d v="2000-07-01T00:00:00"/>
    <s v="101000 Electric Plant In Service"/>
    <x v="2"/>
    <s v="702.1235 : LINER, COMPLETE"/>
    <x v="0"/>
    <x v="2"/>
    <n v="0"/>
    <n v="0"/>
    <n v="0"/>
  </r>
  <r>
    <n v="50206"/>
    <x v="1"/>
    <s v="PORT EVERGLADES PLANT GAS TURBINE FACILITIES - 5070512045"/>
    <s v="34200Z000-PG0923-PtEverglades GTs"/>
    <s v="2001"/>
    <d v="2001-07-01T00:00:00"/>
    <d v="2001-07-01T00:00:00"/>
    <s v="101000 Electric Plant In Service"/>
    <x v="2"/>
    <s v="702.1235 : LINER, COMPLETE"/>
    <x v="0"/>
    <x v="2"/>
    <n v="0"/>
    <n v="0"/>
    <n v="0"/>
  </r>
  <r>
    <n v="30519022"/>
    <x v="1"/>
    <s v="PORT EVERGLADES PLANT GAS TURBINE FACILITIES - 5070512045"/>
    <s v="34200Z005-PG0923-PtEverglades GTs"/>
    <s v="2001"/>
    <d v="2001-07-01T00:00:00"/>
    <d v="2001-07-01T00:00:00"/>
    <s v="101000 Electric Plant In Service"/>
    <x v="2"/>
    <s v="702.1235 : LINER, COMPLETE"/>
    <x v="1"/>
    <x v="2"/>
    <n v="0"/>
    <n v="0"/>
    <n v="0"/>
  </r>
  <r>
    <n v="50221"/>
    <x v="1"/>
    <s v="PORT EVERGLADES PLANT GAS TURBINE FACILITIES - 5070512045"/>
    <s v="34200Z000-PG0923-PtEverglades GTs"/>
    <s v="1997"/>
    <d v="1997-07-01T00:00:00"/>
    <d v="1997-07-01T00:00:00"/>
    <s v="101000 Electric Plant In Service"/>
    <x v="2"/>
    <s v="702.1236 : DIKE OR DAM (OTHER)"/>
    <x v="0"/>
    <x v="2"/>
    <n v="0"/>
    <n v="0"/>
    <n v="0"/>
  </r>
  <r>
    <n v="50420"/>
    <x v="1"/>
    <s v="PORT EVERGLADES PLANT GAS TURBINE FACILITIES - 5070512045"/>
    <s v="34200Z000-PG0923-PtEverglades GTs"/>
    <s v="1971"/>
    <d v="1971-07-01T00:00:00"/>
    <d v="1971-07-01T00:00:00"/>
    <s v="101000 Electric Plant In Service"/>
    <x v="2"/>
    <s v="821.9195 : HEAT EXCHANGER, TUBE BUN"/>
    <x v="0"/>
    <x v="2"/>
    <n v="0"/>
    <n v="0"/>
    <n v="0"/>
  </r>
  <r>
    <n v="50427"/>
    <x v="1"/>
    <s v="PORT EVERGLADES PLANT GAS TURBINE FACILITIES - 5070512045"/>
    <s v="34200Z000-PG0923-PtEverglades GTs"/>
    <s v="1971"/>
    <d v="1971-07-01T00:00:00"/>
    <d v="1971-07-01T00:00:00"/>
    <s v="101000 Electric Plant In Service"/>
    <x v="2"/>
    <s v="821.9199 : VALVE, SPECIAL          "/>
    <x v="0"/>
    <x v="2"/>
    <n v="0"/>
    <n v="0"/>
    <n v="0"/>
  </r>
  <r>
    <n v="818637"/>
    <x v="1"/>
    <s v="PORT EVERGLADES PLANT GAS TURBINE FACILITIES - 5070512045"/>
    <s v="34300Z000-PG0923-PtEverglades GTs"/>
    <s v="1986"/>
    <d v="1986-07-01T00:00:00"/>
    <d v="1986-07-01T00:00:00"/>
    <s v="106100 Const Not Classified-Plt In "/>
    <x v="0"/>
    <s v="000.000 : Non-Unitized"/>
    <x v="0"/>
    <x v="2"/>
    <n v="0"/>
    <n v="0"/>
    <n v="0"/>
  </r>
  <r>
    <n v="818638"/>
    <x v="1"/>
    <s v="PORT EVERGLADES PLANT GAS TURBINE FACILITIES - 5070512045"/>
    <s v="34300Z000-PG0923-PtEverglades GTs"/>
    <s v="1992"/>
    <d v="1992-07-01T00:00:00"/>
    <d v="1992-07-01T00:00:00"/>
    <s v="106100 Const Not Classified-Plt In "/>
    <x v="0"/>
    <s v="000.000 : Non-Unitized"/>
    <x v="0"/>
    <x v="2"/>
    <n v="0"/>
    <n v="0"/>
    <n v="0"/>
  </r>
  <r>
    <n v="818639"/>
    <x v="1"/>
    <s v="PORT EVERGLADES PLANT GAS TURBINE FACILITIES - 5070512045"/>
    <s v="34300Z000-PG0923-PtEverglades GTs"/>
    <s v="1993"/>
    <d v="1993-07-01T00:00:00"/>
    <d v="1993-07-01T00:00:00"/>
    <s v="106100 Const Not Classified-Plt In "/>
    <x v="0"/>
    <s v="000.000 : Non-Unitized"/>
    <x v="0"/>
    <x v="2"/>
    <n v="0"/>
    <n v="0"/>
    <n v="0"/>
  </r>
  <r>
    <n v="818640"/>
    <x v="1"/>
    <s v="PORT EVERGLADES PLANT GAS TURBINE FACILITIES - 5070512045"/>
    <s v="34300Z000-PG0923-PtEverglades GTs"/>
    <s v="1994"/>
    <d v="1994-07-01T00:00:00"/>
    <d v="1994-07-01T00:00:00"/>
    <s v="106100 Const Not Classified-Plt In "/>
    <x v="0"/>
    <s v="000.000 : Non-Unitized"/>
    <x v="0"/>
    <x v="2"/>
    <n v="0"/>
    <n v="0"/>
    <n v="0"/>
  </r>
  <r>
    <n v="818641"/>
    <x v="1"/>
    <s v="PORT EVERGLADES PLANT GAS TURBINE FACILITIES - 5070512045"/>
    <s v="34300Z000-PG0923-PtEverglades GTs"/>
    <s v="1994"/>
    <d v="1994-07-01T00:00:00"/>
    <d v="1994-07-01T00:00:00"/>
    <s v="106100 Const Not Classified-Plt In "/>
    <x v="0"/>
    <s v="000.000 : Non-Unitized"/>
    <x v="0"/>
    <x v="2"/>
    <n v="0"/>
    <n v="0"/>
    <n v="0"/>
  </r>
  <r>
    <n v="818642"/>
    <x v="1"/>
    <s v="PORT EVERGLADES PLANT GAS TURBINE FACILITIES - 5070512045"/>
    <s v="34300Z000-PG0923-PtEverglades GTs"/>
    <s v="1994"/>
    <d v="1994-07-01T00:00:00"/>
    <d v="1994-07-01T00:00:00"/>
    <s v="106100 Const Not Classified-Plt In "/>
    <x v="0"/>
    <s v="000.000 : Non-Unitized"/>
    <x v="0"/>
    <x v="2"/>
    <n v="0"/>
    <n v="0"/>
    <n v="0"/>
  </r>
  <r>
    <n v="818643"/>
    <x v="1"/>
    <s v="PORT EVERGLADES PLANT GAS TURBINE FACILITIES - 5070512045"/>
    <s v="34300Z000-PG0923-PtEverglades GTs"/>
    <s v="1994"/>
    <d v="1994-07-01T00:00:00"/>
    <d v="1994-07-01T00:00:00"/>
    <s v="106100 Const Not Classified-Plt In "/>
    <x v="0"/>
    <s v="000.000 : Non-Unitized"/>
    <x v="0"/>
    <x v="2"/>
    <n v="0"/>
    <n v="0"/>
    <n v="0"/>
  </r>
  <r>
    <n v="818644"/>
    <x v="1"/>
    <s v="PORT EVERGLADES PLANT GAS TURBINE FACILITIES - 5070512045"/>
    <s v="34300Z000-PG0923-PtEverglades GTs"/>
    <s v="1994"/>
    <d v="1994-07-01T00:00:00"/>
    <d v="1994-07-01T00:00:00"/>
    <s v="106100 Const Not Classified-Plt In "/>
    <x v="0"/>
    <s v="000.000 : Non-Unitized"/>
    <x v="0"/>
    <x v="2"/>
    <n v="0"/>
    <n v="0"/>
    <n v="0"/>
  </r>
  <r>
    <n v="818645"/>
    <x v="1"/>
    <s v="PORT EVERGLADES PLANT GAS TURBINE FACILITIES - 5070512045"/>
    <s v="34300Z000-PG0923-PtEverglades GTs"/>
    <s v="1994"/>
    <d v="1994-07-01T00:00:00"/>
    <d v="1994-07-01T00:00:00"/>
    <s v="106100 Const Not Classified-Plt In "/>
    <x v="0"/>
    <s v="000.000 : Non-Unitized"/>
    <x v="0"/>
    <x v="2"/>
    <n v="0"/>
    <n v="0"/>
    <n v="0"/>
  </r>
  <r>
    <n v="818646"/>
    <x v="1"/>
    <s v="PORT EVERGLADES PLANT GAS TURBINE FACILITIES - 5070512045"/>
    <s v="34300Z000-PG0923-PtEverglades GTs"/>
    <s v="1994"/>
    <d v="1994-07-01T00:00:00"/>
    <d v="1994-07-01T00:00:00"/>
    <s v="106100 Const Not Classified-Plt In "/>
    <x v="0"/>
    <s v="000.000 : Non-Unitized"/>
    <x v="0"/>
    <x v="2"/>
    <n v="0"/>
    <n v="0"/>
    <n v="0"/>
  </r>
  <r>
    <n v="818647"/>
    <x v="1"/>
    <s v="PORT EVERGLADES PLANT GAS TURBINE FACILITIES - 5070512045"/>
    <s v="34300Z000-PG0923-PtEverglades GTs"/>
    <s v="1994"/>
    <d v="1994-07-01T00:00:00"/>
    <d v="1994-07-01T00:00:00"/>
    <s v="106100 Const Not Classified-Plt In "/>
    <x v="0"/>
    <s v="000.000 : Non-Unitized"/>
    <x v="0"/>
    <x v="2"/>
    <n v="0"/>
    <n v="0"/>
    <n v="0"/>
  </r>
  <r>
    <n v="818648"/>
    <x v="1"/>
    <s v="PORT EVERGLADES PLANT GAS TURBINE FACILITIES - 5070512045"/>
    <s v="34300Z000-PG0923-PtEverglades GTs"/>
    <s v="1994"/>
    <d v="1994-07-01T00:00:00"/>
    <d v="1994-07-01T00:00:00"/>
    <s v="106100 Const Not Classified-Plt In "/>
    <x v="0"/>
    <s v="000.000 : Non-Unitized"/>
    <x v="0"/>
    <x v="2"/>
    <n v="0"/>
    <n v="0"/>
    <n v="0"/>
  </r>
  <r>
    <n v="818649"/>
    <x v="1"/>
    <s v="PORT EVERGLADES PLANT GAS TURBINE FACILITIES - 5070512045"/>
    <s v="34300Z000-PG0923-PtEverglades GTs"/>
    <s v="1994"/>
    <d v="1994-07-01T00:00:00"/>
    <d v="1994-07-01T00:00:00"/>
    <s v="106100 Const Not Classified-Plt In "/>
    <x v="0"/>
    <s v="000.000 : Non-Unitized"/>
    <x v="0"/>
    <x v="2"/>
    <n v="0"/>
    <n v="0"/>
    <n v="0"/>
  </r>
  <r>
    <n v="818650"/>
    <x v="1"/>
    <s v="PORT EVERGLADES PLANT GAS TURBINE FACILITIES - 5070512045"/>
    <s v="34300Z000-PG0923-PtEverglades GTs"/>
    <s v="1994"/>
    <d v="1994-07-01T00:00:00"/>
    <d v="1994-07-01T00:00:00"/>
    <s v="106100 Const Not Classified-Plt In "/>
    <x v="0"/>
    <s v="000.000 : Non-Unitized"/>
    <x v="0"/>
    <x v="2"/>
    <n v="0"/>
    <n v="0"/>
    <n v="0"/>
  </r>
  <r>
    <n v="818651"/>
    <x v="1"/>
    <s v="PORT EVERGLADES PLANT GAS TURBINE FACILITIES - 5070512045"/>
    <s v="34300Z000-PG0923-PtEverglades GTs"/>
    <s v="1994"/>
    <d v="1994-07-01T00:00:00"/>
    <d v="1994-07-01T00:00:00"/>
    <s v="106100 Const Not Classified-Plt In "/>
    <x v="0"/>
    <s v="000.000 : Non-Unitized"/>
    <x v="0"/>
    <x v="2"/>
    <n v="0"/>
    <n v="0"/>
    <n v="0"/>
  </r>
  <r>
    <n v="818652"/>
    <x v="1"/>
    <s v="PORT EVERGLADES PLANT GAS TURBINE FACILITIES - 5070512045"/>
    <s v="34300Z000-PG0923-PtEverglades GTs"/>
    <s v="1996"/>
    <d v="1996-07-01T00:00:00"/>
    <d v="1996-07-01T00:00:00"/>
    <s v="106100 Const Not Classified-Plt In "/>
    <x v="0"/>
    <s v="000.000 : Non-Unitized"/>
    <x v="0"/>
    <x v="2"/>
    <n v="0"/>
    <n v="0"/>
    <n v="0"/>
  </r>
  <r>
    <n v="818653"/>
    <x v="1"/>
    <s v="PORT EVERGLADES PLANT GAS TURBINE FACILITIES - 5070512045"/>
    <s v="34300Z000-PG0923-PtEverglades GTs"/>
    <s v="2000"/>
    <d v="2000-07-01T00:00:00"/>
    <d v="2000-07-01T00:00:00"/>
    <s v="106100 Const Not Classified-Plt In "/>
    <x v="0"/>
    <s v="000.000 : Non-Unitized"/>
    <x v="0"/>
    <x v="2"/>
    <n v="0"/>
    <n v="0"/>
    <n v="0"/>
  </r>
  <r>
    <n v="818654"/>
    <x v="1"/>
    <s v="PORT EVERGLADES PLANT GAS TURBINE FACILITIES - 5070512045"/>
    <s v="34300Z000-PG0923-PtEverglades GTs"/>
    <s v="2000"/>
    <d v="2000-07-01T00:00:00"/>
    <d v="2000-07-01T00:00:00"/>
    <s v="106100 Const Not Classified-Plt In "/>
    <x v="0"/>
    <s v="000.000 : Non-Unitized"/>
    <x v="0"/>
    <x v="2"/>
    <n v="0"/>
    <n v="0"/>
    <n v="0"/>
  </r>
  <r>
    <n v="818655"/>
    <x v="1"/>
    <s v="PORT EVERGLADES PLANT GAS TURBINE FACILITIES - 5070512045"/>
    <s v="34300Z000-PG0923-PtEverglades GTs"/>
    <s v="2001"/>
    <d v="2001-07-01T00:00:00"/>
    <d v="2001-07-01T00:00:00"/>
    <s v="106100 Const Not Classified-Plt In "/>
    <x v="0"/>
    <s v="000.000 : Non-Unitized"/>
    <x v="0"/>
    <x v="2"/>
    <n v="0"/>
    <n v="0"/>
    <n v="0"/>
  </r>
  <r>
    <n v="58048300"/>
    <x v="1"/>
    <s v="PORT EVERGLADES PLANT GAS TURBINE FACILITIES - 5070512045"/>
    <s v="34300Z000-PG0923-PtEverglades GTs"/>
    <s v="2005"/>
    <d v="2005-11-01T00:00:00"/>
    <d v="2005-11-01T00:00:00"/>
    <s v="106100 Const Not Classified-Plt In "/>
    <x v="0"/>
    <s v="000.000 : Non-Unitized"/>
    <x v="0"/>
    <x v="2"/>
    <n v="0"/>
    <n v="0"/>
    <n v="0"/>
  </r>
  <r>
    <n v="20697524"/>
    <x v="1"/>
    <s v="PORT EVERGLADES PLANT GAS TURBINE FACILITIES - 5070512045"/>
    <s v="34300Z000-PG0923-PtEverglades GTs"/>
    <s v="2002"/>
    <d v="2002-12-01T00:00:00"/>
    <d v="2002-12-01T00:00:00"/>
    <s v="106100 Const Not Classified-Plt In "/>
    <x v="0"/>
    <s v="000.000 : Non-Unitized"/>
    <x v="0"/>
    <x v="2"/>
    <n v="0"/>
    <n v="0"/>
    <n v="0"/>
  </r>
  <r>
    <n v="21599614"/>
    <x v="1"/>
    <s v="PORT EVERGLADES PLANT GAS TURBINE FACILITIES - 5070512045"/>
    <s v="34300Z000-PG0923-PtEverglades GTs"/>
    <s v="2003"/>
    <d v="2003-01-01T00:00:00"/>
    <d v="2003-01-01T00:00:00"/>
    <s v="106100 Const Not Classified-Plt In "/>
    <x v="0"/>
    <s v="000.000 : Non-Unitized"/>
    <x v="0"/>
    <x v="2"/>
    <n v="0"/>
    <n v="0"/>
    <n v="0"/>
  </r>
  <r>
    <n v="38861018"/>
    <x v="1"/>
    <s v="PORT EVERGLADES PLANT GAS TURBINE FACILITIES - 5070512045"/>
    <s v="34300Z000-PG0923-PtEverglades GTs"/>
    <s v="2003"/>
    <d v="2003-12-01T00:00:00"/>
    <d v="2003-12-01T00:00:00"/>
    <s v="106100 Const Not Classified-Plt In "/>
    <x v="0"/>
    <s v="000.000 : Non-Unitized"/>
    <x v="0"/>
    <x v="2"/>
    <n v="0"/>
    <n v="0"/>
    <n v="0"/>
  </r>
  <r>
    <n v="40411072"/>
    <x v="1"/>
    <s v="PORT EVERGLADES PLANT GAS TURBINE FACILITIES - 5070512045"/>
    <s v="34300Z000-PG0923-PtEverglades GTs"/>
    <s v="2003"/>
    <d v="2003-12-01T00:00:00"/>
    <d v="2004-01-01T00:00:00"/>
    <s v="106100 Const Not Classified-Plt In "/>
    <x v="0"/>
    <s v="000.000 : Non-Unitized"/>
    <x v="0"/>
    <x v="2"/>
    <n v="0"/>
    <n v="0"/>
    <n v="0"/>
  </r>
  <r>
    <n v="44317640"/>
    <x v="1"/>
    <s v="PORT EVERGLADES PLANT GAS TURBINE FACILITIES - 5070512045"/>
    <s v="34300Z000-PG0923-PtEverglades GTs"/>
    <s v="2004"/>
    <d v="2004-05-01T00:00:00"/>
    <d v="2004-05-01T00:00:00"/>
    <s v="106100 Const Not Classified-Plt In "/>
    <x v="0"/>
    <s v="000.000 : Non-Unitized"/>
    <x v="0"/>
    <x v="2"/>
    <n v="0"/>
    <n v="0"/>
    <n v="0"/>
  </r>
  <r>
    <n v="44347498"/>
    <x v="1"/>
    <s v="PORT EVERGLADES PLANT GAS TURBINE FACILITIES - 5070512045"/>
    <s v="34300Z000-PG0923-PtEverglades GTs"/>
    <s v="2004"/>
    <d v="2004-05-01T00:00:00"/>
    <d v="2004-05-01T00:00:00"/>
    <s v="106100 Const Not Classified-Plt In "/>
    <x v="0"/>
    <s v="000.000 : Non-Unitized"/>
    <x v="0"/>
    <x v="2"/>
    <n v="0"/>
    <n v="0"/>
    <n v="0"/>
  </r>
  <r>
    <n v="44977114"/>
    <x v="1"/>
    <s v="PORT EVERGLADES PLANT GAS TURBINE FACILITIES - 5070512045"/>
    <s v="34300Z000-PG0923-PtEverglades GTs"/>
    <s v="2004"/>
    <d v="2004-06-01T00:00:00"/>
    <d v="2004-06-01T00:00:00"/>
    <s v="106100 Const Not Classified-Plt In "/>
    <x v="0"/>
    <s v="000.000 : Non-Unitized"/>
    <x v="0"/>
    <x v="2"/>
    <n v="0"/>
    <n v="0"/>
    <n v="0"/>
  </r>
  <r>
    <n v="45001437"/>
    <x v="1"/>
    <s v="PORT EVERGLADES PLANT GAS TURBINE FACILITIES - 5070512045"/>
    <s v="34300Z000-PG0923-PtEverglades GTs"/>
    <s v="2004"/>
    <d v="2004-06-01T00:00:00"/>
    <d v="2004-06-01T00:00:00"/>
    <s v="106100 Const Not Classified-Plt In "/>
    <x v="0"/>
    <s v="000.000 : Non-Unitized"/>
    <x v="0"/>
    <x v="2"/>
    <n v="0"/>
    <n v="0"/>
    <n v="0"/>
  </r>
  <r>
    <n v="46073433"/>
    <x v="1"/>
    <s v="PORT EVERGLADES PLANT GAS TURBINE FACILITIES - 5070512045"/>
    <s v="34300Z000-PG0923-PtEverglades GTs"/>
    <s v="2004"/>
    <d v="2004-07-01T00:00:00"/>
    <d v="2004-07-01T00:00:00"/>
    <s v="106100 Const Not Classified-Plt In "/>
    <x v="0"/>
    <s v="000.000 : Non-Unitized"/>
    <x v="0"/>
    <x v="2"/>
    <n v="0"/>
    <n v="0"/>
    <n v="0"/>
  </r>
  <r>
    <n v="50705369"/>
    <x v="1"/>
    <s v="PORT EVERGLADES PLANT GAS TURBINE FACILITIES - 5070512045"/>
    <s v="34300Z000-PG0923-PtEverglades GTs"/>
    <s v="2005"/>
    <d v="2005-01-01T00:00:00"/>
    <d v="2005-02-01T00:00:00"/>
    <s v="106100 Const Not Classified-Plt In "/>
    <x v="0"/>
    <s v="000.000 : Non-Unitized"/>
    <x v="0"/>
    <x v="2"/>
    <n v="0"/>
    <n v="0"/>
    <n v="0"/>
  </r>
  <r>
    <n v="51606165"/>
    <x v="1"/>
    <s v="PORT EVERGLADES PLANT GAS TURBINE FACILITIES - 5070512045"/>
    <s v="34300Z000-PG0923-PtEverglades GTs"/>
    <s v="2005"/>
    <d v="2005-03-01T00:00:00"/>
    <d v="2005-03-01T00:00:00"/>
    <s v="106100 Const Not Classified-Plt In "/>
    <x v="0"/>
    <s v="000.000 : Non-Unitized"/>
    <x v="0"/>
    <x v="2"/>
    <n v="0"/>
    <n v="0"/>
    <n v="0"/>
  </r>
  <r>
    <n v="51608842"/>
    <x v="1"/>
    <s v="PORT EVERGLADES PLANT GAS TURBINE FACILITIES - 5070512045"/>
    <s v="34300Z000-PG0923-PtEverglades GTs"/>
    <s v="2005"/>
    <d v="2005-03-01T00:00:00"/>
    <d v="2005-03-01T00:00:00"/>
    <s v="106100 Const Not Classified-Plt In "/>
    <x v="0"/>
    <s v="000.000 : Non-Unitized"/>
    <x v="0"/>
    <x v="2"/>
    <n v="0"/>
    <n v="0"/>
    <n v="0"/>
  </r>
  <r>
    <n v="53451898"/>
    <x v="1"/>
    <s v="PORT EVERGLADES PLANT GAS TURBINE FACILITIES - 5070512045"/>
    <s v="34300Z000-PG0923-PtEverglades GTs"/>
    <s v="2005"/>
    <d v="2005-05-01T00:00:00"/>
    <d v="2005-05-01T00:00:00"/>
    <s v="106100 Const Not Classified-Plt In "/>
    <x v="0"/>
    <s v="000.000 : Non-Unitized"/>
    <x v="0"/>
    <x v="2"/>
    <n v="0"/>
    <n v="0"/>
    <n v="0"/>
  </r>
  <r>
    <n v="53454048"/>
    <x v="1"/>
    <s v="PORT EVERGLADES PLANT GAS TURBINE FACILITIES - 5070512045"/>
    <s v="34300Z000-PG0923-PtEverglades GTs"/>
    <s v="2005"/>
    <d v="2005-05-01T00:00:00"/>
    <d v="2005-05-01T00:00:00"/>
    <s v="106100 Const Not Classified-Plt In "/>
    <x v="0"/>
    <s v="000.000 : Non-Unitized"/>
    <x v="0"/>
    <x v="2"/>
    <n v="0"/>
    <n v="0"/>
    <n v="0"/>
  </r>
  <r>
    <n v="55341958"/>
    <x v="1"/>
    <s v="PORT EVERGLADES PLANT GAS TURBINE FACILITIES - 5070512045"/>
    <s v="34300Z000-PG0923-PtEverglades GTs"/>
    <s v="2005"/>
    <d v="2005-07-01T00:00:00"/>
    <d v="2005-07-01T00:00:00"/>
    <s v="106100 Const Not Classified-Plt In "/>
    <x v="0"/>
    <s v="000.000 : Non-Unitized"/>
    <x v="0"/>
    <x v="2"/>
    <n v="0"/>
    <n v="0"/>
    <n v="0"/>
  </r>
  <r>
    <n v="58033026"/>
    <x v="1"/>
    <s v="PORT EVERGLADES PLANT GAS TURBINE FACILITIES - 5070512045"/>
    <s v="34300Z000-PG0923-PtEverglades GTs"/>
    <s v="2005"/>
    <d v="2005-11-01T00:00:00"/>
    <d v="2005-11-01T00:00:00"/>
    <s v="106100 Const Not Classified-Plt In "/>
    <x v="0"/>
    <s v="000.000 : Non-Unitized"/>
    <x v="0"/>
    <x v="2"/>
    <n v="0"/>
    <n v="0"/>
    <n v="0"/>
  </r>
  <r>
    <n v="58738572"/>
    <x v="1"/>
    <s v="PORT EVERGLADES PLANT GAS TURBINE FACILITIES - 5070512045"/>
    <s v="34300Z000-PG0923-PtEverglades GTs"/>
    <s v="2005"/>
    <d v="2005-12-01T00:00:00"/>
    <d v="2005-12-01T00:00:00"/>
    <s v="106100 Const Not Classified-Plt In "/>
    <x v="0"/>
    <s v="000.000 : Non-Unitized"/>
    <x v="0"/>
    <x v="2"/>
    <n v="0"/>
    <n v="0"/>
    <n v="0"/>
  </r>
  <r>
    <n v="58747357"/>
    <x v="1"/>
    <s v="PORT EVERGLADES PLANT GAS TURBINE FACILITIES - 5070512045"/>
    <s v="34300Z000-PG0923-PtEverglades GTs"/>
    <s v="2005"/>
    <d v="2005-12-01T00:00:00"/>
    <d v="2005-12-01T00:00:00"/>
    <s v="106100 Const Not Classified-Plt In "/>
    <x v="0"/>
    <s v="000.000 : Non-Unitized"/>
    <x v="0"/>
    <x v="2"/>
    <n v="0"/>
    <n v="0"/>
    <n v="0"/>
  </r>
  <r>
    <n v="60323021"/>
    <x v="1"/>
    <s v="PORT EVERGLADES PLANT GAS TURBINE FACILITIES - 5070512045"/>
    <s v="34300Z000-PG0923-PtEverglades GTs"/>
    <s v="2005"/>
    <d v="2005-12-01T00:00:00"/>
    <d v="2006-02-01T00:00:00"/>
    <s v="106100 Const Not Classified-Plt In "/>
    <x v="0"/>
    <s v="000.000 : Non-Unitized"/>
    <x v="0"/>
    <x v="2"/>
    <n v="0"/>
    <n v="0"/>
    <n v="0"/>
  </r>
  <r>
    <n v="60342543"/>
    <x v="1"/>
    <s v="PORT EVERGLADES PLANT GAS TURBINE FACILITIES - 5070512045"/>
    <s v="34300Z000-PG0923-PtEverglades GTs"/>
    <s v="2005"/>
    <d v="2005-12-01T00:00:00"/>
    <d v="2006-02-01T00:00:00"/>
    <s v="106100 Const Not Classified-Plt In "/>
    <x v="0"/>
    <s v="000.000 : Non-Unitized"/>
    <x v="0"/>
    <x v="2"/>
    <n v="0"/>
    <n v="0"/>
    <n v="0"/>
  </r>
  <r>
    <n v="61589980"/>
    <x v="1"/>
    <s v="PORT EVERGLADES PLANT GAS TURBINE FACILITIES - 5070512045"/>
    <s v="34300Z000-PG0923-PtEverglades GTs"/>
    <s v="2005"/>
    <d v="2005-12-01T00:00:00"/>
    <d v="2006-03-01T00:00:00"/>
    <s v="106100 Const Not Classified-Plt In "/>
    <x v="0"/>
    <s v="000.000 : Non-Unitized"/>
    <x v="0"/>
    <x v="2"/>
    <n v="0"/>
    <n v="0"/>
    <n v="0"/>
  </r>
  <r>
    <n v="62555870"/>
    <x v="1"/>
    <s v="PORT EVERGLADES PLANT GAS TURBINE FACILITIES - 5070512045"/>
    <s v="34300Z000-PG0923-PtEverglades GTs"/>
    <s v="2006"/>
    <d v="2006-04-01T00:00:00"/>
    <d v="2006-04-01T00:00:00"/>
    <s v="106100 Const Not Classified-Plt In "/>
    <x v="0"/>
    <s v="000.000 : Non-Unitized"/>
    <x v="0"/>
    <x v="2"/>
    <n v="0"/>
    <n v="0"/>
    <n v="0"/>
  </r>
  <r>
    <n v="63325571"/>
    <x v="1"/>
    <s v="PORT EVERGLADES PLANT GAS TURBINE FACILITIES - 5070512045"/>
    <s v="34300Z000-PG0923-PtEverglades GTs"/>
    <s v="2006"/>
    <d v="2006-05-01T00:00:00"/>
    <d v="2006-05-01T00:00:00"/>
    <s v="106100 Const Not Classified-Plt In "/>
    <x v="0"/>
    <s v="000.000 : Non-Unitized"/>
    <x v="0"/>
    <x v="2"/>
    <n v="0"/>
    <n v="0"/>
    <n v="0"/>
  </r>
  <r>
    <n v="63326276"/>
    <x v="1"/>
    <s v="PORT EVERGLADES PLANT GAS TURBINE FACILITIES - 5070512045"/>
    <s v="34300Z000-PG0923-PtEverglades GTs"/>
    <s v="2006"/>
    <d v="2006-05-01T00:00:00"/>
    <d v="2006-05-01T00:00:00"/>
    <s v="106100 Const Not Classified-Plt In "/>
    <x v="0"/>
    <s v="000.000 : Non-Unitized"/>
    <x v="0"/>
    <x v="2"/>
    <n v="0"/>
    <n v="0"/>
    <n v="0"/>
  </r>
  <r>
    <n v="63385686"/>
    <x v="1"/>
    <s v="PORT EVERGLADES PLANT GAS TURBINE FACILITIES - 5070512045"/>
    <s v="34300Z000-PG0923-PtEverglades GTs"/>
    <s v="2006"/>
    <d v="2006-05-01T00:00:00"/>
    <d v="2006-05-01T00:00:00"/>
    <s v="106100 Const Not Classified-Plt In "/>
    <x v="0"/>
    <s v="000.000 : Non-Unitized"/>
    <x v="0"/>
    <x v="2"/>
    <n v="0"/>
    <n v="0"/>
    <n v="0"/>
  </r>
  <r>
    <n v="64333237"/>
    <x v="1"/>
    <s v="PORT EVERGLADES PLANT GAS TURBINE FACILITIES - 5070512045"/>
    <s v="34300Z000-PG0923-PtEverglades GTs"/>
    <s v="2006"/>
    <d v="2006-06-01T00:00:00"/>
    <d v="2006-06-01T00:00:00"/>
    <s v="106100 Const Not Classified-Plt In "/>
    <x v="0"/>
    <s v="000.000 : Non-Unitized"/>
    <x v="0"/>
    <x v="2"/>
    <n v="0"/>
    <n v="0"/>
    <n v="0"/>
  </r>
  <r>
    <n v="64377861"/>
    <x v="1"/>
    <s v="PORT EVERGLADES PLANT GAS TURBINE FACILITIES - 5070512045"/>
    <s v="34300Z000-PG0923-PtEverglades GTs"/>
    <s v="2006"/>
    <d v="2006-06-01T00:00:00"/>
    <d v="2006-06-01T00:00:00"/>
    <s v="106100 Const Not Classified-Plt In "/>
    <x v="0"/>
    <s v="000.000 : Non-Unitized"/>
    <x v="0"/>
    <x v="2"/>
    <n v="0"/>
    <n v="0"/>
    <n v="0"/>
  </r>
  <r>
    <n v="65255922"/>
    <x v="1"/>
    <s v="PORT EVERGLADES PLANT GAS TURBINE FACILITIES - 5070512045"/>
    <s v="34300Z000-PG0923-PtEverglades GTs"/>
    <s v="2006"/>
    <d v="2006-07-01T00:00:00"/>
    <d v="2006-07-01T00:00:00"/>
    <s v="106100 Const Not Classified-Plt In "/>
    <x v="0"/>
    <s v="000.000 : Non-Unitized"/>
    <x v="0"/>
    <x v="2"/>
    <n v="0"/>
    <n v="0"/>
    <n v="0"/>
  </r>
  <r>
    <n v="66398182"/>
    <x v="1"/>
    <s v="PORT EVERGLADES PLANT GAS TURBINE FACILITIES - 5070512045"/>
    <s v="34300Z000-PG0923-PtEverglades GTs"/>
    <s v="2006"/>
    <d v="2006-08-01T00:00:00"/>
    <d v="2006-08-01T00:00:00"/>
    <s v="106100 Const Not Classified-Plt In "/>
    <x v="0"/>
    <s v="000.000 : Non-Unitized"/>
    <x v="0"/>
    <x v="2"/>
    <n v="0"/>
    <n v="0"/>
    <n v="0"/>
  </r>
  <r>
    <n v="66404637"/>
    <x v="1"/>
    <s v="PORT EVERGLADES PLANT GAS TURBINE FACILITIES - 5070512045"/>
    <s v="34300Z000-PG0923-PtEverglades GTs"/>
    <s v="2006"/>
    <d v="2006-08-01T00:00:00"/>
    <d v="2006-08-01T00:00:00"/>
    <s v="106100 Const Not Classified-Plt In "/>
    <x v="0"/>
    <s v="000.000 : Non-Unitized"/>
    <x v="0"/>
    <x v="2"/>
    <n v="0"/>
    <n v="0"/>
    <n v="0"/>
  </r>
  <r>
    <n v="67245589"/>
    <x v="1"/>
    <s v="PORT EVERGLADES PLANT GAS TURBINE FACILITIES - 5070512045"/>
    <s v="34300Z000-PG0923-PtEverglades GTs"/>
    <s v="2006"/>
    <d v="2006-09-01T00:00:00"/>
    <d v="2006-09-01T00:00:00"/>
    <s v="106100 Const Not Classified-Plt In "/>
    <x v="0"/>
    <s v="000.000 : Non-Unitized"/>
    <x v="0"/>
    <x v="2"/>
    <n v="0"/>
    <n v="0"/>
    <n v="0"/>
  </r>
  <r>
    <n v="68399819"/>
    <x v="1"/>
    <s v="PORT EVERGLADES PLANT GAS TURBINE FACILITIES - 5070512045"/>
    <s v="34300Z000-PG0923-PtEverglades GTs"/>
    <s v="2006"/>
    <d v="2006-09-01T00:00:00"/>
    <d v="2006-10-01T00:00:00"/>
    <s v="106100 Const Not Classified-Plt In "/>
    <x v="0"/>
    <s v="000.000 : Non-Unitized"/>
    <x v="0"/>
    <x v="2"/>
    <n v="0"/>
    <n v="0"/>
    <n v="0"/>
  </r>
  <r>
    <n v="73096120"/>
    <x v="1"/>
    <s v="PORT EVERGLADES PLANT GAS TURBINE FACILITIES - 5070512045"/>
    <s v="34300Z000-PG0923-PtEverglades GTs"/>
    <s v="2007"/>
    <d v="2007-02-01T00:00:00"/>
    <d v="2007-03-01T00:00:00"/>
    <s v="106100 Const Not Classified-Plt In "/>
    <x v="0"/>
    <s v="000.000 : Non-Unitized"/>
    <x v="0"/>
    <x v="2"/>
    <n v="0"/>
    <n v="0"/>
    <n v="0"/>
  </r>
  <r>
    <n v="75846807"/>
    <x v="1"/>
    <s v="PORT EVERGLADES PLANT GAS TURBINE FACILITIES - 5070512045"/>
    <s v="34300Z000-PG0923-PtEverglades GTs"/>
    <s v="2007"/>
    <d v="2007-06-01T00:00:00"/>
    <d v="2007-06-01T00:00:00"/>
    <s v="106100 Const Not Classified-Plt In "/>
    <x v="0"/>
    <s v="000.000 : Non-Unitized"/>
    <x v="0"/>
    <x v="2"/>
    <n v="0"/>
    <n v="0"/>
    <n v="0"/>
  </r>
  <r>
    <n v="77080254"/>
    <x v="1"/>
    <s v="PORT EVERGLADES PLANT GAS TURBINE FACILITIES - 5070512045"/>
    <s v="34300Z000-PG0923-PtEverglades GTs"/>
    <s v="2007"/>
    <d v="2007-07-01T00:00:00"/>
    <d v="2007-07-01T00:00:00"/>
    <s v="106100 Const Not Classified-Plt In "/>
    <x v="0"/>
    <s v="000.000 : Non-Unitized"/>
    <x v="0"/>
    <x v="2"/>
    <n v="0"/>
    <n v="0"/>
    <n v="0"/>
  </r>
  <r>
    <n v="77119362"/>
    <x v="1"/>
    <s v="PORT EVERGLADES PLANT GAS TURBINE FACILITIES - 5070512045"/>
    <s v="34300Z000-PG0923-PtEverglades GTs"/>
    <s v="2007"/>
    <d v="2007-07-01T00:00:00"/>
    <d v="2007-07-01T00:00:00"/>
    <s v="106100 Const Not Classified-Plt In "/>
    <x v="0"/>
    <s v="000.000 : Non-Unitized"/>
    <x v="0"/>
    <x v="2"/>
    <n v="0"/>
    <n v="0"/>
    <n v="0"/>
  </r>
  <r>
    <n v="78816028"/>
    <x v="1"/>
    <s v="PORT EVERGLADES PLANT GAS TURBINE FACILITIES - 5070512045"/>
    <s v="34300Z000-PG0923-PtEverglades GTs"/>
    <s v="2007"/>
    <d v="2007-09-01T00:00:00"/>
    <d v="2007-09-01T00:00:00"/>
    <s v="106100 Const Not Classified-Plt In "/>
    <x v="0"/>
    <s v="000.000 : Non-Unitized"/>
    <x v="0"/>
    <x v="2"/>
    <n v="0"/>
    <n v="0"/>
    <n v="0"/>
  </r>
  <r>
    <n v="81183783"/>
    <x v="1"/>
    <s v="PORT EVERGLADES PLANT GAS TURBINE FACILITIES - 5070512045"/>
    <s v="34300Z000-PG0923-PtEverglades GTs"/>
    <s v="2007"/>
    <d v="2007-12-01T00:00:00"/>
    <d v="2007-12-01T00:00:00"/>
    <s v="106100 Const Not Classified-Plt In "/>
    <x v="0"/>
    <s v="000.000 : Non-Unitized"/>
    <x v="0"/>
    <x v="2"/>
    <n v="0"/>
    <n v="0"/>
    <n v="0"/>
  </r>
  <r>
    <n v="84150282"/>
    <x v="1"/>
    <s v="PORT EVERGLADES PLANT GAS TURBINE FACILITIES - 5070512045"/>
    <s v="34300Z000-PG0923-PtEverglades GTs"/>
    <s v="2008"/>
    <d v="2008-04-01T00:00:00"/>
    <d v="2008-04-01T00:00:00"/>
    <s v="106100 Const Not Classified-Plt In "/>
    <x v="0"/>
    <s v="000.000 : Non-Unitized"/>
    <x v="0"/>
    <x v="2"/>
    <n v="0"/>
    <n v="0"/>
    <n v="0"/>
  </r>
  <r>
    <n v="85483177"/>
    <x v="1"/>
    <s v="PORT EVERGLADES PLANT GAS TURBINE FACILITIES - 5070512045"/>
    <s v="34300Z000-PG0923-PtEverglades GTs"/>
    <s v="2007"/>
    <d v="2007-07-01T00:00:00"/>
    <d v="2008-06-01T00:00:00"/>
    <s v="106100 Const Not Classified-Plt In "/>
    <x v="0"/>
    <s v="000.000 : Non-Unitized"/>
    <x v="0"/>
    <x v="2"/>
    <n v="0"/>
    <n v="0"/>
    <n v="0"/>
  </r>
  <r>
    <n v="89481564"/>
    <x v="1"/>
    <s v="PORT EVERGLADES PLANT GAS TURBINE FACILITIES - 5070512045"/>
    <s v="34300Z000-PG0923-PtEverglades GTs"/>
    <s v="2008"/>
    <d v="2008-12-01T00:00:00"/>
    <d v="2008-12-01T00:00:00"/>
    <s v="106100 Const Not Classified-Plt In "/>
    <x v="0"/>
    <s v="000.000 : Non-Unitized"/>
    <x v="0"/>
    <x v="2"/>
    <n v="0"/>
    <n v="0"/>
    <n v="0"/>
  </r>
  <r>
    <n v="90083683"/>
    <x v="1"/>
    <s v="PORT EVERGLADES PLANT GAS TURBINE FACILITIES - 5070512045"/>
    <s v="34300Z000-PG0923-PtEverglades GTs"/>
    <s v="2008"/>
    <d v="2008-12-01T00:00:00"/>
    <d v="2009-01-01T00:00:00"/>
    <s v="106100 Const Not Classified-Plt In "/>
    <x v="0"/>
    <s v="000.000 : Non-Unitized"/>
    <x v="0"/>
    <x v="2"/>
    <n v="0"/>
    <n v="0"/>
    <n v="0"/>
  </r>
  <r>
    <n v="91243744"/>
    <x v="1"/>
    <s v="PORT EVERGLADES PLANT GAS TURBINE FACILITIES - 5070512045"/>
    <s v="34300Z000-PG0923-PtEverglades GTs"/>
    <s v="2009"/>
    <d v="2009-03-01T00:00:00"/>
    <d v="2009-03-01T00:00:00"/>
    <s v="106100 Const Not Classified-Plt In "/>
    <x v="0"/>
    <s v="000.000 : Non-Unitized"/>
    <x v="0"/>
    <x v="2"/>
    <n v="0"/>
    <n v="0"/>
    <n v="0"/>
  </r>
  <r>
    <n v="91290672"/>
    <x v="1"/>
    <s v="PORT EVERGLADES PLANT GAS TURBINE FACILITIES - 5070512045"/>
    <s v="34300Z000-PG0923-PtEverglades GTs"/>
    <s v="2008"/>
    <d v="2008-12-01T00:00:00"/>
    <d v="2009-03-01T00:00:00"/>
    <s v="106100 Const Not Classified-Plt In "/>
    <x v="0"/>
    <s v="000.000 : Non-Unitized"/>
    <x v="0"/>
    <x v="2"/>
    <n v="0"/>
    <n v="0"/>
    <n v="0"/>
  </r>
  <r>
    <n v="92884450"/>
    <x v="1"/>
    <s v="PORT EVERGLADES PLANT GAS TURBINE FACILITIES - 5070512045"/>
    <s v="34300Z000-PG0923-PtEverglades GTs"/>
    <s v="2009"/>
    <d v="2009-06-01T00:00:00"/>
    <d v="2009-06-01T00:00:00"/>
    <s v="106100 Const Not Classified-Plt In "/>
    <x v="0"/>
    <s v="000.000 : Non-Unitized"/>
    <x v="0"/>
    <x v="2"/>
    <n v="0"/>
    <n v="0"/>
    <n v="0"/>
  </r>
  <r>
    <n v="92891094"/>
    <x v="1"/>
    <s v="PORT EVERGLADES PLANT GAS TURBINE FACILITIES - 5070512045"/>
    <s v="34300Z000-PG0923-PtEverglades GTs"/>
    <s v="2009"/>
    <d v="2009-06-01T00:00:00"/>
    <d v="2009-06-01T00:00:00"/>
    <s v="106100 Const Not Classified-Plt In "/>
    <x v="0"/>
    <s v="000.000 : Non-Unitized"/>
    <x v="0"/>
    <x v="2"/>
    <n v="0"/>
    <n v="0"/>
    <n v="0"/>
  </r>
  <r>
    <n v="94018602"/>
    <x v="1"/>
    <s v="PORT EVERGLADES PLANT GAS TURBINE FACILITIES - 5070512045"/>
    <s v="34300Z000-PG0923-PtEverglades GTs"/>
    <s v="2009"/>
    <d v="2009-08-01T00:00:00"/>
    <d v="2009-08-01T00:00:00"/>
    <s v="106100 Const Not Classified-Plt In "/>
    <x v="0"/>
    <s v="000.000 : Non-Unitized"/>
    <x v="0"/>
    <x v="2"/>
    <n v="0"/>
    <n v="0"/>
    <n v="0"/>
  </r>
  <r>
    <n v="100819848"/>
    <x v="1"/>
    <s v="PORT EVERGLADES PLANT GAS TURBINE FACILITIES - 5070512045"/>
    <s v="34300Z000-PG0923-PtEverglades GTs"/>
    <s v="2010"/>
    <d v="2010-09-01T00:00:00"/>
    <d v="2010-09-01T00:00:00"/>
    <s v="106100 Const Not Classified-Plt In "/>
    <x v="0"/>
    <s v="000.000 : Non-Unitized"/>
    <x v="0"/>
    <x v="2"/>
    <n v="0"/>
    <n v="0"/>
    <n v="0"/>
  </r>
  <r>
    <n v="100828554"/>
    <x v="1"/>
    <s v="PORT EVERGLADES PLANT GAS TURBINE FACILITIES - 5070512045"/>
    <s v="34300Z000-PG0923-PtEverglades GTs"/>
    <s v="2010"/>
    <d v="2010-09-01T00:00:00"/>
    <d v="2010-09-01T00:00:00"/>
    <s v="106100 Const Not Classified-Plt In "/>
    <x v="0"/>
    <s v="000.000 : Non-Unitized"/>
    <x v="0"/>
    <x v="2"/>
    <n v="0"/>
    <n v="0"/>
    <n v="0"/>
  </r>
  <r>
    <n v="101834872"/>
    <x v="1"/>
    <s v="PORT EVERGLADES PLANT GAS TURBINE FACILITIES - 5070512045"/>
    <s v="34300Z000-PG0923-PtEverglades GTs"/>
    <s v="2010"/>
    <d v="2010-11-01T00:00:00"/>
    <d v="2010-11-01T00:00:00"/>
    <s v="106100 Const Not Classified-Plt In "/>
    <x v="0"/>
    <s v="000.000 : Non-Unitized"/>
    <x v="0"/>
    <x v="2"/>
    <n v="0"/>
    <n v="0"/>
    <n v="0"/>
  </r>
  <r>
    <n v="102802226"/>
    <x v="1"/>
    <s v="PORT EVERGLADES PLANT GAS TURBINE FACILITIES - 5070512045"/>
    <s v="34300Z000-PG0923-PtEverglades GTs"/>
    <s v="2010"/>
    <d v="2010-09-01T00:00:00"/>
    <d v="2011-01-01T00:00:00"/>
    <s v="106100 Const Not Classified-Plt In "/>
    <x v="0"/>
    <s v="000.000 : Non-Unitized"/>
    <x v="0"/>
    <x v="2"/>
    <n v="0"/>
    <n v="0"/>
    <n v="0"/>
  </r>
  <r>
    <n v="103263761"/>
    <x v="1"/>
    <s v="PORT EVERGLADES PLANT GAS TURBINE FACILITIES - 5070512045"/>
    <s v="34300Z000-PG0923-PtEverglades GTs"/>
    <s v="2010"/>
    <d v="2010-09-01T00:00:00"/>
    <d v="2011-02-01T00:00:00"/>
    <s v="106100 Const Not Classified-Plt In "/>
    <x v="0"/>
    <s v="000.000 : Non-Unitized"/>
    <x v="0"/>
    <x v="2"/>
    <n v="0"/>
    <n v="0"/>
    <n v="0"/>
  </r>
  <r>
    <n v="622715136"/>
    <x v="1"/>
    <s v="PORT EVERGLADES PLANT GAS TURBINE FACILITIES - 5070512045"/>
    <s v="34300Z000-PG0923-PtEverglades GTs"/>
    <s v="2011"/>
    <d v="2011-05-01T00:00:00"/>
    <d v="2011-08-01T00:00:00"/>
    <s v="106100 Const Not Classified-Plt In "/>
    <x v="0"/>
    <s v="000.000 : Non-Unitized"/>
    <x v="0"/>
    <x v="2"/>
    <n v="0"/>
    <n v="0"/>
    <n v="0"/>
  </r>
  <r>
    <n v="624808818"/>
    <x v="1"/>
    <s v="PORT EVERGLADES PLANT GAS TURBINE FACILITIES - 5070512045"/>
    <s v="34300Z000-PG0923-PtEverglades GTs"/>
    <s v="2011"/>
    <d v="2011-10-01T00:00:00"/>
    <d v="2011-10-01T00:00:00"/>
    <s v="106100 Const Not Classified-Plt In "/>
    <x v="0"/>
    <s v="000.000 : Non-Unitized"/>
    <x v="0"/>
    <x v="2"/>
    <n v="0"/>
    <n v="0"/>
    <n v="0"/>
  </r>
  <r>
    <n v="624815068"/>
    <x v="1"/>
    <s v="PORT EVERGLADES PLANT GAS TURBINE FACILITIES - 5070512045"/>
    <s v="34300Z000-PG0923-PtEverglades GTs"/>
    <s v="2011"/>
    <d v="2011-10-01T00:00:00"/>
    <d v="2011-10-01T00:00:00"/>
    <s v="106100 Const Not Classified-Plt In "/>
    <x v="0"/>
    <s v="000.000 : Non-Unitized"/>
    <x v="0"/>
    <x v="2"/>
    <n v="0"/>
    <n v="0"/>
    <n v="0"/>
  </r>
  <r>
    <n v="626084214"/>
    <x v="1"/>
    <s v="PORT EVERGLADES PLANT GAS TURBINE FACILITIES - 5070512045"/>
    <s v="34300Z000-PG0923-PtEverglades GTs"/>
    <s v="2011"/>
    <d v="2011-11-01T00:00:00"/>
    <d v="2011-11-01T00:00:00"/>
    <s v="106100 Const Not Classified-Plt In "/>
    <x v="0"/>
    <s v="000.000 : Non-Unitized"/>
    <x v="0"/>
    <x v="2"/>
    <n v="0"/>
    <n v="0"/>
    <n v="0"/>
  </r>
  <r>
    <n v="627167930"/>
    <x v="1"/>
    <s v="PORT EVERGLADES PLANT GAS TURBINE FACILITIES - 5070512045"/>
    <s v="34300Z000-PG0923-PtEverglades GTs"/>
    <s v="2011"/>
    <d v="2011-12-01T00:00:00"/>
    <d v="2011-12-01T00:00:00"/>
    <s v="106100 Const Not Classified-Plt In "/>
    <x v="0"/>
    <s v="000.000 : Non-Unitized"/>
    <x v="0"/>
    <x v="2"/>
    <n v="0"/>
    <n v="0"/>
    <n v="0"/>
  </r>
  <r>
    <n v="627168736"/>
    <x v="1"/>
    <s v="PORT EVERGLADES PLANT GAS TURBINE FACILITIES - 5070512045"/>
    <s v="34300Z000-PG0923-PtEverglades GTs"/>
    <s v="2011"/>
    <d v="2011-12-01T00:00:00"/>
    <d v="2011-12-01T00:00:00"/>
    <s v="106100 Const Not Classified-Plt In "/>
    <x v="0"/>
    <s v="000.000 : Non-Unitized"/>
    <x v="0"/>
    <x v="2"/>
    <n v="0"/>
    <n v="0"/>
    <n v="0"/>
  </r>
  <r>
    <n v="627773067"/>
    <x v="1"/>
    <s v="PORT EVERGLADES PLANT GAS TURBINE FACILITIES - 5070512045"/>
    <s v="34300Z000-PG0923-PtEverglades GTs"/>
    <s v="2011"/>
    <d v="2011-12-01T00:00:00"/>
    <d v="2012-01-01T00:00:00"/>
    <s v="106100 Const Not Classified-Plt In "/>
    <x v="0"/>
    <s v="000.000 : Non-Unitized"/>
    <x v="0"/>
    <x v="2"/>
    <n v="0"/>
    <n v="0"/>
    <n v="0"/>
  </r>
  <r>
    <n v="627776401"/>
    <x v="1"/>
    <s v="PORT EVERGLADES PLANT GAS TURBINE FACILITIES - 5070512045"/>
    <s v="34300Z000-PG0923-PtEverglades GTs"/>
    <s v="2011"/>
    <d v="2011-12-01T00:00:00"/>
    <d v="2012-01-01T00:00:00"/>
    <s v="106100 Const Not Classified-Plt In "/>
    <x v="0"/>
    <s v="000.000 : Non-Unitized"/>
    <x v="0"/>
    <x v="2"/>
    <n v="0"/>
    <n v="0"/>
    <n v="0"/>
  </r>
  <r>
    <n v="629578748"/>
    <x v="1"/>
    <s v="PORT EVERGLADES PLANT GAS TURBINE FACILITIES - 5070512045"/>
    <s v="34300Z000-PG0923-PtEverglades GTs"/>
    <s v="2012"/>
    <d v="2012-03-01T00:00:00"/>
    <d v="2012-03-01T00:00:00"/>
    <s v="106100 Const Not Classified-Plt In "/>
    <x v="0"/>
    <s v="000.000 : Non-Unitized"/>
    <x v="0"/>
    <x v="2"/>
    <n v="0"/>
    <n v="0"/>
    <n v="0"/>
  </r>
  <r>
    <n v="631292398"/>
    <x v="1"/>
    <s v="PORT EVERGLADES PLANT GAS TURBINE FACILITIES - 5070512045"/>
    <s v="34300Z000-PG0923-PtEverglades GTs"/>
    <s v="2011"/>
    <d v="2011-11-01T00:00:00"/>
    <d v="2012-05-01T00:00:00"/>
    <s v="106100 Const Not Classified-Plt In "/>
    <x v="0"/>
    <s v="000.000 : Non-Unitized"/>
    <x v="0"/>
    <x v="2"/>
    <n v="0"/>
    <n v="0"/>
    <n v="0"/>
  </r>
  <r>
    <n v="635186128"/>
    <x v="1"/>
    <s v="PORT EVERGLADES PLANT GAS TURBINE FACILITIES - 5070512045"/>
    <s v="34300Z000-PG0923-PtEverglades GTs"/>
    <s v="2012"/>
    <d v="2012-08-01T00:00:00"/>
    <d v="2012-08-01T00:00:00"/>
    <s v="106100 Const Not Classified-Plt In "/>
    <x v="0"/>
    <s v="000.000 : Non-Unitized"/>
    <x v="0"/>
    <x v="2"/>
    <n v="0"/>
    <n v="0"/>
    <n v="0"/>
  </r>
  <r>
    <n v="635186133"/>
    <x v="1"/>
    <s v="PORT EVERGLADES PLANT GAS TURBINE FACILITIES - 5070512045"/>
    <s v="34300Z000-PG0923-PtEverglades GTs"/>
    <s v="2012"/>
    <d v="2012-08-01T00:00:00"/>
    <d v="2012-08-01T00:00:00"/>
    <s v="106100 Const Not Classified-Plt In "/>
    <x v="0"/>
    <s v="000.000 : Non-Unitized"/>
    <x v="0"/>
    <x v="2"/>
    <n v="0"/>
    <n v="0"/>
    <n v="0"/>
  </r>
  <r>
    <n v="638018331"/>
    <x v="1"/>
    <s v="PORT EVERGLADES PLANT GAS TURBINE FACILITIES - 5070512045"/>
    <s v="34300Z000-PG0923-PtEverglades GTs"/>
    <s v="2012"/>
    <d v="2012-11-01T00:00:00"/>
    <d v="2012-11-01T00:00:00"/>
    <s v="106100 Const Not Classified-Plt In "/>
    <x v="0"/>
    <s v="000.000 : Non-Unitized"/>
    <x v="0"/>
    <x v="2"/>
    <n v="0"/>
    <n v="0"/>
    <n v="0"/>
  </r>
  <r>
    <n v="653201755"/>
    <x v="1"/>
    <s v="PORT EVERGLADES PLANT GAS TURBINE FACILITIES - 5070512045"/>
    <s v="34300Z000-PG0923-PtEverglades GTs"/>
    <s v="2013"/>
    <d v="2013-11-01T00:00:00"/>
    <d v="2013-11-01T00:00:00"/>
    <s v="106100 Const Not Classified-Plt In "/>
    <x v="0"/>
    <s v="000.000 : Non-Unitized"/>
    <x v="0"/>
    <x v="2"/>
    <n v="0"/>
    <n v="0"/>
    <n v="0"/>
  </r>
  <r>
    <n v="671655833"/>
    <x v="1"/>
    <s v="PORT EVERGLADES PLANT GAS TURBINE FACILITIES - 5070512045"/>
    <s v="34300Z000-PG0923-PtEverglades GTs"/>
    <s v="2014"/>
    <d v="2014-10-01T00:00:00"/>
    <d v="2014-10-01T00:00:00"/>
    <s v="106100 Const Not Classified-Plt In "/>
    <x v="0"/>
    <s v="000.000 : Non-Unitized"/>
    <x v="0"/>
    <x v="2"/>
    <n v="0"/>
    <n v="0"/>
    <n v="0"/>
  </r>
  <r>
    <n v="671656106"/>
    <x v="1"/>
    <s v="PORT EVERGLADES PLANT GAS TURBINE FACILITIES - 5070512045"/>
    <s v="34300Z000-PG0923-PtEverglades GTs"/>
    <s v="2014"/>
    <d v="2014-10-01T00:00:00"/>
    <d v="2014-10-01T00:00:00"/>
    <s v="106100 Const Not Classified-Plt In "/>
    <x v="0"/>
    <s v="000.000 : Non-Unitized"/>
    <x v="0"/>
    <x v="2"/>
    <n v="0"/>
    <n v="0"/>
    <n v="0"/>
  </r>
  <r>
    <n v="82853677"/>
    <x v="1"/>
    <s v="PORT EVERGLADES PLANT GAS TURBINE FACILITIES - 5070512045"/>
    <s v="34300Z031-PG0923-PtEverglades GTs"/>
    <s v="2008"/>
    <d v="2008-02-01T00:00:00"/>
    <d v="2008-02-01T00:00:00"/>
    <s v="106100 Const Not Classified-Plt In "/>
    <x v="0"/>
    <s v="000.000 : Non-Unitized"/>
    <x v="3"/>
    <x v="2"/>
    <n v="0"/>
    <n v="0"/>
    <n v="0"/>
  </r>
  <r>
    <n v="53245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43.9407 : PIPING, ALL UNDER 4 INCH"/>
    <x v="0"/>
    <x v="2"/>
    <n v="0"/>
    <n v="0"/>
    <n v="0"/>
  </r>
  <r>
    <n v="50652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000.000 : FPL Conversion 000"/>
    <x v="0"/>
    <x v="2"/>
    <n v="0"/>
    <n v="0"/>
    <n v="0"/>
  </r>
  <r>
    <n v="50653"/>
    <x v="1"/>
    <s v="PORT EVERGLADES PLANT GAS TURBINE FACILITIES - 5070512045"/>
    <s v="34300Z000-PG0923-PtEverglades GTs"/>
    <s v="1976"/>
    <d v="1976-07-01T00:00:00"/>
    <d v="1976-07-01T00:00:00"/>
    <s v="101000 Electric Plant In Service"/>
    <x v="0"/>
    <s v="000.000 : FPL Conversion 000"/>
    <x v="0"/>
    <x v="2"/>
    <n v="0"/>
    <n v="0"/>
    <n v="0"/>
  </r>
  <r>
    <n v="50654"/>
    <x v="1"/>
    <s v="PORT EVERGLADES PLANT GAS TURBINE FACILITIES - 5070512045"/>
    <s v="34300Z000-PG0923-PtEverglades GTs"/>
    <s v="1978"/>
    <d v="1978-07-01T00:00:00"/>
    <d v="1978-07-01T00:00:00"/>
    <s v="101000 Electric Plant In Service"/>
    <x v="0"/>
    <s v="000.000 : FPL Conversion 000"/>
    <x v="0"/>
    <x v="2"/>
    <n v="0"/>
    <n v="0"/>
    <n v="0"/>
  </r>
  <r>
    <n v="50655"/>
    <x v="1"/>
    <s v="PORT EVERGLADES PLANT GAS TURBINE FACILITIES - 5070512045"/>
    <s v="34300Z000-PG0923-PtEverglades GTs"/>
    <s v="1986"/>
    <d v="1986-07-01T00:00:00"/>
    <d v="1986-07-01T00:00:00"/>
    <s v="101000 Electric Plant In Service"/>
    <x v="0"/>
    <s v="000.000 : FPL Conversion 000"/>
    <x v="0"/>
    <x v="2"/>
    <n v="0"/>
    <n v="0"/>
    <n v="0"/>
  </r>
  <r>
    <n v="50656"/>
    <x v="1"/>
    <s v="PORT EVERGLADES PLANT GAS TURBINE FACILITIES - 5070512045"/>
    <s v="34300Z000-PG0923-PtEverglades GTs"/>
    <s v="1992"/>
    <d v="1992-07-01T00:00:00"/>
    <d v="1992-07-01T00:00:00"/>
    <s v="101000 Electric Plant In Service"/>
    <x v="0"/>
    <s v="000.000 : FPL Conversion 000"/>
    <x v="0"/>
    <x v="2"/>
    <n v="0"/>
    <n v="0"/>
    <n v="0"/>
  </r>
  <r>
    <n v="50657"/>
    <x v="1"/>
    <s v="PORT EVERGLADES PLANT GAS TURBINE FACILITIES - 5070512045"/>
    <s v="34300Z000-PG0923-PtEverglades GTs"/>
    <s v="1993"/>
    <d v="1993-07-01T00:00:00"/>
    <d v="1993-07-01T00:00:00"/>
    <s v="101000 Electric Plant In Service"/>
    <x v="0"/>
    <s v="000.000 : FPL Conversion 000"/>
    <x v="0"/>
    <x v="2"/>
    <n v="0"/>
    <n v="0"/>
    <n v="0"/>
  </r>
  <r>
    <n v="50658"/>
    <x v="1"/>
    <s v="PORT EVERGLADES PLANT GAS TURBINE FACILITIES - 5070512045"/>
    <s v="34300Z000-PG0923-PtEverglades GTs"/>
    <s v="1994"/>
    <d v="1994-07-01T00:00:00"/>
    <d v="1994-07-01T00:00:00"/>
    <s v="101000 Electric Plant In Service"/>
    <x v="0"/>
    <s v="000.000 : FPL Conversion 000"/>
    <x v="0"/>
    <x v="2"/>
    <n v="0"/>
    <n v="0"/>
    <n v="0"/>
  </r>
  <r>
    <n v="50659"/>
    <x v="1"/>
    <s v="PORT EVERGLADES PLANT GAS TURBINE FACILITIES - 5070512045"/>
    <s v="34300Z000-PG0923-PtEverglades GTs"/>
    <s v="1996"/>
    <d v="1996-07-01T00:00:00"/>
    <d v="1996-07-01T00:00:00"/>
    <s v="101000 Electric Plant In Service"/>
    <x v="0"/>
    <s v="000.000 : FPL Conversion 000"/>
    <x v="0"/>
    <x v="2"/>
    <n v="0"/>
    <n v="0"/>
    <n v="0"/>
  </r>
  <r>
    <n v="50660"/>
    <x v="1"/>
    <s v="PORT EVERGLADES PLANT GAS TURBINE FACILITIES - 5070512045"/>
    <s v="34300Z000-PG0923-PtEverglades GTs"/>
    <s v="2000"/>
    <d v="2000-07-01T00:00:00"/>
    <d v="2000-07-01T00:00:00"/>
    <s v="101000 Electric Plant In Service"/>
    <x v="0"/>
    <s v="000.000 : FPL Conversion 000"/>
    <x v="0"/>
    <x v="2"/>
    <n v="0"/>
    <n v="0"/>
    <n v="0"/>
  </r>
  <r>
    <n v="53100"/>
    <x v="1"/>
    <s v="PORT EVERGLADES PLANT GAS TURBINE FACILITIES - 5070512045"/>
    <s v="34300Z000-PG0923-PtEverglades GTs"/>
    <s v="1978"/>
    <d v="1978-07-01T00:00:00"/>
    <d v="1978-07-01T00:00:00"/>
    <s v="101000 Electric Plant In Service"/>
    <x v="0"/>
    <s v="835.9347 : STACK/CHIMNEY DUCTWORK"/>
    <x v="0"/>
    <x v="2"/>
    <n v="0"/>
    <n v="0"/>
    <n v="0"/>
  </r>
  <r>
    <n v="53099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35.9347 : STACK/CHIMNEY DUCTWORK"/>
    <x v="0"/>
    <x v="2"/>
    <n v="0"/>
    <n v="0"/>
    <n v="0"/>
  </r>
  <r>
    <n v="53101"/>
    <x v="1"/>
    <s v="PORT EVERGLADES PLANT GAS TURBINE FACILITIES - 5070512045"/>
    <s v="34300Z000-PG0923-PtEverglades GTs"/>
    <s v="1993"/>
    <d v="1993-07-01T00:00:00"/>
    <d v="1993-07-01T00:00:00"/>
    <s v="101000 Electric Plant In Service"/>
    <x v="0"/>
    <s v="835.9347 : STACK/CHIMNEY DUCTWORK"/>
    <x v="0"/>
    <x v="2"/>
    <n v="0"/>
    <n v="0"/>
    <n v="0"/>
  </r>
  <r>
    <n v="53083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35.9346 : INTERIOR DUCTWORK W/INSU"/>
    <x v="0"/>
    <x v="2"/>
    <n v="0"/>
    <n v="0"/>
    <n v="0"/>
  </r>
  <r>
    <n v="53107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35.9348 : EXTERIOR EXHAUST DUCT PA"/>
    <x v="0"/>
    <x v="2"/>
    <n v="0"/>
    <n v="0"/>
    <n v="0"/>
  </r>
  <r>
    <n v="53108"/>
    <x v="1"/>
    <s v="PORT EVERGLADES PLANT GAS TURBINE FACILITIES - 5070512045"/>
    <s v="34300Z000-PG0923-PtEverglades GTs"/>
    <s v="1978"/>
    <d v="1978-07-01T00:00:00"/>
    <d v="1978-07-01T00:00:00"/>
    <s v="101000 Electric Plant In Service"/>
    <x v="0"/>
    <s v="835.9348 : EXTERIOR EXHAUST DUCT PA"/>
    <x v="0"/>
    <x v="2"/>
    <n v="0"/>
    <n v="0"/>
    <n v="0"/>
  </r>
  <r>
    <n v="53112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35.9349 : STACK/CHIMNEY EXTERIOR P"/>
    <x v="0"/>
    <x v="2"/>
    <n v="0"/>
    <n v="0"/>
    <n v="0"/>
  </r>
  <r>
    <n v="53113"/>
    <x v="1"/>
    <s v="PORT EVERGLADES PLANT GAS TURBINE FACILITIES - 5070512045"/>
    <s v="34300Z000-PG0923-PtEverglades GTs"/>
    <s v="1993"/>
    <d v="1993-07-01T00:00:00"/>
    <d v="1993-07-01T00:00:00"/>
    <s v="101000 Electric Plant In Service"/>
    <x v="0"/>
    <s v="835.9349 : STACK/CHIMNEY EXTERIOR P"/>
    <x v="0"/>
    <x v="2"/>
    <n v="0"/>
    <n v="0"/>
    <n v="0"/>
  </r>
  <r>
    <n v="53044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34.9335 : AIR SCREEN"/>
    <x v="0"/>
    <x v="2"/>
    <n v="0"/>
    <n v="0"/>
    <n v="0"/>
  </r>
  <r>
    <n v="53031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34.9333 : SILENCER/MUFFLER"/>
    <x v="0"/>
    <x v="2"/>
    <n v="0"/>
    <n v="0"/>
    <n v="0"/>
  </r>
  <r>
    <n v="53032"/>
    <x v="1"/>
    <s v="PORT EVERGLADES PLANT GAS TURBINE FACILITIES - 5070512045"/>
    <s v="34300Z000-PG0923-PtEverglades GTs"/>
    <s v="2000"/>
    <d v="2000-07-01T00:00:00"/>
    <d v="2000-07-01T00:00:00"/>
    <s v="101000 Electric Plant In Service"/>
    <x v="0"/>
    <s v="834.9333 : SILENCER/MUFFLER"/>
    <x v="0"/>
    <x v="2"/>
    <n v="0"/>
    <n v="0"/>
    <n v="0"/>
  </r>
  <r>
    <n v="41739750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34.9333 : SILENCER/MUFFLER"/>
    <x v="0"/>
    <x v="2"/>
    <n v="0"/>
    <n v="0"/>
    <n v="0"/>
  </r>
  <r>
    <n v="53060"/>
    <x v="1"/>
    <s v="PORT EVERGLADES PLANT GAS TURBINE FACILITIES - 5070512045"/>
    <s v="34300Z000-PG0923-PtEverglades GTs"/>
    <s v="1976"/>
    <d v="1976-07-01T00:00:00"/>
    <d v="1976-07-01T00:00:00"/>
    <s v="101000 Electric Plant In Service"/>
    <x v="0"/>
    <s v="834.9337 : CONTROL/INSTRUMENTATION "/>
    <x v="0"/>
    <x v="2"/>
    <n v="0"/>
    <n v="0"/>
    <n v="0"/>
  </r>
  <r>
    <n v="53294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44.9433 : COOLER FAN COMPLETE WITH"/>
    <x v="0"/>
    <x v="2"/>
    <n v="0"/>
    <n v="0"/>
    <n v="0"/>
  </r>
  <r>
    <n v="40197030"/>
    <x v="1"/>
    <s v="PORT EVERGLADES PLANT GAS TURBINE FACILITIES - 5070512045"/>
    <s v="34300Z000-PG0923-PtEverglades GTs"/>
    <s v="1999"/>
    <d v="1999-07-01T00:00:00"/>
    <d v="1999-07-01T00:00:00"/>
    <s v="101000 Electric Plant In Service"/>
    <x v="0"/>
    <s v="146.0302 : GAS TURBINE ENGINE "/>
    <x v="0"/>
    <x v="2"/>
    <n v="0"/>
    <n v="0"/>
    <n v="0"/>
  </r>
  <r>
    <n v="44169038"/>
    <x v="1"/>
    <s v="PORT EVERGLADES PLANT GAS TURBINE FACILITIES - 5070512045"/>
    <s v="34300Z000-PG0923-PtEverglades GTs"/>
    <s v="1980"/>
    <d v="1980-07-01T00:00:00"/>
    <d v="1980-07-01T00:00:00"/>
    <s v="101000 Electric Plant In Service"/>
    <x v="0"/>
    <s v="146.0302 : GAS TURBINE ENGINE "/>
    <x v="0"/>
    <x v="2"/>
    <n v="0"/>
    <n v="0"/>
    <n v="0"/>
  </r>
  <r>
    <n v="45373004"/>
    <x v="1"/>
    <s v="PORT EVERGLADES PLANT GAS TURBINE FACILITIES - 5070512045"/>
    <s v="34300Z000-PG0923-PtEverglades GTs"/>
    <s v="2004"/>
    <d v="2004-06-01T00:00:00"/>
    <d v="2004-01-01T00:00:00"/>
    <s v="101000 Electric Plant In Service"/>
    <x v="0"/>
    <s v="146.0302 : GAS TURBINE ENGINE "/>
    <x v="0"/>
    <x v="2"/>
    <n v="0"/>
    <n v="0"/>
    <n v="0"/>
  </r>
  <r>
    <n v="51271447"/>
    <x v="1"/>
    <s v="PORT EVERGLADES PLANT GAS TURBINE FACILITIES - 5070512045"/>
    <s v="34300Z000-PG0923-PtEverglades GTs"/>
    <s v="2004"/>
    <d v="2004-08-01T00:00:00"/>
    <d v="2004-01-01T00:00:00"/>
    <s v="101000 Electric Plant In Service"/>
    <x v="0"/>
    <s v="146.0302 : GAS TURBINE ENGINE "/>
    <x v="0"/>
    <x v="2"/>
    <n v="0"/>
    <n v="0"/>
    <n v="0"/>
  </r>
  <r>
    <n v="54604914"/>
    <x v="1"/>
    <s v="PORT EVERGLADES PLANT GAS TURBINE FACILITIES - 5070512045"/>
    <s v="34300Z000-PG0923-PtEverglades GTs"/>
    <s v="2005"/>
    <d v="2005-03-01T00:00:00"/>
    <d v="2005-01-01T00:00:00"/>
    <s v="101000 Electric Plant In Service"/>
    <x v="0"/>
    <s v="146.0302 : GAS TURBINE ENGINE "/>
    <x v="0"/>
    <x v="2"/>
    <n v="0"/>
    <n v="0"/>
    <n v="0"/>
  </r>
  <r>
    <n v="58585131"/>
    <x v="1"/>
    <s v="PORT EVERGLADES PLANT GAS TURBINE FACILITIES - 5070512045"/>
    <s v="34300Z000-PG0923-PtEverglades GTs"/>
    <s v="2005"/>
    <d v="2005-11-01T00:00:00"/>
    <d v="2005-01-01T00:00:00"/>
    <s v="101000 Electric Plant In Service"/>
    <x v="0"/>
    <s v="146.0302 : GAS TURBINE ENGINE "/>
    <x v="0"/>
    <x v="2"/>
    <n v="0"/>
    <n v="0"/>
    <n v="0"/>
  </r>
  <r>
    <n v="65091754"/>
    <x v="1"/>
    <s v="PORT EVERGLADES PLANT GAS TURBINE FACILITIES - 5070512045"/>
    <s v="34300Z000-PG0923-PtEverglades GTs"/>
    <s v="2004"/>
    <d v="2004-08-01T00:00:00"/>
    <d v="2004-01-01T00:00:00"/>
    <s v="101000 Electric Plant In Service"/>
    <x v="0"/>
    <s v="146.0302 : GAS TURBINE ENGINE "/>
    <x v="0"/>
    <x v="2"/>
    <n v="0"/>
    <n v="0"/>
    <n v="0"/>
  </r>
  <r>
    <n v="84612887"/>
    <x v="1"/>
    <s v="PORT EVERGLADES PLANT GAS TURBINE FACILITIES - 5070512045"/>
    <s v="34300Z000-PG0923-PtEverglades GTs"/>
    <s v="2006"/>
    <d v="2006-09-01T00:00:00"/>
    <d v="2006-01-01T00:00:00"/>
    <s v="101000 Electric Plant In Service"/>
    <x v="0"/>
    <s v="146.0302 : GAS TURBINE ENGINE "/>
    <x v="0"/>
    <x v="2"/>
    <n v="0"/>
    <n v="0"/>
    <n v="0"/>
  </r>
  <r>
    <n v="51899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146.0284 : CONTROL/INSTRUMENTATION "/>
    <x v="0"/>
    <x v="2"/>
    <n v="0"/>
    <n v="0"/>
    <n v="0"/>
  </r>
  <r>
    <n v="51940"/>
    <x v="1"/>
    <s v="PORT EVERGLADES PLANT GAS TURBINE FACILITIES - 5070512045"/>
    <s v="34300Z000-PG0923-PtEverglades GTs"/>
    <s v="1996"/>
    <d v="1996-07-01T00:00:00"/>
    <d v="1996-07-01T00:00:00"/>
    <s v="101000 Electric Plant In Service"/>
    <x v="0"/>
    <s v="146.0293 : HIGH SPEED TURBINE ROT. "/>
    <x v="0"/>
    <x v="2"/>
    <n v="0"/>
    <n v="0"/>
    <n v="0"/>
  </r>
  <r>
    <n v="53168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38.9368 : PIPING, ALL UNDER 4 INCH"/>
    <x v="0"/>
    <x v="2"/>
    <n v="0"/>
    <n v="0"/>
    <n v="0"/>
  </r>
  <r>
    <n v="53174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38.9370 : STRAINER, &gt; 4 INCH PIPE "/>
    <x v="0"/>
    <x v="2"/>
    <n v="0"/>
    <n v="0"/>
    <n v="0"/>
  </r>
  <r>
    <n v="53203"/>
    <x v="1"/>
    <s v="PORT EVERGLADES PLANT GAS TURBINE FACILITIES - 5070512045"/>
    <s v="34300Z000-PG0923-PtEverglades GTs"/>
    <s v="1971"/>
    <d v="1971-07-01T00:00:00"/>
    <d v="1971-07-01T00:00:00"/>
    <s v="101000 Electric Plant In Service"/>
    <x v="0"/>
    <s v="838.9375 : RECEIVER                "/>
    <x v="0"/>
    <x v="2"/>
    <n v="0"/>
    <n v="0"/>
    <n v="0"/>
  </r>
  <r>
    <n v="53552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272.1572 : ROTOR COILS"/>
    <x v="0"/>
    <x v="2"/>
    <n v="0"/>
    <n v="0"/>
    <n v="0"/>
  </r>
  <r>
    <n v="53553"/>
    <x v="1"/>
    <s v="PORT EVERGLADES PLANT GAS TURBINE FACILITIES - 5070512045"/>
    <s v="34400Z000-PG0923-PtEverglades GTs"/>
    <s v="1974"/>
    <d v="1974-07-01T00:00:00"/>
    <d v="1974-07-01T00:00:00"/>
    <s v="101000 Electric Plant In Service"/>
    <x v="1"/>
    <s v="272.1572 : ROTOR COILS"/>
    <x v="0"/>
    <x v="2"/>
    <n v="0"/>
    <n v="0"/>
    <n v="0"/>
  </r>
  <r>
    <n v="47457946"/>
    <x v="1"/>
    <s v="PORT EVERGLADES PLANT GAS TURBINE FACILITIES - 5070512045"/>
    <s v="34400Z000-PG0923-PtEverglades GTs"/>
    <s v="2004"/>
    <d v="2004-07-01T00:00:00"/>
    <d v="2004-07-01T00:00:00"/>
    <s v="101000 Electric Plant In Service"/>
    <x v="1"/>
    <s v="272.1572 : ROTOR COILS"/>
    <x v="0"/>
    <x v="2"/>
    <n v="0"/>
    <n v="0"/>
    <n v="0"/>
  </r>
  <r>
    <n v="49598964"/>
    <x v="1"/>
    <s v="PORT EVERGLADES PLANT GAS TURBINE FACILITIES - 5070512045"/>
    <s v="34400Z000-PG0923-PtEverglades GTs"/>
    <s v="2004"/>
    <d v="2004-02-01T00:00:00"/>
    <d v="2004-02-01T00:00:00"/>
    <s v="101000 Electric Plant In Service"/>
    <x v="1"/>
    <s v="272.1572 : ROTOR COILS"/>
    <x v="0"/>
    <x v="2"/>
    <n v="0"/>
    <n v="0"/>
    <n v="0"/>
  </r>
  <r>
    <n v="53613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272.1575 : WEDGE SYSTEM"/>
    <x v="0"/>
    <x v="2"/>
    <n v="0"/>
    <n v="0"/>
    <n v="0"/>
  </r>
  <r>
    <n v="818711"/>
    <x v="1"/>
    <s v="PORT EVERGLADES PLANT GAS TURBINE FACILITIES - 5070512045"/>
    <s v="34400Z000-PG0923-PtEverglades GTs"/>
    <s v="2000"/>
    <d v="2000-07-01T00:00:00"/>
    <d v="2000-07-01T00:00:00"/>
    <s v="106100 Const Not Classified-Plt In "/>
    <x v="1"/>
    <s v="000.000 : Non-Unitized"/>
    <x v="0"/>
    <x v="2"/>
    <n v="0"/>
    <n v="0"/>
    <n v="0"/>
  </r>
  <r>
    <n v="818712"/>
    <x v="1"/>
    <s v="PORT EVERGLADES PLANT GAS TURBINE FACILITIES - 5070512045"/>
    <s v="34400Z000-PG0923-PtEverglades GTs"/>
    <s v="2001"/>
    <d v="2001-07-01T00:00:00"/>
    <d v="2001-07-01T00:00:00"/>
    <s v="106100 Const Not Classified-Plt In "/>
    <x v="1"/>
    <s v="000.000 : Non-Unitized"/>
    <x v="0"/>
    <x v="2"/>
    <n v="0"/>
    <n v="0"/>
    <n v="0"/>
  </r>
  <r>
    <n v="43720256"/>
    <x v="1"/>
    <s v="PORT EVERGLADES PLANT GAS TURBINE FACILITIES - 5070512045"/>
    <s v="34400Z000-PG0923-PtEverglades GTs"/>
    <s v="2004"/>
    <d v="2004-03-01T00:00:00"/>
    <d v="2004-04-01T00:00:00"/>
    <s v="106100 Const Not Classified-Plt In "/>
    <x v="1"/>
    <s v="000.000 : Non-Unitized"/>
    <x v="0"/>
    <x v="2"/>
    <n v="0"/>
    <n v="0"/>
    <n v="0"/>
  </r>
  <r>
    <n v="46073853"/>
    <x v="1"/>
    <s v="PORT EVERGLADES PLANT GAS TURBINE FACILITIES - 5070512045"/>
    <s v="34400Z000-PG0923-PtEverglades GTs"/>
    <s v="2004"/>
    <d v="2004-07-01T00:00:00"/>
    <d v="2004-07-01T00:00:00"/>
    <s v="106100 Const Not Classified-Plt In "/>
    <x v="1"/>
    <s v="000.000 : Non-Unitized"/>
    <x v="0"/>
    <x v="2"/>
    <n v="0"/>
    <n v="0"/>
    <n v="0"/>
  </r>
  <r>
    <n v="46635719"/>
    <x v="1"/>
    <s v="PORT EVERGLADES PLANT GAS TURBINE FACILITIES - 5070512045"/>
    <s v="34400Z000-PG0923-PtEverglades GTs"/>
    <s v="2004"/>
    <d v="2004-08-01T00:00:00"/>
    <d v="2004-08-01T00:00:00"/>
    <s v="106100 Const Not Classified-Plt In "/>
    <x v="1"/>
    <s v="000.000 : Non-Unitized"/>
    <x v="0"/>
    <x v="2"/>
    <n v="0"/>
    <n v="0"/>
    <n v="0"/>
  </r>
  <r>
    <n v="52685046"/>
    <x v="1"/>
    <s v="PORT EVERGLADES PLANT GAS TURBINE FACILITIES - 5070512045"/>
    <s v="34400Z000-PG0923-PtEverglades GTs"/>
    <s v="2005"/>
    <d v="2005-04-01T00:00:00"/>
    <d v="2005-04-01T00:00:00"/>
    <s v="106100 Const Not Classified-Plt In "/>
    <x v="1"/>
    <s v="000.000 : Non-Unitized"/>
    <x v="0"/>
    <x v="2"/>
    <n v="0"/>
    <n v="0"/>
    <n v="0"/>
  </r>
  <r>
    <n v="57436373"/>
    <x v="1"/>
    <s v="PORT EVERGLADES PLANT GAS TURBINE FACILITIES - 5070512045"/>
    <s v="34400Z000-PG0923-PtEverglades GTs"/>
    <s v="2005"/>
    <d v="2005-09-01T00:00:00"/>
    <d v="2005-10-01T00:00:00"/>
    <s v="106100 Const Not Classified-Plt In "/>
    <x v="1"/>
    <s v="000.000 : Non-Unitized"/>
    <x v="0"/>
    <x v="2"/>
    <n v="0"/>
    <n v="0"/>
    <n v="0"/>
  </r>
  <r>
    <n v="53475"/>
    <x v="1"/>
    <s v="PORT EVERGLADES PLANT GAS TURBINE FACILITIES - 5070512045"/>
    <s v="34400Z000-PG0923-PtEverglades GTs"/>
    <s v="1971"/>
    <d v="1971-07-01T00:00:00"/>
    <d v="1971-07-01T00:00:00"/>
    <s v="101000 Electric Plant In Service"/>
    <x v="1"/>
    <s v="000.000 : FPL Conversion 000"/>
    <x v="0"/>
    <x v="2"/>
    <n v="0"/>
    <n v="0"/>
    <n v="0"/>
  </r>
  <r>
    <n v="53476"/>
    <x v="1"/>
    <s v="PORT EVERGLADES PLANT GAS TURBINE FACILITIES - 5070512045"/>
    <s v="34400Z000-PG0923-PtEverglades GTs"/>
    <s v="1974"/>
    <d v="1974-07-01T00:00:00"/>
    <d v="1974-07-01T00:00:00"/>
    <s v="101000 Electric Plant In Service"/>
    <x v="1"/>
    <s v="000.000 : FPL Conversion 000"/>
    <x v="0"/>
    <x v="2"/>
    <n v="0"/>
    <n v="0"/>
    <n v="0"/>
  </r>
  <r>
    <n v="53477"/>
    <x v="1"/>
    <s v="PORT EVERGLADES PLANT GAS TURBINE FACILITIES - 5070512045"/>
    <s v="34400Z000-PG0923-PtEverglades GTs"/>
    <s v="2000"/>
    <d v="2000-07-01T00:00:00"/>
    <d v="2000-07-01T00:00:00"/>
    <s v="101000 Electric Plant In Service"/>
    <x v="1"/>
    <s v="000.000 : FPL Conversion 000"/>
    <x v="0"/>
    <x v="2"/>
    <n v="0"/>
    <n v="0"/>
    <n v="0"/>
  </r>
  <r>
    <n v="53478"/>
    <x v="1"/>
    <s v="PORT EVERGLADES PLANT GAS TURBINE FACILITIES - 5070512045"/>
    <s v="34400Z000-PG0923-PtEverglades GTs"/>
    <s v="2001"/>
    <d v="2001-07-01T00:00:00"/>
    <d v="2001-07-01T00:00:00"/>
    <s v="101000 Electric Plant In Service"/>
    <x v="1"/>
    <s v="000.000 : FPL Conversion 000"/>
    <x v="0"/>
    <x v="2"/>
    <n v="0"/>
    <n v="0"/>
    <n v="0"/>
  </r>
  <r>
    <n v="53474"/>
    <x v="1"/>
    <s v="PORT EVERGLADES POWER PLANT GAS TURBINE FACIL - 5070512044"/>
    <s v="34400Z000-PG0923-PtEverglades GTs"/>
    <s v="1974"/>
    <d v="1974-07-01T00:00:00"/>
    <d v="1974-07-01T00:00:00"/>
    <s v="101000 Electric Plant In Service"/>
    <x v="1"/>
    <s v="000.000 : FPL Conversion 000"/>
    <x v="0"/>
    <x v="2"/>
    <n v="0"/>
    <n v="0"/>
    <n v="0"/>
  </r>
  <r>
    <n v="818901"/>
    <x v="1"/>
    <s v="PORT EVERGLADES PLANT GAS TURBINE FACILITIES - 5070512045"/>
    <s v="34500Z000-PG0923-PtEverglades GTs"/>
    <s v="1980"/>
    <d v="1980-07-01T00:00:00"/>
    <d v="1980-07-01T00:00:00"/>
    <s v="106100 Const Not Classified-Plt In "/>
    <x v="4"/>
    <s v="000.000 : Non-Unitized"/>
    <x v="0"/>
    <x v="2"/>
    <n v="0"/>
    <n v="0"/>
    <n v="0"/>
  </r>
  <r>
    <n v="818902"/>
    <x v="1"/>
    <s v="PORT EVERGLADES PLANT GAS TURBINE FACILITIES - 5070512045"/>
    <s v="34500Z000-PG0923-PtEverglades GTs"/>
    <s v="1982"/>
    <d v="1982-07-01T00:00:00"/>
    <d v="1982-07-01T00:00:00"/>
    <s v="106100 Const Not Classified-Plt In "/>
    <x v="4"/>
    <s v="000.000 : Non-Unitized"/>
    <x v="0"/>
    <x v="2"/>
    <n v="0"/>
    <n v="0"/>
    <n v="0"/>
  </r>
  <r>
    <n v="818903"/>
    <x v="1"/>
    <s v="PORT EVERGLADES PLANT GAS TURBINE FACILITIES - 5070512045"/>
    <s v="34500Z000-PG0923-PtEverglades GTs"/>
    <s v="1982"/>
    <d v="1982-07-01T00:00:00"/>
    <d v="1982-07-01T00:00:00"/>
    <s v="106100 Const Not Classified-Plt In "/>
    <x v="4"/>
    <s v="000.000 : Non-Unitized"/>
    <x v="0"/>
    <x v="2"/>
    <n v="0"/>
    <n v="0"/>
    <n v="0"/>
  </r>
  <r>
    <n v="818904"/>
    <x v="1"/>
    <s v="PORT EVERGLADES PLANT GAS TURBINE FACILITIES - 5070512045"/>
    <s v="34500Z000-PG0923-PtEverglades GTs"/>
    <s v="1982"/>
    <d v="1982-07-01T00:00:00"/>
    <d v="1982-07-01T00:00:00"/>
    <s v="106100 Const Not Classified-Plt In "/>
    <x v="4"/>
    <s v="000.000 : Non-Unitized"/>
    <x v="0"/>
    <x v="2"/>
    <n v="0"/>
    <n v="0"/>
    <n v="0"/>
  </r>
  <r>
    <n v="818905"/>
    <x v="1"/>
    <s v="PORT EVERGLADES PLANT GAS TURBINE FACILITIES - 5070512045"/>
    <s v="34500Z000-PG0923-PtEverglades GTs"/>
    <s v="1984"/>
    <d v="1984-07-01T00:00:00"/>
    <d v="1984-07-01T00:00:00"/>
    <s v="106100 Const Not Classified-Plt In "/>
    <x v="4"/>
    <s v="000.000 : Non-Unitized"/>
    <x v="0"/>
    <x v="2"/>
    <n v="0"/>
    <n v="0"/>
    <n v="0"/>
  </r>
  <r>
    <n v="818906"/>
    <x v="1"/>
    <s v="PORT EVERGLADES PLANT GAS TURBINE FACILITIES - 5070512045"/>
    <s v="34500Z000-PG0923-PtEverglades GTs"/>
    <s v="1987"/>
    <d v="1987-07-01T00:00:00"/>
    <d v="1987-07-01T00:00:00"/>
    <s v="106100 Const Not Classified-Plt In "/>
    <x v="4"/>
    <s v="000.000 : Non-Unitized"/>
    <x v="0"/>
    <x v="2"/>
    <n v="0"/>
    <n v="0"/>
    <n v="0"/>
  </r>
  <r>
    <n v="818907"/>
    <x v="1"/>
    <s v="PORT EVERGLADES PLANT GAS TURBINE FACILITIES - 5070512045"/>
    <s v="34500Z000-PG0923-PtEverglades GTs"/>
    <s v="1991"/>
    <d v="1991-07-01T00:00:00"/>
    <d v="1991-07-01T00:00:00"/>
    <s v="106100 Const Not Classified-Plt In "/>
    <x v="4"/>
    <s v="000.000 : Non-Unitized"/>
    <x v="0"/>
    <x v="2"/>
    <n v="0"/>
    <n v="0"/>
    <n v="0"/>
  </r>
  <r>
    <n v="818908"/>
    <x v="1"/>
    <s v="PORT EVERGLADES PLANT GAS TURBINE FACILITIES - 5070512045"/>
    <s v="34500Z000-PG0923-PtEverglades GTs"/>
    <s v="1992"/>
    <d v="1992-07-01T00:00:00"/>
    <d v="1992-07-01T00:00:00"/>
    <s v="106100 Const Not Classified-Plt In "/>
    <x v="4"/>
    <s v="000.000 : Non-Unitized"/>
    <x v="0"/>
    <x v="2"/>
    <n v="0"/>
    <n v="0"/>
    <n v="0"/>
  </r>
  <r>
    <n v="818909"/>
    <x v="1"/>
    <s v="PORT EVERGLADES PLANT GAS TURBINE FACILITIES - 5070512045"/>
    <s v="34500Z000-PG0923-PtEverglades GTs"/>
    <s v="1995"/>
    <d v="1995-07-01T00:00:00"/>
    <d v="1995-07-01T00:00:00"/>
    <s v="106100 Const Not Classified-Plt In "/>
    <x v="4"/>
    <s v="000.000 : Non-Unitized"/>
    <x v="0"/>
    <x v="2"/>
    <n v="0"/>
    <n v="0"/>
    <n v="0"/>
  </r>
  <r>
    <n v="818910"/>
    <x v="1"/>
    <s v="PORT EVERGLADES PLANT GAS TURBINE FACILITIES - 5070512045"/>
    <s v="34500Z000-PG0923-PtEverglades GTs"/>
    <s v="1995"/>
    <d v="1995-07-01T00:00:00"/>
    <d v="1995-07-01T00:00:00"/>
    <s v="106100 Const Not Classified-Plt In "/>
    <x v="4"/>
    <s v="000.000 : Non-Unitized"/>
    <x v="0"/>
    <x v="2"/>
    <n v="0"/>
    <n v="0"/>
    <n v="0"/>
  </r>
  <r>
    <n v="15560255"/>
    <x v="1"/>
    <s v="PORT EVERGLADES PLANT GAS TURBINE FACILITIES - 5070512045"/>
    <s v="34500Z000-PG0923-PtEverglades GTs"/>
    <s v="2002"/>
    <d v="2002-05-01T00:00:00"/>
    <d v="2002-06-01T00:00:00"/>
    <s v="106100 Const Not Classified-Plt In "/>
    <x v="4"/>
    <s v="000.000 : Non-Unitized"/>
    <x v="0"/>
    <x v="2"/>
    <n v="0"/>
    <n v="0"/>
    <n v="0"/>
  </r>
  <r>
    <n v="43716557"/>
    <x v="1"/>
    <s v="PORT EVERGLADES PLANT GAS TURBINE FACILITIES - 5070512045"/>
    <s v="34500Z000-PG0923-PtEverglades GTs"/>
    <s v="2004"/>
    <d v="2004-04-01T00:00:00"/>
    <d v="2004-04-01T00:00:00"/>
    <s v="106100 Const Not Classified-Plt In "/>
    <x v="4"/>
    <s v="000.000 : Non-Unitized"/>
    <x v="0"/>
    <x v="2"/>
    <n v="0"/>
    <n v="0"/>
    <n v="0"/>
  </r>
  <r>
    <n v="48588346"/>
    <x v="1"/>
    <s v="PORT EVERGLADES PLANT GAS TURBINE FACILITIES - 5070512045"/>
    <s v="34500Z000-PG0923-PtEverglades GTs"/>
    <s v="2004"/>
    <d v="2004-11-01T00:00:00"/>
    <d v="2004-11-01T00:00:00"/>
    <s v="106100 Const Not Classified-Plt In "/>
    <x v="4"/>
    <s v="000.000 : Non-Unitized"/>
    <x v="0"/>
    <x v="2"/>
    <n v="0"/>
    <n v="0"/>
    <n v="0"/>
  </r>
  <r>
    <n v="57442792"/>
    <x v="1"/>
    <s v="PORT EVERGLADES PLANT GAS TURBINE FACILITIES - 5070512045"/>
    <s v="34500Z000-PG0923-PtEverglades GTs"/>
    <s v="2005"/>
    <d v="2005-10-01T00:00:00"/>
    <d v="2005-10-01T00:00:00"/>
    <s v="106100 Const Not Classified-Plt In "/>
    <x v="4"/>
    <s v="000.000 : Non-Unitized"/>
    <x v="0"/>
    <x v="2"/>
    <n v="0"/>
    <n v="0"/>
    <n v="0"/>
  </r>
  <r>
    <n v="89488555"/>
    <x v="1"/>
    <s v="PORT EVERGLADES PLANT GAS TURBINE FACILITIES - 5070512045"/>
    <s v="34500Z000-PG0923-PtEverglades GTs"/>
    <s v="2008"/>
    <d v="2008-12-01T00:00:00"/>
    <d v="2008-12-01T00:00:00"/>
    <s v="106100 Const Not Classified-Plt In "/>
    <x v="4"/>
    <s v="000.000 : Non-Unitized"/>
    <x v="0"/>
    <x v="2"/>
    <n v="0"/>
    <n v="0"/>
    <n v="0"/>
  </r>
  <r>
    <n v="90633056"/>
    <x v="1"/>
    <s v="PORT EVERGLADES PLANT GAS TURBINE FACILITIES - 5070512045"/>
    <s v="34500Z000-PG0923-PtEverglades GTs"/>
    <s v="2008"/>
    <d v="2008-04-01T00:00:00"/>
    <d v="2009-02-01T00:00:00"/>
    <s v="106100 Const Not Classified-Plt In "/>
    <x v="4"/>
    <s v="000.000 : Non-Unitized"/>
    <x v="0"/>
    <x v="2"/>
    <n v="0"/>
    <n v="0"/>
    <n v="0"/>
  </r>
  <r>
    <n v="91287286"/>
    <x v="1"/>
    <s v="PORT EVERGLADES PLANT GAS TURBINE FACILITIES - 5070512045"/>
    <s v="34500Z000-PG0923-PtEverglades GTs"/>
    <s v="2008"/>
    <d v="2008-12-01T00:00:00"/>
    <d v="2009-03-01T00:00:00"/>
    <s v="106100 Const Not Classified-Plt In "/>
    <x v="4"/>
    <s v="000.000 : Non-Unitized"/>
    <x v="0"/>
    <x v="2"/>
    <n v="0"/>
    <n v="0"/>
    <n v="0"/>
  </r>
  <r>
    <n v="95603238"/>
    <x v="1"/>
    <s v="PORT EVERGLADES PLANT GAS TURBINE FACILITIES - 5070512045"/>
    <s v="34500Z000-PG0923-PtEverglades GTs"/>
    <s v="2009"/>
    <d v="2009-11-01T00:00:00"/>
    <d v="2009-11-01T00:00:00"/>
    <s v="106100 Const Not Classified-Plt In "/>
    <x v="4"/>
    <s v="000.000 : Non-Unitized"/>
    <x v="0"/>
    <x v="2"/>
    <n v="0"/>
    <n v="0"/>
    <n v="0"/>
  </r>
  <r>
    <n v="95603671"/>
    <x v="1"/>
    <s v="PORT EVERGLADES PLANT GAS TURBINE FACILITIES - 5070512045"/>
    <s v="34500Z000-PG0923-PtEverglades GTs"/>
    <s v="2009"/>
    <d v="2009-11-01T00:00:00"/>
    <d v="2009-11-01T00:00:00"/>
    <s v="106100 Const Not Classified-Plt In "/>
    <x v="4"/>
    <s v="000.000 : Non-Unitized"/>
    <x v="0"/>
    <x v="2"/>
    <n v="0"/>
    <n v="0"/>
    <n v="0"/>
  </r>
  <r>
    <n v="101837694"/>
    <x v="1"/>
    <s v="PORT EVERGLADES PLANT GAS TURBINE FACILITIES - 5070512045"/>
    <s v="34500Z000-PG0923-PtEverglades GTs"/>
    <s v="2010"/>
    <d v="2010-11-01T00:00:00"/>
    <d v="2010-11-01T00:00:00"/>
    <s v="106100 Const Not Classified-Plt In "/>
    <x v="4"/>
    <s v="000.000 : Non-Unitized"/>
    <x v="0"/>
    <x v="2"/>
    <n v="0"/>
    <n v="0"/>
    <n v="0"/>
  </r>
  <r>
    <n v="91346562"/>
    <x v="1"/>
    <s v="PORT EVERGLADES PLANT GAS TURBINE FACILITIES - 5070512045"/>
    <s v="34500Z023-PG0923-PtEverglades GTs"/>
    <s v="2008"/>
    <d v="2008-12-01T00:00:00"/>
    <d v="2009-03-01T00:00:00"/>
    <s v="106100 Const Not Classified-Plt In "/>
    <x v="4"/>
    <s v="000.000 : Non-Unitized"/>
    <x v="2"/>
    <x v="2"/>
    <n v="0"/>
    <n v="0"/>
    <n v="0"/>
  </r>
  <r>
    <n v="53873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000.000 : FPL Conversion 000"/>
    <x v="0"/>
    <x v="2"/>
    <n v="0"/>
    <n v="0"/>
    <n v="0"/>
  </r>
  <r>
    <n v="53874"/>
    <x v="1"/>
    <s v="PORT EVERGLADES PLANT GAS TURBINE FACILITIES - 5070512045"/>
    <s v="34500Z000-PG0923-PtEverglades GTs"/>
    <s v="1978"/>
    <d v="1978-07-01T00:00:00"/>
    <d v="1978-07-01T00:00:00"/>
    <s v="101000 Electric Plant In Service"/>
    <x v="4"/>
    <s v="000.000 : FPL Conversion 000"/>
    <x v="0"/>
    <x v="2"/>
    <n v="0"/>
    <n v="0"/>
    <n v="0"/>
  </r>
  <r>
    <n v="53875"/>
    <x v="1"/>
    <s v="PORT EVERGLADES PLANT GAS TURBINE FACILITIES - 5070512045"/>
    <s v="34500Z000-PG0923-PtEverglades GTs"/>
    <s v="1980"/>
    <d v="1980-07-01T00:00:00"/>
    <d v="1980-07-01T00:00:00"/>
    <s v="101000 Electric Plant In Service"/>
    <x v="4"/>
    <s v="000.000 : FPL Conversion 000"/>
    <x v="0"/>
    <x v="2"/>
    <n v="0"/>
    <n v="0"/>
    <n v="0"/>
  </r>
  <r>
    <n v="53876"/>
    <x v="1"/>
    <s v="PORT EVERGLADES PLANT GAS TURBINE FACILITIES - 5070512045"/>
    <s v="34500Z000-PG0923-PtEverglades GTs"/>
    <s v="1981"/>
    <d v="1981-07-01T00:00:00"/>
    <d v="1981-07-01T00:00:00"/>
    <s v="101000 Electric Plant In Service"/>
    <x v="4"/>
    <s v="000.000 : FPL Conversion 000"/>
    <x v="0"/>
    <x v="2"/>
    <n v="0"/>
    <n v="0"/>
    <n v="0"/>
  </r>
  <r>
    <n v="53877"/>
    <x v="1"/>
    <s v="PORT EVERGLADES PLANT GAS TURBINE FACILITIES - 5070512045"/>
    <s v="34500Z000-PG0923-PtEverglades GTs"/>
    <s v="1982"/>
    <d v="1982-07-01T00:00:00"/>
    <d v="1982-07-01T00:00:00"/>
    <s v="101000 Electric Plant In Service"/>
    <x v="4"/>
    <s v="000.000 : FPL Conversion 000"/>
    <x v="0"/>
    <x v="2"/>
    <n v="0"/>
    <n v="0"/>
    <n v="0"/>
  </r>
  <r>
    <n v="53878"/>
    <x v="1"/>
    <s v="PORT EVERGLADES PLANT GAS TURBINE FACILITIES - 5070512045"/>
    <s v="34500Z000-PG0923-PtEverglades GTs"/>
    <s v="1984"/>
    <d v="1984-07-01T00:00:00"/>
    <d v="1984-07-01T00:00:00"/>
    <s v="101000 Electric Plant In Service"/>
    <x v="4"/>
    <s v="000.000 : FPL Conversion 000"/>
    <x v="0"/>
    <x v="2"/>
    <n v="0"/>
    <n v="0"/>
    <n v="0"/>
  </r>
  <r>
    <n v="53879"/>
    <x v="1"/>
    <s v="PORT EVERGLADES PLANT GAS TURBINE FACILITIES - 5070512045"/>
    <s v="34500Z000-PG0923-PtEverglades GTs"/>
    <s v="1987"/>
    <d v="1987-07-01T00:00:00"/>
    <d v="1987-07-01T00:00:00"/>
    <s v="101000 Electric Plant In Service"/>
    <x v="4"/>
    <s v="000.000 : FPL Conversion 000"/>
    <x v="0"/>
    <x v="2"/>
    <n v="0"/>
    <n v="0"/>
    <n v="0"/>
  </r>
  <r>
    <n v="53881"/>
    <x v="1"/>
    <s v="PORT EVERGLADES PLANT GAS TURBINE FACILITIES - 5070512045"/>
    <s v="34500Z000-PG0923-PtEverglades GTs"/>
    <s v="1992"/>
    <d v="1992-07-01T00:00:00"/>
    <d v="1992-07-01T00:00:00"/>
    <s v="101000 Electric Plant In Service"/>
    <x v="4"/>
    <s v="000.000 : FPL Conversion 000"/>
    <x v="0"/>
    <x v="2"/>
    <n v="0"/>
    <n v="0"/>
    <n v="0"/>
  </r>
  <r>
    <n v="53882"/>
    <x v="1"/>
    <s v="PORT EVERGLADES PLANT GAS TURBINE FACILITIES - 5070512045"/>
    <s v="34500Z000-PG0923-PtEverglades GTs"/>
    <s v="1995"/>
    <d v="1995-07-01T00:00:00"/>
    <d v="1995-07-01T00:00:00"/>
    <s v="101000 Electric Plant In Service"/>
    <x v="4"/>
    <s v="000.000 : FPL Conversion 000"/>
    <x v="0"/>
    <x v="2"/>
    <n v="0"/>
    <n v="0"/>
    <n v="0"/>
  </r>
  <r>
    <n v="41739741"/>
    <x v="1"/>
    <s v="PORT EVERGLADES PLANT GAS TURBINE FACILITIES - 5070512045"/>
    <s v="34500Z000-PG0923-PtEverglades GTs"/>
    <s v="1995"/>
    <d v="1995-07-01T00:00:00"/>
    <d v="1995-07-01T00:00:00"/>
    <s v="101000 Electric Plant In Service"/>
    <x v="4"/>
    <s v="291.1797 : BATTERY"/>
    <x v="0"/>
    <x v="2"/>
    <n v="0"/>
    <n v="0"/>
    <n v="0"/>
  </r>
  <r>
    <n v="54119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291.1796 : ALL OTHER STATION BATTER"/>
    <x v="0"/>
    <x v="2"/>
    <n v="0"/>
    <n v="0"/>
    <n v="0"/>
  </r>
  <r>
    <n v="54120"/>
    <x v="1"/>
    <s v="PORT EVERGLADES PLANT GAS TURBINE FACILITIES - 5070512045"/>
    <s v="34500Z000-PG0923-PtEverglades GTs"/>
    <s v="1995"/>
    <d v="1995-07-01T00:00:00"/>
    <d v="1995-07-01T00:00:00"/>
    <s v="101000 Electric Plant In Service"/>
    <x v="4"/>
    <s v="291.1796 : ALL OTHER STATION BATTER"/>
    <x v="0"/>
    <x v="2"/>
    <n v="0"/>
    <n v="0"/>
    <n v="0"/>
  </r>
  <r>
    <n v="54143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291.1798 : BATTERY CHARGER-PRODUCTI"/>
    <x v="0"/>
    <x v="2"/>
    <n v="0"/>
    <n v="0"/>
    <n v="0"/>
  </r>
  <r>
    <n v="54144"/>
    <x v="1"/>
    <s v="PORT EVERGLADES PLANT GAS TURBINE FACILITIES - 5070512045"/>
    <s v="34500Z000-PG0923-PtEverglades GTs"/>
    <s v="1995"/>
    <d v="1995-07-01T00:00:00"/>
    <d v="1995-07-01T00:00:00"/>
    <s v="101000 Electric Plant In Service"/>
    <x v="4"/>
    <s v="291.1798 : BATTERY CHARGER-PRODUCTI"/>
    <x v="0"/>
    <x v="2"/>
    <n v="0"/>
    <n v="0"/>
    <n v="0"/>
  </r>
  <r>
    <n v="54280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482.5833 : CONTROL/INSTRUMENTATION "/>
    <x v="0"/>
    <x v="2"/>
    <n v="0"/>
    <n v="0"/>
    <n v="0"/>
  </r>
  <r>
    <n v="54524"/>
    <x v="1"/>
    <s v="PORT EVERGLADES PLANT GAS TURBINE FACILITIES - 5070512045"/>
    <s v="34500Z000-PG0923-PtEverglades GTs"/>
    <s v="1982"/>
    <d v="1982-07-01T00:00:00"/>
    <d v="1982-07-01T00:00:00"/>
    <s v="101000 Electric Plant In Service"/>
    <x v="4"/>
    <s v="683.7713 : RECORDER                "/>
    <x v="0"/>
    <x v="2"/>
    <n v="0"/>
    <n v="0"/>
    <n v="0"/>
  </r>
  <r>
    <n v="54538"/>
    <x v="1"/>
    <s v="PORT EVERGLADES PLANT GAS TURBINE FACILITIES - 5070512045"/>
    <s v="34500Z000-PG0923-PtEverglades GTs"/>
    <s v="1978"/>
    <d v="1978-07-01T00:00:00"/>
    <d v="1978-07-01T00:00:00"/>
    <s v="101000 Electric Plant In Service"/>
    <x v="4"/>
    <s v="683.7717 : DISPLAY TERMINAL        "/>
    <x v="0"/>
    <x v="2"/>
    <n v="0"/>
    <n v="0"/>
    <n v="0"/>
  </r>
  <r>
    <n v="54539"/>
    <x v="1"/>
    <s v="PORT EVERGLADES PLANT GAS TURBINE FACILITIES - 5070512045"/>
    <s v="34500Z000-PG0923-PtEverglades GTs"/>
    <s v="1987"/>
    <d v="1987-07-01T00:00:00"/>
    <d v="1987-07-01T00:00:00"/>
    <s v="101000 Electric Plant In Service"/>
    <x v="4"/>
    <s v="683.7717 : DISPLAY TERMINAL        "/>
    <x v="0"/>
    <x v="2"/>
    <n v="0"/>
    <n v="0"/>
    <n v="0"/>
  </r>
  <r>
    <n v="54561"/>
    <x v="1"/>
    <s v="PORT EVERGLADES PLANT GAS TURBINE FACILITIES - 5070512045"/>
    <s v="34500Z000-PG0923-PtEverglades GTs"/>
    <s v="1971"/>
    <d v="1971-07-01T00:00:00"/>
    <d v="1971-07-01T00:00:00"/>
    <s v="101000 Electric Plant In Service"/>
    <x v="4"/>
    <s v="684.7732 : RELAY, NEGATIVE SEQUENCE"/>
    <x v="0"/>
    <x v="2"/>
    <n v="0"/>
    <n v="0"/>
    <n v="0"/>
  </r>
  <r>
    <n v="54622"/>
    <x v="1"/>
    <s v="PORT EVERGLADES PLANT GAS TURBINE FACILITIES - 5070512045"/>
    <s v="34500Z000-PG0923-PtEverglades GTs"/>
    <s v="1984"/>
    <d v="1984-07-01T00:00:00"/>
    <d v="1984-07-01T00:00:00"/>
    <s v="101000 Electric Plant In Service"/>
    <x v="4"/>
    <s v="684.7735 : INADVERTENT ENERGIZATION"/>
    <x v="0"/>
    <x v="2"/>
    <n v="0"/>
    <n v="0"/>
    <n v="0"/>
  </r>
  <r>
    <n v="54623"/>
    <x v="1"/>
    <s v="PORT EVERGLADES PLANT GAS TURBINE FACILITIES - 5070512045"/>
    <s v="34500Z000-PG0923-PtEverglades GTs"/>
    <s v="1992"/>
    <d v="1992-07-01T00:00:00"/>
    <d v="1992-07-01T00:00:00"/>
    <s v="101000 Electric Plant In Service"/>
    <x v="4"/>
    <s v="684.7735 : INADVERTENT ENERGIZATION"/>
    <x v="0"/>
    <x v="2"/>
    <n v="0"/>
    <n v="0"/>
    <n v="0"/>
  </r>
  <r>
    <n v="88305032"/>
    <x v="1"/>
    <s v="PORT EVERGLADES PLANT GAS TURBINE FACILITIES - 5070512045"/>
    <s v="34600Z000-PG0923-PtEverglades GTs"/>
    <s v="2008"/>
    <d v="2008-09-01T00:00:00"/>
    <d v="2008-10-01T00:00:00"/>
    <s v="106100 Const Not Classified-Plt In "/>
    <x v="6"/>
    <s v="000.000 : Non-Unitized"/>
    <x v="0"/>
    <x v="2"/>
    <n v="0"/>
    <n v="0"/>
    <n v="0"/>
  </r>
  <r>
    <n v="88838119"/>
    <x v="1"/>
    <s v="PORT EVERGLADES PLANT GAS TURBINE FACILITIES - 5070512045"/>
    <s v="34600Z000-PG0923-PtEverglades GTs"/>
    <s v="2008"/>
    <d v="2008-10-01T00:00:00"/>
    <d v="2008-11-01T00:00:00"/>
    <s v="106100 Const Not Classified-Plt In "/>
    <x v="6"/>
    <s v="000.000 : Non-Unitized"/>
    <x v="0"/>
    <x v="2"/>
    <n v="0"/>
    <n v="0"/>
    <n v="0"/>
  </r>
  <r>
    <n v="92306191"/>
    <x v="1"/>
    <s v="PORT EVERGLADES PLANT GAS TURBINE FACILITIES - 5070512045"/>
    <s v="34600Z000-PG0923-PtEverglades GTs"/>
    <s v="2009"/>
    <d v="2009-04-01T00:00:00"/>
    <d v="2009-05-01T00:00:00"/>
    <s v="106100 Const Not Classified-Plt In "/>
    <x v="6"/>
    <s v="000.000 : Non-Unitized"/>
    <x v="0"/>
    <x v="2"/>
    <n v="0"/>
    <n v="0"/>
    <n v="0"/>
  </r>
  <r>
    <n v="92886603"/>
    <x v="1"/>
    <s v="PORT EVERGLADES PLANT GAS TURBINE FACILITIES - 5070512045"/>
    <s v="34600Z000-PG0923-PtEverglades GTs"/>
    <s v="2009"/>
    <d v="2009-05-01T00:00:00"/>
    <d v="2009-06-01T00:00:00"/>
    <s v="106100 Const Not Classified-Plt In "/>
    <x v="6"/>
    <s v="000.000 : Non-Unitized"/>
    <x v="0"/>
    <x v="2"/>
    <n v="0"/>
    <n v="0"/>
    <n v="0"/>
  </r>
  <r>
    <n v="102335119"/>
    <x v="1"/>
    <s v="PORT EVERGLADES PLANT GAS TURBINE FACILITIES - 5070512045"/>
    <s v="34600Z000-PG0923-PtEverglades GTs"/>
    <s v="2010"/>
    <d v="2010-11-01T00:00:00"/>
    <d v="2010-12-01T00:00:00"/>
    <s v="106100 Const Not Classified-Plt In "/>
    <x v="6"/>
    <s v="000.000 : Non-Unitized"/>
    <x v="0"/>
    <x v="2"/>
    <n v="0"/>
    <n v="0"/>
    <n v="0"/>
  </r>
  <r>
    <n v="54707"/>
    <x v="1"/>
    <s v="PORT EVERGLADES PLANT GAS TURBINE FACILITIES - 5070512045"/>
    <s v="34600Z000-PG0923-PtEverglades GTs"/>
    <s v="1971"/>
    <d v="1971-07-01T00:00:00"/>
    <d v="1971-07-01T00:00:00"/>
    <s v="101000 Electric Plant In Service"/>
    <x v="6"/>
    <s v="000.000 : FPL Conversion 000"/>
    <x v="0"/>
    <x v="2"/>
    <n v="0"/>
    <n v="0"/>
    <n v="0"/>
  </r>
  <r>
    <n v="651639943"/>
    <x v="1"/>
    <s v="PORT EVERGLADES PLANT GAS TURBINE FACILITIES - 5070512045"/>
    <s v="34670Z000-PG-PtEverglades GTs"/>
    <s v="2011"/>
    <d v="2011-05-01T00:00:00"/>
    <d v="2011-06-01T00:00:00"/>
    <s v="106100 Const Not Classified-Plt In "/>
    <x v="5"/>
    <s v="000.000 : Non-Unitized"/>
    <x v="0"/>
    <x v="2"/>
    <n v="0"/>
    <n v="0"/>
    <n v="0"/>
  </r>
  <r>
    <n v="651646775"/>
    <x v="1"/>
    <s v="PORT EVERGLADES PLANT GAS TURBINE FACILITIES - 5070512045"/>
    <s v="34670Z000-PG-PtEverglades GTs"/>
    <s v="2006"/>
    <d v="2006-09-01T00:00:00"/>
    <d v="2006-10-01T00:00:00"/>
    <s v="101000 Electric Plant In Service"/>
    <x v="5"/>
    <s v="190.772 : PORTABLE TOOLS AND EQUIP"/>
    <x v="0"/>
    <x v="2"/>
    <n v="0"/>
    <n v="0"/>
    <n v="0"/>
  </r>
  <r>
    <n v="651647134"/>
    <x v="1"/>
    <s v="PORT EVERGLADES PLANT GAS TURBINE FACILITIES - 5070512045"/>
    <s v="34670Z000-PG-PtEverglades GTs"/>
    <s v="2006"/>
    <d v="2006-10-01T00:00:00"/>
    <d v="2006-11-01T00:00:00"/>
    <s v="101000 Electric Plant In Service"/>
    <x v="5"/>
    <s v="190.772 : PORTABLE TOOLS AND EQUIP"/>
    <x v="0"/>
    <x v="2"/>
    <n v="0"/>
    <n v="0"/>
    <n v="0"/>
  </r>
  <r>
    <n v="651648370"/>
    <x v="1"/>
    <s v="PORT EVERGLADES PLANT GAS TURBINE FACILITIES - 5070512045"/>
    <s v="34670Z000-PG-PtEverglades GTs"/>
    <s v="2006"/>
    <d v="2006-12-01T00:00:00"/>
    <d v="2007-01-01T00:00:00"/>
    <s v="101000 Electric Plant In Service"/>
    <x v="5"/>
    <s v="190.772 : PORTABLE TOOLS AND EQUIP"/>
    <x v="0"/>
    <x v="2"/>
    <n v="0"/>
    <n v="0"/>
    <n v="0"/>
  </r>
  <r>
    <n v="651649070"/>
    <x v="1"/>
    <s v="PORT EVERGLADES PLANT GAS TURBINE FACILITIES - 5070512045"/>
    <s v="34670Z000-PG-PtEverglades GTs"/>
    <s v="2007"/>
    <d v="2007-02-01T00:00:00"/>
    <d v="2007-03-01T00:00:00"/>
    <s v="101000 Electric Plant In Service"/>
    <x v="5"/>
    <s v="190.772 : PORTABLE TOOLS AND EQUIP"/>
    <x v="0"/>
    <x v="2"/>
    <n v="0"/>
    <n v="0"/>
    <n v="0"/>
  </r>
  <r>
    <n v="651649589"/>
    <x v="1"/>
    <s v="PORT EVERGLADES PLANT GAS TURBINE FACILITIES - 5070512045"/>
    <s v="34670Z000-PG-PtEverglades GTs"/>
    <s v="2007"/>
    <d v="2007-03-01T00:00:00"/>
    <d v="2007-04-01T00:00:00"/>
    <s v="101000 Electric Plant In Service"/>
    <x v="5"/>
    <s v="190.772 : PORTABLE TOOLS AND EQUIP"/>
    <x v="0"/>
    <x v="2"/>
    <n v="0"/>
    <n v="0"/>
    <n v="0"/>
  </r>
  <r>
    <n v="651650035"/>
    <x v="1"/>
    <s v="PORT EVERGLADES PLANT GAS TURBINE FACILITIES - 5070512045"/>
    <s v="34670Z000-PG-PtEverglades GTs"/>
    <s v="2007"/>
    <d v="2007-04-01T00:00:00"/>
    <d v="2007-06-01T00:00:00"/>
    <s v="101000 Electric Plant In Service"/>
    <x v="5"/>
    <s v="190.772 : PORTABLE TOOLS AND EQUIP"/>
    <x v="0"/>
    <x v="2"/>
    <n v="0"/>
    <n v="0"/>
    <n v="0"/>
  </r>
  <r>
    <n v="651651297"/>
    <x v="1"/>
    <s v="PORT EVERGLADES PLANT GAS TURBINE FACILITIES - 5070512045"/>
    <s v="34670Z000-PG-PtEverglades GTs"/>
    <s v="2007"/>
    <d v="2007-07-01T00:00:00"/>
    <d v="2007-09-01T00:00:00"/>
    <s v="101000 Electric Plant In Service"/>
    <x v="5"/>
    <s v="190.772 : PORTABLE TOOLS AND EQUIP"/>
    <x v="0"/>
    <x v="2"/>
    <n v="0"/>
    <n v="0"/>
    <n v="0"/>
  </r>
  <r>
    <n v="651652364"/>
    <x v="1"/>
    <s v="PORT EVERGLADES PLANT GAS TURBINE FACILITIES - 5070512045"/>
    <s v="34670Z000-PG-PtEverglades GTs"/>
    <s v="2007"/>
    <d v="2007-09-01T00:00:00"/>
    <d v="2007-11-01T00:00:00"/>
    <s v="101000 Electric Plant In Service"/>
    <x v="5"/>
    <s v="190.772 : PORTABLE TOOLS AND EQUIP"/>
    <x v="0"/>
    <x v="2"/>
    <n v="0"/>
    <n v="0"/>
    <n v="0"/>
  </r>
  <r>
    <n v="651652973"/>
    <x v="1"/>
    <s v="PORT EVERGLADES PLANT GAS TURBINE FACILITIES - 5070512045"/>
    <s v="34670Z000-PG-PtEverglades GTs"/>
    <s v="2007"/>
    <d v="2007-10-01T00:00:00"/>
    <d v="2007-11-01T00:00:00"/>
    <s v="101000 Electric Plant In Service"/>
    <x v="5"/>
    <s v="190.772 : PORTABLE TOOLS AND EQUIP"/>
    <x v="0"/>
    <x v="2"/>
    <n v="0"/>
    <n v="0"/>
    <n v="0"/>
  </r>
  <r>
    <n v="651654258"/>
    <x v="1"/>
    <s v="PORT EVERGLADES PLANT GAS TURBINE FACILITIES - 5070512045"/>
    <s v="34670Z000-PG-PtEverglades GTs"/>
    <s v="2007"/>
    <d v="2007-12-01T00:00:00"/>
    <d v="2008-02-01T00:00:00"/>
    <s v="101000 Electric Plant In Service"/>
    <x v="5"/>
    <s v="190.772 : PORTABLE TOOLS AND EQUIP"/>
    <x v="0"/>
    <x v="2"/>
    <n v="0"/>
    <n v="0"/>
    <n v="0"/>
  </r>
  <r>
    <n v="651654606"/>
    <x v="1"/>
    <s v="PORT EVERGLADES PLANT GAS TURBINE FACILITIES - 5070512045"/>
    <s v="34670Z000-PG-PtEverglades GTs"/>
    <s v="2008"/>
    <d v="2008-01-01T00:00:00"/>
    <d v="2008-02-01T00:00:00"/>
    <s v="101000 Electric Plant In Service"/>
    <x v="5"/>
    <s v="190.772 : PORTABLE TOOLS AND EQUIP"/>
    <x v="0"/>
    <x v="2"/>
    <n v="0"/>
    <n v="0"/>
    <n v="0"/>
  </r>
  <r>
    <n v="651655061"/>
    <x v="1"/>
    <s v="PORT EVERGLADES PLANT GAS TURBINE FACILITIES - 5070512045"/>
    <s v="34670Z000-PG-PtEverglades GTs"/>
    <s v="2008"/>
    <d v="2008-02-01T00:00:00"/>
    <d v="2008-04-01T00:00:00"/>
    <s v="101000 Electric Plant In Service"/>
    <x v="5"/>
    <s v="190.772 : PORTABLE TOOLS AND EQUIP"/>
    <x v="0"/>
    <x v="2"/>
    <n v="0"/>
    <n v="0"/>
    <n v="0"/>
  </r>
  <r>
    <n v="651655467"/>
    <x v="1"/>
    <s v="PORT EVERGLADES PLANT GAS TURBINE FACILITIES - 5070512045"/>
    <s v="34670Z000-PG-PtEverglades GTs"/>
    <s v="2008"/>
    <d v="2008-03-01T00:00:00"/>
    <d v="2008-04-01T00:00:00"/>
    <s v="101000 Electric Plant In Service"/>
    <x v="5"/>
    <s v="190.772 : PORTABLE TOOLS AND EQUIP"/>
    <x v="0"/>
    <x v="2"/>
    <n v="0"/>
    <n v="0"/>
    <n v="0"/>
  </r>
  <r>
    <n v="651656529"/>
    <x v="1"/>
    <s v="PORT EVERGLADES PLANT GAS TURBINE FACILITIES - 5070512045"/>
    <s v="34670Z000-PG-PtEverglades GTs"/>
    <s v="2008"/>
    <d v="2008-05-01T00:00:00"/>
    <d v="2008-06-01T00:00:00"/>
    <s v="101000 Electric Plant In Service"/>
    <x v="5"/>
    <s v="190.772 : PORTABLE TOOLS AND EQUIP"/>
    <x v="0"/>
    <x v="2"/>
    <n v="0"/>
    <n v="0"/>
    <n v="0"/>
  </r>
  <r>
    <n v="641581194"/>
    <x v="1"/>
    <s v="PORT EVERGLADES PLANT GAS TURBINE FACILITIES - 5070512045"/>
    <s v="34100Z000-PG0923-PtEverglades GTs"/>
    <s v="2013"/>
    <d v="2013-01-01T00:00:00"/>
    <d v="2013-03-01T00:00:00"/>
    <s v="106100 Const Not Classified-Plt In "/>
    <x v="3"/>
    <s v="000.000 : Non-Unitized"/>
    <x v="0"/>
    <x v="2"/>
    <n v="-9.1208333333333318"/>
    <n v="-1.3508229166666665"/>
    <n v="-7.7700104166666657"/>
  </r>
  <r>
    <n v="641581095"/>
    <x v="1"/>
    <s v="PORT EVERGLADES PLANT GAS TURBINE FACILITIES - 5070512045"/>
    <s v="34300Z000-PG0923-PtEverglades GTs"/>
    <s v="2013"/>
    <d v="2013-02-01T00:00:00"/>
    <d v="2013-03-01T00:00:00"/>
    <s v="106100 Const Not Classified-Plt In "/>
    <x v="0"/>
    <s v="000.000 : Non-Unitized"/>
    <x v="0"/>
    <x v="2"/>
    <n v="-9.9091666666666676"/>
    <n v="-1.9886395833333332"/>
    <n v="-7.920527083333333"/>
  </r>
  <r>
    <n v="50290"/>
    <x v="1"/>
    <s v="PORT EVERGLADES PLANT GAS TURBINE FACILITIES - 5070512045"/>
    <s v="34200Z000-PG0923-PtEverglades GTs"/>
    <s v="1979"/>
    <d v="1979-07-01T00:00:00"/>
    <d v="1979-07-01T00:00:00"/>
    <s v="101000 Electric Plant In Service"/>
    <x v="2"/>
    <s v="523.6224 : CONTROL/INSTRUMENTATION "/>
    <x v="0"/>
    <x v="2"/>
    <n v="4041.4641666666662"/>
    <n v="5563.2025854166659"/>
    <n v="-1521.7384187499997"/>
  </r>
  <r>
    <n v="50166"/>
    <x v="1"/>
    <s v="PORT EVERGLADES PLANT GAS TURBINE FACILITIES - 5070512045"/>
    <s v="34200Z000-PG0923-PtEverglades GTs"/>
    <s v="1971"/>
    <d v="1971-07-01T00:00:00"/>
    <d v="1971-07-01T00:00:00"/>
    <s v="101000 Electric Plant In Service"/>
    <x v="2"/>
    <s v="234.0863 : TANK"/>
    <x v="0"/>
    <x v="2"/>
    <n v="4125"/>
    <n v="5991.3791666666666"/>
    <n v="-1866.3791666666668"/>
  </r>
  <r>
    <n v="50226"/>
    <x v="1"/>
    <s v="PORT EVERGLADES PLANT GAS TURBINE FACILITIES - 5070512045"/>
    <s v="34200Z000-PG0923-PtEverglades GTs"/>
    <s v="1975"/>
    <d v="1975-07-01T00:00:00"/>
    <d v="1975-07-01T00:00:00"/>
    <s v="101000 Electric Plant In Service"/>
    <x v="2"/>
    <s v="702.1238 : CONTROL/INSTRUMENTATION "/>
    <x v="0"/>
    <x v="2"/>
    <n v="9546.35"/>
    <n v="13503.253041666667"/>
    <n v="-3956.903041666666"/>
  </r>
  <r>
    <n v="50240"/>
    <x v="1"/>
    <s v="PORT EVERGLADES PLANT GAS TURBINE FACILITIES - 5070512045"/>
    <s v="34200Z000-PG0923-PtEverglades GTs"/>
    <s v="2001"/>
    <d v="2001-07-01T00:00:00"/>
    <d v="2001-07-01T00:00:00"/>
    <s v="101000 Electric Plant In Service"/>
    <x v="2"/>
    <s v="233.1249 : CATHODIC PROTECTION EQ"/>
    <x v="0"/>
    <x v="2"/>
    <n v="29791.666666666664"/>
    <n v="34788.920833333337"/>
    <n v="-4997.2541666666693"/>
  </r>
  <r>
    <n v="50317"/>
    <x v="1"/>
    <s v="PORT EVERGLADES PLANT GAS TURBINE FACILITIES - 5070512045"/>
    <s v="34200Z000-PG0923-PtEverglades GTs"/>
    <s v="1971"/>
    <d v="1971-07-01T00:00:00"/>
    <d v="1971-07-01T00:00:00"/>
    <s v="101000 Electric Plant In Service"/>
    <x v="2"/>
    <s v="523.6232 : PUMP COMPLETE"/>
    <x v="0"/>
    <x v="2"/>
    <n v="11847.164999999999"/>
    <n v="17207.479529166663"/>
    <n v="-5360.3145291666651"/>
  </r>
  <r>
    <n v="640795196"/>
    <x v="1"/>
    <s v="PORT EVERGLADES PLANT GAS TURBINE FACILITIES - 5070512045"/>
    <s v="34500Z000-PG0923-PtEverglades GTs"/>
    <s v="2013"/>
    <d v="2013-02-01T00:00:00"/>
    <d v="2013-01-01T00:00:00"/>
    <s v="101000 Electric Plant In Service"/>
    <x v="4"/>
    <s v="291.1797 : BATTERY"/>
    <x v="0"/>
    <x v="2"/>
    <n v="-6535.5124999999998"/>
    <n v="-665.31970312499993"/>
    <n v="-5870.1927968749997"/>
  </r>
  <r>
    <n v="640795199"/>
    <x v="1"/>
    <s v="PORT EVERGLADES PLANT GAS TURBINE FACILITIES - 5070512045"/>
    <s v="34100Z000-PG0923-PtEverglades GTs"/>
    <s v="2013"/>
    <d v="2013-02-01T00:00:00"/>
    <d v="2013-01-01T00:00:00"/>
    <s v="101000 Electric Plant In Service"/>
    <x v="3"/>
    <s v="317.0116 : FIRE PROTECTION SYS COMP"/>
    <x v="0"/>
    <x v="2"/>
    <n v="-11312.592499999999"/>
    <n v="-1670.0912937499997"/>
    <n v="-9642.5012062499991"/>
  </r>
  <r>
    <n v="50415"/>
    <x v="1"/>
    <s v="PORT EVERGLADES PLANT GAS TURBINE FACILITIES - 5070512045"/>
    <s v="34200Z000-PG0923-PtEverglades GTs"/>
    <s v="1971"/>
    <d v="1971-07-01T00:00:00"/>
    <d v="1971-07-01T00:00:00"/>
    <s v="101000 Electric Plant In Service"/>
    <x v="2"/>
    <s v="821.9193 : FOUNDATION"/>
    <x v="0"/>
    <x v="2"/>
    <n v="26357.319999999996"/>
    <n v="38282.83873333333"/>
    <n v="-11925.518733333334"/>
  </r>
  <r>
    <n v="50164"/>
    <x v="1"/>
    <s v="PORT EVERGLADES PLANT GAS TURBINE FACILITIES - 5070512045"/>
    <s v="34200Z000-PG0923-PtEverglades GTs"/>
    <s v="1971"/>
    <d v="1971-07-01T00:00:00"/>
    <d v="1971-07-01T00:00:00"/>
    <s v="101000 Electric Plant In Service"/>
    <x v="2"/>
    <s v="234.0861 : PIPING"/>
    <x v="0"/>
    <x v="2"/>
    <n v="34624.333333333328"/>
    <n v="50290.304166666661"/>
    <n v="-15665.970833333327"/>
  </r>
  <r>
    <n v="640795202"/>
    <x v="1"/>
    <s v="PORT EVERGLADES PLANT GAS TURBINE FACILITIES - 5070512045"/>
    <s v="34300Z000-PG0923-PtEverglades GTs"/>
    <s v="2013"/>
    <d v="2013-02-01T00:00:00"/>
    <d v="2013-01-01T00:00:00"/>
    <s v="101000 Electric Plant In Service"/>
    <x v="0"/>
    <s v="834.9333 : SILENCER/MUFFLER"/>
    <x v="0"/>
    <x v="2"/>
    <n v="-22172.04"/>
    <n v="-4454.6758666666665"/>
    <n v="-17717.364133333336"/>
  </r>
  <r>
    <n v="50236"/>
    <x v="1"/>
    <s v="PORT EVERGLADES PLANT GAS TURBINE FACILITIES - 5070512045"/>
    <s v="34200Z000-PG0923-PtEverglades GTs"/>
    <s v="1971"/>
    <d v="1971-07-01T00:00:00"/>
    <d v="1971-07-01T00:00:00"/>
    <s v="101000 Electric Plant In Service"/>
    <x v="2"/>
    <s v="233.1247 : FOUNDATION"/>
    <x v="0"/>
    <x v="2"/>
    <n v="48619.394999999997"/>
    <n v="70617.514504166655"/>
    <n v="-21998.119504166665"/>
  </r>
  <r>
    <n v="50244"/>
    <x v="1"/>
    <s v="PORT EVERGLADES PLANT GAS TURBINE FACILITIES - 5070512045"/>
    <s v="34200Z000-PG0923-PtEverglades GTs"/>
    <s v="1971"/>
    <d v="1971-07-01T00:00:00"/>
    <d v="1971-07-01T00:00:00"/>
    <s v="101000 Electric Plant In Service"/>
    <x v="2"/>
    <s v="233.1250 : DIKE OR DAM"/>
    <x v="0"/>
    <x v="2"/>
    <n v="52092.205000000002"/>
    <n v="75661.61666249999"/>
    <n v="-23569.411662499999"/>
  </r>
  <r>
    <n v="640795208"/>
    <x v="1"/>
    <s v="PORT EVERGLADES PLANT GAS TURBINE FACILITIES - 5070512045"/>
    <s v="34300Z000-PG0923-PtEverglades GTs"/>
    <s v="2013"/>
    <d v="2013-02-01T00:00:00"/>
    <d v="2013-02-01T00:00:00"/>
    <s v="101000 Electric Plant In Service"/>
    <x v="0"/>
    <s v="146.0302 : GAS TURBINE ENGINE "/>
    <x v="0"/>
    <x v="2"/>
    <n v="-26403.446666666663"/>
    <n v="-5304.8231499999993"/>
    <n v="-21098.623516666667"/>
  </r>
  <r>
    <n v="640795205"/>
    <x v="1"/>
    <s v="PORT EVERGLADES PLANT GAS TURBINE FACILITIES - 5070512045"/>
    <s v="34300Z000-PG0923-PtEverglades GTs"/>
    <s v="2013"/>
    <d v="2013-02-01T00:00:00"/>
    <d v="2013-01-01T00:00:00"/>
    <s v="101000 Electric Plant In Service"/>
    <x v="0"/>
    <s v="835.9347 : STACK/CHIMNEY DUCTWORK"/>
    <x v="0"/>
    <x v="2"/>
    <n v="-27862.880833333333"/>
    <n v="-5598.0507687500003"/>
    <n v="-22264.83006458333"/>
  </r>
  <r>
    <n v="50253"/>
    <x v="1"/>
    <s v="PORT EVERGLADES PLANT GAS TURBINE FACILITIES - 5070512045"/>
    <s v="34200Z000-PG0923-PtEverglades GTs"/>
    <s v="1990"/>
    <d v="1990-07-01T00:00:00"/>
    <d v="1990-07-01T00:00:00"/>
    <s v="101000 Electric Plant In Service"/>
    <x v="2"/>
    <s v="522.6188 : CONTROL/INSTRUMENTATION "/>
    <x v="0"/>
    <x v="2"/>
    <n v="113444.76"/>
    <n v="144317.12386666666"/>
    <n v="-30872.363866666677"/>
  </r>
  <r>
    <n v="50289"/>
    <x v="1"/>
    <s v="PORT EVERGLADES PLANT GAS TURBINE FACILITIES - 5070512045"/>
    <s v="34200Z000-PG0923-PtEverglades GTs"/>
    <s v="1971"/>
    <d v="1971-07-01T00:00:00"/>
    <d v="1971-07-01T00:00:00"/>
    <s v="101000 Electric Plant In Service"/>
    <x v="2"/>
    <s v="523.6224 : CONTROL/INSTRUMENTATION "/>
    <x v="0"/>
    <x v="2"/>
    <n v="74021.09"/>
    <n v="107512.34459166665"/>
    <n v="-33491.254591666657"/>
  </r>
  <r>
    <n v="50423"/>
    <x v="1"/>
    <s v="PORT EVERGLADES PLANT GAS TURBINE FACILITIES - 5070512045"/>
    <s v="34200Z000-PG0923-PtEverglades GTs"/>
    <s v="1971"/>
    <d v="1971-07-01T00:00:00"/>
    <d v="1971-07-01T00:00:00"/>
    <s v="101000 Electric Plant In Service"/>
    <x v="2"/>
    <s v="821.9196 : PIPING"/>
    <x v="0"/>
    <x v="2"/>
    <n v="138240.57499999998"/>
    <n v="200788.29535416665"/>
    <n v="-62547.72035416666"/>
  </r>
  <r>
    <n v="640795193"/>
    <x v="1"/>
    <s v="PORT EVERGLADES PLANT GAS TURBINE FACILITIES - 5070512045"/>
    <s v="34300Z000-PG0923-PtEverglades GTs"/>
    <s v="2013"/>
    <d v="2013-02-01T00:00:00"/>
    <d v="2013-01-01T00:00:00"/>
    <s v="101000 Electric Plant In Service"/>
    <x v="0"/>
    <s v="147.0323 : AIRCRAFT GT POWER/EXPAND"/>
    <x v="0"/>
    <x v="2"/>
    <n v="-73081.387499999997"/>
    <n v="-14683.092302083332"/>
    <n v="-58398.295197916654"/>
  </r>
  <r>
    <n v="50335"/>
    <x v="1"/>
    <s v="PORT EVERGLADES PLANT GAS TURBINE FACILITIES - 5070512045"/>
    <s v="34200Z000-PG0923-PtEverglades GTs"/>
    <s v="1975"/>
    <d v="1975-07-01T00:00:00"/>
    <d v="1975-07-01T00:00:00"/>
    <s v="101000 Electric Plant In Service"/>
    <x v="2"/>
    <s v="703.7788 : PIPING"/>
    <x v="0"/>
    <x v="2"/>
    <n v="201303.52916666667"/>
    <n v="284742.53969791665"/>
    <n v="-83439.010531249995"/>
  </r>
  <r>
    <n v="50272"/>
    <x v="1"/>
    <s v="PORT EVERGLADES PLANT GAS TURBINE FACILITIES - 5070512045"/>
    <s v="34200Z000-PG0923-PtEverglades GTs"/>
    <s v="1971"/>
    <d v="1971-07-01T00:00:00"/>
    <d v="1971-07-01T00:00:00"/>
    <s v="101000 Electric Plant In Service"/>
    <x v="2"/>
    <s v="522.6194 : PIPING"/>
    <x v="0"/>
    <x v="2"/>
    <n v="210619.91499999998"/>
    <n v="305916.07140416664"/>
    <n v="-95296.156404166672"/>
  </r>
  <r>
    <n v="50310"/>
    <x v="1"/>
    <s v="PORT EVERGLADES PLANT GAS TURBINE FACILITIES - 5070512045"/>
    <s v="34200Z000-PG0923-PtEverglades GTs"/>
    <s v="1971"/>
    <d v="1971-07-01T00:00:00"/>
    <d v="1971-07-01T00:00:00"/>
    <s v="101000 Electric Plant In Service"/>
    <x v="2"/>
    <s v="523.6231 : PIPING"/>
    <x v="0"/>
    <x v="2"/>
    <n v="213202.33"/>
    <n v="309666.91405833338"/>
    <n v="-96464.584058333377"/>
  </r>
  <r>
    <n v="50417"/>
    <x v="1"/>
    <s v="PORT EVERGLADES PLANT GAS TURBINE FACILITIES - 5070512045"/>
    <s v="34200Z000-PG0923-PtEverglades GTs"/>
    <s v="1971"/>
    <d v="1971-07-01T00:00:00"/>
    <d v="1971-07-01T00:00:00"/>
    <s v="101000 Electric Plant In Service"/>
    <x v="2"/>
    <s v="821.9194 : HEAT EXCHANGER, SHELL"/>
    <x v="0"/>
    <x v="2"/>
    <n v="233141.13166666665"/>
    <n v="338627.14677916671"/>
    <n v="-105486.01511250004"/>
  </r>
  <r>
    <n v="50204"/>
    <x v="1"/>
    <s v="PORT EVERGLADES PLANT GAS TURBINE FACILITIES - 5070512045"/>
    <s v="34200Z000-PG0923-PtEverglades GTs"/>
    <s v="1993"/>
    <d v="1993-07-01T00:00:00"/>
    <d v="1993-07-01T00:00:00"/>
    <s v="101000 Electric Plant In Service"/>
    <x v="2"/>
    <s v="702.1235 : LINER, COMPLETE"/>
    <x v="0"/>
    <x v="2"/>
    <n v="513490.8075"/>
    <n v="638610.0904104166"/>
    <n v="-125119.28291041663"/>
  </r>
  <r>
    <n v="683811440"/>
    <x v="1"/>
    <s v="PORT EVERGLADES PLANT GAS TURBINE FACILITIES - 5070512045"/>
    <s v="34300Z000-PG0923-PtEverglades GTs"/>
    <s v="2014"/>
    <d v="2014-10-01T00:00:00"/>
    <d v="2014-10-01T00:00:00"/>
    <s v="101000 Electric Plant In Service"/>
    <x v="0"/>
    <s v="146.0302 : GAS TURBINE ENGINE "/>
    <x v="0"/>
    <x v="2"/>
    <n v="-124523.85916666665"/>
    <n v="-16251.344014583334"/>
    <n v="-108272.51515208332"/>
  </r>
  <r>
    <n v="50239"/>
    <x v="1"/>
    <s v="PORT EVERGLADES PLANT GAS TURBINE FACILITIES - 5070512045"/>
    <s v="34200Z000-PG0923-PtEverglades GTs"/>
    <s v="1971"/>
    <d v="1971-07-01T00:00:00"/>
    <d v="1971-07-01T00:00:00"/>
    <s v="101000 Electric Plant In Service"/>
    <x v="2"/>
    <s v="233.1248 : TANK"/>
    <x v="0"/>
    <x v="2"/>
    <n v="276992.0083333333"/>
    <n v="402318.59777083335"/>
    <n v="-125326.58943750004"/>
  </r>
  <r>
    <n v="50178"/>
    <x v="1"/>
    <s v="PORT EVERGLADES PLANT GAS TURBINE FACILITIES - 5070512045"/>
    <s v="34200Z000-PG0923-PtEverglades GTs"/>
    <s v="1975"/>
    <d v="1975-07-01T00:00:00"/>
    <d v="1975-07-01T00:00:00"/>
    <s v="101000 Electric Plant In Service"/>
    <x v="2"/>
    <s v="702.1233 : FOUNDATION"/>
    <x v="0"/>
    <x v="2"/>
    <n v="305483.28249999997"/>
    <n v="432104.11834791664"/>
    <n v="-126620.83584791666"/>
  </r>
  <r>
    <n v="50369"/>
    <x v="1"/>
    <s v="PORT EVERGLADES PLANT GAS TURBINE FACILITIES - 5070512045"/>
    <s v="34200Z000-PG0923-PtEverglades GTs"/>
    <s v="1975"/>
    <d v="1975-07-01T00:00:00"/>
    <d v="1975-07-01T00:00:00"/>
    <s v="101000 Electric Plant In Service"/>
    <x v="2"/>
    <s v="708.7915 : VALVE STATION"/>
    <x v="0"/>
    <x v="2"/>
    <n v="322915.75249999994"/>
    <n v="456762.23195624998"/>
    <n v="-133846.47945624997"/>
  </r>
  <r>
    <n v="50366"/>
    <x v="1"/>
    <s v="PORT EVERGLADES PLANT GAS TURBINE FACILITIES - 5070512045"/>
    <s v="34200Z000-PG0923-PtEverglades GTs"/>
    <s v="1975"/>
    <d v="1975-07-01T00:00:00"/>
    <d v="1975-07-01T00:00:00"/>
    <s v="101000 Electric Plant In Service"/>
    <x v="2"/>
    <s v="708.7904 : PIPING"/>
    <x v="0"/>
    <x v="2"/>
    <n v="383099.28249999997"/>
    <n v="541891.45168125001"/>
    <n v="-158792.16918125001"/>
  </r>
  <r>
    <n v="683811485"/>
    <x v="1"/>
    <s v="PORT EVERGLADES PLANT GAS TURBINE FACILITIES - 5070512045"/>
    <s v="34300Z000-PG0923-PtEverglades GTs"/>
    <s v="2014"/>
    <d v="2014-10-01T00:00:00"/>
    <d v="2014-10-01T00:00:00"/>
    <s v="101000 Electric Plant In Service"/>
    <x v="0"/>
    <s v="146.0302 : GAS TURBINE ENGINE "/>
    <x v="0"/>
    <x v="2"/>
    <n v="-163311.01416666666"/>
    <n v="-21313.373102083333"/>
    <n v="-141997.64106458332"/>
  </r>
  <r>
    <n v="50618783"/>
    <x v="1"/>
    <s v="PORT EVERGLADES PLANT GAS TURBINE FACILITIES - 5070512045"/>
    <s v="34400Z000-PG0923-PtEverglades GTs"/>
    <s v="2004"/>
    <d v="2004-08-01T00:00:00"/>
    <d v="2004-08-01T00:00:00"/>
    <s v="101000 Electric Plant In Service"/>
    <x v="1"/>
    <s v="272.1572 : ROTOR COILS"/>
    <x v="0"/>
    <x v="2"/>
    <n v="-325228.75"/>
    <n v="-120766.40468750001"/>
    <n v="-204462.34531249999"/>
  </r>
  <r>
    <n v="50220"/>
    <x v="1"/>
    <s v="PORT EVERGLADES PLANT GAS TURBINE FACILITIES - 5070512045"/>
    <s v="34200Z000-PG0923-PtEverglades GTs"/>
    <s v="1975"/>
    <d v="1975-07-01T00:00:00"/>
    <d v="1975-07-01T00:00:00"/>
    <s v="101000 Electric Plant In Service"/>
    <x v="2"/>
    <s v="702.1236 : DIKE OR DAM (OTHER)"/>
    <x v="0"/>
    <x v="2"/>
    <n v="762047.98083333322"/>
    <n v="1077911.9218770834"/>
    <n v="-315863.94104375021"/>
  </r>
  <r>
    <n v="50194"/>
    <x v="1"/>
    <s v="PORT EVERGLADES PLANT GAS TURBINE FACILITIES - 5070512045"/>
    <s v="34200Z000-PG0923-PtEverglades GTs"/>
    <s v="1975"/>
    <d v="1975-07-01T00:00:00"/>
    <d v="1975-07-01T00:00:00"/>
    <s v="101000 Electric Plant In Service"/>
    <x v="2"/>
    <s v="702.1234 : TANK"/>
    <x v="0"/>
    <x v="2"/>
    <n v="1814023.2916666665"/>
    <n v="2565924.1769791665"/>
    <n v="-751900.88531249994"/>
  </r>
  <r>
    <n v="631475807"/>
    <x v="2"/>
    <s v="FT MYERS PLANT GAS TURBINE FACILITIES - 5051911045"/>
    <s v="34300Z000-PG0922-FtMyers GTs"/>
    <s v="2011"/>
    <d v="2011-09-01T00:00:00"/>
    <d v="2011-09-01T00:00:00"/>
    <s v="101000 Electric Plant In Service"/>
    <x v="0"/>
    <s v="145.0246 : TURB SHAFT (FWD OR AFT)"/>
    <x v="0"/>
    <x v="0"/>
    <n v="1213464.186"/>
    <n v="234461.8123245"/>
    <n v="979002.37367550016"/>
  </r>
  <r>
    <n v="80053766"/>
    <x v="2"/>
    <s v="FT MYERS PLANT GAS TURBINE FACILITIES - 5051911045"/>
    <s v="34400Z000-PG0922-FtMyers GTs"/>
    <s v="2006"/>
    <d v="2006-10-01T00:00:00"/>
    <d v="2006-10-01T00:00:00"/>
    <s v="101000 Electric Plant In Service"/>
    <x v="1"/>
    <s v="272.1573 : ROTOR"/>
    <x v="0"/>
    <x v="0"/>
    <n v="1448668.1430000002"/>
    <n v="716878.96735950001"/>
    <n v="731789.17564050003"/>
  </r>
  <r>
    <n v="663569843"/>
    <x v="2"/>
    <s v="FT MYERS PLANT GAS TURBINE FACILITIES - 5051911045"/>
    <s v="34300Z000-PG0922-FtMyers GTs"/>
    <s v="2014"/>
    <d v="2014-01-01T00:00:00"/>
    <d v="2014-01-01T00:00:00"/>
    <s v="101000 Electric Plant In Service"/>
    <x v="0"/>
    <s v="145.0249 : FIRE PROTECTION SYS COMP"/>
    <x v="0"/>
    <x v="0"/>
    <n v="792442.69200000004"/>
    <n v="58038.701589000004"/>
    <n v="734403.99041100009"/>
  </r>
  <r>
    <n v="47874662"/>
    <x v="2"/>
    <s v="FT MYERS PLANT GAS TURBINE FACILITIES - 5051911045"/>
    <s v="34300Z000-PG0922-FtMyers GTs"/>
    <s v="2004"/>
    <d v="2004-06-01T00:00:00"/>
    <d v="2004-06-01T00:00:00"/>
    <s v="101000 Electric Plant In Service"/>
    <x v="0"/>
    <s v="145.0268 : TURBINE BLADES (ROTATING"/>
    <x v="0"/>
    <x v="0"/>
    <n v="908883.62099999993"/>
    <n v="430049.57718825003"/>
    <n v="478834.04381175002"/>
  </r>
  <r>
    <n v="72838737"/>
    <x v="2"/>
    <s v="FT MYERS PLANT GAS TURBINE FACILITIES - 5051911045"/>
    <s v="34300Z000-PG0922-FtMyers GTs"/>
    <s v="2005"/>
    <d v="2005-12-01T00:00:00"/>
    <d v="2006-01-01T00:00:00"/>
    <s v="101000 Electric Plant In Service"/>
    <x v="0"/>
    <s v="145.0247 : CONTROL/INSTRUMENTATION "/>
    <x v="0"/>
    <x v="0"/>
    <n v="673650.22499999998"/>
    <n v="291805.20973125001"/>
    <n v="381845.01526874996"/>
  </r>
  <r>
    <n v="53069"/>
    <x v="2"/>
    <s v="FT MYERS PLANT GAS TURBINE FACILITIES - 5051911045"/>
    <s v="34300Z000-PG0922-FtMyers GTs"/>
    <s v="1999"/>
    <d v="1999-07-01T00:00:00"/>
    <d v="1999-07-01T00:00:00"/>
    <s v="101000 Electric Plant In Service"/>
    <x v="0"/>
    <s v="834.9339 : INLET FOGGER SYSTEM"/>
    <x v="0"/>
    <x v="0"/>
    <n v="1057596.426"/>
    <n v="711893.0079045"/>
    <n v="345703.41809549998"/>
  </r>
  <r>
    <n v="655439852"/>
    <x v="2"/>
    <s v="FT MYERS PLANT GAS TURBINE FACILITIES - 5051911045"/>
    <s v="34300Z000-PG0922-FtMyers GTs"/>
    <s v="2013"/>
    <d v="2013-02-01T00:00:00"/>
    <d v="2013-01-01T00:00:00"/>
    <s v="101000 Electric Plant In Service"/>
    <x v="0"/>
    <s v="835.9346 : INTERIOR DUCTWORK W/INSU"/>
    <x v="0"/>
    <x v="0"/>
    <n v="399945.348"/>
    <n v="45286.804341000003"/>
    <n v="354658.54365900002"/>
  </r>
  <r>
    <n v="655439856"/>
    <x v="2"/>
    <s v="FT MYERS PLANT GAS TURBINE FACILITIES - 5051911045"/>
    <s v="34300Z000-PG0922-FtMyers GTs"/>
    <s v="2013"/>
    <d v="2013-02-01T00:00:00"/>
    <d v="2013-01-01T00:00:00"/>
    <s v="101000 Electric Plant In Service"/>
    <x v="0"/>
    <s v="835.9347 : STACK/CHIMNEY DUCTWORK"/>
    <x v="0"/>
    <x v="0"/>
    <n v="399945.321"/>
    <n v="45286.803713250003"/>
    <n v="354658.51728674996"/>
  </r>
  <r>
    <n v="642129996"/>
    <x v="2"/>
    <s v="FT MYERS PLANT GAS TURBINE FACILITIES - 5051911045"/>
    <s v="34300Z000-PG0922-FtMyers GTs"/>
    <s v="2012"/>
    <d v="2012-10-01T00:00:00"/>
    <d v="2012-10-01T00:00:00"/>
    <s v="101000 Electric Plant In Service"/>
    <x v="0"/>
    <s v="145.0268 : TURBINE BLADES (ROTATING"/>
    <x v="0"/>
    <x v="0"/>
    <n v="413575.36200000002"/>
    <n v="63369.963166500005"/>
    <n v="350205.39883349999"/>
  </r>
  <r>
    <n v="642130000"/>
    <x v="2"/>
    <s v="FT MYERS PLANT GAS TURBINE FACILITIES - 5051911045"/>
    <s v="34300Z000-PG0922-FtMyers GTs"/>
    <s v="2012"/>
    <d v="2012-10-01T00:00:00"/>
    <d v="2012-10-01T00:00:00"/>
    <s v="101000 Electric Plant In Service"/>
    <x v="0"/>
    <s v="145.0268 : TURBINE BLADES (ROTATING"/>
    <x v="0"/>
    <x v="0"/>
    <n v="413574.55200000003"/>
    <n v="63369.836334000007"/>
    <n v="350204.71566600003"/>
  </r>
  <r>
    <n v="680359448"/>
    <x v="2"/>
    <s v="FT MYERS PLANT GAS TURBINE FACILITIES - 5051911045"/>
    <s v="34300Z000-PG0922-FtMyers GTs"/>
    <s v="2013"/>
    <d v="2013-08-01T00:00:00"/>
    <d v="2013-08-01T00:00:00"/>
    <s v="101000 Electric Plant In Service"/>
    <x v="0"/>
    <s v="145.0268 : TURBINE BLADES (ROTATING"/>
    <x v="0"/>
    <x v="0"/>
    <n v="389506.02299999999"/>
    <n v="44104.733034749996"/>
    <n v="345401.28996525001"/>
  </r>
  <r>
    <n v="97275585"/>
    <x v="2"/>
    <s v="FT MYERS PLANT GAS TURBINE FACILITIES - 5051911045"/>
    <s v="34300Z000-PG0922-FtMyers GTs"/>
    <s v="2009"/>
    <d v="2009-03-01T00:00:00"/>
    <d v="2009-01-01T00:00:00"/>
    <s v="101000 Electric Plant In Service"/>
    <x v="0"/>
    <s v="148.0580 : I/O RACKS PER CONTROLLER"/>
    <x v="0"/>
    <x v="0"/>
    <n v="439481.826"/>
    <n v="120067.02945450001"/>
    <n v="319414.79654549999"/>
  </r>
  <r>
    <n v="645913922"/>
    <x v="2"/>
    <s v="FT MYERS PLANT GAS TURBINE FACILITIES - 5051911045"/>
    <s v="34300Z000-PG0922-FtMyers GTs"/>
    <s v="2012"/>
    <d v="2012-12-01T00:00:00"/>
    <d v="2012-01-01T00:00:00"/>
    <s v="101000 Electric Plant In Service"/>
    <x v="0"/>
    <s v="835.9346 : INTERIOR DUCTWORK W/INSU"/>
    <x v="0"/>
    <x v="0"/>
    <n v="376693.49700000003"/>
    <n v="57718.744805250011"/>
    <n v="318974.75219475001"/>
  </r>
  <r>
    <n v="645913926"/>
    <x v="2"/>
    <s v="FT MYERS PLANT GAS TURBINE FACILITIES - 5051911045"/>
    <s v="34300Z000-PG0922-FtMyers GTs"/>
    <s v="2012"/>
    <d v="2012-12-01T00:00:00"/>
    <d v="2012-01-01T00:00:00"/>
    <s v="101000 Electric Plant In Service"/>
    <x v="0"/>
    <s v="835.9347 : STACK/CHIMNEY DUCTWORK"/>
    <x v="0"/>
    <x v="0"/>
    <n v="376693.46100000001"/>
    <n v="57718.743968249997"/>
    <n v="318974.71703175001"/>
  </r>
  <r>
    <n v="48460614"/>
    <x v="2"/>
    <s v="FT MYERS PLANT GAS TURBINE FACILITIES - 5051911045"/>
    <s v="34200Z023-PG0922-FtMyers GTs"/>
    <s v="2004"/>
    <d v="2004-05-01T00:00:00"/>
    <d v="2004-01-01T00:00:00"/>
    <s v="101000 Electric Plant In Service"/>
    <x v="2"/>
    <s v="702.1237 : DIKE OR DAM LINER"/>
    <x v="2"/>
    <x v="0"/>
    <n v="478141.55100000004"/>
    <n v="189496.20140774999"/>
    <n v="288645.34959225002"/>
  </r>
  <r>
    <n v="54030571"/>
    <x v="2"/>
    <s v="FT MYERS PLANT GAS TURBINE FACILITIES - 5051911045"/>
    <s v="34400Z000-PG0922-FtMyers GTs"/>
    <s v="2004"/>
    <d v="2004-11-01T00:00:00"/>
    <d v="2004-11-01T00:00:00"/>
    <s v="101000 Electric Plant In Service"/>
    <x v="1"/>
    <s v="272.1573 : ROTOR"/>
    <x v="0"/>
    <x v="0"/>
    <n v="668234.88"/>
    <n v="399792.67452"/>
    <n v="268442.20548"/>
  </r>
  <r>
    <n v="97275583"/>
    <x v="2"/>
    <s v="FT MYERS PLANT GAS TURBINE FACILITIES - 5051911045"/>
    <s v="34300Z000-PG0922-FtMyers GTs"/>
    <s v="2009"/>
    <d v="2009-03-01T00:00:00"/>
    <d v="2009-01-01T00:00:00"/>
    <s v="101000 Electric Plant In Service"/>
    <x v="0"/>
    <s v="148.0573 : OPERATING SYSTEM"/>
    <x v="0"/>
    <x v="0"/>
    <n v="363303"/>
    <n v="99254.868750000009"/>
    <n v="264048.13125000003"/>
  </r>
  <r>
    <n v="681540525"/>
    <x v="2"/>
    <s v="FT MYERS PLANT GAS TURBINE FACILITIES - 5051911045"/>
    <s v="34500Z000-PG0922-FtMyers GTs"/>
    <s v="2014"/>
    <d v="2014-06-01T00:00:00"/>
    <d v="2014-06-01T00:00:00"/>
    <s v="101000 Electric Plant In Service"/>
    <x v="4"/>
    <s v="482.5833 : CONTROL/INSTRUMENTATION "/>
    <x v="0"/>
    <x v="0"/>
    <n v="299117.88900000002"/>
    <n v="35790.118168499997"/>
    <n v="263327.77083150006"/>
  </r>
  <r>
    <n v="53080"/>
    <x v="2"/>
    <s v="FT MYERS PLANT GAS TURBINE FACILITIES - 5051911045"/>
    <s v="34300Z000-PG0922-FtMyers GTs"/>
    <s v="2001"/>
    <d v="2001-12-01T00:00:00"/>
    <d v="2001-07-01T00:00:00"/>
    <s v="101000 Electric Plant In Service"/>
    <x v="0"/>
    <s v="835.9346 : INTERIOR DUCTWORK W/INSU"/>
    <x v="0"/>
    <x v="0"/>
    <n v="590979.74400000006"/>
    <n v="350533.17604799999"/>
    <n v="240446.56795200004"/>
  </r>
  <r>
    <n v="680359451"/>
    <x v="2"/>
    <s v="FT MYERS PLANT GAS TURBINE FACILITIES - 5051911045"/>
    <s v="34300Z000-PG0922-FtMyers GTs"/>
    <s v="2013"/>
    <d v="2013-08-01T00:00:00"/>
    <d v="2013-08-01T00:00:00"/>
    <s v="101000 Electric Plant In Service"/>
    <x v="0"/>
    <s v="145.0270 : TURBINE SHROUD SEALS"/>
    <x v="0"/>
    <x v="0"/>
    <n v="258985.60200000004"/>
    <n v="29325.583246499998"/>
    <n v="229660.01875350004"/>
  </r>
  <r>
    <n v="681540536"/>
    <x v="2"/>
    <s v="FT MYERS PLANT GAS TURBINE FACILITIES - 5051911045"/>
    <s v="34500Z000-PG0922-FtMyers GTs"/>
    <s v="2014"/>
    <d v="2014-06-01T00:00:00"/>
    <d v="2014-06-01T00:00:00"/>
    <s v="101000 Electric Plant In Service"/>
    <x v="4"/>
    <s v="482.5834 : ENCLOSURE"/>
    <x v="0"/>
    <x v="0"/>
    <n v="252255.38400000002"/>
    <n v="30182.914836"/>
    <n v="222072.46916400001"/>
  </r>
  <r>
    <n v="59377328"/>
    <x v="2"/>
    <s v="FT MYERS PLANT GAS TURBINE FACILITIES - 5051911045"/>
    <s v="34400Z000-PG0922-FtMyers GTs"/>
    <s v="2005"/>
    <d v="2005-08-01T00:00:00"/>
    <d v="2005-08-01T00:00:00"/>
    <s v="101000 Electric Plant In Service"/>
    <x v="1"/>
    <s v="272.1573 : ROTOR"/>
    <x v="0"/>
    <x v="0"/>
    <n v="465581.99700000003"/>
    <n v="254472.10195049996"/>
    <n v="211109.89504950005"/>
  </r>
  <r>
    <n v="76990018"/>
    <x v="2"/>
    <s v="FT MYERS PLANT GAS TURBINE FACILITIES - 5051911045"/>
    <s v="34300Z000-PG0922-FtMyers GTs"/>
    <s v="2007"/>
    <d v="2007-02-01T00:00:00"/>
    <d v="2007-01-01T00:00:00"/>
    <s v="101000 Electric Plant In Service"/>
    <x v="0"/>
    <s v="145.0266 : TURBINE ROTOR/WHEEL"/>
    <x v="0"/>
    <x v="0"/>
    <n v="322155"/>
    <n v="113780.56275"/>
    <n v="208374.43725000002"/>
  </r>
  <r>
    <n v="642130003"/>
    <x v="2"/>
    <s v="FT MYERS PLANT GAS TURBINE FACILITIES - 5051911045"/>
    <s v="34300Z000-PG0922-FtMyers GTs"/>
    <s v="2012"/>
    <d v="2012-10-01T00:00:00"/>
    <d v="2012-10-01T00:00:00"/>
    <s v="101000 Electric Plant In Service"/>
    <x v="0"/>
    <s v="145.0270 : TURBINE SHROUD SEALS"/>
    <x v="0"/>
    <x v="0"/>
    <n v="237830.12100000001"/>
    <n v="36441.445313250006"/>
    <n v="201388.67568675001"/>
  </r>
  <r>
    <n v="61189137"/>
    <x v="2"/>
    <s v="FT MYERS PLANT GAS TURBINE FACILITIES - 5051911045"/>
    <s v="34300Z000-PG0922-FtMyers GTs"/>
    <s v="2005"/>
    <d v="2005-08-01T00:00:00"/>
    <d v="2005-08-01T00:00:00"/>
    <s v="101000 Electric Plant In Service"/>
    <x v="0"/>
    <s v="145.0268 : TURBINE BLADES (ROTATING"/>
    <x v="0"/>
    <x v="0"/>
    <n v="348979.63500000001"/>
    <n v="151167.57951375001"/>
    <n v="197812.05548625"/>
  </r>
  <r>
    <n v="81804074"/>
    <x v="2"/>
    <s v="FT MYERS PLANT GAS TURBINE FACILITIES - 5051911045"/>
    <s v="34300Z000-PG0922-FtMyers GTs"/>
    <s v="2007"/>
    <d v="2007-04-01T00:00:00"/>
    <d v="2007-01-01T00:00:00"/>
    <s v="101000 Electric Plant In Service"/>
    <x v="0"/>
    <s v="145.0266 : TURBINE ROTOR/WHEEL"/>
    <x v="0"/>
    <x v="0"/>
    <n v="289142.78400000004"/>
    <n v="102121.12072799999"/>
    <n v="187021.66327200003"/>
  </r>
  <r>
    <n v="97275582"/>
    <x v="2"/>
    <s v="FT MYERS PLANT GAS TURBINE FACILITIES - 5051911045"/>
    <s v="34300Z000-PG0922-FtMyers GTs"/>
    <s v="2009"/>
    <d v="2009-03-01T00:00:00"/>
    <d v="2009-01-01T00:00:00"/>
    <s v="101000 Electric Plant In Service"/>
    <x v="0"/>
    <s v="148.0572 : CONTROLLER"/>
    <x v="0"/>
    <x v="0"/>
    <n v="258339.60900000003"/>
    <n v="70578.731909249997"/>
    <n v="187760.87709075003"/>
  </r>
  <r>
    <n v="23241916"/>
    <x v="2"/>
    <s v="FT MYERS PLANT GAS TURBINE FACILITIES - 5051911045"/>
    <s v="34300Z000-PG0922-FtMyers GTs"/>
    <s v="2002"/>
    <d v="2002-11-01T00:00:00"/>
    <d v="2002-11-01T00:00:00"/>
    <s v="101000 Electric Plant In Service"/>
    <x v="0"/>
    <s v="145.0268 : TURBINE BLADES (ROTATING"/>
    <x v="0"/>
    <x v="0"/>
    <n v="391239.98100000003"/>
    <n v="216413.16555825001"/>
    <n v="174826.81544175002"/>
  </r>
  <r>
    <n v="57215755"/>
    <x v="2"/>
    <s v="FT MYERS PLANT GAS TURBINE FACILITIES - 5051911045"/>
    <s v="34300Z000-PG0922-FtMyers GTs"/>
    <s v="2004"/>
    <d v="2004-11-01T00:00:00"/>
    <d v="2004-11-01T00:00:00"/>
    <s v="101000 Electric Plant In Service"/>
    <x v="0"/>
    <s v="145.0268 : TURBINE BLADES (ROTATING"/>
    <x v="0"/>
    <x v="0"/>
    <n v="334878.27299999999"/>
    <n v="158451.81484724997"/>
    <n v="176426.45815275001"/>
  </r>
  <r>
    <n v="637498583"/>
    <x v="2"/>
    <s v="FT MYERS PLANT GAS TURBINE FACILITIES - 5051911045"/>
    <s v="34300Z000-PG0922-FtMyers GTs"/>
    <s v="2011"/>
    <d v="2011-09-01T00:00:00"/>
    <d v="2011-09-01T00:00:00"/>
    <s v="101000 Electric Plant In Service"/>
    <x v="0"/>
    <s v="145.0244 : LOAD COUPLING"/>
    <x v="0"/>
    <x v="0"/>
    <n v="219281.00400000002"/>
    <n v="42368.804343000003"/>
    <n v="176912.19965699999"/>
  </r>
  <r>
    <n v="80053743"/>
    <x v="2"/>
    <s v="FT MYERS PLANT GAS TURBINE FACILITIES - 5051911045"/>
    <s v="34400Z000-PG0922-FtMyers GTs"/>
    <s v="2006"/>
    <d v="2006-10-01T00:00:00"/>
    <d v="2006-10-01T00:00:00"/>
    <s v="101000 Electric Plant In Service"/>
    <x v="1"/>
    <s v="272.1572 : ROTOR COILS"/>
    <x v="0"/>
    <x v="0"/>
    <n v="331986.64500000002"/>
    <n v="164284.85864250001"/>
    <n v="167701.78635750001"/>
  </r>
  <r>
    <n v="23241882"/>
    <x v="2"/>
    <s v="FT MYERS PLANT GAS TURBINE FACILITIES - 5051911045"/>
    <s v="34300Z000-PG0922-FtMyers GTs"/>
    <s v="2002"/>
    <d v="2002-11-01T00:00:00"/>
    <d v="2002-11-01T00:00:00"/>
    <s v="101000 Electric Plant In Service"/>
    <x v="0"/>
    <s v="145.0268 : TURBINE BLADES (ROTATING"/>
    <x v="0"/>
    <x v="0"/>
    <n v="367128.14399999997"/>
    <n v="203075.77834799999"/>
    <n v="164052.36565200001"/>
  </r>
  <r>
    <n v="23241900"/>
    <x v="2"/>
    <s v="FT MYERS PLANT GAS TURBINE FACILITIES - 5051911045"/>
    <s v="34300Z000-PG0922-FtMyers GTs"/>
    <s v="2002"/>
    <d v="2002-11-01T00:00:00"/>
    <d v="2002-11-01T00:00:00"/>
    <s v="101000 Electric Plant In Service"/>
    <x v="0"/>
    <s v="145.0270 : TURBINE SHROUD SEALS"/>
    <x v="0"/>
    <x v="0"/>
    <n v="367128.11700000003"/>
    <n v="203075.75972025"/>
    <n v="164052.35727974999"/>
  </r>
  <r>
    <n v="72839089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284.1658 : STATOR COMPLETE"/>
    <x v="0"/>
    <x v="0"/>
    <n v="1103102.2619999999"/>
    <n v="951258.43932300014"/>
    <n v="151843.82267699987"/>
  </r>
  <r>
    <n v="680359438"/>
    <x v="2"/>
    <s v="FT MYERS PLANT GAS TURBINE FACILITIES - 5051911045"/>
    <s v="34300Z000-PG0922-FtMyers GTs"/>
    <s v="2013"/>
    <d v="2013-08-01T00:00:00"/>
    <d v="2013-08-01T00:00:00"/>
    <s v="101000 Electric Plant In Service"/>
    <x v="0"/>
    <s v="145.0268 : TURBINE BLADES (ROTATING"/>
    <x v="0"/>
    <x v="0"/>
    <n v="187066.14299999998"/>
    <n v="21181.96082475"/>
    <n v="165884.18217525"/>
  </r>
  <r>
    <n v="681540539"/>
    <x v="2"/>
    <s v="FT MYERS PLANT GAS TURBINE FACILITIES - 5051911045"/>
    <s v="34500Z000-PG0922-FtMyers GTs"/>
    <s v="2014"/>
    <d v="2014-06-01T00:00:00"/>
    <d v="2014-06-01T00:00:00"/>
    <s v="101000 Electric Plant In Service"/>
    <x v="4"/>
    <s v="482.5835 : GENERATOR VOLTAGE REGULA"/>
    <x v="0"/>
    <x v="0"/>
    <n v="175482.18899999998"/>
    <n v="20996.832118499999"/>
    <n v="154485.35688150002"/>
  </r>
  <r>
    <n v="72839104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585.7129 : POWER CENTER SWITCHGEAR "/>
    <x v="0"/>
    <x v="0"/>
    <n v="1003458.5099999999"/>
    <n v="865330.811415"/>
    <n v="138127.69858499992"/>
  </r>
  <r>
    <n v="72839106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282.1613 : ENGINE"/>
    <x v="0"/>
    <x v="0"/>
    <n v="994402.071"/>
    <n v="857521.00317150005"/>
    <n v="136881.06782849994"/>
  </r>
  <r>
    <n v="653592846"/>
    <x v="2"/>
    <s v="FT MYERS PLANT GAS TURBINE FACILITIES - 5051911045"/>
    <s v="34100Z000-PG0922-FtMyers GTs"/>
    <s v="2013"/>
    <d v="2013-05-01T00:00:00"/>
    <d v="2013-01-01T00:00:00"/>
    <s v="101000 Electric Plant In Service"/>
    <x v="3"/>
    <s v="504.6092 : TANK"/>
    <x v="0"/>
    <x v="0"/>
    <n v="159159.348"/>
    <n v="10319.736752999999"/>
    <n v="148839.61124700002"/>
  </r>
  <r>
    <n v="80053767"/>
    <x v="2"/>
    <s v="FT MYERS PLANT GAS TURBINE FACILITIES - 5051911045"/>
    <s v="34400Z000-PG0922-FtMyers GTs"/>
    <s v="2006"/>
    <d v="2006-10-01T00:00:00"/>
    <d v="2006-10-01T00:00:00"/>
    <s v="101000 Electric Plant In Service"/>
    <x v="1"/>
    <s v="272.1575 : WEDGE SYSTEM"/>
    <x v="0"/>
    <x v="0"/>
    <n v="274985.397"/>
    <n v="136077.57805050001"/>
    <n v="138907.81894950001"/>
  </r>
  <r>
    <n v="72839090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284.1659 : ROTOR COMPLETE"/>
    <x v="0"/>
    <x v="0"/>
    <n v="884165.94900000002"/>
    <n v="762459.06515849999"/>
    <n v="121706.88384150002"/>
  </r>
  <r>
    <n v="58584132"/>
    <x v="2"/>
    <s v="FT MYERS PLANT GAS TURBINE FACILITIES - 5051911045"/>
    <s v="34300Z000-PG0922-FtMyers GTs"/>
    <s v="2005"/>
    <d v="2005-08-01T00:00:00"/>
    <d v="2005-01-01T00:00:00"/>
    <s v="101000 Electric Plant In Service"/>
    <x v="0"/>
    <s v="835.9346 : INTERIOR DUCTWORK W/INSU"/>
    <x v="0"/>
    <x v="0"/>
    <n v="228757.39200000002"/>
    <n v="99090.887363999995"/>
    <n v="129666.50463600001"/>
  </r>
  <r>
    <n v="84916360"/>
    <x v="2"/>
    <s v="FT MYERS PLANT GAS TURBINE FACILITIES - 5051911045"/>
    <s v="34300Z000-PG0922-FtMyers GTs"/>
    <s v="2007"/>
    <d v="2007-04-01T00:00:00"/>
    <d v="2007-01-01T00:00:00"/>
    <s v="101000 Electric Plant In Service"/>
    <x v="0"/>
    <s v="835.9346 : INTERIOR DUCTWORK W/INSU"/>
    <x v="0"/>
    <x v="0"/>
    <n v="190116.774"/>
    <n v="67146.5429955"/>
    <n v="122970.2310045"/>
  </r>
  <r>
    <n v="51727"/>
    <x v="2"/>
    <s v="FT MYERS PLANT GAS TURBINE FACILITIES - 5051911045"/>
    <s v="34300Z000-PG0922-FtMyers GTs"/>
    <s v="2001"/>
    <d v="2001-07-01T00:00:00"/>
    <d v="2001-07-01T00:00:00"/>
    <s v="101000 Electric Plant In Service"/>
    <x v="0"/>
    <s v="145.0269 : TURBINE BLADES(STATIONAR"/>
    <x v="0"/>
    <x v="0"/>
    <n v="271378.97100000002"/>
    <n v="160965.47107574999"/>
    <n v="110413.49992425001"/>
  </r>
  <r>
    <n v="59377348"/>
    <x v="2"/>
    <s v="FT MYERS PLANT GAS TURBINE FACILITIES - 5051911045"/>
    <s v="34400Z000-PG0922-FtMyers GTs"/>
    <s v="2005"/>
    <d v="2005-08-01T00:00:00"/>
    <d v="2005-08-01T00:00:00"/>
    <s v="101000 Electric Plant In Service"/>
    <x v="1"/>
    <s v="272.1575 : WEDGE SYSTEM"/>
    <x v="0"/>
    <x v="0"/>
    <n v="235213.272"/>
    <n v="128559.98998800002"/>
    <n v="106653.28201199998"/>
  </r>
  <r>
    <n v="56548709"/>
    <x v="2"/>
    <s v="FT MYERS PLANT GAS TURBINE FACILITIES - 5051911045"/>
    <s v="34300Z000-PG0922-FtMyers GTs"/>
    <s v="2004"/>
    <d v="2004-12-01T00:00:00"/>
    <d v="2005-01-01T00:00:00"/>
    <s v="101000 Electric Plant In Service"/>
    <x v="0"/>
    <s v="145.0268 : TURBINE BLADES (ROTATING"/>
    <x v="0"/>
    <x v="0"/>
    <n v="198359.89200000002"/>
    <n v="93856.443489000012"/>
    <n v="104503.44851100001"/>
  </r>
  <r>
    <n v="43450574"/>
    <x v="2"/>
    <s v="FT MYERS PLANT GAS TURBINE FACILITIES - 5051911045"/>
    <s v="34300Z000-PG0922-FtMyers GTs"/>
    <s v="2003"/>
    <d v="2003-12-01T00:00:00"/>
    <d v="2003-01-01T00:00:00"/>
    <s v="101000 Electric Plant In Service"/>
    <x v="0"/>
    <s v="835.9346 : INTERIOR DUCTWORK W/INSU"/>
    <x v="0"/>
    <x v="0"/>
    <n v="209196.90900000001"/>
    <n v="107350.36513424999"/>
    <n v="101846.54386575002"/>
  </r>
  <r>
    <n v="76990021"/>
    <x v="2"/>
    <s v="FT MYERS PLANT GAS TURBINE FACILITIES - 5051911045"/>
    <s v="34300Z000-PG0922-FtMyers GTs"/>
    <s v="2007"/>
    <d v="2007-04-01T00:00:00"/>
    <d v="2007-05-01T00:00:00"/>
    <s v="101000 Electric Plant In Service"/>
    <x v="0"/>
    <s v="145.0268 : TURBINE BLADES (ROTATING"/>
    <x v="0"/>
    <x v="0"/>
    <n v="157500"/>
    <n v="55626.759000000005"/>
    <n v="101873.24099999999"/>
  </r>
  <r>
    <n v="85348124"/>
    <x v="2"/>
    <s v="FT MYERS PLANT GAS TURBINE FACILITIES - 5051911045"/>
    <s v="34400Z000-PG0922-FtMyers GTs"/>
    <s v="2007"/>
    <d v="2007-04-01T00:00:00"/>
    <d v="2007-04-01T00:00:00"/>
    <s v="101000 Electric Plant In Service"/>
    <x v="1"/>
    <s v="272.1575 : WEDGE SYSTEM"/>
    <x v="0"/>
    <x v="0"/>
    <n v="178387.46100000001"/>
    <n v="79050.60610650001"/>
    <n v="99336.8548935"/>
  </r>
  <r>
    <n v="86310483"/>
    <x v="2"/>
    <s v="FT MYERS PLANT GAS TURBINE FACILITIES - 5051911045"/>
    <s v="34300Z000-PG0922-FtMyers GTs"/>
    <s v="2007"/>
    <d v="2007-06-01T00:00:00"/>
    <d v="2007-06-01T00:00:00"/>
    <s v="101000 Electric Plant In Service"/>
    <x v="0"/>
    <s v="145.0252 : TRANSITION NOZZLE"/>
    <x v="0"/>
    <x v="0"/>
    <n v="151456.42800000001"/>
    <n v="53492.250950999995"/>
    <n v="97964.177049000005"/>
  </r>
  <r>
    <n v="86310486"/>
    <x v="2"/>
    <s v="FT MYERS PLANT GAS TURBINE FACILITIES - 5051911045"/>
    <s v="34300Z000-PG0922-FtMyers GTs"/>
    <s v="2007"/>
    <d v="2007-06-01T00:00:00"/>
    <d v="2007-06-01T00:00:00"/>
    <s v="101000 Electric Plant In Service"/>
    <x v="0"/>
    <s v="145.0268 : TURBINE BLADES (ROTATING"/>
    <x v="0"/>
    <x v="0"/>
    <n v="151456.42800000001"/>
    <n v="53492.250950999995"/>
    <n v="97964.177049000005"/>
  </r>
  <r>
    <n v="47891445"/>
    <x v="2"/>
    <s v="FT MYERS PLANT GAS TURBINE FACILITIES - 5051911045"/>
    <s v="34300Z000-PG0922-FtMyers GTs"/>
    <s v="2004"/>
    <d v="2004-06-01T00:00:00"/>
    <d v="2004-01-01T00:00:00"/>
    <s v="101000 Electric Plant In Service"/>
    <x v="0"/>
    <s v="835.9346 : INTERIOR DUCTWORK W/INSU"/>
    <x v="0"/>
    <x v="0"/>
    <n v="182689.25400000002"/>
    <n v="86441.690155500008"/>
    <n v="96247.563844499993"/>
  </r>
  <r>
    <n v="84916359"/>
    <x v="2"/>
    <s v="FT MYERS PLANT GAS TURBINE FACILITIES - 5051911045"/>
    <s v="34300Z000-PG0922-FtMyers GTs"/>
    <s v="2007"/>
    <d v="2007-04-01T00:00:00"/>
    <d v="2007-01-01T00:00:00"/>
    <s v="101000 Electric Plant In Service"/>
    <x v="0"/>
    <s v="148.0580 : I/O RACKS PER CONTROLLER"/>
    <x v="0"/>
    <x v="0"/>
    <n v="150050.682"/>
    <n v="52995.761356500007"/>
    <n v="97054.920643500009"/>
  </r>
  <r>
    <n v="646550035"/>
    <x v="2"/>
    <s v="FT MYERS PLANT GAS TURBINE FACILITIES - 5051911045"/>
    <s v="34500Z000-PG0922-FtMyers GTs"/>
    <s v="2012"/>
    <d v="2012-12-01T00:00:00"/>
    <d v="2012-01-01T00:00:00"/>
    <s v="101000 Electric Plant In Service"/>
    <x v="4"/>
    <s v="291.1797 : BATTERY"/>
    <x v="0"/>
    <x v="0"/>
    <n v="136848.10500000001"/>
    <n v="38960.083732500003"/>
    <n v="97888.021267500008"/>
  </r>
  <r>
    <n v="72839107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585.7126 : CIRCUIT BKR. RATED 500 "/>
    <x v="0"/>
    <x v="0"/>
    <n v="639794.16"/>
    <n v="551725.45163999998"/>
    <n v="88068.708360000019"/>
  </r>
  <r>
    <n v="100214736"/>
    <x v="2"/>
    <s v="FT MYERS PLANT GAS TURBINE FACILITIES - 5051911045"/>
    <s v="34500Z000-PG0922-FtMyers GTs"/>
    <s v="2009"/>
    <d v="2009-11-01T00:00:00"/>
    <d v="2009-01-01T00:00:00"/>
    <s v="101000 Electric Plant In Service"/>
    <x v="4"/>
    <s v="383.3798 : ISOPHASE BUS, COMPLETE"/>
    <x v="0"/>
    <x v="0"/>
    <n v="200949.19200000001"/>
    <n v="106957.456668"/>
    <n v="93991.735331999997"/>
  </r>
  <r>
    <n v="57215756"/>
    <x v="2"/>
    <s v="FT MYERS PLANT GAS TURBINE FACILITIES - 5051911045"/>
    <s v="34300Z000-PG0922-FtMyers GTs"/>
    <s v="2004"/>
    <d v="2004-11-01T00:00:00"/>
    <d v="2004-11-01T00:00:00"/>
    <s v="101000 Electric Plant In Service"/>
    <x v="0"/>
    <s v="145.0269 : TURBINE BLADES(STATIONAR"/>
    <x v="0"/>
    <x v="0"/>
    <n v="174863.511"/>
    <n v="82738.842630750005"/>
    <n v="92124.668369249994"/>
  </r>
  <r>
    <n v="96916014"/>
    <x v="2"/>
    <s v="FT MYERS PLANT GAS TURBINE FACILITIES - 5051911045"/>
    <s v="34100Z000-PG0922-FtMyers GTs"/>
    <s v="2009"/>
    <d v="2009-02-01T00:00:00"/>
    <d v="2009-01-01T00:00:00"/>
    <s v="101000 Electric Plant In Service"/>
    <x v="3"/>
    <s v="327.2524 : ROOF"/>
    <x v="0"/>
    <x v="0"/>
    <n v="109751.463"/>
    <n v="16401.455736749998"/>
    <n v="93350.007263250009"/>
  </r>
  <r>
    <n v="72835745"/>
    <x v="2"/>
    <s v="FT MYERS PLANT GAS TURBINE FACILITIES - 5051911045"/>
    <s v="34300Z000-PG0922-FtMyers GTs"/>
    <s v="2006"/>
    <d v="2006-05-01T00:00:00"/>
    <d v="2006-01-01T00:00:00"/>
    <s v="101000 Electric Plant In Service"/>
    <x v="0"/>
    <s v="148.0580 : I/O RACKS PER CONTROLLER"/>
    <x v="0"/>
    <x v="0"/>
    <n v="149186.565"/>
    <n v="58656.875636250006"/>
    <n v="90529.689363750003"/>
  </r>
  <r>
    <n v="86310487"/>
    <x v="2"/>
    <s v="FT MYERS PLANT GAS TURBINE FACILITIES - 5051911045"/>
    <s v="34300Z000-PG0922-FtMyers GTs"/>
    <s v="2007"/>
    <d v="2007-06-01T00:00:00"/>
    <d v="2007-06-01T00:00:00"/>
    <s v="101000 Electric Plant In Service"/>
    <x v="0"/>
    <s v="145.0268 : TURBINE BLADES (ROTATING"/>
    <x v="0"/>
    <x v="0"/>
    <n v="138835.05300000001"/>
    <n v="49034.566982249999"/>
    <n v="89800.486017750009"/>
  </r>
  <r>
    <n v="73410773"/>
    <x v="2"/>
    <s v="FT MYERS PLANT GAS TURBINE FACILITIES - 5051911045"/>
    <s v="34300Z000-PG0922-FtMyers GTs"/>
    <s v="2005"/>
    <d v="2005-11-01T00:00:00"/>
    <d v="2005-12-01T00:00:00"/>
    <s v="101000 Electric Plant In Service"/>
    <x v="0"/>
    <s v="145.0268 : TURBINE BLADES (ROTATING"/>
    <x v="0"/>
    <x v="0"/>
    <n v="156838.122"/>
    <n v="67937.599336500003"/>
    <n v="88900.522663499985"/>
  </r>
  <r>
    <n v="84916357"/>
    <x v="2"/>
    <s v="FT MYERS PLANT GAS TURBINE FACILITIES - 5051911045"/>
    <s v="34300Z000-PG0922-FtMyers GTs"/>
    <s v="2007"/>
    <d v="2007-11-01T00:00:00"/>
    <d v="2007-01-01T00:00:00"/>
    <s v="101000 Electric Plant In Service"/>
    <x v="0"/>
    <s v="148.0573 : OPERATING SYSTEM"/>
    <x v="0"/>
    <x v="0"/>
    <n v="137769.49799999999"/>
    <n v="48658.225828499999"/>
    <n v="89111.272171500008"/>
  </r>
  <r>
    <n v="56548703"/>
    <x v="2"/>
    <s v="FT MYERS PLANT GAS TURBINE FACILITIES - 5051911045"/>
    <s v="34300Z000-PG0922-FtMyers GTs"/>
    <s v="2004"/>
    <d v="2004-12-01T00:00:00"/>
    <d v="2005-01-01T00:00:00"/>
    <s v="101000 Electric Plant In Service"/>
    <x v="0"/>
    <s v="145.0268 : TURBINE BLADES (ROTATING"/>
    <x v="0"/>
    <x v="0"/>
    <n v="165442.41"/>
    <n v="78281.135032500009"/>
    <n v="87161.274967499994"/>
  </r>
  <r>
    <n v="72839103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585.7125 : CONTROL/INSTRUMENTATION "/>
    <x v="0"/>
    <x v="0"/>
    <n v="583676.23499999999"/>
    <n v="503332.24587749992"/>
    <n v="80343.989122500105"/>
  </r>
  <r>
    <n v="86310489"/>
    <x v="2"/>
    <s v="FT MYERS PLANT GAS TURBINE FACILITIES - 5051911045"/>
    <s v="34400Z000-PG0922-FtMyers GTs"/>
    <s v="2007"/>
    <d v="2007-06-01T00:00:00"/>
    <d v="2007-06-01T00:00:00"/>
    <s v="101000 Electric Plant In Service"/>
    <x v="1"/>
    <s v="272.1575 : WEDGE SYSTEM"/>
    <x v="0"/>
    <x v="0"/>
    <n v="156151.62900000002"/>
    <n v="69197.012878499998"/>
    <n v="86954.616121500003"/>
  </r>
  <r>
    <n v="99674462"/>
    <x v="2"/>
    <s v="FT MYERS PLANT GAS TURBINE FACILITIES - 5051911045"/>
    <s v="34300Z000-PG0922-FtMyers GTs"/>
    <s v="2009"/>
    <d v="2009-11-01T00:00:00"/>
    <d v="2009-01-01T00:00:00"/>
    <s v="101000 Electric Plant In Service"/>
    <x v="0"/>
    <s v="835.9346 : INTERIOR DUCTWORK W/INSU"/>
    <x v="0"/>
    <x v="0"/>
    <n v="118239.75900000001"/>
    <n v="32303.265396749997"/>
    <n v="85936.493603250012"/>
  </r>
  <r>
    <n v="86310485"/>
    <x v="2"/>
    <s v="FT MYERS PLANT GAS TURBINE FACILITIES - 5051911045"/>
    <s v="34300Z000-PG0922-FtMyers GTs"/>
    <s v="2007"/>
    <d v="2007-06-01T00:00:00"/>
    <d v="2007-06-01T00:00:00"/>
    <s v="101000 Electric Plant In Service"/>
    <x v="0"/>
    <s v="145.0265 : COMBUSTOR LINER"/>
    <x v="0"/>
    <x v="0"/>
    <n v="126213.68699999999"/>
    <n v="44576.874222749997"/>
    <n v="81636.812777250001"/>
  </r>
  <r>
    <n v="646577780"/>
    <x v="2"/>
    <s v="FT MYERS PLANT GAS TURBINE FACILITIES - 5051911045"/>
    <s v="34300Z000-PG0922-FtMyers GTs"/>
    <s v="2005"/>
    <d v="2005-11-01T00:00:00"/>
    <d v="2005-12-01T00:00:00"/>
    <s v="101000 Electric Plant In Service"/>
    <x v="0"/>
    <s v="145.0268 : TURBINE BLADES (ROTATING"/>
    <x v="0"/>
    <x v="0"/>
    <n v="130697.406"/>
    <n v="56614.220689499998"/>
    <n v="74083.185310500005"/>
  </r>
  <r>
    <n v="86310488"/>
    <x v="2"/>
    <s v="FT MYERS PLANT GAS TURBINE FACILITIES - 5051911045"/>
    <s v="34300Z000-PG0922-FtMyers GTs"/>
    <s v="2007"/>
    <d v="2007-06-01T00:00:00"/>
    <d v="2007-06-01T00:00:00"/>
    <s v="101000 Electric Plant In Service"/>
    <x v="0"/>
    <s v="145.0269 : TURBINE BLADES(STATIONAR"/>
    <x v="0"/>
    <x v="0"/>
    <n v="113592.31199999999"/>
    <n v="40119.190254000001"/>
    <n v="73473.12174599999"/>
  </r>
  <r>
    <n v="49006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101.0051 : SITE PREPARATION"/>
    <x v="0"/>
    <x v="0"/>
    <n v="589101.30000000005"/>
    <n v="524132.5754250001"/>
    <n v="64968.72457499992"/>
  </r>
  <r>
    <n v="59835391"/>
    <x v="2"/>
    <s v="FT MYERS GAS TURBINE STOREROOM - 5051911047"/>
    <s v="34300Z000-PG0922-FtMyers GTs"/>
    <s v="2005"/>
    <d v="2005-11-01T00:00:00"/>
    <d v="2005-12-01T00:00:00"/>
    <s v="101000 Electric Plant In Service"/>
    <x v="0"/>
    <s v="145.0269 : TURBINE BLADES(STATIONAR"/>
    <x v="0"/>
    <x v="0"/>
    <n v="127429.59600000001"/>
    <n v="55198.702107000005"/>
    <n v="72230.893893"/>
  </r>
  <r>
    <n v="56548700"/>
    <x v="2"/>
    <s v="FT MYERS PLANT GAS TURBINE FACILITIES - 5051911045"/>
    <s v="34300Z000-PG0922-FtMyers GTs"/>
    <s v="2004"/>
    <d v="2004-12-01T00:00:00"/>
    <d v="2005-01-01T00:00:00"/>
    <s v="101000 Electric Plant In Service"/>
    <x v="0"/>
    <s v="145.0269 : TURBINE BLADES(STATIONAR"/>
    <x v="0"/>
    <x v="0"/>
    <n v="133199.92800000001"/>
    <n v="63025.198325999998"/>
    <n v="70174.729674000017"/>
  </r>
  <r>
    <n v="72839100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382.3786 : CABLE TRAY-PRODUCTION"/>
    <x v="0"/>
    <x v="0"/>
    <n v="466940.64600000001"/>
    <n v="402665.50665900001"/>
    <n v="64275.139341000002"/>
  </r>
  <r>
    <n v="54030589"/>
    <x v="2"/>
    <s v="FT MYERS PLANT GAS TURBINE FACILITIES - 5051911045"/>
    <s v="34400Z000-PG0922-FtMyers GTs"/>
    <s v="2004"/>
    <d v="2004-11-01T00:00:00"/>
    <d v="2004-11-01T00:00:00"/>
    <s v="101000 Electric Plant In Service"/>
    <x v="1"/>
    <s v="272.1575 : WEDGE SYSTEM"/>
    <x v="0"/>
    <x v="0"/>
    <n v="170656.91999999998"/>
    <n v="102100.90518"/>
    <n v="68556.014819999982"/>
  </r>
  <r>
    <n v="48460584"/>
    <x v="2"/>
    <s v="FT MYERS PLANT GAS TURBINE FACILITIES - 5051911045"/>
    <s v="34100Z023-PG0922-FtMyers GTs"/>
    <s v="2004"/>
    <d v="2004-05-01T00:00:00"/>
    <d v="2004-01-01T00:00:00"/>
    <s v="101000 Electric Plant In Service"/>
    <x v="3"/>
    <s v="504.6096 : WASTE WATER TREATMENT EQ"/>
    <x v="2"/>
    <x v="0"/>
    <n v="88843.428"/>
    <n v="21544.256132999999"/>
    <n v="67299.171866999997"/>
  </r>
  <r>
    <n v="86310484"/>
    <x v="2"/>
    <s v="FT MYERS PLANT GAS TURBINE FACILITIES - 5051911045"/>
    <s v="34300Z000-PG0922-FtMyers GTs"/>
    <s v="2007"/>
    <d v="2007-06-01T00:00:00"/>
    <d v="2007-06-01T00:00:00"/>
    <s v="101000 Electric Plant In Service"/>
    <x v="0"/>
    <s v="145.0263 : FUEL NOZZLE"/>
    <x v="0"/>
    <x v="0"/>
    <n v="100970.94600000001"/>
    <n v="35661.497494499999"/>
    <n v="65309.448505500004"/>
  </r>
  <r>
    <n v="85925364"/>
    <x v="2"/>
    <s v="FT MYERS PLANT GAS TURBINE FACILITIES - 5051911045"/>
    <s v="34300Z000-PG0922-FtMyers GTs"/>
    <s v="2007"/>
    <d v="2007-04-01T00:00:00"/>
    <d v="2007-04-01T00:00:00"/>
    <s v="101000 Electric Plant In Service"/>
    <x v="0"/>
    <s v="145.0268 : TURBINE BLADES (ROTATING"/>
    <x v="0"/>
    <x v="0"/>
    <n v="100500.26400000001"/>
    <n v="35495.259138000001"/>
    <n v="65005.004862000002"/>
  </r>
  <r>
    <n v="626671198"/>
    <x v="2"/>
    <s v="FT MYERS PLANT GAS TURBINE FACILITIES - 5051911045"/>
    <s v="34300Z000-PG0922-FtMyers GTs"/>
    <s v="2009"/>
    <d v="2009-04-01T00:00:00"/>
    <d v="2009-05-01T00:00:00"/>
    <s v="101000 Electric Plant In Service"/>
    <x v="0"/>
    <s v="838.9364 : DRIVE, ELECTRIC MOTOR, C"/>
    <x v="0"/>
    <x v="0"/>
    <n v="86593.5"/>
    <n v="23657.461875000001"/>
    <n v="62936.038124999999"/>
  </r>
  <r>
    <n v="57215753"/>
    <x v="2"/>
    <s v="FT MYERS PLANT GAS TURBINE FACILITIES - 5051911045"/>
    <s v="34300Z000-PG0922-FtMyers GTs"/>
    <s v="2004"/>
    <d v="2004-11-01T00:00:00"/>
    <d v="2004-11-01T00:00:00"/>
    <s v="101000 Electric Plant In Service"/>
    <x v="0"/>
    <s v="145.0263 : FUEL NOZZLE"/>
    <x v="0"/>
    <x v="0"/>
    <n v="116575.686"/>
    <n v="55159.234699499997"/>
    <n v="61416.451300500004"/>
  </r>
  <r>
    <n v="72839101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382.3787 : DUCT BANK, ALL"/>
    <x v="0"/>
    <x v="0"/>
    <n v="404053.587"/>
    <n v="348434.95418549998"/>
    <n v="55618.632814500008"/>
  </r>
  <r>
    <n v="57215720"/>
    <x v="2"/>
    <s v="FT MYERS PLANT GAS TURBINE FACILITIES - 5051911045"/>
    <s v="34300Z000-PG0922-FtMyers GTs"/>
    <s v="2004"/>
    <d v="2004-11-01T00:00:00"/>
    <d v="2004-11-01T00:00:00"/>
    <s v="101000 Electric Plant In Service"/>
    <x v="0"/>
    <s v="145.0252 : TRANSITION NOZZLE"/>
    <x v="0"/>
    <x v="0"/>
    <n v="104918.13"/>
    <n v="49643.320522500006"/>
    <n v="55274.809477499992"/>
  </r>
  <r>
    <n v="49308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208.1153 : DOCK, WHARF, OR PIER"/>
    <x v="0"/>
    <x v="0"/>
    <n v="434189.7"/>
    <n v="386305.31632500002"/>
    <n v="47884.383675000005"/>
  </r>
  <r>
    <n v="679000443"/>
    <x v="2"/>
    <s v="FT MYERS PLANT GAS TURBINE FACILITIES - 5051911045"/>
    <s v="34100Z000-PG0922-FtMyers GTs"/>
    <s v="2015"/>
    <d v="2015-02-01T00:00:00"/>
    <d v="2015-02-01T00:00:00"/>
    <s v="106100 Const Not Classified-Plt In "/>
    <x v="3"/>
    <s v="000.000 : Non-Unitized"/>
    <x v="0"/>
    <x v="0"/>
    <n v="56014.038"/>
    <n v="1410.5091555000001"/>
    <n v="54603.528844500004"/>
  </r>
  <r>
    <n v="81804117"/>
    <x v="2"/>
    <s v="FT MYERS PLANT GAS TURBINE FACILITIES - 5051911045"/>
    <s v="34300Z000-PG0922-FtMyers GTs"/>
    <s v="2007"/>
    <d v="2007-04-01T00:00:00"/>
    <d v="2007-04-01T00:00:00"/>
    <s v="101000 Electric Plant In Service"/>
    <x v="0"/>
    <s v="145.0268 : TURBINE BLADES (ROTATING"/>
    <x v="0"/>
    <x v="0"/>
    <n v="81777.69"/>
    <n v="28882.719292500002"/>
    <n v="52894.970707500004"/>
  </r>
  <r>
    <n v="57215754"/>
    <x v="2"/>
    <s v="FT MYERS PLANT GAS TURBINE FACILITIES - 5051911045"/>
    <s v="34300Z000-PG0922-FtMyers GTs"/>
    <s v="2004"/>
    <d v="2004-11-01T00:00:00"/>
    <d v="2004-11-01T00:00:00"/>
    <s v="101000 Electric Plant In Service"/>
    <x v="0"/>
    <s v="145.0265 : COMBUSTOR LINER"/>
    <x v="0"/>
    <x v="0"/>
    <n v="93260.547000000006"/>
    <n v="44127.387717749996"/>
    <n v="49133.159282250002"/>
  </r>
  <r>
    <n v="61189133"/>
    <x v="2"/>
    <s v="FT MYERS PLANT GAS TURBINE FACILITIES - 5051911045"/>
    <s v="34300Z000-PG0922-FtMyers GTs"/>
    <s v="2005"/>
    <d v="2005-08-01T00:00:00"/>
    <d v="2005-08-01T00:00:00"/>
    <s v="101000 Electric Plant In Service"/>
    <x v="0"/>
    <s v="145.0263 : FUEL NOZZLE"/>
    <x v="0"/>
    <x v="0"/>
    <n v="85207.733999999997"/>
    <n v="36909.449815500004"/>
    <n v="48298.284184499993"/>
  </r>
  <r>
    <n v="643548776"/>
    <x v="2"/>
    <s v="FT MYERS PLANT GAS TURBINE FACILITIES - 5051911045"/>
    <s v="34300Z000-PG0922-FtMyers GTs"/>
    <s v="2005"/>
    <d v="2005-08-01T00:00:00"/>
    <d v="2005-08-01T00:00:00"/>
    <s v="101000 Electric Plant In Service"/>
    <x v="0"/>
    <s v="145.0265 : COMBUSTOR LINER"/>
    <x v="0"/>
    <x v="0"/>
    <n v="85207.733999999997"/>
    <n v="36909.449815500004"/>
    <n v="48298.284184499993"/>
  </r>
  <r>
    <n v="61189079"/>
    <x v="2"/>
    <s v="FT MYERS PLANT GAS TURBINE FACILITIES - 5051911045"/>
    <s v="34300Z000-PG0922-FtMyers GTs"/>
    <s v="2005"/>
    <d v="2005-08-01T00:00:00"/>
    <d v="2005-08-01T00:00:00"/>
    <s v="101000 Electric Plant In Service"/>
    <x v="0"/>
    <s v="145.0252 : TRANSITION NOZZLE"/>
    <x v="0"/>
    <x v="0"/>
    <n v="85207.733999999997"/>
    <n v="36909.449815500004"/>
    <n v="48298.284184499993"/>
  </r>
  <r>
    <n v="61189135"/>
    <x v="2"/>
    <s v="FT MYERS PLANT GAS TURBINE FACILITIES - 5051911045"/>
    <s v="34300Z000-PG0922-FtMyers GTs"/>
    <s v="2005"/>
    <d v="2005-08-01T00:00:00"/>
    <d v="2005-08-01T00:00:00"/>
    <s v="101000 Electric Plant In Service"/>
    <x v="0"/>
    <s v="145.0268 : TURBINE BLADES (ROTATING"/>
    <x v="0"/>
    <x v="0"/>
    <n v="85207.733999999997"/>
    <n v="36909.449815500004"/>
    <n v="48298.284184499993"/>
  </r>
  <r>
    <n v="61189138"/>
    <x v="2"/>
    <s v="FT MYERS PLANT GAS TURBINE FACILITIES - 5051911045"/>
    <s v="34300Z000-PG0922-FtMyers GTs"/>
    <s v="2005"/>
    <d v="2005-08-01T00:00:00"/>
    <d v="2005-08-01T00:00:00"/>
    <s v="101000 Electric Plant In Service"/>
    <x v="0"/>
    <s v="145.0269 : TURBINE BLADES(STATIONAR"/>
    <x v="0"/>
    <x v="0"/>
    <n v="85207.733999999997"/>
    <n v="36909.449815500004"/>
    <n v="48298.284184499993"/>
  </r>
  <r>
    <n v="61189139"/>
    <x v="2"/>
    <s v="FT MYERS PLANT GAS TURBINE FACILITIES - 5051911045"/>
    <s v="34300Z000-PG0922-FtMyers GTs"/>
    <s v="2005"/>
    <d v="2005-08-01T00:00:00"/>
    <d v="2005-08-01T00:00:00"/>
    <s v="101000 Electric Plant In Service"/>
    <x v="0"/>
    <s v="145.0269 : TURBINE BLADES(STATIONAR"/>
    <x v="0"/>
    <x v="0"/>
    <n v="85207.733999999997"/>
    <n v="36909.449815500004"/>
    <n v="48298.284184499993"/>
  </r>
  <r>
    <n v="61189140"/>
    <x v="2"/>
    <s v="FT MYERS PLANT GAS TURBINE FACILITIES - 5051911045"/>
    <s v="34300Z000-PG0922-FtMyers GTs"/>
    <s v="2005"/>
    <d v="2005-08-01T00:00:00"/>
    <d v="2005-08-01T00:00:00"/>
    <s v="101000 Electric Plant In Service"/>
    <x v="0"/>
    <s v="145.0269 : TURBINE BLADES(STATIONAR"/>
    <x v="0"/>
    <x v="0"/>
    <n v="85207.733999999997"/>
    <n v="36909.449815500004"/>
    <n v="48298.284184499993"/>
  </r>
  <r>
    <n v="626671143"/>
    <x v="2"/>
    <s v="FT MYERS PLANT GAS TURBINE FACILITIES - 5051911045"/>
    <s v="34200Z005-PG0922-FtMyers GTs"/>
    <s v="2010"/>
    <d v="2010-06-01T00:00:00"/>
    <d v="2010-01-01T00:00:00"/>
    <s v="101000 Electric Plant In Service"/>
    <x v="2"/>
    <s v="523.6224 : CONTROL/INSTRUMENTATION "/>
    <x v="1"/>
    <x v="0"/>
    <n v="58126.716"/>
    <n v="10633.464999"/>
    <n v="47493.251001000004"/>
  </r>
  <r>
    <n v="97275584"/>
    <x v="2"/>
    <s v="FT MYERS PLANT GAS TURBINE FACILITIES - 5051911045"/>
    <s v="34300Z000-PG0922-FtMyers GTs"/>
    <s v="2009"/>
    <d v="2009-03-01T00:00:00"/>
    <d v="2009-01-01T00:00:00"/>
    <s v="101000 Electric Plant In Service"/>
    <x v="0"/>
    <s v="148.0579 : POWER SUPPLY"/>
    <x v="0"/>
    <x v="0"/>
    <n v="64584.909"/>
    <n v="17644.683134249997"/>
    <n v="46940.225865749999"/>
  </r>
  <r>
    <n v="81804115"/>
    <x v="2"/>
    <s v="FT MYERS PLANT GAS TURBINE FACILITIES - 5051911045"/>
    <s v="34300Z000-PG0922-FtMyers GTs"/>
    <s v="2007"/>
    <d v="2007-04-01T00:00:00"/>
    <d v="2007-04-01T00:00:00"/>
    <s v="101000 Electric Plant In Service"/>
    <x v="0"/>
    <s v="145.0265 : COMBUSTOR LINER"/>
    <x v="0"/>
    <x v="0"/>
    <n v="70095.150000000009"/>
    <n v="24756.6072375"/>
    <n v="45338.542762500001"/>
  </r>
  <r>
    <n v="81804116"/>
    <x v="2"/>
    <s v="FT MYERS PLANT GAS TURBINE FACILITIES - 5051911045"/>
    <s v="34300Z000-PG0922-FtMyers GTs"/>
    <s v="2007"/>
    <d v="2007-04-01T00:00:00"/>
    <d v="2007-04-01T00:00:00"/>
    <s v="101000 Electric Plant In Service"/>
    <x v="0"/>
    <s v="145.0268 : TURBINE BLADES (ROTATING"/>
    <x v="0"/>
    <x v="0"/>
    <n v="70095.150000000009"/>
    <n v="24756.6072375"/>
    <n v="45338.542762500001"/>
  </r>
  <r>
    <n v="84916329"/>
    <x v="2"/>
    <s v="FT MYERS PLANT GAS TURBINE FACILITIES - 5051911045"/>
    <s v="34300Z000-PG0922-FtMyers GTs"/>
    <s v="2007"/>
    <d v="2007-11-01T00:00:00"/>
    <d v="2007-01-01T00:00:00"/>
    <s v="101000 Electric Plant In Service"/>
    <x v="0"/>
    <s v="148.0572 : CONTROLLER"/>
    <x v="0"/>
    <x v="0"/>
    <n v="69418.76400000001"/>
    <n v="24517.717263000002"/>
    <n v="44901.046737000004"/>
  </r>
  <r>
    <n v="642130098"/>
    <x v="2"/>
    <s v="FT MYERS PLANT GAS TURBINE FACILITIES - 5051911045"/>
    <s v="34300Z000-PG0922-FtMyers GTs"/>
    <s v="2007"/>
    <d v="2007-12-01T00:00:00"/>
    <d v="2007-12-01T00:00:00"/>
    <s v="101000 Electric Plant In Service"/>
    <x v="0"/>
    <s v="145.0268 : TURBINE BLADES (ROTATING"/>
    <x v="0"/>
    <x v="0"/>
    <n v="60045.110999999997"/>
    <n v="21207.082830750001"/>
    <n v="38838.028169249992"/>
  </r>
  <r>
    <n v="56548712"/>
    <x v="2"/>
    <s v="FT MYERS PLANT GAS TURBINE FACILITIES - 5051911045"/>
    <s v="34300Z000-PG0922-FtMyers GTs"/>
    <s v="2004"/>
    <d v="2004-06-01T00:00:00"/>
    <d v="2004-07-01T00:00:00"/>
    <s v="101000 Electric Plant In Service"/>
    <x v="0"/>
    <s v="145.0269 : TURBINE BLADES(STATIONAR"/>
    <x v="0"/>
    <x v="0"/>
    <n v="72675"/>
    <n v="34387.080750000001"/>
    <n v="38287.919249999999"/>
  </r>
  <r>
    <n v="48460612"/>
    <x v="2"/>
    <s v="FT MYERS PLANT GAS TURBINE FACILITIES - 5051911045"/>
    <s v="34200Z023-PG0922-FtMyers GTs"/>
    <s v="2004"/>
    <d v="2004-05-01T00:00:00"/>
    <d v="2004-01-01T00:00:00"/>
    <s v="101000 Electric Plant In Service"/>
    <x v="2"/>
    <s v="523.6231 : PIPING"/>
    <x v="2"/>
    <x v="0"/>
    <n v="64164.69000000001"/>
    <n v="25429.630972499999"/>
    <n v="38735.059027500007"/>
  </r>
  <r>
    <n v="72839092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284.1665 : FOUNDATION"/>
    <x v="0"/>
    <x v="0"/>
    <n v="254695.36499999999"/>
    <n v="219636.1305225"/>
    <n v="35059.234477499973"/>
  </r>
  <r>
    <n v="81804113"/>
    <x v="2"/>
    <s v="FT MYERS PLANT GAS TURBINE FACILITIES - 5051911045"/>
    <s v="34300Z000-PG0922-FtMyers GTs"/>
    <s v="2007"/>
    <d v="2007-04-01T00:00:00"/>
    <d v="2007-04-01T00:00:00"/>
    <s v="101000 Electric Plant In Service"/>
    <x v="0"/>
    <s v="145.0252 : TRANSITION NOZZLE"/>
    <x v="0"/>
    <x v="0"/>
    <n v="58412.637000000002"/>
    <n v="20630.513810249999"/>
    <n v="37782.123189750004"/>
  </r>
  <r>
    <n v="73410776"/>
    <x v="2"/>
    <s v="FT MYERS PLANT GAS TURBINE FACILITIES - 5051911045"/>
    <s v="34300Z000-PG0922-FtMyers GTs"/>
    <s v="2006"/>
    <d v="2006-08-01T00:00:00"/>
    <d v="2006-08-01T00:00:00"/>
    <s v="101000 Electric Plant In Service"/>
    <x v="0"/>
    <s v="145.0268 : TURBINE BLADES (ROTATING"/>
    <x v="0"/>
    <x v="0"/>
    <n v="61723.76400000001"/>
    <n v="24268.428512999999"/>
    <n v="37455.335487000004"/>
  </r>
  <r>
    <n v="49204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203.1051 : BRIDGES, INCL. FOUNDATIO"/>
    <x v="0"/>
    <x v="0"/>
    <n v="288126"/>
    <n v="256350.17249999999"/>
    <n v="31775.827500000032"/>
  </r>
  <r>
    <n v="56548706"/>
    <x v="2"/>
    <s v="FT MYERS PLANT GAS TURBINE FACILITIES - 5051911045"/>
    <s v="34300Z000-PG0922-FtMyers GTs"/>
    <s v="2005"/>
    <d v="2005-01-01T00:00:00"/>
    <d v="2005-01-01T00:00:00"/>
    <s v="101000 Electric Plant In Service"/>
    <x v="0"/>
    <s v="145.0269 : TURBINE BLADES(STATIONAR"/>
    <x v="0"/>
    <x v="0"/>
    <n v="62222.282999999996"/>
    <n v="26952.83907975"/>
    <n v="35269.44392025"/>
  </r>
  <r>
    <n v="94915702"/>
    <x v="2"/>
    <s v="FT MYERS PLANT GAS TURBINE FACILITIES - 5051911045"/>
    <s v="34300Z000-PG0922-FtMyers GTs"/>
    <s v="2008"/>
    <d v="2008-09-01T00:00:00"/>
    <d v="2008-01-01T00:00:00"/>
    <s v="101000 Electric Plant In Service"/>
    <x v="0"/>
    <s v="838.9376 : MOTOR STATIONARY WINDING"/>
    <x v="0"/>
    <x v="0"/>
    <n v="51205.392"/>
    <n v="16037.204364000003"/>
    <n v="35168.187635999995"/>
  </r>
  <r>
    <n v="653592839"/>
    <x v="2"/>
    <s v="FT MYERS PLANT GAS TURBINE FACILITIES - 5051911045"/>
    <s v="34100Z000-PG0922-FtMyers GTs"/>
    <s v="2013"/>
    <d v="2013-05-01T00:00:00"/>
    <d v="2013-01-01T00:00:00"/>
    <s v="101000 Electric Plant In Service"/>
    <x v="3"/>
    <s v="504.6090 : PIPING"/>
    <x v="0"/>
    <x v="0"/>
    <n v="36219.186000000002"/>
    <n v="2348.4159584999998"/>
    <n v="33870.7700415"/>
  </r>
  <r>
    <n v="653592843"/>
    <x v="2"/>
    <s v="FT MYERS PLANT GAS TURBINE FACILITIES - 5051911045"/>
    <s v="34100Z000-PG0922-FtMyers GTs"/>
    <s v="2013"/>
    <d v="2013-05-01T00:00:00"/>
    <d v="2013-01-01T00:00:00"/>
    <s v="101000 Electric Plant In Service"/>
    <x v="3"/>
    <s v="504.6091 : PUMP COMPLETE"/>
    <x v="0"/>
    <x v="0"/>
    <n v="36219.186000000002"/>
    <n v="2348.4159584999998"/>
    <n v="33870.7700415"/>
  </r>
  <r>
    <n v="652868514"/>
    <x v="2"/>
    <s v="FT MYERS PLANT GAS TURBINE FACILITIES - 5051911045"/>
    <s v="34100Z000-PG0922-FtMyers GTs"/>
    <s v="2012"/>
    <d v="2012-11-01T00:00:00"/>
    <d v="2012-01-01T00:00:00"/>
    <s v="101000 Electric Plant In Service"/>
    <x v="3"/>
    <s v="328.2576 : ROOF"/>
    <x v="0"/>
    <x v="0"/>
    <n v="35720.864999999998"/>
    <n v="3071.6279212499999"/>
    <n v="32649.237078749997"/>
  </r>
  <r>
    <n v="72839093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285.1681 : FOUNDATION"/>
    <x v="0"/>
    <x v="0"/>
    <n v="212245.28099999999"/>
    <n v="183029.37613650001"/>
    <n v="29215.904863500004"/>
  </r>
  <r>
    <n v="72839087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282.1618 : CONTROL/INSTRUMENTATION "/>
    <x v="0"/>
    <x v="0"/>
    <n v="212245.28099999999"/>
    <n v="183029.37613650001"/>
    <n v="29215.904863500004"/>
  </r>
  <r>
    <n v="53890291"/>
    <x v="2"/>
    <s v="FT MYERS PLANT GAS TURBINE FACILITIES - 5051911045"/>
    <s v="34300Z000-PG0922-FtMyers GTs"/>
    <s v="2004"/>
    <d v="2004-12-01T00:00:00"/>
    <d v="2005-01-01T00:00:00"/>
    <s v="101000 Electric Plant In Service"/>
    <x v="0"/>
    <s v="145.0265 : COMBUSTOR LINER"/>
    <x v="0"/>
    <x v="0"/>
    <n v="58499.973000000005"/>
    <n v="27679.985372250001"/>
    <n v="30819.987627750001"/>
  </r>
  <r>
    <n v="72839097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285.1688 : CONTROL/INSTRUMENTATION "/>
    <x v="0"/>
    <x v="0"/>
    <n v="208162.98"/>
    <n v="179509.00617000001"/>
    <n v="28653.973829999999"/>
  </r>
  <r>
    <n v="49598949"/>
    <x v="2"/>
    <s v="FT MYERS PLANT GAS TURBINE FACILITIES - 5051911045"/>
    <s v="34300Z000-PG0922-FtMyers GTs"/>
    <s v="2004"/>
    <d v="2004-07-01T00:00:00"/>
    <d v="2004-08-01T00:00:00"/>
    <s v="101000 Electric Plant In Service"/>
    <x v="0"/>
    <s v="145.0252 : TRANSITION NOZZLE"/>
    <x v="0"/>
    <x v="0"/>
    <n v="57464.649000000005"/>
    <n v="27190.11008925"/>
    <n v="30274.538910750005"/>
  </r>
  <r>
    <n v="56651436"/>
    <x v="2"/>
    <s v="FT MYERS PLANT GAS TURBINE FACILITIES - 5051911045"/>
    <s v="34300Z000-PG0922-FtMyers GTs"/>
    <s v="2004"/>
    <d v="2004-07-01T00:00:00"/>
    <d v="2004-08-01T00:00:00"/>
    <s v="101000 Electric Plant In Service"/>
    <x v="0"/>
    <s v="145.0252 : TRANSITION NOZZLE"/>
    <x v="0"/>
    <x v="0"/>
    <n v="57464.649000000005"/>
    <n v="27190.11008925"/>
    <n v="30274.538910750005"/>
  </r>
  <r>
    <n v="656171176"/>
    <x v="2"/>
    <s v="FT MYERS PLANT GAS TURBINE FACILITIES - 5051911045"/>
    <s v="34200Z000-PG0922-FtMyers GTs"/>
    <s v="2012"/>
    <d v="2012-10-01T00:00:00"/>
    <d v="2012-01-01T00:00:00"/>
    <s v="101000 Electric Plant In Service"/>
    <x v="2"/>
    <s v="709.7930 : PIPING"/>
    <x v="0"/>
    <x v="0"/>
    <n v="38082.959999999999"/>
    <n v="7275.5159400000002"/>
    <n v="30807.444060000002"/>
  </r>
  <r>
    <n v="81804114"/>
    <x v="2"/>
    <s v="FT MYERS PLANT GAS TURBINE FACILITIES - 5051911045"/>
    <s v="34300Z000-PG0922-FtMyers GTs"/>
    <s v="2007"/>
    <d v="2007-04-01T00:00:00"/>
    <d v="2007-04-01T00:00:00"/>
    <s v="101000 Electric Plant In Service"/>
    <x v="0"/>
    <s v="145.0263 : FUEL NOZZLE"/>
    <x v="0"/>
    <x v="0"/>
    <n v="46730.106"/>
    <n v="16504.410964499999"/>
    <n v="30225.695035500001"/>
  </r>
  <r>
    <n v="81804118"/>
    <x v="2"/>
    <s v="FT MYERS PLANT GAS TURBINE FACILITIES - 5051911045"/>
    <s v="34300Z000-PG0922-FtMyers GTs"/>
    <s v="2007"/>
    <d v="2007-04-01T00:00:00"/>
    <d v="2007-04-01T00:00:00"/>
    <s v="101000 Electric Plant In Service"/>
    <x v="0"/>
    <s v="145.0269 : TURBINE BLADES(STATIONAR"/>
    <x v="0"/>
    <x v="0"/>
    <n v="46730.106"/>
    <n v="16504.410964499999"/>
    <n v="30225.695035500001"/>
  </r>
  <r>
    <n v="72839099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382.3784 : CONDUIT ALL"/>
    <x v="0"/>
    <x v="0"/>
    <n v="191021.967"/>
    <n v="164727.48545549999"/>
    <n v="26294.481544500006"/>
  </r>
  <r>
    <n v="626671147"/>
    <x v="2"/>
    <s v="FT MYERS PLANT GAS TURBINE FACILITIES - 5051911045"/>
    <s v="34500Z000-PG0922-FtMyers GTs"/>
    <s v="2010"/>
    <d v="2010-11-01T00:00:00"/>
    <d v="2010-01-01T00:00:00"/>
    <s v="101000 Electric Plant In Service"/>
    <x v="4"/>
    <s v="289.1762 : VITAL AC DISTRIBUTION EQ"/>
    <x v="0"/>
    <x v="0"/>
    <n v="51529.221000000005"/>
    <n v="23174.723146500004"/>
    <n v="28354.497853500001"/>
  </r>
  <r>
    <n v="51102"/>
    <x v="2"/>
    <s v="FT MYERS PLANT GAS TURBINE FACILITIES - 5051911045"/>
    <s v="34300Z000-PG0922-FtMyers GTs"/>
    <s v="1991"/>
    <d v="1991-07-01T00:00:00"/>
    <d v="1991-07-01T00:00:00"/>
    <s v="101000 Electric Plant In Service"/>
    <x v="0"/>
    <s v="145.0255 : COMPRESSOR ROTOR/WHEEL"/>
    <x v="0"/>
    <x v="0"/>
    <n v="755748.26100000006"/>
    <n v="750504.30006825004"/>
    <n v="5243.9609317500026"/>
  </r>
  <r>
    <n v="72839091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284.1660 : EXCITER"/>
    <x v="0"/>
    <x v="0"/>
    <n v="185253.82199999999"/>
    <n v="159753.330063"/>
    <n v="25500.491936999995"/>
  </r>
  <r>
    <n v="62156176"/>
    <x v="2"/>
    <s v="FT MYERS GAS TURBINE STOREROOM - 5051911047"/>
    <s v="34300Z000-PG0922-FtMyers GTs"/>
    <s v="2005"/>
    <d v="2005-11-01T00:00:00"/>
    <d v="2005-12-01T00:00:00"/>
    <s v="101000 Electric Plant In Service"/>
    <x v="0"/>
    <s v="145.0269 : TURBINE BLADES(STATIONAR"/>
    <x v="0"/>
    <x v="0"/>
    <n v="48188.700000000004"/>
    <n v="20873.911274999999"/>
    <n v="27314.788725000002"/>
  </r>
  <r>
    <n v="73410779"/>
    <x v="2"/>
    <s v="FT MYERS PLANT GAS TURBINE FACILITIES - 5051911045"/>
    <s v="34300Z000-PG0922-FtMyers GTs"/>
    <s v="2005"/>
    <d v="2005-11-01T00:00:00"/>
    <d v="2005-12-01T00:00:00"/>
    <s v="101000 Electric Plant In Service"/>
    <x v="0"/>
    <s v="145.0269 : TURBINE BLADES(STATIONAR"/>
    <x v="0"/>
    <x v="0"/>
    <n v="47288.700000000004"/>
    <n v="20484.058274999999"/>
    <n v="26804.641725000001"/>
  </r>
  <r>
    <n v="49596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28.2574 : SUPERSTRUCTURE"/>
    <x v="0"/>
    <x v="0"/>
    <n v="213752.03400000001"/>
    <n v="190178.50858650001"/>
    <n v="23573.52541350001"/>
  </r>
  <r>
    <n v="642130080"/>
    <x v="2"/>
    <s v="FT MYERS PLANT GAS TURBINE FACILITIES - 5051911045"/>
    <s v="34300Z000-PG0922-FtMyers GTs"/>
    <s v="2007"/>
    <d v="2007-12-01T00:00:00"/>
    <d v="2007-12-01T00:00:00"/>
    <s v="101000 Electric Plant In Service"/>
    <x v="0"/>
    <s v="145.0268 : TURBINE BLADES (ROTATING"/>
    <x v="0"/>
    <x v="0"/>
    <n v="39823.434000000001"/>
    <n v="14065.0668405"/>
    <n v="25758.367159500001"/>
  </r>
  <r>
    <n v="72839096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285.1686 : TANK"/>
    <x v="0"/>
    <x v="0"/>
    <n v="169796.92500000002"/>
    <n v="146424.09926250001"/>
    <n v="23372.825737499988"/>
  </r>
  <r>
    <n v="61189141"/>
    <x v="2"/>
    <s v="FT MYERS PLANT GAS TURBINE FACILITIES - 5051911045"/>
    <s v="34300Z000-PG0922-FtMyers GTs"/>
    <s v="2005"/>
    <d v="2005-08-01T00:00:00"/>
    <d v="2005-08-01T00:00:00"/>
    <s v="101000 Electric Plant In Service"/>
    <x v="0"/>
    <s v="145.0270 : TURBINE SHROUD SEALS"/>
    <x v="0"/>
    <x v="0"/>
    <n v="42603.921000000002"/>
    <n v="18454.753163249999"/>
    <n v="24149.167836750003"/>
  </r>
  <r>
    <n v="49479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27.2522 : SUPERSTRUCTURE"/>
    <x v="0"/>
    <x v="0"/>
    <n v="188578.008"/>
    <n v="167780.782638"/>
    <n v="20797.225361999994"/>
  </r>
  <r>
    <n v="49981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40.9796 : SUPERSTRUCTURE"/>
    <x v="0"/>
    <x v="0"/>
    <n v="185468.87700000001"/>
    <n v="165014.54112825001"/>
    <n v="20454.335871750001"/>
  </r>
  <r>
    <n v="656171165"/>
    <x v="2"/>
    <s v="FT MYERS PLANT GAS TURBINE FACILITIES - 5051911045"/>
    <s v="34500Z000-PG0922-FtMyers GTs"/>
    <s v="2012"/>
    <d v="2012-11-01T00:00:00"/>
    <d v="2012-11-01T00:00:00"/>
    <s v="101000 Electric Plant In Service"/>
    <x v="4"/>
    <s v="383.3798 : ISOPHASE BUS, COMPLETE"/>
    <x v="0"/>
    <x v="0"/>
    <n v="30635.307000000004"/>
    <n v="8721.744565500001"/>
    <n v="21913.5624345"/>
  </r>
  <r>
    <n v="656171169"/>
    <x v="2"/>
    <s v="FT MYERS PLANT GAS TURBINE FACILITIES - 5051911045"/>
    <s v="34500Z000-PG0922-FtMyers GTs"/>
    <s v="2012"/>
    <d v="2012-11-01T00:00:00"/>
    <d v="2012-11-01T00:00:00"/>
    <s v="101000 Electric Plant In Service"/>
    <x v="4"/>
    <s v="383.3798 : ISOPHASE BUS, COMPLETE"/>
    <x v="0"/>
    <x v="0"/>
    <n v="30635.279999999999"/>
    <n v="8721.7351200000012"/>
    <n v="21913.544879999998"/>
  </r>
  <r>
    <n v="49598952"/>
    <x v="2"/>
    <s v="FT MYERS PLANT GAS TURBINE FACILITIES - 5051911045"/>
    <s v="34300Z000-PG0922-FtMyers GTs"/>
    <s v="2004"/>
    <d v="2004-07-01T00:00:00"/>
    <d v="2004-08-01T00:00:00"/>
    <s v="101000 Electric Plant In Service"/>
    <x v="0"/>
    <s v="145.0265 : COMBUSTOR LINER"/>
    <x v="0"/>
    <x v="0"/>
    <n v="40058.423999999999"/>
    <n v="18954.137358"/>
    <n v="21104.286641999999"/>
  </r>
  <r>
    <n v="56651439"/>
    <x v="2"/>
    <s v="FT MYERS PLANT GAS TURBINE FACILITIES - 5051911045"/>
    <s v="34300Z000-PG0922-FtMyers GTs"/>
    <s v="2004"/>
    <d v="2004-07-01T00:00:00"/>
    <d v="2004-08-01T00:00:00"/>
    <s v="101000 Electric Plant In Service"/>
    <x v="0"/>
    <s v="145.0265 : COMBUSTOR LINER"/>
    <x v="0"/>
    <x v="0"/>
    <n v="40058.405999999995"/>
    <n v="18954.127939499998"/>
    <n v="21104.278060500001"/>
  </r>
  <r>
    <n v="656166831"/>
    <x v="2"/>
    <s v="FT MYERS PLANT GAS TURBINE FACILITIES - 5051911045"/>
    <s v="34500Z000-PG0922-FtMyers GTs"/>
    <s v="2010"/>
    <d v="2010-11-01T00:00:00"/>
    <d v="2010-11-01T00:00:00"/>
    <s v="101000 Electric Plant In Service"/>
    <x v="4"/>
    <s v="383.3798 : ISOPHASE BUS, COMPLETE"/>
    <x v="0"/>
    <x v="0"/>
    <n v="37934.910000000003"/>
    <n v="17060.826015000002"/>
    <n v="20874.083985000001"/>
  </r>
  <r>
    <n v="646577814"/>
    <x v="2"/>
    <s v="FT MYERS PLANT GAS TURBINE FACILITIES - 5051911045"/>
    <s v="34300Z000-PG0922-FtMyers GTs"/>
    <s v="2007"/>
    <d v="2007-04-01T00:00:00"/>
    <d v="2007-04-01T00:00:00"/>
    <s v="101000 Electric Plant In Service"/>
    <x v="0"/>
    <s v="145.0252 : TRANSITION NOZZLE"/>
    <x v="0"/>
    <x v="0"/>
    <n v="32030.577000000001"/>
    <n v="11312.744915249999"/>
    <n v="20717.83208475"/>
  </r>
  <r>
    <n v="646577331"/>
    <x v="2"/>
    <s v="FT MYERS PLANT GAS TURBINE FACILITIES - 5051911045"/>
    <s v="34500Z000-PG0922-FtMyers GTs"/>
    <s v="2009"/>
    <d v="2009-12-01T00:00:00"/>
    <d v="2009-01-01T00:00:00"/>
    <s v="101000 Electric Plant In Service"/>
    <x v="4"/>
    <s v="383.3798 : ISOPHASE BUS, COMPLETE"/>
    <x v="0"/>
    <x v="0"/>
    <n v="43562.808000000005"/>
    <n v="23186.791332000001"/>
    <n v="20376.016668"/>
  </r>
  <r>
    <n v="629037245"/>
    <x v="2"/>
    <s v="FT MYERS PLANT GAS TURBINE FACILITIES - 5051911045"/>
    <s v="34500Z000-PG0922-FtMyers GTs"/>
    <s v="2009"/>
    <d v="2009-12-01T00:00:00"/>
    <d v="2009-12-01T00:00:00"/>
    <s v="101000 Electric Plant In Service"/>
    <x v="4"/>
    <s v="383.3798 : ISOPHASE BUS, COMPLETE"/>
    <x v="0"/>
    <x v="0"/>
    <n v="43562.780999999995"/>
    <n v="23186.781886500001"/>
    <n v="20375.999113499998"/>
  </r>
  <r>
    <n v="656201415"/>
    <x v="2"/>
    <s v="FT MYERS PLANT GAS TURBINE FACILITIES - 5051911045"/>
    <s v="34400Z000-PG0922-FtMyers GTs"/>
    <s v="2012"/>
    <d v="2012-12-01T00:00:00"/>
    <d v="2012-01-01T00:00:00"/>
    <s v="101000 Electric Plant In Service"/>
    <x v="1"/>
    <s v="272.1593 : WATT HOUR METER"/>
    <x v="0"/>
    <x v="0"/>
    <n v="24955.883999999998"/>
    <n v="4606.1140860000005"/>
    <n v="20349.769914"/>
  </r>
  <r>
    <n v="49483"/>
    <x v="2"/>
    <s v="FT MYERS PLANT GAS TURBINE FACILITIES - 5051911045"/>
    <s v="34100Z000-PG0922-FtMyers GTs"/>
    <s v="1993"/>
    <d v="1993-07-01T00:00:00"/>
    <d v="1993-07-01T00:00:00"/>
    <s v="101000 Electric Plant In Service"/>
    <x v="3"/>
    <s v="327.2522 : SUPERSTRUCTURE"/>
    <x v="0"/>
    <x v="0"/>
    <n v="38342.627999999997"/>
    <n v="18705.555333"/>
    <n v="19637.072667"/>
  </r>
  <r>
    <n v="97275542"/>
    <x v="2"/>
    <s v="FT MYERS PLANT GAS TURBINE FACILITIES - 5051911045"/>
    <s v="34300Z000-PG0922-FtMyers GTs"/>
    <s v="2009"/>
    <d v="2009-03-01T00:00:00"/>
    <d v="2009-01-01T00:00:00"/>
    <s v="101000 Electric Plant In Service"/>
    <x v="0"/>
    <s v="148.0571 : OPERATOR STATION"/>
    <x v="0"/>
    <x v="0"/>
    <n v="26781.281999999999"/>
    <n v="7316.6848065000004"/>
    <n v="19464.597193499998"/>
  </r>
  <r>
    <n v="646577853"/>
    <x v="2"/>
    <s v="FT MYERS PLANT GAS TURBINE FACILITIES - 5051911045"/>
    <s v="34300Z000-PG0922-FtMyers GTs"/>
    <s v="2010"/>
    <d v="2010-10-01T00:00:00"/>
    <d v="2010-10-01T00:00:00"/>
    <s v="101000 Electric Plant In Service"/>
    <x v="0"/>
    <s v="838.9364 : DRIVE, ELECTRIC MOTOR, C"/>
    <x v="0"/>
    <x v="0"/>
    <n v="25165.260000000002"/>
    <n v="5868.7672949999996"/>
    <n v="19296.492705000001"/>
  </r>
  <r>
    <n v="72839105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585.7135 : NON-SEGREGATED BUS, COMP"/>
    <x v="0"/>
    <x v="0"/>
    <n v="127346.85"/>
    <n v="109817.34502500002"/>
    <n v="17529.504974999993"/>
  </r>
  <r>
    <n v="87446716"/>
    <x v="2"/>
    <s v="FT MYERS PLANT GAS TURBINE FACILITIES - 5051911045"/>
    <s v="34300Z031-PG0922-FtMyers GTs"/>
    <s v="2007"/>
    <d v="2007-12-01T00:00:00"/>
    <d v="2007-01-01T00:00:00"/>
    <s v="101000 Electric Plant In Service"/>
    <x v="0"/>
    <s v="835.9352: CEMS COMPUTR/MICROPR"/>
    <x v="3"/>
    <x v="0"/>
    <n v="26034.84"/>
    <n v="6888.64203"/>
    <n v="19146.197970000001"/>
  </r>
  <r>
    <n v="87446726"/>
    <x v="2"/>
    <s v="FT MYERS PLANT GAS TURBINE FACILITIES - 5051911045"/>
    <s v="34300Z031-PG0922-FtMyers GTs"/>
    <s v="2007"/>
    <d v="2007-12-01T00:00:00"/>
    <d v="2007-01-01T00:00:00"/>
    <s v="101000 Electric Plant In Service"/>
    <x v="0"/>
    <s v="835.9353: EMISSION MONIT ANALYZR"/>
    <x v="3"/>
    <x v="0"/>
    <n v="26034.831000000002"/>
    <n v="6888.6328207500001"/>
    <n v="19146.198179250001"/>
  </r>
  <r>
    <n v="49309"/>
    <x v="2"/>
    <s v="FT MYERS PLANT GAS TURBINE FACILITIES - 5051911045"/>
    <s v="34100Z000-PG0922-FtMyers GTs"/>
    <s v="1982"/>
    <d v="1982-07-01T00:00:00"/>
    <d v="1982-07-01T00:00:00"/>
    <s v="101000 Electric Plant In Service"/>
    <x v="3"/>
    <s v="208.1153 : DOCK, WHARF, OR PIER"/>
    <x v="0"/>
    <x v="0"/>
    <n v="65250"/>
    <n v="47013.286500000002"/>
    <n v="18236.713500000002"/>
  </r>
  <r>
    <n v="86469217"/>
    <x v="2"/>
    <s v="FT MYERS PLANT GAS TURBINE FACILITIES - 5051911045"/>
    <s v="34300Z000-PG0922-FtMyers GTs"/>
    <s v="2007"/>
    <d v="2007-11-01T00:00:00"/>
    <d v="2007-01-01T00:00:00"/>
    <s v="101000 Electric Plant In Service"/>
    <x v="0"/>
    <s v="148.0578 : NETWORK SWITCH"/>
    <x v="0"/>
    <x v="0"/>
    <n v="28354.698"/>
    <n v="10014.4767285"/>
    <n v="18340.221271500002"/>
  </r>
  <r>
    <n v="48870816"/>
    <x v="2"/>
    <s v="FT MYERS PLANT GAS TURBINE FACILITIES - 5051911045"/>
    <s v="34200Z000-PG0922-FtMyers GTs"/>
    <s v="2000"/>
    <d v="2000-10-01T00:00:00"/>
    <d v="2000-01-01T00:00:00"/>
    <s v="101000 Electric Plant In Service"/>
    <x v="2"/>
    <s v="523.6231 : PIPING"/>
    <x v="0"/>
    <x v="0"/>
    <n v="89460.611999999994"/>
    <n v="73506.837392999994"/>
    <n v="15953.774607000003"/>
  </r>
  <r>
    <n v="50378"/>
    <x v="2"/>
    <s v="FT MYERS PLANT GAS TURBINE FACILITIES - 5051911045"/>
    <s v="34200Z000-PG0922-FtMyers GTs"/>
    <s v="1999"/>
    <d v="1999-07-01T00:00:00"/>
    <d v="1999-07-01T00:00:00"/>
    <s v="101000 Electric Plant In Service"/>
    <x v="2"/>
    <s v="709.7931 : FOUNDATION"/>
    <x v="0"/>
    <x v="0"/>
    <n v="117427.311"/>
    <n v="102657.18104775001"/>
    <n v="14770.12995224999"/>
  </r>
  <r>
    <n v="49597"/>
    <x v="2"/>
    <s v="FT MYERS PLANT GAS TURBINE FACILITIES - 5051911045"/>
    <s v="34100Z000-PG0922-FtMyers GTs"/>
    <s v="1980"/>
    <d v="1980-07-01T00:00:00"/>
    <d v="1980-07-01T00:00:00"/>
    <s v="101000 Electric Plant In Service"/>
    <x v="3"/>
    <s v="328.2574 : SUPERSTRUCTURE"/>
    <x v="0"/>
    <x v="0"/>
    <n v="70291.467000000004"/>
    <n v="53619.131805749996"/>
    <n v="16672.335194250008"/>
  </r>
  <r>
    <n v="56548715"/>
    <x v="2"/>
    <s v="FT MYERS PLANT GAS TURBINE FACILITIES - 5051911045"/>
    <s v="34300Z000-PG0922-FtMyers GTs"/>
    <s v="2004"/>
    <d v="2004-12-01T00:00:00"/>
    <d v="2005-01-01T00:00:00"/>
    <s v="101000 Electric Plant In Service"/>
    <x v="0"/>
    <s v="145.0270 : TURBINE SHROUD SEALS"/>
    <x v="0"/>
    <x v="0"/>
    <n v="31555.782000000003"/>
    <n v="14931.009931500001"/>
    <n v="16624.772068500002"/>
  </r>
  <r>
    <n v="72839102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585.7123 : FOUNDATION"/>
    <x v="0"/>
    <x v="0"/>
    <n v="106123.50899999999"/>
    <n v="91515.4358985"/>
    <n v="14608.0731015"/>
  </r>
  <r>
    <n v="626671163"/>
    <x v="2"/>
    <s v="FT MYERS PLANT GAS TURBINE FACILITIES - 5051911045"/>
    <s v="34300Z000-PG0922-FtMyers GTs"/>
    <s v="2010"/>
    <d v="2010-09-01T00:00:00"/>
    <d v="2010-09-01T00:00:00"/>
    <s v="101000 Electric Plant In Service"/>
    <x v="0"/>
    <s v="838.9364 : DRIVE, ELECTRIC MOTOR, C"/>
    <x v="0"/>
    <x v="0"/>
    <n v="20708.694"/>
    <n v="4829.4581355"/>
    <n v="15879.2358645"/>
  </r>
  <r>
    <n v="72839088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284.1655 : CONTROL/INSTRUMENTATION "/>
    <x v="0"/>
    <x v="0"/>
    <n v="27607.563000000002"/>
    <n v="23807.338789499998"/>
    <n v="3800.2242105000018"/>
  </r>
  <r>
    <n v="48460613"/>
    <x v="2"/>
    <s v="FT MYERS PLANT GAS TURBINE FACILITIES - 5051911045"/>
    <s v="34200Z023-PG0922-FtMyers GTs"/>
    <s v="2004"/>
    <d v="2004-05-01T00:00:00"/>
    <d v="2004-01-01T00:00:00"/>
    <s v="101000 Electric Plant In Service"/>
    <x v="2"/>
    <s v="702.1238 : CONTROL/INSTRUMENTATION "/>
    <x v="2"/>
    <x v="0"/>
    <n v="24678.720000000001"/>
    <n v="9780.6250799999998"/>
    <n v="14898.09492"/>
  </r>
  <r>
    <n v="84916358"/>
    <x v="2"/>
    <s v="FT MYERS PLANT GAS TURBINE FACILITIES - 5051911045"/>
    <s v="34300Z000-PG0922-FtMyers GTs"/>
    <s v="2007"/>
    <d v="2007-04-01T00:00:00"/>
    <d v="2007-01-01T00:00:00"/>
    <s v="101000 Electric Plant In Service"/>
    <x v="0"/>
    <s v="148.0579 : POWER SUPPLY"/>
    <x v="0"/>
    <x v="0"/>
    <n v="22507.605"/>
    <n v="7949.3638162500001"/>
    <n v="14558.24118375"/>
  </r>
  <r>
    <n v="626671155"/>
    <x v="2"/>
    <s v="FT MYERS PLANT GAS TURBINE FACILITIES - 5051911045"/>
    <s v="34500Z000-PG0922-FtMyers GTs"/>
    <s v="2010"/>
    <d v="2010-11-01T00:00:00"/>
    <d v="2010-11-01T00:00:00"/>
    <s v="101000 Electric Plant In Service"/>
    <x v="4"/>
    <s v="383.3798 : ISOPHASE BUS, COMPLETE"/>
    <x v="0"/>
    <x v="0"/>
    <n v="26556.101999999999"/>
    <n v="11943.325683000001"/>
    <n v="14612.776316999998"/>
  </r>
  <r>
    <n v="85925363"/>
    <x v="2"/>
    <s v="FT MYERS PLANT GAS TURBINE FACILITIES - 5051911045"/>
    <s v="34300Z000-PG0922-FtMyers GTs"/>
    <s v="2007"/>
    <d v="2007-04-01T00:00:00"/>
    <d v="2007-04-01T00:00:00"/>
    <s v="101000 Electric Plant In Service"/>
    <x v="0"/>
    <s v="145.0265 : COMBUSTOR LINER"/>
    <x v="0"/>
    <x v="0"/>
    <n v="22169.979000000003"/>
    <n v="7830.1210117500004"/>
    <n v="14339.857988250002"/>
  </r>
  <r>
    <n v="99674569"/>
    <x v="2"/>
    <s v="FT MYERS PLANT GAS TURBINE FACILITIES - 5051911045"/>
    <s v="34100Z000-PG0922-FtMyers GTs"/>
    <s v="2009"/>
    <d v="2009-12-01T00:00:00"/>
    <d v="2009-01-01T00:00:00"/>
    <s v="101000 Electric Plant In Service"/>
    <x v="3"/>
    <s v="327.2532 : FLOOR COVERING"/>
    <x v="0"/>
    <x v="0"/>
    <n v="16410.87"/>
    <n v="2452.4655075000001"/>
    <n v="13958.4044925"/>
  </r>
  <r>
    <n v="94915643"/>
    <x v="2"/>
    <s v="FT MYERS PLANT GAS TURBINE FACILITIES - 5051911045"/>
    <s v="34300Z000-PG0922-FtMyers GTs"/>
    <s v="2008"/>
    <d v="2008-09-01T00:00:00"/>
    <d v="2008-01-01T00:00:00"/>
    <s v="101000 Electric Plant In Service"/>
    <x v="0"/>
    <s v="838.9373 : MOTOR ROTATING ASSEMBLY"/>
    <x v="0"/>
    <x v="0"/>
    <n v="19366.497000000003"/>
    <n v="6065.4610552499998"/>
    <n v="13301.035944750001"/>
  </r>
  <r>
    <n v="642130116"/>
    <x v="2"/>
    <s v="FT MYERS PLANT GAS TURBINE FACILITIES - 5051911045"/>
    <s v="34300Z000-PG0922-FtMyers GTs"/>
    <s v="2005"/>
    <d v="2005-11-01T00:00:00"/>
    <d v="2005-12-01T00:00:00"/>
    <s v="101000 Electric Plant In Service"/>
    <x v="0"/>
    <s v="145.0270 : TURBINE SHROUD SEALS"/>
    <x v="0"/>
    <x v="0"/>
    <n v="22865.850000000002"/>
    <n v="9904.8070124999995"/>
    <n v="12961.042987500001"/>
  </r>
  <r>
    <n v="72835744"/>
    <x v="2"/>
    <s v="FT MYERS PLANT GAS TURBINE FACILITIES - 5051911045"/>
    <s v="34300Z000-PG0922-FtMyers GTs"/>
    <s v="2006"/>
    <d v="2006-05-01T00:00:00"/>
    <d v="2006-01-01T00:00:00"/>
    <s v="101000 Electric Plant In Service"/>
    <x v="0"/>
    <s v="148.0579 : POWER SUPPLY"/>
    <x v="0"/>
    <x v="0"/>
    <n v="21313.368000000002"/>
    <n v="8379.9498059999987"/>
    <n v="12933.418194000002"/>
  </r>
  <r>
    <n v="51103"/>
    <x v="2"/>
    <s v="FT MYERS PLANT GAS TURBINE FACILITIES - 5051911045"/>
    <s v="34300Z000-PG0922-FtMyers GTs"/>
    <s v="1992"/>
    <d v="1992-07-01T00:00:00"/>
    <d v="1992-07-01T00:00:00"/>
    <s v="101000 Electric Plant In Service"/>
    <x v="0"/>
    <s v="145.0255 : COMPRESSOR ROTOR/WHEEL"/>
    <x v="0"/>
    <x v="0"/>
    <n v="171813.177"/>
    <n v="163749.81336525001"/>
    <n v="8063.3636347499796"/>
  </r>
  <r>
    <n v="645482925"/>
    <x v="2"/>
    <s v="FT MYERS PLANT GAS TURBINE FACILITIES - 5051911045"/>
    <s v="34300Z000-PG0922-FtMyers GTs"/>
    <s v="2013"/>
    <d v="2013-07-01T00:00:00"/>
    <d v="2013-07-01T00:00:00"/>
    <s v="106100 Const Not Classified-Plt In "/>
    <x v="0"/>
    <s v="000.000 : Non-Unitized"/>
    <x v="0"/>
    <x v="0"/>
    <n v="14749.047000000002"/>
    <n v="1670.0733427499999"/>
    <n v="13078.973657250002"/>
  </r>
  <r>
    <n v="49598"/>
    <x v="2"/>
    <s v="FT MYERS PLANT GAS TURBINE FACILITIES - 5051911045"/>
    <s v="34100Z000-PG0922-FtMyers GTs"/>
    <s v="1984"/>
    <d v="1984-07-01T00:00:00"/>
    <d v="1984-07-01T00:00:00"/>
    <s v="101000 Electric Plant In Service"/>
    <x v="3"/>
    <s v="328.2574 : SUPERSTRUCTURE"/>
    <x v="0"/>
    <x v="0"/>
    <n v="39498.300000000003"/>
    <n v="26788.095675"/>
    <n v="12710.204325000002"/>
  </r>
  <r>
    <n v="49598955"/>
    <x v="2"/>
    <s v="FT MYERS PLANT GAS TURBINE FACILITIES - 5051911045"/>
    <s v="34300Z000-PG0922-FtMyers GTs"/>
    <s v="2004"/>
    <d v="2004-07-01T00:00:00"/>
    <d v="2004-08-01T00:00:00"/>
    <s v="101000 Electric Plant In Service"/>
    <x v="0"/>
    <s v="145.0263 : FUEL NOZZLE"/>
    <x v="0"/>
    <x v="0"/>
    <n v="23637.933000000001"/>
    <n v="11184.58494225"/>
    <n v="12453.348057749999"/>
  </r>
  <r>
    <n v="56651442"/>
    <x v="2"/>
    <s v="FT MYERS PLANT GAS TURBINE FACILITIES - 5051911045"/>
    <s v="34300Z000-PG0922-FtMyers GTs"/>
    <s v="2004"/>
    <d v="2004-07-01T00:00:00"/>
    <d v="2004-08-01T00:00:00"/>
    <s v="101000 Electric Plant In Service"/>
    <x v="0"/>
    <s v="145.0263 : FUEL NOZZLE"/>
    <x v="0"/>
    <x v="0"/>
    <n v="23637.933000000001"/>
    <n v="11184.58494225"/>
    <n v="12453.348057749999"/>
  </r>
  <r>
    <n v="30518972"/>
    <x v="2"/>
    <s v="FT MYERS PLANT GAS TURBINE FACILITIES - 5051911045"/>
    <s v="34200Z005-PG0922-FtMyers GTs"/>
    <s v="1996"/>
    <d v="1996-07-01T00:00:00"/>
    <d v="1996-07-01T00:00:00"/>
    <s v="101000 Electric Plant In Service"/>
    <x v="2"/>
    <s v="703.7801 : CATHODIC PROTECTION EQUI"/>
    <x v="1"/>
    <x v="0"/>
    <n v="32121.602999999999"/>
    <n v="19811.471460749999"/>
    <n v="12310.131539250002"/>
  </r>
  <r>
    <n v="50033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40.9812 : SUBSTRUCTURE/FOUNDATION"/>
    <x v="0"/>
    <x v="0"/>
    <n v="97169.040000000008"/>
    <n v="86452.799939999997"/>
    <n v="10716.240060000009"/>
  </r>
  <r>
    <n v="72817464"/>
    <x v="2"/>
    <s v="FT MYERS PLANT GAS TURBINE FACILITIES - 5051911045"/>
    <s v="34300Z000-PG0922-FtMyers GTs"/>
    <s v="2006"/>
    <d v="2006-06-01T00:00:00"/>
    <d v="2006-06-01T00:00:00"/>
    <s v="101000 Electric Plant In Service"/>
    <x v="0"/>
    <s v="145.0252 : TRANSITION NOZZLE"/>
    <x v="0"/>
    <x v="0"/>
    <n v="18832.554"/>
    <n v="7404.5498805000007"/>
    <n v="11428.004119500001"/>
  </r>
  <r>
    <n v="72839095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285.1683 : PIPING"/>
    <x v="0"/>
    <x v="0"/>
    <n v="75785.625"/>
    <n v="65353.610812500003"/>
    <n v="10432.014187500003"/>
  </r>
  <r>
    <n v="646577798"/>
    <x v="2"/>
    <s v="FT MYERS PLANT GAS TURBINE FACILITIES - 5051911045"/>
    <s v="34300Z000-PG0922-FtMyers GTs"/>
    <s v="2007"/>
    <d v="2007-04-01T00:00:00"/>
    <d v="2007-04-01T00:00:00"/>
    <s v="101000 Electric Plant In Service"/>
    <x v="0"/>
    <s v="145.0263 : FUEL NOZZLE"/>
    <x v="0"/>
    <x v="0"/>
    <n v="16592.625"/>
    <n v="5860.2805312500004"/>
    <n v="10732.34446875"/>
  </r>
  <r>
    <n v="30537747"/>
    <x v="2"/>
    <s v="FT MYERS PLANT GAS TURBINE FACILITIES - 5051911045"/>
    <s v="34200Z005-PG0922-FtMyers GTs"/>
    <s v="1995"/>
    <d v="1995-07-01T00:00:00"/>
    <d v="1995-07-01T00:00:00"/>
    <s v="101000 Electric Plant In Service"/>
    <x v="2"/>
    <s v="702.1241 : CATHODIC PROTECTION EQUI"/>
    <x v="1"/>
    <x v="0"/>
    <n v="29882.682000000004"/>
    <n v="19356.579310500001"/>
    <n v="10526.102689500001"/>
  </r>
  <r>
    <n v="86310575"/>
    <x v="2"/>
    <s v="FT MYERS GAS TURBINE STOREROOM - 5051911047"/>
    <s v="34300Z000-PG0922-FtMyers GTs"/>
    <s v="2007"/>
    <d v="2007-07-01T00:00:00"/>
    <d v="2007-08-01T00:00:00"/>
    <s v="101000 Electric Plant In Service"/>
    <x v="0"/>
    <s v="145.0252 : TRANSITION NOZZLE"/>
    <x v="0"/>
    <x v="0"/>
    <n v="15836.805"/>
    <n v="5593.3357162500006"/>
    <n v="10243.469283750002"/>
  </r>
  <r>
    <n v="102109651"/>
    <x v="2"/>
    <s v="FT MYERS PLANT GAS TURBINE FACILITIES - 5051911045"/>
    <s v="34300Z000-PG0922-FtMyers GTs"/>
    <s v="2007"/>
    <d v="2007-03-01T00:00:00"/>
    <d v="2007-03-01T00:00:00"/>
    <s v="101000 Electric Plant In Service"/>
    <x v="0"/>
    <s v="145.0252 : TRANSITION NOZZLE"/>
    <x v="0"/>
    <x v="0"/>
    <n v="15826.932000000001"/>
    <n v="5589.8481689999999"/>
    <n v="10237.083831"/>
  </r>
  <r>
    <n v="91122082"/>
    <x v="2"/>
    <s v="FT MYERS PLANT GAS TURBINE FACILITIES - 5051911045"/>
    <s v="34100Z000-PG0922-FtMyers GTs"/>
    <s v="2008"/>
    <d v="2008-05-01T00:00:00"/>
    <d v="2008-01-01T00:00:00"/>
    <s v="101000 Electric Plant In Service"/>
    <x v="3"/>
    <s v="340.9798 : ROOF"/>
    <x v="0"/>
    <x v="0"/>
    <n v="12505.212000000001"/>
    <n v="2133.2909070000001"/>
    <n v="10371.921093000001"/>
  </r>
  <r>
    <n v="56560424"/>
    <x v="2"/>
    <s v="FT MYERS PLANT GAS TURBINE FACILITIES - 5051911045"/>
    <s v="34300Z000-PG0922-FtMyers GTs"/>
    <s v="2005"/>
    <d v="2005-01-01T00:00:00"/>
    <d v="2005-01-01T00:00:00"/>
    <s v="101000 Electric Plant In Service"/>
    <x v="0"/>
    <s v="145.0252 : TRANSITION NOZZLE"/>
    <x v="0"/>
    <x v="0"/>
    <n v="17273.448"/>
    <n v="7482.3396660000008"/>
    <n v="9791.1083340000005"/>
  </r>
  <r>
    <n v="636585379"/>
    <x v="2"/>
    <s v="FT MYERS PLANT GAS TURBINE FACILITIES - 5051911045"/>
    <s v="34100Z000-PG0922-FtMyers GTs"/>
    <s v="2011"/>
    <d v="2011-11-01T00:00:00"/>
    <d v="2011-01-01T00:00:00"/>
    <s v="101000 Electric Plant In Service"/>
    <x v="3"/>
    <s v="327.2530 : HVAC SYSTEM COMPLETE"/>
    <x v="0"/>
    <x v="0"/>
    <n v="11279.043000000001"/>
    <n v="1208.4404917500001"/>
    <n v="10070.60250825"/>
  </r>
  <r>
    <n v="50377"/>
    <x v="2"/>
    <s v="FT MYERS PLANT GAS TURBINE FACILITIES - 5051911045"/>
    <s v="34200Z000-PG0922-FtMyers GTs"/>
    <s v="1999"/>
    <d v="1999-07-01T00:00:00"/>
    <d v="1999-07-01T00:00:00"/>
    <s v="101000 Electric Plant In Service"/>
    <x v="2"/>
    <s v="709.7930 : PIPING"/>
    <x v="0"/>
    <x v="0"/>
    <n v="63230.084999999999"/>
    <n v="55276.94422125"/>
    <n v="7953.1407787499948"/>
  </r>
  <r>
    <n v="56548691"/>
    <x v="2"/>
    <s v="FT MYERS PLANT GAS TURBINE FACILITIES - 5051911045"/>
    <s v="34300Z000-PG0922-FtMyers GTs"/>
    <s v="2005"/>
    <d v="2005-05-01T00:00:00"/>
    <d v="2005-05-01T00:00:00"/>
    <s v="101000 Electric Plant In Service"/>
    <x v="0"/>
    <s v="145.0252 : TRANSITION NOZZLE"/>
    <x v="0"/>
    <x v="0"/>
    <n v="17161.452000000001"/>
    <n v="7433.8267590000005"/>
    <n v="9727.6252409999979"/>
  </r>
  <r>
    <n v="63019785"/>
    <x v="2"/>
    <s v="FT MYERS PLANT GAS TURBINE FACILITIES - 5051911045"/>
    <s v="34300Z000-PG0922-FtMyers GTs"/>
    <s v="2005"/>
    <d v="2005-10-01T00:00:00"/>
    <d v="2005-10-01T00:00:00"/>
    <s v="101000 Electric Plant In Service"/>
    <x v="0"/>
    <s v="145.0252 : TRANSITION NOZZLE"/>
    <x v="0"/>
    <x v="0"/>
    <n v="17149.32"/>
    <n v="7428.5766899999999"/>
    <n v="9720.7433099999998"/>
  </r>
  <r>
    <n v="49171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203.1049 : ROAD"/>
    <x v="0"/>
    <x v="0"/>
    <n v="78001.604999999996"/>
    <n v="69399.243686250004"/>
    <n v="8602.3613137499942"/>
  </r>
  <r>
    <n v="72839098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291.1796 : ALL OTHER STATION BATTER"/>
    <x v="0"/>
    <x v="0"/>
    <n v="63673.443000000007"/>
    <n v="54908.690809499996"/>
    <n v="8764.7521905000067"/>
  </r>
  <r>
    <n v="59835393"/>
    <x v="2"/>
    <s v="FT MYERS GAS TURBINE STOREROOM - 5051911047"/>
    <s v="34300Z000-PG0922-FtMyers GTs"/>
    <s v="2005"/>
    <d v="2005-11-01T00:00:00"/>
    <d v="2005-12-01T00:00:00"/>
    <s v="101000 Electric Plant In Service"/>
    <x v="0"/>
    <s v="145.0270 : TURBINE SHROUD SEALS"/>
    <x v="0"/>
    <x v="0"/>
    <n v="16338.168000000001"/>
    <n v="7077.2034059999996"/>
    <n v="9260.9645940000009"/>
  </r>
  <r>
    <n v="86469216"/>
    <x v="2"/>
    <s v="FT MYERS PLANT GAS TURBINE FACILITIES - 5051911045"/>
    <s v="34300Z000-PG0922-FtMyers GTs"/>
    <s v="2007"/>
    <d v="2007-11-01T00:00:00"/>
    <d v="2007-01-01T00:00:00"/>
    <s v="101000 Electric Plant In Service"/>
    <x v="0"/>
    <s v="148.0577 : DISPLAY"/>
    <x v="0"/>
    <x v="0"/>
    <n v="14177.25"/>
    <n v="5007.200062500001"/>
    <n v="9170.0499374999999"/>
  </r>
  <r>
    <n v="72817467"/>
    <x v="2"/>
    <s v="FT MYERS PLANT GAS TURBINE FACILITIES - 5051911045"/>
    <s v="34300Z000-PG0922-FtMyers GTs"/>
    <s v="2006"/>
    <d v="2006-06-01T00:00:00"/>
    <d v="2006-06-01T00:00:00"/>
    <s v="101000 Electric Plant In Service"/>
    <x v="0"/>
    <s v="145.0265 : COMBUSTOR LINER"/>
    <x v="0"/>
    <x v="0"/>
    <n v="13695.579"/>
    <n v="5384.8012117500002"/>
    <n v="8310.7777882499995"/>
  </r>
  <r>
    <n v="49968"/>
    <x v="2"/>
    <s v="FT MYERS PLANT GAS TURBINE FACILITIES - 5051911045"/>
    <s v="34100Z000-PG0922-FtMyers GTs"/>
    <s v="1979"/>
    <d v="1979-07-01T00:00:00"/>
    <d v="1979-07-01T00:00:00"/>
    <s v="101000 Electric Plant In Service"/>
    <x v="3"/>
    <s v="316.9732 : SUPERSTRUCTURE"/>
    <x v="0"/>
    <x v="0"/>
    <n v="36000"/>
    <n v="28222.641000000003"/>
    <n v="7777.3589999999986"/>
  </r>
  <r>
    <n v="50686578"/>
    <x v="2"/>
    <s v="FT MYERS PLANT GAS TURBINE FACILITIES - 5051911045"/>
    <s v="34500Z023-PG0922-FtMyers GTs"/>
    <s v="2004"/>
    <d v="2004-10-01T00:00:00"/>
    <d v="2004-01-01T00:00:00"/>
    <s v="101000 Electric Plant In Service"/>
    <x v="4"/>
    <s v="287.1729 : FOUNDATION"/>
    <x v="2"/>
    <x v="0"/>
    <n v="11187"/>
    <n v="3098.9114999999997"/>
    <n v="8088.0884999999998"/>
  </r>
  <r>
    <n v="49196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203.1050 : PARKING LOT/SURFACING AN"/>
    <x v="0"/>
    <x v="0"/>
    <n v="63819.495000000003"/>
    <n v="56781.195288750001"/>
    <n v="7038.2997112499997"/>
  </r>
  <r>
    <n v="49532"/>
    <x v="2"/>
    <s v="FT MYERS PLANT GAS TURBINE FACILITIES - 5051911045"/>
    <s v="34100Z000-PG0922-FtMyers GTs"/>
    <s v="1993"/>
    <d v="1993-07-01T00:00:00"/>
    <d v="1993-07-01T00:00:00"/>
    <s v="101000 Electric Plant In Service"/>
    <x v="3"/>
    <s v="327.2528 : LIGHTING SYSTEM COMPLETE"/>
    <x v="0"/>
    <x v="0"/>
    <n v="15036.326999999999"/>
    <n v="7335.5096407500005"/>
    <n v="7700.8173592499988"/>
  </r>
  <r>
    <n v="49610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28.2596 : SUBSTRUCTURE/FOUNDATION"/>
    <x v="0"/>
    <x v="0"/>
    <n v="58996.629000000001"/>
    <n v="52490.212850249998"/>
    <n v="6506.4161497499981"/>
  </r>
  <r>
    <n v="49590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27.2544 : SUBSTRUCTURE/FOUNDATION"/>
    <x v="0"/>
    <x v="0"/>
    <n v="57437.405999999995"/>
    <n v="51102.948253499999"/>
    <n v="6334.4577464999993"/>
  </r>
  <r>
    <n v="84916383"/>
    <x v="2"/>
    <s v="FT MYERS GAS TURBINE STOREROOM - 5051911047"/>
    <s v="34300Z000-PG0922-FtMyers GTs"/>
    <s v="2007"/>
    <d v="2007-03-01T00:00:00"/>
    <d v="2007-03-01T00:00:00"/>
    <s v="101000 Electric Plant In Service"/>
    <x v="0"/>
    <s v="145.0265 : COMBUSTOR LINER"/>
    <x v="0"/>
    <x v="0"/>
    <n v="10954.628999999999"/>
    <n v="3869.0231242499999"/>
    <n v="7085.6058757500005"/>
  </r>
  <r>
    <n v="646577832"/>
    <x v="2"/>
    <s v="FT MYERS PLANT GAS TURBINE FACILITIES - 5051911045"/>
    <s v="34300Z000-PG0922-FtMyers GTs"/>
    <s v="2007"/>
    <d v="2007-07-01T00:00:00"/>
    <d v="2007-08-01T00:00:00"/>
    <s v="101000 Electric Plant In Service"/>
    <x v="0"/>
    <s v="145.0265 : COMBUSTOR LINER"/>
    <x v="0"/>
    <x v="0"/>
    <n v="10948.788"/>
    <n v="3866.9523210000002"/>
    <n v="7081.8356789999998"/>
  </r>
  <r>
    <n v="82541410"/>
    <x v="2"/>
    <s v="FT MYERS PLANT GAS TURBINE FACILITIES - 5051911045"/>
    <s v="34300Z000-PG0922-FtMyers GTs"/>
    <s v="2007"/>
    <d v="2007-01-01T00:00:00"/>
    <d v="2007-01-01T00:00:00"/>
    <s v="101000 Electric Plant In Service"/>
    <x v="0"/>
    <s v="145.0265 : COMBUSTOR LINER"/>
    <x v="0"/>
    <x v="0"/>
    <n v="10433.772000000001"/>
    <n v="3685.0581990000001"/>
    <n v="6748.7138009999999"/>
  </r>
  <r>
    <n v="82541409"/>
    <x v="2"/>
    <s v="FT MYERS PLANT GAS TURBINE FACILITIES - 5051911045"/>
    <s v="34300Z000-PG0922-FtMyers GTs"/>
    <s v="2007"/>
    <d v="2007-01-01T00:00:00"/>
    <d v="2007-01-01T00:00:00"/>
    <s v="101000 Electric Plant In Service"/>
    <x v="0"/>
    <s v="145.0263 : FUEL NOZZLE"/>
    <x v="0"/>
    <x v="0"/>
    <n v="10433.753999999999"/>
    <n v="3685.0577804999998"/>
    <n v="6748.6962194999996"/>
  </r>
  <r>
    <n v="82541389"/>
    <x v="2"/>
    <s v="FT MYERS PLANT GAS TURBINE FACILITIES - 5051911045"/>
    <s v="34300Z000-PG0922-FtMyers GTs"/>
    <s v="2007"/>
    <d v="2007-01-01T00:00:00"/>
    <d v="2007-01-01T00:00:00"/>
    <s v="101000 Electric Plant In Service"/>
    <x v="0"/>
    <s v="145.0252 : TRANSITION NOZZLE"/>
    <x v="0"/>
    <x v="0"/>
    <n v="10433.753999999999"/>
    <n v="3685.0577804999998"/>
    <n v="6748.6962194999996"/>
  </r>
  <r>
    <n v="73410764"/>
    <x v="2"/>
    <s v="FT MYERS PLANT GAS TURBINE FACILITIES - 5051911045"/>
    <s v="34300Z000-PG0922-FtMyers GTs"/>
    <s v="2006"/>
    <d v="2006-08-01T00:00:00"/>
    <d v="2006-08-01T00:00:00"/>
    <s v="101000 Electric Plant In Service"/>
    <x v="0"/>
    <s v="145.0252 : TRANSITION NOZZLE"/>
    <x v="0"/>
    <x v="0"/>
    <n v="10761.525"/>
    <n v="4231.1934562499991"/>
    <n v="6530.3315437500005"/>
  </r>
  <r>
    <n v="56548694"/>
    <x v="2"/>
    <s v="FT MYERS PLANT GAS TURBINE FACILITIES - 5051911045"/>
    <s v="34300Z000-PG0922-FtMyers GTs"/>
    <s v="2005"/>
    <d v="2005-05-01T00:00:00"/>
    <d v="2005-05-01T00:00:00"/>
    <s v="101000 Electric Plant In Service"/>
    <x v="0"/>
    <s v="145.0265 : COMBUSTOR LINER"/>
    <x v="0"/>
    <x v="0"/>
    <n v="10920.330000000002"/>
    <n v="4730.3626725000004"/>
    <n v="6189.9673275000005"/>
  </r>
  <r>
    <n v="63019788"/>
    <x v="2"/>
    <s v="FT MYERS PLANT GAS TURBINE FACILITIES - 5051911045"/>
    <s v="34300Z000-PG0922-FtMyers GTs"/>
    <s v="2005"/>
    <d v="2005-10-01T00:00:00"/>
    <d v="2005-10-01T00:00:00"/>
    <s v="101000 Electric Plant In Service"/>
    <x v="0"/>
    <s v="145.0265 : COMBUSTOR LINER"/>
    <x v="0"/>
    <x v="0"/>
    <n v="10912.599"/>
    <n v="4727.0149267500001"/>
    <n v="6185.584073250001"/>
  </r>
  <r>
    <n v="53890752"/>
    <x v="2"/>
    <s v="FT MYERS PLANT GAS TURBINE FACILITIES - 5051911045"/>
    <s v="34500Z000-PG0922-FtMyers GTs"/>
    <s v="2005"/>
    <d v="2005-01-01T00:00:00"/>
    <d v="2005-01-01T00:00:00"/>
    <s v="101000 Electric Plant In Service"/>
    <x v="4"/>
    <s v="291.1798 : BATTERY CHARGER-PRODUCTI"/>
    <x v="0"/>
    <x v="0"/>
    <n v="39911.598000000005"/>
    <n v="34417.703367000002"/>
    <n v="5493.894632999999"/>
  </r>
  <r>
    <n v="49565"/>
    <x v="2"/>
    <s v="FT MYERS PLANT GAS TURBINE FACILITIES - 5051911045"/>
    <s v="34100Z000-PG0922-FtMyers GTs"/>
    <s v="1992"/>
    <d v="1992-07-01T00:00:00"/>
    <d v="1992-07-01T00:00:00"/>
    <s v="101000 Electric Plant In Service"/>
    <x v="3"/>
    <s v="327.2530 : HVAC SYSTEM COMPLETE"/>
    <x v="0"/>
    <x v="0"/>
    <n v="11610"/>
    <n v="5909.5304999999998"/>
    <n v="5700.4695000000002"/>
  </r>
  <r>
    <n v="656171225"/>
    <x v="2"/>
    <s v="FT MYERS GAS TURBINE STOREROOM - 5051911047"/>
    <s v="34500Z000-PG0922-FtMyers GTs"/>
    <s v="2012"/>
    <d v="2012-12-01T00:00:00"/>
    <d v="2012-12-01T00:00:00"/>
    <s v="101000 Electric Plant In Service"/>
    <x v="4"/>
    <s v="383.3798 : ISOPHASE BUS, COMPLETE"/>
    <x v="0"/>
    <x v="0"/>
    <n v="7654.6979999999994"/>
    <n v="2179.2565170000003"/>
    <n v="5475.4414829999996"/>
  </r>
  <r>
    <n v="656171229"/>
    <x v="2"/>
    <s v="FT MYERS GAS TURBINE STOREROOM - 5051911047"/>
    <s v="34500Z000-PG0922-FtMyers GTs"/>
    <s v="2012"/>
    <d v="2012-12-01T00:00:00"/>
    <d v="2012-12-01T00:00:00"/>
    <s v="101000 Electric Plant In Service"/>
    <x v="4"/>
    <s v="383.3798 : ISOPHASE BUS, COMPLETE"/>
    <x v="0"/>
    <x v="0"/>
    <n v="7654.509"/>
    <n v="2179.2083985000004"/>
    <n v="5475.3006015000001"/>
  </r>
  <r>
    <n v="49566"/>
    <x v="2"/>
    <s v="FT MYERS PLANT GAS TURBINE FACILITIES - 5051911045"/>
    <s v="34100Z000-PG0922-FtMyers GTs"/>
    <s v="1993"/>
    <d v="1993-07-01T00:00:00"/>
    <d v="1993-07-01T00:00:00"/>
    <s v="101000 Electric Plant In Service"/>
    <x v="3"/>
    <s v="327.2530 : HVAC SYSTEM COMPLETE"/>
    <x v="0"/>
    <x v="0"/>
    <n v="10525.428"/>
    <n v="5134.8576329999996"/>
    <n v="5390.5703670000003"/>
  </r>
  <r>
    <n v="102109648"/>
    <x v="2"/>
    <s v="FT MYERS PLANT GAS TURBINE FACILITIES - 5051911045"/>
    <s v="34300Z000-PG0922-FtMyers GTs"/>
    <s v="2007"/>
    <d v="2007-03-01T00:00:00"/>
    <d v="2007-03-01T00:00:00"/>
    <s v="101000 Electric Plant In Service"/>
    <x v="0"/>
    <s v="145.0263 : FUEL NOZZLE"/>
    <x v="0"/>
    <x v="0"/>
    <n v="8198.7389999999996"/>
    <n v="2895.6786817500001"/>
    <n v="5303.060318249999"/>
  </r>
  <r>
    <n v="86310586"/>
    <x v="2"/>
    <s v="FT MYERS GAS TURBINE STOREROOM - 5051911047"/>
    <s v="34300Z000-PG0922-FtMyers GTs"/>
    <s v="2007"/>
    <d v="2007-07-01T00:00:00"/>
    <d v="2007-08-01T00:00:00"/>
    <s v="101000 Electric Plant In Service"/>
    <x v="0"/>
    <s v="145.0263 : FUEL NOZZLE"/>
    <x v="0"/>
    <x v="0"/>
    <n v="8195.2379999999994"/>
    <n v="2894.4452835000002"/>
    <n v="5300.7927164999992"/>
  </r>
  <r>
    <n v="72817470"/>
    <x v="2"/>
    <s v="FT MYERS PLANT GAS TURBINE FACILITIES - 5051911045"/>
    <s v="34300Z000-PG0922-FtMyers GTs"/>
    <s v="2006"/>
    <d v="2006-06-01T00:00:00"/>
    <d v="2006-06-01T00:00:00"/>
    <s v="101000 Electric Plant In Service"/>
    <x v="0"/>
    <s v="145.0263 : FUEL NOZZLE"/>
    <x v="0"/>
    <x v="0"/>
    <n v="8483.85"/>
    <n v="3335.6665125000004"/>
    <n v="5148.1834874999995"/>
  </r>
  <r>
    <n v="73410767"/>
    <x v="2"/>
    <s v="FT MYERS PLANT GAS TURBINE FACILITIES - 5051911045"/>
    <s v="34300Z000-PG0922-FtMyers GTs"/>
    <s v="2006"/>
    <d v="2006-08-01T00:00:00"/>
    <d v="2006-08-01T00:00:00"/>
    <s v="101000 Electric Plant In Service"/>
    <x v="0"/>
    <s v="145.0265 : COMBUSTOR LINER"/>
    <x v="0"/>
    <x v="0"/>
    <n v="8114.7240000000011"/>
    <n v="3190.527333"/>
    <n v="4924.1966670000002"/>
  </r>
  <r>
    <n v="56562396"/>
    <x v="2"/>
    <s v="FT MYERS PLANT GAS TURBINE FACILITIES - 5051911045"/>
    <s v="34300Z000-PG0922-FtMyers GTs"/>
    <s v="2005"/>
    <d v="2005-02-01T00:00:00"/>
    <d v="2005-02-01T00:00:00"/>
    <s v="101000 Electric Plant In Service"/>
    <x v="0"/>
    <s v="145.0265 : COMBUSTOR LINER"/>
    <x v="0"/>
    <x v="0"/>
    <n v="8269.7309999999998"/>
    <n v="3582.2022457500002"/>
    <n v="4687.52875425"/>
  </r>
  <r>
    <n v="56562395"/>
    <x v="2"/>
    <s v="FT MYERS PLANT GAS TURBINE FACILITIES - 5051911045"/>
    <s v="34300Z000-PG0922-FtMyers GTs"/>
    <s v="2005"/>
    <d v="2005-02-01T00:00:00"/>
    <d v="2005-02-01T00:00:00"/>
    <s v="101000 Electric Plant In Service"/>
    <x v="0"/>
    <s v="145.0263 : FUEL NOZZLE"/>
    <x v="0"/>
    <x v="0"/>
    <n v="8269.7129999999997"/>
    <n v="3582.1928272499999"/>
    <n v="4687.5201727499998"/>
  </r>
  <r>
    <n v="56562372"/>
    <x v="2"/>
    <s v="FT MYERS PLANT GAS TURBINE FACILITIES - 5051911045"/>
    <s v="34300Z000-PG0922-FtMyers GTs"/>
    <s v="2005"/>
    <d v="2005-02-01T00:00:00"/>
    <d v="2005-02-01T00:00:00"/>
    <s v="101000 Electric Plant In Service"/>
    <x v="0"/>
    <s v="145.0252 : TRANSITION NOZZLE"/>
    <x v="0"/>
    <x v="0"/>
    <n v="8269.7129999999997"/>
    <n v="3582.1928272499999"/>
    <n v="4687.5201727499998"/>
  </r>
  <r>
    <n v="57163277"/>
    <x v="2"/>
    <s v="FT MYERS PLANT GAS TURBINE FACILITIES - 5051911045"/>
    <s v="34300Z000-PG0922-FtMyers GTs"/>
    <s v="2005"/>
    <d v="2005-02-01T00:00:00"/>
    <d v="2005-02-01T00:00:00"/>
    <s v="101000 Electric Plant In Service"/>
    <x v="0"/>
    <s v="145.0263 : FUEL NOZZLE"/>
    <x v="0"/>
    <x v="0"/>
    <n v="8168.7960000000003"/>
    <n v="3538.4825070000002"/>
    <n v="4630.3134930000006"/>
  </r>
  <r>
    <n v="57163258"/>
    <x v="2"/>
    <s v="FT MYERS PLANT GAS TURBINE FACILITIES - 5051911045"/>
    <s v="34300Z000-PG0922-FtMyers GTs"/>
    <s v="2005"/>
    <d v="2005-02-01T00:00:00"/>
    <d v="2005-02-01T00:00:00"/>
    <s v="101000 Electric Plant In Service"/>
    <x v="0"/>
    <s v="145.0252 : TRANSITION NOZZLE"/>
    <x v="0"/>
    <x v="0"/>
    <n v="8168.7960000000003"/>
    <n v="3538.4825070000002"/>
    <n v="4630.3134930000006"/>
  </r>
  <r>
    <n v="57163278"/>
    <x v="2"/>
    <s v="FT MYERS PLANT GAS TURBINE FACILITIES - 5051911045"/>
    <s v="34300Z000-PG0922-FtMyers GTs"/>
    <s v="2005"/>
    <d v="2005-02-01T00:00:00"/>
    <d v="2005-02-01T00:00:00"/>
    <s v="101000 Electric Plant In Service"/>
    <x v="0"/>
    <s v="145.0265 : COMBUSTOR LINER"/>
    <x v="0"/>
    <x v="0"/>
    <n v="8168.7870000000003"/>
    <n v="3538.4732977500003"/>
    <n v="4630.3137022500005"/>
  </r>
  <r>
    <n v="71324367"/>
    <x v="2"/>
    <s v="FT MYERS PLANT GAS TURBINE FACILITIES - 5051911045"/>
    <s v="34300Z000-PG0922-FtMyers GTs"/>
    <s v="2006"/>
    <d v="2006-05-01T00:00:00"/>
    <d v="2006-05-01T00:00:00"/>
    <s v="101000 Electric Plant In Service"/>
    <x v="0"/>
    <s v="145.0263 : FUEL NOZZLE"/>
    <x v="0"/>
    <x v="0"/>
    <n v="7312.0860000000002"/>
    <n v="2874.9469994999999"/>
    <n v="4437.1390005000003"/>
  </r>
  <r>
    <n v="677839578"/>
    <x v="2"/>
    <s v="FT MYERS PLANT GAS TURBINE FACILITIES - 5051911045"/>
    <s v="34100Z000-PG0922-FtMyers GTs"/>
    <s v="2013"/>
    <d v="2013-09-01T00:00:00"/>
    <d v="2013-01-01T00:00:00"/>
    <s v="101000 Electric Plant In Service"/>
    <x v="3"/>
    <s v="327.2526 : CONDENSER/COMPRESSOR"/>
    <x v="0"/>
    <x v="0"/>
    <n v="4746.2760000000007"/>
    <n v="307.746261"/>
    <n v="4438.5297390000005"/>
  </r>
  <r>
    <n v="50016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40.9804 : HVAC SYSTEM COMPLETE"/>
    <x v="0"/>
    <x v="0"/>
    <n v="33807.870000000003"/>
    <n v="30079.389757499997"/>
    <n v="3728.4802425000066"/>
  </r>
  <r>
    <n v="49531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27.2528 : LIGHTING SYSTEM COMPLETE"/>
    <x v="0"/>
    <x v="0"/>
    <n v="33120.603000000003"/>
    <n v="29467.918401750001"/>
    <n v="3652.6845982499976"/>
  </r>
  <r>
    <n v="71324368"/>
    <x v="2"/>
    <s v="FT MYERS PLANT GAS TURBINE FACILITIES - 5051911045"/>
    <s v="34300Z000-PG0922-FtMyers GTs"/>
    <s v="2006"/>
    <d v="2006-05-01T00:00:00"/>
    <d v="2006-05-01T00:00:00"/>
    <s v="101000 Electric Plant In Service"/>
    <x v="0"/>
    <s v="145.0265 : COMBUSTOR LINER"/>
    <x v="0"/>
    <x v="0"/>
    <n v="6727.0950000000003"/>
    <n v="2644.94995875"/>
    <n v="4082.1450412499998"/>
  </r>
  <r>
    <n v="49692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50.3110 : BUILDING/SHELTER, COMPLE"/>
    <x v="0"/>
    <x v="0"/>
    <n v="32730.3"/>
    <n v="29120.652675000001"/>
    <n v="3609.6473249999985"/>
  </r>
  <r>
    <n v="71324344"/>
    <x v="2"/>
    <s v="FT MYERS PLANT GAS TURBINE FACILITIES - 5051911045"/>
    <s v="34300Z000-PG0922-FtMyers GTs"/>
    <s v="2006"/>
    <d v="2006-05-01T00:00:00"/>
    <d v="2006-05-01T00:00:00"/>
    <s v="101000 Electric Plant In Service"/>
    <x v="0"/>
    <s v="145.0252 : TRANSITION NOZZLE"/>
    <x v="0"/>
    <x v="0"/>
    <n v="6434.64"/>
    <n v="2529.9613800000002"/>
    <n v="3904.6786200000006"/>
  </r>
  <r>
    <n v="49611"/>
    <x v="2"/>
    <s v="FT MYERS PLANT GAS TURBINE FACILITIES - 5051911045"/>
    <s v="34100Z000-PG0922-FtMyers GTs"/>
    <s v="1980"/>
    <d v="1980-07-01T00:00:00"/>
    <d v="1980-07-01T00:00:00"/>
    <s v="101000 Electric Plant In Service"/>
    <x v="3"/>
    <s v="328.2596 : SUBSTRUCTURE/FOUNDATION"/>
    <x v="0"/>
    <x v="0"/>
    <n v="15620.4"/>
    <n v="11915.4159"/>
    <n v="3704.984100000001"/>
  </r>
  <r>
    <n v="49136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201.1019 : PIPING"/>
    <x v="0"/>
    <x v="0"/>
    <n v="30545.55"/>
    <n v="27176.846737500004"/>
    <n v="3368.7032624999979"/>
  </r>
  <r>
    <n v="56560427"/>
    <x v="2"/>
    <s v="FT MYERS PLANT GAS TURBINE FACILITIES - 5051911045"/>
    <s v="34300Z000-PG0922-FtMyers GTs"/>
    <s v="2005"/>
    <d v="2005-01-01T00:00:00"/>
    <d v="2005-01-01T00:00:00"/>
    <s v="101000 Electric Plant In Service"/>
    <x v="0"/>
    <s v="145.0263 : FUEL NOZZLE"/>
    <x v="0"/>
    <x v="0"/>
    <n v="6560.5320000000002"/>
    <n v="2841.8313690000004"/>
    <n v="3718.7006309999992"/>
  </r>
  <r>
    <n v="56548697"/>
    <x v="2"/>
    <s v="FT MYERS PLANT GAS TURBINE FACILITIES - 5051911045"/>
    <s v="34300Z000-PG0922-FtMyers GTs"/>
    <s v="2005"/>
    <d v="2005-05-01T00:00:00"/>
    <d v="2005-05-01T00:00:00"/>
    <s v="101000 Electric Plant In Service"/>
    <x v="0"/>
    <s v="145.0263 : FUEL NOZZLE"/>
    <x v="0"/>
    <x v="0"/>
    <n v="6517.9890000000005"/>
    <n v="2823.4002442500005"/>
    <n v="3694.58875575"/>
  </r>
  <r>
    <n v="63019791"/>
    <x v="2"/>
    <s v="FT MYERS PLANT GAS TURBINE FACILITIES - 5051911045"/>
    <s v="34300Z000-PG0922-FtMyers GTs"/>
    <s v="2005"/>
    <d v="2005-10-01T00:00:00"/>
    <d v="2005-10-01T00:00:00"/>
    <s v="101000 Electric Plant In Service"/>
    <x v="0"/>
    <s v="145.0263 : FUEL NOZZLE"/>
    <x v="0"/>
    <x v="0"/>
    <n v="6513.3810000000003"/>
    <n v="2821.4031082500005"/>
    <n v="3691.9778917499998"/>
  </r>
  <r>
    <n v="23326135"/>
    <x v="2"/>
    <s v="FT MYERS PLANT GAS TURBINE FACILITIES - 5051911045"/>
    <s v="34100Z000-PG0922-FtMyers GTs"/>
    <s v="1984"/>
    <d v="1984-07-01T00:00:00"/>
    <d v="1984-07-01T00:00:00"/>
    <s v="101000 Electric Plant In Service"/>
    <x v="3"/>
    <s v="205.1037: YARD LIGHTING FIXTURES"/>
    <x v="0"/>
    <x v="0"/>
    <n v="10893.258000000002"/>
    <n v="7387.8997005000001"/>
    <n v="3505.3582995000011"/>
  </r>
  <r>
    <n v="49259"/>
    <x v="2"/>
    <s v="FT MYERS PLANT GAS TURBINE FACILITIES - 5051911045"/>
    <s v="34100Z000-PG0922-FtMyers GTs"/>
    <s v="1993"/>
    <d v="1993-07-01T00:00:00"/>
    <d v="1993-07-01T00:00:00"/>
    <s v="101000 Electric Plant In Service"/>
    <x v="3"/>
    <s v="205.1085 : LANDSCAPING"/>
    <x v="0"/>
    <x v="0"/>
    <n v="6766.3530000000001"/>
    <n v="3300.9825892500003"/>
    <n v="3465.3704107499998"/>
  </r>
  <r>
    <n v="49969"/>
    <x v="2"/>
    <s v="FT MYERS PLANT GAS TURBINE FACILITIES - 5051911045"/>
    <s v="34100Z000-PG0922-FtMyers GTs"/>
    <s v="1979"/>
    <d v="1979-07-01T00:00:00"/>
    <d v="1979-07-01T00:00:00"/>
    <s v="101000 Electric Plant In Service"/>
    <x v="3"/>
    <s v="316.9734 : ROOF"/>
    <x v="0"/>
    <x v="0"/>
    <n v="14400"/>
    <n v="11289.050999999999"/>
    <n v="3110.9490000000005"/>
  </r>
  <r>
    <n v="49971"/>
    <x v="2"/>
    <s v="FT MYERS PLANT GAS TURBINE FACILITIES - 5051911045"/>
    <s v="34100Z000-PG0922-FtMyers GTs"/>
    <s v="1979"/>
    <d v="1979-07-01T00:00:00"/>
    <d v="1979-07-01T00:00:00"/>
    <s v="101000 Electric Plant In Service"/>
    <x v="3"/>
    <s v="316.9754 : SUBSTRUCTURE/FOUNDATION"/>
    <x v="0"/>
    <x v="0"/>
    <n v="14400"/>
    <n v="11289.050999999999"/>
    <n v="3110.9490000000005"/>
  </r>
  <r>
    <n v="61189136"/>
    <x v="2"/>
    <s v="FT MYERS PLANT GAS TURBINE FACILITIES - 5051911045"/>
    <s v="34300Z000-PG0922-FtMyers GTs"/>
    <s v="2005"/>
    <d v="2005-08-01T00:00:00"/>
    <d v="2005-08-01T00:00:00"/>
    <s v="101000 Electric Plant In Service"/>
    <x v="0"/>
    <s v="145.0268 : TURBINE BLADES (ROTATING"/>
    <x v="0"/>
    <x v="0"/>
    <n v="5259.3120000000008"/>
    <n v="2278.1750040000002"/>
    <n v="2981.1369960000002"/>
  </r>
  <r>
    <n v="49514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27.2527 : PLUMBING SYSTEM COMPLETE"/>
    <x v="0"/>
    <x v="0"/>
    <n v="22582.224000000002"/>
    <n v="20091.758363999998"/>
    <n v="2490.4656360000035"/>
  </r>
  <r>
    <n v="54833"/>
    <x v="2"/>
    <s v="FT MYERS PLANT GAS TURBINE FACILITIES - 5051911045"/>
    <s v="34600Z000-PG0922-FtMyers GTs"/>
    <s v="1974"/>
    <d v="1974-07-01T00:00:00"/>
    <d v="1974-07-01T00:00:00"/>
    <s v="101000 Electric Plant In Service"/>
    <x v="6"/>
    <s v="186.0652 : PAX PHONE SYSTEM"/>
    <x v="0"/>
    <x v="0"/>
    <n v="36000"/>
    <n v="33809.417999999998"/>
    <n v="2190.5820000000031"/>
  </r>
  <r>
    <n v="654380096"/>
    <x v="2"/>
    <s v="FT MYERS PLANT GAS TURBINE FACILITIES - 5051911045"/>
    <s v="34300Z000-PG0922-FtMyers GTs"/>
    <s v="2012"/>
    <d v="2012-10-01T00:00:00"/>
    <d v="2013-03-01T00:00:00"/>
    <s v="101000 Electric Plant In Service"/>
    <x v="0"/>
    <s v="145.0270 : TURBINE SHROUD SEALS"/>
    <x v="0"/>
    <x v="0"/>
    <n v="3265.0650000000001"/>
    <n v="500.28976124999997"/>
    <n v="2764.7752387500004"/>
  </r>
  <r>
    <n v="49480"/>
    <x v="2"/>
    <s v="FT MYERS PLANT GAS TURBINE FACILITIES - 5051911045"/>
    <s v="34100Z000-PG0922-FtMyers GTs"/>
    <s v="1978"/>
    <d v="1978-07-01T00:00:00"/>
    <d v="1978-07-01T00:00:00"/>
    <s v="101000 Electric Plant In Service"/>
    <x v="3"/>
    <s v="327.2522 : SUPERSTRUCTURE"/>
    <x v="0"/>
    <x v="0"/>
    <n v="13260.618"/>
    <n v="10676.2966605"/>
    <n v="2584.3213395000007"/>
  </r>
  <r>
    <n v="654380089"/>
    <x v="2"/>
    <s v="FT MYERS PLANT GAS TURBINE FACILITIES - 5051911045"/>
    <s v="34300Z000-PG0922-FtMyers GTs"/>
    <s v="2012"/>
    <d v="2012-10-01T00:00:00"/>
    <d v="2013-03-01T00:00:00"/>
    <s v="101000 Electric Plant In Service"/>
    <x v="0"/>
    <s v="145.0268 : TURBINE BLADES (ROTATING"/>
    <x v="0"/>
    <x v="0"/>
    <n v="3033.2429999999999"/>
    <n v="464.76789975000003"/>
    <n v="2568.4751002499997"/>
  </r>
  <r>
    <n v="654380093"/>
    <x v="2"/>
    <s v="FT MYERS PLANT GAS TURBINE FACILITIES - 5051911045"/>
    <s v="34300Z000-PG0922-FtMyers GTs"/>
    <s v="2012"/>
    <d v="2012-10-01T00:00:00"/>
    <d v="2013-03-01T00:00:00"/>
    <s v="101000 Electric Plant In Service"/>
    <x v="0"/>
    <s v="145.0268 : TURBINE BLADES (ROTATING"/>
    <x v="0"/>
    <x v="0"/>
    <n v="3033.2429999999999"/>
    <n v="464.76789975000003"/>
    <n v="2568.4751002499997"/>
  </r>
  <r>
    <n v="49563"/>
    <x v="2"/>
    <s v="FT MYERS PLANT GAS TURBINE FACILITIES - 5051911045"/>
    <s v="34100Z000-PG0922-FtMyers GTs"/>
    <s v="1986"/>
    <d v="1986-07-01T00:00:00"/>
    <d v="1986-07-01T00:00:00"/>
    <s v="101000 Electric Plant In Service"/>
    <x v="3"/>
    <s v="327.2530 : HVAC SYSTEM COMPLETE"/>
    <x v="0"/>
    <x v="0"/>
    <n v="6685.7849999999999"/>
    <n v="4251.5407912500004"/>
    <n v="2434.2442087499994"/>
  </r>
  <r>
    <n v="73410770"/>
    <x v="2"/>
    <s v="FT MYERS PLANT GAS TURBINE FACILITIES - 5051911045"/>
    <s v="34300Z000-PG0922-FtMyers GTs"/>
    <s v="2006"/>
    <d v="2006-08-01T00:00:00"/>
    <d v="2006-08-01T00:00:00"/>
    <s v="101000 Electric Plant In Service"/>
    <x v="0"/>
    <s v="145.0263 : FUEL NOZZLE"/>
    <x v="0"/>
    <x v="0"/>
    <n v="3982.0319999999997"/>
    <n v="1565.648244"/>
    <n v="2416.3837559999997"/>
  </r>
  <r>
    <n v="49602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28.2580 : LIGHTING SYSTEM COMPLETE"/>
    <x v="0"/>
    <x v="0"/>
    <n v="17450.946"/>
    <n v="15526.3738185"/>
    <n v="1924.5721814999997"/>
  </r>
  <r>
    <n v="53640"/>
    <x v="2"/>
    <s v="FT MYERS PLANT GAS TURBINE FACILITIES - 5051911045"/>
    <s v="34400Z000-PG0922-FtMyers GTs"/>
    <s v="1996"/>
    <d v="1996-07-01T00:00:00"/>
    <d v="1996-07-01T00:00:00"/>
    <s v="101000 Electric Plant In Service"/>
    <x v="1"/>
    <s v="467.5554 : CONTROL/INSTRUMENTATION "/>
    <x v="0"/>
    <x v="0"/>
    <n v="150103.28700000001"/>
    <n v="151903.4882355"/>
    <n v="-1800.2012355000159"/>
  </r>
  <r>
    <n v="55184"/>
    <x v="2"/>
    <s v="FT MYERS PLANT GAS TURBINE FACILITIES - 5051911045"/>
    <s v="34600Z000-PG0922-FtMyers GTs"/>
    <s v="1976"/>
    <d v="1976-07-01T00:00:00"/>
    <d v="1976-07-01T00:00:00"/>
    <s v="101000 Electric Plant In Service"/>
    <x v="6"/>
    <s v="192.324  : FORK LIFT 4000 LBS. OR S"/>
    <x v="0"/>
    <x v="0"/>
    <n v="16864.848000000002"/>
    <n v="15084.803628000001"/>
    <n v="1780.0443719999992"/>
  </r>
  <r>
    <n v="50018"/>
    <x v="2"/>
    <s v="FT MYERS PLANT GAS TURBINE FACILITIES - 5051911045"/>
    <s v="34100Z000-PG0922-FtMyers GTs"/>
    <s v="1988"/>
    <d v="1988-07-01T00:00:00"/>
    <d v="1988-07-01T00:00:00"/>
    <s v="101000 Electric Plant In Service"/>
    <x v="3"/>
    <s v="340.9804 : HVAC SYSTEM COMPLETE"/>
    <x v="0"/>
    <x v="0"/>
    <n v="4404.6000000000004"/>
    <n v="2614.6003500000002"/>
    <n v="1789.99965"/>
  </r>
  <r>
    <n v="49564"/>
    <x v="2"/>
    <s v="FT MYERS PLANT GAS TURBINE FACILITIES - 5051911045"/>
    <s v="34100Z000-PG0922-FtMyers GTs"/>
    <s v="1987"/>
    <d v="1987-07-01T00:00:00"/>
    <d v="1987-07-01T00:00:00"/>
    <s v="101000 Electric Plant In Service"/>
    <x v="3"/>
    <s v="327.2530 : HVAC SYSTEM COMPLETE"/>
    <x v="0"/>
    <x v="0"/>
    <n v="4500"/>
    <n v="2766.402"/>
    <n v="1733.598"/>
  </r>
  <r>
    <n v="54820"/>
    <x v="2"/>
    <s v="FT MYERS PLANT GAS TURBINE FACILITIES - 5051911045"/>
    <s v="34600Z000-PG0922-FtMyers GTs"/>
    <s v="1990"/>
    <d v="1990-07-01T00:00:00"/>
    <d v="1990-07-01T00:00:00"/>
    <s v="101000 Electric Plant In Service"/>
    <x v="6"/>
    <s v="190.064  : DRILL PRESS, FIXED (PU 0"/>
    <x v="0"/>
    <x v="0"/>
    <n v="4002.5069999999996"/>
    <n v="2327.71024575"/>
    <n v="1674.7967542499996"/>
  </r>
  <r>
    <n v="49140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201.1025 : LIFT STATION"/>
    <x v="0"/>
    <x v="0"/>
    <n v="13090.95"/>
    <n v="11647.2238875"/>
    <n v="1443.7261125"/>
  </r>
  <r>
    <n v="49234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204.1064 : FIRE PROTECTION SYSTEM"/>
    <x v="0"/>
    <x v="0"/>
    <n v="13090.5"/>
    <n v="11646.820125000002"/>
    <n v="1443.6798749999991"/>
  </r>
  <r>
    <n v="49970"/>
    <x v="2"/>
    <s v="FT MYERS PLANT GAS TURBINE FACILITIES - 5051911045"/>
    <s v="34100Z000-PG0922-FtMyers GTs"/>
    <s v="1979"/>
    <d v="1979-07-01T00:00:00"/>
    <d v="1979-07-01T00:00:00"/>
    <s v="101000 Electric Plant In Service"/>
    <x v="3"/>
    <s v="316.9738 : LIGHTING SYSTEM COMPLETE"/>
    <x v="0"/>
    <x v="0"/>
    <n v="7206.1290000000008"/>
    <n v="5649.3337252500005"/>
    <n v="1556.7952747500003"/>
  </r>
  <r>
    <n v="49293"/>
    <x v="2"/>
    <s v="FT MYERS PLANT GAS TURBINE FACILITIES - 5051911045"/>
    <s v="34100Z000-PG0922-FtMyers GTs"/>
    <s v="1993"/>
    <d v="1993-07-01T00:00:00"/>
    <d v="1993-07-01T00:00:00"/>
    <s v="101000 Electric Plant In Service"/>
    <x v="3"/>
    <s v="205.1141 : FENCING"/>
    <x v="0"/>
    <x v="0"/>
    <n v="3007.2330000000002"/>
    <n v="1467.08876925"/>
    <n v="1540.1442307499999"/>
  </r>
  <r>
    <n v="49257"/>
    <x v="2"/>
    <s v="FT MYERS PLANT GAS TURBINE FACILITIES - 5051911045"/>
    <s v="34100Z000-PG0922-FtMyers GTs"/>
    <s v="1978"/>
    <d v="1978-07-01T00:00:00"/>
    <d v="1978-07-01T00:00:00"/>
    <s v="101000 Electric Plant In Service"/>
    <x v="3"/>
    <s v="205.1085 : LANDSCAPING"/>
    <x v="0"/>
    <x v="0"/>
    <n v="7020"/>
    <n v="5651.8919999999998"/>
    <n v="1368.1079999999999"/>
  </r>
  <r>
    <n v="49292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205.1141 : FENCING"/>
    <x v="0"/>
    <x v="0"/>
    <n v="10908.9"/>
    <n v="9705.8135249999996"/>
    <n v="1203.0864749999998"/>
  </r>
  <r>
    <n v="50017"/>
    <x v="2"/>
    <s v="FT MYERS PLANT GAS TURBINE FACILITIES - 5051911045"/>
    <s v="34100Z000-PG0922-FtMyers GTs"/>
    <s v="1987"/>
    <d v="1987-07-01T00:00:00"/>
    <d v="1987-07-01T00:00:00"/>
    <s v="101000 Electric Plant In Service"/>
    <x v="3"/>
    <s v="340.9804 : HVAC SYSTEM COMPLETE"/>
    <x v="0"/>
    <x v="0"/>
    <n v="2797.2000000000003"/>
    <n v="1719.5967000000001"/>
    <n v="1077.6033"/>
  </r>
  <r>
    <n v="50968"/>
    <x v="2"/>
    <s v="FT MYERS PLANT GAS TURBINE FACILITIES - 5051911045"/>
    <s v="34300Z000-PG0922-FtMyers GTs"/>
    <s v="1991"/>
    <d v="1991-07-01T00:00:00"/>
    <d v="1991-07-01T00:00:00"/>
    <s v="101000 Electric Plant In Service"/>
    <x v="0"/>
    <s v="145.0247 : CONTROL/INSTRUMENTATION "/>
    <x v="0"/>
    <x v="0"/>
    <n v="28681.739999999998"/>
    <n v="28482.727455"/>
    <n v="199.01254499999888"/>
  </r>
  <r>
    <n v="49258"/>
    <x v="2"/>
    <s v="FT MYERS PLANT GAS TURBINE FACILITIES - 5051911045"/>
    <s v="34100Z000-PG0922-FtMyers GTs"/>
    <s v="1987"/>
    <d v="1987-07-01T00:00:00"/>
    <d v="1987-07-01T00:00:00"/>
    <s v="101000 Electric Plant In Service"/>
    <x v="3"/>
    <s v="205.1085 : LANDSCAPING"/>
    <x v="0"/>
    <x v="0"/>
    <n v="2734.875"/>
    <n v="1681.27959375"/>
    <n v="1053.59540625"/>
  </r>
  <r>
    <n v="54769"/>
    <x v="2"/>
    <s v="FT MYERS PLANT GAS TURBINE FACILITIES - 5051911045"/>
    <s v="34600Z000-PG0922-FtMyers GTs"/>
    <s v="1974"/>
    <d v="1974-07-01T00:00:00"/>
    <d v="1974-07-01T00:00:00"/>
    <s v="101000 Electric Plant In Service"/>
    <x v="6"/>
    <s v="183.0521 : COMPRESSOR, AIR, COMPLET"/>
    <x v="0"/>
    <x v="0"/>
    <n v="12105"/>
    <n v="11368.41525"/>
    <n v="736.58474999999987"/>
  </r>
  <r>
    <n v="49197"/>
    <x v="2"/>
    <s v="FT MYERS PLANT GAS TURBINE FACILITIES - 5051911045"/>
    <s v="34100Z000-PG0922-FtMyers GTs"/>
    <s v="1980"/>
    <d v="1980-07-01T00:00:00"/>
    <d v="1980-07-01T00:00:00"/>
    <s v="101000 Electric Plant In Service"/>
    <x v="3"/>
    <s v="203.1050 : PARKING LOT/SURFACING AN"/>
    <x v="0"/>
    <x v="0"/>
    <n v="3502.8"/>
    <n v="2671.9803000000002"/>
    <n v="830.8196999999999"/>
  </r>
  <r>
    <n v="55062"/>
    <x v="2"/>
    <s v="FT MYERS PLANT GAS TURBINE FACILITIES - 5051911045"/>
    <s v="34600Z000-PG0922-FtMyers GTs"/>
    <s v="1981"/>
    <d v="1981-07-01T00:00:00"/>
    <d v="1981-07-01T00:00:00"/>
    <s v="101000 Electric Plant In Service"/>
    <x v="6"/>
    <s v="192.1842 : ELECTRIC STACKER (PU 184"/>
    <x v="0"/>
    <x v="0"/>
    <n v="3720.6"/>
    <n v="2912.1403500000001"/>
    <n v="808.45965000000012"/>
  </r>
  <r>
    <n v="49515"/>
    <x v="2"/>
    <s v="FT MYERS PLANT GAS TURBINE FACILITIES - 5051911045"/>
    <s v="34100Z000-PG0922-FtMyers GTs"/>
    <s v="1993"/>
    <d v="1993-07-01T00:00:00"/>
    <d v="1993-07-01T00:00:00"/>
    <s v="101000 Electric Plant In Service"/>
    <x v="3"/>
    <s v="327.2527 : PLUMBING SYSTEM COMPLETE"/>
    <x v="0"/>
    <x v="0"/>
    <n v="1503.6390000000001"/>
    <n v="733.55377275000001"/>
    <n v="770.08522725000012"/>
  </r>
  <r>
    <n v="54834"/>
    <x v="2"/>
    <s v="FT MYERS PLANT GAS TURBINE FACILITIES - 5051911045"/>
    <s v="34600Z000-PG0922-FtMyers GTs"/>
    <s v="1984"/>
    <d v="1984-07-01T00:00:00"/>
    <d v="1984-07-01T00:00:00"/>
    <s v="101000 Electric Plant In Service"/>
    <x v="6"/>
    <s v="186.0652 : PAX PHONE SYSTEM"/>
    <x v="0"/>
    <x v="0"/>
    <n v="2621.2049999999999"/>
    <n v="1875.8877862499999"/>
    <n v="745.31721375000006"/>
  </r>
  <r>
    <n v="49317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210.1191 : PIPING, ALL"/>
    <x v="0"/>
    <x v="0"/>
    <n v="4208.1030000000001"/>
    <n v="3744.01377675"/>
    <n v="464.0892232500002"/>
  </r>
  <r>
    <n v="49605"/>
    <x v="2"/>
    <s v="FT MYERS PLANT GAS TURBINE FACILITIES - 5051911045"/>
    <s v="34100Z000-PG0922-FtMyers GTs"/>
    <s v="1980"/>
    <d v="1980-07-01T00:00:00"/>
    <d v="1980-07-01T00:00:00"/>
    <s v="101000 Electric Plant In Service"/>
    <x v="3"/>
    <s v="328.2582 : HVAC SYSTEM COMPLETE"/>
    <x v="0"/>
    <x v="0"/>
    <n v="1406.7"/>
    <n v="1073.0445749999999"/>
    <n v="333.65542500000009"/>
  </r>
  <r>
    <n v="50003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40.9802 : LIGHTING SYSTEM COMPLETE"/>
    <x v="0"/>
    <x v="0"/>
    <n v="2323.674"/>
    <n v="2067.4053764999999"/>
    <n v="256.26862350000027"/>
  </r>
  <r>
    <n v="49995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40.9801 : PLUMBING SYSTEM COMPLETE"/>
    <x v="0"/>
    <x v="0"/>
    <n v="1963.665"/>
    <n v="1747.1042212500001"/>
    <n v="216.56077874999991"/>
  </r>
  <r>
    <n v="49637"/>
    <x v="2"/>
    <s v="FT MYERS PLANT GAS TURBINE FACILITIES - 5051911045"/>
    <s v="34100Z000-PG0922-FtMyers GTs"/>
    <s v="1987"/>
    <d v="1987-07-01T00:00:00"/>
    <d v="1987-07-01T00:00:00"/>
    <s v="101000 Electric Plant In Service"/>
    <x v="3"/>
    <s v="329.2634 : HVAC SYSTEM COMPLETE"/>
    <x v="0"/>
    <x v="0"/>
    <n v="547.98300000000006"/>
    <n v="336.87270675000002"/>
    <n v="211.11029324999998"/>
  </r>
  <r>
    <n v="49603"/>
    <x v="2"/>
    <s v="FT MYERS PLANT GAS TURBINE FACILITIES - 5051911045"/>
    <s v="34100Z000-PG0922-FtMyers GTs"/>
    <s v="1980"/>
    <d v="1980-07-01T00:00:00"/>
    <d v="1980-07-01T00:00:00"/>
    <s v="101000 Electric Plant In Service"/>
    <x v="3"/>
    <s v="328.2580 : LIGHTING SYSTEM COMPLETE"/>
    <x v="0"/>
    <x v="0"/>
    <n v="781.2"/>
    <n v="595.91069999999991"/>
    <n v="185.28930000000005"/>
  </r>
  <r>
    <n v="49607"/>
    <x v="2"/>
    <s v="FT MYERS PLANT GAS TURBINE FACILITIES - 5051911045"/>
    <s v="34100Z000-PG0922-FtMyers GTs"/>
    <s v="1980"/>
    <d v="1980-07-01T00:00:00"/>
    <d v="1980-07-01T00:00:00"/>
    <s v="101000 Electric Plant In Service"/>
    <x v="3"/>
    <s v="328.2588 : FIRE PROTECTION SYS COMP"/>
    <x v="0"/>
    <x v="0"/>
    <n v="781.2"/>
    <n v="595.91069999999991"/>
    <n v="185.28930000000005"/>
  </r>
  <r>
    <n v="55445"/>
    <x v="2"/>
    <s v="FT MYERS PLANT GAS TURBINE FACILITIES - 5051911045"/>
    <s v="34600Z000-PG0922-FtMyers GTs"/>
    <s v="1978"/>
    <d v="1978-07-01T00:00:00"/>
    <d v="1978-07-01T00:00:00"/>
    <s v="101000 Electric Plant In Service"/>
    <x v="6"/>
    <s v="189.610  : AIR COMPRESSOR (PU 610)"/>
    <x v="0"/>
    <x v="0"/>
    <n v="852.69600000000003"/>
    <n v="724.58400600000004"/>
    <n v="128.11199400000004"/>
  </r>
  <r>
    <n v="49693"/>
    <x v="2"/>
    <s v="FT MYERS PLANT GAS TURBINE FACILITIES - 5051911045"/>
    <s v="34100Z000-PG0922-FtMyers GTs"/>
    <s v="1979"/>
    <d v="1979-07-01T00:00:00"/>
    <d v="1979-07-01T00:00:00"/>
    <s v="101000 Electric Plant In Service"/>
    <x v="3"/>
    <s v="350.3110 : BUILDING/SHELTER, COMPLE"/>
    <x v="0"/>
    <x v="0"/>
    <n v="472.68000000000006"/>
    <n v="370.56573000000003"/>
    <n v="102.11427000000002"/>
  </r>
  <r>
    <n v="55442"/>
    <x v="2"/>
    <s v="FT MYERS PLANT GAS TURBINE FACILITIES - 5051911045"/>
    <s v="34600Z000-PG0922-FtMyers GTs"/>
    <s v="1978"/>
    <d v="1978-07-01T00:00:00"/>
    <d v="1978-07-01T00:00:00"/>
    <s v="101000 Electric Plant In Service"/>
    <x v="6"/>
    <s v="189.607  : OVEN, DRYING (PU 607)"/>
    <x v="0"/>
    <x v="0"/>
    <n v="288.738"/>
    <n v="245.35273050000001"/>
    <n v="43.385269499999985"/>
  </r>
  <r>
    <n v="54918"/>
    <x v="2"/>
    <s v="FT MYERS PLANT GAS TURBINE FACILITIES - 5051911045"/>
    <s v="34600Z000-PG0922-FtMyers GTs"/>
    <s v="1978"/>
    <d v="1978-07-01T00:00:00"/>
    <d v="1978-07-01T00:00:00"/>
    <s v="101000 Electric Plant In Service"/>
    <x v="6"/>
    <s v="189.1001 : CABINETS/COUNTERS"/>
    <x v="0"/>
    <x v="0"/>
    <n v="168.21"/>
    <n v="142.94162250000002"/>
    <n v="25.2683775"/>
  </r>
  <r>
    <n v="55553"/>
    <x v="2"/>
    <s v="FT MYERS PLANT GAS TURBINE FACILITIES - 5051911045"/>
    <s v="34600Z000-PG0922-FtMyers GTs"/>
    <s v="1979"/>
    <d v="1979-07-01T00:00:00"/>
    <d v="1979-07-01T00:00:00"/>
    <s v="101000 Electric Plant In Service"/>
    <x v="6"/>
    <s v="190.627  : MILLING MACHINE (PU 627)"/>
    <x v="0"/>
    <x v="0"/>
    <n v="50.742000000000004"/>
    <n v="41.987299499999999"/>
    <n v="8.7547005000000038"/>
  </r>
  <r>
    <n v="86310436"/>
    <x v="2"/>
    <s v="FT MYERS PLANT GAS TURBINE FACILITIES - 5051911045"/>
    <s v="34300Z000-PG0922-FtMyers GTs"/>
    <s v="2007"/>
    <d v="2007-06-01T00:00:00"/>
    <d v="2007-06-01T00:00:00"/>
    <s v="101000 Electric Plant In Service"/>
    <x v="0"/>
    <s v="145.0252 : TRANSITION NOZZLE"/>
    <x v="0"/>
    <x v="0"/>
    <n v="1.26"/>
    <n v="0.44329500000000005"/>
    <n v="0.8167049999999999"/>
  </r>
  <r>
    <n v="53620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272.1584 : STATOR"/>
    <x v="0"/>
    <x v="0"/>
    <n v="6739585.7309999997"/>
    <n v="6850788.8955615005"/>
    <n v="-111203.16456150022"/>
  </r>
  <r>
    <n v="50998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50 : TURBINE CASING"/>
    <x v="0"/>
    <x v="0"/>
    <n v="4358391.9300000006"/>
    <n v="4459724.5423725005"/>
    <n v="-101332.6123724998"/>
  </r>
  <r>
    <n v="53562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272.1573 : ROTOR"/>
    <x v="0"/>
    <x v="0"/>
    <n v="2302394.04"/>
    <n v="2340383.5416600001"/>
    <n v="-37989.501659999834"/>
  </r>
  <r>
    <n v="50978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48 : FOUNDATION"/>
    <x v="0"/>
    <x v="0"/>
    <n v="2101177.0440000002"/>
    <n v="2150029.4102730001"/>
    <n v="-48852.366272999905"/>
  </r>
  <r>
    <n v="51185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57 : COMPRESSOR BLADES (ROTAT"/>
    <x v="0"/>
    <x v="0"/>
    <n v="1999787.7239999999"/>
    <n v="2046282.788583"/>
    <n v="-46495.064583000123"/>
  </r>
  <r>
    <n v="51293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58 : COMPRESSOR BLADES (STATI"/>
    <x v="0"/>
    <x v="0"/>
    <n v="1999787.7239999999"/>
    <n v="2046282.788583"/>
    <n v="-46495.064583000123"/>
  </r>
  <r>
    <n v="51726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69 : TURBINE BLADES(STATIONAR"/>
    <x v="0"/>
    <x v="0"/>
    <n v="1869230.844"/>
    <n v="1912690.4611230001"/>
    <n v="-43459.617123000069"/>
  </r>
  <r>
    <n v="53521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272.1571 : FRAME/HOUSING"/>
    <x v="0"/>
    <x v="0"/>
    <n v="1711308.9330000002"/>
    <n v="1739545.5303945001"/>
    <n v="-28236.59739450007"/>
  </r>
  <r>
    <n v="51007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51 : COMPRESSOR CASING"/>
    <x v="0"/>
    <x v="0"/>
    <n v="1401171.1290000002"/>
    <n v="1433748.3577492503"/>
    <n v="-32577.228749250087"/>
  </r>
  <r>
    <n v="100512122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46 : TURB SHAFT (FWD OR AFT)"/>
    <x v="0"/>
    <x v="0"/>
    <n v="1210230"/>
    <n v="1238367.8474999999"/>
    <n v="-28137.847499999916"/>
  </r>
  <r>
    <n v="51577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68 : TURBINE BLADES (ROTATING"/>
    <x v="0"/>
    <x v="0"/>
    <n v="900000.03600000008"/>
    <n v="920925.03683700005"/>
    <n v="-20925.000836999981"/>
  </r>
  <r>
    <n v="50376"/>
    <x v="2"/>
    <s v="FT MYERS PLANT GAS TURBINE FACILITIES - 5051911045"/>
    <s v="34200Z000-PG0922-FtMyers GTs"/>
    <s v="1974"/>
    <d v="1974-07-01T00:00:00"/>
    <d v="1974-07-01T00:00:00"/>
    <s v="101000 Electric Plant In Service"/>
    <x v="2"/>
    <s v="709.7930 : PIPING"/>
    <x v="0"/>
    <x v="0"/>
    <n v="884195.57700000005"/>
    <n v="902100.53743425"/>
    <n v="-17904.960434249977"/>
  </r>
  <r>
    <n v="100512119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46 : TURB SHAFT (FWD OR AFT)"/>
    <x v="0"/>
    <x v="0"/>
    <n v="605115"/>
    <n v="619183.92374999996"/>
    <n v="-14068.923749999958"/>
  </r>
  <r>
    <n v="53564"/>
    <x v="2"/>
    <s v="FT MYERS PLANT GAS TURBINE FACILITIES - 5051911045"/>
    <s v="34400Z000-PG0922-FtMyers GTs"/>
    <s v="1993"/>
    <d v="1993-07-01T00:00:00"/>
    <d v="1993-07-01T00:00:00"/>
    <s v="101000 Electric Plant In Service"/>
    <x v="1"/>
    <s v="272.1573 : ROTOR"/>
    <x v="0"/>
    <x v="0"/>
    <n v="602058.6"/>
    <n v="611992.56690000009"/>
    <n v="-9933.966900000034"/>
  </r>
  <r>
    <n v="51803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70 : TURBINE SHROUD SEALS"/>
    <x v="0"/>
    <x v="0"/>
    <n v="564762.24"/>
    <n v="577892.96207999997"/>
    <n v="-13130.722080000001"/>
  </r>
  <r>
    <n v="54424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585.7130 : MOTOR CONTROL CENTER SWI"/>
    <x v="0"/>
    <x v="0"/>
    <n v="558776.70000000007"/>
    <n v="567996.51555000001"/>
    <n v="-9219.815550000023"/>
  </r>
  <r>
    <n v="54037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287.1730 : TRANSFORMER"/>
    <x v="0"/>
    <x v="0"/>
    <n v="555421.5"/>
    <n v="564585.95475000003"/>
    <n v="-9164.4547500000335"/>
  </r>
  <r>
    <n v="53114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5.9351 : FOUNDATION"/>
    <x v="0"/>
    <x v="0"/>
    <n v="545563.26"/>
    <n v="558247.6057950001"/>
    <n v="-12684.345795000054"/>
  </r>
  <r>
    <n v="54367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582.7050 : MOTOR CONTROL CENTER SWI"/>
    <x v="0"/>
    <x v="0"/>
    <n v="519318.522"/>
    <n v="527887.2776129999"/>
    <n v="-8568.7556129999575"/>
  </r>
  <r>
    <n v="53498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171.0505 : SPECIAL FOUNDATION"/>
    <x v="0"/>
    <x v="0"/>
    <n v="415936.62"/>
    <n v="422799.57422999997"/>
    <n v="-6862.9542299999912"/>
  </r>
  <r>
    <n v="54451"/>
    <x v="2"/>
    <s v="FT MYERS PLANT GAS TURBINE FACILITIES - 5051911045"/>
    <s v="34500Z000-PG0922-FtMyers GTs"/>
    <s v="2001"/>
    <d v="2001-07-01T00:00:00"/>
    <d v="2001-07-01T00:00:00"/>
    <s v="101000 Electric Plant In Service"/>
    <x v="4"/>
    <s v="681.7674 : LOAD CONTROL AND METERIN"/>
    <x v="0"/>
    <x v="0"/>
    <n v="368388.261"/>
    <n v="374466.66730650002"/>
    <n v="-6078.4063065000228"/>
  </r>
  <r>
    <n v="50967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47 : CONTROL/INSTRUMENTATION "/>
    <x v="0"/>
    <x v="0"/>
    <n v="278922.60000000003"/>
    <n v="285407.55045000004"/>
    <n v="-6484.9504500000212"/>
  </r>
  <r>
    <n v="53086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5.9347 : STACK/CHIMNEY DUCTWORK"/>
    <x v="0"/>
    <x v="0"/>
    <n v="357095.95200000005"/>
    <n v="365398.43288400007"/>
    <n v="-8302.4808840000242"/>
  </r>
  <r>
    <n v="53639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467.5554 : CONTROL/INSTRUMENTATION "/>
    <x v="0"/>
    <x v="0"/>
    <n v="315103.5"/>
    <n v="320302.70775"/>
    <n v="-5199.2077500000187"/>
  </r>
  <r>
    <n v="72797809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8.0580 : I/O RACKS PER CONTROLLER"/>
    <x v="0"/>
    <x v="0"/>
    <n v="305585.82"/>
    <n v="312690.69031499996"/>
    <n v="-7104.8703149999783"/>
  </r>
  <r>
    <n v="54174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382.3784 : CONDUIT ALL"/>
    <x v="0"/>
    <x v="0"/>
    <n v="303991.13699999999"/>
    <n v="309006.99076050002"/>
    <n v="-5015.8537605000138"/>
  </r>
  <r>
    <n v="34195082"/>
    <x v="2"/>
    <s v="FT MYERS PLANT GAS TURBINE FACILITIES - 5051911045"/>
    <s v="34500Z000-PG0922-FtMyers GTs"/>
    <s v="2002"/>
    <d v="2002-11-01T00:00:00"/>
    <d v="2002-01-01T00:00:00"/>
    <s v="101000 Electric Plant In Service"/>
    <x v="4"/>
    <s v="383.3806 : CIRCUIT BRKR 1000 A"/>
    <x v="0"/>
    <x v="0"/>
    <n v="293066.49599999998"/>
    <n v="297902.093184"/>
    <n v="-4835.5971839999784"/>
  </r>
  <r>
    <n v="50188"/>
    <x v="2"/>
    <s v="FT MYERS PLANT GAS TURBINE FACILITIES - 5051911045"/>
    <s v="34200Z000-PG0922-FtMyers GTs"/>
    <s v="1974"/>
    <d v="1974-07-01T00:00:00"/>
    <d v="1974-07-01T00:00:00"/>
    <s v="101000 Electric Plant In Service"/>
    <x v="2"/>
    <s v="702.1234 : TANK"/>
    <x v="0"/>
    <x v="0"/>
    <n v="277092.90000000002"/>
    <n v="282704.03122500004"/>
    <n v="-5611.1312250000074"/>
  </r>
  <r>
    <n v="53053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4.9336 : INLET DUCT, WITH INSULAT"/>
    <x v="0"/>
    <x v="0"/>
    <n v="272781.29700000002"/>
    <n v="279123.46215525002"/>
    <n v="-6342.1651552500089"/>
  </r>
  <r>
    <n v="22089940"/>
    <x v="2"/>
    <s v="FT MYERS PLANT GAS TURBINE FACILITIES - 5051911045"/>
    <s v="34200Z000-PG0922-FtMyers GTs"/>
    <s v="1969"/>
    <d v="1969-07-01T00:00:00"/>
    <d v="1969-07-01T00:00:00"/>
    <s v="101000 Electric Plant In Service"/>
    <x v="2"/>
    <s v="702.1234 : TANK"/>
    <x v="0"/>
    <x v="0"/>
    <n v="260123.43599999999"/>
    <n v="265390.93557899998"/>
    <n v="-5267.4995789999784"/>
  </r>
  <r>
    <n v="53673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467.5569 : ROTOR (MAIN EXCITER)"/>
    <x v="0"/>
    <x v="0"/>
    <n v="259960.95"/>
    <n v="264250.30567500001"/>
    <n v="-4289.3556750000162"/>
  </r>
  <r>
    <n v="53648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467.5556 : ENCLOSURE"/>
    <x v="0"/>
    <x v="0"/>
    <n v="259960.39200000002"/>
    <n v="264249.73846800003"/>
    <n v="-4289.3464680000034"/>
  </r>
  <r>
    <n v="51372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62 : PIPING"/>
    <x v="0"/>
    <x v="0"/>
    <n v="214220.16"/>
    <n v="219200.77872"/>
    <n v="-4980.6187199999986"/>
  </r>
  <r>
    <n v="51428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64 : ACOUSTICAL ENCLOSURE"/>
    <x v="0"/>
    <x v="0"/>
    <n v="214220.16"/>
    <n v="219200.77872"/>
    <n v="-4980.6187199999986"/>
  </r>
  <r>
    <n v="51101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55 : COMPRESSOR ROTOR/WHEEL"/>
    <x v="0"/>
    <x v="0"/>
    <n v="214220.16"/>
    <n v="219200.77872"/>
    <n v="-4980.6187199999986"/>
  </r>
  <r>
    <n v="51468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66 : TURBINE ROTOR/WHEEL"/>
    <x v="0"/>
    <x v="0"/>
    <n v="201237.12"/>
    <n v="205915.88303999999"/>
    <n v="-4678.7630399999998"/>
  </r>
  <r>
    <n v="53073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5.9345 : SILENCER/MUFFLER"/>
    <x v="0"/>
    <x v="0"/>
    <n v="148789.98000000001"/>
    <n v="152249.34703500001"/>
    <n v="-3459.3670349999884"/>
  </r>
  <r>
    <n v="53040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4.9335 : AIR SCREEN"/>
    <x v="0"/>
    <x v="0"/>
    <n v="136390.65300000002"/>
    <n v="139561.73568225"/>
    <n v="-3171.0826822499889"/>
  </r>
  <r>
    <n v="53019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4.9333 : SILENCER/MUFFLER"/>
    <x v="0"/>
    <x v="0"/>
    <n v="136390.65300000002"/>
    <n v="139561.73568225"/>
    <n v="-3171.0826822499889"/>
  </r>
  <r>
    <n v="52108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271.1548 : TURBINE CONTROL SYSTEM"/>
    <x v="0"/>
    <x v="0"/>
    <n v="113659.2"/>
    <n v="116301.7764"/>
    <n v="-2642.5763999999967"/>
  </r>
  <r>
    <n v="50985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49 : FIRE PROTECTION SYS COMP"/>
    <x v="0"/>
    <x v="0"/>
    <n v="113361.38099999999"/>
    <n v="115997.03310824999"/>
    <n v="-2635.6521082499967"/>
  </r>
  <r>
    <n v="53111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5.9349 : STACK/CHIMNEY EXTERIOR P"/>
    <x v="0"/>
    <x v="0"/>
    <n v="109112.652"/>
    <n v="111649.521159"/>
    <n v="-2536.8691590000003"/>
  </r>
  <r>
    <n v="22089943"/>
    <x v="2"/>
    <s v="FT MYERS PLANT GAS TURBINE FACILITIES - 5051911045"/>
    <s v="34200Z000-PG0922-FtMyers GTs"/>
    <s v="1958"/>
    <d v="1958-07-01T00:00:00"/>
    <d v="1958-07-01T00:00:00"/>
    <s v="101000 Electric Plant In Service"/>
    <x v="2"/>
    <s v="702.1234 : TANK"/>
    <x v="0"/>
    <x v="0"/>
    <n v="106832.97"/>
    <n v="108996.3376425"/>
    <n v="-2163.3676425000044"/>
  </r>
  <r>
    <n v="53504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171.0506 : CONCRETE PEDESTAL"/>
    <x v="0"/>
    <x v="0"/>
    <n v="103984.155"/>
    <n v="105699.89355749999"/>
    <n v="-1715.7385574999978"/>
  </r>
  <r>
    <n v="52806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473.5726 : PIPING"/>
    <x v="0"/>
    <x v="0"/>
    <n v="97482.635999999999"/>
    <n v="99749.107287000006"/>
    <n v="-2266.4712870000062"/>
  </r>
  <r>
    <n v="54155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381.3775 : GROUNDING GRID"/>
    <x v="0"/>
    <x v="0"/>
    <n v="83313.900000000009"/>
    <n v="84688.57935"/>
    <n v="-1374.6793499999972"/>
  </r>
  <r>
    <n v="54201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382.3786 : CABLE TRAY-PRODUCTION"/>
    <x v="0"/>
    <x v="0"/>
    <n v="77935.095000000001"/>
    <n v="79221.02406750001"/>
    <n v="-1285.9290675000011"/>
  </r>
  <r>
    <n v="54575"/>
    <x v="2"/>
    <s v="FT MYERS PLANT GAS TURBINE FACILITIES - 5051911045"/>
    <s v="34500Z000-PG0922-FtMyers GTs"/>
    <s v="1985"/>
    <d v="1985-07-01T00:00:00"/>
    <d v="1985-07-01T00:00:00"/>
    <s v="101000 Electric Plant In Service"/>
    <x v="4"/>
    <s v="684.7734 : GENERATOR PROTECTION"/>
    <x v="0"/>
    <x v="0"/>
    <n v="77765.732999999993"/>
    <n v="79048.8675945"/>
    <n v="-1283.134594500001"/>
  </r>
  <r>
    <n v="53226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43.9406 : WATER WASH SYSTEM EQUIPM"/>
    <x v="0"/>
    <x v="0"/>
    <n v="59516.1"/>
    <n v="60899.849324999996"/>
    <n v="-1383.7493249999941"/>
  </r>
  <r>
    <n v="52827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476.5752 : CONTROL/INSTRUMENTATION "/>
    <x v="0"/>
    <x v="0"/>
    <n v="58193.027999999998"/>
    <n v="59546.015900999999"/>
    <n v="-1352.9879009999991"/>
  </r>
  <r>
    <n v="51846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71 : END COVERS"/>
    <x v="0"/>
    <x v="0"/>
    <n v="52711.604999999996"/>
    <n v="53937.149816249999"/>
    <n v="-1225.5448162500004"/>
  </r>
  <r>
    <n v="52828"/>
    <x v="2"/>
    <s v="FT MYERS PLANT GAS TURBINE FACILITIES - 5051911045"/>
    <s v="34300Z000-PG0922-FtMyers GTs"/>
    <s v="1979"/>
    <d v="1979-07-01T00:00:00"/>
    <d v="1979-07-01T00:00:00"/>
    <s v="101000 Electric Plant In Service"/>
    <x v="0"/>
    <s v="476.5752 : CONTROL/INSTRUMENTATION "/>
    <x v="0"/>
    <x v="0"/>
    <n v="51605.244000000006"/>
    <n v="52805.065923000002"/>
    <n v="-1199.8219230000011"/>
  </r>
  <r>
    <n v="53964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281.1602 : LOAD CENTER, INCL. BUS, "/>
    <x v="0"/>
    <x v="0"/>
    <n v="49988.214"/>
    <n v="50813.019530999998"/>
    <n v="-824.80553100000031"/>
  </r>
  <r>
    <n v="52794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473.5721 : TANK"/>
    <x v="0"/>
    <x v="0"/>
    <n v="39816.945000000007"/>
    <n v="40742.688971249998"/>
    <n v="-925.74397124999746"/>
  </r>
  <r>
    <n v="52975"/>
    <x v="2"/>
    <s v="FT MYERS PLANT GAS TURBINE FACILITIES - 5051911045"/>
    <s v="34300Z000-PG0922-FtMyers GTs"/>
    <s v="1983"/>
    <d v="1983-07-01T00:00:00"/>
    <d v="1983-07-01T00:00:00"/>
    <s v="101000 Electric Plant In Service"/>
    <x v="0"/>
    <s v="831.9247 : ATOMIZING AIR SYSTEM"/>
    <x v="0"/>
    <x v="0"/>
    <n v="34063.209000000003"/>
    <n v="34855.178609250004"/>
    <n v="-791.96960925000246"/>
  </r>
  <r>
    <n v="72626602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272.1575 : WEDGE SYSTEM"/>
    <x v="0"/>
    <x v="0"/>
    <n v="38841.362999999998"/>
    <n v="39482.245489499997"/>
    <n v="-640.88248949999695"/>
  </r>
  <r>
    <n v="52166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271.1564 : TURNING GEAR ASSEMBLY"/>
    <x v="0"/>
    <x v="0"/>
    <n v="36369.9"/>
    <n v="37215.500175000001"/>
    <n v="-845.60017499999958"/>
  </r>
  <r>
    <n v="54272"/>
    <x v="2"/>
    <s v="FT MYERS PLANT GAS TURBINE FACILITIES - 5051911045"/>
    <s v="34500Z000-PG0922-FtMyers GTs"/>
    <s v="1996"/>
    <d v="1996-07-01T00:00:00"/>
    <d v="1996-07-01T00:00:00"/>
    <s v="101000 Electric Plant In Service"/>
    <x v="4"/>
    <s v="482.5833 : CONTROL/INSTRUMENTATION "/>
    <x v="0"/>
    <x v="0"/>
    <n v="35562.609000000004"/>
    <n v="36149.392048499998"/>
    <n v="-586.78304849999768"/>
  </r>
  <r>
    <n v="54232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383.3798 : ISOPHASE BUS, COMPLETE"/>
    <x v="0"/>
    <x v="0"/>
    <n v="34852.616999999998"/>
    <n v="35427.685180499997"/>
    <n v="-575.06818050000004"/>
  </r>
  <r>
    <n v="51342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59 : BURNER BASKET"/>
    <x v="0"/>
    <x v="0"/>
    <n v="33520.833000000006"/>
    <n v="34300.192367250005"/>
    <n v="-779.3593672499992"/>
  </r>
  <r>
    <n v="53983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281.1610 : DISTRIBUTION PANEL, INCL"/>
    <x v="0"/>
    <x v="0"/>
    <n v="33325.478999999999"/>
    <n v="33875.349403499997"/>
    <n v="-549.8704034999995"/>
  </r>
  <r>
    <n v="54090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291.1796 : ALL OTHER STATION BATTER"/>
    <x v="0"/>
    <x v="0"/>
    <n v="33047.658000000003"/>
    <n v="33592.944357"/>
    <n v="-545.28635699999938"/>
  </r>
  <r>
    <n v="22089957"/>
    <x v="2"/>
    <s v="FT MYERS PLANT GAS TURBINE FACILITIES - 5051911045"/>
    <s v="34200Z000-PG0922-FtMyers GTs"/>
    <s v="1969"/>
    <d v="1969-07-01T00:00:00"/>
    <d v="1969-07-01T00:00:00"/>
    <s v="101000 Electric Plant In Service"/>
    <x v="2"/>
    <s v="702.1240 : HEATING SYSTEM 232"/>
    <x v="0"/>
    <x v="0"/>
    <n v="32643.225000000002"/>
    <n v="33304.250306250004"/>
    <n v="-661.02530624999929"/>
  </r>
  <r>
    <n v="54233"/>
    <x v="2"/>
    <s v="FT MYERS PLANT GAS TURBINE FACILITIES - 5051911045"/>
    <s v="34500Z000-PG0922-FtMyers GTs"/>
    <s v="1992"/>
    <d v="1992-07-01T00:00:00"/>
    <d v="1992-07-01T00:00:00"/>
    <s v="101000 Electric Plant In Service"/>
    <x v="4"/>
    <s v="383.3798 : ISOPHASE BUS, COMPLETE"/>
    <x v="0"/>
    <x v="0"/>
    <n v="32400"/>
    <n v="32934.6"/>
    <n v="-534.6"/>
  </r>
  <r>
    <n v="51064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52 : TRANSITION NOZZLE"/>
    <x v="0"/>
    <x v="0"/>
    <n v="31692.429"/>
    <n v="32429.277974249999"/>
    <n v="-736.8489742500002"/>
  </r>
  <r>
    <n v="53951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181.0514 : GENERATOR LEADS SUPPORTS"/>
    <x v="0"/>
    <x v="0"/>
    <n v="30548.924999999999"/>
    <n v="31052.982262500002"/>
    <n v="-504.05726250000225"/>
  </r>
  <r>
    <n v="54305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581.7018 : DISTRIBUTION PANEL, INCL"/>
    <x v="0"/>
    <x v="0"/>
    <n v="30548.25"/>
    <n v="31052.296124999997"/>
    <n v="-504.04612499999712"/>
  </r>
  <r>
    <n v="54317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581.7024 : MOTOR CONTROL CENTER SWI"/>
    <x v="0"/>
    <x v="0"/>
    <n v="30548.25"/>
    <n v="31052.296124999997"/>
    <n v="-504.04612499999712"/>
  </r>
  <r>
    <n v="53106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5.9348 : EXTERIOR EXHAUST DUCT PA"/>
    <x v="0"/>
    <x v="0"/>
    <n v="27278.163"/>
    <n v="27912.380289749999"/>
    <n v="-634.21728975000008"/>
  </r>
  <r>
    <n v="51415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63 : FUEL NOZZLE"/>
    <x v="0"/>
    <x v="0"/>
    <n v="25191.423000000003"/>
    <n v="25777.123584750003"/>
    <n v="-585.70058475000121"/>
  </r>
  <r>
    <n v="53145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8.9364 : DRIVE, ELECTRIC MOTOR, C"/>
    <x v="0"/>
    <x v="0"/>
    <n v="24004.62"/>
    <n v="24562.727415000001"/>
    <n v="-558.10741500000074"/>
  </r>
  <r>
    <n v="22089952"/>
    <x v="2"/>
    <s v="FT MYERS PLANT GAS TURBINE FACILITIES - 5051911045"/>
    <s v="34200Z000-PG0922-FtMyers GTs"/>
    <s v="1958"/>
    <d v="1958-07-01T00:00:00"/>
    <d v="1958-07-01T00:00:00"/>
    <s v="101000 Electric Plant In Service"/>
    <x v="2"/>
    <s v="702.1236 : DIKE OR DAM (OTHER)"/>
    <x v="0"/>
    <x v="0"/>
    <n v="22076.639999999999"/>
    <n v="22523.69196"/>
    <n v="-447.05195999999927"/>
  </r>
  <r>
    <n v="54293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581.7015 : CABLE: POWER"/>
    <x v="0"/>
    <x v="0"/>
    <n v="21471.714"/>
    <n v="21825.997281"/>
    <n v="-354.28328099999891"/>
  </r>
  <r>
    <n v="47849009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65 : COMBUSTOR LINER"/>
    <x v="0"/>
    <x v="0"/>
    <n v="20863.763999999999"/>
    <n v="21348.846513"/>
    <n v="-485.08251299999978"/>
  </r>
  <r>
    <n v="53127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8.9363 : CONTROL/INSTRUMENTATION "/>
    <x v="0"/>
    <x v="0"/>
    <n v="19838.52"/>
    <n v="20299.765589999999"/>
    <n v="-461.24559000000011"/>
  </r>
  <r>
    <n v="53193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8.9374 : STARTING SYSTEM EQUIPMEN"/>
    <x v="0"/>
    <x v="0"/>
    <n v="19838.52"/>
    <n v="20299.765589999999"/>
    <n v="-461.24559000000011"/>
  </r>
  <r>
    <n v="54271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482.5833 : CONTROL/INSTRUMENTATION "/>
    <x v="0"/>
    <x v="0"/>
    <n v="19440.225000000002"/>
    <n v="19760.988712500002"/>
    <n v="-320.76371250000085"/>
  </r>
  <r>
    <n v="50379"/>
    <x v="2"/>
    <s v="FT MYERS PLANT GAS TURBINE FACILITIES - 5051911045"/>
    <s v="34200Z000-PG0922-FtMyers GTs"/>
    <s v="1974"/>
    <d v="1974-07-01T00:00:00"/>
    <d v="1974-07-01T00:00:00"/>
    <s v="101000 Electric Plant In Service"/>
    <x v="2"/>
    <s v="709.7933 : PUMP COMPLETE"/>
    <x v="0"/>
    <x v="0"/>
    <n v="19403.225999999999"/>
    <n v="19796.141326500001"/>
    <n v="-392.91532650000153"/>
  </r>
  <r>
    <n v="50380"/>
    <x v="2"/>
    <s v="FT MYERS PLANT GAS TURBINE FACILITIES - 5051911045"/>
    <s v="34200Z000-PG0922-FtMyers GTs"/>
    <s v="1974"/>
    <d v="1974-07-01T00:00:00"/>
    <d v="1974-07-01T00:00:00"/>
    <s v="101000 Electric Plant In Service"/>
    <x v="2"/>
    <s v="709.7934 : DRIVE, ELECTRIC MOTOR, C"/>
    <x v="0"/>
    <x v="0"/>
    <n v="19403.225999999999"/>
    <n v="19796.141326500001"/>
    <n v="-392.91532650000153"/>
  </r>
  <r>
    <n v="22089949"/>
    <x v="2"/>
    <s v="FT MYERS PLANT GAS TURBINE FACILITIES - 5051911045"/>
    <s v="34200Z000-PG0922-FtMyers GTs"/>
    <s v="1969"/>
    <d v="1969-07-01T00:00:00"/>
    <d v="1969-07-01T00:00:00"/>
    <s v="101000 Electric Plant In Service"/>
    <x v="2"/>
    <s v="702.1236 : DIKE OR DAM (OTHER)"/>
    <x v="0"/>
    <x v="0"/>
    <n v="19201.716"/>
    <n v="19590.550749000002"/>
    <n v="-388.83474899999965"/>
  </r>
  <r>
    <n v="54499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683.7712 : ANNUNCIATOR/SOE/DATA ACQ"/>
    <x v="0"/>
    <x v="0"/>
    <n v="18051.3"/>
    <n v="18349.14645"/>
    <n v="-297.84645000000057"/>
  </r>
  <r>
    <n v="53281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44.9431 : TANK"/>
    <x v="0"/>
    <x v="0"/>
    <n v="16368.660000000002"/>
    <n v="16749.231345"/>
    <n v="-380.57134499999887"/>
  </r>
  <r>
    <n v="54572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684.7734 : GENERATOR PROTECTION"/>
    <x v="0"/>
    <x v="0"/>
    <n v="13993.065000000001"/>
    <n v="14223.9505725"/>
    <n v="-230.88557250000014"/>
  </r>
  <r>
    <n v="54574"/>
    <x v="2"/>
    <s v="FT MYERS PLANT GAS TURBINE FACILITIES - 5051911045"/>
    <s v="34500Z000-PG0922-FtMyers GTs"/>
    <s v="1979"/>
    <d v="1979-07-01T00:00:00"/>
    <d v="1979-07-01T00:00:00"/>
    <s v="101000 Electric Plant In Service"/>
    <x v="4"/>
    <s v="684.7734 : GENERATOR PROTECTION"/>
    <x v="0"/>
    <x v="0"/>
    <n v="13622.562"/>
    <n v="13847.334273"/>
    <n v="-224.77227300000013"/>
  </r>
  <r>
    <n v="54332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582.7041 : CABLE: POWER"/>
    <x v="0"/>
    <x v="0"/>
    <n v="11187"/>
    <n v="11371.585499999999"/>
    <n v="-184.58549999999943"/>
  </r>
  <r>
    <n v="53288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44.9432 : REMOTE OIL COOLER"/>
    <x v="0"/>
    <x v="0"/>
    <n v="10912.437"/>
    <n v="11166.151160250001"/>
    <n v="-253.71416025000016"/>
  </r>
  <r>
    <n v="22089937"/>
    <x v="2"/>
    <s v="FT MYERS PLANT GAS TURBINE FACILITIES - 5051911045"/>
    <s v="34200Z000-PG0922-FtMyers GTs"/>
    <s v="1969"/>
    <d v="1969-07-01T00:00:00"/>
    <d v="1969-07-01T00:00:00"/>
    <s v="101000 Electric Plant In Service"/>
    <x v="2"/>
    <s v="702.1233 : FOUNDATION"/>
    <x v="0"/>
    <x v="0"/>
    <n v="9449.469000000001"/>
    <n v="9640.8207472500017"/>
    <n v="-191.3517472500007"/>
  </r>
  <r>
    <n v="22089946"/>
    <x v="2"/>
    <s v="FT MYERS PLANT GAS TURBINE FACILITIES - 5051911045"/>
    <s v="34200Z000-PG0922-FtMyers GTs"/>
    <s v="1984"/>
    <d v="1984-07-01T00:00:00"/>
    <d v="1984-07-01T00:00:00"/>
    <s v="101000 Electric Plant In Service"/>
    <x v="2"/>
    <s v="702.1236 : DIKE OR DAM (OTHER)"/>
    <x v="0"/>
    <x v="0"/>
    <n v="6941.9610000000002"/>
    <n v="7082.5357102500002"/>
    <n v="-140.57471025000004"/>
  </r>
  <r>
    <n v="51104"/>
    <x v="2"/>
    <s v="FT MYERS GAS TURBINE STOREROOM - 5051911047"/>
    <s v="34300Z000-PG0922-FtMyers GTs"/>
    <s v="1982"/>
    <d v="1982-07-01T00:00:00"/>
    <d v="1982-07-01T00:00:00"/>
    <s v="101000 Electric Plant In Service"/>
    <x v="0"/>
    <s v="145.0255 : COMPRESSOR ROTOR/WHEEL"/>
    <x v="0"/>
    <x v="0"/>
    <n v="6803.8019999999997"/>
    <n v="6961.9903964999994"/>
    <n v="-158.18839649999964"/>
  </r>
  <r>
    <n v="54249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383.3805 : FOUNDATION"/>
    <x v="0"/>
    <x v="0"/>
    <n v="5314.1130000000003"/>
    <n v="5401.7958644999999"/>
    <n v="-87.682864499999965"/>
  </r>
  <r>
    <n v="72797806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8.0579 : POWER SUPPLY"/>
    <x v="0"/>
    <x v="0"/>
    <n v="4993.2269999999999"/>
    <n v="5109.3195277499999"/>
    <n v="-116.09252774999969"/>
  </r>
  <r>
    <n v="54573"/>
    <x v="2"/>
    <s v="FT MYERS PLANT GAS TURBINE FACILITIES - 5051911045"/>
    <s v="34500Z000-PG0922-FtMyers GTs"/>
    <s v="1978"/>
    <d v="1978-07-01T00:00:00"/>
    <d v="1978-07-01T00:00:00"/>
    <s v="101000 Electric Plant In Service"/>
    <x v="4"/>
    <s v="684.7734 : GENERATOR PROTECTION"/>
    <x v="0"/>
    <x v="0"/>
    <n v="2665.3319999999999"/>
    <n v="2709.3099779999998"/>
    <n v="-43.977977999999894"/>
  </r>
  <r>
    <n v="801140"/>
    <x v="2"/>
    <s v="FT MYERS PLANT GAS TURBINE FACILITIES - 5051911045"/>
    <s v="31100Z000-PG0922-FtMyers GTs"/>
    <s v="1980"/>
    <d v="1980-07-01T00:00:00"/>
    <d v="1980-07-01T00:00:00"/>
    <s v="106100 Const Not Classified-Plt In "/>
    <x v="7"/>
    <s v="000.000 : Non-Unitized"/>
    <x v="0"/>
    <x v="0"/>
    <n v="0"/>
    <n v="0"/>
    <n v="0"/>
  </r>
  <r>
    <n v="966"/>
    <x v="2"/>
    <s v="FT MYERS PLANT GAS TURBINE FACILITIES - 5051911045"/>
    <s v="31100Z000-PG0922-FtMyers GTs"/>
    <s v="1980"/>
    <d v="1980-07-01T00:00:00"/>
    <d v="1980-07-01T00:00:00"/>
    <s v="101000 Electric Plant In Service"/>
    <x v="7"/>
    <s v="000.000 : FPL Conversion 000"/>
    <x v="0"/>
    <x v="0"/>
    <n v="0"/>
    <n v="0"/>
    <n v="0"/>
  </r>
  <r>
    <n v="49600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28.2576 : ROOF"/>
    <x v="0"/>
    <x v="0"/>
    <n v="0"/>
    <n v="0"/>
    <n v="0"/>
  </r>
  <r>
    <n v="817837"/>
    <x v="2"/>
    <s v="FT MYERS PLANT GAS TURBINE FACILITIES - 5051911045"/>
    <s v="34100Z000-PG0922-FtMyers GTs"/>
    <s v="1982"/>
    <d v="1982-07-01T00:00:00"/>
    <d v="1982-07-01T00:00:00"/>
    <s v="106100 Const Not Classified-Plt In "/>
    <x v="3"/>
    <s v="000.000 : Non-Unitized"/>
    <x v="0"/>
    <x v="0"/>
    <n v="0"/>
    <n v="0"/>
    <n v="0"/>
  </r>
  <r>
    <n v="817838"/>
    <x v="2"/>
    <s v="FT MYERS PLANT GAS TURBINE FACILITIES - 5051911045"/>
    <s v="34100Z000-PG0922-FtMyers GTs"/>
    <s v="1984"/>
    <d v="1984-07-01T00:00:00"/>
    <d v="1984-07-01T00:00:00"/>
    <s v="106100 Const Not Classified-Plt In "/>
    <x v="3"/>
    <s v="000.000 : Non-Unitized"/>
    <x v="0"/>
    <x v="0"/>
    <n v="0"/>
    <n v="0"/>
    <n v="0"/>
  </r>
  <r>
    <n v="817839"/>
    <x v="2"/>
    <s v="FT MYERS PLANT GAS TURBINE FACILITIES - 5051911045"/>
    <s v="34100Z000-PG0922-FtMyers GTs"/>
    <s v="1984"/>
    <d v="1984-07-01T00:00:00"/>
    <d v="1984-07-01T00:00:00"/>
    <s v="106100 Const Not Classified-Plt In "/>
    <x v="3"/>
    <s v="000.000 : Non-Unitized"/>
    <x v="0"/>
    <x v="0"/>
    <n v="0"/>
    <n v="0"/>
    <n v="0"/>
  </r>
  <r>
    <n v="84853217"/>
    <x v="2"/>
    <s v="FT MYERS PLANT GAS TURBINE FACILITIES - 5051911045"/>
    <s v="34100Z000-PG0922-FtMyers GTs"/>
    <s v="2008"/>
    <d v="2008-05-01T00:00:00"/>
    <d v="2008-05-01T00:00:00"/>
    <s v="106100 Const Not Classified-Plt In "/>
    <x v="3"/>
    <s v="000.000 : Non-Unitized"/>
    <x v="0"/>
    <x v="0"/>
    <n v="0"/>
    <n v="0"/>
    <n v="0"/>
  </r>
  <r>
    <n v="90614996"/>
    <x v="2"/>
    <s v="FT MYERS PLANT GAS TURBINE FACILITIES - 5051911045"/>
    <s v="34100Z000-PG0922-FtMyers GTs"/>
    <s v="2009"/>
    <d v="2009-02-01T00:00:00"/>
    <d v="2009-02-01T00:00:00"/>
    <s v="106100 Const Not Classified-Plt In "/>
    <x v="3"/>
    <s v="000.000 : Non-Unitized"/>
    <x v="0"/>
    <x v="0"/>
    <n v="0"/>
    <n v="0"/>
    <n v="0"/>
  </r>
  <r>
    <n v="91289251"/>
    <x v="2"/>
    <s v="FT MYERS PLANT GAS TURBINE FACILITIES - 5051911045"/>
    <s v="34100Z000-PG0922-FtMyers GTs"/>
    <s v="2009"/>
    <d v="2009-02-01T00:00:00"/>
    <d v="2009-03-01T00:00:00"/>
    <s v="106100 Const Not Classified-Plt In "/>
    <x v="3"/>
    <s v="000.000 : Non-Unitized"/>
    <x v="0"/>
    <x v="0"/>
    <n v="0"/>
    <n v="0"/>
    <n v="0"/>
  </r>
  <r>
    <n v="96086144"/>
    <x v="2"/>
    <s v="FT MYERS PLANT GAS TURBINE FACILITIES - 5051911045"/>
    <s v="34100Z000-PG0922-FtMyers GTs"/>
    <s v="2009"/>
    <d v="2009-12-01T00:00:00"/>
    <d v="2009-12-01T00:00:00"/>
    <s v="106100 Const Not Classified-Plt In "/>
    <x v="3"/>
    <s v="000.000 : Non-Unitized"/>
    <x v="0"/>
    <x v="0"/>
    <n v="0"/>
    <n v="0"/>
    <n v="0"/>
  </r>
  <r>
    <n v="96728826"/>
    <x v="2"/>
    <s v="FT MYERS PLANT GAS TURBINE FACILITIES - 5051911045"/>
    <s v="34100Z000-PG0922-FtMyers GTs"/>
    <s v="2009"/>
    <d v="2009-12-01T00:00:00"/>
    <d v="2010-01-01T00:00:00"/>
    <s v="106100 Const Not Classified-Plt In "/>
    <x v="3"/>
    <s v="000.000 : Non-Unitized"/>
    <x v="0"/>
    <x v="0"/>
    <n v="0"/>
    <n v="0"/>
    <n v="0"/>
  </r>
  <r>
    <n v="627172545"/>
    <x v="2"/>
    <s v="FT MYERS PLANT GAS TURBINE FACILITIES - 5051911045"/>
    <s v="34100Z000-PG0922-FtMyers GTs"/>
    <s v="2011"/>
    <d v="2011-11-01T00:00:00"/>
    <d v="2011-12-01T00:00:00"/>
    <s v="106100 Const Not Classified-Plt In "/>
    <x v="3"/>
    <s v="000.000 : Non-Unitized"/>
    <x v="0"/>
    <x v="0"/>
    <n v="0"/>
    <n v="0"/>
    <n v="0"/>
  </r>
  <r>
    <n v="636011925"/>
    <x v="2"/>
    <s v="FT MYERS PLANT GAS TURBINE FACILITIES - 5051911045"/>
    <s v="34100Z000-PG0922-FtMyers GTs"/>
    <s v="2011"/>
    <d v="2011-11-01T00:00:00"/>
    <d v="2012-09-01T00:00:00"/>
    <s v="106100 Const Not Classified-Plt In "/>
    <x v="3"/>
    <s v="000.000 : Non-Unitized"/>
    <x v="0"/>
    <x v="0"/>
    <n v="0"/>
    <n v="0"/>
    <n v="0"/>
  </r>
  <r>
    <n v="638019851"/>
    <x v="2"/>
    <s v="FT MYERS PLANT GAS TURBINE FACILITIES - 5051911045"/>
    <s v="34100Z000-PG0922-FtMyers GTs"/>
    <s v="2012"/>
    <d v="2012-11-01T00:00:00"/>
    <d v="2012-11-01T00:00:00"/>
    <s v="106100 Const Not Classified-Plt In "/>
    <x v="3"/>
    <s v="000.000 : Non-Unitized"/>
    <x v="0"/>
    <x v="0"/>
    <n v="0"/>
    <n v="0"/>
    <n v="0"/>
  </r>
  <r>
    <n v="643320438"/>
    <x v="2"/>
    <s v="FT MYERS PLANT GAS TURBINE FACILITIES - 5051911045"/>
    <s v="34100Z000-PG0922-FtMyers GTs"/>
    <s v="2013"/>
    <d v="2013-05-01T00:00:00"/>
    <d v="2013-05-01T00:00:00"/>
    <s v="106100 Const Not Classified-Plt In "/>
    <x v="3"/>
    <s v="000.000 : Non-Unitized"/>
    <x v="0"/>
    <x v="0"/>
    <n v="0"/>
    <n v="0"/>
    <n v="0"/>
  </r>
  <r>
    <n v="647706185"/>
    <x v="2"/>
    <s v="FT MYERS PLANT GAS TURBINE FACILITIES - 5051911045"/>
    <s v="34100Z000-PG0922-FtMyers GTs"/>
    <s v="2013"/>
    <d v="2013-09-01T00:00:00"/>
    <d v="2013-09-01T00:00:00"/>
    <s v="106100 Const Not Classified-Plt In "/>
    <x v="3"/>
    <s v="000.000 : Non-Unitized"/>
    <x v="0"/>
    <x v="0"/>
    <n v="0"/>
    <n v="0"/>
    <n v="0"/>
  </r>
  <r>
    <n v="673474464"/>
    <x v="2"/>
    <s v="FT MYERS PLANT GAS TURBINE FACILITIES - 5051911045"/>
    <s v="34100Z000-PG0922-FtMyers GTs"/>
    <s v="2013"/>
    <d v="2013-09-01T00:00:00"/>
    <d v="2014-11-01T00:00:00"/>
    <s v="106100 Const Not Classified-Plt In "/>
    <x v="3"/>
    <s v="000.000 : Non-Unitized"/>
    <x v="0"/>
    <x v="0"/>
    <n v="0"/>
    <n v="0"/>
    <n v="0"/>
  </r>
  <r>
    <n v="49501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27.2524 : ROOF"/>
    <x v="0"/>
    <x v="0"/>
    <n v="0"/>
    <n v="0"/>
    <n v="0"/>
  </r>
  <r>
    <n v="49481"/>
    <x v="2"/>
    <s v="FT MYERS PLANT GAS TURBINE FACILITIES - 5051911045"/>
    <s v="34100Z000-PG0922-FtMyers GTs"/>
    <s v="1981"/>
    <d v="1981-07-01T00:00:00"/>
    <d v="1981-07-01T00:00:00"/>
    <s v="101000 Electric Plant In Service"/>
    <x v="3"/>
    <s v="327.2522 : SUPERSTRUCTURE"/>
    <x v="0"/>
    <x v="0"/>
    <n v="0"/>
    <n v="0"/>
    <n v="0"/>
  </r>
  <r>
    <n v="49482"/>
    <x v="2"/>
    <s v="FT MYERS PLANT GAS TURBINE FACILITIES - 5051911045"/>
    <s v="34100Z000-PG0922-FtMyers GTs"/>
    <s v="1983"/>
    <d v="1983-07-01T00:00:00"/>
    <d v="1983-07-01T00:00:00"/>
    <s v="101000 Electric Plant In Service"/>
    <x v="3"/>
    <s v="327.2522 : SUPERSTRUCTURE"/>
    <x v="0"/>
    <x v="0"/>
    <n v="0"/>
    <n v="0"/>
    <n v="0"/>
  </r>
  <r>
    <n v="95355005"/>
    <x v="2"/>
    <s v="FT MYERS PLANT GAS TURBINE FACILITIES - 5051911045"/>
    <s v="34100Z000-PG0922-FtMyers GTs"/>
    <s v="1983"/>
    <d v="1983-07-01T00:00:00"/>
    <d v="1983-07-01T00:00:00"/>
    <s v="101000 Electric Plant In Service"/>
    <x v="3"/>
    <s v="327.2532 : FLOOR COVERING"/>
    <x v="0"/>
    <x v="0"/>
    <n v="0"/>
    <n v="0"/>
    <n v="0"/>
  </r>
  <r>
    <n v="49557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27.2530 : HVAC SYSTEM COMPLETE"/>
    <x v="0"/>
    <x v="0"/>
    <n v="0"/>
    <n v="0"/>
    <n v="0"/>
  </r>
  <r>
    <n v="49558"/>
    <x v="2"/>
    <s v="FT MYERS PLANT GAS TURBINE FACILITIES - 5051911045"/>
    <s v="34100Z000-PG0922-FtMyers GTs"/>
    <s v="1980"/>
    <d v="1980-07-01T00:00:00"/>
    <d v="1980-07-01T00:00:00"/>
    <s v="101000 Electric Plant In Service"/>
    <x v="3"/>
    <s v="327.2530 : HVAC SYSTEM COMPLETE"/>
    <x v="0"/>
    <x v="0"/>
    <n v="0"/>
    <n v="0"/>
    <n v="0"/>
  </r>
  <r>
    <n v="49559"/>
    <x v="2"/>
    <s v="FT MYERS PLANT GAS TURBINE FACILITIES - 5051911045"/>
    <s v="34100Z000-PG0922-FtMyers GTs"/>
    <s v="1981"/>
    <d v="1981-07-01T00:00:00"/>
    <d v="1981-07-01T00:00:00"/>
    <s v="101000 Electric Plant In Service"/>
    <x v="3"/>
    <s v="327.2530 : HVAC SYSTEM COMPLETE"/>
    <x v="0"/>
    <x v="0"/>
    <n v="0"/>
    <n v="0"/>
    <n v="0"/>
  </r>
  <r>
    <n v="49560"/>
    <x v="2"/>
    <s v="FT MYERS PLANT GAS TURBINE FACILITIES - 5051911045"/>
    <s v="34100Z000-PG0922-FtMyers GTs"/>
    <s v="1982"/>
    <d v="1982-07-01T00:00:00"/>
    <d v="1982-07-01T00:00:00"/>
    <s v="101000 Electric Plant In Service"/>
    <x v="3"/>
    <s v="327.2530 : HVAC SYSTEM COMPLETE"/>
    <x v="0"/>
    <x v="0"/>
    <n v="0"/>
    <n v="0"/>
    <n v="0"/>
  </r>
  <r>
    <n v="49561"/>
    <x v="2"/>
    <s v="FT MYERS PLANT GAS TURBINE FACILITIES - 5051911045"/>
    <s v="34100Z000-PG0922-FtMyers GTs"/>
    <s v="1983"/>
    <d v="1983-07-01T00:00:00"/>
    <d v="1983-07-01T00:00:00"/>
    <s v="101000 Electric Plant In Service"/>
    <x v="3"/>
    <s v="327.2530 : HVAC SYSTEM COMPLETE"/>
    <x v="0"/>
    <x v="0"/>
    <n v="0"/>
    <n v="0"/>
    <n v="0"/>
  </r>
  <r>
    <n v="49562"/>
    <x v="2"/>
    <s v="FT MYERS PLANT GAS TURBINE FACILITIES - 5051911045"/>
    <s v="34100Z000-PG0922-FtMyers GTs"/>
    <s v="1984"/>
    <d v="1984-07-01T00:00:00"/>
    <d v="1984-07-01T00:00:00"/>
    <s v="101000 Electric Plant In Service"/>
    <x v="3"/>
    <s v="327.2530 : HVAC SYSTEM COMPLETE"/>
    <x v="0"/>
    <x v="0"/>
    <n v="0"/>
    <n v="0"/>
    <n v="0"/>
  </r>
  <r>
    <n v="48877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000.000 : FPL Conversion 000"/>
    <x v="0"/>
    <x v="0"/>
    <n v="0"/>
    <n v="0"/>
    <n v="0"/>
  </r>
  <r>
    <n v="48878"/>
    <x v="2"/>
    <s v="FT MYERS PLANT GAS TURBINE FACILITIES - 5051911045"/>
    <s v="34100Z000-PG0922-FtMyers GTs"/>
    <s v="1978"/>
    <d v="1978-07-01T00:00:00"/>
    <d v="1978-07-01T00:00:00"/>
    <s v="101000 Electric Plant In Service"/>
    <x v="3"/>
    <s v="000.000 : FPL Conversion 000"/>
    <x v="0"/>
    <x v="0"/>
    <n v="0"/>
    <n v="0"/>
    <n v="0"/>
  </r>
  <r>
    <n v="48879"/>
    <x v="2"/>
    <s v="FT MYERS PLANT GAS TURBINE FACILITIES - 5051911045"/>
    <s v="34100Z000-PG0922-FtMyers GTs"/>
    <s v="1979"/>
    <d v="1979-07-01T00:00:00"/>
    <d v="1979-07-01T00:00:00"/>
    <s v="101000 Electric Plant In Service"/>
    <x v="3"/>
    <s v="000.000 : FPL Conversion 000"/>
    <x v="0"/>
    <x v="0"/>
    <n v="0"/>
    <n v="0"/>
    <n v="0"/>
  </r>
  <r>
    <n v="48880"/>
    <x v="2"/>
    <s v="FT MYERS PLANT GAS TURBINE FACILITIES - 5051911045"/>
    <s v="34100Z000-PG0922-FtMyers GTs"/>
    <s v="1980"/>
    <d v="1980-07-01T00:00:00"/>
    <d v="1980-07-01T00:00:00"/>
    <s v="101000 Electric Plant In Service"/>
    <x v="3"/>
    <s v="000.000 : FPL Conversion 000"/>
    <x v="0"/>
    <x v="0"/>
    <n v="0"/>
    <n v="0"/>
    <n v="0"/>
  </r>
  <r>
    <n v="48881"/>
    <x v="2"/>
    <s v="FT MYERS PLANT GAS TURBINE FACILITIES - 5051911045"/>
    <s v="34100Z000-PG0922-FtMyers GTs"/>
    <s v="1981"/>
    <d v="1981-07-01T00:00:00"/>
    <d v="1981-07-01T00:00:00"/>
    <s v="101000 Electric Plant In Service"/>
    <x v="3"/>
    <s v="000.000 : FPL Conversion 000"/>
    <x v="0"/>
    <x v="0"/>
    <n v="0"/>
    <n v="0"/>
    <n v="0"/>
  </r>
  <r>
    <n v="48882"/>
    <x v="2"/>
    <s v="FT MYERS PLANT GAS TURBINE FACILITIES - 5051911045"/>
    <s v="34100Z000-PG0922-FtMyers GTs"/>
    <s v="1982"/>
    <d v="1982-07-01T00:00:00"/>
    <d v="1982-07-01T00:00:00"/>
    <s v="101000 Electric Plant In Service"/>
    <x v="3"/>
    <s v="000.000 : FPL Conversion 000"/>
    <x v="0"/>
    <x v="0"/>
    <n v="0"/>
    <n v="0"/>
    <n v="0"/>
  </r>
  <r>
    <n v="48883"/>
    <x v="2"/>
    <s v="FT MYERS PLANT GAS TURBINE FACILITIES - 5051911045"/>
    <s v="34100Z000-PG0922-FtMyers GTs"/>
    <s v="1983"/>
    <d v="1983-07-01T00:00:00"/>
    <d v="1983-07-01T00:00:00"/>
    <s v="101000 Electric Plant In Service"/>
    <x v="3"/>
    <s v="000.000 : FPL Conversion 000"/>
    <x v="0"/>
    <x v="0"/>
    <n v="0"/>
    <n v="0"/>
    <n v="0"/>
  </r>
  <r>
    <n v="48884"/>
    <x v="2"/>
    <s v="FT MYERS PLANT GAS TURBINE FACILITIES - 5051911045"/>
    <s v="34100Z000-PG0922-FtMyers GTs"/>
    <s v="1984"/>
    <d v="1984-07-01T00:00:00"/>
    <d v="1984-07-01T00:00:00"/>
    <s v="101000 Electric Plant In Service"/>
    <x v="3"/>
    <s v="000.000 : FPL Conversion 000"/>
    <x v="0"/>
    <x v="0"/>
    <n v="0"/>
    <n v="0"/>
    <n v="0"/>
  </r>
  <r>
    <n v="48885"/>
    <x v="2"/>
    <s v="FT MYERS PLANT GAS TURBINE FACILITIES - 5051911045"/>
    <s v="34100Z000-PG0922-FtMyers GTs"/>
    <s v="1990"/>
    <d v="1990-07-01T00:00:00"/>
    <d v="1990-07-01T00:00:00"/>
    <s v="101000 Electric Plant In Service"/>
    <x v="3"/>
    <s v="000.000 : FPL Conversion 000"/>
    <x v="0"/>
    <x v="0"/>
    <n v="0"/>
    <n v="0"/>
    <n v="0"/>
  </r>
  <r>
    <n v="48886"/>
    <x v="2"/>
    <s v="FT MYERS PLANT GAS TURBINE FACILITIES - 5051911045"/>
    <s v="34100Z000-PG0922-FtMyers GTs"/>
    <s v="1992"/>
    <d v="1992-07-01T00:00:00"/>
    <d v="1992-07-01T00:00:00"/>
    <s v="101000 Electric Plant In Service"/>
    <x v="3"/>
    <s v="000.000 : FPL Conversion 000"/>
    <x v="0"/>
    <x v="0"/>
    <n v="0"/>
    <n v="0"/>
    <n v="0"/>
  </r>
  <r>
    <n v="49990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340.9798 : ROOF"/>
    <x v="0"/>
    <x v="0"/>
    <n v="0"/>
    <n v="0"/>
    <n v="0"/>
  </r>
  <r>
    <n v="23326277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205.1037: YARD LIGHTING FIXTURES"/>
    <x v="0"/>
    <x v="0"/>
    <n v="0"/>
    <n v="0"/>
    <n v="0"/>
  </r>
  <r>
    <n v="637501208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504.6092 : TANK"/>
    <x v="0"/>
    <x v="0"/>
    <n v="0"/>
    <n v="0"/>
    <n v="0"/>
  </r>
  <r>
    <n v="637501205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504.6090 : PIPING"/>
    <x v="0"/>
    <x v="0"/>
    <n v="0"/>
    <n v="0"/>
    <n v="0"/>
  </r>
  <r>
    <n v="637501211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504.6091 : PUMP COMPLETE"/>
    <x v="0"/>
    <x v="0"/>
    <n v="0"/>
    <n v="0"/>
    <n v="0"/>
  </r>
  <r>
    <n v="49148"/>
    <x v="2"/>
    <s v="FT MYERS PLANT GAS TURBINE FACILITIES - 5051911045"/>
    <s v="34100Z000-PG0922-FtMyers GTs"/>
    <s v="1974"/>
    <d v="1974-07-01T00:00:00"/>
    <d v="1974-07-01T00:00:00"/>
    <s v="101000 Electric Plant In Service"/>
    <x v="3"/>
    <s v="205.1037 : YARD LIGHTING FIXTURES"/>
    <x v="0"/>
    <x v="0"/>
    <n v="0"/>
    <n v="0"/>
    <n v="0"/>
  </r>
  <r>
    <n v="49149"/>
    <x v="2"/>
    <s v="FT MYERS PLANT GAS TURBINE FACILITIES - 5051911045"/>
    <s v="34100Z000-PG0922-FtMyers GTs"/>
    <s v="1984"/>
    <d v="1984-07-01T00:00:00"/>
    <d v="1984-07-01T00:00:00"/>
    <s v="101000 Electric Plant In Service"/>
    <x v="3"/>
    <s v="205.1037 : YARD LIGHTING FIXTURES"/>
    <x v="0"/>
    <x v="0"/>
    <n v="0"/>
    <n v="0"/>
    <n v="0"/>
  </r>
  <r>
    <n v="817972"/>
    <x v="2"/>
    <s v="FT MYERS PLANT GAS TURBINE FACILITIES - 5051911045"/>
    <s v="34200Z000-PG0922-FtMyers GTs"/>
    <s v="1983"/>
    <d v="1983-07-01T00:00:00"/>
    <d v="1983-07-01T00:00:00"/>
    <s v="106100 Const Not Classified-Plt In "/>
    <x v="2"/>
    <s v="000.000 : Non-Unitized"/>
    <x v="0"/>
    <x v="0"/>
    <n v="0"/>
    <n v="0"/>
    <n v="0"/>
  </r>
  <r>
    <n v="817973"/>
    <x v="2"/>
    <s v="FT MYERS PLANT GAS TURBINE FACILITIES - 5051911045"/>
    <s v="34200Z000-PG0922-FtMyers GTs"/>
    <s v="1993"/>
    <d v="1993-07-01T00:00:00"/>
    <d v="1993-07-01T00:00:00"/>
    <s v="106100 Const Not Classified-Plt In "/>
    <x v="2"/>
    <s v="000.000 : Non-Unitized"/>
    <x v="0"/>
    <x v="0"/>
    <n v="0"/>
    <n v="0"/>
    <n v="0"/>
  </r>
  <r>
    <n v="817974"/>
    <x v="2"/>
    <s v="FT MYERS PLANT GAS TURBINE FACILITIES - 5051911045"/>
    <s v="34200Z000-PG0922-FtMyers GTs"/>
    <s v="1995"/>
    <d v="1995-07-01T00:00:00"/>
    <d v="1995-07-01T00:00:00"/>
    <s v="106100 Const Not Classified-Plt In "/>
    <x v="2"/>
    <s v="000.000 : Non-Unitized"/>
    <x v="0"/>
    <x v="0"/>
    <n v="0"/>
    <n v="0"/>
    <n v="0"/>
  </r>
  <r>
    <n v="817975"/>
    <x v="2"/>
    <s v="FT MYERS PLANT GAS TURBINE FACILITIES - 5051911045"/>
    <s v="34200Z000-PG0922-FtMyers GTs"/>
    <s v="1996"/>
    <d v="1996-07-01T00:00:00"/>
    <d v="1996-07-01T00:00:00"/>
    <s v="106100 Const Not Classified-Plt In "/>
    <x v="2"/>
    <s v="000.000 : Non-Unitized"/>
    <x v="0"/>
    <x v="0"/>
    <n v="0"/>
    <n v="0"/>
    <n v="0"/>
  </r>
  <r>
    <n v="817976"/>
    <x v="2"/>
    <s v="FT MYERS PLANT GAS TURBINE FACILITIES - 5051911045"/>
    <s v="34200Z000-PG0922-FtMyers GTs"/>
    <s v="1999"/>
    <d v="1999-07-01T00:00:00"/>
    <d v="1999-07-01T00:00:00"/>
    <s v="106100 Const Not Classified-Plt In "/>
    <x v="2"/>
    <s v="000.000 : Non-Unitized"/>
    <x v="0"/>
    <x v="0"/>
    <n v="0"/>
    <n v="0"/>
    <n v="0"/>
  </r>
  <r>
    <n v="817977"/>
    <x v="2"/>
    <s v="FT MYERS PLANT GAS TURBINE FACILITIES - 5051911045"/>
    <s v="34200Z000-PG0922-FtMyers GTs"/>
    <s v="1999"/>
    <d v="1999-07-01T00:00:00"/>
    <d v="1999-07-01T00:00:00"/>
    <s v="106100 Const Not Classified-Plt In "/>
    <x v="2"/>
    <s v="000.000 : Non-Unitized"/>
    <x v="0"/>
    <x v="0"/>
    <n v="0"/>
    <n v="0"/>
    <n v="0"/>
  </r>
  <r>
    <n v="817978"/>
    <x v="2"/>
    <s v="FT MYERS PLANT GAS TURBINE FACILITIES - 5051911045"/>
    <s v="34200Z000-PG0922-FtMyers GTs"/>
    <s v="2000"/>
    <d v="2000-07-01T00:00:00"/>
    <d v="2000-07-01T00:00:00"/>
    <s v="106100 Const Not Classified-Plt In "/>
    <x v="2"/>
    <s v="000.000 : Non-Unitized"/>
    <x v="0"/>
    <x v="0"/>
    <n v="0"/>
    <n v="0"/>
    <n v="0"/>
  </r>
  <r>
    <n v="637002570"/>
    <x v="2"/>
    <s v="FT MYERS PLANT GAS TURBINE FACILITIES - 5051911045"/>
    <s v="34200Z000-PG0922-FtMyers GTs"/>
    <s v="2012"/>
    <d v="2012-10-01T00:00:00"/>
    <d v="2012-10-01T00:00:00"/>
    <s v="106100 Const Not Classified-Plt In "/>
    <x v="2"/>
    <s v="000.000 : Non-Unitized"/>
    <x v="0"/>
    <x v="0"/>
    <n v="0"/>
    <n v="0"/>
    <n v="0"/>
  </r>
  <r>
    <n v="99319289"/>
    <x v="2"/>
    <s v="FT MYERS PLANT GAS TURBINE FACILITIES - 5051911045"/>
    <s v="34200Z005-PG0922-FtMyers GTs"/>
    <s v="2010"/>
    <d v="2010-06-01T00:00:00"/>
    <d v="2010-06-01T00:00:00"/>
    <s v="106100 Const Not Classified-Plt In "/>
    <x v="2"/>
    <s v="000.000 : Non-Unitized"/>
    <x v="1"/>
    <x v="0"/>
    <n v="0"/>
    <n v="0"/>
    <n v="0"/>
  </r>
  <r>
    <n v="105331335"/>
    <x v="2"/>
    <s v="FT MYERS PLANT GAS TURBINE FACILITIES - 5051911045"/>
    <s v="34200Z005-PG0922-FtMyers GTs"/>
    <s v="2010"/>
    <d v="2010-06-01T00:00:00"/>
    <d v="2011-06-01T00:00:00"/>
    <s v="106100 Const Not Classified-Plt In "/>
    <x v="2"/>
    <s v="000.000 : Non-Unitized"/>
    <x v="1"/>
    <x v="0"/>
    <n v="0"/>
    <n v="0"/>
    <n v="0"/>
  </r>
  <r>
    <n v="44412297"/>
    <x v="2"/>
    <s v="FT MYERS PLANT GAS TURBINE FACILITIES - 5051911045"/>
    <s v="34200Z023-PG0922-FtMyers GTs"/>
    <s v="2004"/>
    <d v="2004-05-01T00:00:00"/>
    <d v="2004-05-01T00:00:00"/>
    <s v="106100 Const Not Classified-Plt In "/>
    <x v="2"/>
    <s v="000.000 : Non-Unitized"/>
    <x v="2"/>
    <x v="0"/>
    <n v="0"/>
    <n v="0"/>
    <n v="0"/>
  </r>
  <r>
    <n v="50101"/>
    <x v="2"/>
    <s v="FT MYERS PLANT GAS TURBINE FACILITIES - 5051911045"/>
    <s v="34200Z000-PG0922-FtMyers GTs"/>
    <s v="1974"/>
    <d v="1974-07-01T00:00:00"/>
    <d v="1974-07-01T00:00:00"/>
    <s v="101000 Electric Plant In Service"/>
    <x v="2"/>
    <s v="000.000 : FPL Conversion 000"/>
    <x v="0"/>
    <x v="0"/>
    <n v="0"/>
    <n v="0"/>
    <n v="0"/>
  </r>
  <r>
    <n v="50102"/>
    <x v="2"/>
    <s v="FT MYERS PLANT GAS TURBINE FACILITIES - 5051911045"/>
    <s v="34200Z000-PG0922-FtMyers GTs"/>
    <s v="1978"/>
    <d v="1978-07-01T00:00:00"/>
    <d v="1978-07-01T00:00:00"/>
    <s v="101000 Electric Plant In Service"/>
    <x v="2"/>
    <s v="000.000 : FPL Conversion 000"/>
    <x v="0"/>
    <x v="0"/>
    <n v="0"/>
    <n v="0"/>
    <n v="0"/>
  </r>
  <r>
    <n v="50103"/>
    <x v="2"/>
    <s v="FT MYERS PLANT GAS TURBINE FACILITIES - 5051911045"/>
    <s v="34200Z000-PG0922-FtMyers GTs"/>
    <s v="1983"/>
    <d v="1983-07-01T00:00:00"/>
    <d v="1983-07-01T00:00:00"/>
    <s v="101000 Electric Plant In Service"/>
    <x v="2"/>
    <s v="000.000 : FPL Conversion 000"/>
    <x v="0"/>
    <x v="0"/>
    <n v="0"/>
    <n v="0"/>
    <n v="0"/>
  </r>
  <r>
    <n v="50104"/>
    <x v="2"/>
    <s v="FT MYERS PLANT GAS TURBINE FACILITIES - 5051911045"/>
    <s v="34200Z000-PG0922-FtMyers GTs"/>
    <s v="1993"/>
    <d v="1993-07-01T00:00:00"/>
    <d v="1993-07-01T00:00:00"/>
    <s v="101000 Electric Plant In Service"/>
    <x v="2"/>
    <s v="000.000 : FPL Conversion 000"/>
    <x v="0"/>
    <x v="0"/>
    <n v="0"/>
    <n v="0"/>
    <n v="0"/>
  </r>
  <r>
    <n v="50105"/>
    <x v="2"/>
    <s v="FT MYERS PLANT GAS TURBINE FACILITIES - 5051911045"/>
    <s v="34200Z000-PG0922-FtMyers GTs"/>
    <s v="1995"/>
    <d v="1995-07-01T00:00:00"/>
    <d v="1995-07-01T00:00:00"/>
    <s v="101000 Electric Plant In Service"/>
    <x v="2"/>
    <s v="000.000 : FPL Conversion 000"/>
    <x v="0"/>
    <x v="0"/>
    <n v="0"/>
    <n v="0"/>
    <n v="0"/>
  </r>
  <r>
    <n v="50106"/>
    <x v="2"/>
    <s v="FT MYERS PLANT GAS TURBINE FACILITIES - 5051911045"/>
    <s v="34200Z000-PG0922-FtMyers GTs"/>
    <s v="1996"/>
    <d v="1996-07-01T00:00:00"/>
    <d v="1996-07-01T00:00:00"/>
    <s v="101000 Electric Plant In Service"/>
    <x v="2"/>
    <s v="000.000 : FPL Conversion 000"/>
    <x v="0"/>
    <x v="0"/>
    <n v="0"/>
    <n v="0"/>
    <n v="0"/>
  </r>
  <r>
    <n v="50107"/>
    <x v="2"/>
    <s v="FT MYERS PLANT GAS TURBINE FACILITIES - 5051911045"/>
    <s v="34200Z000-PG0922-FtMyers GTs"/>
    <s v="1999"/>
    <d v="1999-07-01T00:00:00"/>
    <d v="1999-07-01T00:00:00"/>
    <s v="101000 Electric Plant In Service"/>
    <x v="2"/>
    <s v="000.000 : FPL Conversion 000"/>
    <x v="0"/>
    <x v="0"/>
    <n v="0"/>
    <n v="0"/>
    <n v="0"/>
  </r>
  <r>
    <n v="50108"/>
    <x v="2"/>
    <s v="FT MYERS PLANT GAS TURBINE FACILITIES - 5051911045"/>
    <s v="34200Z000-PG0922-FtMyers GTs"/>
    <s v="2000"/>
    <d v="2000-07-01T00:00:00"/>
    <d v="2000-07-01T00:00:00"/>
    <s v="101000 Electric Plant In Service"/>
    <x v="2"/>
    <s v="000.000 : FPL Conversion 000"/>
    <x v="0"/>
    <x v="0"/>
    <n v="0"/>
    <n v="0"/>
    <n v="0"/>
  </r>
  <r>
    <n v="50355"/>
    <x v="2"/>
    <s v="FT MYERS PLANT GAS TURBINE FACILITIES - 5051911045"/>
    <s v="34200Z000-PG0922-FtMyers GTs"/>
    <s v="1996"/>
    <d v="1996-07-01T00:00:00"/>
    <d v="1996-07-01T00:00:00"/>
    <s v="101000 Electric Plant In Service"/>
    <x v="2"/>
    <s v="703.7801 : CATHODIC PROTECTION EQUI"/>
    <x v="0"/>
    <x v="0"/>
    <n v="0"/>
    <n v="0"/>
    <n v="0"/>
  </r>
  <r>
    <n v="50189"/>
    <x v="2"/>
    <s v="FT MYERS PLANT GAS TURBINE FACILITIES - 5051911045"/>
    <s v="34200Z000-PG0922-FtMyers GTs"/>
    <s v="1978"/>
    <d v="1978-07-01T00:00:00"/>
    <d v="1978-07-01T00:00:00"/>
    <s v="101000 Electric Plant In Service"/>
    <x v="2"/>
    <s v="702.1234 : TANK"/>
    <x v="0"/>
    <x v="0"/>
    <n v="0"/>
    <n v="0"/>
    <n v="0"/>
  </r>
  <r>
    <n v="50173"/>
    <x v="2"/>
    <s v="FT MYERS PLANT GAS TURBINE FACILITIES - 5051911045"/>
    <s v="34200Z000-PG0922-FtMyers GTs"/>
    <s v="1974"/>
    <d v="1974-07-01T00:00:00"/>
    <d v="1974-07-01T00:00:00"/>
    <s v="101000 Electric Plant In Service"/>
    <x v="2"/>
    <s v="702.1233 : FOUNDATION"/>
    <x v="0"/>
    <x v="0"/>
    <n v="0"/>
    <n v="0"/>
    <n v="0"/>
  </r>
  <r>
    <n v="50197"/>
    <x v="2"/>
    <s v="FT MYERS PLANT GAS TURBINE FACILITIES - 5051911045"/>
    <s v="34200Z000-PG0922-FtMyers GTs"/>
    <s v="1993"/>
    <d v="1993-07-01T00:00:00"/>
    <d v="1993-07-01T00:00:00"/>
    <s v="101000 Electric Plant In Service"/>
    <x v="2"/>
    <s v="702.1235 : LINER, COMPLETE"/>
    <x v="0"/>
    <x v="0"/>
    <n v="0"/>
    <n v="0"/>
    <n v="0"/>
  </r>
  <r>
    <n v="50198"/>
    <x v="2"/>
    <s v="FT MYERS PLANT GAS TURBINE FACILITIES - 5051911045"/>
    <s v="34200Z000-PG0922-FtMyers GTs"/>
    <s v="1999"/>
    <d v="1999-07-01T00:00:00"/>
    <d v="1999-07-01T00:00:00"/>
    <s v="101000 Electric Plant In Service"/>
    <x v="2"/>
    <s v="702.1235 : LINER, COMPLETE"/>
    <x v="0"/>
    <x v="0"/>
    <n v="0"/>
    <n v="0"/>
    <n v="0"/>
  </r>
  <r>
    <n v="50199"/>
    <x v="2"/>
    <s v="FT MYERS PLANT GAS TURBINE FACILITIES - 5051911045"/>
    <s v="34200Z000-PG0922-FtMyers GTs"/>
    <s v="2000"/>
    <d v="2000-07-01T00:00:00"/>
    <d v="2000-07-01T00:00:00"/>
    <s v="101000 Electric Plant In Service"/>
    <x v="2"/>
    <s v="702.1235 : LINER, COMPLETE"/>
    <x v="0"/>
    <x v="0"/>
    <n v="0"/>
    <n v="0"/>
    <n v="0"/>
  </r>
  <r>
    <n v="30518998"/>
    <x v="2"/>
    <s v="FT MYERS PLANT GAS TURBINE FACILITIES - 5051911045"/>
    <s v="34200Z005-PG0922-FtMyers GTs"/>
    <s v="1999"/>
    <d v="1999-07-01T00:00:00"/>
    <d v="1999-07-01T00:00:00"/>
    <s v="101000 Electric Plant In Service"/>
    <x v="2"/>
    <s v="702.1235 : LINER, COMPLETE"/>
    <x v="1"/>
    <x v="0"/>
    <n v="0"/>
    <n v="0"/>
    <n v="0"/>
  </r>
  <r>
    <n v="30519016"/>
    <x v="2"/>
    <s v="FT MYERS PLANT GAS TURBINE FACILITIES - 5051911045"/>
    <s v="34200Z005-PG0922-FtMyers GTs"/>
    <s v="2000"/>
    <d v="2000-07-01T00:00:00"/>
    <d v="2000-07-01T00:00:00"/>
    <s v="101000 Electric Plant In Service"/>
    <x v="2"/>
    <s v="702.1235 : LINER, COMPLETE"/>
    <x v="1"/>
    <x v="0"/>
    <n v="0"/>
    <n v="0"/>
    <n v="0"/>
  </r>
  <r>
    <n v="50216"/>
    <x v="2"/>
    <s v="FT MYERS PLANT GAS TURBINE FACILITIES - 5051911045"/>
    <s v="34200Z000-PG0922-FtMyers GTs"/>
    <s v="1974"/>
    <d v="1974-07-01T00:00:00"/>
    <d v="1974-07-01T00:00:00"/>
    <s v="101000 Electric Plant In Service"/>
    <x v="2"/>
    <s v="702.1236 : DIKE OR DAM (OTHER)"/>
    <x v="0"/>
    <x v="0"/>
    <n v="0"/>
    <n v="0"/>
    <n v="0"/>
  </r>
  <r>
    <n v="50231"/>
    <x v="2"/>
    <s v="FT MYERS PLANT GAS TURBINE FACILITIES - 5051911045"/>
    <s v="34200Z000-PG0922-FtMyers GTs"/>
    <s v="1995"/>
    <d v="1995-07-01T00:00:00"/>
    <d v="1995-07-01T00:00:00"/>
    <s v="101000 Electric Plant In Service"/>
    <x v="2"/>
    <s v="702.1241 : CATHODIC PROTECTION EQUI"/>
    <x v="0"/>
    <x v="0"/>
    <n v="0"/>
    <n v="0"/>
    <n v="0"/>
  </r>
  <r>
    <n v="50080387"/>
    <x v="2"/>
    <s v="FT MYERS GAS TURBINE STOREROOM - 5051911047"/>
    <s v="34300Z000-PG0922-FtMyers GTs"/>
    <s v="2004"/>
    <d v="2004-12-01T00:00:00"/>
    <d v="2005-01-01T00:00:00"/>
    <s v="106100 Const Not Classified-Plt In "/>
    <x v="0"/>
    <s v="000.000 : Non-Unitized"/>
    <x v="0"/>
    <x v="0"/>
    <n v="0"/>
    <n v="0"/>
    <n v="0"/>
  </r>
  <r>
    <n v="58737415"/>
    <x v="2"/>
    <s v="FT MYERS GAS TURBINE STOREROOM - 5051911047"/>
    <s v="34300Z000-PG0922-FtMyers GTs"/>
    <s v="2005"/>
    <d v="2005-11-01T00:00:00"/>
    <d v="2005-12-01T00:00:00"/>
    <s v="106100 Const Not Classified-Plt In "/>
    <x v="0"/>
    <s v="000.000 : Non-Unitized"/>
    <x v="0"/>
    <x v="0"/>
    <n v="0"/>
    <n v="0"/>
    <n v="0"/>
  </r>
  <r>
    <n v="47452313"/>
    <x v="2"/>
    <s v="FT MYERS GAS TURBINE STOREROOM - 5051911047"/>
    <s v="34300Z000-PG0922-FtMyers GTs"/>
    <s v="2004"/>
    <d v="2004-07-01T00:00:00"/>
    <d v="2004-08-01T00:00:00"/>
    <s v="101000 Electric Plant In Service"/>
    <x v="0"/>
    <s v="145.0263 : FUEL NOZZLE"/>
    <x v="0"/>
    <x v="0"/>
    <n v="0"/>
    <n v="0"/>
    <n v="0"/>
  </r>
  <r>
    <n v="47452314"/>
    <x v="2"/>
    <s v="FT MYERS GAS TURBINE STOREROOM - 5051911047"/>
    <s v="34300Z000-PG0922-FtMyers GTs"/>
    <s v="2004"/>
    <d v="2004-07-01T00:00:00"/>
    <d v="2004-08-01T00:00:00"/>
    <s v="101000 Electric Plant In Service"/>
    <x v="0"/>
    <s v="145.0263 : FUEL NOZZLE"/>
    <x v="0"/>
    <x v="0"/>
    <n v="0"/>
    <n v="0"/>
    <n v="0"/>
  </r>
  <r>
    <n v="55179875"/>
    <x v="2"/>
    <s v="FT MYERS GAS TURBINE STOREROOM - 5051911047"/>
    <s v="34300Z000-PG0922-FtMyers GTs"/>
    <s v="2005"/>
    <d v="2005-05-01T00:00:00"/>
    <d v="2005-05-01T00:00:00"/>
    <s v="101000 Electric Plant In Service"/>
    <x v="0"/>
    <s v="145.0263 : FUEL NOZZLE"/>
    <x v="0"/>
    <x v="0"/>
    <n v="0"/>
    <n v="0"/>
    <n v="0"/>
  </r>
  <r>
    <n v="55179886"/>
    <x v="2"/>
    <s v="FT MYERS GAS TURBINE STOREROOM - 5051911047"/>
    <s v="34300Z000-PG0922-FtMyers GTs"/>
    <s v="2005"/>
    <d v="2005-05-01T00:00:00"/>
    <d v="2005-05-01T00:00:00"/>
    <s v="101000 Electric Plant In Service"/>
    <x v="0"/>
    <s v="145.0263 : FUEL NOZZLE"/>
    <x v="0"/>
    <x v="0"/>
    <n v="0"/>
    <n v="0"/>
    <n v="0"/>
  </r>
  <r>
    <n v="55788137"/>
    <x v="2"/>
    <s v="FT MYERS GAS TURBINE STOREROOM - 5051911047"/>
    <s v="34300Z000-PG0922-FtMyers GTs"/>
    <s v="2005"/>
    <d v="2005-01-01T00:00:00"/>
    <d v="2005-01-01T00:00:00"/>
    <s v="101000 Electric Plant In Service"/>
    <x v="0"/>
    <s v="145.0263 : FUEL NOZZLE"/>
    <x v="0"/>
    <x v="0"/>
    <n v="0"/>
    <n v="0"/>
    <n v="0"/>
  </r>
  <r>
    <n v="58584855"/>
    <x v="2"/>
    <s v="FT MYERS GAS TURBINE STOREROOM - 5051911047"/>
    <s v="34300Z000-PG0922-FtMyers GTs"/>
    <s v="2005"/>
    <d v="2005-10-01T00:00:00"/>
    <d v="2005-10-01T00:00:00"/>
    <s v="101000 Electric Plant In Service"/>
    <x v="0"/>
    <s v="145.0263 : FUEL NOZZLE"/>
    <x v="0"/>
    <x v="0"/>
    <n v="0"/>
    <n v="0"/>
    <n v="0"/>
  </r>
  <r>
    <n v="68129532"/>
    <x v="2"/>
    <s v="FT MYERS GAS TURBINE STOREROOM - 5051911047"/>
    <s v="34300Z000-PG0922-FtMyers GTs"/>
    <s v="2006"/>
    <d v="2006-06-01T00:00:00"/>
    <d v="2006-06-01T00:00:00"/>
    <s v="101000 Electric Plant In Service"/>
    <x v="0"/>
    <s v="145.0263 : FUEL NOZZLE"/>
    <x v="0"/>
    <x v="0"/>
    <n v="0"/>
    <n v="0"/>
    <n v="0"/>
  </r>
  <r>
    <n v="71808807"/>
    <x v="2"/>
    <s v="FT MYERS GAS TURBINE STOREROOM - 5051911047"/>
    <s v="34300Z000-PG0922-FtMyers GTs"/>
    <s v="2006"/>
    <d v="2006-08-01T00:00:00"/>
    <d v="2006-08-01T00:00:00"/>
    <s v="101000 Electric Plant In Service"/>
    <x v="0"/>
    <s v="145.0263 : FUEL NOZZLE"/>
    <x v="0"/>
    <x v="0"/>
    <n v="0"/>
    <n v="0"/>
    <n v="0"/>
  </r>
  <r>
    <n v="84916382"/>
    <x v="2"/>
    <s v="FT MYERS GAS TURBINE STOREROOM - 5051911047"/>
    <s v="34300Z000-PG0922-FtMyers GTs"/>
    <s v="2007"/>
    <d v="2007-03-01T00:00:00"/>
    <d v="2007-03-01T00:00:00"/>
    <s v="101000 Electric Plant In Service"/>
    <x v="0"/>
    <s v="145.0263 : FUEL NOZZLE"/>
    <x v="0"/>
    <x v="0"/>
    <n v="0"/>
    <n v="0"/>
    <n v="0"/>
  </r>
  <r>
    <n v="92199845"/>
    <x v="2"/>
    <s v="FT MYERS GAS TURBINE STOREROOM - 5051911047"/>
    <s v="34300Z000-PG0922-FtMyers GTs"/>
    <s v="2007"/>
    <d v="2007-04-01T00:00:00"/>
    <d v="2007-04-01T00:00:00"/>
    <s v="101000 Electric Plant In Service"/>
    <x v="0"/>
    <s v="145.0263 : FUEL NOZZLE"/>
    <x v="0"/>
    <x v="0"/>
    <n v="0"/>
    <n v="0"/>
    <n v="0"/>
  </r>
  <r>
    <n v="47452315"/>
    <x v="2"/>
    <s v="FT MYERS GAS TURBINE STOREROOM - 5051911047"/>
    <s v="34300Z000-PG0922-FtMyers GTs"/>
    <s v="2004"/>
    <d v="2004-07-01T00:00:00"/>
    <d v="2004-08-01T00:00:00"/>
    <s v="101000 Electric Plant In Service"/>
    <x v="0"/>
    <s v="145.0265 : COMBUSTOR LINER"/>
    <x v="0"/>
    <x v="0"/>
    <n v="0"/>
    <n v="0"/>
    <n v="0"/>
  </r>
  <r>
    <n v="47452316"/>
    <x v="2"/>
    <s v="FT MYERS GAS TURBINE STOREROOM - 5051911047"/>
    <s v="34300Z000-PG0922-FtMyers GTs"/>
    <s v="2004"/>
    <d v="2004-07-01T00:00:00"/>
    <d v="2004-08-01T00:00:00"/>
    <s v="101000 Electric Plant In Service"/>
    <x v="0"/>
    <s v="145.0265 : COMBUSTOR LINER"/>
    <x v="0"/>
    <x v="0"/>
    <n v="0"/>
    <n v="0"/>
    <n v="0"/>
  </r>
  <r>
    <n v="50586316"/>
    <x v="2"/>
    <s v="FT MYERS GAS TURBINE STOREROOM - 5051911047"/>
    <s v="34300Z000-PG0922-FtMyers GTs"/>
    <s v="2004"/>
    <d v="2004-12-01T00:00:00"/>
    <d v="2005-01-01T00:00:00"/>
    <s v="101000 Electric Plant In Service"/>
    <x v="0"/>
    <s v="145.0265 : COMBUSTOR LINER"/>
    <x v="0"/>
    <x v="0"/>
    <n v="0"/>
    <n v="0"/>
    <n v="0"/>
  </r>
  <r>
    <n v="55179876"/>
    <x v="2"/>
    <s v="FT MYERS GAS TURBINE STOREROOM - 5051911047"/>
    <s v="34300Z000-PG0922-FtMyers GTs"/>
    <s v="2005"/>
    <d v="2005-05-01T00:00:00"/>
    <d v="2005-05-01T00:00:00"/>
    <s v="101000 Electric Plant In Service"/>
    <x v="0"/>
    <s v="145.0265 : COMBUSTOR LINER"/>
    <x v="0"/>
    <x v="0"/>
    <n v="0"/>
    <n v="0"/>
    <n v="0"/>
  </r>
  <r>
    <n v="58584856"/>
    <x v="2"/>
    <s v="FT MYERS GAS TURBINE STOREROOM - 5051911047"/>
    <s v="34300Z000-PG0922-FtMyers GTs"/>
    <s v="2005"/>
    <d v="2005-10-01T00:00:00"/>
    <d v="2005-10-01T00:00:00"/>
    <s v="101000 Electric Plant In Service"/>
    <x v="0"/>
    <s v="145.0265 : COMBUSTOR LINER"/>
    <x v="0"/>
    <x v="0"/>
    <n v="0"/>
    <n v="0"/>
    <n v="0"/>
  </r>
  <r>
    <n v="61317679"/>
    <x v="2"/>
    <s v="FT MYERS GAS TURBINE STOREROOM - 5051911047"/>
    <s v="34300Z000-PG0922-FtMyers GTs"/>
    <s v="2006"/>
    <d v="2006-01-01T00:00:00"/>
    <d v="2006-02-01T00:00:00"/>
    <s v="101000 Electric Plant In Service"/>
    <x v="0"/>
    <s v="145.0265 : COMBUSTOR LINER"/>
    <x v="0"/>
    <x v="0"/>
    <n v="0"/>
    <n v="0"/>
    <n v="0"/>
  </r>
  <r>
    <n v="68129533"/>
    <x v="2"/>
    <s v="FT MYERS GAS TURBINE STOREROOM - 5051911047"/>
    <s v="34300Z000-PG0922-FtMyers GTs"/>
    <s v="2006"/>
    <d v="2006-06-01T00:00:00"/>
    <d v="2006-06-01T00:00:00"/>
    <s v="101000 Electric Plant In Service"/>
    <x v="0"/>
    <s v="145.0265 : COMBUSTOR LINER"/>
    <x v="0"/>
    <x v="0"/>
    <n v="0"/>
    <n v="0"/>
    <n v="0"/>
  </r>
  <r>
    <n v="71808808"/>
    <x v="2"/>
    <s v="FT MYERS GAS TURBINE STOREROOM - 5051911047"/>
    <s v="34300Z000-PG0922-FtMyers GTs"/>
    <s v="2006"/>
    <d v="2006-08-01T00:00:00"/>
    <d v="2006-08-01T00:00:00"/>
    <s v="101000 Electric Plant In Service"/>
    <x v="0"/>
    <s v="145.0265 : COMBUSTOR LINER"/>
    <x v="0"/>
    <x v="0"/>
    <n v="0"/>
    <n v="0"/>
    <n v="0"/>
  </r>
  <r>
    <n v="86310587"/>
    <x v="2"/>
    <s v="FT MYERS GAS TURBINE STOREROOM - 5051911047"/>
    <s v="34300Z000-PG0922-FtMyers GTs"/>
    <s v="2007"/>
    <d v="2007-07-01T00:00:00"/>
    <d v="2007-08-01T00:00:00"/>
    <s v="101000 Electric Plant In Service"/>
    <x v="0"/>
    <s v="145.0265 : COMBUSTOR LINER"/>
    <x v="0"/>
    <x v="0"/>
    <n v="0"/>
    <n v="0"/>
    <n v="0"/>
  </r>
  <r>
    <n v="47452300"/>
    <x v="2"/>
    <s v="FT MYERS GAS TURBINE STOREROOM - 5051911047"/>
    <s v="34300Z000-PG0922-FtMyers GTs"/>
    <s v="2004"/>
    <d v="2004-07-01T00:00:00"/>
    <d v="2004-08-01T00:00:00"/>
    <s v="101000 Electric Plant In Service"/>
    <x v="0"/>
    <s v="145.0252 : TRANSITION NOZZLE"/>
    <x v="0"/>
    <x v="0"/>
    <n v="0"/>
    <n v="0"/>
    <n v="0"/>
  </r>
  <r>
    <n v="47452311"/>
    <x v="2"/>
    <s v="FT MYERS GAS TURBINE STOREROOM - 5051911047"/>
    <s v="34300Z000-PG0922-FtMyers GTs"/>
    <s v="2004"/>
    <d v="2004-07-01T00:00:00"/>
    <d v="2004-08-01T00:00:00"/>
    <s v="101000 Electric Plant In Service"/>
    <x v="0"/>
    <s v="145.0252 : TRANSITION NOZZLE"/>
    <x v="0"/>
    <x v="0"/>
    <n v="0"/>
    <n v="0"/>
    <n v="0"/>
  </r>
  <r>
    <n v="47452312"/>
    <x v="2"/>
    <s v="FT MYERS GAS TURBINE STOREROOM - 5051911047"/>
    <s v="34300Z000-PG0922-FtMyers GTs"/>
    <s v="2004"/>
    <d v="2004-07-01T00:00:00"/>
    <d v="2004-08-01T00:00:00"/>
    <s v="101000 Electric Plant In Service"/>
    <x v="0"/>
    <s v="145.0252 : TRANSITION NOZZLE"/>
    <x v="0"/>
    <x v="0"/>
    <n v="0"/>
    <n v="0"/>
    <n v="0"/>
  </r>
  <r>
    <n v="55179864"/>
    <x v="2"/>
    <s v="FT MYERS GAS TURBINE STOREROOM - 5051911047"/>
    <s v="34300Z000-PG0922-FtMyers GTs"/>
    <s v="2005"/>
    <d v="2005-05-01T00:00:00"/>
    <d v="2005-05-01T00:00:00"/>
    <s v="101000 Electric Plant In Service"/>
    <x v="0"/>
    <s v="145.0252 : TRANSITION NOZZLE"/>
    <x v="0"/>
    <x v="0"/>
    <n v="0"/>
    <n v="0"/>
    <n v="0"/>
  </r>
  <r>
    <n v="55179877"/>
    <x v="2"/>
    <s v="FT MYERS GAS TURBINE STOREROOM - 5051911047"/>
    <s v="34300Z000-PG0922-FtMyers GTs"/>
    <s v="2005"/>
    <d v="2005-05-01T00:00:00"/>
    <d v="2005-05-01T00:00:00"/>
    <s v="101000 Electric Plant In Service"/>
    <x v="0"/>
    <s v="145.0252 : TRANSITION NOZZLE"/>
    <x v="0"/>
    <x v="0"/>
    <n v="0"/>
    <n v="0"/>
    <n v="0"/>
  </r>
  <r>
    <n v="55788126"/>
    <x v="2"/>
    <s v="FT MYERS GAS TURBINE STOREROOM - 5051911047"/>
    <s v="34300Z000-PG0922-FtMyers GTs"/>
    <s v="2005"/>
    <d v="2005-01-01T00:00:00"/>
    <d v="2005-01-01T00:00:00"/>
    <s v="101000 Electric Plant In Service"/>
    <x v="0"/>
    <s v="145.0252 : TRANSITION NOZZLE"/>
    <x v="0"/>
    <x v="0"/>
    <n v="0"/>
    <n v="0"/>
    <n v="0"/>
  </r>
  <r>
    <n v="58584844"/>
    <x v="2"/>
    <s v="FT MYERS GAS TURBINE STOREROOM - 5051911047"/>
    <s v="34300Z000-PG0922-FtMyers GTs"/>
    <s v="2005"/>
    <d v="2005-10-01T00:00:00"/>
    <d v="2005-10-01T00:00:00"/>
    <s v="101000 Electric Plant In Service"/>
    <x v="0"/>
    <s v="145.0252 : TRANSITION NOZZLE"/>
    <x v="0"/>
    <x v="0"/>
    <n v="0"/>
    <n v="0"/>
    <n v="0"/>
  </r>
  <r>
    <n v="68129521"/>
    <x v="2"/>
    <s v="FT MYERS GAS TURBINE STOREROOM - 5051911047"/>
    <s v="34300Z000-PG0922-FtMyers GTs"/>
    <s v="2006"/>
    <d v="2006-06-01T00:00:00"/>
    <d v="2006-06-01T00:00:00"/>
    <s v="101000 Electric Plant In Service"/>
    <x v="0"/>
    <s v="145.0252 : TRANSITION NOZZLE"/>
    <x v="0"/>
    <x v="0"/>
    <n v="0"/>
    <n v="0"/>
    <n v="0"/>
  </r>
  <r>
    <n v="71808794"/>
    <x v="2"/>
    <s v="FT MYERS GAS TURBINE STOREROOM - 5051911047"/>
    <s v="34300Z000-PG0922-FtMyers GTs"/>
    <s v="2006"/>
    <d v="2006-08-01T00:00:00"/>
    <d v="2006-08-01T00:00:00"/>
    <s v="101000 Electric Plant In Service"/>
    <x v="0"/>
    <s v="145.0252 : TRANSITION NOZZLE"/>
    <x v="0"/>
    <x v="0"/>
    <n v="0"/>
    <n v="0"/>
    <n v="0"/>
  </r>
  <r>
    <n v="84916371"/>
    <x v="2"/>
    <s v="FT MYERS GAS TURBINE STOREROOM - 5051911047"/>
    <s v="34300Z000-PG0922-FtMyers GTs"/>
    <s v="2007"/>
    <d v="2007-03-01T00:00:00"/>
    <d v="2007-03-01T00:00:00"/>
    <s v="101000 Electric Plant In Service"/>
    <x v="0"/>
    <s v="145.0252 : TRANSITION NOZZLE"/>
    <x v="0"/>
    <x v="0"/>
    <n v="0"/>
    <n v="0"/>
    <n v="0"/>
  </r>
  <r>
    <n v="92199848"/>
    <x v="2"/>
    <s v="FT MYERS GAS TURBINE STOREROOM - 5051911047"/>
    <s v="34300Z000-PG0922-FtMyers GTs"/>
    <s v="2007"/>
    <d v="2007-04-01T00:00:00"/>
    <d v="2007-04-01T00:00:00"/>
    <s v="101000 Electric Plant In Service"/>
    <x v="0"/>
    <s v="145.0252 : TRANSITION NOZZLE"/>
    <x v="0"/>
    <x v="0"/>
    <n v="0"/>
    <n v="0"/>
    <n v="0"/>
  </r>
  <r>
    <n v="76029400"/>
    <x v="2"/>
    <s v="FT MYERS GAS TURBINE STOREROOM - 5051911047"/>
    <s v="34300Z000-PG0922-FtMyers GTs"/>
    <s v="2007"/>
    <d v="2007-02-01T00:00:00"/>
    <d v="2007-01-01T00:00:00"/>
    <s v="101000 Electric Plant In Service"/>
    <x v="0"/>
    <s v="145.0266 : TURBINE ROTOR/WHEEL"/>
    <x v="0"/>
    <x v="0"/>
    <n v="0"/>
    <n v="0"/>
    <n v="0"/>
  </r>
  <r>
    <n v="50586331"/>
    <x v="2"/>
    <s v="FT MYERS GAS TURBINE STOREROOM - 5051911047"/>
    <s v="34300Z000-PG0922-FtMyers GTs"/>
    <s v="2004"/>
    <d v="2004-12-01T00:00:00"/>
    <d v="2005-01-01T00:00:00"/>
    <s v="101000 Electric Plant In Service"/>
    <x v="0"/>
    <s v="145.0270 : TURBINE SHROUD SEALS"/>
    <x v="0"/>
    <x v="0"/>
    <n v="0"/>
    <n v="0"/>
    <n v="0"/>
  </r>
  <r>
    <n v="59835392"/>
    <x v="2"/>
    <s v="FT MYERS GAS TURBINE STOREROOM - 5051911047"/>
    <s v="34300Z000-PG0922-FtMyers GTs"/>
    <s v="2005"/>
    <d v="2005-11-01T00:00:00"/>
    <d v="2005-12-01T00:00:00"/>
    <s v="101000 Electric Plant In Service"/>
    <x v="0"/>
    <s v="145.0270 : TURBINE SHROUD SEALS"/>
    <x v="0"/>
    <x v="0"/>
    <n v="0"/>
    <n v="0"/>
    <n v="0"/>
  </r>
  <r>
    <n v="51105"/>
    <x v="2"/>
    <s v="FT MYERS GAS TURBINE STOREROOM - 5051911047"/>
    <s v="34300Z000-PG0922-FtMyers GTs"/>
    <s v="1992"/>
    <d v="1992-07-01T00:00:00"/>
    <d v="1992-07-01T00:00:00"/>
    <s v="101000 Electric Plant In Service"/>
    <x v="0"/>
    <s v="145.0255 : COMPRESSOR ROTOR/WHEEL"/>
    <x v="0"/>
    <x v="0"/>
    <n v="0"/>
    <n v="0"/>
    <n v="0"/>
  </r>
  <r>
    <n v="51106"/>
    <x v="2"/>
    <s v="FT MYERS GAS TURBINE STOREROOM - 5051911047"/>
    <s v="34300Z000-PG0922-FtMyers GTs"/>
    <s v="1992"/>
    <d v="1992-07-01T00:00:00"/>
    <d v="1992-07-01T00:00:00"/>
    <s v="101000 Electric Plant In Service"/>
    <x v="0"/>
    <s v="145.0255 : COMPRESSOR ROTOR/WHEEL"/>
    <x v="0"/>
    <x v="0"/>
    <n v="0"/>
    <n v="0"/>
    <n v="0"/>
  </r>
  <r>
    <n v="77171112"/>
    <x v="2"/>
    <s v="FT MYERS GAS TURBINE STOREROOM - 5051911047"/>
    <s v="34300Z000-PG0922-FtMyers GTs"/>
    <s v="2007"/>
    <d v="2007-05-01T00:00:00"/>
    <d v="2007-06-01T00:00:00"/>
    <s v="101000 Electric Plant In Service"/>
    <x v="0"/>
    <s v="145.0257 : COMPRESSOR BLADES (ROTAT"/>
    <x v="0"/>
    <x v="0"/>
    <n v="0"/>
    <n v="0"/>
    <n v="0"/>
  </r>
  <r>
    <n v="77171123"/>
    <x v="2"/>
    <s v="FT MYERS GAS TURBINE STOREROOM - 5051911047"/>
    <s v="34300Z000-PG0922-FtMyers GTs"/>
    <s v="2007"/>
    <d v="2007-05-01T00:00:00"/>
    <d v="2007-06-01T00:00:00"/>
    <s v="101000 Electric Plant In Service"/>
    <x v="0"/>
    <s v="145.0257 : COMPRESSOR BLADES (ROTAT"/>
    <x v="0"/>
    <x v="0"/>
    <n v="0"/>
    <n v="0"/>
    <n v="0"/>
  </r>
  <r>
    <n v="77171124"/>
    <x v="2"/>
    <s v="FT MYERS GAS TURBINE STOREROOM - 5051911047"/>
    <s v="34300Z000-PG0922-FtMyers GTs"/>
    <s v="2007"/>
    <d v="2007-05-01T00:00:00"/>
    <d v="2007-06-01T00:00:00"/>
    <s v="101000 Electric Plant In Service"/>
    <x v="0"/>
    <s v="145.0257 : COMPRESSOR BLADES (ROTAT"/>
    <x v="0"/>
    <x v="0"/>
    <n v="0"/>
    <n v="0"/>
    <n v="0"/>
  </r>
  <r>
    <n v="81639953"/>
    <x v="2"/>
    <s v="FT MYERS GAS TURBINE STOREROOM - 5051911047"/>
    <s v="34300Z000-PG0922-FtMyers GTs"/>
    <s v="2007"/>
    <d v="2007-05-01T00:00:00"/>
    <d v="2007-06-01T00:00:00"/>
    <s v="101000 Electric Plant In Service"/>
    <x v="0"/>
    <s v="145.0257 : COMPRESSOR BLADES (ROTAT"/>
    <x v="0"/>
    <x v="0"/>
    <n v="0"/>
    <n v="0"/>
    <n v="0"/>
  </r>
  <r>
    <n v="81639956"/>
    <x v="2"/>
    <s v="FT MYERS GAS TURBINE STOREROOM - 5051911047"/>
    <s v="34300Z000-PG0922-FtMyers GTs"/>
    <s v="2007"/>
    <d v="2007-05-01T00:00:00"/>
    <d v="2007-06-01T00:00:00"/>
    <s v="101000 Electric Plant In Service"/>
    <x v="0"/>
    <s v="145.0257 : COMPRESSOR BLADES (ROTAT"/>
    <x v="0"/>
    <x v="0"/>
    <n v="0"/>
    <n v="0"/>
    <n v="0"/>
  </r>
  <r>
    <n v="81639959"/>
    <x v="2"/>
    <s v="FT MYERS GAS TURBINE STOREROOM - 5051911047"/>
    <s v="34300Z000-PG0922-FtMyers GTs"/>
    <s v="2007"/>
    <d v="2007-05-01T00:00:00"/>
    <d v="2007-06-01T00:00:00"/>
    <s v="101000 Electric Plant In Service"/>
    <x v="0"/>
    <s v="145.0257 : COMPRESSOR BLADES (ROTAT"/>
    <x v="0"/>
    <x v="0"/>
    <n v="0"/>
    <n v="0"/>
    <n v="0"/>
  </r>
  <r>
    <n v="50586328"/>
    <x v="2"/>
    <s v="FT MYERS GAS TURBINE STOREROOM - 5051911047"/>
    <s v="34300Z000-PG0922-FtMyers GTs"/>
    <s v="2004"/>
    <d v="2004-12-01T00:00:00"/>
    <d v="2005-01-01T00:00:00"/>
    <s v="101000 Electric Plant In Service"/>
    <x v="0"/>
    <s v="145.0268 : TURBINE BLADES (ROTATING"/>
    <x v="0"/>
    <x v="0"/>
    <n v="0"/>
    <n v="0"/>
    <n v="0"/>
  </r>
  <r>
    <n v="50586329"/>
    <x v="2"/>
    <s v="FT MYERS GAS TURBINE STOREROOM - 5051911047"/>
    <s v="34300Z000-PG0922-FtMyers GTs"/>
    <s v="2004"/>
    <d v="2004-12-01T00:00:00"/>
    <d v="2005-01-01T00:00:00"/>
    <s v="101000 Electric Plant In Service"/>
    <x v="0"/>
    <s v="145.0268 : TURBINE BLADES (ROTATING"/>
    <x v="0"/>
    <x v="0"/>
    <n v="0"/>
    <n v="0"/>
    <n v="0"/>
  </r>
  <r>
    <n v="59835379"/>
    <x v="2"/>
    <s v="FT MYERS GAS TURBINE STOREROOM - 5051911047"/>
    <s v="34300Z000-PG0922-FtMyers GTs"/>
    <s v="2005"/>
    <d v="2005-11-01T00:00:00"/>
    <d v="2005-12-01T00:00:00"/>
    <s v="101000 Electric Plant In Service"/>
    <x v="0"/>
    <s v="145.0268 : TURBINE BLADES (ROTATING"/>
    <x v="0"/>
    <x v="0"/>
    <n v="0"/>
    <n v="0"/>
    <n v="0"/>
  </r>
  <r>
    <n v="59835389"/>
    <x v="2"/>
    <s v="FT MYERS GAS TURBINE STOREROOM - 5051911047"/>
    <s v="34300Z000-PG0922-FtMyers GTs"/>
    <s v="2005"/>
    <d v="2005-11-01T00:00:00"/>
    <d v="2005-12-01T00:00:00"/>
    <s v="101000 Electric Plant In Service"/>
    <x v="0"/>
    <s v="145.0268 : TURBINE BLADES (ROTATING"/>
    <x v="0"/>
    <x v="0"/>
    <n v="0"/>
    <n v="0"/>
    <n v="0"/>
  </r>
  <r>
    <n v="59835390"/>
    <x v="2"/>
    <s v="FT MYERS GAS TURBINE STOREROOM - 5051911047"/>
    <s v="34300Z000-PG0922-FtMyers GTs"/>
    <s v="2005"/>
    <d v="2005-11-01T00:00:00"/>
    <d v="2005-12-01T00:00:00"/>
    <s v="101000 Electric Plant In Service"/>
    <x v="0"/>
    <s v="145.0268 : TURBINE BLADES (ROTATING"/>
    <x v="0"/>
    <x v="0"/>
    <n v="0"/>
    <n v="0"/>
    <n v="0"/>
  </r>
  <r>
    <n v="71808809"/>
    <x v="2"/>
    <s v="FT MYERS GAS TURBINE STOREROOM - 5051911047"/>
    <s v="34300Z000-PG0922-FtMyers GTs"/>
    <s v="2006"/>
    <d v="2006-08-01T00:00:00"/>
    <d v="2006-08-01T00:00:00"/>
    <s v="101000 Electric Plant In Service"/>
    <x v="0"/>
    <s v="145.0268 : TURBINE BLADES (ROTATING"/>
    <x v="0"/>
    <x v="0"/>
    <n v="0"/>
    <n v="0"/>
    <n v="0"/>
  </r>
  <r>
    <n v="76030102"/>
    <x v="2"/>
    <s v="FT MYERS GAS TURBINE STOREROOM - 5051911047"/>
    <s v="34300Z000-PG0922-FtMyers GTs"/>
    <s v="2007"/>
    <d v="2007-04-01T00:00:00"/>
    <d v="2007-05-01T00:00:00"/>
    <s v="101000 Electric Plant In Service"/>
    <x v="0"/>
    <s v="145.0268 : TURBINE BLADES (ROTATING"/>
    <x v="0"/>
    <x v="0"/>
    <n v="0"/>
    <n v="0"/>
    <n v="0"/>
  </r>
  <r>
    <n v="51728"/>
    <x v="2"/>
    <s v="FT MYERS GAS TURBINE STOREROOM - 5051911047"/>
    <s v="34300Z000-PG0922-FtMyers GTs"/>
    <s v="1974"/>
    <d v="1974-07-01T00:00:00"/>
    <d v="1974-07-01T00:00:00"/>
    <s v="101000 Electric Plant In Service"/>
    <x v="0"/>
    <s v="145.0269 : TURBINE BLADES(STATIONAR"/>
    <x v="0"/>
    <x v="0"/>
    <n v="0"/>
    <n v="0"/>
    <n v="0"/>
  </r>
  <r>
    <n v="47416299"/>
    <x v="2"/>
    <s v="FT MYERS GAS TURBINE STOREROOM - 5051911047"/>
    <s v="34300Z000-PG0922-FtMyers GTs"/>
    <s v="2004"/>
    <d v="2004-06-01T00:00:00"/>
    <d v="2004-07-01T00:00:00"/>
    <s v="101000 Electric Plant In Service"/>
    <x v="0"/>
    <s v="145.0269 : TURBINE BLADES(STATIONAR"/>
    <x v="0"/>
    <x v="0"/>
    <n v="0"/>
    <n v="0"/>
    <n v="0"/>
  </r>
  <r>
    <n v="47416305"/>
    <x v="2"/>
    <s v="FT MYERS GAS TURBINE STOREROOM - 5051911047"/>
    <s v="34300Z000-PG0922-FtMyers GTs"/>
    <s v="2004"/>
    <d v="2004-06-01T00:00:00"/>
    <d v="2004-07-01T00:00:00"/>
    <s v="101000 Electric Plant In Service"/>
    <x v="0"/>
    <s v="145.0269 : TURBINE BLADES(STATIONAR"/>
    <x v="0"/>
    <x v="0"/>
    <n v="0"/>
    <n v="0"/>
    <n v="0"/>
  </r>
  <r>
    <n v="50586330"/>
    <x v="2"/>
    <s v="FT MYERS GAS TURBINE STOREROOM - 5051911047"/>
    <s v="34300Z000-PG0922-FtMyers GTs"/>
    <s v="2004"/>
    <d v="2004-12-01T00:00:00"/>
    <d v="2005-01-01T00:00:00"/>
    <s v="101000 Electric Plant In Service"/>
    <x v="0"/>
    <s v="145.0269 : TURBINE BLADES(STATIONAR"/>
    <x v="0"/>
    <x v="0"/>
    <n v="0"/>
    <n v="0"/>
    <n v="0"/>
  </r>
  <r>
    <n v="55788138"/>
    <x v="2"/>
    <s v="FT MYERS GAS TURBINE STOREROOM - 5051911047"/>
    <s v="34300Z000-PG0922-FtMyers GTs"/>
    <s v="2005"/>
    <d v="2005-01-01T00:00:00"/>
    <d v="2005-01-01T00:00:00"/>
    <s v="101000 Electric Plant In Service"/>
    <x v="0"/>
    <s v="145.0269 : TURBINE BLADES(STATIONAR"/>
    <x v="0"/>
    <x v="0"/>
    <n v="0"/>
    <n v="0"/>
    <n v="0"/>
  </r>
  <r>
    <n v="62156188"/>
    <x v="2"/>
    <s v="FT MYERS GAS TURBINE STOREROOM - 5051911047"/>
    <s v="34300Z000-PG0922-FtMyers GTs"/>
    <s v="2005"/>
    <d v="2005-11-01T00:00:00"/>
    <d v="2005-12-01T00:00:00"/>
    <s v="101000 Electric Plant In Service"/>
    <x v="0"/>
    <s v="145.0269 : TURBINE BLADES(STATIONAR"/>
    <x v="0"/>
    <x v="0"/>
    <n v="0"/>
    <n v="0"/>
    <n v="0"/>
  </r>
  <r>
    <n v="818400"/>
    <x v="2"/>
    <s v="FT MYERS PLANT GAS TURBINE FACILITIES - 5051911045"/>
    <s v="34300Z000-PG0922-FtMyers GTs"/>
    <s v="2001"/>
    <d v="2001-07-01T00:00:00"/>
    <d v="2001-07-01T00:00:00"/>
    <s v="106100 Const Not Classified-Plt In "/>
    <x v="0"/>
    <s v="000.000 : Non-Unitized"/>
    <x v="0"/>
    <x v="0"/>
    <n v="0"/>
    <n v="0"/>
    <n v="0"/>
  </r>
  <r>
    <n v="818391"/>
    <x v="2"/>
    <s v="FT MYERS PLANT GAS TURBINE FACILITIES - 5051911045"/>
    <s v="34300Z000-PG0922-FtMyers GTs"/>
    <s v="1991"/>
    <d v="1991-07-01T00:00:00"/>
    <d v="1991-07-01T00:00:00"/>
    <s v="106100 Const Not Classified-Plt In "/>
    <x v="0"/>
    <s v="000.000 : Non-Unitized"/>
    <x v="0"/>
    <x v="0"/>
    <n v="0"/>
    <n v="0"/>
    <n v="0"/>
  </r>
  <r>
    <n v="818392"/>
    <x v="2"/>
    <s v="FT MYERS PLANT GAS TURBINE FACILITIES - 5051911045"/>
    <s v="34300Z000-PG0922-FtMyers GTs"/>
    <s v="1991"/>
    <d v="1991-07-01T00:00:00"/>
    <d v="1991-07-01T00:00:00"/>
    <s v="106100 Const Not Classified-Plt In "/>
    <x v="0"/>
    <s v="000.000 : Non-Unitized"/>
    <x v="0"/>
    <x v="0"/>
    <n v="0"/>
    <n v="0"/>
    <n v="0"/>
  </r>
  <r>
    <n v="818393"/>
    <x v="2"/>
    <s v="FT MYERS PLANT GAS TURBINE FACILITIES - 5051911045"/>
    <s v="34300Z000-PG0922-FtMyers GTs"/>
    <s v="1991"/>
    <d v="1991-07-01T00:00:00"/>
    <d v="1991-07-01T00:00:00"/>
    <s v="106100 Const Not Classified-Plt In "/>
    <x v="0"/>
    <s v="000.000 : Non-Unitized"/>
    <x v="0"/>
    <x v="0"/>
    <n v="0"/>
    <n v="0"/>
    <n v="0"/>
  </r>
  <r>
    <n v="818394"/>
    <x v="2"/>
    <s v="FT MYERS PLANT GAS TURBINE FACILITIES - 5051911045"/>
    <s v="34300Z000-PG0922-FtMyers GTs"/>
    <s v="1991"/>
    <d v="1991-07-01T00:00:00"/>
    <d v="1991-07-01T00:00:00"/>
    <s v="106100 Const Not Classified-Plt In "/>
    <x v="0"/>
    <s v="000.000 : Non-Unitized"/>
    <x v="0"/>
    <x v="0"/>
    <n v="0"/>
    <n v="0"/>
    <n v="0"/>
  </r>
  <r>
    <n v="818395"/>
    <x v="2"/>
    <s v="FT MYERS PLANT GAS TURBINE FACILITIES - 5051911045"/>
    <s v="34300Z000-PG0922-FtMyers GTs"/>
    <s v="1992"/>
    <d v="1992-07-01T00:00:00"/>
    <d v="1992-07-01T00:00:00"/>
    <s v="106100 Const Not Classified-Plt In "/>
    <x v="0"/>
    <s v="000.000 : Non-Unitized"/>
    <x v="0"/>
    <x v="0"/>
    <n v="0"/>
    <n v="0"/>
    <n v="0"/>
  </r>
  <r>
    <n v="818396"/>
    <x v="2"/>
    <s v="FT MYERS PLANT GAS TURBINE FACILITIES - 5051911045"/>
    <s v="34300Z000-PG0922-FtMyers GTs"/>
    <s v="1999"/>
    <d v="1999-07-01T00:00:00"/>
    <d v="1999-07-01T00:00:00"/>
    <s v="106100 Const Not Classified-Plt In "/>
    <x v="0"/>
    <s v="000.000 : Non-Unitized"/>
    <x v="0"/>
    <x v="0"/>
    <n v="0"/>
    <n v="0"/>
    <n v="0"/>
  </r>
  <r>
    <n v="818397"/>
    <x v="2"/>
    <s v="FT MYERS PLANT GAS TURBINE FACILITIES - 5051911045"/>
    <s v="34300Z000-PG0922-FtMyers GTs"/>
    <s v="2001"/>
    <d v="2001-07-01T00:00:00"/>
    <d v="2001-07-01T00:00:00"/>
    <s v="106100 Const Not Classified-Plt In "/>
    <x v="0"/>
    <s v="000.000 : Non-Unitized"/>
    <x v="0"/>
    <x v="0"/>
    <n v="0"/>
    <n v="0"/>
    <n v="0"/>
  </r>
  <r>
    <n v="818398"/>
    <x v="2"/>
    <s v="FT MYERS PLANT GAS TURBINE FACILITIES - 5051911045"/>
    <s v="34300Z000-PG0922-FtMyers GTs"/>
    <s v="2001"/>
    <d v="2001-07-01T00:00:00"/>
    <d v="2001-07-01T00:00:00"/>
    <s v="106100 Const Not Classified-Plt In "/>
    <x v="0"/>
    <s v="000.000 : Non-Unitized"/>
    <x v="0"/>
    <x v="0"/>
    <n v="0"/>
    <n v="0"/>
    <n v="0"/>
  </r>
  <r>
    <n v="818399"/>
    <x v="2"/>
    <s v="FT MYERS PLANT GAS TURBINE FACILITIES - 5051911045"/>
    <s v="34300Z000-PG0922-FtMyers GTs"/>
    <s v="2001"/>
    <d v="2001-07-01T00:00:00"/>
    <d v="2001-07-01T00:00:00"/>
    <s v="106100 Const Not Classified-Plt In "/>
    <x v="0"/>
    <s v="000.000 : Non-Unitized"/>
    <x v="0"/>
    <x v="0"/>
    <n v="0"/>
    <n v="0"/>
    <n v="0"/>
  </r>
  <r>
    <n v="818401"/>
    <x v="2"/>
    <s v="FT MYERS PLANT GAS TURBINE FACILITIES - 5051911045"/>
    <s v="34300Z000-PG0922-FtMyers GTs"/>
    <s v="2001"/>
    <d v="2001-07-01T00:00:00"/>
    <d v="2001-07-01T00:00:00"/>
    <s v="106100 Const Not Classified-Plt In "/>
    <x v="0"/>
    <s v="000.000 : Non-Unitized"/>
    <x v="0"/>
    <x v="0"/>
    <n v="0"/>
    <n v="0"/>
    <n v="0"/>
  </r>
  <r>
    <n v="818402"/>
    <x v="2"/>
    <s v="FT MYERS PLANT GAS TURBINE FACILITIES - 5051911045"/>
    <s v="34300Z000-PG0922-FtMyers GTs"/>
    <s v="2001"/>
    <d v="2001-07-01T00:00:00"/>
    <d v="2001-07-01T00:00:00"/>
    <s v="106100 Const Not Classified-Plt In "/>
    <x v="0"/>
    <s v="000.000 : Non-Unitized"/>
    <x v="0"/>
    <x v="0"/>
    <n v="0"/>
    <n v="0"/>
    <n v="0"/>
  </r>
  <r>
    <n v="15561348"/>
    <x v="2"/>
    <s v="FT MYERS PLANT GAS TURBINE FACILITIES - 5051911045"/>
    <s v="34300Z000-PG0922-FtMyers GTs"/>
    <s v="2002"/>
    <d v="2002-05-01T00:00:00"/>
    <d v="2002-06-01T00:00:00"/>
    <s v="106100 Const Not Classified-Plt In "/>
    <x v="0"/>
    <s v="000.000 : Non-Unitized"/>
    <x v="0"/>
    <x v="0"/>
    <n v="0"/>
    <n v="0"/>
    <n v="0"/>
  </r>
  <r>
    <n v="19393065"/>
    <x v="2"/>
    <s v="FT MYERS PLANT GAS TURBINE FACILITIES - 5051911045"/>
    <s v="34300Z000-PG0922-FtMyers GTs"/>
    <s v="2002"/>
    <d v="2002-11-01T00:00:00"/>
    <d v="2002-11-01T00:00:00"/>
    <s v="106100 Const Not Classified-Plt In "/>
    <x v="0"/>
    <s v="000.000 : Non-Unitized"/>
    <x v="0"/>
    <x v="0"/>
    <n v="0"/>
    <n v="0"/>
    <n v="0"/>
  </r>
  <r>
    <n v="19393712"/>
    <x v="2"/>
    <s v="FT MYERS PLANT GAS TURBINE FACILITIES - 5051911045"/>
    <s v="34300Z000-PG0922-FtMyers GTs"/>
    <s v="2002"/>
    <d v="2002-11-01T00:00:00"/>
    <d v="2002-11-01T00:00:00"/>
    <s v="106100 Const Not Classified-Plt In "/>
    <x v="0"/>
    <s v="000.000 : Non-Unitized"/>
    <x v="0"/>
    <x v="0"/>
    <n v="0"/>
    <n v="0"/>
    <n v="0"/>
  </r>
  <r>
    <n v="38861083"/>
    <x v="2"/>
    <s v="FT MYERS PLANT GAS TURBINE FACILITIES - 5051911045"/>
    <s v="34300Z000-PG0922-FtMyers GTs"/>
    <s v="2003"/>
    <d v="2003-12-01T00:00:00"/>
    <d v="2003-12-01T00:00:00"/>
    <s v="106100 Const Not Classified-Plt In "/>
    <x v="0"/>
    <s v="000.000 : Non-Unitized"/>
    <x v="0"/>
    <x v="0"/>
    <n v="0"/>
    <n v="0"/>
    <n v="0"/>
  </r>
  <r>
    <n v="40387635"/>
    <x v="2"/>
    <s v="FT MYERS PLANT GAS TURBINE FACILITIES - 5051911045"/>
    <s v="34300Z000-PG0922-FtMyers GTs"/>
    <s v="2003"/>
    <d v="2003-12-01T00:00:00"/>
    <d v="2004-01-01T00:00:00"/>
    <s v="106100 Const Not Classified-Plt In "/>
    <x v="0"/>
    <s v="000.000 : Non-Unitized"/>
    <x v="0"/>
    <x v="0"/>
    <n v="0"/>
    <n v="0"/>
    <n v="0"/>
  </r>
  <r>
    <n v="44974227"/>
    <x v="2"/>
    <s v="FT MYERS PLANT GAS TURBINE FACILITIES - 5051911045"/>
    <s v="34300Z000-PG0922-FtMyers GTs"/>
    <s v="2004"/>
    <d v="2004-06-01T00:00:00"/>
    <d v="2004-06-01T00:00:00"/>
    <s v="106100 Const Not Classified-Plt In "/>
    <x v="0"/>
    <s v="000.000 : Non-Unitized"/>
    <x v="0"/>
    <x v="0"/>
    <n v="0"/>
    <n v="0"/>
    <n v="0"/>
  </r>
  <r>
    <n v="44974843"/>
    <x v="2"/>
    <s v="FT MYERS PLANT GAS TURBINE FACILITIES - 5051911045"/>
    <s v="34300Z000-PG0922-FtMyers GTs"/>
    <s v="2004"/>
    <d v="2004-06-01T00:00:00"/>
    <d v="2004-06-01T00:00:00"/>
    <s v="106100 Const Not Classified-Plt In "/>
    <x v="0"/>
    <s v="000.000 : Non-Unitized"/>
    <x v="0"/>
    <x v="0"/>
    <n v="0"/>
    <n v="0"/>
    <n v="0"/>
  </r>
  <r>
    <n v="48581624"/>
    <x v="2"/>
    <s v="FT MYERS PLANT GAS TURBINE FACILITIES - 5051911045"/>
    <s v="34300Z000-PG0922-FtMyers GTs"/>
    <s v="2004"/>
    <d v="2004-11-01T00:00:00"/>
    <d v="2004-11-01T00:00:00"/>
    <s v="106100 Const Not Classified-Plt In "/>
    <x v="0"/>
    <s v="000.000 : Non-Unitized"/>
    <x v="0"/>
    <x v="0"/>
    <n v="0"/>
    <n v="0"/>
    <n v="0"/>
  </r>
  <r>
    <n v="49942432"/>
    <x v="2"/>
    <s v="FT MYERS PLANT GAS TURBINE FACILITIES - 5051911045"/>
    <s v="34300Z000-PG0922-FtMyers GTs"/>
    <s v="2004"/>
    <d v="2004-11-01T00:00:00"/>
    <d v="2005-01-01T00:00:00"/>
    <s v="106100 Const Not Classified-Plt In "/>
    <x v="0"/>
    <s v="000.000 : Non-Unitized"/>
    <x v="0"/>
    <x v="0"/>
    <n v="0"/>
    <n v="0"/>
    <n v="0"/>
  </r>
  <r>
    <n v="49945008"/>
    <x v="2"/>
    <s v="FT MYERS PLANT GAS TURBINE FACILITIES - 5051911045"/>
    <s v="34300Z000-PG0922-FtMyers GTs"/>
    <s v="2005"/>
    <d v="2005-01-01T00:00:00"/>
    <d v="2005-01-01T00:00:00"/>
    <s v="106100 Const Not Classified-Plt In "/>
    <x v="0"/>
    <s v="000.000 : Non-Unitized"/>
    <x v="0"/>
    <x v="0"/>
    <n v="0"/>
    <n v="0"/>
    <n v="0"/>
  </r>
  <r>
    <n v="50710359"/>
    <x v="2"/>
    <s v="FT MYERS PLANT GAS TURBINE FACILITIES - 5051911045"/>
    <s v="34300Z000-PG0922-FtMyers GTs"/>
    <s v="2005"/>
    <d v="2005-02-01T00:00:00"/>
    <d v="2005-02-01T00:00:00"/>
    <s v="106100 Const Not Classified-Plt In "/>
    <x v="0"/>
    <s v="000.000 : Non-Unitized"/>
    <x v="0"/>
    <x v="0"/>
    <n v="0"/>
    <n v="0"/>
    <n v="0"/>
  </r>
  <r>
    <n v="50721080"/>
    <x v="2"/>
    <s v="FT MYERS PLANT GAS TURBINE FACILITIES - 5051911045"/>
    <s v="34300Z000-PG0922-FtMyers GTs"/>
    <s v="2005"/>
    <d v="2005-02-01T00:00:00"/>
    <d v="2005-02-01T00:00:00"/>
    <s v="106100 Const Not Classified-Plt In "/>
    <x v="0"/>
    <s v="000.000 : Non-Unitized"/>
    <x v="0"/>
    <x v="0"/>
    <n v="0"/>
    <n v="0"/>
    <n v="0"/>
  </r>
  <r>
    <n v="53459426"/>
    <x v="2"/>
    <s v="FT MYERS PLANT GAS TURBINE FACILITIES - 5051911045"/>
    <s v="34300Z000-PG0922-FtMyers GTs"/>
    <s v="2005"/>
    <d v="2005-05-01T00:00:00"/>
    <d v="2005-05-01T00:00:00"/>
    <s v="106100 Const Not Classified-Plt In "/>
    <x v="0"/>
    <s v="000.000 : Non-Unitized"/>
    <x v="0"/>
    <x v="0"/>
    <n v="0"/>
    <n v="0"/>
    <n v="0"/>
  </r>
  <r>
    <n v="53462002"/>
    <x v="2"/>
    <s v="FT MYERS PLANT GAS TURBINE FACILITIES - 5051911045"/>
    <s v="34300Z000-PG0922-FtMyers GTs"/>
    <s v="2005"/>
    <d v="2005-05-01T00:00:00"/>
    <d v="2005-05-01T00:00:00"/>
    <s v="106100 Const Not Classified-Plt In "/>
    <x v="0"/>
    <s v="000.000 : Non-Unitized"/>
    <x v="0"/>
    <x v="0"/>
    <n v="0"/>
    <n v="0"/>
    <n v="0"/>
  </r>
  <r>
    <n v="56105710"/>
    <x v="2"/>
    <s v="FT MYERS PLANT GAS TURBINE FACILITIES - 5051911045"/>
    <s v="34300Z000-PG0922-FtMyers GTs"/>
    <s v="2005"/>
    <d v="2005-08-01T00:00:00"/>
    <d v="2005-08-01T00:00:00"/>
    <s v="106100 Const Not Classified-Plt In "/>
    <x v="0"/>
    <s v="000.000 : Non-Unitized"/>
    <x v="0"/>
    <x v="0"/>
    <n v="0"/>
    <n v="0"/>
    <n v="0"/>
  </r>
  <r>
    <n v="56106153"/>
    <x v="2"/>
    <s v="FT MYERS PLANT GAS TURBINE FACILITIES - 5051911045"/>
    <s v="34300Z000-PG0922-FtMyers GTs"/>
    <s v="2005"/>
    <d v="2005-08-01T00:00:00"/>
    <d v="2005-08-01T00:00:00"/>
    <s v="106100 Const Not Classified-Plt In "/>
    <x v="0"/>
    <s v="000.000 : Non-Unitized"/>
    <x v="0"/>
    <x v="0"/>
    <n v="0"/>
    <n v="0"/>
    <n v="0"/>
  </r>
  <r>
    <n v="57446842"/>
    <x v="2"/>
    <s v="FT MYERS PLANT GAS TURBINE FACILITIES - 5051911045"/>
    <s v="34300Z000-PG0922-FtMyers GTs"/>
    <s v="2005"/>
    <d v="2005-10-01T00:00:00"/>
    <d v="2005-10-01T00:00:00"/>
    <s v="106100 Const Not Classified-Plt In "/>
    <x v="0"/>
    <s v="000.000 : Non-Unitized"/>
    <x v="0"/>
    <x v="0"/>
    <n v="0"/>
    <n v="0"/>
    <n v="0"/>
  </r>
  <r>
    <n v="57452816"/>
    <x v="2"/>
    <s v="FT MYERS PLANT GAS TURBINE FACILITIES - 5051911045"/>
    <s v="34300Z000-PG0922-FtMyers GTs"/>
    <s v="2005"/>
    <d v="2005-08-01T00:00:00"/>
    <d v="2005-10-01T00:00:00"/>
    <s v="106100 Const Not Classified-Plt In "/>
    <x v="0"/>
    <s v="000.000 : Non-Unitized"/>
    <x v="0"/>
    <x v="0"/>
    <n v="0"/>
    <n v="0"/>
    <n v="0"/>
  </r>
  <r>
    <n v="57537916"/>
    <x v="2"/>
    <s v="FT MYERS PLANT GAS TURBINE FACILITIES - 5051911045"/>
    <s v="34300Z000-PG0922-FtMyers GTs"/>
    <s v="2005"/>
    <d v="2005-08-01T00:00:00"/>
    <d v="2005-10-01T00:00:00"/>
    <s v="106100 Const Not Classified-Plt In "/>
    <x v="0"/>
    <s v="000.000 : Non-Unitized"/>
    <x v="0"/>
    <x v="0"/>
    <n v="0"/>
    <n v="0"/>
    <n v="0"/>
  </r>
  <r>
    <n v="58747619"/>
    <x v="2"/>
    <s v="FT MYERS PLANT GAS TURBINE FACILITIES - 5051911045"/>
    <s v="34300Z000-PG0922-FtMyers GTs"/>
    <s v="2005"/>
    <d v="2005-11-01T00:00:00"/>
    <d v="2005-12-01T00:00:00"/>
    <s v="106100 Const Not Classified-Plt In "/>
    <x v="0"/>
    <s v="000.000 : Non-Unitized"/>
    <x v="0"/>
    <x v="0"/>
    <n v="0"/>
    <n v="0"/>
    <n v="0"/>
  </r>
  <r>
    <n v="58747624"/>
    <x v="2"/>
    <s v="FT MYERS PLANT GAS TURBINE FACILITIES - 5051911045"/>
    <s v="34300Z000-PG0922-FtMyers GTs"/>
    <s v="2005"/>
    <d v="2005-11-01T00:00:00"/>
    <d v="2005-12-01T00:00:00"/>
    <s v="106100 Const Not Classified-Plt In "/>
    <x v="0"/>
    <s v="000.000 : Non-Unitized"/>
    <x v="0"/>
    <x v="0"/>
    <n v="0"/>
    <n v="0"/>
    <n v="0"/>
  </r>
  <r>
    <n v="59525594"/>
    <x v="2"/>
    <s v="FT MYERS PLANT GAS TURBINE FACILITIES - 5051911045"/>
    <s v="34300Z000-PG0922-FtMyers GTs"/>
    <s v="2005"/>
    <d v="2005-12-01T00:00:00"/>
    <d v="2006-01-01T00:00:00"/>
    <s v="106100 Const Not Classified-Plt In "/>
    <x v="0"/>
    <s v="000.000 : Non-Unitized"/>
    <x v="0"/>
    <x v="0"/>
    <n v="0"/>
    <n v="0"/>
    <n v="0"/>
  </r>
  <r>
    <n v="60325830"/>
    <x v="2"/>
    <s v="FT MYERS PLANT GAS TURBINE FACILITIES - 5051911045"/>
    <s v="34300Z000-PG0922-FtMyers GTs"/>
    <s v="2005"/>
    <d v="2005-11-01T00:00:00"/>
    <d v="2006-02-01T00:00:00"/>
    <s v="106100 Const Not Classified-Plt In "/>
    <x v="0"/>
    <s v="000.000 : Non-Unitized"/>
    <x v="0"/>
    <x v="0"/>
    <n v="0"/>
    <n v="0"/>
    <n v="0"/>
  </r>
  <r>
    <n v="60325835"/>
    <x v="2"/>
    <s v="FT MYERS PLANT GAS TURBINE FACILITIES - 5051911045"/>
    <s v="34300Z000-PG0922-FtMyers GTs"/>
    <s v="2005"/>
    <d v="2005-11-01T00:00:00"/>
    <d v="2006-02-01T00:00:00"/>
    <s v="106100 Const Not Classified-Plt In "/>
    <x v="0"/>
    <s v="000.000 : Non-Unitized"/>
    <x v="0"/>
    <x v="0"/>
    <n v="0"/>
    <n v="0"/>
    <n v="0"/>
  </r>
  <r>
    <n v="61561390"/>
    <x v="2"/>
    <s v="FT MYERS PLANT GAS TURBINE FACILITIES - 5051911045"/>
    <s v="34300Z000-PG0922-FtMyers GTs"/>
    <s v="2005"/>
    <d v="2005-11-01T00:00:00"/>
    <d v="2006-03-01T00:00:00"/>
    <s v="106100 Const Not Classified-Plt In "/>
    <x v="0"/>
    <s v="000.000 : Non-Unitized"/>
    <x v="0"/>
    <x v="0"/>
    <n v="0"/>
    <n v="0"/>
    <n v="0"/>
  </r>
  <r>
    <n v="61567941"/>
    <x v="2"/>
    <s v="FT MYERS PLANT GAS TURBINE FACILITIES - 5051911045"/>
    <s v="34300Z000-PG0922-FtMyers GTs"/>
    <s v="2005"/>
    <d v="2005-11-01T00:00:00"/>
    <d v="2006-03-01T00:00:00"/>
    <s v="106100 Const Not Classified-Plt In "/>
    <x v="0"/>
    <s v="000.000 : Non-Unitized"/>
    <x v="0"/>
    <x v="0"/>
    <n v="0"/>
    <n v="0"/>
    <n v="0"/>
  </r>
  <r>
    <n v="63325852"/>
    <x v="2"/>
    <s v="FT MYERS PLANT GAS TURBINE FACILITIES - 5051911045"/>
    <s v="34300Z000-PG0922-FtMyers GTs"/>
    <s v="2006"/>
    <d v="2006-05-01T00:00:00"/>
    <d v="2006-05-01T00:00:00"/>
    <s v="106100 Const Not Classified-Plt In "/>
    <x v="0"/>
    <s v="000.000 : Non-Unitized"/>
    <x v="0"/>
    <x v="0"/>
    <n v="0"/>
    <n v="0"/>
    <n v="0"/>
  </r>
  <r>
    <n v="63336975"/>
    <x v="2"/>
    <s v="FT MYERS PLANT GAS TURBINE FACILITIES - 5051911045"/>
    <s v="34300Z000-PG0922-FtMyers GTs"/>
    <s v="2006"/>
    <d v="2006-05-01T00:00:00"/>
    <d v="2006-05-01T00:00:00"/>
    <s v="106100 Const Not Classified-Plt In "/>
    <x v="0"/>
    <s v="000.000 : Non-Unitized"/>
    <x v="0"/>
    <x v="0"/>
    <n v="0"/>
    <n v="0"/>
    <n v="0"/>
  </r>
  <r>
    <n v="63415501"/>
    <x v="2"/>
    <s v="FT MYERS PLANT GAS TURBINE FACILITIES - 5051911045"/>
    <s v="34300Z000-PG0922-FtMyers GTs"/>
    <s v="2005"/>
    <d v="2005-12-01T00:00:00"/>
    <d v="2006-05-01T00:00:00"/>
    <s v="106100 Const Not Classified-Plt In "/>
    <x v="0"/>
    <s v="000.000 : Non-Unitized"/>
    <x v="0"/>
    <x v="0"/>
    <n v="0"/>
    <n v="0"/>
    <n v="0"/>
  </r>
  <r>
    <n v="64332745"/>
    <x v="2"/>
    <s v="FT MYERS PLANT GAS TURBINE FACILITIES - 5051911045"/>
    <s v="34300Z000-PG0922-FtMyers GTs"/>
    <s v="2006"/>
    <d v="2006-05-01T00:00:00"/>
    <d v="2006-06-01T00:00:00"/>
    <s v="106100 Const Not Classified-Plt In "/>
    <x v="0"/>
    <s v="000.000 : Non-Unitized"/>
    <x v="0"/>
    <x v="0"/>
    <n v="0"/>
    <n v="0"/>
    <n v="0"/>
  </r>
  <r>
    <n v="64342085"/>
    <x v="2"/>
    <s v="FT MYERS PLANT GAS TURBINE FACILITIES - 5051911045"/>
    <s v="34300Z000-PG0922-FtMyers GTs"/>
    <s v="2006"/>
    <d v="2006-06-01T00:00:00"/>
    <d v="2006-06-01T00:00:00"/>
    <s v="106100 Const Not Classified-Plt In "/>
    <x v="0"/>
    <s v="000.000 : Non-Unitized"/>
    <x v="0"/>
    <x v="0"/>
    <n v="0"/>
    <n v="0"/>
    <n v="0"/>
  </r>
  <r>
    <n v="66355413"/>
    <x v="2"/>
    <s v="FT MYERS PLANT GAS TURBINE FACILITIES - 5051911045"/>
    <s v="34300Z000-PG0922-FtMyers GTs"/>
    <s v="2006"/>
    <d v="2006-08-01T00:00:00"/>
    <d v="2006-08-01T00:00:00"/>
    <s v="106100 Const Not Classified-Plt In "/>
    <x v="0"/>
    <s v="000.000 : Non-Unitized"/>
    <x v="0"/>
    <x v="0"/>
    <n v="0"/>
    <n v="0"/>
    <n v="0"/>
  </r>
  <r>
    <n v="71439584"/>
    <x v="2"/>
    <s v="FT MYERS PLANT GAS TURBINE FACILITIES - 5051911045"/>
    <s v="34300Z000-PG0922-FtMyers GTs"/>
    <s v="2006"/>
    <d v="2006-08-01T00:00:00"/>
    <d v="2007-01-01T00:00:00"/>
    <s v="106100 Const Not Classified-Plt In "/>
    <x v="0"/>
    <s v="000.000 : Non-Unitized"/>
    <x v="0"/>
    <x v="0"/>
    <n v="0"/>
    <n v="0"/>
    <n v="0"/>
  </r>
  <r>
    <n v="71440986"/>
    <x v="2"/>
    <s v="FT MYERS PLANT GAS TURBINE FACILITIES - 5051911045"/>
    <s v="34300Z000-PG0922-FtMyers GTs"/>
    <s v="2007"/>
    <d v="2007-01-01T00:00:00"/>
    <d v="2007-01-01T00:00:00"/>
    <s v="106100 Const Not Classified-Plt In "/>
    <x v="0"/>
    <s v="000.000 : Non-Unitized"/>
    <x v="0"/>
    <x v="0"/>
    <n v="0"/>
    <n v="0"/>
    <n v="0"/>
  </r>
  <r>
    <n v="71493254"/>
    <x v="2"/>
    <s v="FT MYERS PLANT GAS TURBINE FACILITIES - 5051911045"/>
    <s v="34300Z000-PG0922-FtMyers GTs"/>
    <s v="2006"/>
    <d v="2006-05-01T00:00:00"/>
    <d v="2007-01-01T00:00:00"/>
    <s v="106100 Const Not Classified-Plt In "/>
    <x v="0"/>
    <s v="000.000 : Non-Unitized"/>
    <x v="0"/>
    <x v="0"/>
    <n v="0"/>
    <n v="0"/>
    <n v="0"/>
  </r>
  <r>
    <n v="72283386"/>
    <x v="2"/>
    <s v="FT MYERS PLANT GAS TURBINE FACILITIES - 5051911045"/>
    <s v="34300Z000-PG0922-FtMyers GTs"/>
    <s v="2007"/>
    <d v="2007-01-01T00:00:00"/>
    <d v="2007-02-01T00:00:00"/>
    <s v="106100 Const Not Classified-Plt In "/>
    <x v="0"/>
    <s v="000.000 : Non-Unitized"/>
    <x v="0"/>
    <x v="0"/>
    <n v="0"/>
    <n v="0"/>
    <n v="0"/>
  </r>
  <r>
    <n v="72295528"/>
    <x v="2"/>
    <s v="FT MYERS PLANT GAS TURBINE FACILITIES - 5051911045"/>
    <s v="34300Z000-PG0922-FtMyers GTs"/>
    <s v="2005"/>
    <d v="2005-12-01T00:00:00"/>
    <d v="2007-02-01T00:00:00"/>
    <s v="106100 Const Not Classified-Plt In "/>
    <x v="0"/>
    <s v="000.000 : Non-Unitized"/>
    <x v="0"/>
    <x v="0"/>
    <n v="0"/>
    <n v="0"/>
    <n v="0"/>
  </r>
  <r>
    <n v="73053162"/>
    <x v="2"/>
    <s v="FT MYERS PLANT GAS TURBINE FACILITIES - 5051911045"/>
    <s v="34300Z000-PG0922-FtMyers GTs"/>
    <s v="2007"/>
    <d v="2007-03-01T00:00:00"/>
    <d v="2007-03-01T00:00:00"/>
    <s v="106100 Const Not Classified-Plt In "/>
    <x v="0"/>
    <s v="000.000 : Non-Unitized"/>
    <x v="0"/>
    <x v="0"/>
    <n v="0"/>
    <n v="0"/>
    <n v="0"/>
  </r>
  <r>
    <n v="73829065"/>
    <x v="2"/>
    <s v="FT MYERS PLANT GAS TURBINE FACILITIES - 5051911045"/>
    <s v="34300Z000-PG0922-FtMyers GTs"/>
    <s v="2007"/>
    <d v="2007-04-01T00:00:00"/>
    <d v="2007-04-01T00:00:00"/>
    <s v="106100 Const Not Classified-Plt In "/>
    <x v="0"/>
    <s v="000.000 : Non-Unitized"/>
    <x v="0"/>
    <x v="0"/>
    <n v="0"/>
    <n v="0"/>
    <n v="0"/>
  </r>
  <r>
    <n v="73830117"/>
    <x v="2"/>
    <s v="FT MYERS PLANT GAS TURBINE FACILITIES - 5051911045"/>
    <s v="34300Z000-PG0922-FtMyers GTs"/>
    <s v="2007"/>
    <d v="2007-04-01T00:00:00"/>
    <d v="2007-04-01T00:00:00"/>
    <s v="106100 Const Not Classified-Plt In "/>
    <x v="0"/>
    <s v="000.000 : Non-Unitized"/>
    <x v="0"/>
    <x v="0"/>
    <n v="0"/>
    <n v="0"/>
    <n v="0"/>
  </r>
  <r>
    <n v="73830419"/>
    <x v="2"/>
    <s v="FT MYERS PLANT GAS TURBINE FACILITIES - 5051911045"/>
    <s v="34300Z000-PG0922-FtMyers GTs"/>
    <s v="2007"/>
    <d v="2007-04-01T00:00:00"/>
    <d v="2007-04-01T00:00:00"/>
    <s v="106100 Const Not Classified-Plt In "/>
    <x v="0"/>
    <s v="000.000 : Non-Unitized"/>
    <x v="0"/>
    <x v="0"/>
    <n v="0"/>
    <n v="0"/>
    <n v="0"/>
  </r>
  <r>
    <n v="73834055"/>
    <x v="2"/>
    <s v="FT MYERS PLANT GAS TURBINE FACILITIES - 5051911045"/>
    <s v="34300Z000-PG0922-FtMyers GTs"/>
    <s v="2007"/>
    <d v="2007-04-01T00:00:00"/>
    <d v="2007-04-01T00:00:00"/>
    <s v="106100 Const Not Classified-Plt In "/>
    <x v="0"/>
    <s v="000.000 : Non-Unitized"/>
    <x v="0"/>
    <x v="0"/>
    <n v="0"/>
    <n v="0"/>
    <n v="0"/>
  </r>
  <r>
    <n v="75846454"/>
    <x v="2"/>
    <s v="FT MYERS PLANT GAS TURBINE FACILITIES - 5051911045"/>
    <s v="34300Z000-PG0922-FtMyers GTs"/>
    <s v="2007"/>
    <d v="2007-06-01T00:00:00"/>
    <d v="2007-06-01T00:00:00"/>
    <s v="106100 Const Not Classified-Plt In "/>
    <x v="0"/>
    <s v="000.000 : Non-Unitized"/>
    <x v="0"/>
    <x v="0"/>
    <n v="0"/>
    <n v="0"/>
    <n v="0"/>
  </r>
  <r>
    <n v="77972357"/>
    <x v="2"/>
    <s v="FT MYERS PLANT GAS TURBINE FACILITIES - 5051911045"/>
    <s v="34300Z000-PG0922-FtMyers GTs"/>
    <s v="2007"/>
    <d v="2007-07-01T00:00:00"/>
    <d v="2007-08-01T00:00:00"/>
    <s v="106100 Const Not Classified-Plt In "/>
    <x v="0"/>
    <s v="000.000 : Non-Unitized"/>
    <x v="0"/>
    <x v="0"/>
    <n v="0"/>
    <n v="0"/>
    <n v="0"/>
  </r>
  <r>
    <n v="80460077"/>
    <x v="2"/>
    <s v="FT MYERS PLANT GAS TURBINE FACILITIES - 5051911045"/>
    <s v="34300Z000-PG0922-FtMyers GTs"/>
    <s v="2007"/>
    <d v="2007-11-01T00:00:00"/>
    <d v="2007-11-01T00:00:00"/>
    <s v="106100 Const Not Classified-Plt In "/>
    <x v="0"/>
    <s v="000.000 : Non-Unitized"/>
    <x v="0"/>
    <x v="0"/>
    <n v="0"/>
    <n v="0"/>
    <n v="0"/>
  </r>
  <r>
    <n v="81189060"/>
    <x v="2"/>
    <s v="FT MYERS PLANT GAS TURBINE FACILITIES - 5051911045"/>
    <s v="34300Z000-PG0922-FtMyers GTs"/>
    <s v="2007"/>
    <d v="2007-12-01T00:00:00"/>
    <d v="2007-12-01T00:00:00"/>
    <s v="106100 Const Not Classified-Plt In "/>
    <x v="0"/>
    <s v="000.000 : Non-Unitized"/>
    <x v="0"/>
    <x v="0"/>
    <n v="0"/>
    <n v="0"/>
    <n v="0"/>
  </r>
  <r>
    <n v="82003727"/>
    <x v="2"/>
    <s v="FT MYERS PLANT GAS TURBINE FACILITIES - 5051911045"/>
    <s v="34300Z000-PG0922-FtMyers GTs"/>
    <s v="2007"/>
    <d v="2007-11-01T00:00:00"/>
    <d v="2008-01-01T00:00:00"/>
    <s v="106100 Const Not Classified-Plt In "/>
    <x v="0"/>
    <s v="000.000 : Non-Unitized"/>
    <x v="0"/>
    <x v="0"/>
    <n v="0"/>
    <n v="0"/>
    <n v="0"/>
  </r>
  <r>
    <n v="82021683"/>
    <x v="2"/>
    <s v="FT MYERS PLANT GAS TURBINE FACILITIES - 5051911045"/>
    <s v="34300Z000-PG0922-FtMyers GTs"/>
    <s v="2007"/>
    <d v="2007-06-01T00:00:00"/>
    <d v="2008-01-01T00:00:00"/>
    <s v="106100 Const Not Classified-Plt In "/>
    <x v="0"/>
    <s v="000.000 : Non-Unitized"/>
    <x v="0"/>
    <x v="0"/>
    <n v="0"/>
    <n v="0"/>
    <n v="0"/>
  </r>
  <r>
    <n v="86240543"/>
    <x v="2"/>
    <s v="FT MYERS PLANT GAS TURBINE FACILITIES - 5051911045"/>
    <s v="34300Z000-PG0922-FtMyers GTs"/>
    <s v="2007"/>
    <d v="2007-12-01T00:00:00"/>
    <d v="2008-07-01T00:00:00"/>
    <s v="106100 Const Not Classified-Plt In "/>
    <x v="0"/>
    <s v="000.000 : Non-Unitized"/>
    <x v="0"/>
    <x v="0"/>
    <n v="0"/>
    <n v="0"/>
    <n v="0"/>
  </r>
  <r>
    <n v="87579818"/>
    <x v="2"/>
    <s v="FT MYERS PLANT GAS TURBINE FACILITIES - 5051911045"/>
    <s v="34300Z000-PG0922-FtMyers GTs"/>
    <s v="2008"/>
    <d v="2008-09-01T00:00:00"/>
    <d v="2008-09-01T00:00:00"/>
    <s v="106100 Const Not Classified-Plt In "/>
    <x v="0"/>
    <s v="000.000 : Non-Unitized"/>
    <x v="0"/>
    <x v="0"/>
    <n v="0"/>
    <n v="0"/>
    <n v="0"/>
  </r>
  <r>
    <n v="91242459"/>
    <x v="2"/>
    <s v="FT MYERS PLANT GAS TURBINE FACILITIES - 5051911045"/>
    <s v="34300Z000-PG0922-FtMyers GTs"/>
    <s v="2009"/>
    <d v="2009-03-01T00:00:00"/>
    <d v="2009-03-01T00:00:00"/>
    <s v="106100 Const Not Classified-Plt In "/>
    <x v="0"/>
    <s v="000.000 : Non-Unitized"/>
    <x v="0"/>
    <x v="0"/>
    <n v="0"/>
    <n v="0"/>
    <n v="0"/>
  </r>
  <r>
    <n v="95601024"/>
    <x v="2"/>
    <s v="FT MYERS PLANT GAS TURBINE FACILITIES - 5051911045"/>
    <s v="34300Z000-PG0922-FtMyers GTs"/>
    <s v="2009"/>
    <d v="2009-11-01T00:00:00"/>
    <d v="2009-11-01T00:00:00"/>
    <s v="106100 Const Not Classified-Plt In "/>
    <x v="0"/>
    <s v="000.000 : Non-Unitized"/>
    <x v="0"/>
    <x v="0"/>
    <n v="0"/>
    <n v="0"/>
    <n v="0"/>
  </r>
  <r>
    <n v="641319700"/>
    <x v="2"/>
    <s v="FT MYERS PLANT GAS TURBINE FACILITIES - 5051911045"/>
    <s v="34300Z000-PG0922-FtMyers GTs"/>
    <s v="2012"/>
    <d v="2012-12-01T00:00:00"/>
    <d v="2013-03-01T00:00:00"/>
    <s v="106100 Const Not Classified-Plt In "/>
    <x v="0"/>
    <s v="000.000 : Non-Unitized"/>
    <x v="0"/>
    <x v="0"/>
    <n v="0"/>
    <n v="0"/>
    <n v="0"/>
  </r>
  <r>
    <n v="100823558"/>
    <x v="2"/>
    <s v="FT MYERS PLANT GAS TURBINE FACILITIES - 5051911045"/>
    <s v="34300Z000-PG0922-FtMyers GTs"/>
    <s v="2010"/>
    <d v="2010-09-01T00:00:00"/>
    <d v="2010-09-01T00:00:00"/>
    <s v="106100 Const Not Classified-Plt In "/>
    <x v="0"/>
    <s v="000.000 : Non-Unitized"/>
    <x v="0"/>
    <x v="0"/>
    <n v="0"/>
    <n v="0"/>
    <n v="0"/>
  </r>
  <r>
    <n v="623558393"/>
    <x v="2"/>
    <s v="FT MYERS PLANT GAS TURBINE FACILITIES - 5051911045"/>
    <s v="34300Z000-PG0922-FtMyers GTs"/>
    <s v="2011"/>
    <d v="2011-09-01T00:00:00"/>
    <d v="2011-09-01T00:00:00"/>
    <s v="106100 Const Not Classified-Plt In "/>
    <x v="0"/>
    <s v="000.000 : Non-Unitized"/>
    <x v="0"/>
    <x v="0"/>
    <n v="0"/>
    <n v="0"/>
    <n v="0"/>
  </r>
  <r>
    <n v="623558678"/>
    <x v="2"/>
    <s v="FT MYERS PLANT GAS TURBINE FACILITIES - 5051911045"/>
    <s v="34300Z000-PG0922-FtMyers GTs"/>
    <s v="2011"/>
    <d v="2011-09-01T00:00:00"/>
    <d v="2011-09-01T00:00:00"/>
    <s v="106100 Const Not Classified-Plt In "/>
    <x v="0"/>
    <s v="000.000 : Non-Unitized"/>
    <x v="0"/>
    <x v="0"/>
    <n v="0"/>
    <n v="0"/>
    <n v="0"/>
  </r>
  <r>
    <n v="629579698"/>
    <x v="2"/>
    <s v="FT MYERS PLANT GAS TURBINE FACILITIES - 5051911045"/>
    <s v="34300Z000-PG0922-FtMyers GTs"/>
    <s v="2011"/>
    <d v="2011-09-01T00:00:00"/>
    <d v="2012-03-01T00:00:00"/>
    <s v="106100 Const Not Classified-Plt In "/>
    <x v="0"/>
    <s v="000.000 : Non-Unitized"/>
    <x v="0"/>
    <x v="0"/>
    <n v="0"/>
    <n v="0"/>
    <n v="0"/>
  </r>
  <r>
    <n v="637000686"/>
    <x v="2"/>
    <s v="FT MYERS PLANT GAS TURBINE FACILITIES - 5051911045"/>
    <s v="34300Z000-PG0922-FtMyers GTs"/>
    <s v="2012"/>
    <d v="2012-10-01T00:00:00"/>
    <d v="2012-10-01T00:00:00"/>
    <s v="106100 Const Not Classified-Plt In "/>
    <x v="0"/>
    <s v="000.000 : Non-Unitized"/>
    <x v="0"/>
    <x v="0"/>
    <n v="0"/>
    <n v="0"/>
    <n v="0"/>
  </r>
  <r>
    <n v="637005915"/>
    <x v="2"/>
    <s v="FT MYERS PLANT GAS TURBINE FACILITIES - 5051911045"/>
    <s v="34300Z000-PG0922-FtMyers GTs"/>
    <s v="2011"/>
    <d v="2011-09-01T00:00:00"/>
    <d v="2012-10-01T00:00:00"/>
    <s v="106100 Const Not Classified-Plt In "/>
    <x v="0"/>
    <s v="000.000 : Non-Unitized"/>
    <x v="0"/>
    <x v="0"/>
    <n v="0"/>
    <n v="0"/>
    <n v="0"/>
  </r>
  <r>
    <n v="638863016"/>
    <x v="2"/>
    <s v="FT MYERS PLANT GAS TURBINE FACILITIES - 5051911045"/>
    <s v="34300Z000-PG0922-FtMyers GTs"/>
    <s v="2012"/>
    <d v="2012-12-01T00:00:00"/>
    <d v="2012-12-01T00:00:00"/>
    <s v="106100 Const Not Classified-Plt In "/>
    <x v="0"/>
    <s v="000.000 : Non-Unitized"/>
    <x v="0"/>
    <x v="0"/>
    <n v="0"/>
    <n v="0"/>
    <n v="0"/>
  </r>
  <r>
    <n v="639851844"/>
    <x v="2"/>
    <s v="FT MYERS PLANT GAS TURBINE FACILITIES - 5051911045"/>
    <s v="34300Z000-PG0922-FtMyers GTs"/>
    <s v="2012"/>
    <d v="2012-12-01T00:00:00"/>
    <d v="2013-01-01T00:00:00"/>
    <s v="106100 Const Not Classified-Plt In "/>
    <x v="0"/>
    <s v="000.000 : Non-Unitized"/>
    <x v="0"/>
    <x v="0"/>
    <n v="0"/>
    <n v="0"/>
    <n v="0"/>
  </r>
  <r>
    <n v="639867753"/>
    <x v="2"/>
    <s v="FT MYERS PLANT GAS TURBINE FACILITIES - 5051911045"/>
    <s v="34300Z000-PG0922-FtMyers GTs"/>
    <s v="2012"/>
    <d v="2012-10-01T00:00:00"/>
    <d v="2013-01-01T00:00:00"/>
    <s v="106100 Const Not Classified-Plt In "/>
    <x v="0"/>
    <s v="000.000 : Non-Unitized"/>
    <x v="0"/>
    <x v="0"/>
    <n v="0"/>
    <n v="0"/>
    <n v="0"/>
  </r>
  <r>
    <n v="640489951"/>
    <x v="2"/>
    <s v="FT MYERS PLANT GAS TURBINE FACILITIES - 5051911045"/>
    <s v="34300Z000-PG0922-FtMyers GTs"/>
    <s v="2013"/>
    <d v="2013-02-01T00:00:00"/>
    <d v="2013-02-01T00:00:00"/>
    <s v="106100 Const Not Classified-Plt In "/>
    <x v="0"/>
    <s v="000.000 : Non-Unitized"/>
    <x v="0"/>
    <x v="0"/>
    <n v="0"/>
    <n v="0"/>
    <n v="0"/>
  </r>
  <r>
    <n v="640493711"/>
    <x v="2"/>
    <s v="FT MYERS PLANT GAS TURBINE FACILITIES - 5051911045"/>
    <s v="34300Z000-PG0922-FtMyers GTs"/>
    <s v="2013"/>
    <d v="2013-02-01T00:00:00"/>
    <d v="2013-02-01T00:00:00"/>
    <s v="106100 Const Not Classified-Plt In "/>
    <x v="0"/>
    <s v="000.000 : Non-Unitized"/>
    <x v="0"/>
    <x v="0"/>
    <n v="0"/>
    <n v="0"/>
    <n v="0"/>
  </r>
  <r>
    <n v="640496762"/>
    <x v="2"/>
    <s v="FT MYERS PLANT GAS TURBINE FACILITIES - 5051911045"/>
    <s v="34300Z000-PG0922-FtMyers GTs"/>
    <s v="2012"/>
    <d v="2012-10-01T00:00:00"/>
    <d v="2013-02-01T00:00:00"/>
    <s v="106100 Const Not Classified-Plt In "/>
    <x v="0"/>
    <s v="000.000 : Non-Unitized"/>
    <x v="0"/>
    <x v="0"/>
    <n v="0"/>
    <n v="0"/>
    <n v="0"/>
  </r>
  <r>
    <n v="640501283"/>
    <x v="2"/>
    <s v="FT MYERS PLANT GAS TURBINE FACILITIES - 5051911045"/>
    <s v="34300Z000-PG0922-FtMyers GTs"/>
    <s v="2012"/>
    <d v="2012-12-01T00:00:00"/>
    <d v="2013-02-01T00:00:00"/>
    <s v="106100 Const Not Classified-Plt In "/>
    <x v="0"/>
    <s v="000.000 : Non-Unitized"/>
    <x v="0"/>
    <x v="0"/>
    <n v="0"/>
    <n v="0"/>
    <n v="0"/>
  </r>
  <r>
    <n v="641318457"/>
    <x v="2"/>
    <s v="FT MYERS PLANT GAS TURBINE FACILITIES - 5051911045"/>
    <s v="34300Z000-PG0922-FtMyers GTs"/>
    <s v="2013"/>
    <d v="2013-02-01T00:00:00"/>
    <d v="2013-03-01T00:00:00"/>
    <s v="106100 Const Not Classified-Plt In "/>
    <x v="0"/>
    <s v="000.000 : Non-Unitized"/>
    <x v="0"/>
    <x v="0"/>
    <n v="0"/>
    <n v="0"/>
    <n v="0"/>
  </r>
  <r>
    <n v="641323236"/>
    <x v="2"/>
    <s v="FT MYERS PLANT GAS TURBINE FACILITIES - 5051911045"/>
    <s v="34300Z000-PG0922-FtMyers GTs"/>
    <s v="2012"/>
    <d v="2012-10-01T00:00:00"/>
    <d v="2013-03-01T00:00:00"/>
    <s v="106100 Const Not Classified-Plt In "/>
    <x v="0"/>
    <s v="000.000 : Non-Unitized"/>
    <x v="0"/>
    <x v="0"/>
    <n v="0"/>
    <n v="0"/>
    <n v="0"/>
  </r>
  <r>
    <n v="645973071"/>
    <x v="2"/>
    <s v="FT MYERS PLANT GAS TURBINE FACILITIES - 5051911045"/>
    <s v="34300Z000-PG0922-FtMyers GTs"/>
    <s v="2013"/>
    <d v="2013-08-01T00:00:00"/>
    <d v="2013-08-01T00:00:00"/>
    <s v="106100 Const Not Classified-Plt In "/>
    <x v="0"/>
    <s v="000.000 : Non-Unitized"/>
    <x v="0"/>
    <x v="0"/>
    <n v="0"/>
    <n v="0"/>
    <n v="0"/>
  </r>
  <r>
    <n v="654507927"/>
    <x v="2"/>
    <s v="FT MYERS PLANT GAS TURBINE FACILITIES - 5051911045"/>
    <s v="34300Z000-PG0922-FtMyers GTs"/>
    <s v="2014"/>
    <d v="2014-01-01T00:00:00"/>
    <d v="2014-01-01T00:00:00"/>
    <s v="106100 Const Not Classified-Plt In "/>
    <x v="0"/>
    <s v="000.000 : Non-Unitized"/>
    <x v="0"/>
    <x v="0"/>
    <n v="0"/>
    <n v="0"/>
    <n v="0"/>
  </r>
  <r>
    <n v="655733236"/>
    <x v="2"/>
    <s v="FT MYERS PLANT GAS TURBINE FACILITIES - 5051911045"/>
    <s v="34300Z000-PG0922-FtMyers GTs"/>
    <s v="2013"/>
    <d v="2013-08-01T00:00:00"/>
    <d v="2014-02-01T00:00:00"/>
    <s v="106100 Const Not Classified-Plt In "/>
    <x v="0"/>
    <s v="000.000 : Non-Unitized"/>
    <x v="0"/>
    <x v="0"/>
    <n v="0"/>
    <n v="0"/>
    <n v="0"/>
  </r>
  <r>
    <n v="660084531"/>
    <x v="2"/>
    <s v="FT MYERS PLANT GAS TURBINE FACILITIES - 5051911045"/>
    <s v="34300Z000-PG0922-FtMyers GTs"/>
    <s v="2014"/>
    <d v="2014-01-01T00:00:00"/>
    <d v="2014-04-01T00:00:00"/>
    <s v="106100 Const Not Classified-Plt In "/>
    <x v="0"/>
    <s v="000.000 : Non-Unitized"/>
    <x v="0"/>
    <x v="0"/>
    <n v="0"/>
    <n v="0"/>
    <n v="0"/>
  </r>
  <r>
    <n v="660084856"/>
    <x v="2"/>
    <s v="FT MYERS PLANT GAS TURBINE FACILITIES - 5051911045"/>
    <s v="34300Z000-PG0922-FtMyers GTs"/>
    <s v="2013"/>
    <d v="2013-08-01T00:00:00"/>
    <d v="2014-04-01T00:00:00"/>
    <s v="106100 Const Not Classified-Plt In "/>
    <x v="0"/>
    <s v="000.000 : Non-Unitized"/>
    <x v="0"/>
    <x v="0"/>
    <n v="0"/>
    <n v="0"/>
    <n v="0"/>
  </r>
  <r>
    <n v="82109332"/>
    <x v="2"/>
    <s v="FT MYERS PLANT GAS TURBINE FACILITIES - 5051911045"/>
    <s v="34300Z031-PG0922-FtMyers GTs"/>
    <s v="2007"/>
    <d v="2007-12-01T00:00:00"/>
    <d v="2007-12-01T00:00:00"/>
    <s v="106100 Const Not Classified-Plt In "/>
    <x v="0"/>
    <s v="000.000 : Non-Unitized"/>
    <x v="3"/>
    <x v="0"/>
    <n v="0"/>
    <n v="0"/>
    <n v="0"/>
  </r>
  <r>
    <n v="82109526"/>
    <x v="2"/>
    <s v="FT MYERS PLANT GAS TURBINE FACILITIES - 5051911045"/>
    <s v="34300Z031-PG0922-FtMyers GTs"/>
    <s v="2007"/>
    <d v="2007-12-01T00:00:00"/>
    <d v="2008-01-01T00:00:00"/>
    <s v="106100 Const Not Classified-Plt In "/>
    <x v="0"/>
    <s v="000.000 : Non-Unitized"/>
    <x v="3"/>
    <x v="0"/>
    <n v="0"/>
    <n v="0"/>
    <n v="0"/>
  </r>
  <r>
    <n v="53248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43.9410 : TANK                    "/>
    <x v="0"/>
    <x v="0"/>
    <n v="0"/>
    <n v="0"/>
    <n v="0"/>
  </r>
  <r>
    <n v="53261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43.9414 : WASH NOZZLES            "/>
    <x v="0"/>
    <x v="0"/>
    <n v="0"/>
    <n v="0"/>
    <n v="0"/>
  </r>
  <r>
    <n v="50560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000.000 : FPL Conversion 000"/>
    <x v="0"/>
    <x v="0"/>
    <n v="0"/>
    <n v="0"/>
    <n v="0"/>
  </r>
  <r>
    <n v="50561"/>
    <x v="2"/>
    <s v="FT MYERS PLANT GAS TURBINE FACILITIES - 5051911045"/>
    <s v="34300Z000-PG0922-FtMyers GTs"/>
    <s v="1979"/>
    <d v="1979-07-01T00:00:00"/>
    <d v="1979-07-01T00:00:00"/>
    <s v="101000 Electric Plant In Service"/>
    <x v="0"/>
    <s v="000.000 : FPL Conversion 000"/>
    <x v="0"/>
    <x v="0"/>
    <n v="0"/>
    <n v="0"/>
    <n v="0"/>
  </r>
  <r>
    <n v="50562"/>
    <x v="2"/>
    <s v="FT MYERS PLANT GAS TURBINE FACILITIES - 5051911045"/>
    <s v="34300Z000-PG0922-FtMyers GTs"/>
    <s v="1983"/>
    <d v="1983-07-01T00:00:00"/>
    <d v="1983-07-01T00:00:00"/>
    <s v="101000 Electric Plant In Service"/>
    <x v="0"/>
    <s v="000.000 : FPL Conversion 000"/>
    <x v="0"/>
    <x v="0"/>
    <n v="0"/>
    <n v="0"/>
    <n v="0"/>
  </r>
  <r>
    <n v="50563"/>
    <x v="2"/>
    <s v="FT MYERS PLANT GAS TURBINE FACILITIES - 5051911045"/>
    <s v="34300Z000-PG0922-FtMyers GTs"/>
    <s v="1991"/>
    <d v="1991-07-01T00:00:00"/>
    <d v="1991-07-01T00:00:00"/>
    <s v="101000 Electric Plant In Service"/>
    <x v="0"/>
    <s v="000.000 : FPL Conversion 000"/>
    <x v="0"/>
    <x v="0"/>
    <n v="0"/>
    <n v="0"/>
    <n v="0"/>
  </r>
  <r>
    <n v="50564"/>
    <x v="2"/>
    <s v="FT MYERS PLANT GAS TURBINE FACILITIES - 5051911045"/>
    <s v="34300Z000-PG0922-FtMyers GTs"/>
    <s v="1992"/>
    <d v="1992-07-01T00:00:00"/>
    <d v="1992-07-01T00:00:00"/>
    <s v="101000 Electric Plant In Service"/>
    <x v="0"/>
    <s v="000.000 : FPL Conversion 000"/>
    <x v="0"/>
    <x v="0"/>
    <n v="0"/>
    <n v="0"/>
    <n v="0"/>
  </r>
  <r>
    <n v="50565"/>
    <x v="2"/>
    <s v="FT MYERS PLANT GAS TURBINE FACILITIES - 5051911045"/>
    <s v="34300Z000-PG0922-FtMyers GTs"/>
    <s v="1999"/>
    <d v="1999-07-01T00:00:00"/>
    <d v="1999-07-01T00:00:00"/>
    <s v="101000 Electric Plant In Service"/>
    <x v="0"/>
    <s v="000.000 : FPL Conversion 000"/>
    <x v="0"/>
    <x v="0"/>
    <n v="0"/>
    <n v="0"/>
    <n v="0"/>
  </r>
  <r>
    <n v="50566"/>
    <x v="2"/>
    <s v="FT MYERS PLANT GAS TURBINE FACILITIES - 5051911045"/>
    <s v="34300Z000-PG0922-FtMyers GTs"/>
    <s v="2001"/>
    <d v="2001-07-01T00:00:00"/>
    <d v="2001-07-01T00:00:00"/>
    <s v="101000 Electric Plant In Service"/>
    <x v="0"/>
    <s v="000.000 : FPL Conversion 000"/>
    <x v="0"/>
    <x v="0"/>
    <n v="0"/>
    <n v="0"/>
    <n v="0"/>
  </r>
  <r>
    <n v="53079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5.9346 : INTERIOR DUCTWORK W/INSU"/>
    <x v="0"/>
    <x v="0"/>
    <n v="0"/>
    <n v="0"/>
    <n v="0"/>
  </r>
  <r>
    <n v="18050724"/>
    <x v="2"/>
    <s v="FT MYERS PLANT GAS TURBINE FACILITIES - 5051911045"/>
    <s v="34300Z000-PG0922-FtMyers GTs"/>
    <s v="2002"/>
    <d v="2002-05-01T00:00:00"/>
    <d v="2002-01-01T00:00:00"/>
    <s v="101000 Electric Plant In Service"/>
    <x v="0"/>
    <s v="835.9346 : INTERIOR DUCTWORK W/INSU"/>
    <x v="0"/>
    <x v="0"/>
    <n v="0"/>
    <n v="0"/>
    <n v="0"/>
  </r>
  <r>
    <n v="88716078"/>
    <x v="2"/>
    <s v="FT MYERS PLANT GAS TURBINE FACILITIES - 5051911045"/>
    <s v="34300Z000-PG0922-FtMyers GTs"/>
    <s v="2001"/>
    <d v="2001-03-01T00:00:00"/>
    <d v="2001-01-01T00:00:00"/>
    <s v="101000 Electric Plant In Service"/>
    <x v="0"/>
    <s v="835.9346 : INTERIOR DUCTWORK W/INSU"/>
    <x v="0"/>
    <x v="0"/>
    <n v="0"/>
    <n v="0"/>
    <n v="0"/>
  </r>
  <r>
    <n v="53037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4.9334 : INLET BLEED HEAT SYSTEM"/>
    <x v="0"/>
    <x v="0"/>
    <n v="0"/>
    <n v="0"/>
    <n v="0"/>
  </r>
  <r>
    <n v="72797803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8.0577 : DISPLAY"/>
    <x v="0"/>
    <x v="0"/>
    <n v="0"/>
    <n v="0"/>
    <n v="0"/>
  </r>
  <r>
    <n v="72797797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8.0572 : CONTROLLER"/>
    <x v="0"/>
    <x v="0"/>
    <n v="0"/>
    <n v="0"/>
    <n v="0"/>
  </r>
  <r>
    <n v="72835715"/>
    <x v="2"/>
    <s v="FT MYERS PLANT GAS TURBINE FACILITIES - 5051911045"/>
    <s v="34300Z000-PG0922-FtMyers GTs"/>
    <s v="2006"/>
    <d v="2006-05-01T00:00:00"/>
    <d v="2006-01-01T00:00:00"/>
    <s v="101000 Electric Plant In Service"/>
    <x v="0"/>
    <s v="148.0572 : CONTROLLER"/>
    <x v="0"/>
    <x v="0"/>
    <n v="0"/>
    <n v="0"/>
    <n v="0"/>
  </r>
  <r>
    <n v="72797794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8.0571 : OPERATOR STATION"/>
    <x v="0"/>
    <x v="0"/>
    <n v="0"/>
    <n v="0"/>
    <n v="0"/>
  </r>
  <r>
    <n v="86469177"/>
    <x v="2"/>
    <s v="FT MYERS PLANT GAS TURBINE FACILITIES - 5051911045"/>
    <s v="34300Z000-PG0922-FtMyers GTs"/>
    <s v="2007"/>
    <d v="2007-11-01T00:00:00"/>
    <d v="2007-01-01T00:00:00"/>
    <s v="101000 Electric Plant In Service"/>
    <x v="0"/>
    <s v="148.0571 : OPERATOR STATION"/>
    <x v="0"/>
    <x v="0"/>
    <n v="0"/>
    <n v="0"/>
    <n v="0"/>
  </r>
  <r>
    <n v="72797800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8.0573 : OPERATING SYSTEM"/>
    <x v="0"/>
    <x v="0"/>
    <n v="0"/>
    <n v="0"/>
    <n v="0"/>
  </r>
  <r>
    <n v="72835743"/>
    <x v="2"/>
    <s v="FT MYERS PLANT GAS TURBINE FACILITIES - 5051911045"/>
    <s v="34300Z000-PG0922-FtMyers GTs"/>
    <s v="2006"/>
    <d v="2006-05-01T00:00:00"/>
    <d v="2006-01-01T00:00:00"/>
    <s v="101000 Electric Plant In Service"/>
    <x v="0"/>
    <s v="148.0573 : OPERATING SYSTEM"/>
    <x v="0"/>
    <x v="0"/>
    <n v="0"/>
    <n v="0"/>
    <n v="0"/>
  </r>
  <r>
    <n v="86469215"/>
    <x v="2"/>
    <s v="FT MYERS PLANT GAS TURBINE FACILITIES - 5051911045"/>
    <s v="34300Z000-PG0922-FtMyers GTs"/>
    <s v="2007"/>
    <d v="2007-11-01T00:00:00"/>
    <d v="2007-01-01T00:00:00"/>
    <s v="101000 Electric Plant In Service"/>
    <x v="0"/>
    <s v="148.0574 : SYSTEM INTERFACE"/>
    <x v="0"/>
    <x v="0"/>
    <n v="0"/>
    <n v="0"/>
    <n v="0"/>
  </r>
  <r>
    <n v="71808594"/>
    <x v="2"/>
    <s v="FT MYERS PLANT GAS TURBINE FACILITIES - 5051911045"/>
    <s v="34300Z000-PG0922-FtMyers GTs"/>
    <s v="2006"/>
    <d v="2006-05-01T00:00:00"/>
    <d v="2006-06-01T00:00:00"/>
    <s v="101000 Electric Plant In Service"/>
    <x v="0"/>
    <s v="145.0263 : FUEL NOZZLE"/>
    <x v="0"/>
    <x v="0"/>
    <n v="0"/>
    <n v="0"/>
    <n v="0"/>
  </r>
  <r>
    <n v="71809048"/>
    <x v="2"/>
    <s v="FT MYERS PLANT GAS TURBINE FACILITIES - 5051911045"/>
    <s v="34300Z000-PG0922-FtMyers GTs"/>
    <s v="2005"/>
    <d v="2005-05-01T00:00:00"/>
    <d v="2005-05-01T00:00:00"/>
    <s v="101000 Electric Plant In Service"/>
    <x v="0"/>
    <s v="145.0263 : FUEL NOZZLE"/>
    <x v="0"/>
    <x v="0"/>
    <n v="0"/>
    <n v="0"/>
    <n v="0"/>
  </r>
  <r>
    <n v="85925362"/>
    <x v="2"/>
    <s v="FT MYERS PLANT GAS TURBINE FACILITIES - 5051911045"/>
    <s v="34300Z000-PG0922-FtMyers GTs"/>
    <s v="2007"/>
    <d v="2007-04-01T00:00:00"/>
    <d v="2007-04-01T00:00:00"/>
    <s v="101000 Electric Plant In Service"/>
    <x v="0"/>
    <s v="145.0263 : FUEL NOZZLE"/>
    <x v="0"/>
    <x v="0"/>
    <n v="0"/>
    <n v="0"/>
    <n v="0"/>
  </r>
  <r>
    <n v="61189134"/>
    <x v="2"/>
    <s v="FT MYERS PLANT GAS TURBINE FACILITIES - 5051911045"/>
    <s v="34300Z000-PG0922-FtMyers GTs"/>
    <s v="2005"/>
    <d v="2005-08-01T00:00:00"/>
    <d v="2005-08-01T00:00:00"/>
    <s v="101000 Electric Plant In Service"/>
    <x v="0"/>
    <s v="145.0265 : COMBUSTOR LINER"/>
    <x v="0"/>
    <x v="0"/>
    <n v="0"/>
    <n v="0"/>
    <n v="0"/>
  </r>
  <r>
    <n v="71808595"/>
    <x v="2"/>
    <s v="FT MYERS PLANT GAS TURBINE FACILITIES - 5051911045"/>
    <s v="34300Z000-PG0922-FtMyers GTs"/>
    <s v="2006"/>
    <d v="2006-05-01T00:00:00"/>
    <d v="2006-06-01T00:00:00"/>
    <s v="101000 Electric Plant In Service"/>
    <x v="0"/>
    <s v="145.0265 : COMBUSTOR LINER"/>
    <x v="0"/>
    <x v="0"/>
    <n v="0"/>
    <n v="0"/>
    <n v="0"/>
  </r>
  <r>
    <n v="71809051"/>
    <x v="2"/>
    <s v="FT MYERS PLANT GAS TURBINE FACILITIES - 5051911045"/>
    <s v="34300Z000-PG0922-FtMyers GTs"/>
    <s v="2006"/>
    <d v="2006-01-01T00:00:00"/>
    <d v="2006-02-01T00:00:00"/>
    <s v="101000 Electric Plant In Service"/>
    <x v="0"/>
    <s v="145.0265 : COMBUSTOR LINER"/>
    <x v="0"/>
    <x v="0"/>
    <n v="0"/>
    <n v="0"/>
    <n v="0"/>
  </r>
  <r>
    <n v="71808566"/>
    <x v="2"/>
    <s v="FT MYERS PLANT GAS TURBINE FACILITIES - 5051911045"/>
    <s v="34300Z000-PG0922-FtMyers GTs"/>
    <s v="2006"/>
    <d v="2006-05-01T00:00:00"/>
    <d v="2006-06-01T00:00:00"/>
    <s v="101000 Electric Plant In Service"/>
    <x v="0"/>
    <s v="145.0252 : TRANSITION NOZZLE"/>
    <x v="0"/>
    <x v="0"/>
    <n v="0"/>
    <n v="0"/>
    <n v="0"/>
  </r>
  <r>
    <n v="71809054"/>
    <x v="2"/>
    <s v="FT MYERS PLANT GAS TURBINE FACILITIES - 5051911045"/>
    <s v="34300Z000-PG0922-FtMyers GTs"/>
    <s v="2005"/>
    <d v="2005-05-01T00:00:00"/>
    <d v="2005-05-01T00:00:00"/>
    <s v="101000 Electric Plant In Service"/>
    <x v="0"/>
    <s v="145.0252 : TRANSITION NOZZLE"/>
    <x v="0"/>
    <x v="0"/>
    <n v="0"/>
    <n v="0"/>
    <n v="0"/>
  </r>
  <r>
    <n v="85925344"/>
    <x v="2"/>
    <s v="FT MYERS PLANT GAS TURBINE FACILITIES - 5051911045"/>
    <s v="34300Z000-PG0922-FtMyers GTs"/>
    <s v="2007"/>
    <d v="2007-04-01T00:00:00"/>
    <d v="2007-04-01T00:00:00"/>
    <s v="101000 Electric Plant In Service"/>
    <x v="0"/>
    <s v="145.0252 : TRANSITION NOZZLE"/>
    <x v="0"/>
    <x v="0"/>
    <n v="0"/>
    <n v="0"/>
    <n v="0"/>
  </r>
  <r>
    <n v="71808596"/>
    <x v="2"/>
    <s v="FT MYERS PLANT GAS TURBINE FACILITIES - 5051911045"/>
    <s v="34300Z000-PG0922-FtMyers GTs"/>
    <s v="2006"/>
    <d v="2006-05-01T00:00:00"/>
    <d v="2006-06-01T00:00:00"/>
    <s v="101000 Electric Plant In Service"/>
    <x v="0"/>
    <s v="145.0268 : TURBINE BLADES (ROTATING"/>
    <x v="0"/>
    <x v="0"/>
    <n v="0"/>
    <n v="0"/>
    <n v="0"/>
  </r>
  <r>
    <n v="71809045"/>
    <x v="2"/>
    <s v="FT MYERS PLANT GAS TURBINE FACILITIES - 5051911045"/>
    <s v="34300Z000-PG0922-FtMyers GTs"/>
    <s v="2005"/>
    <d v="2005-11-01T00:00:00"/>
    <d v="2005-12-01T00:00:00"/>
    <s v="101000 Electric Plant In Service"/>
    <x v="0"/>
    <s v="145.0268 : TURBINE BLADES (ROTATING"/>
    <x v="0"/>
    <x v="0"/>
    <n v="0"/>
    <n v="0"/>
    <n v="0"/>
  </r>
  <r>
    <n v="49598958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69 : TURBINE BLADES(STATIONAR"/>
    <x v="0"/>
    <x v="0"/>
    <n v="0"/>
    <n v="0"/>
    <n v="0"/>
  </r>
  <r>
    <n v="86567787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8.9373 : MOTOR ROTATING ASSEMBLY"/>
    <x v="0"/>
    <x v="0"/>
    <n v="0"/>
    <n v="0"/>
    <n v="0"/>
  </r>
  <r>
    <n v="53154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8.9365 : DRIVE,ELEC. MOTOR, ROTAT"/>
    <x v="0"/>
    <x v="0"/>
    <n v="0"/>
    <n v="0"/>
    <n v="0"/>
  </r>
  <r>
    <n v="53161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8.9366 : DRIVE, ELECTRIC MOTOR,ST"/>
    <x v="0"/>
    <x v="0"/>
    <n v="0"/>
    <n v="0"/>
    <n v="0"/>
  </r>
  <r>
    <n v="86567790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8.9376 : MOTOR STATIONARY WINDING"/>
    <x v="0"/>
    <x v="0"/>
    <n v="0"/>
    <n v="0"/>
    <n v="0"/>
  </r>
  <r>
    <n v="50691"/>
    <x v="2"/>
    <s v="FT MYERS PLANT GAS TURBINE FACILITIES - 5051911045"/>
    <s v="34300Z000-PG0922-FtMyers GTs"/>
    <s v="1999"/>
    <d v="1999-07-01T00:00:00"/>
    <d v="1999-07-01T00:00:00"/>
    <s v="101000 Electric Plant In Service"/>
    <x v="0"/>
    <s v="002.004  : VENDOR/CONTRACTOR CONTRI"/>
    <x v="0"/>
    <x v="0"/>
    <n v="0"/>
    <n v="0"/>
    <n v="0"/>
  </r>
  <r>
    <n v="52980"/>
    <x v="2"/>
    <s v="FT MYERS PLANT GAS TURBINE FACILITIES - 5051911045"/>
    <s v="34300Z000-PG0922-FtMyers GTs"/>
    <s v="1983"/>
    <d v="1983-07-01T00:00:00"/>
    <d v="1983-07-01T00:00:00"/>
    <s v="101000 Electric Plant In Service"/>
    <x v="0"/>
    <s v="831.9248 : COMPRESSOR ATOMIZING AIR"/>
    <x v="0"/>
    <x v="0"/>
    <n v="0"/>
    <n v="0"/>
    <n v="0"/>
  </r>
  <r>
    <n v="53563"/>
    <x v="2"/>
    <s v="FT MYERS PLANT GAS TURBINE FACILITIES - 5051911045"/>
    <s v="34400Z000-PG0922-FtMyers GTs"/>
    <s v="1990"/>
    <d v="1990-07-01T00:00:00"/>
    <d v="1990-07-01T00:00:00"/>
    <s v="101000 Electric Plant In Service"/>
    <x v="1"/>
    <s v="272.1573 : ROTOR"/>
    <x v="0"/>
    <x v="0"/>
    <n v="0"/>
    <n v="0"/>
    <n v="0"/>
  </r>
  <r>
    <n v="53543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272.1572 : ROTOR COILS"/>
    <x v="0"/>
    <x v="0"/>
    <n v="0"/>
    <n v="0"/>
    <n v="0"/>
  </r>
  <r>
    <n v="53587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272.1574 : STATOR COILS"/>
    <x v="0"/>
    <x v="0"/>
    <n v="0"/>
    <n v="0"/>
    <n v="0"/>
  </r>
  <r>
    <n v="53604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272.1575 : WEDGE SYSTEM"/>
    <x v="0"/>
    <x v="0"/>
    <n v="0"/>
    <n v="0"/>
    <n v="0"/>
  </r>
  <r>
    <n v="71323862"/>
    <x v="2"/>
    <s v="FT MYERS PLANT GAS TURBINE FACILITIES - 5051911045"/>
    <s v="34400Z000-PG0922-FtMyers GTs"/>
    <s v="2006"/>
    <d v="2006-05-01T00:00:00"/>
    <d v="2006-06-01T00:00:00"/>
    <s v="101000 Electric Plant In Service"/>
    <x v="1"/>
    <s v="272.1575 : WEDGE SYSTEM"/>
    <x v="0"/>
    <x v="0"/>
    <n v="0"/>
    <n v="0"/>
    <n v="0"/>
  </r>
  <r>
    <n v="818695"/>
    <x v="2"/>
    <s v="FT MYERS PLANT GAS TURBINE FACILITIES - 5051911045"/>
    <s v="34400Z000-PG0922-FtMyers GTs"/>
    <s v="1990"/>
    <d v="1990-07-01T00:00:00"/>
    <d v="1990-07-01T00:00:00"/>
    <s v="106100 Const Not Classified-Plt In "/>
    <x v="1"/>
    <s v="000.000 : Non-Unitized"/>
    <x v="0"/>
    <x v="0"/>
    <n v="0"/>
    <n v="0"/>
    <n v="0"/>
  </r>
  <r>
    <n v="818696"/>
    <x v="2"/>
    <s v="FT MYERS PLANT GAS TURBINE FACILITIES - 5051911045"/>
    <s v="34400Z000-PG0922-FtMyers GTs"/>
    <s v="1993"/>
    <d v="1993-07-01T00:00:00"/>
    <d v="1993-07-01T00:00:00"/>
    <s v="106100 Const Not Classified-Plt In "/>
    <x v="1"/>
    <s v="000.000 : Non-Unitized"/>
    <x v="0"/>
    <x v="0"/>
    <n v="0"/>
    <n v="0"/>
    <n v="0"/>
  </r>
  <r>
    <n v="818697"/>
    <x v="2"/>
    <s v="FT MYERS PLANT GAS TURBINE FACILITIES - 5051911045"/>
    <s v="34400Z000-PG0922-FtMyers GTs"/>
    <s v="1996"/>
    <d v="1996-07-01T00:00:00"/>
    <d v="1996-07-01T00:00:00"/>
    <s v="106100 Const Not Classified-Plt In "/>
    <x v="1"/>
    <s v="000.000 : Non-Unitized"/>
    <x v="0"/>
    <x v="0"/>
    <n v="0"/>
    <n v="0"/>
    <n v="0"/>
  </r>
  <r>
    <n v="48581702"/>
    <x v="2"/>
    <s v="FT MYERS PLANT GAS TURBINE FACILITIES - 5051911045"/>
    <s v="34400Z000-PG0922-FtMyers GTs"/>
    <s v="2004"/>
    <d v="2004-11-01T00:00:00"/>
    <d v="2004-11-01T00:00:00"/>
    <s v="106100 Const Not Classified-Plt In "/>
    <x v="1"/>
    <s v="000.000 : Non-Unitized"/>
    <x v="0"/>
    <x v="0"/>
    <n v="0"/>
    <n v="0"/>
    <n v="0"/>
  </r>
  <r>
    <n v="49973633"/>
    <x v="2"/>
    <s v="FT MYERS PLANT GAS TURBINE FACILITIES - 5051911045"/>
    <s v="34400Z000-PG0922-FtMyers GTs"/>
    <s v="2004"/>
    <d v="2004-11-01T00:00:00"/>
    <d v="2005-01-01T00:00:00"/>
    <s v="106100 Const Not Classified-Plt In "/>
    <x v="1"/>
    <s v="000.000 : Non-Unitized"/>
    <x v="0"/>
    <x v="0"/>
    <n v="0"/>
    <n v="0"/>
    <n v="0"/>
  </r>
  <r>
    <n v="56105819"/>
    <x v="2"/>
    <s v="FT MYERS PLANT GAS TURBINE FACILITIES - 5051911045"/>
    <s v="34400Z000-PG0922-FtMyers GTs"/>
    <s v="2005"/>
    <d v="2005-08-01T00:00:00"/>
    <d v="2005-08-01T00:00:00"/>
    <s v="106100 Const Not Classified-Plt In "/>
    <x v="1"/>
    <s v="000.000 : Non-Unitized"/>
    <x v="0"/>
    <x v="0"/>
    <n v="0"/>
    <n v="0"/>
    <n v="0"/>
  </r>
  <r>
    <n v="57564163"/>
    <x v="2"/>
    <s v="FT MYERS PLANT GAS TURBINE FACILITIES - 5051911045"/>
    <s v="34400Z000-PG0922-FtMyers GTs"/>
    <s v="2005"/>
    <d v="2005-08-01T00:00:00"/>
    <d v="2005-10-01T00:00:00"/>
    <s v="106100 Const Not Classified-Plt In "/>
    <x v="1"/>
    <s v="000.000 : Non-Unitized"/>
    <x v="0"/>
    <x v="0"/>
    <n v="0"/>
    <n v="0"/>
    <n v="0"/>
  </r>
  <r>
    <n v="64333042"/>
    <x v="2"/>
    <s v="FT MYERS PLANT GAS TURBINE FACILITIES - 5051911045"/>
    <s v="34400Z000-PG0922-FtMyers GTs"/>
    <s v="2006"/>
    <d v="2006-05-01T00:00:00"/>
    <d v="2006-06-01T00:00:00"/>
    <s v="106100 Const Not Classified-Plt In "/>
    <x v="1"/>
    <s v="000.000 : Non-Unitized"/>
    <x v="0"/>
    <x v="0"/>
    <n v="0"/>
    <n v="0"/>
    <n v="0"/>
  </r>
  <r>
    <n v="68398924"/>
    <x v="2"/>
    <s v="FT MYERS PLANT GAS TURBINE FACILITIES - 5051911045"/>
    <s v="34400Z000-PG0922-FtMyers GTs"/>
    <s v="2006"/>
    <d v="2006-10-01T00:00:00"/>
    <d v="2006-10-01T00:00:00"/>
    <s v="106100 Const Not Classified-Plt In "/>
    <x v="1"/>
    <s v="000.000 : Non-Unitized"/>
    <x v="0"/>
    <x v="0"/>
    <n v="0"/>
    <n v="0"/>
    <n v="0"/>
  </r>
  <r>
    <n v="71449481"/>
    <x v="2"/>
    <s v="FT MYERS PLANT GAS TURBINE FACILITIES - 5051911045"/>
    <s v="34400Z000-PG0922-FtMyers GTs"/>
    <s v="2006"/>
    <d v="2006-10-01T00:00:00"/>
    <d v="2007-01-01T00:00:00"/>
    <s v="106100 Const Not Classified-Plt In "/>
    <x v="1"/>
    <s v="000.000 : Non-Unitized"/>
    <x v="0"/>
    <x v="0"/>
    <n v="0"/>
    <n v="0"/>
    <n v="0"/>
  </r>
  <r>
    <n v="73830772"/>
    <x v="2"/>
    <s v="FT MYERS PLANT GAS TURBINE FACILITIES - 5051911045"/>
    <s v="34400Z000-PG0922-FtMyers GTs"/>
    <s v="2007"/>
    <d v="2007-04-01T00:00:00"/>
    <d v="2007-04-01T00:00:00"/>
    <s v="106100 Const Not Classified-Plt In "/>
    <x v="1"/>
    <s v="000.000 : Non-Unitized"/>
    <x v="0"/>
    <x v="0"/>
    <n v="0"/>
    <n v="0"/>
    <n v="0"/>
  </r>
  <r>
    <n v="638865625"/>
    <x v="2"/>
    <s v="FT MYERS PLANT GAS TURBINE FACILITIES - 5051911045"/>
    <s v="34400Z000-PG0922-FtMyers GTs"/>
    <s v="2012"/>
    <d v="2012-12-01T00:00:00"/>
    <d v="2012-12-01T00:00:00"/>
    <s v="106100 Const Not Classified-Plt In "/>
    <x v="1"/>
    <s v="000.000 : Non-Unitized"/>
    <x v="0"/>
    <x v="0"/>
    <n v="0"/>
    <n v="0"/>
    <n v="0"/>
  </r>
  <r>
    <n v="653212834"/>
    <x v="2"/>
    <s v="FT MYERS PLANT GAS TURBINE FACILITIES - 5051911045"/>
    <s v="34400Z000-PG0922-FtMyers GTs"/>
    <s v="2012"/>
    <d v="2012-12-01T00:00:00"/>
    <d v="2013-11-01T00:00:00"/>
    <s v="106100 Const Not Classified-Plt In "/>
    <x v="1"/>
    <s v="000.000 : Non-Unitized"/>
    <x v="0"/>
    <x v="0"/>
    <n v="0"/>
    <n v="0"/>
    <n v="0"/>
  </r>
  <r>
    <n v="53439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000.000 : FPL Conversion 000"/>
    <x v="0"/>
    <x v="0"/>
    <n v="0"/>
    <n v="0"/>
    <n v="0"/>
  </r>
  <r>
    <n v="53440"/>
    <x v="2"/>
    <s v="FT MYERS PLANT GAS TURBINE FACILITIES - 5051911045"/>
    <s v="34400Z000-PG0922-FtMyers GTs"/>
    <s v="1979"/>
    <d v="1979-07-01T00:00:00"/>
    <d v="1979-07-01T00:00:00"/>
    <s v="101000 Electric Plant In Service"/>
    <x v="1"/>
    <s v="000.000 : FPL Conversion 000"/>
    <x v="0"/>
    <x v="0"/>
    <n v="0"/>
    <n v="0"/>
    <n v="0"/>
  </r>
  <r>
    <n v="53441"/>
    <x v="2"/>
    <s v="FT MYERS PLANT GAS TURBINE FACILITIES - 5051911045"/>
    <s v="34400Z000-PG0922-FtMyers GTs"/>
    <s v="1990"/>
    <d v="1990-07-01T00:00:00"/>
    <d v="1990-07-01T00:00:00"/>
    <s v="101000 Electric Plant In Service"/>
    <x v="1"/>
    <s v="000.000 : FPL Conversion 000"/>
    <x v="0"/>
    <x v="0"/>
    <n v="0"/>
    <n v="0"/>
    <n v="0"/>
  </r>
  <r>
    <n v="53443"/>
    <x v="2"/>
    <s v="FT MYERS PLANT GAS TURBINE FACILITIES - 5051911045"/>
    <s v="34400Z000-PG0922-FtMyers GTs"/>
    <s v="1996"/>
    <d v="1996-07-01T00:00:00"/>
    <d v="1996-07-01T00:00:00"/>
    <s v="101000 Electric Plant In Service"/>
    <x v="1"/>
    <s v="000.000 : FPL Conversion 000"/>
    <x v="0"/>
    <x v="0"/>
    <n v="0"/>
    <n v="0"/>
    <n v="0"/>
  </r>
  <r>
    <n v="638867889"/>
    <x v="2"/>
    <s v="FT MYERS GAS TURBINE STOREROOM - 5051911047"/>
    <s v="34500Z000-PG0922-FtMyers GTs"/>
    <s v="2012"/>
    <d v="2012-12-01T00:00:00"/>
    <d v="2012-12-01T00:00:00"/>
    <s v="106100 Const Not Classified-Plt In "/>
    <x v="4"/>
    <s v="000.000 : Non-Unitized"/>
    <x v="0"/>
    <x v="0"/>
    <n v="0"/>
    <n v="0"/>
    <n v="0"/>
  </r>
  <r>
    <n v="653968517"/>
    <x v="2"/>
    <s v="FT MYERS GAS TURBINE STOREROOM - 5051911047"/>
    <s v="34500Z000-PG0922-FtMyers GTs"/>
    <s v="2012"/>
    <d v="2012-12-01T00:00:00"/>
    <d v="2013-12-01T00:00:00"/>
    <s v="106100 Const Not Classified-Plt In "/>
    <x v="4"/>
    <s v="000.000 : Non-Unitized"/>
    <x v="0"/>
    <x v="0"/>
    <n v="0"/>
    <n v="0"/>
    <n v="0"/>
  </r>
  <r>
    <n v="818833"/>
    <x v="2"/>
    <s v="FT MYERS PLANT GAS TURBINE FACILITIES - 5051911045"/>
    <s v="34500Z000-PG0922-FtMyers GTs"/>
    <s v="1984"/>
    <d v="1984-07-01T00:00:00"/>
    <d v="1984-07-01T00:00:00"/>
    <s v="106100 Const Not Classified-Plt In "/>
    <x v="4"/>
    <s v="000.000 : Non-Unitized"/>
    <x v="0"/>
    <x v="0"/>
    <n v="0"/>
    <n v="0"/>
    <n v="0"/>
  </r>
  <r>
    <n v="818834"/>
    <x v="2"/>
    <s v="FT MYERS PLANT GAS TURBINE FACILITIES - 5051911045"/>
    <s v="34500Z000-PG0922-FtMyers GTs"/>
    <s v="1985"/>
    <d v="1985-07-01T00:00:00"/>
    <d v="1985-07-01T00:00:00"/>
    <s v="106100 Const Not Classified-Plt In "/>
    <x v="4"/>
    <s v="000.000 : Non-Unitized"/>
    <x v="0"/>
    <x v="0"/>
    <n v="0"/>
    <n v="0"/>
    <n v="0"/>
  </r>
  <r>
    <n v="818835"/>
    <x v="2"/>
    <s v="FT MYERS PLANT GAS TURBINE FACILITIES - 5051911045"/>
    <s v="34500Z000-PG0922-FtMyers GTs"/>
    <s v="1990"/>
    <d v="1990-07-01T00:00:00"/>
    <d v="1990-07-01T00:00:00"/>
    <s v="106100 Const Not Classified-Plt In "/>
    <x v="4"/>
    <s v="000.000 : Non-Unitized"/>
    <x v="0"/>
    <x v="0"/>
    <n v="0"/>
    <n v="0"/>
    <n v="0"/>
  </r>
  <r>
    <n v="818836"/>
    <x v="2"/>
    <s v="FT MYERS PLANT GAS TURBINE FACILITIES - 5051911045"/>
    <s v="34500Z000-PG0922-FtMyers GTs"/>
    <s v="1992"/>
    <d v="1992-07-01T00:00:00"/>
    <d v="1992-07-01T00:00:00"/>
    <s v="106100 Const Not Classified-Plt In "/>
    <x v="4"/>
    <s v="000.000 : Non-Unitized"/>
    <x v="0"/>
    <x v="0"/>
    <n v="0"/>
    <n v="0"/>
    <n v="0"/>
  </r>
  <r>
    <n v="818837"/>
    <x v="2"/>
    <s v="FT MYERS PLANT GAS TURBINE FACILITIES - 5051911045"/>
    <s v="34500Z000-PG0922-FtMyers GTs"/>
    <s v="1996"/>
    <d v="1996-07-01T00:00:00"/>
    <d v="1996-07-01T00:00:00"/>
    <s v="106100 Const Not Classified-Plt In "/>
    <x v="4"/>
    <s v="000.000 : Non-Unitized"/>
    <x v="0"/>
    <x v="0"/>
    <n v="0"/>
    <n v="0"/>
    <n v="0"/>
  </r>
  <r>
    <n v="818838"/>
    <x v="2"/>
    <s v="FT MYERS PLANT GAS TURBINE FACILITIES - 5051911045"/>
    <s v="34500Z000-PG0922-FtMyers GTs"/>
    <s v="1997"/>
    <d v="1997-07-01T00:00:00"/>
    <d v="1997-07-01T00:00:00"/>
    <s v="106100 Const Not Classified-Plt In "/>
    <x v="4"/>
    <s v="000.000 : Non-Unitized"/>
    <x v="0"/>
    <x v="0"/>
    <n v="0"/>
    <n v="0"/>
    <n v="0"/>
  </r>
  <r>
    <n v="818839"/>
    <x v="2"/>
    <s v="FT MYERS PLANT GAS TURBINE FACILITIES - 5051911045"/>
    <s v="34500Z000-PG0922-FtMyers GTs"/>
    <s v="2000"/>
    <d v="2000-07-01T00:00:00"/>
    <d v="2000-07-01T00:00:00"/>
    <s v="106100 Const Not Classified-Plt In "/>
    <x v="4"/>
    <s v="000.000 : Non-Unitized"/>
    <x v="0"/>
    <x v="0"/>
    <n v="0"/>
    <n v="0"/>
    <n v="0"/>
  </r>
  <r>
    <n v="818840"/>
    <x v="2"/>
    <s v="FT MYERS PLANT GAS TURBINE FACILITIES - 5051911045"/>
    <s v="34500Z000-PG0922-FtMyers GTs"/>
    <s v="2001"/>
    <d v="2001-07-01T00:00:00"/>
    <d v="2001-07-01T00:00:00"/>
    <s v="106100 Const Not Classified-Plt In "/>
    <x v="4"/>
    <s v="000.000 : Non-Unitized"/>
    <x v="0"/>
    <x v="0"/>
    <n v="0"/>
    <n v="0"/>
    <n v="0"/>
  </r>
  <r>
    <n v="19392569"/>
    <x v="2"/>
    <s v="FT MYERS PLANT GAS TURBINE FACILITIES - 5051911045"/>
    <s v="34500Z000-PG0922-FtMyers GTs"/>
    <s v="2002"/>
    <d v="2002-11-01T00:00:00"/>
    <d v="2002-11-01T00:00:00"/>
    <s v="106100 Const Not Classified-Plt In "/>
    <x v="4"/>
    <s v="000.000 : Non-Unitized"/>
    <x v="0"/>
    <x v="0"/>
    <n v="0"/>
    <n v="0"/>
    <n v="0"/>
  </r>
  <r>
    <n v="49943385"/>
    <x v="2"/>
    <s v="FT MYERS PLANT GAS TURBINE FACILITIES - 5051911045"/>
    <s v="34500Z000-PG0922-FtMyers GTs"/>
    <s v="2005"/>
    <d v="2005-01-01T00:00:00"/>
    <d v="2005-01-01T00:00:00"/>
    <s v="106100 Const Not Classified-Plt In "/>
    <x v="4"/>
    <s v="000.000 : Non-Unitized"/>
    <x v="0"/>
    <x v="0"/>
    <n v="0"/>
    <n v="0"/>
    <n v="0"/>
  </r>
  <r>
    <n v="59525561"/>
    <x v="2"/>
    <s v="FT MYERS PLANT GAS TURBINE FACILITIES - 5051911045"/>
    <s v="34500Z000-PG0922-FtMyers GTs"/>
    <s v="2005"/>
    <d v="2005-12-01T00:00:00"/>
    <d v="2006-01-01T00:00:00"/>
    <s v="106100 Const Not Classified-Plt In "/>
    <x v="4"/>
    <s v="000.000 : Non-Unitized"/>
    <x v="0"/>
    <x v="0"/>
    <n v="0"/>
    <n v="0"/>
    <n v="0"/>
  </r>
  <r>
    <n v="60341502"/>
    <x v="2"/>
    <s v="FT MYERS PLANT GAS TURBINE FACILITIES - 5051911045"/>
    <s v="34500Z000-PG0922-FtMyers GTs"/>
    <s v="2005"/>
    <d v="2005-12-01T00:00:00"/>
    <d v="2006-02-01T00:00:00"/>
    <s v="106100 Const Not Classified-Plt In "/>
    <x v="4"/>
    <s v="000.000 : Non-Unitized"/>
    <x v="0"/>
    <x v="0"/>
    <n v="0"/>
    <n v="0"/>
    <n v="0"/>
  </r>
  <r>
    <n v="61541873"/>
    <x v="2"/>
    <s v="FT MYERS PLANT GAS TURBINE FACILITIES - 5051911045"/>
    <s v="34500Z000-PG0922-FtMyers GTs"/>
    <s v="2005"/>
    <d v="2005-12-01T00:00:00"/>
    <d v="2006-03-01T00:00:00"/>
    <s v="106100 Const Not Classified-Plt In "/>
    <x v="4"/>
    <s v="000.000 : Non-Unitized"/>
    <x v="0"/>
    <x v="0"/>
    <n v="0"/>
    <n v="0"/>
    <n v="0"/>
  </r>
  <r>
    <n v="95599991"/>
    <x v="2"/>
    <s v="FT MYERS PLANT GAS TURBINE FACILITIES - 5051911045"/>
    <s v="34500Z000-PG0922-FtMyers GTs"/>
    <s v="2009"/>
    <d v="2009-11-01T00:00:00"/>
    <d v="2009-11-01T00:00:00"/>
    <s v="106100 Const Not Classified-Plt In "/>
    <x v="4"/>
    <s v="000.000 : Non-Unitized"/>
    <x v="0"/>
    <x v="0"/>
    <n v="0"/>
    <n v="0"/>
    <n v="0"/>
  </r>
  <r>
    <n v="101838600"/>
    <x v="2"/>
    <s v="FT MYERS PLANT GAS TURBINE FACILITIES - 5051911045"/>
    <s v="34500Z000-PG0922-FtMyers GTs"/>
    <s v="2010"/>
    <d v="2010-11-01T00:00:00"/>
    <d v="2010-11-01T00:00:00"/>
    <s v="106100 Const Not Classified-Plt In "/>
    <x v="4"/>
    <s v="000.000 : Non-Unitized"/>
    <x v="0"/>
    <x v="0"/>
    <n v="0"/>
    <n v="0"/>
    <n v="0"/>
  </r>
  <r>
    <n v="101838990"/>
    <x v="2"/>
    <s v="FT MYERS PLANT GAS TURBINE FACILITIES - 5051911045"/>
    <s v="34500Z000-PG0922-FtMyers GTs"/>
    <s v="2010"/>
    <d v="2010-11-01T00:00:00"/>
    <d v="2010-11-01T00:00:00"/>
    <s v="106100 Const Not Classified-Plt In "/>
    <x v="4"/>
    <s v="000.000 : Non-Unitized"/>
    <x v="0"/>
    <x v="0"/>
    <n v="0"/>
    <n v="0"/>
    <n v="0"/>
  </r>
  <r>
    <n v="638019240"/>
    <x v="2"/>
    <s v="FT MYERS PLANT GAS TURBINE FACILITIES - 5051911045"/>
    <s v="34500Z000-PG0922-FtMyers GTs"/>
    <s v="2012"/>
    <d v="2012-11-01T00:00:00"/>
    <d v="2012-11-01T00:00:00"/>
    <s v="106100 Const Not Classified-Plt In "/>
    <x v="4"/>
    <s v="000.000 : Non-Unitized"/>
    <x v="0"/>
    <x v="0"/>
    <n v="0"/>
    <n v="0"/>
    <n v="0"/>
  </r>
  <r>
    <n v="638863554"/>
    <x v="2"/>
    <s v="FT MYERS PLANT GAS TURBINE FACILITIES - 5051911045"/>
    <s v="34500Z000-PG0922-FtMyers GTs"/>
    <s v="2012"/>
    <d v="2012-12-01T00:00:00"/>
    <d v="2012-12-01T00:00:00"/>
    <s v="106100 Const Not Classified-Plt In "/>
    <x v="4"/>
    <s v="000.000 : Non-Unitized"/>
    <x v="0"/>
    <x v="0"/>
    <n v="0"/>
    <n v="0"/>
    <n v="0"/>
  </r>
  <r>
    <n v="640495983"/>
    <x v="2"/>
    <s v="FT MYERS PLANT GAS TURBINE FACILITIES - 5051911045"/>
    <s v="34500Z000-PG0922-FtMyers GTs"/>
    <s v="2012"/>
    <d v="2012-12-01T00:00:00"/>
    <d v="2013-02-01T00:00:00"/>
    <s v="106100 Const Not Classified-Plt In "/>
    <x v="4"/>
    <s v="000.000 : Non-Unitized"/>
    <x v="0"/>
    <x v="0"/>
    <n v="0"/>
    <n v="0"/>
    <n v="0"/>
  </r>
  <r>
    <n v="641579727"/>
    <x v="2"/>
    <s v="FT MYERS PLANT GAS TURBINE FACILITIES - 5051911045"/>
    <s v="34500Z000-PG0922-FtMyers GTs"/>
    <s v="2012"/>
    <d v="2012-12-01T00:00:00"/>
    <d v="2013-03-01T00:00:00"/>
    <s v="106100 Const Not Classified-Plt In "/>
    <x v="4"/>
    <s v="000.000 : Non-Unitized"/>
    <x v="0"/>
    <x v="0"/>
    <n v="0"/>
    <n v="0"/>
    <n v="0"/>
  </r>
  <r>
    <n v="653980615"/>
    <x v="2"/>
    <s v="FT MYERS PLANT GAS TURBINE FACILITIES - 5051911045"/>
    <s v="34500Z000-PG0922-FtMyers GTs"/>
    <s v="2012"/>
    <d v="2012-11-01T00:00:00"/>
    <d v="2013-12-01T00:00:00"/>
    <s v="106100 Const Not Classified-Plt In "/>
    <x v="4"/>
    <s v="000.000 : Non-Unitized"/>
    <x v="0"/>
    <x v="0"/>
    <n v="0"/>
    <n v="0"/>
    <n v="0"/>
  </r>
  <r>
    <n v="656629654"/>
    <x v="2"/>
    <s v="FT MYERS PLANT GAS TURBINE FACILITIES - 5051911045"/>
    <s v="34500Z000-PG0922-FtMyers GTs"/>
    <s v="2012"/>
    <d v="2012-11-01T00:00:00"/>
    <d v="2014-03-01T00:00:00"/>
    <s v="106100 Const Not Classified-Plt In "/>
    <x v="4"/>
    <s v="000.000 : Non-Unitized"/>
    <x v="0"/>
    <x v="0"/>
    <n v="0"/>
    <n v="0"/>
    <n v="0"/>
  </r>
  <r>
    <n v="663564348"/>
    <x v="2"/>
    <s v="FT MYERS PLANT GAS TURBINE FACILITIES - 5051911045"/>
    <s v="34500Z000-PG0922-FtMyers GTs"/>
    <s v="2014"/>
    <d v="2014-06-01T00:00:00"/>
    <d v="2014-06-01T00:00:00"/>
    <s v="106100 Const Not Classified-Plt In "/>
    <x v="4"/>
    <s v="000.000 : Non-Unitized"/>
    <x v="0"/>
    <x v="0"/>
    <n v="0"/>
    <n v="0"/>
    <n v="0"/>
  </r>
  <r>
    <n v="665429410"/>
    <x v="2"/>
    <s v="FT MYERS PLANT GAS TURBINE FACILITIES - 5051911045"/>
    <s v="34500Z000-PG0922-FtMyers GTs"/>
    <s v="2014"/>
    <d v="2014-06-01T00:00:00"/>
    <d v="2014-07-01T00:00:00"/>
    <s v="106100 Const Not Classified-Plt In "/>
    <x v="4"/>
    <s v="000.000 : Non-Unitized"/>
    <x v="0"/>
    <x v="0"/>
    <n v="0"/>
    <n v="0"/>
    <n v="0"/>
  </r>
  <r>
    <n v="667164468"/>
    <x v="2"/>
    <s v="FT MYERS PLANT GAS TURBINE FACILITIES - 5051911045"/>
    <s v="34500Z000-PG0922-FtMyers GTs"/>
    <s v="2014"/>
    <d v="2014-06-01T00:00:00"/>
    <d v="2014-08-01T00:00:00"/>
    <s v="106100 Const Not Classified-Plt In "/>
    <x v="4"/>
    <s v="000.000 : Non-Unitized"/>
    <x v="0"/>
    <x v="0"/>
    <n v="0"/>
    <n v="0"/>
    <n v="0"/>
  </r>
  <r>
    <n v="680645037"/>
    <x v="2"/>
    <s v="FT MYERS PLANT GAS TURBINE FACILITIES - 5051911045"/>
    <s v="34500Z000-PG0922-FtMyers GTs"/>
    <s v="2014"/>
    <d v="2014-06-01T00:00:00"/>
    <d v="2015-03-01T00:00:00"/>
    <s v="106100 Const Not Classified-Plt In "/>
    <x v="4"/>
    <s v="000.000 : Non-Unitized"/>
    <x v="0"/>
    <x v="0"/>
    <n v="0"/>
    <n v="0"/>
    <n v="0"/>
  </r>
  <r>
    <n v="48747213"/>
    <x v="2"/>
    <s v="FT MYERS PLANT GAS TURBINE FACILITIES - 5051911045"/>
    <s v="34500Z023-PG0922-FtMyers GTs"/>
    <s v="2004"/>
    <d v="2004-10-01T00:00:00"/>
    <d v="2004-11-01T00:00:00"/>
    <s v="106100 Const Not Classified-Plt In "/>
    <x v="4"/>
    <s v="000.000 : Non-Unitized"/>
    <x v="2"/>
    <x v="0"/>
    <n v="0"/>
    <n v="0"/>
    <n v="0"/>
  </r>
  <r>
    <n v="626671243"/>
    <x v="2"/>
    <s v="FT MYERS PLANT GAS TURBINE FACILITIES - 5051911045"/>
    <s v="34500Z000-PG0922-FtMyers GTs"/>
    <s v="2009"/>
    <d v="2009-12-01T00:00:00"/>
    <d v="2009-12-01T00:00:00"/>
    <s v="101000 Electric Plant In Service"/>
    <x v="4"/>
    <s v="383.3798 : ISOPHASE BUS, COMPLETE"/>
    <x v="0"/>
    <x v="0"/>
    <n v="0"/>
    <n v="0"/>
    <n v="0"/>
  </r>
  <r>
    <n v="54262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481.5815 : MAIN (BTG/RTG) CONTROL B"/>
    <x v="0"/>
    <x v="0"/>
    <n v="0"/>
    <n v="0"/>
    <n v="0"/>
  </r>
  <r>
    <n v="53800"/>
    <x v="2"/>
    <s v="FT MYERS PLANT GAS TURBINE FACILITIES - 5051911045"/>
    <s v="34500Z000-PG0922-FtMyers GTs"/>
    <s v="1990"/>
    <d v="1990-07-01T00:00:00"/>
    <d v="1990-07-01T00:00:00"/>
    <s v="101000 Electric Plant In Service"/>
    <x v="4"/>
    <s v="000.000 : FPL Conversion 000"/>
    <x v="0"/>
    <x v="0"/>
    <n v="0"/>
    <n v="0"/>
    <n v="0"/>
  </r>
  <r>
    <n v="53793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000.000 : FPL Conversion 000"/>
    <x v="0"/>
    <x v="0"/>
    <n v="0"/>
    <n v="0"/>
    <n v="0"/>
  </r>
  <r>
    <n v="53794"/>
    <x v="2"/>
    <s v="FT MYERS PLANT GAS TURBINE FACILITIES - 5051911045"/>
    <s v="34500Z000-PG0922-FtMyers GTs"/>
    <s v="1976"/>
    <d v="1976-07-01T00:00:00"/>
    <d v="1976-07-01T00:00:00"/>
    <s v="101000 Electric Plant In Service"/>
    <x v="4"/>
    <s v="000.000 : FPL Conversion 000"/>
    <x v="0"/>
    <x v="0"/>
    <n v="0"/>
    <n v="0"/>
    <n v="0"/>
  </r>
  <r>
    <n v="53795"/>
    <x v="2"/>
    <s v="FT MYERS PLANT GAS TURBINE FACILITIES - 5051911045"/>
    <s v="34500Z000-PG0922-FtMyers GTs"/>
    <s v="1978"/>
    <d v="1978-07-01T00:00:00"/>
    <d v="1978-07-01T00:00:00"/>
    <s v="101000 Electric Plant In Service"/>
    <x v="4"/>
    <s v="000.000 : FPL Conversion 000"/>
    <x v="0"/>
    <x v="0"/>
    <n v="0"/>
    <n v="0"/>
    <n v="0"/>
  </r>
  <r>
    <n v="53796"/>
    <x v="2"/>
    <s v="FT MYERS PLANT GAS TURBINE FACILITIES - 5051911045"/>
    <s v="34500Z000-PG0922-FtMyers GTs"/>
    <s v="1979"/>
    <d v="1979-07-01T00:00:00"/>
    <d v="1979-07-01T00:00:00"/>
    <s v="101000 Electric Plant In Service"/>
    <x v="4"/>
    <s v="000.000 : FPL Conversion 000"/>
    <x v="0"/>
    <x v="0"/>
    <n v="0"/>
    <n v="0"/>
    <n v="0"/>
  </r>
  <r>
    <n v="53797"/>
    <x v="2"/>
    <s v="FT MYERS PLANT GAS TURBINE FACILITIES - 5051911045"/>
    <s v="34500Z000-PG0922-FtMyers GTs"/>
    <s v="1984"/>
    <d v="1984-07-01T00:00:00"/>
    <d v="1984-07-01T00:00:00"/>
    <s v="101000 Electric Plant In Service"/>
    <x v="4"/>
    <s v="000.000 : FPL Conversion 000"/>
    <x v="0"/>
    <x v="0"/>
    <n v="0"/>
    <n v="0"/>
    <n v="0"/>
  </r>
  <r>
    <n v="53798"/>
    <x v="2"/>
    <s v="FT MYERS PLANT GAS TURBINE FACILITIES - 5051911045"/>
    <s v="34500Z000-PG0922-FtMyers GTs"/>
    <s v="1985"/>
    <d v="1985-07-01T00:00:00"/>
    <d v="1985-07-01T00:00:00"/>
    <s v="101000 Electric Plant In Service"/>
    <x v="4"/>
    <s v="000.000 : FPL Conversion 000"/>
    <x v="0"/>
    <x v="0"/>
    <n v="0"/>
    <n v="0"/>
    <n v="0"/>
  </r>
  <r>
    <n v="53799"/>
    <x v="2"/>
    <s v="FT MYERS PLANT GAS TURBINE FACILITIES - 5051911045"/>
    <s v="34500Z000-PG0922-FtMyers GTs"/>
    <s v="1987"/>
    <d v="1987-07-01T00:00:00"/>
    <d v="1987-07-01T00:00:00"/>
    <s v="101000 Electric Plant In Service"/>
    <x v="4"/>
    <s v="000.000 : FPL Conversion 000"/>
    <x v="0"/>
    <x v="0"/>
    <n v="0"/>
    <n v="0"/>
    <n v="0"/>
  </r>
  <r>
    <n v="53801"/>
    <x v="2"/>
    <s v="FT MYERS PLANT GAS TURBINE FACILITIES - 5051911045"/>
    <s v="34500Z000-PG0922-FtMyers GTs"/>
    <s v="1991"/>
    <d v="1991-07-01T00:00:00"/>
    <d v="1991-07-01T00:00:00"/>
    <s v="101000 Electric Plant In Service"/>
    <x v="4"/>
    <s v="000.000 : FPL Conversion 000"/>
    <x v="0"/>
    <x v="0"/>
    <n v="0"/>
    <n v="0"/>
    <n v="0"/>
  </r>
  <r>
    <n v="53803"/>
    <x v="2"/>
    <s v="FT MYERS PLANT GAS TURBINE FACILITIES - 5051911045"/>
    <s v="34500Z000-PG0922-FtMyers GTs"/>
    <s v="1996"/>
    <d v="1996-07-01T00:00:00"/>
    <d v="1996-07-01T00:00:00"/>
    <s v="101000 Electric Plant In Service"/>
    <x v="4"/>
    <s v="000.000 : FPL Conversion 000"/>
    <x v="0"/>
    <x v="0"/>
    <n v="0"/>
    <n v="0"/>
    <n v="0"/>
  </r>
  <r>
    <n v="53804"/>
    <x v="2"/>
    <s v="FT MYERS PLANT GAS TURBINE FACILITIES - 5051911045"/>
    <s v="34500Z000-PG0922-FtMyers GTs"/>
    <s v="2001"/>
    <d v="2001-07-01T00:00:00"/>
    <d v="2001-07-01T00:00:00"/>
    <s v="101000 Electric Plant In Service"/>
    <x v="4"/>
    <s v="000.000 : FPL Conversion 000"/>
    <x v="0"/>
    <x v="0"/>
    <n v="0"/>
    <n v="0"/>
    <n v="0"/>
  </r>
  <r>
    <n v="53890746"/>
    <x v="2"/>
    <s v="FT MYERS PLANT GAS TURBINE FACILITIES - 5051911045"/>
    <s v="34500Z000-PG0922-FtMyers GTs"/>
    <s v="2005"/>
    <d v="2005-01-01T00:00:00"/>
    <d v="2005-01-01T00:00:00"/>
    <s v="101000 Electric Plant In Service"/>
    <x v="4"/>
    <s v="291.1797 : BATTERY"/>
    <x v="0"/>
    <x v="0"/>
    <n v="0"/>
    <n v="0"/>
    <n v="0"/>
  </r>
  <r>
    <n v="54091"/>
    <x v="2"/>
    <s v="FT MYERS PLANT GAS TURBINE FACILITIES - 5051911045"/>
    <s v="34500Z000-PG0922-FtMyers GTs"/>
    <s v="1990"/>
    <d v="1990-07-01T00:00:00"/>
    <d v="1990-07-01T00:00:00"/>
    <s v="101000 Electric Plant In Service"/>
    <x v="4"/>
    <s v="291.1796 : ALL OTHER STATION BATTER"/>
    <x v="0"/>
    <x v="0"/>
    <n v="0"/>
    <n v="0"/>
    <n v="0"/>
  </r>
  <r>
    <n v="54092"/>
    <x v="2"/>
    <s v="FT MYERS PLANT GAS TURBINE FACILITIES - 5051911045"/>
    <s v="34500Z000-PG0922-FtMyers GTs"/>
    <s v="1991"/>
    <d v="1991-07-01T00:00:00"/>
    <d v="1991-07-01T00:00:00"/>
    <s v="101000 Electric Plant In Service"/>
    <x v="4"/>
    <s v="291.1796 : ALL OTHER STATION BATTER"/>
    <x v="0"/>
    <x v="0"/>
    <n v="0"/>
    <n v="0"/>
    <n v="0"/>
  </r>
  <r>
    <n v="54093"/>
    <x v="2"/>
    <s v="FT MYERS PLANT GAS TURBINE FACILITIES - 5051911045"/>
    <s v="34500Z000-PG0922-FtMyers GTs"/>
    <s v="1992"/>
    <d v="1992-07-01T00:00:00"/>
    <d v="1992-07-01T00:00:00"/>
    <s v="101000 Electric Plant In Service"/>
    <x v="4"/>
    <s v="291.1796 : ALL OTHER STATION BATTER"/>
    <x v="0"/>
    <x v="0"/>
    <n v="0"/>
    <n v="0"/>
    <n v="0"/>
  </r>
  <r>
    <n v="54131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291.1798 : BATTERY CHARGER-PRODUCTI"/>
    <x v="0"/>
    <x v="0"/>
    <n v="0"/>
    <n v="0"/>
    <n v="0"/>
  </r>
  <r>
    <n v="54132"/>
    <x v="2"/>
    <s v="FT MYERS PLANT GAS TURBINE FACILITIES - 5051911045"/>
    <s v="34500Z000-PG0922-FtMyers GTs"/>
    <s v="1990"/>
    <d v="1990-07-01T00:00:00"/>
    <d v="1990-07-01T00:00:00"/>
    <s v="101000 Electric Plant In Service"/>
    <x v="4"/>
    <s v="291.1798 : BATTERY CHARGER-PRODUCTI"/>
    <x v="0"/>
    <x v="0"/>
    <n v="0"/>
    <n v="0"/>
    <n v="0"/>
  </r>
  <r>
    <n v="54133"/>
    <x v="2"/>
    <s v="FT MYERS PLANT GAS TURBINE FACILITIES - 5051911045"/>
    <s v="34500Z000-PG0922-FtMyers GTs"/>
    <s v="1991"/>
    <d v="1991-07-01T00:00:00"/>
    <d v="1991-07-01T00:00:00"/>
    <s v="101000 Electric Plant In Service"/>
    <x v="4"/>
    <s v="291.1798 : BATTERY CHARGER-PRODUCTI"/>
    <x v="0"/>
    <x v="0"/>
    <n v="0"/>
    <n v="0"/>
    <n v="0"/>
  </r>
  <r>
    <n v="681540542"/>
    <x v="2"/>
    <s v="FT MYERS PLANT GAS TURBINE FACILITIES - 5051911045"/>
    <s v="34500Z000-PG0922-FtMyers GTs"/>
    <s v="2014"/>
    <d v="2014-06-01T00:00:00"/>
    <d v="2014-06-01T00:00:00"/>
    <s v="101000 Electric Plant In Service"/>
    <x v="4"/>
    <s v="482.5838 : HVAC SYSTEM"/>
    <x v="0"/>
    <x v="0"/>
    <n v="0"/>
    <n v="0"/>
    <n v="0"/>
  </r>
  <r>
    <n v="54446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681.7674 : LOAD CONTROL AND METERIN"/>
    <x v="0"/>
    <x v="0"/>
    <n v="0"/>
    <n v="0"/>
    <n v="0"/>
  </r>
  <r>
    <n v="54447"/>
    <x v="2"/>
    <s v="FT MYERS PLANT GAS TURBINE FACILITIES - 5051911045"/>
    <s v="34500Z000-PG0922-FtMyers GTs"/>
    <s v="1976"/>
    <d v="1976-07-01T00:00:00"/>
    <d v="1976-07-01T00:00:00"/>
    <s v="101000 Electric Plant In Service"/>
    <x v="4"/>
    <s v="681.7674 : LOAD CONTROL AND METERIN"/>
    <x v="0"/>
    <x v="0"/>
    <n v="0"/>
    <n v="0"/>
    <n v="0"/>
  </r>
  <r>
    <n v="54448"/>
    <x v="2"/>
    <s v="FT MYERS PLANT GAS TURBINE FACILITIES - 5051911045"/>
    <s v="34500Z000-PG0922-FtMyers GTs"/>
    <s v="1979"/>
    <d v="1979-07-01T00:00:00"/>
    <d v="1979-07-01T00:00:00"/>
    <s v="101000 Electric Plant In Service"/>
    <x v="4"/>
    <s v="681.7674 : LOAD CONTROL AND METERIN"/>
    <x v="0"/>
    <x v="0"/>
    <n v="0"/>
    <n v="0"/>
    <n v="0"/>
  </r>
  <r>
    <n v="54449"/>
    <x v="2"/>
    <s v="FT MYERS PLANT GAS TURBINE FACILITIES - 5051911045"/>
    <s v="34500Z000-PG0922-FtMyers GTs"/>
    <s v="1984"/>
    <d v="1984-07-01T00:00:00"/>
    <d v="1984-07-01T00:00:00"/>
    <s v="101000 Electric Plant In Service"/>
    <x v="4"/>
    <s v="681.7674 : LOAD CONTROL AND METERIN"/>
    <x v="0"/>
    <x v="0"/>
    <n v="0"/>
    <n v="0"/>
    <n v="0"/>
  </r>
  <r>
    <n v="54450"/>
    <x v="2"/>
    <s v="FT MYERS PLANT GAS TURBINE FACILITIES - 5051911045"/>
    <s v="34500Z000-PG0922-FtMyers GTs"/>
    <s v="1987"/>
    <d v="1987-07-01T00:00:00"/>
    <d v="1987-07-01T00:00:00"/>
    <s v="101000 Electric Plant In Service"/>
    <x v="4"/>
    <s v="681.7674 : LOAD CONTROL AND METERIN"/>
    <x v="0"/>
    <x v="0"/>
    <n v="0"/>
    <n v="0"/>
    <n v="0"/>
  </r>
  <r>
    <n v="54533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683.7716 : ANNUNCIATOR PANEL (NOT P"/>
    <x v="0"/>
    <x v="0"/>
    <n v="0"/>
    <n v="0"/>
    <n v="0"/>
  </r>
  <r>
    <n v="54556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684.7732 : RELAY, NEGATIVE SEQUENCE"/>
    <x v="0"/>
    <x v="0"/>
    <n v="0"/>
    <n v="0"/>
    <n v="0"/>
  </r>
  <r>
    <n v="54557"/>
    <x v="2"/>
    <s v="FT MYERS PLANT GAS TURBINE FACILITIES - 5051911045"/>
    <s v="34500Z000-PG0922-FtMyers GTs"/>
    <s v="1979"/>
    <d v="1979-07-01T00:00:00"/>
    <d v="1979-07-01T00:00:00"/>
    <s v="101000 Electric Plant In Service"/>
    <x v="4"/>
    <s v="684.7732 : RELAY, NEGATIVE SEQUENCE"/>
    <x v="0"/>
    <x v="0"/>
    <n v="0"/>
    <n v="0"/>
    <n v="0"/>
  </r>
  <r>
    <n v="54558"/>
    <x v="2"/>
    <s v="FT MYERS PLANT GAS TURBINE FACILITIES - 5051911045"/>
    <s v="34500Z000-PG0922-FtMyers GTs"/>
    <s v="1985"/>
    <d v="1985-07-01T00:00:00"/>
    <d v="1985-07-01T00:00:00"/>
    <s v="101000 Electric Plant In Service"/>
    <x v="4"/>
    <s v="684.7732 : RELAY, NEGATIVE SEQUENCE"/>
    <x v="0"/>
    <x v="0"/>
    <n v="0"/>
    <n v="0"/>
    <n v="0"/>
  </r>
  <r>
    <n v="54562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684.7733 : CONTROL PANEL           "/>
    <x v="0"/>
    <x v="0"/>
    <n v="0"/>
    <n v="0"/>
    <n v="0"/>
  </r>
  <r>
    <n v="54624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684.7736 : GENERATOR AUTO-SYNCHRONI"/>
    <x v="0"/>
    <x v="0"/>
    <n v="0"/>
    <n v="0"/>
    <n v="0"/>
  </r>
  <r>
    <n v="819171"/>
    <x v="2"/>
    <s v="FT MYERS PLANT GAS TURBINE FACILITIES - 5051911045"/>
    <s v="34600Z000-PG0922-FtMyers GTs"/>
    <s v="1986"/>
    <d v="1986-07-01T00:00:00"/>
    <d v="1986-07-01T00:00:00"/>
    <s v="106100 Const Not Classified-Plt In "/>
    <x v="6"/>
    <s v="000.000 : Non-Unitized"/>
    <x v="0"/>
    <x v="0"/>
    <n v="0"/>
    <n v="0"/>
    <n v="0"/>
  </r>
  <r>
    <n v="819172"/>
    <x v="2"/>
    <s v="FT MYERS PLANT GAS TURBINE FACILITIES - 5051911045"/>
    <s v="34600Z000-PG0922-FtMyers GTs"/>
    <s v="1988"/>
    <d v="1988-07-01T00:00:00"/>
    <d v="1988-07-01T00:00:00"/>
    <s v="106100 Const Not Classified-Plt In "/>
    <x v="6"/>
    <s v="000.000 : Non-Unitized"/>
    <x v="0"/>
    <x v="0"/>
    <n v="0"/>
    <n v="0"/>
    <n v="0"/>
  </r>
  <r>
    <n v="54682"/>
    <x v="2"/>
    <s v="FT MYERS PLANT GAS TURBINE FACILITIES - 5051911045"/>
    <s v="34600Z000-PG0922-FtMyers GTs"/>
    <s v="1974"/>
    <d v="1974-07-01T00:00:00"/>
    <d v="1974-07-01T00:00:00"/>
    <s v="101000 Electric Plant In Service"/>
    <x v="6"/>
    <s v="000.000 : FPL Conversion 000"/>
    <x v="0"/>
    <x v="0"/>
    <n v="0"/>
    <n v="0"/>
    <n v="0"/>
  </r>
  <r>
    <n v="54683"/>
    <x v="2"/>
    <s v="FT MYERS PLANT GAS TURBINE FACILITIES - 5051911045"/>
    <s v="34600Z000-PG0922-FtMyers GTs"/>
    <s v="1986"/>
    <d v="1986-07-01T00:00:00"/>
    <d v="1986-07-01T00:00:00"/>
    <s v="101000 Electric Plant In Service"/>
    <x v="6"/>
    <s v="000.000 : FPL Conversion 000"/>
    <x v="0"/>
    <x v="0"/>
    <n v="0"/>
    <n v="0"/>
    <n v="0"/>
  </r>
  <r>
    <n v="54684"/>
    <x v="2"/>
    <s v="FT MYERS PLANT GAS TURBINE FACILITIES - 5051911045"/>
    <s v="34600Z000-PG0922-FtMyers GTs"/>
    <s v="1988"/>
    <d v="1988-07-01T00:00:00"/>
    <d v="1988-07-01T00:00:00"/>
    <s v="101000 Electric Plant In Service"/>
    <x v="6"/>
    <s v="000.000 : FPL Conversion 000"/>
    <x v="0"/>
    <x v="0"/>
    <n v="0"/>
    <n v="0"/>
    <n v="0"/>
  </r>
  <r>
    <n v="54685"/>
    <x v="2"/>
    <s v="FT MYERS PLANT GAS TURBINE FACILITIES - 5051911045"/>
    <s v="34600Z000-PG0922-FtMyers GTs"/>
    <s v="1990"/>
    <d v="1990-07-01T00:00:00"/>
    <d v="1990-07-01T00:00:00"/>
    <s v="101000 Electric Plant In Service"/>
    <x v="6"/>
    <s v="000.000 : FPL Conversion 000"/>
    <x v="0"/>
    <x v="0"/>
    <n v="0"/>
    <n v="0"/>
    <n v="0"/>
  </r>
  <r>
    <n v="54860"/>
    <x v="2"/>
    <s v="FT MYERS PLANT GAS TURBINE FACILITIES - 5051911045"/>
    <s v="34600Z000-PG0922-FtMyers GTs"/>
    <s v="1983"/>
    <d v="1983-07-01T00:00:00"/>
    <d v="1983-07-01T00:00:00"/>
    <s v="101000 Electric Plant In Service"/>
    <x v="6"/>
    <s v="195.0791 : VACUUM CLEANING EQUIPMEN"/>
    <x v="0"/>
    <x v="0"/>
    <n v="0"/>
    <n v="0"/>
    <n v="0"/>
  </r>
  <r>
    <n v="54861"/>
    <x v="2"/>
    <s v="FT MYERS PLANT GAS TURBINE FACILITIES - 5051911045"/>
    <s v="34600Z000-PG0922-FtMyers GTs"/>
    <s v="1986"/>
    <d v="1986-07-01T00:00:00"/>
    <d v="1986-07-01T00:00:00"/>
    <s v="101000 Electric Plant In Service"/>
    <x v="6"/>
    <s v="195.0791 : VACUUM CLEANING EQUIPMEN"/>
    <x v="0"/>
    <x v="0"/>
    <n v="0"/>
    <n v="0"/>
    <n v="0"/>
  </r>
  <r>
    <n v="55183"/>
    <x v="2"/>
    <s v="FT MYERS PLANT GAS TURBINE FACILITIES - 5051911045"/>
    <s v="34600Z000-PG0922-FtMyers GTs"/>
    <s v="1974"/>
    <d v="1974-07-01T00:00:00"/>
    <d v="1974-07-01T00:00:00"/>
    <s v="101000 Electric Plant In Service"/>
    <x v="6"/>
    <s v="192.324  : FORK LIFT 4000 LBS. OR S"/>
    <x v="0"/>
    <x v="0"/>
    <n v="0"/>
    <n v="0"/>
    <n v="0"/>
  </r>
  <r>
    <n v="55299"/>
    <x v="2"/>
    <s v="FT MYERS PLANT GAS TURBINE FACILITIES - 5051911045"/>
    <s v="34600Z000-PG0922-FtMyers GTs"/>
    <s v="1974"/>
    <d v="1974-07-01T00:00:00"/>
    <d v="1974-07-01T00:00:00"/>
    <s v="101000 Electric Plant In Service"/>
    <x v="6"/>
    <s v="189.420 : OSCILLOSCOPE"/>
    <x v="0"/>
    <x v="0"/>
    <n v="0"/>
    <n v="0"/>
    <n v="0"/>
  </r>
  <r>
    <n v="55138"/>
    <x v="2"/>
    <s v="FT MYERS PLANT GAS TURBINE FACILITIES - 5051911045"/>
    <s v="34600Z000-PG0922-FtMyers GTs"/>
    <s v="1978"/>
    <d v="1978-07-01T00:00:00"/>
    <d v="1978-07-01T00:00:00"/>
    <s v="101000 Electric Plant In Service"/>
    <x v="6"/>
    <s v="190.211 : LIFTING EQUIPMENT"/>
    <x v="0"/>
    <x v="0"/>
    <n v="0"/>
    <n v="0"/>
    <n v="0"/>
  </r>
  <r>
    <n v="55457"/>
    <x v="2"/>
    <s v="FT MYERS PLANT GAS TURBINE FACILITIES - 5051911045"/>
    <s v="34600Z000-PG0922-FtMyers GTs"/>
    <s v="1977"/>
    <d v="1977-07-01T00:00:00"/>
    <d v="1977-07-01T00:00:00"/>
    <s v="101000 Electric Plant In Service"/>
    <x v="6"/>
    <s v="190.612 : SANDBLASTING MACHINE"/>
    <x v="0"/>
    <x v="0"/>
    <n v="0"/>
    <n v="0"/>
    <n v="0"/>
  </r>
  <r>
    <n v="54984"/>
    <x v="2"/>
    <s v="FT MYERS PLANT GAS TURBINE FACILITIES - 5051911045"/>
    <s v="34600Z000-PG0922-FtMyers GTs"/>
    <s v="1974"/>
    <d v="1974-07-01T00:00:00"/>
    <d v="1974-07-01T00:00:00"/>
    <s v="101000 Electric Plant In Service"/>
    <x v="6"/>
    <s v="190.104  : SHOP EQUIPMENT TOOLS"/>
    <x v="0"/>
    <x v="0"/>
    <n v="0"/>
    <n v="0"/>
    <n v="0"/>
  </r>
  <r>
    <n v="640944980"/>
    <x v="2"/>
    <s v="FT MYERS PLANT GAS TURBINE FACILITIES - 5051911045"/>
    <s v="34300Z000-PG0922-FtMyers GTs"/>
    <s v="2013"/>
    <d v="2013-02-01T00:00:00"/>
    <d v="2013-01-01T00:00:00"/>
    <s v="101000 Electric Plant In Service"/>
    <x v="0"/>
    <s v="473.5726 : PIPING"/>
    <x v="0"/>
    <x v="0"/>
    <n v="-53.190000000000005"/>
    <n v="-6.0246674999999996"/>
    <n v="-47.165332500000005"/>
  </r>
  <r>
    <n v="659953230"/>
    <x v="2"/>
    <s v="FT MYERS PLANT GAS TURBINE FACILITIES - 5051911045"/>
    <s v="34500Z000-PG0922-FtMyers GTs"/>
    <s v="2012"/>
    <d v="2012-11-01T00:00:00"/>
    <d v="2014-03-01T00:00:00"/>
    <s v="101000 Electric Plant In Service"/>
    <x v="4"/>
    <s v="383.3798 : ISOPHASE BUS, COMPLETE"/>
    <x v="0"/>
    <x v="0"/>
    <n v="-419.96699999999998"/>
    <n v="-119.56445550000002"/>
    <n v="-300.40254449999998"/>
  </r>
  <r>
    <n v="50690"/>
    <x v="2"/>
    <s v="FT MYERS PLANT GAS TURBINE FACILITIES - 5051911045"/>
    <s v="34300Z000-PG0922-FtMyers GTs"/>
    <s v="1995"/>
    <d v="1995-07-01T00:00:00"/>
    <d v="1995-07-01T00:00:00"/>
    <s v="101000 Electric Plant In Service"/>
    <x v="0"/>
    <s v="002.004  : VENDOR/CONTRACTOR CONTRI"/>
    <x v="0"/>
    <x v="0"/>
    <n v="-32578.020000000004"/>
    <n v="-27140.497964999999"/>
    <n v="-5437.5220350000054"/>
  </r>
  <r>
    <n v="691641762"/>
    <x v="2"/>
    <s v="FT MYERS GAS TURBINE STOREROOM - 5051911047"/>
    <s v="34300Z000-PG0922-FtMyers GTs"/>
    <n v="1974"/>
    <d v="1974-07-01T00:00:00"/>
    <d v="1974-07-01T00:00:00"/>
    <s v="101000 Electric Plant In Service"/>
    <x v="0"/>
    <s v="145.0610 : Gear Box"/>
    <x v="0"/>
    <x v="0"/>
    <n v="14688.522000000001"/>
    <n v="15030.0301365"/>
    <n v="-341.50813650000003"/>
  </r>
  <r>
    <n v="691641769"/>
    <x v="2"/>
    <s v="FT MYERS GAS TURBINE STOREROOM - 5051911047"/>
    <s v="34300Z000-PG0922-FtMyers GTs"/>
    <n v="1974"/>
    <d v="1974-07-01T00:00:00"/>
    <d v="1974-07-01T00:00:00"/>
    <s v="101000 Electric Plant In Service"/>
    <x v="0"/>
    <s v="145.0244 : LOAD COUPLING"/>
    <x v="0"/>
    <x v="0"/>
    <n v="66600"/>
    <n v="68148.45"/>
    <n v="-1548.45"/>
  </r>
  <r>
    <n v="691641755"/>
    <x v="2"/>
    <s v="FT MYERS GAS TURBINE STOREROOM - 5051911047"/>
    <s v="34300Z000-PG0922-FtMyers GTs"/>
    <n v="1974"/>
    <d v="1974-07-01T00:00:00"/>
    <d v="1974-07-01T00:00:00"/>
    <s v="101000 Electric Plant In Service"/>
    <x v="0"/>
    <s v="145.0602 : Turning Gear Assembly"/>
    <x v="0"/>
    <x v="0"/>
    <n v="6120"/>
    <n v="6262.2900000000009"/>
    <n v="-142.29000000000033"/>
  </r>
  <r>
    <n v="691641748"/>
    <x v="2"/>
    <s v="FT MYERS GAS TURBINE STOREROOM - 5051911047"/>
    <s v="34300Z000-PG0922-FtMyers GTs"/>
    <n v="1983"/>
    <d v="1983-07-01T00:00:00"/>
    <d v="1983-07-01T00:00:00"/>
    <s v="101000 Electric Plant In Service"/>
    <x v="0"/>
    <s v="831.9248 : COMPRESSOR ATOMIZING AIR"/>
    <x v="0"/>
    <x v="0"/>
    <n v="4896"/>
    <n v="5009.8319999999994"/>
    <n v="-113.83199999999961"/>
  </r>
  <r>
    <n v="691641741"/>
    <x v="2"/>
    <s v="FT MYERS GAS TURBINE STOREROOM - 5051911047"/>
    <s v="34500Z000-PG0922-FtMyers GTs"/>
    <n v="2005"/>
    <d v="2005-12-01T00:00:00"/>
    <d v="2005-12-01T00:00:00"/>
    <s v="101000 Electric Plant In Service"/>
    <x v="4"/>
    <s v="284.1660 : EXCITER"/>
    <x v="0"/>
    <x v="0"/>
    <n v="73440"/>
    <n v="63330.866999999991"/>
    <n v="10109.133000000009"/>
  </r>
  <r>
    <n v="50376"/>
    <x v="2"/>
    <s v="FT MYERS PLANT GAS TURBINE FACILITIES - 5051911045"/>
    <s v="34200Z000-PG0922-FtMyers GTs"/>
    <s v="1974"/>
    <d v="1974-07-01T00:00:00"/>
    <d v="1974-07-01T00:00:00"/>
    <s v="101000 Electric Plant In Service"/>
    <x v="2"/>
    <s v="709.7930 : PIPING"/>
    <x v="0"/>
    <x v="3"/>
    <n v="89312"/>
    <n v="89312"/>
    <n v="0"/>
  </r>
  <r>
    <n v="50967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47 : CONTROL/INSTRUMENTATION "/>
    <x v="0"/>
    <x v="3"/>
    <n v="37003.14"/>
    <n v="37003.14"/>
    <n v="0"/>
  </r>
  <r>
    <n v="50978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48 : FOUNDATION"/>
    <x v="0"/>
    <x v="3"/>
    <n v="212240.11"/>
    <n v="212240.11"/>
    <n v="0"/>
  </r>
  <r>
    <n v="50985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49 : FIRE PROTECTION SYS COMP"/>
    <x v="0"/>
    <x v="3"/>
    <n v="13995.23"/>
    <n v="13995.23"/>
    <n v="0"/>
  </r>
  <r>
    <n v="50998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50 : TURBINE CASING"/>
    <x v="0"/>
    <x v="3"/>
    <n v="440241.61"/>
    <n v="440241.61"/>
    <n v="0"/>
  </r>
  <r>
    <n v="51007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51 : COMPRESSOR CASING"/>
    <x v="0"/>
    <x v="3"/>
    <n v="141532.44"/>
    <n v="141532.44"/>
    <n v="0"/>
  </r>
  <r>
    <n v="51064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52 : TRANSITION NOZZLE"/>
    <x v="0"/>
    <x v="3"/>
    <n v="17606.91"/>
    <n v="17606.91"/>
    <n v="0"/>
  </r>
  <r>
    <n v="51101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55 : COMPRESSOR ROTOR/WHEEL"/>
    <x v="0"/>
    <x v="3"/>
    <n v="21638.400000000001"/>
    <n v="21638.400000000001"/>
    <n v="0"/>
  </r>
  <r>
    <n v="51185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57 : COMPRESSOR BLADES (ROTAT"/>
    <x v="0"/>
    <x v="3"/>
    <n v="201998.76"/>
    <n v="201998.76"/>
    <n v="0"/>
  </r>
  <r>
    <n v="51293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58 : COMPRESSOR BLADES (STATI"/>
    <x v="0"/>
    <x v="3"/>
    <n v="201998.76"/>
    <n v="201998.76"/>
    <n v="0"/>
  </r>
  <r>
    <n v="51342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59 : BURNER BASKET"/>
    <x v="0"/>
    <x v="3"/>
    <n v="3385.94"/>
    <n v="3385.94"/>
    <n v="0"/>
  </r>
  <r>
    <n v="51372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62 : PIPING"/>
    <x v="0"/>
    <x v="3"/>
    <n v="21638.400000000001"/>
    <n v="21638.400000000001"/>
    <n v="0"/>
  </r>
  <r>
    <n v="51415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63 : FUEL NOZZLE"/>
    <x v="0"/>
    <x v="3"/>
    <n v="13995.24"/>
    <n v="13995.24"/>
    <n v="0"/>
  </r>
  <r>
    <n v="51428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64 : ACOUSTICAL ENCLOSURE"/>
    <x v="0"/>
    <x v="3"/>
    <n v="21638.400000000001"/>
    <n v="21638.400000000001"/>
    <n v="0"/>
  </r>
  <r>
    <n v="51468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66 : TURBINE ROTOR/WHEEL"/>
    <x v="0"/>
    <x v="3"/>
    <n v="21638.400000000001"/>
    <n v="21638.400000000001"/>
    <n v="0"/>
  </r>
  <r>
    <n v="51577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68 : TURBINE BLADES (ROTATING"/>
    <x v="0"/>
    <x v="3"/>
    <n v="230769.24"/>
    <n v="230769.24"/>
    <n v="0"/>
  </r>
  <r>
    <n v="51726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69 : TURBINE BLADES(STATIONAR"/>
    <x v="0"/>
    <x v="3"/>
    <n v="230769.24"/>
    <n v="230769.24"/>
    <n v="0"/>
  </r>
  <r>
    <n v="51803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70 : TURBINE SHROUD SEALS"/>
    <x v="0"/>
    <x v="3"/>
    <n v="64915.199999999997"/>
    <n v="64915.199999999997"/>
    <n v="0"/>
  </r>
  <r>
    <n v="51846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71 : END COVERS"/>
    <x v="0"/>
    <x v="3"/>
    <n v="5324.4"/>
    <n v="5324.4"/>
    <n v="0"/>
  </r>
  <r>
    <n v="52108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271.1548 : TURBINE CONTROL SYSTEM"/>
    <x v="0"/>
    <x v="3"/>
    <n v="11480"/>
    <n v="11480"/>
    <n v="0"/>
  </r>
  <r>
    <n v="52166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271.1564 : TURNING GEAR ASSEMBLY"/>
    <x v="0"/>
    <x v="3"/>
    <n v="3674"/>
    <n v="3674"/>
    <n v="0"/>
  </r>
  <r>
    <n v="52794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473.5721 : TANK"/>
    <x v="0"/>
    <x v="3"/>
    <n v="4021.91"/>
    <n v="4021.91"/>
    <n v="0"/>
  </r>
  <r>
    <n v="52806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473.5726 : PIPING"/>
    <x v="0"/>
    <x v="3"/>
    <n v="9847"/>
    <n v="9847"/>
    <n v="0"/>
  </r>
  <r>
    <n v="52827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476.5752 : CONTROL/INSTRUMENTATION "/>
    <x v="0"/>
    <x v="3"/>
    <n v="5878.08"/>
    <n v="5878.08"/>
    <n v="0"/>
  </r>
  <r>
    <n v="52828"/>
    <x v="2"/>
    <s v="FT MYERS PLANT GAS TURBINE FACILITIES - 5051911045"/>
    <s v="34300Z000-PG0922-FtMyers GTs"/>
    <s v="1979"/>
    <d v="1979-07-01T00:00:00"/>
    <d v="1979-07-01T00:00:00"/>
    <s v="101000 Electric Plant In Service"/>
    <x v="0"/>
    <s v="476.5752 : CONTROL/INSTRUMENTATION "/>
    <x v="0"/>
    <x v="3"/>
    <n v="5212"/>
    <n v="5212"/>
    <n v="0"/>
  </r>
  <r>
    <n v="53019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4.9333 : SILENCER/MUFFLER"/>
    <x v="0"/>
    <x v="3"/>
    <n v="13776.83"/>
    <n v="13776.83"/>
    <n v="0"/>
  </r>
  <r>
    <n v="53040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4.9335 : AIR SCREEN"/>
    <x v="0"/>
    <x v="3"/>
    <n v="13776.83"/>
    <n v="13776.83"/>
    <n v="0"/>
  </r>
  <r>
    <n v="53053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4.9336 : INLET DUCT, WITH INSULAT"/>
    <x v="0"/>
    <x v="3"/>
    <n v="27553.67"/>
    <n v="27553.67"/>
    <n v="0"/>
  </r>
  <r>
    <n v="53069"/>
    <x v="2"/>
    <s v="FT MYERS PLANT GAS TURBINE FACILITIES - 5051911045"/>
    <s v="34300Z000-PG0922-FtMyers GTs"/>
    <s v="1999"/>
    <d v="1999-07-01T00:00:00"/>
    <d v="1999-07-01T00:00:00"/>
    <s v="101000 Electric Plant In Service"/>
    <x v="0"/>
    <s v="834.9339 : INLET FOGGER SYSTEM"/>
    <x v="0"/>
    <x v="3"/>
    <n v="106827.92"/>
    <n v="75584.243112053329"/>
    <n v="31243.676887946669"/>
  </r>
  <r>
    <n v="53080"/>
    <x v="2"/>
    <s v="FT MYERS PLANT GAS TURBINE FACILITIES - 5051911045"/>
    <s v="34300Z000-PG0922-FtMyers GTs"/>
    <s v="2001"/>
    <d v="2001-12-01T00:00:00"/>
    <d v="2001-07-01T00:00:00"/>
    <s v="101000 Electric Plant In Service"/>
    <x v="0"/>
    <s v="835.9346 : INTERIOR DUCTWORK W/INSU"/>
    <x v="0"/>
    <x v="3"/>
    <n v="218881.39"/>
    <n v="135642.9132364367"/>
    <n v="83238.476763563318"/>
  </r>
  <r>
    <n v="53086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5.9347 : STACK/CHIMNEY DUCTWORK"/>
    <x v="0"/>
    <x v="3"/>
    <n v="44085.919999999998"/>
    <n v="44085.919999999998"/>
    <n v="0"/>
  </r>
  <r>
    <n v="53106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5.9348 : EXTERIOR EXHAUST DUCT PA"/>
    <x v="0"/>
    <x v="3"/>
    <n v="2755.37"/>
    <n v="2755.37"/>
    <n v="0"/>
  </r>
  <r>
    <n v="53111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5.9349 : STACK/CHIMNEY EXTERIOR P"/>
    <x v="0"/>
    <x v="3"/>
    <n v="11021.48"/>
    <n v="11021.48"/>
    <n v="0"/>
  </r>
  <r>
    <n v="53114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5.9351 : FOUNDATION"/>
    <x v="0"/>
    <x v="3"/>
    <n v="55107.4"/>
    <n v="55107.4"/>
    <n v="0"/>
  </r>
  <r>
    <n v="53145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38.9364 : DRIVE, ELECTRIC MOTOR, C"/>
    <x v="0"/>
    <x v="3"/>
    <n v="3333.97"/>
    <n v="3333.97"/>
    <n v="0"/>
  </r>
  <r>
    <n v="53281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44.9431 : TANK"/>
    <x v="0"/>
    <x v="3"/>
    <n v="1653.4"/>
    <n v="1653.4"/>
    <n v="0"/>
  </r>
  <r>
    <n v="53288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844.9432 : REMOTE OIL COOLER"/>
    <x v="0"/>
    <x v="3"/>
    <n v="1102.27"/>
    <n v="1102.27"/>
    <n v="0"/>
  </r>
  <r>
    <n v="53498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171.0505 : SPECIAL FOUNDATION"/>
    <x v="0"/>
    <x v="3"/>
    <n v="42013.8"/>
    <n v="42013.8"/>
    <n v="0"/>
  </r>
  <r>
    <n v="53504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171.0506 : CONCRETE PEDESTAL"/>
    <x v="0"/>
    <x v="3"/>
    <n v="10503.45"/>
    <n v="10503.45"/>
    <n v="0"/>
  </r>
  <r>
    <n v="53521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272.1571 : FRAME/HOUSING"/>
    <x v="0"/>
    <x v="3"/>
    <n v="172859.49"/>
    <n v="172859.49"/>
    <n v="0"/>
  </r>
  <r>
    <n v="53562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272.1573 : ROTOR"/>
    <x v="0"/>
    <x v="3"/>
    <n v="365459.37"/>
    <n v="365459.37"/>
    <n v="0"/>
  </r>
  <r>
    <n v="53620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272.1584 : STATOR"/>
    <x v="0"/>
    <x v="3"/>
    <n v="680766.23"/>
    <n v="680766.23"/>
    <n v="0"/>
  </r>
  <r>
    <n v="53639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467.5554 : CONTROL/INSTRUMENTATION "/>
    <x v="0"/>
    <x v="3"/>
    <n v="35011.5"/>
    <n v="35011.5"/>
    <n v="0"/>
  </r>
  <r>
    <n v="53640"/>
    <x v="2"/>
    <s v="FT MYERS PLANT GAS TURBINE FACILITIES - 5051911045"/>
    <s v="34400Z000-PG0922-FtMyers GTs"/>
    <s v="1996"/>
    <d v="1996-07-01T00:00:00"/>
    <d v="1996-07-01T00:00:00"/>
    <s v="101000 Electric Plant In Service"/>
    <x v="1"/>
    <s v="467.5554 : CONTROL/INSTRUMENTATION "/>
    <x v="0"/>
    <x v="3"/>
    <n v="35011"/>
    <n v="35011"/>
    <n v="0"/>
  </r>
  <r>
    <n v="53648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467.5556 : ENCLOSURE"/>
    <x v="0"/>
    <x v="3"/>
    <n v="26258.62"/>
    <n v="26258.62"/>
    <n v="0"/>
  </r>
  <r>
    <n v="53673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467.5569 : ROTOR (MAIN EXCITER)"/>
    <x v="0"/>
    <x v="3"/>
    <n v="26258"/>
    <n v="26258"/>
    <n v="0"/>
  </r>
  <r>
    <n v="53951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181.0514 : GENERATOR LEADS SUPPORTS"/>
    <x v="0"/>
    <x v="3"/>
    <n v="3085.75"/>
    <n v="3085.75"/>
    <n v="0"/>
  </r>
  <r>
    <n v="53964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281.1602 : LOAD CENTER, INCL. BUS, "/>
    <x v="0"/>
    <x v="3"/>
    <n v="4628.54"/>
    <n v="4628.54"/>
    <n v="0"/>
  </r>
  <r>
    <n v="53983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281.1610 : DISTRIBUTION PANEL, INCL"/>
    <x v="0"/>
    <x v="3"/>
    <n v="3085.69"/>
    <n v="3085.69"/>
    <n v="0"/>
  </r>
  <r>
    <n v="54174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382.3784 : CONDUIT ALL"/>
    <x v="0"/>
    <x v="3"/>
    <n v="50001"/>
    <n v="50001"/>
    <n v="0"/>
  </r>
  <r>
    <n v="54201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382.3786 : CABLE TRAY-PRODUCTION"/>
    <x v="0"/>
    <x v="3"/>
    <n v="55038"/>
    <n v="55038"/>
    <n v="0"/>
  </r>
  <r>
    <n v="54232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383.3798 : ISOPHASE BUS, COMPLETE"/>
    <x v="0"/>
    <x v="3"/>
    <n v="6454.19"/>
    <n v="6454.19"/>
    <n v="0"/>
  </r>
  <r>
    <n v="54249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383.3805 : FOUNDATION"/>
    <x v="0"/>
    <x v="3"/>
    <n v="536.78"/>
    <n v="536.78"/>
    <n v="0"/>
  </r>
  <r>
    <n v="54271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482.5833 : CONTROL/INSTRUMENTATION "/>
    <x v="0"/>
    <x v="3"/>
    <n v="6171.5"/>
    <n v="6171.5"/>
    <n v="0"/>
  </r>
  <r>
    <n v="54293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581.7015 : CABLE: POWER"/>
    <x v="0"/>
    <x v="3"/>
    <n v="2168.86"/>
    <n v="2168.86"/>
    <n v="0"/>
  </r>
  <r>
    <n v="54305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581.7018 : DISTRIBUTION PANEL, INCL"/>
    <x v="0"/>
    <x v="3"/>
    <n v="3086"/>
    <n v="3086"/>
    <n v="0"/>
  </r>
  <r>
    <n v="54317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581.7024 : MOTOR CONTROL CENTER SWI"/>
    <x v="0"/>
    <x v="3"/>
    <n v="3086"/>
    <n v="3086"/>
    <n v="0"/>
  </r>
  <r>
    <n v="54332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582.7041 : CABLE: POWER"/>
    <x v="0"/>
    <x v="3"/>
    <n v="1130.29"/>
    <n v="1130.29"/>
    <n v="0"/>
  </r>
  <r>
    <n v="54367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582.7050 : MOTOR CONTROL CENTER SWI"/>
    <x v="0"/>
    <x v="3"/>
    <n v="52456.42"/>
    <n v="52456.42"/>
    <n v="0"/>
  </r>
  <r>
    <n v="54424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585.7130 : MOTOR CONTROL CENTER SWI"/>
    <x v="0"/>
    <x v="3"/>
    <n v="56442"/>
    <n v="56442"/>
    <n v="0"/>
  </r>
  <r>
    <n v="54451"/>
    <x v="2"/>
    <s v="FT MYERS PLANT GAS TURBINE FACILITIES - 5051911045"/>
    <s v="34500Z000-PG0922-FtMyers GTs"/>
    <s v="2001"/>
    <d v="2001-07-01T00:00:00"/>
    <d v="2001-07-01T00:00:00"/>
    <s v="101000 Electric Plant In Service"/>
    <x v="4"/>
    <s v="681.7674 : LOAD CONTROL AND METERIN"/>
    <x v="0"/>
    <x v="3"/>
    <n v="37211"/>
    <n v="37211"/>
    <n v="0"/>
  </r>
  <r>
    <n v="54572"/>
    <x v="2"/>
    <s v="FT MYERS PLANT GAS TURBINE FACILITIES - 5051911045"/>
    <s v="34500Z000-PG0922-FtMyers GTs"/>
    <s v="1974"/>
    <d v="1974-07-01T00:00:00"/>
    <d v="1974-07-01T00:00:00"/>
    <s v="101000 Electric Plant In Service"/>
    <x v="4"/>
    <s v="684.7734 : GENERATOR PROTECTION"/>
    <x v="0"/>
    <x v="3"/>
    <n v="1413.44"/>
    <n v="1413.44"/>
    <n v="0"/>
  </r>
  <r>
    <n v="54575"/>
    <x v="2"/>
    <s v="FT MYERS PLANT GAS TURBINE FACILITIES - 5051911045"/>
    <s v="34500Z000-PG0922-FtMyers GTs"/>
    <s v="1985"/>
    <d v="1985-07-01T00:00:00"/>
    <d v="1985-07-01T00:00:00"/>
    <s v="101000 Electric Plant In Service"/>
    <x v="4"/>
    <s v="684.7734 : GENERATOR PROTECTION"/>
    <x v="0"/>
    <x v="3"/>
    <n v="7855.12"/>
    <n v="7855.12"/>
    <n v="0"/>
  </r>
  <r>
    <n v="18050724"/>
    <x v="2"/>
    <s v="FT MYERS PLANT GAS TURBINE FACILITIES - 5051911045"/>
    <s v="34300Z000-PG0922-FtMyers GTs"/>
    <s v="2002"/>
    <d v="2002-05-01T00:00:00"/>
    <d v="2002-01-01T00:00:00"/>
    <s v="101000 Electric Plant In Service"/>
    <x v="0"/>
    <s v="835.9346 : INTERIOR DUCTWORK W/INSU"/>
    <x v="0"/>
    <x v="3"/>
    <n v="229520.65"/>
    <n v="132157.68424246667"/>
    <n v="97362.965757533326"/>
  </r>
  <r>
    <n v="34195082"/>
    <x v="2"/>
    <s v="FT MYERS PLANT GAS TURBINE FACILITIES - 5051911045"/>
    <s v="34500Z000-PG0922-FtMyers GTs"/>
    <s v="2002"/>
    <d v="2002-11-01T00:00:00"/>
    <d v="2002-01-01T00:00:00"/>
    <s v="101000 Electric Plant In Service"/>
    <x v="4"/>
    <s v="383.3806 : CIRCUIT BRKR 1000 A"/>
    <x v="0"/>
    <x v="3"/>
    <n v="29602.68"/>
    <n v="29602.68"/>
    <n v="0"/>
  </r>
  <r>
    <n v="47849009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65 : COMBUSTOR LINER"/>
    <x v="0"/>
    <x v="3"/>
    <n v="11590.98"/>
    <n v="11590.98"/>
    <n v="0"/>
  </r>
  <r>
    <n v="48870816"/>
    <x v="2"/>
    <s v="FT MYERS PLANT GAS TURBINE FACILITIES - 5051911045"/>
    <s v="34200Z000-PG0922-FtMyers GTs"/>
    <s v="2000"/>
    <d v="2000-10-01T00:00:00"/>
    <d v="2000-01-01T00:00:00"/>
    <s v="101000 Electric Plant In Service"/>
    <x v="2"/>
    <s v="523.6231 : PIPING"/>
    <x v="0"/>
    <x v="3"/>
    <n v="15518"/>
    <n v="12293.157866"/>
    <n v="3224.8421340000004"/>
  </r>
  <r>
    <n v="53890752"/>
    <x v="2"/>
    <s v="FT MYERS PLANT GAS TURBINE FACILITIES - 5051911045"/>
    <s v="34500Z000-PG0922-FtMyers GTs"/>
    <s v="2005"/>
    <d v="2005-01-01T00:00:00"/>
    <d v="2005-01-01T00:00:00"/>
    <s v="101000 Electric Plant In Service"/>
    <x v="4"/>
    <s v="291.1798 : BATTERY CHARGER-PRODUCTI"/>
    <x v="0"/>
    <x v="3"/>
    <n v="4434.62"/>
    <n v="3775.5319935333332"/>
    <n v="659.08800646666668"/>
  </r>
  <r>
    <n v="71323862"/>
    <x v="2"/>
    <s v="FT MYERS PLANT GAS TURBINE FACILITIES - 5051911045"/>
    <s v="34400Z000-PG0922-FtMyers GTs"/>
    <s v="2006"/>
    <d v="2006-05-01T00:00:00"/>
    <d v="2006-06-01T00:00:00"/>
    <s v="101000 Electric Plant In Service"/>
    <x v="1"/>
    <s v="272.1575 : WEDGE SYSTEM"/>
    <x v="0"/>
    <x v="3"/>
    <n v="346897.55"/>
    <n v="174946.90988593333"/>
    <n v="171950.64011406666"/>
  </r>
  <r>
    <n v="71808566"/>
    <x v="2"/>
    <s v="FT MYERS PLANT GAS TURBINE FACILITIES - 5051911045"/>
    <s v="34300Z000-PG0922-FtMyers GTs"/>
    <s v="2006"/>
    <d v="2006-05-01T00:00:00"/>
    <d v="2006-06-01T00:00:00"/>
    <s v="101000 Electric Plant In Service"/>
    <x v="0"/>
    <s v="145.0252 : TRANSITION NOZZLE"/>
    <x v="0"/>
    <x v="3"/>
    <n v="149117.88"/>
    <n v="59669.91732968"/>
    <n v="89447.962670320005"/>
  </r>
  <r>
    <n v="71808594"/>
    <x v="2"/>
    <s v="FT MYERS PLANT GAS TURBINE FACILITIES - 5051911045"/>
    <s v="34300Z000-PG0922-FtMyers GTs"/>
    <s v="2006"/>
    <d v="2006-05-01T00:00:00"/>
    <d v="2006-06-01T00:00:00"/>
    <s v="101000 Electric Plant In Service"/>
    <x v="0"/>
    <s v="145.0263 : FUEL NOZZLE"/>
    <x v="0"/>
    <x v="3"/>
    <n v="130478.13"/>
    <n v="52211.17166118"/>
    <n v="78266.958338819997"/>
  </r>
  <r>
    <n v="71808595"/>
    <x v="2"/>
    <s v="FT MYERS PLANT GAS TURBINE FACILITIES - 5051911045"/>
    <s v="34300Z000-PG0922-FtMyers GTs"/>
    <s v="2006"/>
    <d v="2006-05-01T00:00:00"/>
    <d v="2006-06-01T00:00:00"/>
    <s v="101000 Electric Plant In Service"/>
    <x v="0"/>
    <s v="145.0265 : COMBUSTOR LINER"/>
    <x v="0"/>
    <x v="3"/>
    <n v="130478.13"/>
    <n v="52211.17166118"/>
    <n v="78266.958338819997"/>
  </r>
  <r>
    <n v="71808596"/>
    <x v="2"/>
    <s v="FT MYERS PLANT GAS TURBINE FACILITIES - 5051911045"/>
    <s v="34300Z000-PG0922-FtMyers GTs"/>
    <s v="2006"/>
    <d v="2006-05-01T00:00:00"/>
    <d v="2006-06-01T00:00:00"/>
    <s v="101000 Electric Plant In Service"/>
    <x v="0"/>
    <s v="145.0268 : TURBINE BLADES (ROTATING"/>
    <x v="0"/>
    <x v="3"/>
    <n v="167757.62"/>
    <n v="67128.658996653336"/>
    <n v="100628.96100334666"/>
  </r>
  <r>
    <n v="71809045"/>
    <x v="2"/>
    <s v="FT MYERS PLANT GAS TURBINE FACILITIES - 5051911045"/>
    <s v="34300Z000-PG0922-FtMyers GTs"/>
    <s v="2005"/>
    <d v="2005-11-01T00:00:00"/>
    <d v="2005-12-01T00:00:00"/>
    <s v="101000 Electric Plant In Service"/>
    <x v="0"/>
    <s v="145.0268 : TURBINE BLADES (ROTATING"/>
    <x v="0"/>
    <x v="3"/>
    <n v="134327.62"/>
    <n v="59650.149799426668"/>
    <n v="74677.470200573327"/>
  </r>
  <r>
    <n v="71809048"/>
    <x v="2"/>
    <s v="FT MYERS PLANT GAS TURBINE FACILITIES - 5051911045"/>
    <s v="34300Z000-PG0922-FtMyers GTs"/>
    <s v="2005"/>
    <d v="2005-05-01T00:00:00"/>
    <d v="2005-05-01T00:00:00"/>
    <s v="101000 Electric Plant In Service"/>
    <x v="0"/>
    <s v="145.0263 : FUEL NOZZLE"/>
    <x v="0"/>
    <x v="3"/>
    <n v="7225.56"/>
    <n v="3208.6158928800005"/>
    <n v="4016.9441071199999"/>
  </r>
  <r>
    <n v="71809051"/>
    <x v="2"/>
    <s v="FT MYERS PLANT GAS TURBINE FACILITIES - 5051911045"/>
    <s v="34300Z000-PG0922-FtMyers GTs"/>
    <s v="2006"/>
    <d v="2006-01-01T00:00:00"/>
    <d v="2006-02-01T00:00:00"/>
    <s v="101000 Electric Plant In Service"/>
    <x v="0"/>
    <s v="145.0265 : COMBUSTOR LINER"/>
    <x v="0"/>
    <x v="3"/>
    <n v="65000"/>
    <n v="26009.923333333332"/>
    <n v="38990.076666666668"/>
  </r>
  <r>
    <n v="71809054"/>
    <x v="2"/>
    <s v="FT MYERS PLANT GAS TURBINE FACILITIES - 5051911045"/>
    <s v="34300Z000-PG0922-FtMyers GTs"/>
    <s v="2005"/>
    <d v="2005-05-01T00:00:00"/>
    <d v="2005-05-01T00:00:00"/>
    <s v="101000 Electric Plant In Service"/>
    <x v="0"/>
    <s v="145.0252 : TRANSITION NOZZLE"/>
    <x v="0"/>
    <x v="3"/>
    <n v="19024.439999999999"/>
    <n v="8448.0816071200006"/>
    <n v="10576.358392879998"/>
  </r>
  <r>
    <n v="72626602"/>
    <x v="2"/>
    <s v="FT MYERS PLANT GAS TURBINE FACILITIES - 5051911045"/>
    <s v="34400Z000-PG0922-FtMyers GTs"/>
    <s v="1974"/>
    <d v="1974-07-01T00:00:00"/>
    <d v="1974-07-01T00:00:00"/>
    <s v="101000 Electric Plant In Service"/>
    <x v="1"/>
    <s v="272.1575 : WEDGE SYSTEM"/>
    <x v="0"/>
    <x v="3"/>
    <n v="8631.42"/>
    <n v="8631.42"/>
    <n v="0"/>
  </r>
  <r>
    <n v="72797806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8.0579 : POWER SUPPLY"/>
    <x v="0"/>
    <x v="3"/>
    <n v="5548.04"/>
    <n v="5548.04"/>
    <n v="0"/>
  </r>
  <r>
    <n v="72797809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8.0580 : I/O RACKS PER CONTROLLER"/>
    <x v="0"/>
    <x v="3"/>
    <n v="169769.9"/>
    <n v="169769.9"/>
    <n v="0"/>
  </r>
  <r>
    <n v="72839101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382.3787 : DUCT BANK, ALL"/>
    <x v="0"/>
    <x v="3"/>
    <n v="40814"/>
    <n v="34748.087273333338"/>
    <n v="6065.9127266666619"/>
  </r>
  <r>
    <n v="72839103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585.7125 : CONTROL/INSTRUMENTATION "/>
    <x v="0"/>
    <x v="3"/>
    <n v="58957"/>
    <n v="50194.614136666671"/>
    <n v="8762.3858633333293"/>
  </r>
  <r>
    <n v="72839104"/>
    <x v="2"/>
    <s v="FT MYERS PLANT GAS TURBINE FACILITIES - 5051911045"/>
    <s v="34500Z000-PG0922-FtMyers GTs"/>
    <s v="2005"/>
    <d v="2005-12-01T00:00:00"/>
    <d v="2006-01-01T00:00:00"/>
    <s v="101000 Electric Plant In Service"/>
    <x v="4"/>
    <s v="585.7129 : POWER CENTER SWITCHGEAR "/>
    <x v="0"/>
    <x v="3"/>
    <n v="101359"/>
    <n v="86294.687556666671"/>
    <n v="15064.312443333329"/>
  </r>
  <r>
    <n v="80053743"/>
    <x v="2"/>
    <s v="FT MYERS PLANT GAS TURBINE FACILITIES - 5051911045"/>
    <s v="34400Z000-PG0922-FtMyers GTs"/>
    <s v="2006"/>
    <d v="2006-10-01T00:00:00"/>
    <d v="2006-10-01T00:00:00"/>
    <s v="101000 Electric Plant In Service"/>
    <x v="1"/>
    <s v="272.1572 : ROTOR COILS"/>
    <x v="0"/>
    <x v="3"/>
    <n v="33534"/>
    <n v="16911.822167999999"/>
    <n v="16622.177832000001"/>
  </r>
  <r>
    <n v="81804074"/>
    <x v="2"/>
    <s v="FT MYERS PLANT GAS TURBINE FACILITIES - 5051911045"/>
    <s v="34300Z000-PG0922-FtMyers GTs"/>
    <s v="2007"/>
    <d v="2007-04-01T00:00:00"/>
    <d v="2007-01-01T00:00:00"/>
    <s v="101000 Electric Plant In Service"/>
    <x v="0"/>
    <s v="145.0266 : TURBINE ROTOR/WHEEL"/>
    <x v="0"/>
    <x v="3"/>
    <n v="29206"/>
    <n v="10404.394116666666"/>
    <n v="18801.605883333334"/>
  </r>
  <r>
    <n v="84916329"/>
    <x v="2"/>
    <s v="FT MYERS PLANT GAS TURBINE FACILITIES - 5051911045"/>
    <s v="34300Z000-PG0922-FtMyers GTs"/>
    <s v="2007"/>
    <d v="2007-11-01T00:00:00"/>
    <d v="2007-01-01T00:00:00"/>
    <s v="101000 Electric Plant In Service"/>
    <x v="0"/>
    <s v="148.0572 : CONTROLLER"/>
    <x v="0"/>
    <x v="3"/>
    <n v="77131.960000000006"/>
    <n v="27477.617983666667"/>
    <n v="49654.342016333336"/>
  </r>
  <r>
    <n v="84916357"/>
    <x v="2"/>
    <s v="FT MYERS PLANT GAS TURBINE FACILITIES - 5051911045"/>
    <s v="34300Z000-PG0922-FtMyers GTs"/>
    <s v="2007"/>
    <d v="2007-11-01T00:00:00"/>
    <d v="2007-01-01T00:00:00"/>
    <s v="101000 Electric Plant In Service"/>
    <x v="0"/>
    <s v="148.0573 : OPERATING SYSTEM"/>
    <x v="0"/>
    <x v="3"/>
    <n v="40820.589999999997"/>
    <n v="14541.995015916666"/>
    <n v="26278.594984083331"/>
  </r>
  <r>
    <n v="86469177"/>
    <x v="2"/>
    <s v="FT MYERS PLANT GAS TURBINE FACILITIES - 5051911045"/>
    <s v="34300Z000-PG0922-FtMyers GTs"/>
    <s v="2007"/>
    <d v="2007-11-01T00:00:00"/>
    <d v="2007-01-01T00:00:00"/>
    <s v="101000 Electric Plant In Service"/>
    <x v="0"/>
    <s v="148.0571 : OPERATOR STATION"/>
    <x v="0"/>
    <x v="3"/>
    <n v="32300.06"/>
    <n v="11506.627207833333"/>
    <n v="20793.43279216667"/>
  </r>
  <r>
    <n v="86469215"/>
    <x v="2"/>
    <s v="FT MYERS PLANT GAS TURBINE FACILITIES - 5051911045"/>
    <s v="34300Z000-PG0922-FtMyers GTs"/>
    <s v="2007"/>
    <d v="2007-11-01T00:00:00"/>
    <d v="2007-01-01T00:00:00"/>
    <s v="101000 Electric Plant In Service"/>
    <x v="0"/>
    <s v="148.0574 : SYSTEM INTERFACE"/>
    <x v="0"/>
    <x v="3"/>
    <n v="5250.62"/>
    <n v="1870.4896198333333"/>
    <n v="3380.1303801666663"/>
  </r>
  <r>
    <n v="86469216"/>
    <x v="2"/>
    <s v="FT MYERS PLANT GAS TURBINE FACILITIES - 5051911045"/>
    <s v="34300Z000-PG0922-FtMyers GTs"/>
    <s v="2007"/>
    <d v="2007-11-01T00:00:00"/>
    <d v="2007-01-01T00:00:00"/>
    <s v="101000 Electric Plant In Service"/>
    <x v="0"/>
    <s v="148.0577 : DISPLAY"/>
    <x v="0"/>
    <x v="3"/>
    <n v="5250.84"/>
    <n v="1870.5679930000001"/>
    <n v="3380.272007"/>
  </r>
  <r>
    <n v="86469217"/>
    <x v="2"/>
    <s v="FT MYERS PLANT GAS TURBINE FACILITIES - 5051911045"/>
    <s v="34300Z000-PG0922-FtMyers GTs"/>
    <s v="2007"/>
    <d v="2007-11-01T00:00:00"/>
    <d v="2007-01-01T00:00:00"/>
    <s v="101000 Electric Plant In Service"/>
    <x v="0"/>
    <s v="148.0578 : NETWORK SWITCH"/>
    <x v="0"/>
    <x v="3"/>
    <n v="5250.87"/>
    <n v="1870.5786802499999"/>
    <n v="3380.2913197500002"/>
  </r>
  <r>
    <n v="100512122"/>
    <x v="2"/>
    <s v="FT MYERS PLANT GAS TURBINE FACILITIES - 5051911045"/>
    <s v="34300Z000-PG0922-FtMyers GTs"/>
    <s v="1974"/>
    <d v="1974-07-01T00:00:00"/>
    <d v="1974-07-01T00:00:00"/>
    <s v="101000 Electric Plant In Service"/>
    <x v="0"/>
    <s v="145.0246 : TURB SHAFT (FWD OR AFT)"/>
    <x v="0"/>
    <x v="3"/>
    <n v="192100"/>
    <n v="192100"/>
    <n v="0"/>
  </r>
  <r>
    <n v="646550035"/>
    <x v="2"/>
    <s v="FT MYERS PLANT GAS TURBINE FACILITIES - 5051911045"/>
    <s v="34500Z000-PG0922-FtMyers GTs"/>
    <s v="2012"/>
    <d v="2012-12-01T00:00:00"/>
    <d v="2012-01-01T00:00:00"/>
    <s v="101000 Electric Plant In Service"/>
    <x v="4"/>
    <s v="291.1797 : BATTERY"/>
    <x v="0"/>
    <x v="3"/>
    <n v="13823.04"/>
    <n v="3607.4632563200003"/>
    <n v="10215.576743680002"/>
  </r>
  <r>
    <n v="656171176"/>
    <x v="2"/>
    <s v="FT MYERS PLANT GAS TURBINE FACILITIES - 5051911045"/>
    <s v="34200Z000-PG0922-FtMyers GTs"/>
    <s v="2012"/>
    <d v="2012-10-01T00:00:00"/>
    <d v="2012-01-01T00:00:00"/>
    <s v="101000 Electric Plant In Service"/>
    <x v="2"/>
    <s v="709.7930 : PIPING"/>
    <x v="0"/>
    <x v="3"/>
    <n v="3810.3"/>
    <n v="620.4463902"/>
    <n v="3189.8536098000004"/>
  </r>
  <r>
    <n v="681540536"/>
    <x v="2"/>
    <s v="FT MYERS PLANT GAS TURBINE FACILITIES - 5051911045"/>
    <s v="34500Z000-PG0922-FtMyers GTs"/>
    <s v="2014"/>
    <d v="2014-06-01T00:00:00"/>
    <d v="2014-06-01T00:00:00"/>
    <s v="101000 Electric Plant In Service"/>
    <x v="4"/>
    <s v="482.5834 : ENCLOSURE"/>
    <x v="0"/>
    <x v="3"/>
    <n v="25480"/>
    <n v="2351.5152266666664"/>
    <n v="23128.484773333334"/>
  </r>
  <r>
    <n v="681540539"/>
    <x v="2"/>
    <s v="FT MYERS PLANT GAS TURBINE FACILITIES - 5051911045"/>
    <s v="34500Z000-PG0922-FtMyers GTs"/>
    <s v="2014"/>
    <d v="2014-06-01T00:00:00"/>
    <d v="2014-06-01T00:00:00"/>
    <s v="101000 Electric Plant In Service"/>
    <x v="4"/>
    <s v="482.5835 : GENERATOR VOLTAGE REGULA"/>
    <x v="0"/>
    <x v="3"/>
    <n v="17725"/>
    <n v="1635.8166166666665"/>
    <n v="16089.1833833333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4:G56" firstHeaderRow="1" firstDataRow="2" firstDataCol="4"/>
  <pivotFields count="16">
    <pivotField compact="0" outline="0" showAll="0"/>
    <pivotField axis="axisRow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4">
        <item x="7"/>
        <item x="11"/>
        <item x="8"/>
        <item x="9"/>
        <item x="12"/>
        <item x="3"/>
        <item x="2"/>
        <item x="0"/>
        <item x="1"/>
        <item x="4"/>
        <item x="6"/>
        <item x="10"/>
        <item x="5"/>
        <item t="default"/>
      </items>
    </pivotField>
    <pivotField compact="0" outline="0" showAll="0"/>
    <pivotField axis="axisRow" compact="0" outline="0" showAll="0" defaultSubtotal="0">
      <items count="5">
        <item x="0"/>
        <item x="4"/>
        <item x="1"/>
        <item x="2"/>
        <item x="3"/>
      </items>
    </pivotField>
    <pivotField compact="0" numFmtId="165" outline="0" showAll="0"/>
    <pivotField dataField="1" compact="0" numFmtId="43" outline="0" showAll="0"/>
    <pivotField dataField="1" compact="0" numFmtId="43" outline="0" showAll="0"/>
    <pivotField dataField="1" compact="0" numFmtId="43" outline="0" showAll="0"/>
    <pivotField axis="axisRow" compact="0" outline="0" showAll="0" defaultSubtotal="0">
      <items count="2">
        <item n="Base" x="0"/>
        <item n="Clause" x="1"/>
      </items>
    </pivotField>
  </pivotFields>
  <rowFields count="4">
    <field x="15"/>
    <field x="1"/>
    <field x="10"/>
    <field x="8"/>
  </rowFields>
  <rowItems count="51">
    <i>
      <x/>
      <x/>
      <x/>
      <x/>
    </i>
    <i r="3">
      <x v="2"/>
    </i>
    <i r="3">
      <x v="3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t="default" r="1">
      <x/>
    </i>
    <i r="1">
      <x v="1"/>
      <x/>
      <x/>
    </i>
    <i r="3">
      <x v="5"/>
    </i>
    <i r="3">
      <x v="6"/>
    </i>
    <i r="3">
      <x v="7"/>
    </i>
    <i r="3">
      <x v="8"/>
    </i>
    <i r="3">
      <x v="9"/>
    </i>
    <i r="3">
      <x v="10"/>
    </i>
    <i t="default" r="1">
      <x v="1"/>
    </i>
    <i r="1">
      <x v="2"/>
      <x/>
      <x/>
    </i>
    <i r="3">
      <x v="1"/>
    </i>
    <i r="3">
      <x v="2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t="default" r="1">
      <x v="2"/>
    </i>
    <i>
      <x v="1"/>
      <x/>
      <x v="1"/>
      <x v="7"/>
    </i>
    <i r="2">
      <x v="2"/>
      <x v="6"/>
    </i>
    <i r="2">
      <x v="3"/>
      <x v="5"/>
    </i>
    <i r="3">
      <x v="6"/>
    </i>
    <i r="2">
      <x v="4"/>
      <x v="7"/>
    </i>
    <i t="default" r="1">
      <x/>
    </i>
    <i r="1">
      <x v="1"/>
      <x v="2"/>
      <x v="6"/>
    </i>
    <i r="2">
      <x v="3"/>
      <x v="5"/>
    </i>
    <i r="3">
      <x v="6"/>
    </i>
    <i r="3">
      <x v="9"/>
    </i>
    <i r="2">
      <x v="4"/>
      <x v="7"/>
    </i>
    <i t="default" r="1">
      <x v="1"/>
    </i>
    <i r="1">
      <x v="2"/>
      <x v="2"/>
      <x v="6"/>
    </i>
    <i r="2">
      <x v="3"/>
      <x v="5"/>
    </i>
    <i r="3">
      <x v="6"/>
    </i>
    <i r="3">
      <x v="9"/>
    </i>
    <i r="2">
      <x v="4"/>
      <x v="7"/>
    </i>
    <i t="default" r="1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Book Cost" fld="12" baseField="11" baseItem="0" numFmtId="39"/>
    <dataField name="Sum of Reserve at Retirement" fld="13" baseField="11" baseItem="0" numFmtId="39"/>
    <dataField name="Sum of NBV at Retirement" fld="14" baseField="11" baseItem="0" numFmtId="3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D12" firstHeaderRow="0" firstDataRow="1" firstDataCol="1"/>
  <pivotFields count="16"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6">
        <item x="0"/>
        <item x="4"/>
        <item x="1"/>
        <item x="2"/>
        <item x="3"/>
        <item t="default"/>
      </items>
    </pivotField>
    <pivotField axis="axisRow" numFmtId="165" showAll="0">
      <items count="5">
        <item x="3"/>
        <item x="0"/>
        <item x="1"/>
        <item x="2"/>
        <item t="default"/>
      </items>
    </pivotField>
    <pivotField dataField="1" numFmtId="43" showAll="0"/>
    <pivotField dataField="1" numFmtId="43" showAll="0"/>
    <pivotField dataField="1" numFmtId="43" showAll="0"/>
    <pivotField showAll="0" defaultSubtotal="0">
      <items count="2">
        <item x="0"/>
        <item x="1"/>
      </items>
    </pivotField>
  </pivotFields>
  <rowFields count="2">
    <field x="1"/>
    <field x="11"/>
  </rowFields>
  <rowItems count="9">
    <i>
      <x/>
    </i>
    <i r="1">
      <x v="1"/>
    </i>
    <i r="1">
      <x v="2"/>
    </i>
    <i>
      <x v="1"/>
    </i>
    <i r="1">
      <x/>
    </i>
    <i r="1">
      <x v="1"/>
    </i>
    <i>
      <x v="2"/>
    </i>
    <i r="1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Book Cost" fld="12" baseField="1" baseItem="0" numFmtId="37"/>
    <dataField name="Sum of Reserve at Retirement" fld="13" baseField="1" baseItem="0" numFmtId="37"/>
    <dataField name="Sum of NBV at Retirement" fld="14" baseField="1" baseItem="0" numFmtId="3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"/>
  <sheetViews>
    <sheetView tabSelected="1" zoomScale="80" zoomScaleNormal="80" workbookViewId="0">
      <pane ySplit="5" topLeftCell="A6" activePane="bottomLeft" state="frozen"/>
      <selection pane="bottomLeft" sqref="A1:A2"/>
    </sheetView>
  </sheetViews>
  <sheetFormatPr defaultRowHeight="13.2" x14ac:dyDescent="0.25"/>
  <cols>
    <col min="1" max="1" width="22.6640625" bestFit="1" customWidth="1"/>
    <col min="2" max="3" width="34.5546875" customWidth="1"/>
    <col min="4" max="4" width="34.5546875" bestFit="1" customWidth="1"/>
    <col min="5" max="5" width="17.33203125" bestFit="1" customWidth="1"/>
    <col min="6" max="6" width="28.6640625" bestFit="1" customWidth="1"/>
    <col min="7" max="7" width="25.109375" bestFit="1" customWidth="1"/>
    <col min="8" max="8" width="32.5546875" bestFit="1" customWidth="1"/>
    <col min="9" max="9" width="16.33203125" bestFit="1" customWidth="1"/>
    <col min="10" max="10" width="18.44140625" customWidth="1"/>
    <col min="11" max="11" width="23.44140625" bestFit="1" customWidth="1"/>
  </cols>
  <sheetData>
    <row r="1" spans="1:7" x14ac:dyDescent="0.25">
      <c r="A1" s="29" t="s">
        <v>644</v>
      </c>
    </row>
    <row r="2" spans="1:7" x14ac:dyDescent="0.25">
      <c r="A2" s="29" t="s">
        <v>645</v>
      </c>
    </row>
    <row r="4" spans="1:7" x14ac:dyDescent="0.25">
      <c r="E4" s="61" t="s">
        <v>626</v>
      </c>
    </row>
    <row r="5" spans="1:7" x14ac:dyDescent="0.25">
      <c r="A5" s="61" t="s">
        <v>635</v>
      </c>
      <c r="B5" s="61" t="s">
        <v>499</v>
      </c>
      <c r="C5" s="61" t="s">
        <v>10</v>
      </c>
      <c r="D5" s="61" t="s">
        <v>8</v>
      </c>
      <c r="E5" s="60" t="s">
        <v>498</v>
      </c>
      <c r="F5" s="60" t="s">
        <v>625</v>
      </c>
      <c r="G5" s="60" t="s">
        <v>624</v>
      </c>
    </row>
    <row r="6" spans="1:7" x14ac:dyDescent="0.25">
      <c r="A6" s="60" t="s">
        <v>636</v>
      </c>
      <c r="B6" s="60" t="s">
        <v>24</v>
      </c>
      <c r="C6" s="60" t="s">
        <v>23</v>
      </c>
      <c r="D6" s="60" t="s">
        <v>21</v>
      </c>
      <c r="E6" s="62">
        <v>0</v>
      </c>
      <c r="F6" s="62">
        <v>0</v>
      </c>
      <c r="G6" s="62">
        <v>0</v>
      </c>
    </row>
    <row r="7" spans="1:7" x14ac:dyDescent="0.25">
      <c r="D7" s="60" t="s">
        <v>74</v>
      </c>
      <c r="E7" s="62">
        <v>0</v>
      </c>
      <c r="F7" s="62">
        <v>0</v>
      </c>
      <c r="G7" s="62">
        <v>0</v>
      </c>
    </row>
    <row r="8" spans="1:7" x14ac:dyDescent="0.25">
      <c r="D8" s="60" t="s">
        <v>77</v>
      </c>
      <c r="E8" s="62">
        <v>0</v>
      </c>
      <c r="F8" s="62">
        <v>0</v>
      </c>
      <c r="G8" s="62">
        <v>0</v>
      </c>
    </row>
    <row r="9" spans="1:7" x14ac:dyDescent="0.25">
      <c r="D9" s="60" t="s">
        <v>39</v>
      </c>
      <c r="E9" s="62">
        <v>6535210.0916666668</v>
      </c>
      <c r="F9" s="62">
        <v>4894182.5688402764</v>
      </c>
      <c r="G9" s="62">
        <v>1641027.5228263889</v>
      </c>
    </row>
    <row r="10" spans="1:7" x14ac:dyDescent="0.25">
      <c r="D10" s="60" t="s">
        <v>69</v>
      </c>
      <c r="E10" s="62">
        <v>1132507.42</v>
      </c>
      <c r="F10" s="62">
        <v>1369600.8598372219</v>
      </c>
      <c r="G10" s="62">
        <v>-237093.43983722216</v>
      </c>
    </row>
    <row r="11" spans="1:7" x14ac:dyDescent="0.25">
      <c r="D11" s="60" t="s">
        <v>48</v>
      </c>
      <c r="E11" s="62">
        <v>42178099.122500002</v>
      </c>
      <c r="F11" s="62">
        <v>33634104.448835768</v>
      </c>
      <c r="G11" s="62">
        <v>8543994.6736642309</v>
      </c>
    </row>
    <row r="12" spans="1:7" x14ac:dyDescent="0.25">
      <c r="D12" s="60" t="s">
        <v>55</v>
      </c>
      <c r="E12" s="62">
        <v>19229490.059999999</v>
      </c>
      <c r="F12" s="62">
        <v>16591935.990657503</v>
      </c>
      <c r="G12" s="62">
        <v>2637554.0693425001</v>
      </c>
    </row>
    <row r="13" spans="1:7" x14ac:dyDescent="0.25">
      <c r="D13" s="60" t="s">
        <v>59</v>
      </c>
      <c r="E13" s="62">
        <v>4621178.5949999979</v>
      </c>
      <c r="F13" s="62">
        <v>3999971.1404904169</v>
      </c>
      <c r="G13" s="62">
        <v>621207.4545095833</v>
      </c>
    </row>
    <row r="14" spans="1:7" x14ac:dyDescent="0.25">
      <c r="D14" s="60" t="s">
        <v>65</v>
      </c>
      <c r="E14" s="62">
        <v>230280.88416666666</v>
      </c>
      <c r="F14" s="62">
        <v>211500.84100597221</v>
      </c>
      <c r="G14" s="62">
        <v>18780.043160694448</v>
      </c>
    </row>
    <row r="15" spans="1:7" x14ac:dyDescent="0.25">
      <c r="D15" s="60" t="s">
        <v>479</v>
      </c>
      <c r="E15" s="62">
        <v>35539.166666666664</v>
      </c>
      <c r="F15" s="62">
        <v>31096.896643618056</v>
      </c>
      <c r="G15" s="62">
        <v>4442.2700230486098</v>
      </c>
    </row>
    <row r="16" spans="1:7" x14ac:dyDescent="0.25">
      <c r="B16" s="60" t="s">
        <v>627</v>
      </c>
      <c r="C16" s="60"/>
      <c r="D16" s="60"/>
      <c r="E16" s="62">
        <v>73962305.340000018</v>
      </c>
      <c r="F16" s="62">
        <v>60732392.746310778</v>
      </c>
      <c r="G16" s="62">
        <v>13229912.593689224</v>
      </c>
    </row>
    <row r="17" spans="2:7" x14ac:dyDescent="0.25">
      <c r="B17" s="60" t="s">
        <v>16</v>
      </c>
      <c r="C17" s="60" t="s">
        <v>23</v>
      </c>
      <c r="D17" s="60" t="s">
        <v>21</v>
      </c>
      <c r="E17" s="62">
        <v>0</v>
      </c>
      <c r="F17" s="62">
        <v>0</v>
      </c>
      <c r="G17" s="62">
        <v>0</v>
      </c>
    </row>
    <row r="18" spans="2:7" x14ac:dyDescent="0.25">
      <c r="D18" s="60" t="s">
        <v>39</v>
      </c>
      <c r="E18" s="62">
        <v>3357735.6690000012</v>
      </c>
      <c r="F18" s="62">
        <v>2520778.5992902485</v>
      </c>
      <c r="G18" s="62">
        <v>836957.06970975001</v>
      </c>
    </row>
    <row r="19" spans="2:7" x14ac:dyDescent="0.25">
      <c r="D19" s="60" t="s">
        <v>69</v>
      </c>
      <c r="E19" s="62">
        <v>2074205.6139999998</v>
      </c>
      <c r="F19" s="62">
        <v>2031868.0568647</v>
      </c>
      <c r="G19" s="62">
        <v>42337.557135300027</v>
      </c>
    </row>
    <row r="20" spans="2:7" x14ac:dyDescent="0.25">
      <c r="D20" s="60" t="s">
        <v>48</v>
      </c>
      <c r="E20" s="62">
        <v>45233731.580999948</v>
      </c>
      <c r="F20" s="62">
        <v>32570851.162010286</v>
      </c>
      <c r="G20" s="62">
        <v>12662880.418989671</v>
      </c>
    </row>
    <row r="21" spans="2:7" x14ac:dyDescent="0.25">
      <c r="D21" s="60" t="s">
        <v>55</v>
      </c>
      <c r="E21" s="62">
        <v>18637264.229000002</v>
      </c>
      <c r="F21" s="62">
        <v>16761050.908737434</v>
      </c>
      <c r="G21" s="62">
        <v>1876213.3202625662</v>
      </c>
    </row>
    <row r="22" spans="2:7" x14ac:dyDescent="0.25">
      <c r="D22" s="60" t="s">
        <v>59</v>
      </c>
      <c r="E22" s="62">
        <v>13211452.613999993</v>
      </c>
      <c r="F22" s="62">
        <v>11089415.126510851</v>
      </c>
      <c r="G22" s="62">
        <v>2122037.4874891462</v>
      </c>
    </row>
    <row r="23" spans="2:7" x14ac:dyDescent="0.25">
      <c r="D23" s="60" t="s">
        <v>65</v>
      </c>
      <c r="E23" s="62">
        <v>76674.546000000002</v>
      </c>
      <c r="F23" s="62">
        <v>68533.240918500014</v>
      </c>
      <c r="G23" s="62">
        <v>8141.3050814999997</v>
      </c>
    </row>
    <row r="24" spans="2:7" x14ac:dyDescent="0.25">
      <c r="B24" s="60" t="s">
        <v>628</v>
      </c>
      <c r="C24" s="60"/>
      <c r="D24" s="60"/>
      <c r="E24" s="62">
        <v>82591064.252999946</v>
      </c>
      <c r="F24" s="62">
        <v>65042497.094332024</v>
      </c>
      <c r="G24" s="62">
        <v>17548567.158667937</v>
      </c>
    </row>
    <row r="25" spans="2:7" x14ac:dyDescent="0.25">
      <c r="B25" s="60" t="s">
        <v>30</v>
      </c>
      <c r="C25" s="60" t="s">
        <v>23</v>
      </c>
      <c r="D25" s="60" t="s">
        <v>21</v>
      </c>
      <c r="E25" s="62">
        <v>0</v>
      </c>
      <c r="F25" s="62">
        <v>0</v>
      </c>
      <c r="G25" s="62">
        <v>0</v>
      </c>
    </row>
    <row r="26" spans="2:7" x14ac:dyDescent="0.25">
      <c r="D26" s="60" t="s">
        <v>35</v>
      </c>
      <c r="E26" s="62">
        <v>0</v>
      </c>
      <c r="F26" s="62">
        <v>0</v>
      </c>
      <c r="G26" s="62">
        <v>0</v>
      </c>
    </row>
    <row r="27" spans="2:7" x14ac:dyDescent="0.25">
      <c r="D27" s="60" t="s">
        <v>74</v>
      </c>
      <c r="E27" s="62">
        <v>0</v>
      </c>
      <c r="F27" s="62">
        <v>0</v>
      </c>
      <c r="G27" s="62">
        <v>0</v>
      </c>
    </row>
    <row r="28" spans="2:7" x14ac:dyDescent="0.25">
      <c r="D28" s="60" t="s">
        <v>483</v>
      </c>
      <c r="E28" s="62">
        <v>0</v>
      </c>
      <c r="F28" s="62">
        <v>0</v>
      </c>
      <c r="G28" s="62">
        <v>0</v>
      </c>
    </row>
    <row r="29" spans="2:7" x14ac:dyDescent="0.25">
      <c r="D29" s="60" t="s">
        <v>39</v>
      </c>
      <c r="E29" s="62">
        <v>3727340.3475000011</v>
      </c>
      <c r="F29" s="62">
        <v>3371995.2478895825</v>
      </c>
      <c r="G29" s="62">
        <v>355345.09961041692</v>
      </c>
    </row>
    <row r="30" spans="2:7" x14ac:dyDescent="0.25">
      <c r="D30" s="60" t="s">
        <v>69</v>
      </c>
      <c r="E30" s="62">
        <v>5783070.6358333323</v>
      </c>
      <c r="F30" s="62">
        <v>8118999.5339979166</v>
      </c>
      <c r="G30" s="62">
        <v>-2335928.8981645834</v>
      </c>
    </row>
    <row r="31" spans="2:7" x14ac:dyDescent="0.25">
      <c r="D31" s="60" t="s">
        <v>48</v>
      </c>
      <c r="E31" s="62">
        <v>23643372.335000001</v>
      </c>
      <c r="F31" s="62">
        <v>18366325.924237486</v>
      </c>
      <c r="G31" s="62">
        <v>5277046.4107624991</v>
      </c>
    </row>
    <row r="32" spans="2:7" x14ac:dyDescent="0.25">
      <c r="D32" s="60" t="s">
        <v>55</v>
      </c>
      <c r="E32" s="62">
        <v>10967503.204166668</v>
      </c>
      <c r="F32" s="62">
        <v>10153576.858276043</v>
      </c>
      <c r="G32" s="62">
        <v>813926.34589062515</v>
      </c>
    </row>
    <row r="33" spans="1:7" x14ac:dyDescent="0.25">
      <c r="D33" s="60" t="s">
        <v>59</v>
      </c>
      <c r="E33" s="62">
        <v>3411448.4066666667</v>
      </c>
      <c r="F33" s="62">
        <v>2971642.2698416668</v>
      </c>
      <c r="G33" s="62">
        <v>439806.13682499999</v>
      </c>
    </row>
    <row r="34" spans="1:7" x14ac:dyDescent="0.25">
      <c r="D34" s="60" t="s">
        <v>65</v>
      </c>
      <c r="E34" s="62">
        <v>227176.12499999997</v>
      </c>
      <c r="F34" s="62">
        <v>105239.81760416666</v>
      </c>
      <c r="G34" s="62">
        <v>121936.30739583331</v>
      </c>
    </row>
    <row r="35" spans="1:7" x14ac:dyDescent="0.25">
      <c r="D35" s="60" t="s">
        <v>486</v>
      </c>
      <c r="E35" s="62">
        <v>131110.71416666667</v>
      </c>
      <c r="F35" s="62">
        <v>171246.45923611108</v>
      </c>
      <c r="G35" s="62">
        <v>-40135.745069444441</v>
      </c>
    </row>
    <row r="36" spans="1:7" x14ac:dyDescent="0.25">
      <c r="D36" s="60" t="s">
        <v>479</v>
      </c>
      <c r="E36" s="62">
        <v>512705.48083333322</v>
      </c>
      <c r="F36" s="62">
        <v>73336.863482142828</v>
      </c>
      <c r="G36" s="62">
        <v>439368.61735119054</v>
      </c>
    </row>
    <row r="37" spans="1:7" x14ac:dyDescent="0.25">
      <c r="B37" s="60" t="s">
        <v>629</v>
      </c>
      <c r="C37" s="60"/>
      <c r="D37" s="60"/>
      <c r="E37" s="62">
        <v>48403727.249166667</v>
      </c>
      <c r="F37" s="62">
        <v>43332362.974565111</v>
      </c>
      <c r="G37" s="62">
        <v>5071364.2746015377</v>
      </c>
    </row>
    <row r="38" spans="1:7" x14ac:dyDescent="0.25">
      <c r="A38" s="60" t="s">
        <v>637</v>
      </c>
      <c r="B38" s="60" t="s">
        <v>24</v>
      </c>
      <c r="C38" s="60" t="s">
        <v>467</v>
      </c>
      <c r="D38" s="60" t="s">
        <v>48</v>
      </c>
      <c r="E38" s="62">
        <v>9372.8433333333323</v>
      </c>
      <c r="F38" s="62">
        <v>475.66934249999997</v>
      </c>
      <c r="G38" s="62">
        <v>8897.1739908333329</v>
      </c>
    </row>
    <row r="39" spans="1:7" x14ac:dyDescent="0.25">
      <c r="C39" s="60" t="s">
        <v>402</v>
      </c>
      <c r="D39" s="60" t="s">
        <v>69</v>
      </c>
      <c r="E39" s="62">
        <v>535599.37749999994</v>
      </c>
      <c r="F39" s="62">
        <v>217059.46695736109</v>
      </c>
      <c r="G39" s="62">
        <v>318539.91054263886</v>
      </c>
    </row>
    <row r="40" spans="1:7" x14ac:dyDescent="0.25">
      <c r="C40" s="60" t="s">
        <v>410</v>
      </c>
      <c r="D40" s="60" t="s">
        <v>39</v>
      </c>
      <c r="E40" s="62">
        <v>84999.511666666673</v>
      </c>
      <c r="F40" s="62">
        <v>24033.690275833334</v>
      </c>
      <c r="G40" s="62">
        <v>60965.821390833327</v>
      </c>
    </row>
    <row r="41" spans="1:7" x14ac:dyDescent="0.25">
      <c r="D41" s="60" t="s">
        <v>69</v>
      </c>
      <c r="E41" s="62">
        <v>470479.23083333328</v>
      </c>
      <c r="F41" s="62">
        <v>172372.60896624997</v>
      </c>
      <c r="G41" s="62">
        <v>298106.6218670833</v>
      </c>
    </row>
    <row r="42" spans="1:7" x14ac:dyDescent="0.25">
      <c r="C42" s="60" t="s">
        <v>448</v>
      </c>
      <c r="D42" s="60" t="s">
        <v>48</v>
      </c>
      <c r="E42" s="62">
        <v>101054.77250000001</v>
      </c>
      <c r="F42" s="62">
        <v>23216.273801874999</v>
      </c>
      <c r="G42" s="62">
        <v>77838.498698124997</v>
      </c>
    </row>
    <row r="43" spans="1:7" x14ac:dyDescent="0.25">
      <c r="B43" s="60" t="s">
        <v>627</v>
      </c>
      <c r="C43" s="60"/>
      <c r="D43" s="60"/>
      <c r="E43" s="62">
        <v>1201505.7358333333</v>
      </c>
      <c r="F43" s="62">
        <v>437157.70934381941</v>
      </c>
      <c r="G43" s="62">
        <v>764348.02648951381</v>
      </c>
    </row>
    <row r="44" spans="1:7" x14ac:dyDescent="0.25">
      <c r="B44" s="60" t="s">
        <v>16</v>
      </c>
      <c r="C44" s="60" t="s">
        <v>402</v>
      </c>
      <c r="D44" s="60" t="s">
        <v>69</v>
      </c>
      <c r="E44" s="62">
        <v>120131.001</v>
      </c>
      <c r="F44" s="62">
        <v>49801.51577025</v>
      </c>
      <c r="G44" s="62">
        <v>70329.485229750004</v>
      </c>
    </row>
    <row r="45" spans="1:7" x14ac:dyDescent="0.25">
      <c r="C45" s="60" t="s">
        <v>410</v>
      </c>
      <c r="D45" s="60" t="s">
        <v>39</v>
      </c>
      <c r="E45" s="62">
        <v>88843.428</v>
      </c>
      <c r="F45" s="62">
        <v>21544.256132999999</v>
      </c>
      <c r="G45" s="62">
        <v>67299.171866999997</v>
      </c>
    </row>
    <row r="46" spans="1:7" x14ac:dyDescent="0.25">
      <c r="D46" s="60" t="s">
        <v>69</v>
      </c>
      <c r="E46" s="62">
        <v>566984.96100000001</v>
      </c>
      <c r="F46" s="62">
        <v>224706.45746024998</v>
      </c>
      <c r="G46" s="62">
        <v>342278.50353975</v>
      </c>
    </row>
    <row r="47" spans="1:7" x14ac:dyDescent="0.25">
      <c r="D47" s="60" t="s">
        <v>59</v>
      </c>
      <c r="E47" s="62">
        <v>11187</v>
      </c>
      <c r="F47" s="62">
        <v>3098.9114999999997</v>
      </c>
      <c r="G47" s="62">
        <v>8088.0884999999998</v>
      </c>
    </row>
    <row r="48" spans="1:7" x14ac:dyDescent="0.25">
      <c r="C48" s="60" t="s">
        <v>448</v>
      </c>
      <c r="D48" s="60" t="s">
        <v>48</v>
      </c>
      <c r="E48" s="62">
        <v>52069.671000000002</v>
      </c>
      <c r="F48" s="62">
        <v>13777.27485075</v>
      </c>
      <c r="G48" s="62">
        <v>38292.396149250002</v>
      </c>
    </row>
    <row r="49" spans="1:7" x14ac:dyDescent="0.25">
      <c r="B49" s="60" t="s">
        <v>628</v>
      </c>
      <c r="C49" s="60"/>
      <c r="D49" s="60"/>
      <c r="E49" s="62">
        <v>839216.06099999999</v>
      </c>
      <c r="F49" s="62">
        <v>312928.41571424995</v>
      </c>
      <c r="G49" s="62">
        <v>526287.64528575004</v>
      </c>
    </row>
    <row r="50" spans="1:7" x14ac:dyDescent="0.25">
      <c r="B50" s="60" t="s">
        <v>30</v>
      </c>
      <c r="C50" s="60" t="s">
        <v>402</v>
      </c>
      <c r="D50" s="60" t="s">
        <v>69</v>
      </c>
      <c r="E50" s="62">
        <v>2538015.3241666667</v>
      </c>
      <c r="F50" s="62">
        <v>27074.373035416658</v>
      </c>
      <c r="G50" s="62">
        <v>2510940.9511312498</v>
      </c>
    </row>
    <row r="51" spans="1:7" x14ac:dyDescent="0.25">
      <c r="C51" s="60" t="s">
        <v>410</v>
      </c>
      <c r="D51" s="60" t="s">
        <v>39</v>
      </c>
      <c r="E51" s="62">
        <v>416240.62333333329</v>
      </c>
      <c r="F51" s="62">
        <v>93844.802974999999</v>
      </c>
      <c r="G51" s="62">
        <v>322395.82035833329</v>
      </c>
    </row>
    <row r="52" spans="1:7" x14ac:dyDescent="0.25">
      <c r="D52" s="60" t="s">
        <v>69</v>
      </c>
      <c r="E52" s="62">
        <v>1682257.0416666665</v>
      </c>
      <c r="F52" s="62">
        <v>657275.6471874998</v>
      </c>
      <c r="G52" s="62">
        <v>1024981.3944791667</v>
      </c>
    </row>
    <row r="53" spans="1:7" x14ac:dyDescent="0.25">
      <c r="D53" s="60" t="s">
        <v>59</v>
      </c>
      <c r="E53" s="62">
        <v>7134.2791666666672</v>
      </c>
      <c r="F53" s="62">
        <v>1082.6198281249999</v>
      </c>
      <c r="G53" s="62">
        <v>6051.6593385416663</v>
      </c>
    </row>
    <row r="54" spans="1:7" x14ac:dyDescent="0.25">
      <c r="C54" s="60" t="s">
        <v>448</v>
      </c>
      <c r="D54" s="60" t="s">
        <v>48</v>
      </c>
      <c r="E54" s="62">
        <v>98884.903333333335</v>
      </c>
      <c r="F54" s="62">
        <v>28353.658391666664</v>
      </c>
      <c r="G54" s="62">
        <v>70531.244941666664</v>
      </c>
    </row>
    <row r="55" spans="1:7" x14ac:dyDescent="0.25">
      <c r="B55" s="60" t="s">
        <v>629</v>
      </c>
      <c r="C55" s="60"/>
      <c r="D55" s="60"/>
      <c r="E55" s="62">
        <v>4742532.1716666659</v>
      </c>
      <c r="F55" s="62">
        <v>807631.10141770821</v>
      </c>
      <c r="G55" s="62">
        <v>3934901.0702489582</v>
      </c>
    </row>
    <row r="56" spans="1:7" x14ac:dyDescent="0.25">
      <c r="A56" s="60" t="s">
        <v>497</v>
      </c>
      <c r="E56" s="62">
        <v>211740350.81066659</v>
      </c>
      <c r="F56" s="62">
        <v>170664970.0416837</v>
      </c>
      <c r="G56" s="62">
        <v>41075380.76898291</v>
      </c>
    </row>
    <row r="59" spans="1:7" x14ac:dyDescent="0.25">
      <c r="E59" s="60"/>
      <c r="F59" s="60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zoomScale="80" zoomScaleNormal="80" workbookViewId="0">
      <selection activeCell="A2" sqref="A1:A2"/>
    </sheetView>
  </sheetViews>
  <sheetFormatPr defaultRowHeight="13.2" x14ac:dyDescent="0.25"/>
  <cols>
    <col min="1" max="1" width="19.44140625" bestFit="1" customWidth="1"/>
    <col min="2" max="2" width="17.33203125" bestFit="1" customWidth="1"/>
    <col min="3" max="3" width="28.6640625" bestFit="1" customWidth="1"/>
    <col min="4" max="4" width="25.109375" bestFit="1" customWidth="1"/>
    <col min="5" max="5" width="16.109375" customWidth="1"/>
    <col min="6" max="6" width="11.33203125" bestFit="1" customWidth="1"/>
  </cols>
  <sheetData>
    <row r="1" spans="1:6" x14ac:dyDescent="0.25">
      <c r="A1" s="66" t="s">
        <v>646</v>
      </c>
    </row>
    <row r="2" spans="1:6" x14ac:dyDescent="0.25">
      <c r="A2" s="66" t="s">
        <v>645</v>
      </c>
    </row>
    <row r="3" spans="1:6" ht="26.4" x14ac:dyDescent="0.25">
      <c r="A3" s="61" t="s">
        <v>630</v>
      </c>
      <c r="B3" s="60" t="s">
        <v>498</v>
      </c>
      <c r="C3" s="60" t="s">
        <v>625</v>
      </c>
      <c r="D3" s="60" t="s">
        <v>624</v>
      </c>
      <c r="E3" s="42" t="s">
        <v>631</v>
      </c>
      <c r="F3" t="s">
        <v>632</v>
      </c>
    </row>
    <row r="4" spans="1:6" x14ac:dyDescent="0.25">
      <c r="A4" s="63" t="s">
        <v>24</v>
      </c>
      <c r="B4" s="65">
        <v>75163811.075833291</v>
      </c>
      <c r="C4" s="65">
        <v>61169550.455654599</v>
      </c>
      <c r="D4" s="65">
        <v>13994260.620178746</v>
      </c>
      <c r="E4" s="44"/>
    </row>
    <row r="5" spans="1:6" x14ac:dyDescent="0.25">
      <c r="A5" s="64">
        <v>42522</v>
      </c>
      <c r="B5" s="65">
        <v>35718679.498333327</v>
      </c>
      <c r="C5" s="65">
        <v>28500200.47371522</v>
      </c>
      <c r="D5" s="65">
        <v>7218479.0246181255</v>
      </c>
      <c r="E5" s="44">
        <v>7133987.0232021837</v>
      </c>
      <c r="F5" s="43">
        <f>+D5-E5</f>
        <v>84492.001415941864</v>
      </c>
    </row>
    <row r="6" spans="1:6" x14ac:dyDescent="0.25">
      <c r="A6" s="64">
        <v>42644</v>
      </c>
      <c r="B6" s="65">
        <v>39445131.577499963</v>
      </c>
      <c r="C6" s="65">
        <v>32669349.981939379</v>
      </c>
      <c r="D6" s="65">
        <v>6775781.5955606205</v>
      </c>
      <c r="E6" s="44">
        <v>5669658.7149661193</v>
      </c>
      <c r="F6" s="43">
        <f>+D6-E6</f>
        <v>1106122.8805945013</v>
      </c>
    </row>
    <row r="7" spans="1:6" x14ac:dyDescent="0.25">
      <c r="A7" s="63" t="s">
        <v>16</v>
      </c>
      <c r="B7" s="65">
        <v>83430280.31400001</v>
      </c>
      <c r="C7" s="65">
        <v>65355425.510046333</v>
      </c>
      <c r="D7" s="65">
        <v>18074854.803953718</v>
      </c>
      <c r="E7" s="44"/>
    </row>
    <row r="8" spans="1:6" x14ac:dyDescent="0.25">
      <c r="A8" s="64">
        <v>42217</v>
      </c>
      <c r="B8" s="65">
        <v>6527359.8000000007</v>
      </c>
      <c r="C8" s="65">
        <v>5440001.863859565</v>
      </c>
      <c r="D8" s="65">
        <v>1087357.9361404367</v>
      </c>
      <c r="E8" s="44" t="s">
        <v>633</v>
      </c>
      <c r="F8" s="43"/>
    </row>
    <row r="9" spans="1:6" x14ac:dyDescent="0.25">
      <c r="A9" s="64">
        <v>42522</v>
      </c>
      <c r="B9" s="65">
        <v>76902920.514000013</v>
      </c>
      <c r="C9" s="65">
        <v>59915423.646186769</v>
      </c>
      <c r="D9" s="65">
        <v>16987496.867813282</v>
      </c>
      <c r="E9" s="58">
        <v>16987496.986792505</v>
      </c>
      <c r="F9" s="57">
        <f>+D9-E9</f>
        <v>-0.11897922307252884</v>
      </c>
    </row>
    <row r="10" spans="1:6" x14ac:dyDescent="0.25">
      <c r="A10" s="63" t="s">
        <v>30</v>
      </c>
      <c r="B10" s="65">
        <v>53146259.420833319</v>
      </c>
      <c r="C10" s="65">
        <v>44139994.075982831</v>
      </c>
      <c r="D10" s="65">
        <v>9006265.3448505066</v>
      </c>
      <c r="E10" s="44"/>
      <c r="F10" s="43"/>
    </row>
    <row r="11" spans="1:6" x14ac:dyDescent="0.25">
      <c r="A11" s="64">
        <v>42705</v>
      </c>
      <c r="B11" s="65">
        <v>53146259.420833319</v>
      </c>
      <c r="C11" s="65">
        <v>44139994.075982831</v>
      </c>
      <c r="D11" s="65">
        <v>9006265.3448505066</v>
      </c>
      <c r="E11" s="58">
        <v>9006056.4573722687</v>
      </c>
      <c r="F11" s="57">
        <f>+D11-E11</f>
        <v>208.88747823797166</v>
      </c>
    </row>
    <row r="12" spans="1:6" x14ac:dyDescent="0.25">
      <c r="A12" s="63" t="s">
        <v>497</v>
      </c>
      <c r="B12" s="65">
        <v>211740350.81066662</v>
      </c>
      <c r="C12" s="65">
        <v>170664970.04168376</v>
      </c>
      <c r="D12" s="65">
        <v>41075380.768982977</v>
      </c>
      <c r="E12" s="58">
        <f>SUM(E5:E11)</f>
        <v>38797199.182333075</v>
      </c>
      <c r="F12" s="57"/>
    </row>
    <row r="13" spans="1:6" x14ac:dyDescent="0.25">
      <c r="A13" s="56" t="s">
        <v>634</v>
      </c>
      <c r="D13" s="57">
        <f>-D8</f>
        <v>-1087357.9361404367</v>
      </c>
      <c r="E13" s="44"/>
    </row>
    <row r="14" spans="1:6" x14ac:dyDescent="0.25">
      <c r="D14" s="59">
        <f>SUM(D12:D13)</f>
        <v>39988022.832842544</v>
      </c>
      <c r="E14" s="59">
        <f>SUM(E12:E13)</f>
        <v>38797199.182333075</v>
      </c>
      <c r="F14" s="59">
        <f>+D14-E14</f>
        <v>1190823.6505094692</v>
      </c>
    </row>
    <row r="16" spans="1:6" x14ac:dyDescent="0.25">
      <c r="A16" s="60" t="s">
        <v>643</v>
      </c>
    </row>
  </sheetData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03"/>
  <sheetViews>
    <sheetView zoomScale="80" zoomScaleNormal="80" workbookViewId="0">
      <pane xSplit="2" ySplit="3" topLeftCell="C4" activePane="bottomRight" state="frozen"/>
      <selection sqref="A1:A2"/>
      <selection pane="topRight" sqref="A1:A2"/>
      <selection pane="bottomLeft" sqref="A1:A2"/>
      <selection pane="bottomRight" activeCell="A2" sqref="A1:A2"/>
    </sheetView>
  </sheetViews>
  <sheetFormatPr defaultRowHeight="13.2" x14ac:dyDescent="0.25"/>
  <cols>
    <col min="1" max="1" width="12" customWidth="1"/>
    <col min="2" max="2" width="15.88671875" bestFit="1" customWidth="1"/>
    <col min="3" max="3" width="61" bestFit="1" customWidth="1"/>
    <col min="4" max="4" width="33.33203125" bestFit="1" customWidth="1"/>
    <col min="5" max="5" width="8" bestFit="1" customWidth="1"/>
    <col min="6" max="6" width="9" bestFit="1" customWidth="1"/>
    <col min="7" max="7" width="8.88671875" bestFit="1" customWidth="1"/>
    <col min="8" max="8" width="30.5546875" bestFit="1" customWidth="1"/>
    <col min="9" max="9" width="32.5546875" bestFit="1" customWidth="1"/>
    <col min="10" max="10" width="41" bestFit="1" customWidth="1"/>
    <col min="11" max="11" width="34.33203125" bestFit="1" customWidth="1"/>
    <col min="12" max="12" width="11.88671875" customWidth="1"/>
    <col min="13" max="14" width="15" style="6" bestFit="1" customWidth="1"/>
    <col min="15" max="15" width="14" style="6" bestFit="1" customWidth="1"/>
    <col min="16" max="18" width="9.109375" style="6"/>
  </cols>
  <sheetData>
    <row r="1" spans="1:18" s="60" customFormat="1" x14ac:dyDescent="0.25">
      <c r="A1" s="66" t="s">
        <v>647</v>
      </c>
      <c r="M1" s="50"/>
      <c r="N1" s="50"/>
      <c r="O1" s="50"/>
      <c r="P1" s="50"/>
      <c r="Q1" s="50"/>
      <c r="R1" s="50"/>
    </row>
    <row r="2" spans="1:18" s="60" customFormat="1" x14ac:dyDescent="0.25">
      <c r="A2" s="66" t="s">
        <v>645</v>
      </c>
      <c r="M2" s="50"/>
      <c r="N2" s="50"/>
      <c r="O2" s="50"/>
      <c r="P2" s="50"/>
      <c r="Q2" s="50"/>
      <c r="R2" s="50"/>
    </row>
    <row r="3" spans="1:18" ht="83.4" customHeight="1" x14ac:dyDescent="0.3">
      <c r="A3" s="10" t="s">
        <v>505</v>
      </c>
      <c r="B3" s="8" t="s">
        <v>499</v>
      </c>
      <c r="C3" s="9" t="s">
        <v>500</v>
      </c>
      <c r="D3" s="10" t="s">
        <v>504</v>
      </c>
      <c r="E3" s="27" t="s">
        <v>4</v>
      </c>
      <c r="F3" s="10" t="s">
        <v>506</v>
      </c>
      <c r="G3" s="26" t="s">
        <v>6</v>
      </c>
      <c r="H3" s="27" t="s">
        <v>7</v>
      </c>
      <c r="I3" s="27" t="s">
        <v>8</v>
      </c>
      <c r="J3" s="27" t="s">
        <v>9</v>
      </c>
      <c r="K3" s="27" t="s">
        <v>10</v>
      </c>
      <c r="L3" s="26" t="s">
        <v>622</v>
      </c>
      <c r="M3" s="8" t="s">
        <v>13</v>
      </c>
      <c r="N3" s="8" t="s">
        <v>607</v>
      </c>
      <c r="O3" s="8" t="s">
        <v>608</v>
      </c>
      <c r="P3"/>
      <c r="Q3"/>
      <c r="R3"/>
    </row>
    <row r="4" spans="1:18" x14ac:dyDescent="0.25">
      <c r="A4" s="11">
        <v>637551810</v>
      </c>
      <c r="B4" s="11" t="s">
        <v>24</v>
      </c>
      <c r="C4" s="11" t="s">
        <v>41</v>
      </c>
      <c r="D4" s="11" t="s">
        <v>47</v>
      </c>
      <c r="E4" s="11" t="s">
        <v>395</v>
      </c>
      <c r="F4" s="18">
        <v>41000</v>
      </c>
      <c r="G4" s="19">
        <v>40909</v>
      </c>
      <c r="H4" s="11" t="s">
        <v>20</v>
      </c>
      <c r="I4" s="11" t="s">
        <v>48</v>
      </c>
      <c r="J4" s="11" t="s">
        <v>265</v>
      </c>
      <c r="K4" s="11" t="s">
        <v>23</v>
      </c>
      <c r="L4" s="19">
        <f>VLOOKUP($A4,'FtLauderdale GTs'!$A:$Z,17,0)</f>
        <v>42522</v>
      </c>
      <c r="M4" s="6">
        <f>VLOOKUP($A4,'FtLauderdale GTs'!$A:$Z,24,0)</f>
        <v>1325223.9641666666</v>
      </c>
      <c r="N4" s="6">
        <f>VLOOKUP($A4,'FtLauderdale GTs'!$A:$Z,25,0)</f>
        <v>308007.25122062501</v>
      </c>
      <c r="O4" s="6">
        <f>VLOOKUP($A4,'FtLauderdale GTs'!$A:$Z,26,0)</f>
        <v>1017216.7129460417</v>
      </c>
      <c r="P4" s="6">
        <f>+M4-N4-O4</f>
        <v>0</v>
      </c>
    </row>
    <row r="5" spans="1:18" x14ac:dyDescent="0.25">
      <c r="A5" s="11">
        <v>62980958</v>
      </c>
      <c r="B5" s="11" t="s">
        <v>24</v>
      </c>
      <c r="C5" s="11" t="s">
        <v>41</v>
      </c>
      <c r="D5" s="11" t="s">
        <v>47</v>
      </c>
      <c r="E5" s="11" t="s">
        <v>424</v>
      </c>
      <c r="F5" s="18">
        <v>38961</v>
      </c>
      <c r="G5" s="19">
        <v>38718</v>
      </c>
      <c r="H5" s="11" t="s">
        <v>20</v>
      </c>
      <c r="I5" s="11" t="s">
        <v>48</v>
      </c>
      <c r="J5" s="11" t="s">
        <v>407</v>
      </c>
      <c r="K5" s="11" t="s">
        <v>23</v>
      </c>
      <c r="L5" s="19">
        <f>VLOOKUP($A5,'FtLauderdale GTs'!$A:$Z,17,0)</f>
        <v>42644</v>
      </c>
      <c r="M5" s="6">
        <f>VLOOKUP($A5,'FtLauderdale GTs'!$A:$Z,24,0)</f>
        <v>1341539.4391666667</v>
      </c>
      <c r="N5" s="6">
        <f>VLOOKUP($A5,'FtLauderdale GTs'!$A:$Z,25,0)</f>
        <v>846528.93904715276</v>
      </c>
      <c r="O5" s="6">
        <f>VLOOKUP($A5,'FtLauderdale GTs'!$A:$Z,26,0)</f>
        <v>495010.50011951389</v>
      </c>
      <c r="P5" s="6">
        <f t="shared" ref="P5:P68" si="0">+M5-N5-O5</f>
        <v>0</v>
      </c>
    </row>
    <row r="6" spans="1:18" x14ac:dyDescent="0.25">
      <c r="A6" s="11">
        <v>50361367</v>
      </c>
      <c r="B6" s="11" t="s">
        <v>24</v>
      </c>
      <c r="C6" s="11" t="s">
        <v>41</v>
      </c>
      <c r="D6" s="11" t="s">
        <v>53</v>
      </c>
      <c r="E6" s="11" t="s">
        <v>390</v>
      </c>
      <c r="F6" s="18">
        <v>38018</v>
      </c>
      <c r="G6" s="19">
        <v>38018</v>
      </c>
      <c r="H6" s="11" t="s">
        <v>20</v>
      </c>
      <c r="I6" s="11" t="s">
        <v>55</v>
      </c>
      <c r="J6" s="11" t="s">
        <v>315</v>
      </c>
      <c r="K6" s="11" t="s">
        <v>23</v>
      </c>
      <c r="L6" s="19">
        <f>VLOOKUP($A6,'FtLauderdale GTs'!$A:$Z,17,0)</f>
        <v>42522</v>
      </c>
      <c r="M6" s="6">
        <f>VLOOKUP($A6,'FtLauderdale GTs'!$A:$Z,24,0)</f>
        <v>475377.0541666667</v>
      </c>
      <c r="N6" s="6">
        <f>VLOOKUP($A6,'FtLauderdale GTs'!$A:$Z,25,0)</f>
        <v>7487.1886031250006</v>
      </c>
      <c r="O6" s="6">
        <f>VLOOKUP($A6,'FtLauderdale GTs'!$A:$Z,26,0)</f>
        <v>467889.86556354171</v>
      </c>
      <c r="P6" s="6">
        <f t="shared" si="0"/>
        <v>0</v>
      </c>
    </row>
    <row r="7" spans="1:18" x14ac:dyDescent="0.25">
      <c r="A7" s="11">
        <v>672467999</v>
      </c>
      <c r="B7" s="11" t="s">
        <v>24</v>
      </c>
      <c r="C7" s="11" t="s">
        <v>41</v>
      </c>
      <c r="D7" s="11" t="s">
        <v>47</v>
      </c>
      <c r="E7" s="11" t="s">
        <v>395</v>
      </c>
      <c r="F7" s="18">
        <v>41122</v>
      </c>
      <c r="G7" s="19">
        <v>41122</v>
      </c>
      <c r="H7" s="11" t="s">
        <v>20</v>
      </c>
      <c r="I7" s="11" t="s">
        <v>48</v>
      </c>
      <c r="J7" s="11" t="s">
        <v>407</v>
      </c>
      <c r="K7" s="11" t="s">
        <v>23</v>
      </c>
      <c r="L7" s="19">
        <f>VLOOKUP($A7,'FtLauderdale GTs'!$A:$Z,17,0)</f>
        <v>42644</v>
      </c>
      <c r="M7" s="6">
        <f>VLOOKUP($A7,'FtLauderdale GTs'!$A:$Z,24,0)</f>
        <v>548785.52666666661</v>
      </c>
      <c r="N7" s="6">
        <f>VLOOKUP($A7,'FtLauderdale GTs'!$A:$Z,25,0)</f>
        <v>132853.1202961111</v>
      </c>
      <c r="O7" s="6">
        <f>VLOOKUP($A7,'FtLauderdale GTs'!$A:$Z,26,0)</f>
        <v>415932.40637055552</v>
      </c>
      <c r="P7" s="6">
        <f t="shared" si="0"/>
        <v>0</v>
      </c>
    </row>
    <row r="8" spans="1:18" x14ac:dyDescent="0.25">
      <c r="A8" s="11">
        <v>685106422</v>
      </c>
      <c r="B8" s="11" t="s">
        <v>24</v>
      </c>
      <c r="C8" s="11" t="s">
        <v>41</v>
      </c>
      <c r="D8" s="11" t="s">
        <v>47</v>
      </c>
      <c r="E8" s="11" t="s">
        <v>395</v>
      </c>
      <c r="F8" s="18">
        <v>41091</v>
      </c>
      <c r="G8" s="19">
        <v>41091</v>
      </c>
      <c r="H8" s="11" t="s">
        <v>20</v>
      </c>
      <c r="I8" s="11" t="s">
        <v>48</v>
      </c>
      <c r="J8" s="11" t="s">
        <v>407</v>
      </c>
      <c r="K8" s="11" t="s">
        <v>23</v>
      </c>
      <c r="L8" s="19">
        <f>VLOOKUP($A8,'FtLauderdale GTs'!$A:$Z,17,0)</f>
        <v>42522</v>
      </c>
      <c r="M8" s="6">
        <f>VLOOKUP($A8,'FtLauderdale GTs'!$A:$Z,24,0)</f>
        <v>528405.12999999989</v>
      </c>
      <c r="N8" s="6">
        <f>VLOOKUP($A8,'FtLauderdale GTs'!$A:$Z,25,0)</f>
        <v>122811.39991083334</v>
      </c>
      <c r="O8" s="6">
        <f>VLOOKUP($A8,'FtLauderdale GTs'!$A:$Z,26,0)</f>
        <v>405593.73008916661</v>
      </c>
      <c r="P8" s="6">
        <f t="shared" si="0"/>
        <v>0</v>
      </c>
    </row>
    <row r="9" spans="1:18" x14ac:dyDescent="0.25">
      <c r="A9" s="11">
        <v>53627</v>
      </c>
      <c r="B9" s="11" t="s">
        <v>24</v>
      </c>
      <c r="C9" s="11" t="s">
        <v>41</v>
      </c>
      <c r="D9" s="11" t="s">
        <v>53</v>
      </c>
      <c r="E9" s="11" t="s">
        <v>54</v>
      </c>
      <c r="F9" s="18">
        <v>26481</v>
      </c>
      <c r="G9" s="19">
        <v>26481</v>
      </c>
      <c r="H9" s="11" t="s">
        <v>20</v>
      </c>
      <c r="I9" s="11" t="s">
        <v>55</v>
      </c>
      <c r="J9" s="11" t="s">
        <v>319</v>
      </c>
      <c r="K9" s="11" t="s">
        <v>23</v>
      </c>
      <c r="L9" s="19">
        <f>VLOOKUP($A9,'FtLauderdale GTs'!$A:$Z,17,0)</f>
        <v>42644</v>
      </c>
      <c r="M9" s="6">
        <f>VLOOKUP($A9,'FtLauderdale GTs'!$A:$Z,24,0)</f>
        <v>5778733.2808333328</v>
      </c>
      <c r="N9" s="6">
        <f>VLOOKUP($A9,'FtLauderdale GTs'!$A:$Z,25,0)</f>
        <v>5536418.5738056246</v>
      </c>
      <c r="O9" s="6">
        <f>VLOOKUP($A9,'FtLauderdale GTs'!$A:$Z,26,0)</f>
        <v>242314.70702770847</v>
      </c>
      <c r="P9" s="6">
        <f t="shared" si="0"/>
        <v>-2.9103830456733704E-10</v>
      </c>
    </row>
    <row r="10" spans="1:18" x14ac:dyDescent="0.25">
      <c r="A10" s="11">
        <v>633725470</v>
      </c>
      <c r="B10" s="11" t="s">
        <v>24</v>
      </c>
      <c r="C10" s="11" t="s">
        <v>41</v>
      </c>
      <c r="D10" s="11" t="s">
        <v>47</v>
      </c>
      <c r="E10" s="11" t="s">
        <v>471</v>
      </c>
      <c r="F10" s="18">
        <v>40848</v>
      </c>
      <c r="G10" s="19">
        <v>40848</v>
      </c>
      <c r="H10" s="11" t="s">
        <v>20</v>
      </c>
      <c r="I10" s="11" t="s">
        <v>48</v>
      </c>
      <c r="J10" s="11" t="s">
        <v>407</v>
      </c>
      <c r="K10" s="11" t="s">
        <v>23</v>
      </c>
      <c r="L10" s="19">
        <f>VLOOKUP($A10,'FtLauderdale GTs'!$A:$Z,17,0)</f>
        <v>42522</v>
      </c>
      <c r="M10" s="6">
        <f>VLOOKUP($A10,'FtLauderdale GTs'!$A:$Z,24,0)</f>
        <v>461824.89833333332</v>
      </c>
      <c r="N10" s="6">
        <f>VLOOKUP($A10,'FtLauderdale GTs'!$A:$Z,25,0)</f>
        <v>137272.94653874999</v>
      </c>
      <c r="O10" s="6">
        <f>VLOOKUP($A10,'FtLauderdale GTs'!$A:$Z,26,0)</f>
        <v>324551.95179458329</v>
      </c>
      <c r="P10" s="6">
        <f t="shared" si="0"/>
        <v>0</v>
      </c>
    </row>
    <row r="11" spans="1:18" x14ac:dyDescent="0.25">
      <c r="A11" s="11">
        <v>627530087</v>
      </c>
      <c r="B11" s="11" t="s">
        <v>24</v>
      </c>
      <c r="C11" s="11" t="s">
        <v>41</v>
      </c>
      <c r="D11" s="11" t="s">
        <v>47</v>
      </c>
      <c r="E11" s="11" t="s">
        <v>471</v>
      </c>
      <c r="F11" s="18">
        <v>40634</v>
      </c>
      <c r="G11" s="19">
        <v>40634</v>
      </c>
      <c r="H11" s="11" t="s">
        <v>20</v>
      </c>
      <c r="I11" s="11" t="s">
        <v>48</v>
      </c>
      <c r="J11" s="11" t="s">
        <v>407</v>
      </c>
      <c r="K11" s="11" t="s">
        <v>23</v>
      </c>
      <c r="L11" s="19">
        <f>VLOOKUP($A11,'FtLauderdale GTs'!$A:$Z,17,0)</f>
        <v>42644</v>
      </c>
      <c r="M11" s="6">
        <f>VLOOKUP($A11,'FtLauderdale GTs'!$A:$Z,24,0)</f>
        <v>443639.1391666666</v>
      </c>
      <c r="N11" s="6">
        <f>VLOOKUP($A11,'FtLauderdale GTs'!$A:$Z,25,0)</f>
        <v>136155.9129554861</v>
      </c>
      <c r="O11" s="6">
        <f>VLOOKUP($A11,'FtLauderdale GTs'!$A:$Z,26,0)</f>
        <v>307483.2262111805</v>
      </c>
      <c r="P11" s="6">
        <f t="shared" si="0"/>
        <v>0</v>
      </c>
    </row>
    <row r="12" spans="1:18" x14ac:dyDescent="0.25">
      <c r="A12" s="11">
        <v>94002622</v>
      </c>
      <c r="B12" s="11" t="s">
        <v>24</v>
      </c>
      <c r="C12" s="11" t="s">
        <v>41</v>
      </c>
      <c r="D12" s="11" t="s">
        <v>53</v>
      </c>
      <c r="E12" s="11" t="s">
        <v>394</v>
      </c>
      <c r="F12" s="18">
        <v>39753</v>
      </c>
      <c r="G12" s="19">
        <v>39753</v>
      </c>
      <c r="H12" s="11" t="s">
        <v>20</v>
      </c>
      <c r="I12" s="11" t="s">
        <v>55</v>
      </c>
      <c r="J12" s="11" t="s">
        <v>315</v>
      </c>
      <c r="K12" s="11" t="s">
        <v>23</v>
      </c>
      <c r="L12" s="19">
        <f>VLOOKUP($A12,'FtLauderdale GTs'!$A:$Z,17,0)</f>
        <v>42522</v>
      </c>
      <c r="M12" s="6">
        <f>VLOOKUP($A12,'FtLauderdale GTs'!$A:$Z,24,0)</f>
        <v>360185.53083333332</v>
      </c>
      <c r="N12" s="6">
        <f>VLOOKUP($A12,'FtLauderdale GTs'!$A:$Z,25,0)</f>
        <v>62145.464610625</v>
      </c>
      <c r="O12" s="6">
        <f>VLOOKUP($A12,'FtLauderdale GTs'!$A:$Z,26,0)</f>
        <v>298040.06622270832</v>
      </c>
      <c r="P12" s="6">
        <f t="shared" si="0"/>
        <v>0</v>
      </c>
    </row>
    <row r="13" spans="1:18" x14ac:dyDescent="0.25">
      <c r="A13" s="11">
        <v>626671228</v>
      </c>
      <c r="B13" s="11" t="s">
        <v>24</v>
      </c>
      <c r="C13" s="11" t="s">
        <v>41</v>
      </c>
      <c r="D13" s="11" t="s">
        <v>47</v>
      </c>
      <c r="E13" s="11" t="s">
        <v>462</v>
      </c>
      <c r="F13" s="18">
        <v>40513</v>
      </c>
      <c r="G13" s="19">
        <v>40513</v>
      </c>
      <c r="H13" s="11" t="s">
        <v>20</v>
      </c>
      <c r="I13" s="11" t="s">
        <v>48</v>
      </c>
      <c r="J13" s="11" t="s">
        <v>407</v>
      </c>
      <c r="K13" s="11" t="s">
        <v>23</v>
      </c>
      <c r="L13" s="19">
        <f>VLOOKUP($A13,'FtLauderdale GTs'!$A:$Z,17,0)</f>
        <v>42644</v>
      </c>
      <c r="M13" s="6">
        <f>VLOOKUP($A13,'FtLauderdale GTs'!$A:$Z,24,0)</f>
        <v>461708.08749999997</v>
      </c>
      <c r="N13" s="6">
        <f>VLOOKUP($A13,'FtLauderdale GTs'!$A:$Z,25,0)</f>
        <v>171629.8882489583</v>
      </c>
      <c r="O13" s="6">
        <f>VLOOKUP($A13,'FtLauderdale GTs'!$A:$Z,26,0)</f>
        <v>290078.19925104163</v>
      </c>
      <c r="P13" s="6">
        <f t="shared" si="0"/>
        <v>0</v>
      </c>
    </row>
    <row r="14" spans="1:18" x14ac:dyDescent="0.25">
      <c r="A14" s="11">
        <v>40843932</v>
      </c>
      <c r="B14" s="11" t="s">
        <v>24</v>
      </c>
      <c r="C14" s="11" t="s">
        <v>41</v>
      </c>
      <c r="D14" s="11" t="s">
        <v>47</v>
      </c>
      <c r="E14" s="11" t="s">
        <v>390</v>
      </c>
      <c r="F14" s="18">
        <v>37987</v>
      </c>
      <c r="G14" s="19">
        <v>37987</v>
      </c>
      <c r="H14" s="11" t="s">
        <v>20</v>
      </c>
      <c r="I14" s="11" t="s">
        <v>48</v>
      </c>
      <c r="J14" s="11" t="s">
        <v>265</v>
      </c>
      <c r="K14" s="11" t="s">
        <v>23</v>
      </c>
      <c r="L14" s="19">
        <f>VLOOKUP($A14,'FtLauderdale GTs'!$A:$Z,17,0)</f>
        <v>42522</v>
      </c>
      <c r="M14" s="6">
        <f>VLOOKUP($A14,'FtLauderdale GTs'!$A:$Z,24,0)</f>
        <v>1123698.0974999999</v>
      </c>
      <c r="N14" s="6">
        <f>VLOOKUP($A14,'FtLauderdale GTs'!$A:$Z,25,0)</f>
        <v>843884.78278729168</v>
      </c>
      <c r="O14" s="6">
        <f>VLOOKUP($A14,'FtLauderdale GTs'!$A:$Z,26,0)</f>
        <v>279813.31471270823</v>
      </c>
      <c r="P14" s="6">
        <f t="shared" si="0"/>
        <v>0</v>
      </c>
    </row>
    <row r="15" spans="1:18" x14ac:dyDescent="0.25">
      <c r="A15" s="11">
        <v>90543003</v>
      </c>
      <c r="B15" s="11" t="s">
        <v>24</v>
      </c>
      <c r="C15" s="11" t="s">
        <v>41</v>
      </c>
      <c r="D15" s="11" t="s">
        <v>53</v>
      </c>
      <c r="E15" s="11" t="s">
        <v>424</v>
      </c>
      <c r="F15" s="18">
        <v>38718</v>
      </c>
      <c r="G15" s="19">
        <v>38718</v>
      </c>
      <c r="H15" s="11" t="s">
        <v>20</v>
      </c>
      <c r="I15" s="11" t="s">
        <v>55</v>
      </c>
      <c r="J15" s="11" t="s">
        <v>315</v>
      </c>
      <c r="K15" s="11" t="s">
        <v>23</v>
      </c>
      <c r="L15" s="19">
        <f>VLOOKUP($A15,'FtLauderdale GTs'!$A:$Z,17,0)</f>
        <v>42644</v>
      </c>
      <c r="M15" s="6">
        <f>VLOOKUP($A15,'FtLauderdale GTs'!$A:$Z,24,0)</f>
        <v>367540.76333333331</v>
      </c>
      <c r="N15" s="6">
        <f>VLOOKUP($A15,'FtLauderdale GTs'!$A:$Z,25,0)</f>
        <v>81884.06736583334</v>
      </c>
      <c r="O15" s="6">
        <f>VLOOKUP($A15,'FtLauderdale GTs'!$A:$Z,26,0)</f>
        <v>285656.69596749992</v>
      </c>
      <c r="P15" s="6">
        <f t="shared" si="0"/>
        <v>0</v>
      </c>
    </row>
    <row r="16" spans="1:18" x14ac:dyDescent="0.25">
      <c r="A16" s="11">
        <v>59304412</v>
      </c>
      <c r="B16" s="11" t="s">
        <v>24</v>
      </c>
      <c r="C16" s="11" t="s">
        <v>41</v>
      </c>
      <c r="D16" s="11" t="s">
        <v>53</v>
      </c>
      <c r="E16" s="11" t="s">
        <v>391</v>
      </c>
      <c r="F16" s="18">
        <v>38596</v>
      </c>
      <c r="G16" s="19">
        <v>38626</v>
      </c>
      <c r="H16" s="11" t="s">
        <v>20</v>
      </c>
      <c r="I16" s="11" t="s">
        <v>55</v>
      </c>
      <c r="J16" s="11" t="s">
        <v>315</v>
      </c>
      <c r="K16" s="11" t="s">
        <v>23</v>
      </c>
      <c r="L16" s="19">
        <f>VLOOKUP($A16,'FtLauderdale GTs'!$A:$Z,17,0)</f>
        <v>42522</v>
      </c>
      <c r="M16" s="6">
        <f>VLOOKUP($A16,'FtLauderdale GTs'!$A:$Z,24,0)</f>
        <v>374026.92249999999</v>
      </c>
      <c r="N16" s="6">
        <f>VLOOKUP($A16,'FtLauderdale GTs'!$A:$Z,25,0)</f>
        <v>88799.574029374999</v>
      </c>
      <c r="O16" s="6">
        <f>VLOOKUP($A16,'FtLauderdale GTs'!$A:$Z,26,0)</f>
        <v>285227.34847062494</v>
      </c>
      <c r="P16" s="6">
        <f t="shared" si="0"/>
        <v>0</v>
      </c>
    </row>
    <row r="17" spans="1:16" x14ac:dyDescent="0.25">
      <c r="A17" s="11">
        <v>97411754</v>
      </c>
      <c r="B17" s="11" t="s">
        <v>24</v>
      </c>
      <c r="C17" s="11" t="s">
        <v>41</v>
      </c>
      <c r="D17" s="11" t="s">
        <v>53</v>
      </c>
      <c r="E17" s="11" t="s">
        <v>72</v>
      </c>
      <c r="F17" s="18">
        <v>37073</v>
      </c>
      <c r="G17" s="19">
        <v>37073</v>
      </c>
      <c r="H17" s="11" t="s">
        <v>20</v>
      </c>
      <c r="I17" s="11" t="s">
        <v>55</v>
      </c>
      <c r="J17" s="11" t="s">
        <v>317</v>
      </c>
      <c r="K17" s="11" t="s">
        <v>23</v>
      </c>
      <c r="L17" s="19">
        <f>VLOOKUP($A17,'FtLauderdale GTs'!$A:$Z,17,0)</f>
        <v>42644</v>
      </c>
      <c r="M17" s="6">
        <f>VLOOKUP($A17,'FtLauderdale GTs'!$A:$Z,24,0)</f>
        <v>415076.02583333332</v>
      </c>
      <c r="N17" s="6">
        <f>VLOOKUP($A17,'FtLauderdale GTs'!$A:$Z,25,0)</f>
        <v>137356.25042104165</v>
      </c>
      <c r="O17" s="6">
        <f>VLOOKUP($A17,'FtLauderdale GTs'!$A:$Z,26,0)</f>
        <v>277719.7754122917</v>
      </c>
      <c r="P17" s="6">
        <f t="shared" si="0"/>
        <v>0</v>
      </c>
    </row>
    <row r="18" spans="1:16" x14ac:dyDescent="0.25">
      <c r="A18" s="11">
        <v>626671213</v>
      </c>
      <c r="B18" s="11" t="s">
        <v>24</v>
      </c>
      <c r="C18" s="11" t="s">
        <v>41</v>
      </c>
      <c r="D18" s="11" t="s">
        <v>47</v>
      </c>
      <c r="E18" s="11" t="s">
        <v>462</v>
      </c>
      <c r="F18" s="18">
        <v>40483</v>
      </c>
      <c r="G18" s="19">
        <v>40483</v>
      </c>
      <c r="H18" s="11" t="s">
        <v>20</v>
      </c>
      <c r="I18" s="11" t="s">
        <v>48</v>
      </c>
      <c r="J18" s="11" t="s">
        <v>407</v>
      </c>
      <c r="K18" s="11" t="s">
        <v>23</v>
      </c>
      <c r="L18" s="19">
        <f>VLOOKUP($A18,'FtLauderdale GTs'!$A:$Z,17,0)</f>
        <v>42522</v>
      </c>
      <c r="M18" s="6">
        <f>VLOOKUP($A18,'FtLauderdale GTs'!$A:$Z,24,0)</f>
        <v>433829.55916666664</v>
      </c>
      <c r="N18" s="6">
        <f>VLOOKUP($A18,'FtLauderdale GTs'!$A:$Z,25,0)</f>
        <v>157072.97124520832</v>
      </c>
      <c r="O18" s="6">
        <f>VLOOKUP($A18,'FtLauderdale GTs'!$A:$Z,26,0)</f>
        <v>276756.5879214583</v>
      </c>
      <c r="P18" s="6">
        <f t="shared" si="0"/>
        <v>0</v>
      </c>
    </row>
    <row r="19" spans="1:16" x14ac:dyDescent="0.25">
      <c r="A19" s="11">
        <v>99802362</v>
      </c>
      <c r="B19" s="11" t="s">
        <v>24</v>
      </c>
      <c r="C19" s="11" t="s">
        <v>41</v>
      </c>
      <c r="D19" s="11" t="s">
        <v>47</v>
      </c>
      <c r="E19" s="11" t="s">
        <v>457</v>
      </c>
      <c r="F19" s="18">
        <v>40057</v>
      </c>
      <c r="G19" s="19">
        <v>40057</v>
      </c>
      <c r="H19" s="11" t="s">
        <v>20</v>
      </c>
      <c r="I19" s="11" t="s">
        <v>48</v>
      </c>
      <c r="J19" s="11" t="s">
        <v>407</v>
      </c>
      <c r="K19" s="11" t="s">
        <v>23</v>
      </c>
      <c r="L19" s="19">
        <f>VLOOKUP($A19,'FtLauderdale GTs'!$A:$Z,17,0)</f>
        <v>42644</v>
      </c>
      <c r="M19" s="6">
        <f>VLOOKUP($A19,'FtLauderdale GTs'!$A:$Z,24,0)</f>
        <v>461920.5708333333</v>
      </c>
      <c r="N19" s="6">
        <f>VLOOKUP($A19,'FtLauderdale GTs'!$A:$Z,25,0)</f>
        <v>201651.14543368056</v>
      </c>
      <c r="O19" s="6">
        <f>VLOOKUP($A19,'FtLauderdale GTs'!$A:$Z,26,0)</f>
        <v>260269.42539965277</v>
      </c>
      <c r="P19" s="6">
        <f t="shared" si="0"/>
        <v>0</v>
      </c>
    </row>
    <row r="20" spans="1:16" x14ac:dyDescent="0.25">
      <c r="A20" s="11">
        <v>103207624</v>
      </c>
      <c r="B20" s="11" t="s">
        <v>24</v>
      </c>
      <c r="C20" s="11" t="s">
        <v>41</v>
      </c>
      <c r="D20" s="11" t="s">
        <v>47</v>
      </c>
      <c r="E20" s="11" t="s">
        <v>394</v>
      </c>
      <c r="F20" s="18">
        <v>39479</v>
      </c>
      <c r="G20" s="19">
        <v>39448</v>
      </c>
      <c r="H20" s="11" t="s">
        <v>20</v>
      </c>
      <c r="I20" s="11" t="s">
        <v>48</v>
      </c>
      <c r="J20" s="11" t="s">
        <v>407</v>
      </c>
      <c r="K20" s="11" t="s">
        <v>23</v>
      </c>
      <c r="L20" s="19">
        <f>VLOOKUP($A20,'FtLauderdale GTs'!$A:$Z,17,0)</f>
        <v>42522</v>
      </c>
      <c r="M20" s="6">
        <f>VLOOKUP($A20,'FtLauderdale GTs'!$A:$Z,24,0)</f>
        <v>511363.74666666664</v>
      </c>
      <c r="N20" s="6">
        <f>VLOOKUP($A20,'FtLauderdale GTs'!$A:$Z,25,0)</f>
        <v>251439.57399</v>
      </c>
      <c r="O20" s="6">
        <f>VLOOKUP($A20,'FtLauderdale GTs'!$A:$Z,26,0)</f>
        <v>259924.17267666661</v>
      </c>
      <c r="P20" s="6">
        <f t="shared" si="0"/>
        <v>0</v>
      </c>
    </row>
    <row r="21" spans="1:16" x14ac:dyDescent="0.25">
      <c r="A21" s="11">
        <v>98598482</v>
      </c>
      <c r="B21" s="11" t="s">
        <v>24</v>
      </c>
      <c r="C21" s="11" t="s">
        <v>41</v>
      </c>
      <c r="D21" s="11" t="s">
        <v>47</v>
      </c>
      <c r="E21" s="11" t="s">
        <v>394</v>
      </c>
      <c r="F21" s="18">
        <v>39661</v>
      </c>
      <c r="G21" s="19">
        <v>39661</v>
      </c>
      <c r="H21" s="11" t="s">
        <v>20</v>
      </c>
      <c r="I21" s="11" t="s">
        <v>48</v>
      </c>
      <c r="J21" s="11" t="s">
        <v>407</v>
      </c>
      <c r="K21" s="11" t="s">
        <v>23</v>
      </c>
      <c r="L21" s="19">
        <f>VLOOKUP($A21,'FtLauderdale GTs'!$A:$Z,17,0)</f>
        <v>42644</v>
      </c>
      <c r="M21" s="6">
        <f>VLOOKUP($A21,'FtLauderdale GTs'!$A:$Z,24,0)</f>
        <v>505053.20249999996</v>
      </c>
      <c r="N21" s="6">
        <f>VLOOKUP($A21,'FtLauderdale GTs'!$A:$Z,25,0)</f>
        <v>253218.83644520832</v>
      </c>
      <c r="O21" s="6">
        <f>VLOOKUP($A21,'FtLauderdale GTs'!$A:$Z,26,0)</f>
        <v>251834.36605479167</v>
      </c>
      <c r="P21" s="6">
        <f t="shared" si="0"/>
        <v>0</v>
      </c>
    </row>
    <row r="22" spans="1:16" x14ac:dyDescent="0.25">
      <c r="A22" s="11">
        <v>646577250</v>
      </c>
      <c r="B22" s="11" t="s">
        <v>24</v>
      </c>
      <c r="C22" s="11" t="s">
        <v>41</v>
      </c>
      <c r="D22" s="11" t="s">
        <v>47</v>
      </c>
      <c r="E22" s="11" t="s">
        <v>462</v>
      </c>
      <c r="F22" s="18">
        <v>40360</v>
      </c>
      <c r="G22" s="19">
        <v>40360</v>
      </c>
      <c r="H22" s="11" t="s">
        <v>20</v>
      </c>
      <c r="I22" s="11" t="s">
        <v>48</v>
      </c>
      <c r="J22" s="11" t="s">
        <v>407</v>
      </c>
      <c r="K22" s="11" t="s">
        <v>23</v>
      </c>
      <c r="L22" s="19">
        <f>VLOOKUP($A22,'FtLauderdale GTs'!$A:$Z,17,0)</f>
        <v>42522</v>
      </c>
      <c r="M22" s="6">
        <f>VLOOKUP($A22,'FtLauderdale GTs'!$A:$Z,24,0)</f>
        <v>402192.74333333329</v>
      </c>
      <c r="N22" s="6">
        <f>VLOOKUP($A22,'FtLauderdale GTs'!$A:$Z,25,0)</f>
        <v>145618.50133416665</v>
      </c>
      <c r="O22" s="6">
        <f>VLOOKUP($A22,'FtLauderdale GTs'!$A:$Z,26,0)</f>
        <v>256574.24199916664</v>
      </c>
      <c r="P22" s="6">
        <f t="shared" si="0"/>
        <v>0</v>
      </c>
    </row>
    <row r="23" spans="1:16" x14ac:dyDescent="0.25">
      <c r="A23" s="11">
        <v>672468037</v>
      </c>
      <c r="B23" s="11" t="s">
        <v>24</v>
      </c>
      <c r="C23" s="11" t="s">
        <v>41</v>
      </c>
      <c r="D23" s="11" t="s">
        <v>47</v>
      </c>
      <c r="E23" s="11" t="s">
        <v>457</v>
      </c>
      <c r="F23" s="18">
        <v>40026</v>
      </c>
      <c r="G23" s="19">
        <v>40026</v>
      </c>
      <c r="H23" s="11" t="s">
        <v>20</v>
      </c>
      <c r="I23" s="11" t="s">
        <v>48</v>
      </c>
      <c r="J23" s="11" t="s">
        <v>407</v>
      </c>
      <c r="K23" s="11" t="s">
        <v>23</v>
      </c>
      <c r="L23" s="19">
        <f>VLOOKUP($A23,'FtLauderdale GTs'!$A:$Z,17,0)</f>
        <v>42644</v>
      </c>
      <c r="M23" s="6">
        <f>VLOOKUP($A23,'FtLauderdale GTs'!$A:$Z,24,0)</f>
        <v>445030.78583333333</v>
      </c>
      <c r="N23" s="6">
        <f>VLOOKUP($A23,'FtLauderdale GTs'!$A:$Z,25,0)</f>
        <v>194277.91968826388</v>
      </c>
      <c r="O23" s="6">
        <f>VLOOKUP($A23,'FtLauderdale GTs'!$A:$Z,26,0)</f>
        <v>250752.86614506939</v>
      </c>
      <c r="P23" s="6">
        <f t="shared" si="0"/>
        <v>0</v>
      </c>
    </row>
    <row r="24" spans="1:16" x14ac:dyDescent="0.25">
      <c r="A24" s="11">
        <v>52013865</v>
      </c>
      <c r="B24" s="11" t="s">
        <v>24</v>
      </c>
      <c r="C24" s="11" t="s">
        <v>41</v>
      </c>
      <c r="D24" s="11" t="s">
        <v>47</v>
      </c>
      <c r="E24" s="11" t="s">
        <v>391</v>
      </c>
      <c r="F24" s="18">
        <v>38412</v>
      </c>
      <c r="G24" s="19">
        <v>38353</v>
      </c>
      <c r="H24" s="11" t="s">
        <v>20</v>
      </c>
      <c r="I24" s="11" t="s">
        <v>48</v>
      </c>
      <c r="J24" s="11" t="s">
        <v>407</v>
      </c>
      <c r="K24" s="11" t="s">
        <v>23</v>
      </c>
      <c r="L24" s="19">
        <f>VLOOKUP($A24,'FtLauderdale GTs'!$A:$Z,17,0)</f>
        <v>42522</v>
      </c>
      <c r="M24" s="6">
        <f>VLOOKUP($A24,'FtLauderdale GTs'!$A:$Z,24,0)</f>
        <v>250944.32916666666</v>
      </c>
      <c r="N24" s="6">
        <f>VLOOKUP($A24,'FtLauderdale GTs'!$A:$Z,25,0)</f>
        <v>172189.87915937501</v>
      </c>
      <c r="O24" s="6">
        <f>VLOOKUP($A24,'FtLauderdale GTs'!$A:$Z,26,0)</f>
        <v>78754.450007291671</v>
      </c>
      <c r="P24" s="6">
        <f t="shared" si="0"/>
        <v>0</v>
      </c>
    </row>
    <row r="25" spans="1:16" x14ac:dyDescent="0.25">
      <c r="A25" s="11">
        <v>73638739</v>
      </c>
      <c r="B25" s="11" t="s">
        <v>24</v>
      </c>
      <c r="C25" s="11" t="s">
        <v>41</v>
      </c>
      <c r="D25" s="11" t="s">
        <v>47</v>
      </c>
      <c r="E25" s="11" t="s">
        <v>424</v>
      </c>
      <c r="F25" s="18">
        <v>38961</v>
      </c>
      <c r="G25" s="19">
        <v>38718</v>
      </c>
      <c r="H25" s="11" t="s">
        <v>20</v>
      </c>
      <c r="I25" s="11" t="s">
        <v>48</v>
      </c>
      <c r="J25" s="11" t="s">
        <v>407</v>
      </c>
      <c r="K25" s="11" t="s">
        <v>23</v>
      </c>
      <c r="L25" s="19">
        <f>VLOOKUP($A25,'FtLauderdale GTs'!$A:$Z,17,0)</f>
        <v>42644</v>
      </c>
      <c r="M25" s="6">
        <f>VLOOKUP($A25,'FtLauderdale GTs'!$A:$Z,24,0)</f>
        <v>580215.12083333323</v>
      </c>
      <c r="N25" s="6">
        <f>VLOOKUP($A25,'FtLauderdale GTs'!$A:$Z,25,0)</f>
        <v>366123.33504618052</v>
      </c>
      <c r="O25" s="6">
        <f>VLOOKUP($A25,'FtLauderdale GTs'!$A:$Z,26,0)</f>
        <v>214091.78578715274</v>
      </c>
      <c r="P25" s="6">
        <f t="shared" si="0"/>
        <v>0</v>
      </c>
    </row>
    <row r="26" spans="1:16" x14ac:dyDescent="0.25">
      <c r="A26" s="11">
        <v>104294664</v>
      </c>
      <c r="B26" s="11" t="s">
        <v>24</v>
      </c>
      <c r="C26" s="11" t="s">
        <v>41</v>
      </c>
      <c r="D26" s="11" t="s">
        <v>47</v>
      </c>
      <c r="E26" s="11" t="s">
        <v>394</v>
      </c>
      <c r="F26" s="18">
        <v>39692</v>
      </c>
      <c r="G26" s="19">
        <v>39692</v>
      </c>
      <c r="H26" s="11" t="s">
        <v>20</v>
      </c>
      <c r="I26" s="11" t="s">
        <v>48</v>
      </c>
      <c r="J26" s="11" t="s">
        <v>407</v>
      </c>
      <c r="K26" s="11" t="s">
        <v>23</v>
      </c>
      <c r="L26" s="19">
        <f>VLOOKUP($A26,'FtLauderdale GTs'!$A:$Z,17,0)</f>
        <v>42522</v>
      </c>
      <c r="M26" s="6">
        <f>VLOOKUP($A26,'FtLauderdale GTs'!$A:$Z,24,0)</f>
        <v>433066.92</v>
      </c>
      <c r="N26" s="6">
        <f>VLOOKUP($A26,'FtLauderdale GTs'!$A:$Z,25,0)</f>
        <v>212940.71967666666</v>
      </c>
      <c r="O26" s="6">
        <f>VLOOKUP($A26,'FtLauderdale GTs'!$A:$Z,26,0)</f>
        <v>220126.20032333332</v>
      </c>
      <c r="P26" s="6">
        <f t="shared" si="0"/>
        <v>0</v>
      </c>
    </row>
    <row r="27" spans="1:16" x14ac:dyDescent="0.25">
      <c r="A27" s="11">
        <v>30518985</v>
      </c>
      <c r="B27" s="11" t="s">
        <v>24</v>
      </c>
      <c r="C27" s="11" t="s">
        <v>41</v>
      </c>
      <c r="D27" s="11" t="s">
        <v>404</v>
      </c>
      <c r="E27" s="11" t="s">
        <v>191</v>
      </c>
      <c r="F27" s="18">
        <v>35977</v>
      </c>
      <c r="G27" s="19">
        <v>35977</v>
      </c>
      <c r="H27" s="11" t="s">
        <v>20</v>
      </c>
      <c r="I27" s="11" t="s">
        <v>69</v>
      </c>
      <c r="J27" s="11" t="s">
        <v>198</v>
      </c>
      <c r="K27" s="11" t="s">
        <v>402</v>
      </c>
      <c r="L27" s="19">
        <f>VLOOKUP($A27,'FtLauderdale GTs'!$A:$Z,17,0)</f>
        <v>42644</v>
      </c>
      <c r="M27" s="6">
        <f>VLOOKUP($A27,'FtLauderdale GTs'!$A:$Z,24,0)</f>
        <v>358761.43416666664</v>
      </c>
      <c r="N27" s="6">
        <f>VLOOKUP($A27,'FtLauderdale GTs'!$A:$Z,25,0)</f>
        <v>146419.89122902777</v>
      </c>
      <c r="O27" s="6">
        <f>VLOOKUP($A27,'FtLauderdale GTs'!$A:$Z,26,0)</f>
        <v>212341.54293763888</v>
      </c>
      <c r="P27" s="6">
        <f t="shared" si="0"/>
        <v>0</v>
      </c>
    </row>
    <row r="28" spans="1:16" x14ac:dyDescent="0.25">
      <c r="A28" s="11">
        <v>99674380</v>
      </c>
      <c r="B28" s="11" t="s">
        <v>24</v>
      </c>
      <c r="C28" s="11" t="s">
        <v>41</v>
      </c>
      <c r="D28" s="11" t="s">
        <v>47</v>
      </c>
      <c r="E28" s="11" t="s">
        <v>457</v>
      </c>
      <c r="F28" s="18">
        <v>40148</v>
      </c>
      <c r="G28" s="19">
        <v>40148</v>
      </c>
      <c r="H28" s="11" t="s">
        <v>20</v>
      </c>
      <c r="I28" s="11" t="s">
        <v>48</v>
      </c>
      <c r="J28" s="11" t="s">
        <v>407</v>
      </c>
      <c r="K28" s="11" t="s">
        <v>23</v>
      </c>
      <c r="L28" s="19">
        <f>VLOOKUP($A28,'FtLauderdale GTs'!$A:$Z,17,0)</f>
        <v>42522</v>
      </c>
      <c r="M28" s="6">
        <f>VLOOKUP($A28,'FtLauderdale GTs'!$A:$Z,24,0)</f>
        <v>368257.82583333331</v>
      </c>
      <c r="N28" s="6">
        <f>VLOOKUP($A28,'FtLauderdale GTs'!$A:$Z,25,0)</f>
        <v>157202.90104520833</v>
      </c>
      <c r="O28" s="6">
        <f>VLOOKUP($A28,'FtLauderdale GTs'!$A:$Z,26,0)</f>
        <v>211054.92478812498</v>
      </c>
      <c r="P28" s="6">
        <f t="shared" si="0"/>
        <v>0</v>
      </c>
    </row>
    <row r="29" spans="1:16" x14ac:dyDescent="0.25">
      <c r="A29" s="11">
        <v>627585452</v>
      </c>
      <c r="B29" s="11" t="s">
        <v>24</v>
      </c>
      <c r="C29" s="11" t="s">
        <v>41</v>
      </c>
      <c r="D29" s="11" t="s">
        <v>47</v>
      </c>
      <c r="E29" s="11" t="s">
        <v>462</v>
      </c>
      <c r="F29" s="18">
        <v>40422</v>
      </c>
      <c r="G29" s="19">
        <v>40422</v>
      </c>
      <c r="H29" s="11" t="s">
        <v>20</v>
      </c>
      <c r="I29" s="11" t="s">
        <v>48</v>
      </c>
      <c r="J29" s="11" t="s">
        <v>407</v>
      </c>
      <c r="K29" s="11" t="s">
        <v>23</v>
      </c>
      <c r="L29" s="19">
        <f>VLOOKUP($A29,'FtLauderdale GTs'!$A:$Z,17,0)</f>
        <v>42644</v>
      </c>
      <c r="M29" s="6">
        <f>VLOOKUP($A29,'FtLauderdale GTs'!$A:$Z,24,0)</f>
        <v>325521.61583333329</v>
      </c>
      <c r="N29" s="6">
        <f>VLOOKUP($A29,'FtLauderdale GTs'!$A:$Z,25,0)</f>
        <v>121005.54909743054</v>
      </c>
      <c r="O29" s="6">
        <f>VLOOKUP($A29,'FtLauderdale GTs'!$A:$Z,26,0)</f>
        <v>204516.06673590277</v>
      </c>
      <c r="P29" s="6">
        <f t="shared" si="0"/>
        <v>0</v>
      </c>
    </row>
    <row r="30" spans="1:16" x14ac:dyDescent="0.25">
      <c r="A30" s="11">
        <v>682134902</v>
      </c>
      <c r="B30" s="11" t="s">
        <v>24</v>
      </c>
      <c r="C30" s="11" t="s">
        <v>41</v>
      </c>
      <c r="D30" s="11" t="s">
        <v>47</v>
      </c>
      <c r="E30" s="11" t="s">
        <v>393</v>
      </c>
      <c r="F30" s="18">
        <v>39387</v>
      </c>
      <c r="G30" s="19">
        <v>39083</v>
      </c>
      <c r="H30" s="11" t="s">
        <v>20</v>
      </c>
      <c r="I30" s="11" t="s">
        <v>48</v>
      </c>
      <c r="J30" s="11" t="s">
        <v>407</v>
      </c>
      <c r="K30" s="11" t="s">
        <v>23</v>
      </c>
      <c r="L30" s="19">
        <f>VLOOKUP($A30,'FtLauderdale GTs'!$A:$Z,17,0)</f>
        <v>42522</v>
      </c>
      <c r="M30" s="6">
        <f>VLOOKUP($A30,'FtLauderdale GTs'!$A:$Z,24,0)</f>
        <v>446402.27499999997</v>
      </c>
      <c r="N30" s="6">
        <f>VLOOKUP($A30,'FtLauderdale GTs'!$A:$Z,25,0)</f>
        <v>248434.10948124997</v>
      </c>
      <c r="O30" s="6">
        <f>VLOOKUP($A30,'FtLauderdale GTs'!$A:$Z,26,0)</f>
        <v>197968.16551875</v>
      </c>
      <c r="P30" s="6">
        <f t="shared" si="0"/>
        <v>0</v>
      </c>
    </row>
    <row r="31" spans="1:16" x14ac:dyDescent="0.25">
      <c r="A31" s="11">
        <v>99578339</v>
      </c>
      <c r="B31" s="11" t="s">
        <v>24</v>
      </c>
      <c r="C31" s="11" t="s">
        <v>41</v>
      </c>
      <c r="D31" s="11" t="s">
        <v>47</v>
      </c>
      <c r="E31" s="11" t="s">
        <v>457</v>
      </c>
      <c r="F31" s="18">
        <v>40118</v>
      </c>
      <c r="G31" s="19">
        <v>40118</v>
      </c>
      <c r="H31" s="11" t="s">
        <v>20</v>
      </c>
      <c r="I31" s="11" t="s">
        <v>48</v>
      </c>
      <c r="J31" s="11" t="s">
        <v>407</v>
      </c>
      <c r="K31" s="11" t="s">
        <v>23</v>
      </c>
      <c r="L31" s="19">
        <f>VLOOKUP($A31,'FtLauderdale GTs'!$A:$Z,17,0)</f>
        <v>42644</v>
      </c>
      <c r="M31" s="6">
        <f>VLOOKUP($A31,'FtLauderdale GTs'!$A:$Z,24,0)</f>
        <v>344431.45916666661</v>
      </c>
      <c r="N31" s="6">
        <f>VLOOKUP($A31,'FtLauderdale GTs'!$A:$Z,25,0)</f>
        <v>150361.34250881945</v>
      </c>
      <c r="O31" s="6">
        <f>VLOOKUP($A31,'FtLauderdale GTs'!$A:$Z,26,0)</f>
        <v>194070.11665784719</v>
      </c>
      <c r="P31" s="6">
        <f t="shared" si="0"/>
        <v>0</v>
      </c>
    </row>
    <row r="32" spans="1:16" x14ac:dyDescent="0.25">
      <c r="A32" s="11">
        <v>38491119</v>
      </c>
      <c r="B32" s="11" t="s">
        <v>24</v>
      </c>
      <c r="C32" s="11" t="s">
        <v>41</v>
      </c>
      <c r="D32" s="11" t="s">
        <v>53</v>
      </c>
      <c r="E32" s="11" t="s">
        <v>72</v>
      </c>
      <c r="F32" s="18">
        <v>37073</v>
      </c>
      <c r="G32" s="19">
        <v>37073</v>
      </c>
      <c r="H32" s="11" t="s">
        <v>20</v>
      </c>
      <c r="I32" s="11" t="s">
        <v>55</v>
      </c>
      <c r="J32" s="11" t="s">
        <v>315</v>
      </c>
      <c r="K32" s="11" t="s">
        <v>23</v>
      </c>
      <c r="L32" s="19">
        <f>VLOOKUP($A32,'FtLauderdale GTs'!$A:$Z,17,0)</f>
        <v>42522</v>
      </c>
      <c r="M32" s="6">
        <f>VLOOKUP($A32,'FtLauderdale GTs'!$A:$Z,24,0)</f>
        <v>293657.40250000003</v>
      </c>
      <c r="N32" s="6">
        <f>VLOOKUP($A32,'FtLauderdale GTs'!$A:$Z,25,0)</f>
        <v>95121.004089374997</v>
      </c>
      <c r="O32" s="6">
        <f>VLOOKUP($A32,'FtLauderdale GTs'!$A:$Z,26,0)</f>
        <v>198536.39841062503</v>
      </c>
      <c r="P32" s="6">
        <f t="shared" si="0"/>
        <v>0</v>
      </c>
    </row>
    <row r="33" spans="1:16" x14ac:dyDescent="0.25">
      <c r="A33" s="11">
        <v>621906237</v>
      </c>
      <c r="B33" s="11" t="s">
        <v>24</v>
      </c>
      <c r="C33" s="11" t="s">
        <v>41</v>
      </c>
      <c r="D33" s="11" t="s">
        <v>42</v>
      </c>
      <c r="E33" s="11" t="s">
        <v>462</v>
      </c>
      <c r="F33" s="18">
        <v>40483</v>
      </c>
      <c r="G33" s="19">
        <v>40179</v>
      </c>
      <c r="H33" s="11" t="s">
        <v>20</v>
      </c>
      <c r="I33" s="11" t="s">
        <v>39</v>
      </c>
      <c r="J33" s="11" t="s">
        <v>99</v>
      </c>
      <c r="K33" s="11" t="s">
        <v>23</v>
      </c>
      <c r="L33" s="19">
        <f>VLOOKUP($A33,'FtLauderdale GTs'!$A:$Z,17,0)</f>
        <v>42644</v>
      </c>
      <c r="M33" s="6">
        <f>VLOOKUP($A33,'FtLauderdale GTs'!$A:$Z,24,0)</f>
        <v>256342.13</v>
      </c>
      <c r="N33" s="6">
        <f>VLOOKUP($A33,'FtLauderdale GTs'!$A:$Z,25,0)</f>
        <v>60233.749931666658</v>
      </c>
      <c r="O33" s="6">
        <f>VLOOKUP($A33,'FtLauderdale GTs'!$A:$Z,26,0)</f>
        <v>196108.38006833335</v>
      </c>
      <c r="P33" s="6">
        <f t="shared" si="0"/>
        <v>0</v>
      </c>
    </row>
    <row r="34" spans="1:16" x14ac:dyDescent="0.25">
      <c r="A34" s="11">
        <v>637552119</v>
      </c>
      <c r="B34" s="11" t="s">
        <v>24</v>
      </c>
      <c r="C34" s="11" t="s">
        <v>41</v>
      </c>
      <c r="D34" s="11" t="s">
        <v>47</v>
      </c>
      <c r="E34" s="11" t="s">
        <v>462</v>
      </c>
      <c r="F34" s="18">
        <v>40360</v>
      </c>
      <c r="G34" s="19">
        <v>40360</v>
      </c>
      <c r="H34" s="11" t="s">
        <v>20</v>
      </c>
      <c r="I34" s="11" t="s">
        <v>48</v>
      </c>
      <c r="J34" s="11" t="s">
        <v>407</v>
      </c>
      <c r="K34" s="11" t="s">
        <v>23</v>
      </c>
      <c r="L34" s="19">
        <f>VLOOKUP($A34,'FtLauderdale GTs'!$A:$Z,17,0)</f>
        <v>42522</v>
      </c>
      <c r="M34" s="6">
        <f>VLOOKUP($A34,'FtLauderdale GTs'!$A:$Z,24,0)</f>
        <v>302407.08666666667</v>
      </c>
      <c r="N34" s="6">
        <f>VLOOKUP($A34,'FtLauderdale GTs'!$A:$Z,25,0)</f>
        <v>109489.95330166665</v>
      </c>
      <c r="O34" s="6">
        <f>VLOOKUP($A34,'FtLauderdale GTs'!$A:$Z,26,0)</f>
        <v>192917.13336500002</v>
      </c>
      <c r="P34" s="6">
        <f t="shared" si="0"/>
        <v>0</v>
      </c>
    </row>
    <row r="35" spans="1:16" x14ac:dyDescent="0.25">
      <c r="A35" s="11">
        <v>96351501</v>
      </c>
      <c r="B35" s="11" t="s">
        <v>24</v>
      </c>
      <c r="C35" s="11" t="s">
        <v>41</v>
      </c>
      <c r="D35" s="11" t="s">
        <v>47</v>
      </c>
      <c r="E35" s="11" t="s">
        <v>393</v>
      </c>
      <c r="F35" s="18">
        <v>39387</v>
      </c>
      <c r="G35" s="19">
        <v>39083</v>
      </c>
      <c r="H35" s="11" t="s">
        <v>20</v>
      </c>
      <c r="I35" s="11" t="s">
        <v>48</v>
      </c>
      <c r="J35" s="11" t="s">
        <v>407</v>
      </c>
      <c r="K35" s="11" t="s">
        <v>23</v>
      </c>
      <c r="L35" s="19">
        <f>VLOOKUP($A35,'FtLauderdale GTs'!$A:$Z,17,0)</f>
        <v>42644</v>
      </c>
      <c r="M35" s="6">
        <f>VLOOKUP($A35,'FtLauderdale GTs'!$A:$Z,24,0)</f>
        <v>414786.42333333334</v>
      </c>
      <c r="N35" s="6">
        <f>VLOOKUP($A35,'FtLauderdale GTs'!$A:$Z,25,0)</f>
        <v>234848.69096638888</v>
      </c>
      <c r="O35" s="6">
        <f>VLOOKUP($A35,'FtLauderdale GTs'!$A:$Z,26,0)</f>
        <v>179937.73236694449</v>
      </c>
      <c r="P35" s="6">
        <f t="shared" si="0"/>
        <v>0</v>
      </c>
    </row>
    <row r="36" spans="1:16" x14ac:dyDescent="0.25">
      <c r="A36" s="11">
        <v>84915852</v>
      </c>
      <c r="B36" s="11" t="s">
        <v>24</v>
      </c>
      <c r="C36" s="11" t="s">
        <v>41</v>
      </c>
      <c r="D36" s="11" t="s">
        <v>47</v>
      </c>
      <c r="E36" s="11" t="s">
        <v>393</v>
      </c>
      <c r="F36" s="18">
        <v>39387</v>
      </c>
      <c r="G36" s="19">
        <v>39083</v>
      </c>
      <c r="H36" s="11" t="s">
        <v>20</v>
      </c>
      <c r="I36" s="11" t="s">
        <v>48</v>
      </c>
      <c r="J36" s="11" t="s">
        <v>407</v>
      </c>
      <c r="K36" s="11" t="s">
        <v>23</v>
      </c>
      <c r="L36" s="19">
        <f>VLOOKUP($A36,'FtLauderdale GTs'!$A:$Z,17,0)</f>
        <v>42522</v>
      </c>
      <c r="M36" s="6">
        <f>VLOOKUP($A36,'FtLauderdale GTs'!$A:$Z,24,0)</f>
        <v>406997.42416666663</v>
      </c>
      <c r="N36" s="6">
        <f>VLOOKUP($A36,'FtLauderdale GTs'!$A:$Z,25,0)</f>
        <v>226504.3173089583</v>
      </c>
      <c r="O36" s="6">
        <f>VLOOKUP($A36,'FtLauderdale GTs'!$A:$Z,26,0)</f>
        <v>180493.10685770834</v>
      </c>
      <c r="P36" s="6">
        <f t="shared" si="0"/>
        <v>0</v>
      </c>
    </row>
    <row r="37" spans="1:16" x14ac:dyDescent="0.25">
      <c r="A37" s="11">
        <v>95967249</v>
      </c>
      <c r="B37" s="11" t="s">
        <v>24</v>
      </c>
      <c r="C37" s="11" t="s">
        <v>41</v>
      </c>
      <c r="D37" s="11" t="s">
        <v>47</v>
      </c>
      <c r="E37" s="11" t="s">
        <v>393</v>
      </c>
      <c r="F37" s="18">
        <v>39387</v>
      </c>
      <c r="G37" s="19">
        <v>39083</v>
      </c>
      <c r="H37" s="11" t="s">
        <v>20</v>
      </c>
      <c r="I37" s="11" t="s">
        <v>48</v>
      </c>
      <c r="J37" s="11" t="s">
        <v>407</v>
      </c>
      <c r="K37" s="11" t="s">
        <v>23</v>
      </c>
      <c r="L37" s="19">
        <f>VLOOKUP($A37,'FtLauderdale GTs'!$A:$Z,17,0)</f>
        <v>42644</v>
      </c>
      <c r="M37" s="6">
        <f>VLOOKUP($A37,'FtLauderdale GTs'!$A:$Z,24,0)</f>
        <v>405629.80333333329</v>
      </c>
      <c r="N37" s="6">
        <f>VLOOKUP($A37,'FtLauderdale GTs'!$A:$Z,25,0)</f>
        <v>229664.28798805556</v>
      </c>
      <c r="O37" s="6">
        <f>VLOOKUP($A37,'FtLauderdale GTs'!$A:$Z,26,0)</f>
        <v>175965.51534527776</v>
      </c>
      <c r="P37" s="6">
        <f t="shared" si="0"/>
        <v>0</v>
      </c>
    </row>
    <row r="38" spans="1:16" x14ac:dyDescent="0.25">
      <c r="A38" s="11">
        <v>686344239</v>
      </c>
      <c r="B38" s="11" t="s">
        <v>24</v>
      </c>
      <c r="C38" s="11" t="s">
        <v>41</v>
      </c>
      <c r="D38" s="11" t="s">
        <v>47</v>
      </c>
      <c r="E38" s="11" t="s">
        <v>491</v>
      </c>
      <c r="F38" s="18">
        <v>42156</v>
      </c>
      <c r="G38" s="19">
        <v>42156</v>
      </c>
      <c r="H38" s="11" t="s">
        <v>68</v>
      </c>
      <c r="I38" s="11" t="s">
        <v>48</v>
      </c>
      <c r="J38" s="11" t="s">
        <v>70</v>
      </c>
      <c r="K38" s="11" t="s">
        <v>23</v>
      </c>
      <c r="L38" s="19">
        <f>VLOOKUP($A38,'FtLauderdale GTs'!$A:$Z,17,0)</f>
        <v>42522</v>
      </c>
      <c r="M38" s="6">
        <f>VLOOKUP($A38,'FtLauderdale GTs'!$A:$Z,24,0)</f>
        <v>182660.29833333331</v>
      </c>
      <c r="N38" s="6">
        <f>VLOOKUP($A38,'FtLauderdale GTs'!$A:$Z,25,0)</f>
        <v>8412.9473220833333</v>
      </c>
      <c r="O38" s="6">
        <f>VLOOKUP($A38,'FtLauderdale GTs'!$A:$Z,26,0)</f>
        <v>174247.35101124999</v>
      </c>
      <c r="P38" s="6">
        <f t="shared" si="0"/>
        <v>0</v>
      </c>
    </row>
    <row r="39" spans="1:16" x14ac:dyDescent="0.25">
      <c r="A39" s="11">
        <v>675339603</v>
      </c>
      <c r="B39" s="11" t="s">
        <v>24</v>
      </c>
      <c r="C39" s="11" t="s">
        <v>41</v>
      </c>
      <c r="D39" s="11" t="s">
        <v>47</v>
      </c>
      <c r="E39" s="11" t="s">
        <v>466</v>
      </c>
      <c r="F39" s="18">
        <v>41974</v>
      </c>
      <c r="G39" s="19">
        <v>41974</v>
      </c>
      <c r="H39" s="11" t="s">
        <v>68</v>
      </c>
      <c r="I39" s="11" t="s">
        <v>48</v>
      </c>
      <c r="J39" s="11" t="s">
        <v>70</v>
      </c>
      <c r="K39" s="11" t="s">
        <v>23</v>
      </c>
      <c r="L39" s="19">
        <f>VLOOKUP($A39,'FtLauderdale GTs'!$A:$Z,17,0)</f>
        <v>42644</v>
      </c>
      <c r="M39" s="6">
        <f>VLOOKUP($A39,'FtLauderdale GTs'!$A:$Z,24,0)</f>
        <v>185876.00166666668</v>
      </c>
      <c r="N39" s="6">
        <f>VLOOKUP($A39,'FtLauderdale GTs'!$A:$Z,25,0)</f>
        <v>20900.492719027778</v>
      </c>
      <c r="O39" s="6">
        <f>VLOOKUP($A39,'FtLauderdale GTs'!$A:$Z,26,0)</f>
        <v>164975.50894763891</v>
      </c>
      <c r="P39" s="6">
        <f t="shared" si="0"/>
        <v>0</v>
      </c>
    </row>
    <row r="40" spans="1:16" x14ac:dyDescent="0.25">
      <c r="A40" s="11">
        <v>49385</v>
      </c>
      <c r="B40" s="11" t="s">
        <v>24</v>
      </c>
      <c r="C40" s="11" t="s">
        <v>41</v>
      </c>
      <c r="D40" s="11" t="s">
        <v>42</v>
      </c>
      <c r="E40" s="11" t="s">
        <v>43</v>
      </c>
      <c r="F40" s="18">
        <v>34881</v>
      </c>
      <c r="G40" s="19">
        <v>34881</v>
      </c>
      <c r="H40" s="11" t="s">
        <v>20</v>
      </c>
      <c r="I40" s="11" t="s">
        <v>39</v>
      </c>
      <c r="J40" s="11" t="s">
        <v>143</v>
      </c>
      <c r="K40" s="11" t="s">
        <v>23</v>
      </c>
      <c r="L40" s="19">
        <f>VLOOKUP($A40,'FtLauderdale GTs'!$A:$Z,17,0)</f>
        <v>42522</v>
      </c>
      <c r="M40" s="6">
        <f>VLOOKUP($A40,'FtLauderdale GTs'!$A:$Z,24,0)</f>
        <v>863163.78499999992</v>
      </c>
      <c r="N40" s="6">
        <f>VLOOKUP($A40,'FtLauderdale GTs'!$A:$Z,25,0)</f>
        <v>717202.71161916666</v>
      </c>
      <c r="O40" s="6">
        <f>VLOOKUP($A40,'FtLauderdale GTs'!$A:$Z,26,0)</f>
        <v>145961.07338083326</v>
      </c>
      <c r="P40" s="6">
        <f t="shared" si="0"/>
        <v>0</v>
      </c>
    </row>
    <row r="41" spans="1:16" x14ac:dyDescent="0.25">
      <c r="A41" s="11">
        <v>95521721</v>
      </c>
      <c r="B41" s="11" t="s">
        <v>24</v>
      </c>
      <c r="C41" s="11" t="s">
        <v>41</v>
      </c>
      <c r="D41" s="11" t="s">
        <v>53</v>
      </c>
      <c r="E41" s="11" t="s">
        <v>394</v>
      </c>
      <c r="F41" s="18">
        <v>39783</v>
      </c>
      <c r="G41" s="19">
        <v>39783</v>
      </c>
      <c r="H41" s="11" t="s">
        <v>20</v>
      </c>
      <c r="I41" s="11" t="s">
        <v>55</v>
      </c>
      <c r="J41" s="11" t="s">
        <v>316</v>
      </c>
      <c r="K41" s="11" t="s">
        <v>23</v>
      </c>
      <c r="L41" s="19">
        <f>VLOOKUP($A41,'FtLauderdale GTs'!$A:$Z,17,0)</f>
        <v>42644</v>
      </c>
      <c r="M41" s="6">
        <f>VLOOKUP($A41,'FtLauderdale GTs'!$A:$Z,24,0)</f>
        <v>191406.56333333332</v>
      </c>
      <c r="N41" s="6">
        <f>VLOOKUP($A41,'FtLauderdale GTs'!$A:$Z,25,0)</f>
        <v>34364.635149166672</v>
      </c>
      <c r="O41" s="6">
        <f>VLOOKUP($A41,'FtLauderdale GTs'!$A:$Z,26,0)</f>
        <v>157041.92818416667</v>
      </c>
      <c r="P41" s="6">
        <f t="shared" si="0"/>
        <v>0</v>
      </c>
    </row>
    <row r="42" spans="1:16" x14ac:dyDescent="0.25">
      <c r="A42" s="11">
        <v>36251943</v>
      </c>
      <c r="B42" s="11" t="s">
        <v>24</v>
      </c>
      <c r="C42" s="11" t="s">
        <v>41</v>
      </c>
      <c r="D42" s="11" t="s">
        <v>60</v>
      </c>
      <c r="E42" s="11" t="s">
        <v>396</v>
      </c>
      <c r="F42" s="18">
        <v>37834</v>
      </c>
      <c r="G42" s="19">
        <v>37622</v>
      </c>
      <c r="H42" s="11" t="s">
        <v>20</v>
      </c>
      <c r="I42" s="11" t="s">
        <v>59</v>
      </c>
      <c r="J42" s="11" t="s">
        <v>406</v>
      </c>
      <c r="K42" s="11" t="s">
        <v>23</v>
      </c>
      <c r="L42" s="19">
        <f>VLOOKUP($A42,'FtLauderdale GTs'!$A:$Z,17,0)</f>
        <v>42522</v>
      </c>
      <c r="M42" s="6">
        <f>VLOOKUP($A42,'FtLauderdale GTs'!$A:$Z,24,0)</f>
        <v>257135.67</v>
      </c>
      <c r="N42" s="6">
        <f>VLOOKUP($A42,'FtLauderdale GTs'!$A:$Z,25,0)</f>
        <v>101460.07513583334</v>
      </c>
      <c r="O42" s="6">
        <f>VLOOKUP($A42,'FtLauderdale GTs'!$A:$Z,26,0)</f>
        <v>155675.59486416666</v>
      </c>
      <c r="P42" s="6">
        <f t="shared" si="0"/>
        <v>0</v>
      </c>
    </row>
    <row r="43" spans="1:16" x14ac:dyDescent="0.25">
      <c r="A43" s="11">
        <v>48559565</v>
      </c>
      <c r="B43" s="11" t="s">
        <v>24</v>
      </c>
      <c r="C43" s="11" t="s">
        <v>41</v>
      </c>
      <c r="D43" s="11" t="s">
        <v>411</v>
      </c>
      <c r="E43" s="11" t="s">
        <v>390</v>
      </c>
      <c r="F43" s="18">
        <v>38047</v>
      </c>
      <c r="G43" s="19">
        <v>37987</v>
      </c>
      <c r="H43" s="11" t="s">
        <v>20</v>
      </c>
      <c r="I43" s="11" t="s">
        <v>69</v>
      </c>
      <c r="J43" s="11" t="s">
        <v>417</v>
      </c>
      <c r="K43" s="11" t="s">
        <v>410</v>
      </c>
      <c r="L43" s="19">
        <f>VLOOKUP($A43,'FtLauderdale GTs'!$A:$Z,17,0)</f>
        <v>42644</v>
      </c>
      <c r="M43" s="6">
        <f>VLOOKUP($A43,'FtLauderdale GTs'!$A:$Z,24,0)</f>
        <v>240141.04583333331</v>
      </c>
      <c r="N43" s="6">
        <f>VLOOKUP($A43,'FtLauderdale GTs'!$A:$Z,25,0)</f>
        <v>88347.342790972209</v>
      </c>
      <c r="O43" s="6">
        <f>VLOOKUP($A43,'FtLauderdale GTs'!$A:$Z,26,0)</f>
        <v>151793.7030423611</v>
      </c>
      <c r="P43" s="6">
        <f t="shared" si="0"/>
        <v>0</v>
      </c>
    </row>
    <row r="44" spans="1:16" x14ac:dyDescent="0.25">
      <c r="A44" s="11">
        <v>38332590</v>
      </c>
      <c r="B44" s="11" t="s">
        <v>24</v>
      </c>
      <c r="C44" s="11" t="s">
        <v>41</v>
      </c>
      <c r="D44" s="11" t="s">
        <v>53</v>
      </c>
      <c r="E44" s="11" t="s">
        <v>396</v>
      </c>
      <c r="F44" s="18">
        <v>37865</v>
      </c>
      <c r="G44" s="19">
        <v>37865</v>
      </c>
      <c r="H44" s="11" t="s">
        <v>20</v>
      </c>
      <c r="I44" s="11" t="s">
        <v>55</v>
      </c>
      <c r="J44" s="11" t="s">
        <v>315</v>
      </c>
      <c r="K44" s="11" t="s">
        <v>23</v>
      </c>
      <c r="L44" s="19">
        <f>VLOOKUP($A44,'FtLauderdale GTs'!$A:$Z,17,0)</f>
        <v>42522</v>
      </c>
      <c r="M44" s="6">
        <f>VLOOKUP($A44,'FtLauderdale GTs'!$A:$Z,24,0)</f>
        <v>215078.06833333333</v>
      </c>
      <c r="N44" s="6">
        <f>VLOOKUP($A44,'FtLauderdale GTs'!$A:$Z,25,0)</f>
        <v>60365.233742916666</v>
      </c>
      <c r="O44" s="6">
        <f>VLOOKUP($A44,'FtLauderdale GTs'!$A:$Z,26,0)</f>
        <v>154712.83459041666</v>
      </c>
      <c r="P44" s="6">
        <f t="shared" si="0"/>
        <v>0</v>
      </c>
    </row>
    <row r="45" spans="1:16" x14ac:dyDescent="0.25">
      <c r="A45" s="11">
        <v>95521727</v>
      </c>
      <c r="B45" s="11" t="s">
        <v>24</v>
      </c>
      <c r="C45" s="11" t="s">
        <v>41</v>
      </c>
      <c r="D45" s="11" t="s">
        <v>53</v>
      </c>
      <c r="E45" s="11" t="s">
        <v>394</v>
      </c>
      <c r="F45" s="18">
        <v>39783</v>
      </c>
      <c r="G45" s="19">
        <v>39783</v>
      </c>
      <c r="H45" s="11" t="s">
        <v>20</v>
      </c>
      <c r="I45" s="11" t="s">
        <v>55</v>
      </c>
      <c r="J45" s="11" t="s">
        <v>315</v>
      </c>
      <c r="K45" s="11" t="s">
        <v>23</v>
      </c>
      <c r="L45" s="19">
        <f>VLOOKUP($A45,'FtLauderdale GTs'!$A:$Z,17,0)</f>
        <v>42644</v>
      </c>
      <c r="M45" s="6">
        <f>VLOOKUP($A45,'FtLauderdale GTs'!$A:$Z,24,0)</f>
        <v>185151.74333333332</v>
      </c>
      <c r="N45" s="6">
        <f>VLOOKUP($A45,'FtLauderdale GTs'!$A:$Z,25,0)</f>
        <v>33241.660494166666</v>
      </c>
      <c r="O45" s="6">
        <f>VLOOKUP($A45,'FtLauderdale GTs'!$A:$Z,26,0)</f>
        <v>151910.08283916666</v>
      </c>
      <c r="P45" s="6">
        <f t="shared" si="0"/>
        <v>0</v>
      </c>
    </row>
    <row r="46" spans="1:16" x14ac:dyDescent="0.25">
      <c r="A46" s="11">
        <v>99568452</v>
      </c>
      <c r="B46" s="11" t="s">
        <v>24</v>
      </c>
      <c r="C46" s="11" t="s">
        <v>41</v>
      </c>
      <c r="D46" s="11" t="s">
        <v>47</v>
      </c>
      <c r="E46" s="11" t="s">
        <v>457</v>
      </c>
      <c r="F46" s="18">
        <v>40026</v>
      </c>
      <c r="G46" s="19">
        <v>40026</v>
      </c>
      <c r="H46" s="11" t="s">
        <v>20</v>
      </c>
      <c r="I46" s="11" t="s">
        <v>48</v>
      </c>
      <c r="J46" s="11" t="s">
        <v>407</v>
      </c>
      <c r="K46" s="11" t="s">
        <v>23</v>
      </c>
      <c r="L46" s="19">
        <f>VLOOKUP($A46,'FtLauderdale GTs'!$A:$Z,17,0)</f>
        <v>42522</v>
      </c>
      <c r="M46" s="6">
        <f>VLOOKUP($A46,'FtLauderdale GTs'!$A:$Z,24,0)</f>
        <v>259683.44416666668</v>
      </c>
      <c r="N46" s="6">
        <f>VLOOKUP($A46,'FtLauderdale GTs'!$A:$Z,25,0)</f>
        <v>110854.37907729167</v>
      </c>
      <c r="O46" s="6">
        <f>VLOOKUP($A46,'FtLauderdale GTs'!$A:$Z,26,0)</f>
        <v>148829.06508937501</v>
      </c>
      <c r="P46" s="6">
        <f t="shared" si="0"/>
        <v>0</v>
      </c>
    </row>
    <row r="47" spans="1:16" x14ac:dyDescent="0.25">
      <c r="A47" s="11">
        <v>642438088</v>
      </c>
      <c r="B47" s="11" t="s">
        <v>24</v>
      </c>
      <c r="C47" s="11" t="s">
        <v>41</v>
      </c>
      <c r="D47" s="11" t="s">
        <v>42</v>
      </c>
      <c r="E47" s="11" t="s">
        <v>395</v>
      </c>
      <c r="F47" s="18">
        <v>41183</v>
      </c>
      <c r="G47" s="19">
        <v>40909</v>
      </c>
      <c r="H47" s="11" t="s">
        <v>20</v>
      </c>
      <c r="I47" s="11" t="s">
        <v>39</v>
      </c>
      <c r="J47" s="11" t="s">
        <v>474</v>
      </c>
      <c r="K47" s="11" t="s">
        <v>23</v>
      </c>
      <c r="L47" s="19">
        <f>VLOOKUP($A47,'FtLauderdale GTs'!$A:$Z,17,0)</f>
        <v>42644</v>
      </c>
      <c r="M47" s="6">
        <f>VLOOKUP($A47,'FtLauderdale GTs'!$A:$Z,24,0)</f>
        <v>162286.05249999999</v>
      </c>
      <c r="N47" s="6">
        <f>VLOOKUP($A47,'FtLauderdale GTs'!$A:$Z,25,0)</f>
        <v>25079.603417916667</v>
      </c>
      <c r="O47" s="6">
        <f>VLOOKUP($A47,'FtLauderdale GTs'!$A:$Z,26,0)</f>
        <v>137206.44908208333</v>
      </c>
      <c r="P47" s="6">
        <f t="shared" si="0"/>
        <v>0</v>
      </c>
    </row>
    <row r="48" spans="1:16" x14ac:dyDescent="0.25">
      <c r="A48" s="11">
        <v>17048978</v>
      </c>
      <c r="B48" s="11" t="s">
        <v>24</v>
      </c>
      <c r="C48" s="11" t="s">
        <v>41</v>
      </c>
      <c r="D48" s="11" t="s">
        <v>60</v>
      </c>
      <c r="E48" s="11" t="s">
        <v>389</v>
      </c>
      <c r="F48" s="18">
        <v>37408</v>
      </c>
      <c r="G48" s="19">
        <v>37257</v>
      </c>
      <c r="H48" s="11" t="s">
        <v>20</v>
      </c>
      <c r="I48" s="11" t="s">
        <v>59</v>
      </c>
      <c r="J48" s="11" t="s">
        <v>62</v>
      </c>
      <c r="K48" s="11" t="s">
        <v>23</v>
      </c>
      <c r="L48" s="19">
        <f>VLOOKUP($A48,'FtLauderdale GTs'!$A:$Z,17,0)</f>
        <v>42522</v>
      </c>
      <c r="M48" s="6">
        <f>VLOOKUP($A48,'FtLauderdale GTs'!$A:$Z,24,0)</f>
        <v>235811.38166666665</v>
      </c>
      <c r="N48" s="6">
        <f>VLOOKUP($A48,'FtLauderdale GTs'!$A:$Z,25,0)</f>
        <v>100338.38676125</v>
      </c>
      <c r="O48" s="6">
        <f>VLOOKUP($A48,'FtLauderdale GTs'!$A:$Z,26,0)</f>
        <v>135472.99490541665</v>
      </c>
      <c r="P48" s="6">
        <f t="shared" si="0"/>
        <v>0</v>
      </c>
    </row>
    <row r="49" spans="1:16" x14ac:dyDescent="0.25">
      <c r="A49" s="11">
        <v>99171727</v>
      </c>
      <c r="B49" s="11" t="s">
        <v>24</v>
      </c>
      <c r="C49" s="11" t="s">
        <v>41</v>
      </c>
      <c r="D49" s="11" t="s">
        <v>47</v>
      </c>
      <c r="E49" s="11" t="s">
        <v>393</v>
      </c>
      <c r="F49" s="18">
        <v>39387</v>
      </c>
      <c r="G49" s="19">
        <v>39083</v>
      </c>
      <c r="H49" s="11" t="s">
        <v>20</v>
      </c>
      <c r="I49" s="11" t="s">
        <v>48</v>
      </c>
      <c r="J49" s="11" t="s">
        <v>407</v>
      </c>
      <c r="K49" s="11" t="s">
        <v>23</v>
      </c>
      <c r="L49" s="19">
        <f>VLOOKUP($A49,'FtLauderdale GTs'!$A:$Z,17,0)</f>
        <v>42644</v>
      </c>
      <c r="M49" s="6">
        <f>VLOOKUP($A49,'FtLauderdale GTs'!$A:$Z,24,0)</f>
        <v>302378.32166666666</v>
      </c>
      <c r="N49" s="6">
        <f>VLOOKUP($A49,'FtLauderdale GTs'!$A:$Z,25,0)</f>
        <v>171204.14643902777</v>
      </c>
      <c r="O49" s="6">
        <f>VLOOKUP($A49,'FtLauderdale GTs'!$A:$Z,26,0)</f>
        <v>131174.17522763892</v>
      </c>
      <c r="P49" s="6">
        <f t="shared" si="0"/>
        <v>0</v>
      </c>
    </row>
    <row r="50" spans="1:16" x14ac:dyDescent="0.25">
      <c r="A50" s="11">
        <v>690463902</v>
      </c>
      <c r="B50" s="11" t="s">
        <v>24</v>
      </c>
      <c r="C50" s="11" t="s">
        <v>41</v>
      </c>
      <c r="D50" s="11" t="s">
        <v>47</v>
      </c>
      <c r="E50" s="11" t="s">
        <v>491</v>
      </c>
      <c r="F50" s="18">
        <v>42217</v>
      </c>
      <c r="G50" s="19">
        <v>42217</v>
      </c>
      <c r="H50" s="11" t="s">
        <v>68</v>
      </c>
      <c r="I50" s="11" t="s">
        <v>48</v>
      </c>
      <c r="J50" s="11" t="s">
        <v>70</v>
      </c>
      <c r="K50" s="11" t="s">
        <v>23</v>
      </c>
      <c r="L50" s="19">
        <f>VLOOKUP($A50,'FtLauderdale GTs'!$A:$Z,17,0)</f>
        <v>42522</v>
      </c>
      <c r="M50" s="6">
        <f>VLOOKUP($A50,'FtLauderdale GTs'!$A:$Z,24,0)</f>
        <v>160883.15833333333</v>
      </c>
      <c r="N50" s="6">
        <f>VLOOKUP($A50,'FtLauderdale GTs'!$A:$Z,25,0)</f>
        <v>7409.9378604166659</v>
      </c>
      <c r="O50" s="6">
        <f>VLOOKUP($A50,'FtLauderdale GTs'!$A:$Z,26,0)</f>
        <v>153473.22047291664</v>
      </c>
      <c r="P50" s="6">
        <f t="shared" si="0"/>
        <v>0</v>
      </c>
    </row>
    <row r="51" spans="1:16" x14ac:dyDescent="0.25">
      <c r="A51" s="11">
        <v>675339598</v>
      </c>
      <c r="B51" s="11" t="s">
        <v>24</v>
      </c>
      <c r="C51" s="11" t="s">
        <v>41</v>
      </c>
      <c r="D51" s="11" t="s">
        <v>42</v>
      </c>
      <c r="E51" s="11" t="s">
        <v>466</v>
      </c>
      <c r="F51" s="18">
        <v>41974</v>
      </c>
      <c r="G51" s="19">
        <v>41974</v>
      </c>
      <c r="H51" s="11" t="s">
        <v>68</v>
      </c>
      <c r="I51" s="11" t="s">
        <v>39</v>
      </c>
      <c r="J51" s="11" t="s">
        <v>70</v>
      </c>
      <c r="K51" s="11" t="s">
        <v>23</v>
      </c>
      <c r="L51" s="19">
        <f>VLOOKUP($A51,'FtLauderdale GTs'!$A:$Z,17,0)</f>
        <v>42644</v>
      </c>
      <c r="M51" s="6">
        <f>VLOOKUP($A51,'FtLauderdale GTs'!$A:$Z,24,0)</f>
        <v>140547.32083333333</v>
      </c>
      <c r="N51" s="6">
        <f>VLOOKUP($A51,'FtLauderdale GTs'!$A:$Z,25,0)</f>
        <v>10415.24947986111</v>
      </c>
      <c r="O51" s="6">
        <f>VLOOKUP($A51,'FtLauderdale GTs'!$A:$Z,26,0)</f>
        <v>130132.07135347223</v>
      </c>
      <c r="P51" s="6">
        <f t="shared" si="0"/>
        <v>0</v>
      </c>
    </row>
    <row r="52" spans="1:16" x14ac:dyDescent="0.25">
      <c r="A52" s="11">
        <v>90989104</v>
      </c>
      <c r="B52" s="11" t="s">
        <v>24</v>
      </c>
      <c r="C52" s="11" t="s">
        <v>41</v>
      </c>
      <c r="D52" s="11" t="s">
        <v>47</v>
      </c>
      <c r="E52" s="11" t="s">
        <v>424</v>
      </c>
      <c r="F52" s="18">
        <v>38961</v>
      </c>
      <c r="G52" s="19">
        <v>38718</v>
      </c>
      <c r="H52" s="11" t="s">
        <v>20</v>
      </c>
      <c r="I52" s="11" t="s">
        <v>48</v>
      </c>
      <c r="J52" s="11" t="s">
        <v>407</v>
      </c>
      <c r="K52" s="11" t="s">
        <v>23</v>
      </c>
      <c r="L52" s="19">
        <f>VLOOKUP($A52,'FtLauderdale GTs'!$A:$Z,17,0)</f>
        <v>42522</v>
      </c>
      <c r="M52" s="6">
        <f>VLOOKUP($A52,'FtLauderdale GTs'!$A:$Z,24,0)</f>
        <v>328352.73166666663</v>
      </c>
      <c r="N52" s="6">
        <f>VLOOKUP($A52,'FtLauderdale GTs'!$A:$Z,25,0)</f>
        <v>204020.79024708332</v>
      </c>
      <c r="O52" s="6">
        <f>VLOOKUP($A52,'FtLauderdale GTs'!$A:$Z,26,0)</f>
        <v>124331.94141958331</v>
      </c>
      <c r="P52" s="6">
        <f t="shared" si="0"/>
        <v>0</v>
      </c>
    </row>
    <row r="53" spans="1:16" x14ac:dyDescent="0.25">
      <c r="A53" s="11">
        <v>630179874</v>
      </c>
      <c r="B53" s="11" t="s">
        <v>24</v>
      </c>
      <c r="C53" s="11" t="s">
        <v>41</v>
      </c>
      <c r="D53" s="11" t="s">
        <v>42</v>
      </c>
      <c r="E53" s="11" t="s">
        <v>471</v>
      </c>
      <c r="F53" s="18">
        <v>40817</v>
      </c>
      <c r="G53" s="19">
        <v>40544</v>
      </c>
      <c r="H53" s="11" t="s">
        <v>20</v>
      </c>
      <c r="I53" s="11" t="s">
        <v>39</v>
      </c>
      <c r="J53" s="11" t="s">
        <v>474</v>
      </c>
      <c r="K53" s="11" t="s">
        <v>23</v>
      </c>
      <c r="L53" s="19">
        <f>VLOOKUP($A53,'FtLauderdale GTs'!$A:$Z,17,0)</f>
        <v>42644</v>
      </c>
      <c r="M53" s="6">
        <f>VLOOKUP($A53,'FtLauderdale GTs'!$A:$Z,24,0)</f>
        <v>152095.28583333333</v>
      </c>
      <c r="N53" s="6">
        <f>VLOOKUP($A53,'FtLauderdale GTs'!$A:$Z,25,0)</f>
        <v>29621.585979027775</v>
      </c>
      <c r="O53" s="6">
        <f>VLOOKUP($A53,'FtLauderdale GTs'!$A:$Z,26,0)</f>
        <v>122473.69985430555</v>
      </c>
      <c r="P53" s="6">
        <f t="shared" si="0"/>
        <v>0</v>
      </c>
    </row>
    <row r="54" spans="1:16" x14ac:dyDescent="0.25">
      <c r="A54" s="11">
        <v>94002623</v>
      </c>
      <c r="B54" s="11" t="s">
        <v>24</v>
      </c>
      <c r="C54" s="11" t="s">
        <v>41</v>
      </c>
      <c r="D54" s="11" t="s">
        <v>53</v>
      </c>
      <c r="E54" s="11" t="s">
        <v>394</v>
      </c>
      <c r="F54" s="18">
        <v>39753</v>
      </c>
      <c r="G54" s="19">
        <v>39753</v>
      </c>
      <c r="H54" s="11" t="s">
        <v>20</v>
      </c>
      <c r="I54" s="11" t="s">
        <v>55</v>
      </c>
      <c r="J54" s="11" t="s">
        <v>317</v>
      </c>
      <c r="K54" s="11" t="s">
        <v>23</v>
      </c>
      <c r="L54" s="19">
        <f>VLOOKUP($A54,'FtLauderdale GTs'!$A:$Z,17,0)</f>
        <v>42522</v>
      </c>
      <c r="M54" s="6">
        <f>VLOOKUP($A54,'FtLauderdale GTs'!$A:$Z,24,0)</f>
        <v>142513.75416666665</v>
      </c>
      <c r="N54" s="6">
        <f>VLOOKUP($A54,'FtLauderdale GTs'!$A:$Z,25,0)</f>
        <v>24588.946628124999</v>
      </c>
      <c r="O54" s="6">
        <f>VLOOKUP($A54,'FtLauderdale GTs'!$A:$Z,26,0)</f>
        <v>117924.80753854166</v>
      </c>
      <c r="P54" s="6">
        <f t="shared" si="0"/>
        <v>0</v>
      </c>
    </row>
    <row r="55" spans="1:16" x14ac:dyDescent="0.25">
      <c r="A55" s="11">
        <v>81359291</v>
      </c>
      <c r="B55" s="11" t="s">
        <v>24</v>
      </c>
      <c r="C55" s="11" t="s">
        <v>41</v>
      </c>
      <c r="D55" s="11" t="s">
        <v>42</v>
      </c>
      <c r="E55" s="11" t="s">
        <v>424</v>
      </c>
      <c r="F55" s="18">
        <v>39052</v>
      </c>
      <c r="G55" s="19">
        <v>38718</v>
      </c>
      <c r="H55" s="11" t="s">
        <v>20</v>
      </c>
      <c r="I55" s="11" t="s">
        <v>39</v>
      </c>
      <c r="J55" s="11" t="s">
        <v>446</v>
      </c>
      <c r="K55" s="11" t="s">
        <v>23</v>
      </c>
      <c r="L55" s="19">
        <f>VLOOKUP($A55,'FtLauderdale GTs'!$A:$Z,17,0)</f>
        <v>42644</v>
      </c>
      <c r="M55" s="6">
        <f>VLOOKUP($A55,'FtLauderdale GTs'!$A:$Z,24,0)</f>
        <v>175407.35666666666</v>
      </c>
      <c r="N55" s="6">
        <f>VLOOKUP($A55,'FtLauderdale GTs'!$A:$Z,25,0)</f>
        <v>69433.807000555564</v>
      </c>
      <c r="O55" s="6">
        <f>VLOOKUP($A55,'FtLauderdale GTs'!$A:$Z,26,0)</f>
        <v>105973.54966611111</v>
      </c>
      <c r="P55" s="6">
        <f t="shared" si="0"/>
        <v>0</v>
      </c>
    </row>
    <row r="56" spans="1:16" x14ac:dyDescent="0.25">
      <c r="A56" s="11">
        <v>30518992</v>
      </c>
      <c r="B56" s="11" t="s">
        <v>24</v>
      </c>
      <c r="C56" s="11" t="s">
        <v>41</v>
      </c>
      <c r="D56" s="11" t="s">
        <v>404</v>
      </c>
      <c r="E56" s="11" t="s">
        <v>191</v>
      </c>
      <c r="F56" s="18">
        <v>35977</v>
      </c>
      <c r="G56" s="19">
        <v>35977</v>
      </c>
      <c r="H56" s="11" t="s">
        <v>20</v>
      </c>
      <c r="I56" s="11" t="s">
        <v>69</v>
      </c>
      <c r="J56" s="11" t="s">
        <v>208</v>
      </c>
      <c r="K56" s="11" t="s">
        <v>402</v>
      </c>
      <c r="L56" s="19">
        <f>VLOOKUP($A56,'FtLauderdale GTs'!$A:$Z,17,0)</f>
        <v>42522</v>
      </c>
      <c r="M56" s="6">
        <f>VLOOKUP($A56,'FtLauderdale GTs'!$A:$Z,24,0)</f>
        <v>176837.94333333333</v>
      </c>
      <c r="N56" s="6">
        <f>VLOOKUP($A56,'FtLauderdale GTs'!$A:$Z,25,0)</f>
        <v>70639.575728333322</v>
      </c>
      <c r="O56" s="6">
        <f>VLOOKUP($A56,'FtLauderdale GTs'!$A:$Z,26,0)</f>
        <v>106198.36760499999</v>
      </c>
      <c r="P56" s="6">
        <f t="shared" si="0"/>
        <v>0</v>
      </c>
    </row>
    <row r="57" spans="1:16" x14ac:dyDescent="0.25">
      <c r="A57" s="11">
        <v>30259140</v>
      </c>
      <c r="B57" s="11" t="s">
        <v>24</v>
      </c>
      <c r="C57" s="11" t="s">
        <v>41</v>
      </c>
      <c r="D57" s="11" t="s">
        <v>47</v>
      </c>
      <c r="E57" s="11" t="s">
        <v>389</v>
      </c>
      <c r="F57" s="18">
        <v>37591</v>
      </c>
      <c r="G57" s="19">
        <v>37257</v>
      </c>
      <c r="H57" s="11" t="s">
        <v>20</v>
      </c>
      <c r="I57" s="11" t="s">
        <v>48</v>
      </c>
      <c r="J57" s="11" t="s">
        <v>265</v>
      </c>
      <c r="K57" s="11" t="s">
        <v>23</v>
      </c>
      <c r="L57" s="19">
        <f>VLOOKUP($A57,'FtLauderdale GTs'!$A:$Z,17,0)</f>
        <v>42644</v>
      </c>
      <c r="M57" s="6">
        <f>VLOOKUP($A57,'FtLauderdale GTs'!$A:$Z,24,0)</f>
        <v>819136.78</v>
      </c>
      <c r="N57" s="6">
        <f>VLOOKUP($A57,'FtLauderdale GTs'!$A:$Z,25,0)</f>
        <v>729275.84717166657</v>
      </c>
      <c r="O57" s="6">
        <f>VLOOKUP($A57,'FtLauderdale GTs'!$A:$Z,26,0)</f>
        <v>89860.932828333374</v>
      </c>
      <c r="P57" s="6">
        <f t="shared" si="0"/>
        <v>0</v>
      </c>
    </row>
    <row r="58" spans="1:16" x14ac:dyDescent="0.25">
      <c r="A58" s="11">
        <v>53573</v>
      </c>
      <c r="B58" s="11" t="s">
        <v>24</v>
      </c>
      <c r="C58" s="11" t="s">
        <v>41</v>
      </c>
      <c r="D58" s="11" t="s">
        <v>53</v>
      </c>
      <c r="E58" s="11" t="s">
        <v>54</v>
      </c>
      <c r="F58" s="18">
        <v>26481</v>
      </c>
      <c r="G58" s="19">
        <v>26481</v>
      </c>
      <c r="H58" s="11" t="s">
        <v>20</v>
      </c>
      <c r="I58" s="11" t="s">
        <v>55</v>
      </c>
      <c r="J58" s="11" t="s">
        <v>316</v>
      </c>
      <c r="K58" s="11" t="s">
        <v>23</v>
      </c>
      <c r="L58" s="19">
        <f>VLOOKUP($A58,'FtLauderdale GTs'!$A:$Z,17,0)</f>
        <v>42522</v>
      </c>
      <c r="M58" s="6">
        <f>VLOOKUP($A58,'FtLauderdale GTs'!$A:$Z,24,0)</f>
        <v>1547761.1233333333</v>
      </c>
      <c r="N58" s="6">
        <f>VLOOKUP($A58,'FtLauderdale GTs'!$A:$Z,25,0)</f>
        <v>1472025.8393591666</v>
      </c>
      <c r="O58" s="6">
        <f>VLOOKUP($A58,'FtLauderdale GTs'!$A:$Z,26,0)</f>
        <v>75735.283974166523</v>
      </c>
      <c r="P58" s="6">
        <f t="shared" si="0"/>
        <v>2.0372681319713593E-10</v>
      </c>
    </row>
    <row r="59" spans="1:16" x14ac:dyDescent="0.25">
      <c r="A59" s="11">
        <v>654380085</v>
      </c>
      <c r="B59" s="11" t="s">
        <v>24</v>
      </c>
      <c r="C59" s="11" t="s">
        <v>41</v>
      </c>
      <c r="D59" s="11" t="s">
        <v>42</v>
      </c>
      <c r="E59" s="11" t="s">
        <v>477</v>
      </c>
      <c r="F59" s="18">
        <v>41579</v>
      </c>
      <c r="G59" s="19">
        <v>41275</v>
      </c>
      <c r="H59" s="11" t="s">
        <v>20</v>
      </c>
      <c r="I59" s="11" t="s">
        <v>39</v>
      </c>
      <c r="J59" s="11" t="s">
        <v>176</v>
      </c>
      <c r="K59" s="11" t="s">
        <v>23</v>
      </c>
      <c r="L59" s="19">
        <f>VLOOKUP($A59,'FtLauderdale GTs'!$A:$Z,17,0)</f>
        <v>42644</v>
      </c>
      <c r="M59" s="6">
        <f>VLOOKUP($A59,'FtLauderdale GTs'!$A:$Z,24,0)</f>
        <v>111920.26999999999</v>
      </c>
      <c r="N59" s="6">
        <f>VLOOKUP($A59,'FtLauderdale GTs'!$A:$Z,25,0)</f>
        <v>12794.977268333332</v>
      </c>
      <c r="O59" s="6">
        <f>VLOOKUP($A59,'FtLauderdale GTs'!$A:$Z,26,0)</f>
        <v>99125.292731666661</v>
      </c>
      <c r="P59" s="6">
        <f t="shared" si="0"/>
        <v>0</v>
      </c>
    </row>
    <row r="60" spans="1:16" x14ac:dyDescent="0.25">
      <c r="A60" s="11">
        <v>60184550</v>
      </c>
      <c r="B60" s="11" t="s">
        <v>24</v>
      </c>
      <c r="C60" s="11" t="s">
        <v>41</v>
      </c>
      <c r="D60" s="11" t="s">
        <v>42</v>
      </c>
      <c r="E60" s="11" t="s">
        <v>424</v>
      </c>
      <c r="F60" s="18">
        <v>38718</v>
      </c>
      <c r="G60" s="19">
        <v>38718</v>
      </c>
      <c r="H60" s="11" t="s">
        <v>20</v>
      </c>
      <c r="I60" s="11" t="s">
        <v>39</v>
      </c>
      <c r="J60" s="11" t="s">
        <v>425</v>
      </c>
      <c r="K60" s="11" t="s">
        <v>23</v>
      </c>
      <c r="L60" s="19">
        <f>VLOOKUP($A60,'FtLauderdale GTs'!$A:$Z,17,0)</f>
        <v>42522</v>
      </c>
      <c r="M60" s="6">
        <f>VLOOKUP($A60,'FtLauderdale GTs'!$A:$Z,24,0)</f>
        <v>161434.16666666666</v>
      </c>
      <c r="N60" s="6">
        <f>VLOOKUP($A60,'FtLauderdale GTs'!$A:$Z,25,0)</f>
        <v>62718.759583333325</v>
      </c>
      <c r="O60" s="6">
        <f>VLOOKUP($A60,'FtLauderdale GTs'!$A:$Z,26,0)</f>
        <v>98715.407083333339</v>
      </c>
      <c r="P60" s="6">
        <f t="shared" si="0"/>
        <v>0</v>
      </c>
    </row>
    <row r="61" spans="1:16" x14ac:dyDescent="0.25">
      <c r="A61" s="11">
        <v>51976</v>
      </c>
      <c r="B61" s="11" t="s">
        <v>24</v>
      </c>
      <c r="C61" s="11" t="s">
        <v>41</v>
      </c>
      <c r="D61" s="11" t="s">
        <v>47</v>
      </c>
      <c r="E61" s="11" t="s">
        <v>72</v>
      </c>
      <c r="F61" s="18">
        <v>37226</v>
      </c>
      <c r="G61" s="19">
        <v>37073</v>
      </c>
      <c r="H61" s="11" t="s">
        <v>20</v>
      </c>
      <c r="I61" s="11" t="s">
        <v>48</v>
      </c>
      <c r="J61" s="11" t="s">
        <v>265</v>
      </c>
      <c r="K61" s="11" t="s">
        <v>23</v>
      </c>
      <c r="L61" s="19">
        <f>VLOOKUP($A61,'FtLauderdale GTs'!$A:$Z,17,0)</f>
        <v>42644</v>
      </c>
      <c r="M61" s="6">
        <f>VLOOKUP($A61,'FtLauderdale GTs'!$A:$Z,24,0)</f>
        <v>1541326.2424999999</v>
      </c>
      <c r="N61" s="6">
        <f>VLOOKUP($A61,'FtLauderdale GTs'!$A:$Z,25,0)</f>
        <v>1472150.371951875</v>
      </c>
      <c r="O61" s="6">
        <f>VLOOKUP($A61,'FtLauderdale GTs'!$A:$Z,26,0)</f>
        <v>69175.870548124949</v>
      </c>
      <c r="P61" s="6">
        <f t="shared" si="0"/>
        <v>0</v>
      </c>
    </row>
    <row r="62" spans="1:16" x14ac:dyDescent="0.25">
      <c r="A62" s="11">
        <v>631814028</v>
      </c>
      <c r="B62" s="11" t="s">
        <v>24</v>
      </c>
      <c r="C62" s="11" t="s">
        <v>41</v>
      </c>
      <c r="D62" s="11" t="s">
        <v>42</v>
      </c>
      <c r="E62" s="11" t="s">
        <v>395</v>
      </c>
      <c r="F62" s="18">
        <v>40969</v>
      </c>
      <c r="G62" s="19">
        <v>40909</v>
      </c>
      <c r="H62" s="11" t="s">
        <v>20</v>
      </c>
      <c r="I62" s="11" t="s">
        <v>39</v>
      </c>
      <c r="J62" s="11" t="s">
        <v>115</v>
      </c>
      <c r="K62" s="11" t="s">
        <v>23</v>
      </c>
      <c r="L62" s="19">
        <f>VLOOKUP($A62,'FtLauderdale GTs'!$A:$Z,17,0)</f>
        <v>42522</v>
      </c>
      <c r="M62" s="6">
        <f>VLOOKUP($A62,'FtLauderdale GTs'!$A:$Z,24,0)</f>
        <v>107590.39499999999</v>
      </c>
      <c r="N62" s="6">
        <f>VLOOKUP($A62,'FtLauderdale GTs'!$A:$Z,25,0)</f>
        <v>15837.9715175</v>
      </c>
      <c r="O62" s="6">
        <f>VLOOKUP($A62,'FtLauderdale GTs'!$A:$Z,26,0)</f>
        <v>91752.423482499988</v>
      </c>
      <c r="P62" s="6">
        <f t="shared" si="0"/>
        <v>0</v>
      </c>
    </row>
    <row r="63" spans="1:16" x14ac:dyDescent="0.25">
      <c r="A63" s="11">
        <v>49727237</v>
      </c>
      <c r="B63" s="11" t="s">
        <v>24</v>
      </c>
      <c r="C63" s="11" t="s">
        <v>41</v>
      </c>
      <c r="D63" s="11" t="s">
        <v>411</v>
      </c>
      <c r="E63" s="11" t="s">
        <v>390</v>
      </c>
      <c r="F63" s="18">
        <v>38292</v>
      </c>
      <c r="G63" s="19">
        <v>37987</v>
      </c>
      <c r="H63" s="11" t="s">
        <v>20</v>
      </c>
      <c r="I63" s="11" t="s">
        <v>69</v>
      </c>
      <c r="J63" s="11" t="s">
        <v>210</v>
      </c>
      <c r="K63" s="11" t="s">
        <v>410</v>
      </c>
      <c r="L63" s="19">
        <f>VLOOKUP($A63,'FtLauderdale GTs'!$A:$Z,17,0)</f>
        <v>42644</v>
      </c>
      <c r="M63" s="6">
        <f>VLOOKUP($A63,'FtLauderdale GTs'!$A:$Z,24,0)</f>
        <v>138361.12583333332</v>
      </c>
      <c r="N63" s="6">
        <f>VLOOKUP($A63,'FtLauderdale GTs'!$A:$Z,25,0)</f>
        <v>50902.747544305552</v>
      </c>
      <c r="O63" s="6">
        <f>VLOOKUP($A63,'FtLauderdale GTs'!$A:$Z,26,0)</f>
        <v>87458.37828902778</v>
      </c>
      <c r="P63" s="6">
        <f t="shared" si="0"/>
        <v>0</v>
      </c>
    </row>
    <row r="64" spans="1:16" x14ac:dyDescent="0.25">
      <c r="A64" s="11">
        <v>87425050</v>
      </c>
      <c r="B64" s="11" t="s">
        <v>24</v>
      </c>
      <c r="C64" s="11" t="s">
        <v>41</v>
      </c>
      <c r="D64" s="11" t="s">
        <v>47</v>
      </c>
      <c r="E64" s="11" t="s">
        <v>394</v>
      </c>
      <c r="F64" s="18">
        <v>39448</v>
      </c>
      <c r="G64" s="19">
        <v>39448</v>
      </c>
      <c r="H64" s="11" t="s">
        <v>20</v>
      </c>
      <c r="I64" s="11" t="s">
        <v>48</v>
      </c>
      <c r="J64" s="11" t="s">
        <v>280</v>
      </c>
      <c r="K64" s="11" t="s">
        <v>23</v>
      </c>
      <c r="L64" s="19">
        <f>VLOOKUP($A64,'FtLauderdale GTs'!$A:$Z,17,0)</f>
        <v>42522</v>
      </c>
      <c r="M64" s="6">
        <f>VLOOKUP($A64,'FtLauderdale GTs'!$A:$Z,24,0)</f>
        <v>172177.94916666666</v>
      </c>
      <c r="N64" s="6">
        <f>VLOOKUP($A64,'FtLauderdale GTs'!$A:$Z,25,0)</f>
        <v>84660.577061041651</v>
      </c>
      <c r="O64" s="6">
        <f>VLOOKUP($A64,'FtLauderdale GTs'!$A:$Z,26,0)</f>
        <v>87517.372105624992</v>
      </c>
      <c r="P64" s="6">
        <f t="shared" si="0"/>
        <v>0</v>
      </c>
    </row>
    <row r="65" spans="1:16" x14ac:dyDescent="0.25">
      <c r="A65" s="11">
        <v>54353337</v>
      </c>
      <c r="B65" s="11" t="s">
        <v>24</v>
      </c>
      <c r="C65" s="11" t="s">
        <v>41</v>
      </c>
      <c r="D65" s="11" t="s">
        <v>42</v>
      </c>
      <c r="E65" s="11" t="s">
        <v>390</v>
      </c>
      <c r="F65" s="18">
        <v>38292</v>
      </c>
      <c r="G65" s="19">
        <v>37987</v>
      </c>
      <c r="H65" s="11" t="s">
        <v>20</v>
      </c>
      <c r="I65" s="11" t="s">
        <v>39</v>
      </c>
      <c r="J65" s="11" t="s">
        <v>423</v>
      </c>
      <c r="K65" s="11" t="s">
        <v>23</v>
      </c>
      <c r="L65" s="19">
        <f>VLOOKUP($A65,'FtLauderdale GTs'!$A:$Z,17,0)</f>
        <v>42644</v>
      </c>
      <c r="M65" s="6">
        <f>VLOOKUP($A65,'FtLauderdale GTs'!$A:$Z,24,0)</f>
        <v>159376.11249999999</v>
      </c>
      <c r="N65" s="6">
        <f>VLOOKUP($A65,'FtLauderdale GTs'!$A:$Z,25,0)</f>
        <v>75907.295681249991</v>
      </c>
      <c r="O65" s="6">
        <f>VLOOKUP($A65,'FtLauderdale GTs'!$A:$Z,26,0)</f>
        <v>83468.816818749998</v>
      </c>
      <c r="P65" s="6">
        <f t="shared" si="0"/>
        <v>0</v>
      </c>
    </row>
    <row r="66" spans="1:16" x14ac:dyDescent="0.25">
      <c r="A66" s="11">
        <v>631814032</v>
      </c>
      <c r="B66" s="11" t="s">
        <v>24</v>
      </c>
      <c r="C66" s="11" t="s">
        <v>41</v>
      </c>
      <c r="D66" s="11" t="s">
        <v>42</v>
      </c>
      <c r="E66" s="11" t="s">
        <v>471</v>
      </c>
      <c r="F66" s="18">
        <v>40848</v>
      </c>
      <c r="G66" s="19">
        <v>40544</v>
      </c>
      <c r="H66" s="11" t="s">
        <v>20</v>
      </c>
      <c r="I66" s="11" t="s">
        <v>39</v>
      </c>
      <c r="J66" s="11" t="s">
        <v>173</v>
      </c>
      <c r="K66" s="11" t="s">
        <v>23</v>
      </c>
      <c r="L66" s="19">
        <f>VLOOKUP($A66,'FtLauderdale GTs'!$A:$Z,17,0)</f>
        <v>42522</v>
      </c>
      <c r="M66" s="6">
        <f>VLOOKUP($A66,'FtLauderdale GTs'!$A:$Z,24,0)</f>
        <v>99164.349166666652</v>
      </c>
      <c r="N66" s="6">
        <f>VLOOKUP($A66,'FtLauderdale GTs'!$A:$Z,25,0)</f>
        <v>18585.72676125</v>
      </c>
      <c r="O66" s="6">
        <f>VLOOKUP($A66,'FtLauderdale GTs'!$A:$Z,26,0)</f>
        <v>80578.622405416652</v>
      </c>
      <c r="P66" s="6">
        <f t="shared" si="0"/>
        <v>0</v>
      </c>
    </row>
    <row r="67" spans="1:16" x14ac:dyDescent="0.25">
      <c r="A67" s="11">
        <v>53530</v>
      </c>
      <c r="B67" s="11" t="s">
        <v>24</v>
      </c>
      <c r="C67" s="11" t="s">
        <v>41</v>
      </c>
      <c r="D67" s="11" t="s">
        <v>53</v>
      </c>
      <c r="E67" s="11" t="s">
        <v>54</v>
      </c>
      <c r="F67" s="18">
        <v>26481</v>
      </c>
      <c r="G67" s="19">
        <v>26481</v>
      </c>
      <c r="H67" s="11" t="s">
        <v>20</v>
      </c>
      <c r="I67" s="11" t="s">
        <v>55</v>
      </c>
      <c r="J67" s="11" t="s">
        <v>314</v>
      </c>
      <c r="K67" s="11" t="s">
        <v>23</v>
      </c>
      <c r="L67" s="19">
        <f>VLOOKUP($A67,'FtLauderdale GTs'!$A:$Z,17,0)</f>
        <v>42644</v>
      </c>
      <c r="M67" s="6">
        <f>VLOOKUP($A67,'FtLauderdale GTs'!$A:$Z,24,0)</f>
        <v>1214034.0574999999</v>
      </c>
      <c r="N67" s="6">
        <f>VLOOKUP($A67,'FtLauderdale GTs'!$A:$Z,25,0)</f>
        <v>1163126.9998081247</v>
      </c>
      <c r="O67" s="6">
        <f>VLOOKUP($A67,'FtLauderdale GTs'!$A:$Z,26,0)</f>
        <v>50907.057691875147</v>
      </c>
      <c r="P67" s="6">
        <f t="shared" si="0"/>
        <v>0</v>
      </c>
    </row>
    <row r="68" spans="1:16" x14ac:dyDescent="0.25">
      <c r="A68" s="11">
        <v>87446689</v>
      </c>
      <c r="B68" s="11" t="s">
        <v>24</v>
      </c>
      <c r="C68" s="11" t="s">
        <v>41</v>
      </c>
      <c r="D68" s="11" t="s">
        <v>449</v>
      </c>
      <c r="E68" s="11" t="s">
        <v>394</v>
      </c>
      <c r="F68" s="18">
        <v>39479</v>
      </c>
      <c r="G68" s="19">
        <v>39448</v>
      </c>
      <c r="H68" s="11" t="s">
        <v>20</v>
      </c>
      <c r="I68" s="11" t="s">
        <v>48</v>
      </c>
      <c r="J68" s="11" t="s">
        <v>455</v>
      </c>
      <c r="K68" s="11" t="s">
        <v>448</v>
      </c>
      <c r="L68" s="19">
        <f>VLOOKUP($A68,'FtLauderdale GTs'!$A:$Z,17,0)</f>
        <v>42522</v>
      </c>
      <c r="M68" s="6">
        <f>VLOOKUP($A68,'FtLauderdale GTs'!$A:$Z,24,0)</f>
        <v>101054.77250000001</v>
      </c>
      <c r="N68" s="6">
        <f>VLOOKUP($A68,'FtLauderdale GTs'!$A:$Z,25,0)</f>
        <v>23216.273801874999</v>
      </c>
      <c r="O68" s="6">
        <f>VLOOKUP($A68,'FtLauderdale GTs'!$A:$Z,26,0)</f>
        <v>77838.498698124997</v>
      </c>
      <c r="P68" s="6">
        <f t="shared" si="0"/>
        <v>0</v>
      </c>
    </row>
    <row r="69" spans="1:16" x14ac:dyDescent="0.25">
      <c r="A69" s="11">
        <v>104784916</v>
      </c>
      <c r="B69" s="11" t="s">
        <v>24</v>
      </c>
      <c r="C69" s="11" t="s">
        <v>41</v>
      </c>
      <c r="D69" s="11" t="s">
        <v>47</v>
      </c>
      <c r="E69" s="11" t="s">
        <v>462</v>
      </c>
      <c r="F69" s="18">
        <v>40452</v>
      </c>
      <c r="G69" s="19">
        <v>40179</v>
      </c>
      <c r="H69" s="11" t="s">
        <v>20</v>
      </c>
      <c r="I69" s="11" t="s">
        <v>48</v>
      </c>
      <c r="J69" s="11" t="s">
        <v>280</v>
      </c>
      <c r="K69" s="11" t="s">
        <v>23</v>
      </c>
      <c r="L69" s="19">
        <f>VLOOKUP($A69,'FtLauderdale GTs'!$A:$Z,17,0)</f>
        <v>42644</v>
      </c>
      <c r="M69" s="6">
        <f>VLOOKUP($A69,'FtLauderdale GTs'!$A:$Z,24,0)</f>
        <v>116611.77916666667</v>
      </c>
      <c r="N69" s="6">
        <f>VLOOKUP($A69,'FtLauderdale GTs'!$A:$Z,25,0)</f>
        <v>43347.877562152775</v>
      </c>
      <c r="O69" s="6">
        <f>VLOOKUP($A69,'FtLauderdale GTs'!$A:$Z,26,0)</f>
        <v>73263.9016045139</v>
      </c>
      <c r="P69" s="6">
        <f t="shared" ref="P69:P132" si="1">+M69-N69-O69</f>
        <v>0</v>
      </c>
    </row>
    <row r="70" spans="1:16" x14ac:dyDescent="0.25">
      <c r="A70" s="11">
        <v>669453930</v>
      </c>
      <c r="B70" s="11" t="s">
        <v>24</v>
      </c>
      <c r="C70" s="11" t="s">
        <v>41</v>
      </c>
      <c r="D70" s="11" t="s">
        <v>47</v>
      </c>
      <c r="E70" s="11" t="s">
        <v>466</v>
      </c>
      <c r="F70" s="18">
        <v>41883</v>
      </c>
      <c r="G70" s="19">
        <v>41883</v>
      </c>
      <c r="H70" s="11" t="s">
        <v>68</v>
      </c>
      <c r="I70" s="11" t="s">
        <v>48</v>
      </c>
      <c r="J70" s="11" t="s">
        <v>70</v>
      </c>
      <c r="K70" s="11" t="s">
        <v>23</v>
      </c>
      <c r="L70" s="19">
        <f>VLOOKUP($A70,'FtLauderdale GTs'!$A:$Z,17,0)</f>
        <v>42522</v>
      </c>
      <c r="M70" s="6">
        <f>VLOOKUP($A70,'FtLauderdale GTs'!$A:$Z,24,0)</f>
        <v>79276.147500000006</v>
      </c>
      <c r="N70" s="6">
        <f>VLOOKUP($A70,'FtLauderdale GTs'!$A:$Z,25,0)</f>
        <v>8147.724541458334</v>
      </c>
      <c r="O70" s="6">
        <f>VLOOKUP($A70,'FtLauderdale GTs'!$A:$Z,26,0)</f>
        <v>71128.422958541676</v>
      </c>
      <c r="P70" s="6">
        <f t="shared" si="1"/>
        <v>0</v>
      </c>
    </row>
    <row r="71" spans="1:16" x14ac:dyDescent="0.25">
      <c r="A71" s="11">
        <v>44038854</v>
      </c>
      <c r="B71" s="11" t="s">
        <v>24</v>
      </c>
      <c r="C71" s="11" t="s">
        <v>41</v>
      </c>
      <c r="D71" s="11" t="s">
        <v>47</v>
      </c>
      <c r="E71" s="11" t="s">
        <v>390</v>
      </c>
      <c r="F71" s="18">
        <v>38261</v>
      </c>
      <c r="G71" s="19">
        <v>37987</v>
      </c>
      <c r="H71" s="11" t="s">
        <v>20</v>
      </c>
      <c r="I71" s="11" t="s">
        <v>48</v>
      </c>
      <c r="J71" s="11" t="s">
        <v>280</v>
      </c>
      <c r="K71" s="11" t="s">
        <v>23</v>
      </c>
      <c r="L71" s="19">
        <f>VLOOKUP($A71,'FtLauderdale GTs'!$A:$Z,17,0)</f>
        <v>42644</v>
      </c>
      <c r="M71" s="6">
        <f>VLOOKUP($A71,'FtLauderdale GTs'!$A:$Z,24,0)</f>
        <v>275748.17416666663</v>
      </c>
      <c r="N71" s="6">
        <f>VLOOKUP($A71,'FtLauderdale GTs'!$A:$Z,25,0)</f>
        <v>209749.37680506942</v>
      </c>
      <c r="O71" s="6">
        <f>VLOOKUP($A71,'FtLauderdale GTs'!$A:$Z,26,0)</f>
        <v>65998.79736159723</v>
      </c>
      <c r="P71" s="6">
        <f t="shared" si="1"/>
        <v>0</v>
      </c>
    </row>
    <row r="72" spans="1:16" x14ac:dyDescent="0.25">
      <c r="A72" s="11">
        <v>621906490</v>
      </c>
      <c r="B72" s="11" t="s">
        <v>24</v>
      </c>
      <c r="C72" s="11" t="s">
        <v>41</v>
      </c>
      <c r="D72" s="11" t="s">
        <v>42</v>
      </c>
      <c r="E72" s="11" t="s">
        <v>462</v>
      </c>
      <c r="F72" s="18">
        <v>40513</v>
      </c>
      <c r="G72" s="19">
        <v>40179</v>
      </c>
      <c r="H72" s="11" t="s">
        <v>20</v>
      </c>
      <c r="I72" s="11" t="s">
        <v>39</v>
      </c>
      <c r="J72" s="11" t="s">
        <v>173</v>
      </c>
      <c r="K72" s="11" t="s">
        <v>23</v>
      </c>
      <c r="L72" s="19">
        <f>VLOOKUP($A72,'FtLauderdale GTs'!$A:$Z,17,0)</f>
        <v>42522</v>
      </c>
      <c r="M72" s="6">
        <f>VLOOKUP($A72,'FtLauderdale GTs'!$A:$Z,24,0)</f>
        <v>90301.300833333327</v>
      </c>
      <c r="N72" s="6">
        <f>VLOOKUP($A72,'FtLauderdale GTs'!$A:$Z,25,0)</f>
        <v>20556.25313041667</v>
      </c>
      <c r="O72" s="6">
        <f>VLOOKUP($A72,'FtLauderdale GTs'!$A:$Z,26,0)</f>
        <v>69745.047702916665</v>
      </c>
      <c r="P72" s="6">
        <f t="shared" si="1"/>
        <v>0</v>
      </c>
    </row>
    <row r="73" spans="1:16" x14ac:dyDescent="0.25">
      <c r="A73" s="11">
        <v>653964041</v>
      </c>
      <c r="B73" s="11" t="s">
        <v>24</v>
      </c>
      <c r="C73" s="11" t="s">
        <v>41</v>
      </c>
      <c r="D73" s="11" t="s">
        <v>47</v>
      </c>
      <c r="E73" s="11" t="s">
        <v>477</v>
      </c>
      <c r="F73" s="18">
        <v>41609</v>
      </c>
      <c r="G73" s="19">
        <v>41609</v>
      </c>
      <c r="H73" s="11" t="s">
        <v>68</v>
      </c>
      <c r="I73" s="11" t="s">
        <v>48</v>
      </c>
      <c r="J73" s="11" t="s">
        <v>70</v>
      </c>
      <c r="K73" s="11" t="s">
        <v>23</v>
      </c>
      <c r="L73" s="19">
        <f>VLOOKUP($A73,'FtLauderdale GTs'!$A:$Z,17,0)</f>
        <v>42644</v>
      </c>
      <c r="M73" s="6">
        <f>VLOOKUP($A73,'FtLauderdale GTs'!$A:$Z,24,0)</f>
        <v>82581.922499999986</v>
      </c>
      <c r="N73" s="6">
        <f>VLOOKUP($A73,'FtLauderdale GTs'!$A:$Z,25,0)</f>
        <v>14638.843731875</v>
      </c>
      <c r="O73" s="6">
        <f>VLOOKUP($A73,'FtLauderdale GTs'!$A:$Z,26,0)</f>
        <v>67943.078768124993</v>
      </c>
      <c r="P73" s="6">
        <f t="shared" si="1"/>
        <v>0</v>
      </c>
    </row>
    <row r="74" spans="1:16" x14ac:dyDescent="0.25">
      <c r="A74" s="11">
        <v>44038865</v>
      </c>
      <c r="B74" s="11" t="s">
        <v>24</v>
      </c>
      <c r="C74" s="11" t="s">
        <v>41</v>
      </c>
      <c r="D74" s="11" t="s">
        <v>42</v>
      </c>
      <c r="E74" s="11" t="s">
        <v>390</v>
      </c>
      <c r="F74" s="18">
        <v>38018</v>
      </c>
      <c r="G74" s="19">
        <v>37987</v>
      </c>
      <c r="H74" s="11" t="s">
        <v>20</v>
      </c>
      <c r="I74" s="11" t="s">
        <v>39</v>
      </c>
      <c r="J74" s="11" t="s">
        <v>412</v>
      </c>
      <c r="K74" s="11" t="s">
        <v>23</v>
      </c>
      <c r="L74" s="19">
        <f>VLOOKUP($A74,'FtLauderdale GTs'!$A:$Z,17,0)</f>
        <v>42522</v>
      </c>
      <c r="M74" s="6">
        <f>VLOOKUP($A74,'FtLauderdale GTs'!$A:$Z,24,0)</f>
        <v>127998.85083333332</v>
      </c>
      <c r="N74" s="6">
        <f>VLOOKUP($A74,'FtLauderdale GTs'!$A:$Z,25,0)</f>
        <v>60024.341038749997</v>
      </c>
      <c r="O74" s="6">
        <f>VLOOKUP($A74,'FtLauderdale GTs'!$A:$Z,26,0)</f>
        <v>67974.509794583311</v>
      </c>
      <c r="P74" s="6">
        <f t="shared" si="1"/>
        <v>0</v>
      </c>
    </row>
    <row r="75" spans="1:16" x14ac:dyDescent="0.25">
      <c r="A75" s="11">
        <v>631814044</v>
      </c>
      <c r="B75" s="11" t="s">
        <v>24</v>
      </c>
      <c r="C75" s="11" t="s">
        <v>41</v>
      </c>
      <c r="D75" s="11" t="s">
        <v>47</v>
      </c>
      <c r="E75" s="11" t="s">
        <v>471</v>
      </c>
      <c r="F75" s="18">
        <v>40848</v>
      </c>
      <c r="G75" s="19">
        <v>40544</v>
      </c>
      <c r="H75" s="11" t="s">
        <v>20</v>
      </c>
      <c r="I75" s="11" t="s">
        <v>48</v>
      </c>
      <c r="J75" s="11" t="s">
        <v>280</v>
      </c>
      <c r="K75" s="11" t="s">
        <v>23</v>
      </c>
      <c r="L75" s="19">
        <f>VLOOKUP($A75,'FtLauderdale GTs'!$A:$Z,17,0)</f>
        <v>42644</v>
      </c>
      <c r="M75" s="6">
        <f>VLOOKUP($A75,'FtLauderdale GTs'!$A:$Z,24,0)</f>
        <v>91893.596666666665</v>
      </c>
      <c r="N75" s="6">
        <f>VLOOKUP($A75,'FtLauderdale GTs'!$A:$Z,25,0)</f>
        <v>28202.77549527778</v>
      </c>
      <c r="O75" s="6">
        <f>VLOOKUP($A75,'FtLauderdale GTs'!$A:$Z,26,0)</f>
        <v>63690.821171388881</v>
      </c>
      <c r="P75" s="6">
        <f t="shared" si="1"/>
        <v>0</v>
      </c>
    </row>
    <row r="76" spans="1:16" x14ac:dyDescent="0.25">
      <c r="A76" s="11">
        <v>82541232</v>
      </c>
      <c r="B76" s="11" t="s">
        <v>24</v>
      </c>
      <c r="C76" s="11" t="s">
        <v>41</v>
      </c>
      <c r="D76" s="11" t="s">
        <v>47</v>
      </c>
      <c r="E76" s="11" t="s">
        <v>393</v>
      </c>
      <c r="F76" s="18">
        <v>39083</v>
      </c>
      <c r="G76" s="19">
        <v>39083</v>
      </c>
      <c r="H76" s="11" t="s">
        <v>20</v>
      </c>
      <c r="I76" s="11" t="s">
        <v>48</v>
      </c>
      <c r="J76" s="11" t="s">
        <v>280</v>
      </c>
      <c r="K76" s="11" t="s">
        <v>23</v>
      </c>
      <c r="L76" s="19">
        <f>VLOOKUP($A76,'FtLauderdale GTs'!$A:$Z,17,0)</f>
        <v>42522</v>
      </c>
      <c r="M76" s="6">
        <f>VLOOKUP($A76,'FtLauderdale GTs'!$A:$Z,24,0)</f>
        <v>143137.41750000001</v>
      </c>
      <c r="N76" s="6">
        <f>VLOOKUP($A76,'FtLauderdale GTs'!$A:$Z,25,0)</f>
        <v>79659.580497291681</v>
      </c>
      <c r="O76" s="6">
        <f>VLOOKUP($A76,'FtLauderdale GTs'!$A:$Z,26,0)</f>
        <v>63477.837002708322</v>
      </c>
      <c r="P76" s="6">
        <f t="shared" si="1"/>
        <v>0</v>
      </c>
    </row>
    <row r="77" spans="1:16" x14ac:dyDescent="0.25">
      <c r="A77" s="11">
        <v>621906518</v>
      </c>
      <c r="B77" s="11" t="s">
        <v>24</v>
      </c>
      <c r="C77" s="11" t="s">
        <v>41</v>
      </c>
      <c r="D77" s="11" t="s">
        <v>42</v>
      </c>
      <c r="E77" s="11" t="s">
        <v>462</v>
      </c>
      <c r="F77" s="18">
        <v>40513</v>
      </c>
      <c r="G77" s="19">
        <v>40179</v>
      </c>
      <c r="H77" s="11" t="s">
        <v>20</v>
      </c>
      <c r="I77" s="11" t="s">
        <v>39</v>
      </c>
      <c r="J77" s="11" t="s">
        <v>125</v>
      </c>
      <c r="K77" s="11" t="s">
        <v>23</v>
      </c>
      <c r="L77" s="19">
        <f>VLOOKUP($A77,'FtLauderdale GTs'!$A:$Z,17,0)</f>
        <v>42644</v>
      </c>
      <c r="M77" s="6">
        <f>VLOOKUP($A77,'FtLauderdale GTs'!$A:$Z,24,0)</f>
        <v>80107.958333333328</v>
      </c>
      <c r="N77" s="6">
        <f>VLOOKUP($A77,'FtLauderdale GTs'!$A:$Z,25,0)</f>
        <v>18823.288840277775</v>
      </c>
      <c r="O77" s="6">
        <f>VLOOKUP($A77,'FtLauderdale GTs'!$A:$Z,26,0)</f>
        <v>61284.66949305556</v>
      </c>
      <c r="P77" s="6">
        <f t="shared" si="1"/>
        <v>0</v>
      </c>
    </row>
    <row r="78" spans="1:16" x14ac:dyDescent="0.25">
      <c r="A78" s="11">
        <v>48559545</v>
      </c>
      <c r="B78" s="11" t="s">
        <v>24</v>
      </c>
      <c r="C78" s="11" t="s">
        <v>41</v>
      </c>
      <c r="D78" s="11" t="s">
        <v>418</v>
      </c>
      <c r="E78" s="11" t="s">
        <v>390</v>
      </c>
      <c r="F78" s="18">
        <v>38047</v>
      </c>
      <c r="G78" s="19">
        <v>37987</v>
      </c>
      <c r="H78" s="11" t="s">
        <v>20</v>
      </c>
      <c r="I78" s="11" t="s">
        <v>39</v>
      </c>
      <c r="J78" s="11" t="s">
        <v>416</v>
      </c>
      <c r="K78" s="11" t="s">
        <v>410</v>
      </c>
      <c r="L78" s="19">
        <f>VLOOKUP($A78,'FtLauderdale GTs'!$A:$Z,17,0)</f>
        <v>42522</v>
      </c>
      <c r="M78" s="6">
        <f>VLOOKUP($A78,'FtLauderdale GTs'!$A:$Z,24,0)</f>
        <v>84999.511666666673</v>
      </c>
      <c r="N78" s="6">
        <f>VLOOKUP($A78,'FtLauderdale GTs'!$A:$Z,25,0)</f>
        <v>24033.690275833334</v>
      </c>
      <c r="O78" s="6">
        <f>VLOOKUP($A78,'FtLauderdale GTs'!$A:$Z,26,0)</f>
        <v>60965.821390833327</v>
      </c>
      <c r="P78" s="6">
        <f t="shared" si="1"/>
        <v>0</v>
      </c>
    </row>
    <row r="79" spans="1:16" x14ac:dyDescent="0.25">
      <c r="A79" s="11">
        <v>53626</v>
      </c>
      <c r="B79" s="11" t="s">
        <v>24</v>
      </c>
      <c r="C79" s="11" t="s">
        <v>41</v>
      </c>
      <c r="D79" s="11" t="s">
        <v>53</v>
      </c>
      <c r="E79" s="11" t="s">
        <v>61</v>
      </c>
      <c r="F79" s="18">
        <v>25750</v>
      </c>
      <c r="G79" s="19">
        <v>25750</v>
      </c>
      <c r="H79" s="11" t="s">
        <v>20</v>
      </c>
      <c r="I79" s="11" t="s">
        <v>55</v>
      </c>
      <c r="J79" s="11" t="s">
        <v>319</v>
      </c>
      <c r="K79" s="11" t="s">
        <v>23</v>
      </c>
      <c r="L79" s="19">
        <f>VLOOKUP($A79,'FtLauderdale GTs'!$A:$Z,17,0)</f>
        <v>42644</v>
      </c>
      <c r="M79" s="6">
        <f>VLOOKUP($A79,'FtLauderdale GTs'!$A:$Z,24,0)</f>
        <v>2568610.3208333333</v>
      </c>
      <c r="N79" s="6">
        <f>VLOOKUP($A79,'FtLauderdale GTs'!$A:$Z,25,0)</f>
        <v>2571999.7306322916</v>
      </c>
      <c r="O79" s="6">
        <f>VLOOKUP($A79,'FtLauderdale GTs'!$A:$Z,26,0)</f>
        <v>-3389.4097989583388</v>
      </c>
      <c r="P79" s="6">
        <f t="shared" si="1"/>
        <v>0</v>
      </c>
    </row>
    <row r="80" spans="1:16" x14ac:dyDescent="0.25">
      <c r="A80" s="11">
        <v>41623671</v>
      </c>
      <c r="B80" s="11" t="s">
        <v>24</v>
      </c>
      <c r="C80" s="11" t="s">
        <v>41</v>
      </c>
      <c r="D80" s="11" t="s">
        <v>53</v>
      </c>
      <c r="E80" s="11" t="s">
        <v>54</v>
      </c>
      <c r="F80" s="18">
        <v>26481</v>
      </c>
      <c r="G80" s="19">
        <v>26481</v>
      </c>
      <c r="H80" s="11" t="s">
        <v>20</v>
      </c>
      <c r="I80" s="11" t="s">
        <v>55</v>
      </c>
      <c r="J80" s="11" t="s">
        <v>315</v>
      </c>
      <c r="K80" s="11" t="s">
        <v>23</v>
      </c>
      <c r="L80" s="19">
        <f>VLOOKUP($A80,'FtLauderdale GTs'!$A:$Z,17,0)</f>
        <v>42522</v>
      </c>
      <c r="M80" s="6">
        <f>VLOOKUP($A80,'FtLauderdale GTs'!$A:$Z,24,0)</f>
        <v>869468.48999999987</v>
      </c>
      <c r="N80" s="6">
        <f>VLOOKUP($A80,'FtLauderdale GTs'!$A:$Z,25,0)</f>
        <v>826923.52371749992</v>
      </c>
      <c r="O80" s="6">
        <f>VLOOKUP($A80,'FtLauderdale GTs'!$A:$Z,26,0)</f>
        <v>42544.966282499954</v>
      </c>
      <c r="P80" s="6">
        <f t="shared" si="1"/>
        <v>0</v>
      </c>
    </row>
    <row r="81" spans="1:16" x14ac:dyDescent="0.25">
      <c r="A81" s="11">
        <v>98565787</v>
      </c>
      <c r="B81" s="11" t="s">
        <v>24</v>
      </c>
      <c r="C81" s="11" t="s">
        <v>41</v>
      </c>
      <c r="D81" s="11" t="s">
        <v>47</v>
      </c>
      <c r="E81" s="11" t="s">
        <v>457</v>
      </c>
      <c r="F81" s="18">
        <v>40118</v>
      </c>
      <c r="G81" s="19">
        <v>39814</v>
      </c>
      <c r="H81" s="11" t="s">
        <v>20</v>
      </c>
      <c r="I81" s="11" t="s">
        <v>48</v>
      </c>
      <c r="J81" s="11" t="s">
        <v>280</v>
      </c>
      <c r="K81" s="11" t="s">
        <v>23</v>
      </c>
      <c r="L81" s="19">
        <f>VLOOKUP($A81,'FtLauderdale GTs'!$A:$Z,17,0)</f>
        <v>42644</v>
      </c>
      <c r="M81" s="6">
        <f>VLOOKUP($A81,'FtLauderdale GTs'!$A:$Z,24,0)</f>
        <v>94741.70749999999</v>
      </c>
      <c r="N81" s="6">
        <f>VLOOKUP($A81,'FtLauderdale GTs'!$A:$Z,25,0)</f>
        <v>41359.437810625001</v>
      </c>
      <c r="O81" s="6">
        <f>VLOOKUP($A81,'FtLauderdale GTs'!$A:$Z,26,0)</f>
        <v>53382.269689374996</v>
      </c>
      <c r="P81" s="6">
        <f t="shared" si="1"/>
        <v>0</v>
      </c>
    </row>
    <row r="82" spans="1:16" x14ac:dyDescent="0.25">
      <c r="A82" s="11">
        <v>49727249</v>
      </c>
      <c r="B82" s="11" t="s">
        <v>24</v>
      </c>
      <c r="C82" s="11" t="s">
        <v>41</v>
      </c>
      <c r="D82" s="11" t="s">
        <v>411</v>
      </c>
      <c r="E82" s="11" t="s">
        <v>390</v>
      </c>
      <c r="F82" s="18">
        <v>38292</v>
      </c>
      <c r="G82" s="19">
        <v>37987</v>
      </c>
      <c r="H82" s="11" t="s">
        <v>20</v>
      </c>
      <c r="I82" s="11" t="s">
        <v>69</v>
      </c>
      <c r="J82" s="11" t="s">
        <v>421</v>
      </c>
      <c r="K82" s="11" t="s">
        <v>410</v>
      </c>
      <c r="L82" s="19">
        <f>VLOOKUP($A82,'FtLauderdale GTs'!$A:$Z,17,0)</f>
        <v>42522</v>
      </c>
      <c r="M82" s="6">
        <f>VLOOKUP($A82,'FtLauderdale GTs'!$A:$Z,24,0)</f>
        <v>82573.773333333331</v>
      </c>
      <c r="N82" s="6">
        <f>VLOOKUP($A82,'FtLauderdale GTs'!$A:$Z,25,0)</f>
        <v>29663.066913333332</v>
      </c>
      <c r="O82" s="6">
        <f>VLOOKUP($A82,'FtLauderdale GTs'!$A:$Z,26,0)</f>
        <v>52910.706419999995</v>
      </c>
      <c r="P82" s="6">
        <f t="shared" si="1"/>
        <v>0</v>
      </c>
    </row>
    <row r="83" spans="1:16" x14ac:dyDescent="0.25">
      <c r="A83" s="11">
        <v>685515995</v>
      </c>
      <c r="B83" s="11" t="s">
        <v>24</v>
      </c>
      <c r="C83" s="11" t="s">
        <v>41</v>
      </c>
      <c r="D83" s="11" t="s">
        <v>42</v>
      </c>
      <c r="E83" s="11" t="s">
        <v>477</v>
      </c>
      <c r="F83" s="18">
        <v>41306</v>
      </c>
      <c r="G83" s="19">
        <v>41275</v>
      </c>
      <c r="H83" s="11" t="s">
        <v>20</v>
      </c>
      <c r="I83" s="11" t="s">
        <v>39</v>
      </c>
      <c r="J83" s="11" t="s">
        <v>496</v>
      </c>
      <c r="K83" s="11" t="s">
        <v>23</v>
      </c>
      <c r="L83" s="19">
        <f>VLOOKUP($A83,'FtLauderdale GTs'!$A:$Z,17,0)</f>
        <v>42644</v>
      </c>
      <c r="M83" s="6">
        <f>VLOOKUP($A83,'FtLauderdale GTs'!$A:$Z,24,0)</f>
        <v>59042.325833333329</v>
      </c>
      <c r="N83" s="6">
        <f>VLOOKUP($A83,'FtLauderdale GTs'!$A:$Z,25,0)</f>
        <v>6749.8479323611109</v>
      </c>
      <c r="O83" s="6">
        <f>VLOOKUP($A83,'FtLauderdale GTs'!$A:$Z,26,0)</f>
        <v>52292.477900972219</v>
      </c>
      <c r="P83" s="6">
        <f t="shared" si="1"/>
        <v>0</v>
      </c>
    </row>
    <row r="84" spans="1:16" x14ac:dyDescent="0.25">
      <c r="A84" s="11">
        <v>94002625</v>
      </c>
      <c r="B84" s="11" t="s">
        <v>24</v>
      </c>
      <c r="C84" s="11" t="s">
        <v>41</v>
      </c>
      <c r="D84" s="11" t="s">
        <v>53</v>
      </c>
      <c r="E84" s="11" t="s">
        <v>394</v>
      </c>
      <c r="F84" s="18">
        <v>39753</v>
      </c>
      <c r="G84" s="19">
        <v>39753</v>
      </c>
      <c r="H84" s="11" t="s">
        <v>20</v>
      </c>
      <c r="I84" s="11" t="s">
        <v>55</v>
      </c>
      <c r="J84" s="11" t="s">
        <v>319</v>
      </c>
      <c r="K84" s="11" t="s">
        <v>23</v>
      </c>
      <c r="L84" s="19">
        <f>VLOOKUP($A84,'FtLauderdale GTs'!$A:$Z,17,0)</f>
        <v>42522</v>
      </c>
      <c r="M84" s="6">
        <f>VLOOKUP($A84,'FtLauderdale GTs'!$A:$Z,24,0)</f>
        <v>62281.789166666669</v>
      </c>
      <c r="N84" s="6">
        <f>VLOOKUP($A84,'FtLauderdale GTs'!$A:$Z,25,0)</f>
        <v>10745.940679374999</v>
      </c>
      <c r="O84" s="6">
        <f>VLOOKUP($A84,'FtLauderdale GTs'!$A:$Z,26,0)</f>
        <v>51535.848487291667</v>
      </c>
      <c r="P84" s="6">
        <f t="shared" si="1"/>
        <v>0</v>
      </c>
    </row>
    <row r="85" spans="1:16" x14ac:dyDescent="0.25">
      <c r="A85" s="11">
        <v>94656613</v>
      </c>
      <c r="B85" s="11" t="s">
        <v>24</v>
      </c>
      <c r="C85" s="11" t="s">
        <v>41</v>
      </c>
      <c r="D85" s="11" t="s">
        <v>47</v>
      </c>
      <c r="E85" s="11" t="s">
        <v>394</v>
      </c>
      <c r="F85" s="18">
        <v>39783</v>
      </c>
      <c r="G85" s="19">
        <v>39448</v>
      </c>
      <c r="H85" s="11" t="s">
        <v>20</v>
      </c>
      <c r="I85" s="11" t="s">
        <v>48</v>
      </c>
      <c r="J85" s="11" t="s">
        <v>280</v>
      </c>
      <c r="K85" s="11" t="s">
        <v>23</v>
      </c>
      <c r="L85" s="19">
        <f>VLOOKUP($A85,'FtLauderdale GTs'!$A:$Z,17,0)</f>
        <v>42644</v>
      </c>
      <c r="M85" s="6">
        <f>VLOOKUP($A85,'FtLauderdale GTs'!$A:$Z,24,0)</f>
        <v>96076.493333333332</v>
      </c>
      <c r="N85" s="6">
        <f>VLOOKUP($A85,'FtLauderdale GTs'!$A:$Z,25,0)</f>
        <v>48169.928998888885</v>
      </c>
      <c r="O85" s="6">
        <f>VLOOKUP($A85,'FtLauderdale GTs'!$A:$Z,26,0)</f>
        <v>47906.564334444447</v>
      </c>
      <c r="P85" s="6">
        <f t="shared" si="1"/>
        <v>0</v>
      </c>
    </row>
    <row r="86" spans="1:16" x14ac:dyDescent="0.25">
      <c r="A86" s="11">
        <v>652132327</v>
      </c>
      <c r="B86" s="11" t="s">
        <v>24</v>
      </c>
      <c r="C86" s="11" t="s">
        <v>41</v>
      </c>
      <c r="D86" s="11" t="s">
        <v>60</v>
      </c>
      <c r="E86" s="11" t="s">
        <v>477</v>
      </c>
      <c r="F86" s="18">
        <v>41548</v>
      </c>
      <c r="G86" s="19">
        <v>41548</v>
      </c>
      <c r="H86" s="11" t="s">
        <v>68</v>
      </c>
      <c r="I86" s="11" t="s">
        <v>59</v>
      </c>
      <c r="J86" s="11" t="s">
        <v>70</v>
      </c>
      <c r="K86" s="11" t="s">
        <v>23</v>
      </c>
      <c r="L86" s="19">
        <f>VLOOKUP($A86,'FtLauderdale GTs'!$A:$Z,17,0)</f>
        <v>42522</v>
      </c>
      <c r="M86" s="6">
        <f>VLOOKUP($A86,'FtLauderdale GTs'!$A:$Z,24,0)</f>
        <v>50983.560833333329</v>
      </c>
      <c r="N86" s="6">
        <f>VLOOKUP($A86,'FtLauderdale GTs'!$A:$Z,25,0)</f>
        <v>4350.4635831249998</v>
      </c>
      <c r="O86" s="6">
        <f>VLOOKUP($A86,'FtLauderdale GTs'!$A:$Z,26,0)</f>
        <v>46633.097250208331</v>
      </c>
      <c r="P86" s="6">
        <f t="shared" si="1"/>
        <v>0</v>
      </c>
    </row>
    <row r="87" spans="1:16" x14ac:dyDescent="0.25">
      <c r="A87" s="11">
        <v>667164803</v>
      </c>
      <c r="B87" s="11" t="s">
        <v>24</v>
      </c>
      <c r="C87" s="11" t="s">
        <v>41</v>
      </c>
      <c r="D87" s="11" t="s">
        <v>47</v>
      </c>
      <c r="E87" s="11" t="s">
        <v>466</v>
      </c>
      <c r="F87" s="18">
        <v>41852</v>
      </c>
      <c r="G87" s="19">
        <v>41852</v>
      </c>
      <c r="H87" s="11" t="s">
        <v>68</v>
      </c>
      <c r="I87" s="11" t="s">
        <v>48</v>
      </c>
      <c r="J87" s="11" t="s">
        <v>70</v>
      </c>
      <c r="K87" s="11" t="s">
        <v>23</v>
      </c>
      <c r="L87" s="19">
        <f>VLOOKUP($A87,'FtLauderdale GTs'!$A:$Z,17,0)</f>
        <v>42644</v>
      </c>
      <c r="M87" s="6">
        <f>VLOOKUP($A87,'FtLauderdale GTs'!$A:$Z,24,0)</f>
        <v>48728.670833333337</v>
      </c>
      <c r="N87" s="6">
        <f>VLOOKUP($A87,'FtLauderdale GTs'!$A:$Z,25,0)</f>
        <v>5479.2049086805555</v>
      </c>
      <c r="O87" s="6">
        <f>VLOOKUP($A87,'FtLauderdale GTs'!$A:$Z,26,0)</f>
        <v>43249.465924652781</v>
      </c>
      <c r="P87" s="6">
        <f t="shared" si="1"/>
        <v>0</v>
      </c>
    </row>
    <row r="88" spans="1:16" x14ac:dyDescent="0.25">
      <c r="A88" s="11">
        <v>654509374</v>
      </c>
      <c r="B88" s="11" t="s">
        <v>24</v>
      </c>
      <c r="C88" s="11" t="s">
        <v>41</v>
      </c>
      <c r="D88" s="11" t="s">
        <v>60</v>
      </c>
      <c r="E88" s="11" t="s">
        <v>466</v>
      </c>
      <c r="F88" s="18">
        <v>41640</v>
      </c>
      <c r="G88" s="19">
        <v>41640</v>
      </c>
      <c r="H88" s="11" t="s">
        <v>68</v>
      </c>
      <c r="I88" s="11" t="s">
        <v>59</v>
      </c>
      <c r="J88" s="11" t="s">
        <v>70</v>
      </c>
      <c r="K88" s="11" t="s">
        <v>23</v>
      </c>
      <c r="L88" s="19">
        <f>VLOOKUP($A88,'FtLauderdale GTs'!$A:$Z,17,0)</f>
        <v>42522</v>
      </c>
      <c r="M88" s="6">
        <f>VLOOKUP($A88,'FtLauderdale GTs'!$A:$Z,24,0)</f>
        <v>44173.534166666665</v>
      </c>
      <c r="N88" s="6">
        <f>VLOOKUP($A88,'FtLauderdale GTs'!$A:$Z,25,0)</f>
        <v>2403.2998297916665</v>
      </c>
      <c r="O88" s="6">
        <f>VLOOKUP($A88,'FtLauderdale GTs'!$A:$Z,26,0)</f>
        <v>41770.234336874993</v>
      </c>
      <c r="P88" s="6">
        <f t="shared" si="1"/>
        <v>0</v>
      </c>
    </row>
    <row r="89" spans="1:16" x14ac:dyDescent="0.25">
      <c r="A89" s="11">
        <v>80053813</v>
      </c>
      <c r="B89" s="11" t="s">
        <v>24</v>
      </c>
      <c r="C89" s="11" t="s">
        <v>41</v>
      </c>
      <c r="D89" s="11" t="s">
        <v>42</v>
      </c>
      <c r="E89" s="11" t="s">
        <v>424</v>
      </c>
      <c r="F89" s="18">
        <v>38869</v>
      </c>
      <c r="G89" s="19">
        <v>38718</v>
      </c>
      <c r="H89" s="11" t="s">
        <v>20</v>
      </c>
      <c r="I89" s="11" t="s">
        <v>39</v>
      </c>
      <c r="J89" s="11" t="s">
        <v>144</v>
      </c>
      <c r="K89" s="11" t="s">
        <v>23</v>
      </c>
      <c r="L89" s="19">
        <f>VLOOKUP($A89,'FtLauderdale GTs'!$A:$Z,17,0)</f>
        <v>42644</v>
      </c>
      <c r="M89" s="6">
        <f>VLOOKUP($A89,'FtLauderdale GTs'!$A:$Z,24,0)</f>
        <v>63460.833333333328</v>
      </c>
      <c r="N89" s="6">
        <f>VLOOKUP($A89,'FtLauderdale GTs'!$A:$Z,25,0)</f>
        <v>25120.536527777778</v>
      </c>
      <c r="O89" s="6">
        <f>VLOOKUP($A89,'FtLauderdale GTs'!$A:$Z,26,0)</f>
        <v>38340.296805555554</v>
      </c>
      <c r="P89" s="6">
        <f t="shared" si="1"/>
        <v>0</v>
      </c>
    </row>
    <row r="90" spans="1:16" x14ac:dyDescent="0.25">
      <c r="A90" s="11">
        <v>653964622</v>
      </c>
      <c r="B90" s="11" t="s">
        <v>24</v>
      </c>
      <c r="C90" s="11" t="s">
        <v>41</v>
      </c>
      <c r="D90" s="11" t="s">
        <v>47</v>
      </c>
      <c r="E90" s="11" t="s">
        <v>477</v>
      </c>
      <c r="F90" s="18">
        <v>41609</v>
      </c>
      <c r="G90" s="19">
        <v>41609</v>
      </c>
      <c r="H90" s="11" t="s">
        <v>68</v>
      </c>
      <c r="I90" s="11" t="s">
        <v>48</v>
      </c>
      <c r="J90" s="11" t="s">
        <v>70</v>
      </c>
      <c r="K90" s="11" t="s">
        <v>23</v>
      </c>
      <c r="L90" s="19">
        <f>VLOOKUP($A90,'FtLauderdale GTs'!$A:$Z,17,0)</f>
        <v>42522</v>
      </c>
      <c r="M90" s="6">
        <f>VLOOKUP($A90,'FtLauderdale GTs'!$A:$Z,24,0)</f>
        <v>44907.784166666665</v>
      </c>
      <c r="N90" s="6">
        <f>VLOOKUP($A90,'FtLauderdale GTs'!$A:$Z,25,0)</f>
        <v>7526.4468056249998</v>
      </c>
      <c r="O90" s="6">
        <f>VLOOKUP($A90,'FtLauderdale GTs'!$A:$Z,26,0)</f>
        <v>37381.33736104166</v>
      </c>
      <c r="P90" s="6">
        <f t="shared" si="1"/>
        <v>0</v>
      </c>
    </row>
    <row r="91" spans="1:16" x14ac:dyDescent="0.25">
      <c r="A91" s="11">
        <v>53608</v>
      </c>
      <c r="B91" s="11" t="s">
        <v>24</v>
      </c>
      <c r="C91" s="11" t="s">
        <v>41</v>
      </c>
      <c r="D91" s="11" t="s">
        <v>53</v>
      </c>
      <c r="E91" s="11" t="s">
        <v>72</v>
      </c>
      <c r="F91" s="18">
        <v>37073</v>
      </c>
      <c r="G91" s="19">
        <v>37073</v>
      </c>
      <c r="H91" s="11" t="s">
        <v>20</v>
      </c>
      <c r="I91" s="11" t="s">
        <v>55</v>
      </c>
      <c r="J91" s="11" t="s">
        <v>318</v>
      </c>
      <c r="K91" s="11" t="s">
        <v>23</v>
      </c>
      <c r="L91" s="19">
        <f>VLOOKUP($A91,'FtLauderdale GTs'!$A:$Z,17,0)</f>
        <v>42644</v>
      </c>
      <c r="M91" s="6">
        <f>VLOOKUP($A91,'FtLauderdale GTs'!$A:$Z,24,0)</f>
        <v>51749.133333333331</v>
      </c>
      <c r="N91" s="6">
        <f>VLOOKUP($A91,'FtLauderdale GTs'!$A:$Z,25,0)</f>
        <v>17124.735283333332</v>
      </c>
      <c r="O91" s="6">
        <f>VLOOKUP($A91,'FtLauderdale GTs'!$A:$Z,26,0)</f>
        <v>34624.398049999996</v>
      </c>
      <c r="P91" s="6">
        <f t="shared" si="1"/>
        <v>0</v>
      </c>
    </row>
    <row r="92" spans="1:16" x14ac:dyDescent="0.25">
      <c r="A92" s="11">
        <v>680645470</v>
      </c>
      <c r="B92" s="11" t="s">
        <v>24</v>
      </c>
      <c r="C92" s="11" t="s">
        <v>41</v>
      </c>
      <c r="D92" s="11" t="s">
        <v>60</v>
      </c>
      <c r="E92" s="11" t="s">
        <v>491</v>
      </c>
      <c r="F92" s="18">
        <v>42064</v>
      </c>
      <c r="G92" s="19">
        <v>42064</v>
      </c>
      <c r="H92" s="11" t="s">
        <v>68</v>
      </c>
      <c r="I92" s="11" t="s">
        <v>59</v>
      </c>
      <c r="J92" s="11" t="s">
        <v>70</v>
      </c>
      <c r="K92" s="11" t="s">
        <v>23</v>
      </c>
      <c r="L92" s="19">
        <f>VLOOKUP($A92,'FtLauderdale GTs'!$A:$Z,17,0)</f>
        <v>42522</v>
      </c>
      <c r="M92" s="6">
        <f>VLOOKUP($A92,'FtLauderdale GTs'!$A:$Z,24,0)</f>
        <v>35475.925833333335</v>
      </c>
      <c r="N92" s="6">
        <f>VLOOKUP($A92,'FtLauderdale GTs'!$A:$Z,25,0)</f>
        <v>970.14583187500011</v>
      </c>
      <c r="O92" s="6">
        <f>VLOOKUP($A92,'FtLauderdale GTs'!$A:$Z,26,0)</f>
        <v>34505.780001458334</v>
      </c>
      <c r="P92" s="6">
        <f t="shared" si="1"/>
        <v>0</v>
      </c>
    </row>
    <row r="93" spans="1:16" x14ac:dyDescent="0.25">
      <c r="A93" s="11">
        <v>680645473</v>
      </c>
      <c r="B93" s="11" t="s">
        <v>24</v>
      </c>
      <c r="C93" s="11" t="s">
        <v>41</v>
      </c>
      <c r="D93" s="11" t="s">
        <v>60</v>
      </c>
      <c r="E93" s="11" t="s">
        <v>491</v>
      </c>
      <c r="F93" s="18">
        <v>42064</v>
      </c>
      <c r="G93" s="19">
        <v>42064</v>
      </c>
      <c r="H93" s="11" t="s">
        <v>68</v>
      </c>
      <c r="I93" s="11" t="s">
        <v>59</v>
      </c>
      <c r="J93" s="11" t="s">
        <v>70</v>
      </c>
      <c r="K93" s="11" t="s">
        <v>23</v>
      </c>
      <c r="L93" s="19">
        <f>VLOOKUP($A93,'FtLauderdale GTs'!$A:$Z,17,0)</f>
        <v>42644</v>
      </c>
      <c r="M93" s="6">
        <f>VLOOKUP($A93,'FtLauderdale GTs'!$A:$Z,24,0)</f>
        <v>35440.239999999998</v>
      </c>
      <c r="N93" s="6">
        <f>VLOOKUP($A93,'FtLauderdale GTs'!$A:$Z,25,0)</f>
        <v>1217.25296</v>
      </c>
      <c r="O93" s="6">
        <f>VLOOKUP($A93,'FtLauderdale GTs'!$A:$Z,26,0)</f>
        <v>34222.98704</v>
      </c>
      <c r="P93" s="6">
        <f t="shared" si="1"/>
        <v>0</v>
      </c>
    </row>
    <row r="94" spans="1:16" x14ac:dyDescent="0.25">
      <c r="A94" s="11">
        <v>60185212</v>
      </c>
      <c r="B94" s="11" t="s">
        <v>24</v>
      </c>
      <c r="C94" s="11" t="s">
        <v>41</v>
      </c>
      <c r="D94" s="11" t="s">
        <v>53</v>
      </c>
      <c r="E94" s="11" t="s">
        <v>391</v>
      </c>
      <c r="F94" s="18">
        <v>38687</v>
      </c>
      <c r="G94" s="19">
        <v>38687</v>
      </c>
      <c r="H94" s="11" t="s">
        <v>20</v>
      </c>
      <c r="I94" s="11" t="s">
        <v>55</v>
      </c>
      <c r="J94" s="11" t="s">
        <v>315</v>
      </c>
      <c r="K94" s="11" t="s">
        <v>23</v>
      </c>
      <c r="L94" s="19">
        <f>VLOOKUP($A94,'FtLauderdale GTs'!$A:$Z,17,0)</f>
        <v>42522</v>
      </c>
      <c r="M94" s="6">
        <f>VLOOKUP($A94,'FtLauderdale GTs'!$A:$Z,24,0)</f>
        <v>43035.492499999993</v>
      </c>
      <c r="N94" s="6">
        <f>VLOOKUP($A94,'FtLauderdale GTs'!$A:$Z,25,0)</f>
        <v>10217.265673541668</v>
      </c>
      <c r="O94" s="6">
        <f>VLOOKUP($A94,'FtLauderdale GTs'!$A:$Z,26,0)</f>
        <v>32818.226826458333</v>
      </c>
      <c r="P94" s="6">
        <f t="shared" si="1"/>
        <v>0</v>
      </c>
    </row>
    <row r="95" spans="1:16" x14ac:dyDescent="0.25">
      <c r="A95" s="11">
        <v>49400</v>
      </c>
      <c r="B95" s="11" t="s">
        <v>24</v>
      </c>
      <c r="C95" s="11" t="s">
        <v>41</v>
      </c>
      <c r="D95" s="11" t="s">
        <v>42</v>
      </c>
      <c r="E95" s="11" t="s">
        <v>43</v>
      </c>
      <c r="F95" s="18">
        <v>34881</v>
      </c>
      <c r="G95" s="19">
        <v>34881</v>
      </c>
      <c r="H95" s="11" t="s">
        <v>20</v>
      </c>
      <c r="I95" s="11" t="s">
        <v>39</v>
      </c>
      <c r="J95" s="11" t="s">
        <v>44</v>
      </c>
      <c r="K95" s="11" t="s">
        <v>23</v>
      </c>
      <c r="L95" s="19">
        <f>VLOOKUP($A95,'FtLauderdale GTs'!$A:$Z,17,0)</f>
        <v>42644</v>
      </c>
      <c r="M95" s="6">
        <f>VLOOKUP($A95,'FtLauderdale GTs'!$A:$Z,24,0)</f>
        <v>166316.16833333333</v>
      </c>
      <c r="N95" s="6">
        <f>VLOOKUP($A95,'FtLauderdale GTs'!$A:$Z,25,0)</f>
        <v>139411.74534527777</v>
      </c>
      <c r="O95" s="6">
        <f>VLOOKUP($A95,'FtLauderdale GTs'!$A:$Z,26,0)</f>
        <v>26904.422988055558</v>
      </c>
      <c r="P95" s="6">
        <f t="shared" si="1"/>
        <v>0</v>
      </c>
    </row>
    <row r="96" spans="1:16" x14ac:dyDescent="0.25">
      <c r="A96" s="11">
        <v>95357683</v>
      </c>
      <c r="B96" s="11" t="s">
        <v>24</v>
      </c>
      <c r="C96" s="11" t="s">
        <v>41</v>
      </c>
      <c r="D96" s="11" t="s">
        <v>60</v>
      </c>
      <c r="E96" s="11" t="s">
        <v>394</v>
      </c>
      <c r="F96" s="18">
        <v>39783</v>
      </c>
      <c r="G96" s="19">
        <v>39448</v>
      </c>
      <c r="H96" s="11" t="s">
        <v>20</v>
      </c>
      <c r="I96" s="11" t="s">
        <v>59</v>
      </c>
      <c r="J96" s="11" t="s">
        <v>405</v>
      </c>
      <c r="K96" s="11" t="s">
        <v>23</v>
      </c>
      <c r="L96" s="19">
        <f>VLOOKUP($A96,'FtLauderdale GTs'!$A:$Z,17,0)</f>
        <v>42522</v>
      </c>
      <c r="M96" s="6">
        <f>VLOOKUP($A96,'FtLauderdale GTs'!$A:$Z,24,0)</f>
        <v>38175.628333333334</v>
      </c>
      <c r="N96" s="6">
        <f>VLOOKUP($A96,'FtLauderdale GTs'!$A:$Z,25,0)</f>
        <v>9160.4119795833321</v>
      </c>
      <c r="O96" s="6">
        <f>VLOOKUP($A96,'FtLauderdale GTs'!$A:$Z,26,0)</f>
        <v>29015.216353750002</v>
      </c>
      <c r="P96" s="6">
        <f t="shared" si="1"/>
        <v>0</v>
      </c>
    </row>
    <row r="97" spans="1:16" x14ac:dyDescent="0.25">
      <c r="A97" s="11">
        <v>44038957</v>
      </c>
      <c r="B97" s="11" t="s">
        <v>24</v>
      </c>
      <c r="C97" s="11" t="s">
        <v>41</v>
      </c>
      <c r="D97" s="11" t="s">
        <v>60</v>
      </c>
      <c r="E97" s="11" t="s">
        <v>396</v>
      </c>
      <c r="F97" s="18">
        <v>37956</v>
      </c>
      <c r="G97" s="19">
        <v>37987</v>
      </c>
      <c r="H97" s="11" t="s">
        <v>20</v>
      </c>
      <c r="I97" s="11" t="s">
        <v>59</v>
      </c>
      <c r="J97" s="11" t="s">
        <v>333</v>
      </c>
      <c r="K97" s="11" t="s">
        <v>23</v>
      </c>
      <c r="L97" s="19">
        <f>VLOOKUP($A97,'FtLauderdale GTs'!$A:$Z,17,0)</f>
        <v>42644</v>
      </c>
      <c r="M97" s="6">
        <f>VLOOKUP($A97,'FtLauderdale GTs'!$A:$Z,24,0)</f>
        <v>45855.003333333334</v>
      </c>
      <c r="N97" s="6">
        <f>VLOOKUP($A97,'FtLauderdale GTs'!$A:$Z,25,0)</f>
        <v>18414.364659166669</v>
      </c>
      <c r="O97" s="6">
        <f>VLOOKUP($A97,'FtLauderdale GTs'!$A:$Z,26,0)</f>
        <v>27440.638674166665</v>
      </c>
      <c r="P97" s="6">
        <f t="shared" si="1"/>
        <v>0</v>
      </c>
    </row>
    <row r="98" spans="1:16" x14ac:dyDescent="0.25">
      <c r="A98" s="11">
        <v>36251916</v>
      </c>
      <c r="B98" s="11" t="s">
        <v>24</v>
      </c>
      <c r="C98" s="11" t="s">
        <v>41</v>
      </c>
      <c r="D98" s="11" t="s">
        <v>60</v>
      </c>
      <c r="E98" s="11" t="s">
        <v>396</v>
      </c>
      <c r="F98" s="18">
        <v>37773</v>
      </c>
      <c r="G98" s="19">
        <v>37622</v>
      </c>
      <c r="H98" s="11" t="s">
        <v>20</v>
      </c>
      <c r="I98" s="11" t="s">
        <v>59</v>
      </c>
      <c r="J98" s="11" t="s">
        <v>333</v>
      </c>
      <c r="K98" s="11" t="s">
        <v>23</v>
      </c>
      <c r="L98" s="19">
        <f>VLOOKUP($A98,'FtLauderdale GTs'!$A:$Z,17,0)</f>
        <v>42522</v>
      </c>
      <c r="M98" s="6">
        <f>VLOOKUP($A98,'FtLauderdale GTs'!$A:$Z,24,0)</f>
        <v>44373.202499999999</v>
      </c>
      <c r="N98" s="6">
        <f>VLOOKUP($A98,'FtLauderdale GTs'!$A:$Z,25,0)</f>
        <v>17508.692939375</v>
      </c>
      <c r="O98" s="6">
        <f>VLOOKUP($A98,'FtLauderdale GTs'!$A:$Z,26,0)</f>
        <v>26864.509560624996</v>
      </c>
      <c r="P98" s="6">
        <f t="shared" si="1"/>
        <v>0</v>
      </c>
    </row>
    <row r="99" spans="1:16" x14ac:dyDescent="0.25">
      <c r="A99" s="11">
        <v>52012432</v>
      </c>
      <c r="B99" s="11" t="s">
        <v>24</v>
      </c>
      <c r="C99" s="11" t="s">
        <v>41</v>
      </c>
      <c r="D99" s="11" t="s">
        <v>47</v>
      </c>
      <c r="E99" s="11" t="s">
        <v>391</v>
      </c>
      <c r="F99" s="18">
        <v>38353</v>
      </c>
      <c r="G99" s="19">
        <v>38353</v>
      </c>
      <c r="H99" s="11" t="s">
        <v>20</v>
      </c>
      <c r="I99" s="11" t="s">
        <v>48</v>
      </c>
      <c r="J99" s="11" t="s">
        <v>52</v>
      </c>
      <c r="K99" s="11" t="s">
        <v>23</v>
      </c>
      <c r="L99" s="19">
        <f>VLOOKUP($A99,'FtLauderdale GTs'!$A:$Z,17,0)</f>
        <v>42644</v>
      </c>
      <c r="M99" s="6">
        <f>VLOOKUP($A99,'FtLauderdale GTs'!$A:$Z,24,0)</f>
        <v>75062.762499999997</v>
      </c>
      <c r="N99" s="6">
        <f>VLOOKUP($A99,'FtLauderdale GTs'!$A:$Z,25,0)</f>
        <v>52231.250121875004</v>
      </c>
      <c r="O99" s="6">
        <f>VLOOKUP($A99,'FtLauderdale GTs'!$A:$Z,26,0)</f>
        <v>22831.512378124989</v>
      </c>
      <c r="P99" s="6">
        <f t="shared" si="1"/>
        <v>0</v>
      </c>
    </row>
    <row r="100" spans="1:16" x14ac:dyDescent="0.25">
      <c r="A100" s="11">
        <v>54504</v>
      </c>
      <c r="B100" s="11" t="s">
        <v>24</v>
      </c>
      <c r="C100" s="11" t="s">
        <v>41</v>
      </c>
      <c r="D100" s="11" t="s">
        <v>60</v>
      </c>
      <c r="E100" s="11" t="s">
        <v>67</v>
      </c>
      <c r="F100" s="18">
        <v>31959</v>
      </c>
      <c r="G100" s="19">
        <v>31959</v>
      </c>
      <c r="H100" s="11" t="s">
        <v>20</v>
      </c>
      <c r="I100" s="11" t="s">
        <v>59</v>
      </c>
      <c r="J100" s="11" t="s">
        <v>62</v>
      </c>
      <c r="K100" s="11" t="s">
        <v>23</v>
      </c>
      <c r="L100" s="19">
        <f>VLOOKUP($A100,'FtLauderdale GTs'!$A:$Z,17,0)</f>
        <v>42522</v>
      </c>
      <c r="M100" s="6">
        <f>VLOOKUP($A100,'FtLauderdale GTs'!$A:$Z,24,0)</f>
        <v>175543.17</v>
      </c>
      <c r="N100" s="6">
        <f>VLOOKUP($A100,'FtLauderdale GTs'!$A:$Z,25,0)</f>
        <v>156123.48659416666</v>
      </c>
      <c r="O100" s="6">
        <f>VLOOKUP($A100,'FtLauderdale GTs'!$A:$Z,26,0)</f>
        <v>19419.683405833341</v>
      </c>
      <c r="P100" s="6">
        <f t="shared" si="1"/>
        <v>0</v>
      </c>
    </row>
    <row r="101" spans="1:16" x14ac:dyDescent="0.25">
      <c r="A101" s="11">
        <v>660085340</v>
      </c>
      <c r="B101" s="11" t="s">
        <v>24</v>
      </c>
      <c r="C101" s="11" t="s">
        <v>41</v>
      </c>
      <c r="D101" s="11" t="s">
        <v>42</v>
      </c>
      <c r="E101" s="11" t="s">
        <v>466</v>
      </c>
      <c r="F101" s="18">
        <v>41699</v>
      </c>
      <c r="G101" s="19">
        <v>41730</v>
      </c>
      <c r="H101" s="11" t="s">
        <v>68</v>
      </c>
      <c r="I101" s="11" t="s">
        <v>39</v>
      </c>
      <c r="J101" s="11" t="s">
        <v>70</v>
      </c>
      <c r="K101" s="11" t="s">
        <v>23</v>
      </c>
      <c r="L101" s="19">
        <f>VLOOKUP($A101,'FtLauderdale GTs'!$A:$Z,17,0)</f>
        <v>42644</v>
      </c>
      <c r="M101" s="6">
        <f>VLOOKUP($A101,'FtLauderdale GTs'!$A:$Z,24,0)</f>
        <v>24738.816666666666</v>
      </c>
      <c r="N101" s="6">
        <f>VLOOKUP($A101,'FtLauderdale GTs'!$A:$Z,25,0)</f>
        <v>1833.2684638888888</v>
      </c>
      <c r="O101" s="6">
        <f>VLOOKUP($A101,'FtLauderdale GTs'!$A:$Z,26,0)</f>
        <v>22905.548202777776</v>
      </c>
      <c r="P101" s="6">
        <f t="shared" si="1"/>
        <v>0</v>
      </c>
    </row>
    <row r="102" spans="1:16" x14ac:dyDescent="0.25">
      <c r="A102" s="11">
        <v>94002562</v>
      </c>
      <c r="B102" s="11" t="s">
        <v>24</v>
      </c>
      <c r="C102" s="11" t="s">
        <v>41</v>
      </c>
      <c r="D102" s="11" t="s">
        <v>53</v>
      </c>
      <c r="E102" s="11" t="s">
        <v>394</v>
      </c>
      <c r="F102" s="18">
        <v>39753</v>
      </c>
      <c r="G102" s="19">
        <v>39753</v>
      </c>
      <c r="H102" s="11" t="s">
        <v>20</v>
      </c>
      <c r="I102" s="11" t="s">
        <v>55</v>
      </c>
      <c r="J102" s="11" t="s">
        <v>314</v>
      </c>
      <c r="K102" s="11" t="s">
        <v>23</v>
      </c>
      <c r="L102" s="19">
        <f>VLOOKUP($A102,'FtLauderdale GTs'!$A:$Z,17,0)</f>
        <v>42522</v>
      </c>
      <c r="M102" s="6">
        <f>VLOOKUP($A102,'FtLauderdale GTs'!$A:$Z,24,0)</f>
        <v>26570.362499999999</v>
      </c>
      <c r="N102" s="6">
        <f>VLOOKUP($A102,'FtLauderdale GTs'!$A:$Z,25,0)</f>
        <v>4584.3848760416668</v>
      </c>
      <c r="O102" s="6">
        <f>VLOOKUP($A102,'FtLauderdale GTs'!$A:$Z,26,0)</f>
        <v>21985.97762395833</v>
      </c>
      <c r="P102" s="6">
        <f t="shared" si="1"/>
        <v>0</v>
      </c>
    </row>
    <row r="103" spans="1:16" x14ac:dyDescent="0.25">
      <c r="A103" s="11">
        <v>53500</v>
      </c>
      <c r="B103" s="11" t="s">
        <v>24</v>
      </c>
      <c r="C103" s="11" t="s">
        <v>41</v>
      </c>
      <c r="D103" s="11" t="s">
        <v>53</v>
      </c>
      <c r="E103" s="11" t="s">
        <v>54</v>
      </c>
      <c r="F103" s="18">
        <v>26481</v>
      </c>
      <c r="G103" s="19">
        <v>26481</v>
      </c>
      <c r="H103" s="11" t="s">
        <v>20</v>
      </c>
      <c r="I103" s="11" t="s">
        <v>55</v>
      </c>
      <c r="J103" s="11" t="s">
        <v>56</v>
      </c>
      <c r="K103" s="11" t="s">
        <v>23</v>
      </c>
      <c r="L103" s="19">
        <f>VLOOKUP($A103,'FtLauderdale GTs'!$A:$Z,17,0)</f>
        <v>42644</v>
      </c>
      <c r="M103" s="6">
        <f>VLOOKUP($A103,'FtLauderdale GTs'!$A:$Z,24,0)</f>
        <v>336946.33500000002</v>
      </c>
      <c r="N103" s="6">
        <f>VLOOKUP($A103,'FtLauderdale GTs'!$A:$Z,25,0)</f>
        <v>322817.45412124996</v>
      </c>
      <c r="O103" s="6">
        <f>VLOOKUP($A103,'FtLauderdale GTs'!$A:$Z,26,0)</f>
        <v>14128.880878750011</v>
      </c>
      <c r="P103" s="6">
        <f t="shared" si="1"/>
        <v>4.9112713895738125E-11</v>
      </c>
    </row>
    <row r="104" spans="1:16" x14ac:dyDescent="0.25">
      <c r="A104" s="11">
        <v>72109767</v>
      </c>
      <c r="B104" s="11" t="s">
        <v>24</v>
      </c>
      <c r="C104" s="11" t="s">
        <v>41</v>
      </c>
      <c r="D104" s="11" t="s">
        <v>60</v>
      </c>
      <c r="E104" s="11" t="s">
        <v>424</v>
      </c>
      <c r="F104" s="18">
        <v>39022</v>
      </c>
      <c r="G104" s="19">
        <v>38718</v>
      </c>
      <c r="H104" s="11" t="s">
        <v>20</v>
      </c>
      <c r="I104" s="11" t="s">
        <v>59</v>
      </c>
      <c r="J104" s="11" t="s">
        <v>333</v>
      </c>
      <c r="K104" s="11" t="s">
        <v>23</v>
      </c>
      <c r="L104" s="19">
        <f>VLOOKUP($A104,'FtLauderdale GTs'!$A:$Z,17,0)</f>
        <v>42522</v>
      </c>
      <c r="M104" s="6">
        <f>VLOOKUP($A104,'FtLauderdale GTs'!$A:$Z,24,0)</f>
        <v>31133.034166666665</v>
      </c>
      <c r="N104" s="6">
        <f>VLOOKUP($A104,'FtLauderdale GTs'!$A:$Z,25,0)</f>
        <v>9396.0736214583321</v>
      </c>
      <c r="O104" s="6">
        <f>VLOOKUP($A104,'FtLauderdale GTs'!$A:$Z,26,0)</f>
        <v>21736.960545208331</v>
      </c>
      <c r="P104" s="6">
        <f t="shared" si="1"/>
        <v>0</v>
      </c>
    </row>
    <row r="105" spans="1:16" x14ac:dyDescent="0.25">
      <c r="A105" s="11">
        <v>49834</v>
      </c>
      <c r="B105" s="11" t="s">
        <v>24</v>
      </c>
      <c r="C105" s="11" t="s">
        <v>41</v>
      </c>
      <c r="D105" s="11" t="s">
        <v>42</v>
      </c>
      <c r="E105" s="11" t="s">
        <v>138</v>
      </c>
      <c r="F105" s="18">
        <v>34151</v>
      </c>
      <c r="G105" s="19">
        <v>34151</v>
      </c>
      <c r="H105" s="11" t="s">
        <v>20</v>
      </c>
      <c r="I105" s="11" t="s">
        <v>39</v>
      </c>
      <c r="J105" s="11" t="s">
        <v>166</v>
      </c>
      <c r="K105" s="11" t="s">
        <v>23</v>
      </c>
      <c r="L105" s="19">
        <f>VLOOKUP($A105,'FtLauderdale GTs'!$A:$Z,17,0)</f>
        <v>42644</v>
      </c>
      <c r="M105" s="6">
        <f>VLOOKUP($A105,'FtLauderdale GTs'!$A:$Z,24,0)</f>
        <v>200438.81916666665</v>
      </c>
      <c r="N105" s="6">
        <f>VLOOKUP($A105,'FtLauderdale GTs'!$A:$Z,25,0)</f>
        <v>184136.69019013891</v>
      </c>
      <c r="O105" s="6">
        <f>VLOOKUP($A105,'FtLauderdale GTs'!$A:$Z,26,0)</f>
        <v>16302.128976527762</v>
      </c>
      <c r="P105" s="6">
        <f t="shared" si="1"/>
        <v>-1.4551915228366852E-11</v>
      </c>
    </row>
    <row r="106" spans="1:16" x14ac:dyDescent="0.25">
      <c r="A106" s="11">
        <v>95586591</v>
      </c>
      <c r="B106" s="11" t="s">
        <v>24</v>
      </c>
      <c r="C106" s="11" t="s">
        <v>41</v>
      </c>
      <c r="D106" s="11" t="s">
        <v>53</v>
      </c>
      <c r="E106" s="11" t="s">
        <v>457</v>
      </c>
      <c r="F106" s="18">
        <v>39873</v>
      </c>
      <c r="G106" s="19">
        <v>39873</v>
      </c>
      <c r="H106" s="11" t="s">
        <v>20</v>
      </c>
      <c r="I106" s="11" t="s">
        <v>55</v>
      </c>
      <c r="J106" s="11" t="s">
        <v>316</v>
      </c>
      <c r="K106" s="11" t="s">
        <v>23</v>
      </c>
      <c r="L106" s="19">
        <f>VLOOKUP($A106,'FtLauderdale GTs'!$A:$Z,17,0)</f>
        <v>42522</v>
      </c>
      <c r="M106" s="6">
        <f>VLOOKUP($A106,'FtLauderdale GTs'!$A:$Z,24,0)</f>
        <v>23035.054166666669</v>
      </c>
      <c r="N106" s="6">
        <f>VLOOKUP($A106,'FtLauderdale GTs'!$A:$Z,25,0)</f>
        <v>3476.2604364583331</v>
      </c>
      <c r="O106" s="6">
        <f>VLOOKUP($A106,'FtLauderdale GTs'!$A:$Z,26,0)</f>
        <v>19558.793730208334</v>
      </c>
      <c r="P106" s="6">
        <f t="shared" si="1"/>
        <v>0</v>
      </c>
    </row>
    <row r="107" spans="1:16" x14ac:dyDescent="0.25">
      <c r="A107" s="11">
        <v>53642</v>
      </c>
      <c r="B107" s="11" t="s">
        <v>24</v>
      </c>
      <c r="C107" s="11" t="s">
        <v>41</v>
      </c>
      <c r="D107" s="11" t="s">
        <v>53</v>
      </c>
      <c r="E107" s="11" t="s">
        <v>54</v>
      </c>
      <c r="F107" s="18">
        <v>26481</v>
      </c>
      <c r="G107" s="19">
        <v>26481</v>
      </c>
      <c r="H107" s="11" t="s">
        <v>20</v>
      </c>
      <c r="I107" s="11" t="s">
        <v>55</v>
      </c>
      <c r="J107" s="11" t="s">
        <v>320</v>
      </c>
      <c r="K107" s="11" t="s">
        <v>23</v>
      </c>
      <c r="L107" s="19">
        <f>VLOOKUP($A107,'FtLauderdale GTs'!$A:$Z,17,0)</f>
        <v>42644</v>
      </c>
      <c r="M107" s="6">
        <f>VLOOKUP($A107,'FtLauderdale GTs'!$A:$Z,24,0)</f>
        <v>281652.57999999996</v>
      </c>
      <c r="N107" s="6">
        <f>VLOOKUP($A107,'FtLauderdale GTs'!$A:$Z,25,0)</f>
        <v>269842.27869499999</v>
      </c>
      <c r="O107" s="6">
        <f>VLOOKUP($A107,'FtLauderdale GTs'!$A:$Z,26,0)</f>
        <v>11810.301305000015</v>
      </c>
      <c r="P107" s="6">
        <f t="shared" si="1"/>
        <v>-4.3655745685100555E-11</v>
      </c>
    </row>
    <row r="108" spans="1:16" x14ac:dyDescent="0.25">
      <c r="A108" s="11">
        <v>41623677</v>
      </c>
      <c r="B108" s="11" t="s">
        <v>24</v>
      </c>
      <c r="C108" s="11" t="s">
        <v>41</v>
      </c>
      <c r="D108" s="11" t="s">
        <v>53</v>
      </c>
      <c r="E108" s="11" t="s">
        <v>54</v>
      </c>
      <c r="F108" s="18">
        <v>26481</v>
      </c>
      <c r="G108" s="19">
        <v>26481</v>
      </c>
      <c r="H108" s="11" t="s">
        <v>20</v>
      </c>
      <c r="I108" s="11" t="s">
        <v>55</v>
      </c>
      <c r="J108" s="11" t="s">
        <v>318</v>
      </c>
      <c r="K108" s="11" t="s">
        <v>23</v>
      </c>
      <c r="L108" s="19">
        <f>VLOOKUP($A108,'FtLauderdale GTs'!$A:$Z,17,0)</f>
        <v>42522</v>
      </c>
      <c r="M108" s="6">
        <f>VLOOKUP($A108,'FtLauderdale GTs'!$A:$Z,24,0)</f>
        <v>254411.74</v>
      </c>
      <c r="N108" s="6">
        <f>VLOOKUP($A108,'FtLauderdale GTs'!$A:$Z,25,0)</f>
        <v>241962.82573833331</v>
      </c>
      <c r="O108" s="6">
        <f>VLOOKUP($A108,'FtLauderdale GTs'!$A:$Z,26,0)</f>
        <v>12448.914261666683</v>
      </c>
      <c r="P108" s="6">
        <f t="shared" si="1"/>
        <v>0</v>
      </c>
    </row>
    <row r="109" spans="1:16" x14ac:dyDescent="0.25">
      <c r="A109" s="11">
        <v>669454075</v>
      </c>
      <c r="B109" s="11" t="s">
        <v>24</v>
      </c>
      <c r="C109" s="11" t="s">
        <v>41</v>
      </c>
      <c r="D109" s="11" t="s">
        <v>60</v>
      </c>
      <c r="E109" s="11" t="s">
        <v>466</v>
      </c>
      <c r="F109" s="18">
        <v>41852</v>
      </c>
      <c r="G109" s="19">
        <v>41883</v>
      </c>
      <c r="H109" s="11" t="s">
        <v>68</v>
      </c>
      <c r="I109" s="11" t="s">
        <v>59</v>
      </c>
      <c r="J109" s="11" t="s">
        <v>70</v>
      </c>
      <c r="K109" s="11" t="s">
        <v>23</v>
      </c>
      <c r="L109" s="19">
        <f>VLOOKUP($A109,'FtLauderdale GTs'!$A:$Z,17,0)</f>
        <v>42644</v>
      </c>
      <c r="M109" s="6">
        <f>VLOOKUP($A109,'FtLauderdale GTs'!$A:$Z,24,0)</f>
        <v>16912.875833333332</v>
      </c>
      <c r="N109" s="6">
        <f>VLOOKUP($A109,'FtLauderdale GTs'!$A:$Z,25,0)</f>
        <v>1038.5529252083331</v>
      </c>
      <c r="O109" s="6">
        <f>VLOOKUP($A109,'FtLauderdale GTs'!$A:$Z,26,0)</f>
        <v>15874.322908124999</v>
      </c>
      <c r="P109" s="6">
        <f t="shared" si="1"/>
        <v>0</v>
      </c>
    </row>
    <row r="110" spans="1:16" x14ac:dyDescent="0.25">
      <c r="A110" s="11">
        <v>90542855</v>
      </c>
      <c r="B110" s="11" t="s">
        <v>24</v>
      </c>
      <c r="C110" s="11" t="s">
        <v>41</v>
      </c>
      <c r="D110" s="11" t="s">
        <v>53</v>
      </c>
      <c r="E110" s="11" t="s">
        <v>394</v>
      </c>
      <c r="F110" s="18">
        <v>39539</v>
      </c>
      <c r="G110" s="19">
        <v>39539</v>
      </c>
      <c r="H110" s="11" t="s">
        <v>20</v>
      </c>
      <c r="I110" s="11" t="s">
        <v>55</v>
      </c>
      <c r="J110" s="11" t="s">
        <v>315</v>
      </c>
      <c r="K110" s="11" t="s">
        <v>23</v>
      </c>
      <c r="L110" s="19">
        <f>VLOOKUP($A110,'FtLauderdale GTs'!$A:$Z,17,0)</f>
        <v>42522</v>
      </c>
      <c r="M110" s="6">
        <f>VLOOKUP($A110,'FtLauderdale GTs'!$A:$Z,24,0)</f>
        <v>18818.662499999999</v>
      </c>
      <c r="N110" s="6">
        <f>VLOOKUP($A110,'FtLauderdale GTs'!$A:$Z,25,0)</f>
        <v>3246.923934375</v>
      </c>
      <c r="O110" s="6">
        <f>VLOOKUP($A110,'FtLauderdale GTs'!$A:$Z,26,0)</f>
        <v>15571.738565624999</v>
      </c>
      <c r="P110" s="6">
        <f t="shared" si="1"/>
        <v>0</v>
      </c>
    </row>
    <row r="111" spans="1:16" x14ac:dyDescent="0.25">
      <c r="A111" s="11">
        <v>49066469</v>
      </c>
      <c r="B111" s="11" t="s">
        <v>24</v>
      </c>
      <c r="C111" s="11" t="s">
        <v>41</v>
      </c>
      <c r="D111" s="11" t="s">
        <v>60</v>
      </c>
      <c r="E111" s="11" t="s">
        <v>390</v>
      </c>
      <c r="F111" s="18">
        <v>38292</v>
      </c>
      <c r="G111" s="19">
        <v>37987</v>
      </c>
      <c r="H111" s="11" t="s">
        <v>20</v>
      </c>
      <c r="I111" s="11" t="s">
        <v>59</v>
      </c>
      <c r="J111" s="11" t="s">
        <v>333</v>
      </c>
      <c r="K111" s="11" t="s">
        <v>23</v>
      </c>
      <c r="L111" s="19">
        <f>VLOOKUP($A111,'FtLauderdale GTs'!$A:$Z,17,0)</f>
        <v>42644</v>
      </c>
      <c r="M111" s="6">
        <f>VLOOKUP($A111,'FtLauderdale GTs'!$A:$Z,24,0)</f>
        <v>23723.947499999998</v>
      </c>
      <c r="N111" s="6">
        <f>VLOOKUP($A111,'FtLauderdale GTs'!$A:$Z,25,0)</f>
        <v>8793.3589722916659</v>
      </c>
      <c r="O111" s="6">
        <f>VLOOKUP($A111,'FtLauderdale GTs'!$A:$Z,26,0)</f>
        <v>14930.588527708333</v>
      </c>
      <c r="P111" s="6">
        <f t="shared" si="1"/>
        <v>0</v>
      </c>
    </row>
    <row r="112" spans="1:16" x14ac:dyDescent="0.25">
      <c r="A112" s="11">
        <v>53572</v>
      </c>
      <c r="B112" s="11" t="s">
        <v>24</v>
      </c>
      <c r="C112" s="11" t="s">
        <v>41</v>
      </c>
      <c r="D112" s="11" t="s">
        <v>53</v>
      </c>
      <c r="E112" s="11" t="s">
        <v>61</v>
      </c>
      <c r="F112" s="18">
        <v>25750</v>
      </c>
      <c r="G112" s="19">
        <v>25750</v>
      </c>
      <c r="H112" s="11" t="s">
        <v>20</v>
      </c>
      <c r="I112" s="11" t="s">
        <v>55</v>
      </c>
      <c r="J112" s="11" t="s">
        <v>316</v>
      </c>
      <c r="K112" s="11" t="s">
        <v>23</v>
      </c>
      <c r="L112" s="19">
        <f>VLOOKUP($A112,'FtLauderdale GTs'!$A:$Z,17,0)</f>
        <v>42522</v>
      </c>
      <c r="M112" s="6">
        <f>VLOOKUP($A112,'FtLauderdale GTs'!$A:$Z,24,0)</f>
        <v>670709.21499999997</v>
      </c>
      <c r="N112" s="6">
        <f>VLOOKUP($A112,'FtLauderdale GTs'!$A:$Z,25,0)</f>
        <v>666899.2859695832</v>
      </c>
      <c r="O112" s="6">
        <f>VLOOKUP($A112,'FtLauderdale GTs'!$A:$Z,26,0)</f>
        <v>3809.9290304167466</v>
      </c>
      <c r="P112" s="6">
        <f t="shared" si="1"/>
        <v>1.9554136088117957E-11</v>
      </c>
    </row>
    <row r="113" spans="1:16" x14ac:dyDescent="0.25">
      <c r="A113" s="11">
        <v>39330633</v>
      </c>
      <c r="B113" s="11" t="s">
        <v>24</v>
      </c>
      <c r="C113" s="11" t="s">
        <v>41</v>
      </c>
      <c r="D113" s="11" t="s">
        <v>53</v>
      </c>
      <c r="E113" s="11" t="s">
        <v>396</v>
      </c>
      <c r="F113" s="18">
        <v>37865</v>
      </c>
      <c r="G113" s="19">
        <v>37865</v>
      </c>
      <c r="H113" s="11" t="s">
        <v>20</v>
      </c>
      <c r="I113" s="11" t="s">
        <v>55</v>
      </c>
      <c r="J113" s="11" t="s">
        <v>315</v>
      </c>
      <c r="K113" s="11" t="s">
        <v>23</v>
      </c>
      <c r="L113" s="19">
        <f>VLOOKUP($A113,'FtLauderdale GTs'!$A:$Z,17,0)</f>
        <v>42644</v>
      </c>
      <c r="M113" s="6">
        <f>VLOOKUP($A113,'FtLauderdale GTs'!$A:$Z,24,0)</f>
        <v>21072.443333333333</v>
      </c>
      <c r="N113" s="6">
        <f>VLOOKUP($A113,'FtLauderdale GTs'!$A:$Z,25,0)</f>
        <v>6061.8430858333331</v>
      </c>
      <c r="O113" s="6">
        <f>VLOOKUP($A113,'FtLauderdale GTs'!$A:$Z,26,0)</f>
        <v>15010.600247499999</v>
      </c>
      <c r="P113" s="6">
        <f t="shared" si="1"/>
        <v>0</v>
      </c>
    </row>
    <row r="114" spans="1:16" x14ac:dyDescent="0.25">
      <c r="A114" s="11">
        <v>669454114</v>
      </c>
      <c r="B114" s="11" t="s">
        <v>24</v>
      </c>
      <c r="C114" s="11" t="s">
        <v>41</v>
      </c>
      <c r="D114" s="11" t="s">
        <v>47</v>
      </c>
      <c r="E114" s="11" t="s">
        <v>466</v>
      </c>
      <c r="F114" s="18">
        <v>41883</v>
      </c>
      <c r="G114" s="19">
        <v>41883</v>
      </c>
      <c r="H114" s="11" t="s">
        <v>68</v>
      </c>
      <c r="I114" s="11" t="s">
        <v>48</v>
      </c>
      <c r="J114" s="11" t="s">
        <v>70</v>
      </c>
      <c r="K114" s="11" t="s">
        <v>23</v>
      </c>
      <c r="L114" s="19">
        <f>VLOOKUP($A114,'FtLauderdale GTs'!$A:$Z,17,0)</f>
        <v>42522</v>
      </c>
      <c r="M114" s="6">
        <f>VLOOKUP($A114,'FtLauderdale GTs'!$A:$Z,24,0)</f>
        <v>16583.93</v>
      </c>
      <c r="N114" s="6">
        <f>VLOOKUP($A114,'FtLauderdale GTs'!$A:$Z,25,0)</f>
        <v>1704.4421441666668</v>
      </c>
      <c r="O114" s="6">
        <f>VLOOKUP($A114,'FtLauderdale GTs'!$A:$Z,26,0)</f>
        <v>14879.487855833335</v>
      </c>
      <c r="P114" s="6">
        <f t="shared" si="1"/>
        <v>0</v>
      </c>
    </row>
    <row r="115" spans="1:16" x14ac:dyDescent="0.25">
      <c r="A115" s="11">
        <v>682555143</v>
      </c>
      <c r="B115" s="11" t="s">
        <v>24</v>
      </c>
      <c r="C115" s="11" t="s">
        <v>41</v>
      </c>
      <c r="D115" s="11" t="s">
        <v>47</v>
      </c>
      <c r="E115" s="11" t="s">
        <v>491</v>
      </c>
      <c r="F115" s="18">
        <v>42064</v>
      </c>
      <c r="G115" s="19">
        <v>42095</v>
      </c>
      <c r="H115" s="11" t="s">
        <v>68</v>
      </c>
      <c r="I115" s="11" t="s">
        <v>48</v>
      </c>
      <c r="J115" s="11" t="s">
        <v>70</v>
      </c>
      <c r="K115" s="11" t="s">
        <v>23</v>
      </c>
      <c r="L115" s="19">
        <f>VLOOKUP($A115,'FtLauderdale GTs'!$A:$Z,17,0)</f>
        <v>42644</v>
      </c>
      <c r="M115" s="6">
        <f>VLOOKUP($A115,'FtLauderdale GTs'!$A:$Z,24,0)</f>
        <v>14143.919166666667</v>
      </c>
      <c r="N115" s="6">
        <f>VLOOKUP($A115,'FtLauderdale GTs'!$A:$Z,25,0)</f>
        <v>788.15979381944442</v>
      </c>
      <c r="O115" s="6">
        <f>VLOOKUP($A115,'FtLauderdale GTs'!$A:$Z,26,0)</f>
        <v>13355.759372847222</v>
      </c>
      <c r="P115" s="6">
        <f t="shared" si="1"/>
        <v>0</v>
      </c>
    </row>
    <row r="116" spans="1:16" x14ac:dyDescent="0.25">
      <c r="A116" s="11">
        <v>49407</v>
      </c>
      <c r="B116" s="11" t="s">
        <v>24</v>
      </c>
      <c r="C116" s="11" t="s">
        <v>41</v>
      </c>
      <c r="D116" s="11" t="s">
        <v>42</v>
      </c>
      <c r="E116" s="11" t="s">
        <v>43</v>
      </c>
      <c r="F116" s="18">
        <v>34881</v>
      </c>
      <c r="G116" s="19">
        <v>34881</v>
      </c>
      <c r="H116" s="11" t="s">
        <v>20</v>
      </c>
      <c r="I116" s="11" t="s">
        <v>39</v>
      </c>
      <c r="J116" s="11" t="s">
        <v>146</v>
      </c>
      <c r="K116" s="11" t="s">
        <v>23</v>
      </c>
      <c r="L116" s="19">
        <f>VLOOKUP($A116,'FtLauderdale GTs'!$A:$Z,17,0)</f>
        <v>42522</v>
      </c>
      <c r="M116" s="6">
        <f>VLOOKUP($A116,'FtLauderdale GTs'!$A:$Z,24,0)</f>
        <v>79378.172499999986</v>
      </c>
      <c r="N116" s="6">
        <f>VLOOKUP($A116,'FtLauderdale GTs'!$A:$Z,25,0)</f>
        <v>65955.319012916661</v>
      </c>
      <c r="O116" s="6">
        <f>VLOOKUP($A116,'FtLauderdale GTs'!$A:$Z,26,0)</f>
        <v>13422.853487083332</v>
      </c>
      <c r="P116" s="6">
        <f t="shared" si="1"/>
        <v>0</v>
      </c>
    </row>
    <row r="117" spans="1:16" x14ac:dyDescent="0.25">
      <c r="A117" s="11">
        <v>669454094</v>
      </c>
      <c r="B117" s="11" t="s">
        <v>24</v>
      </c>
      <c r="C117" s="11" t="s">
        <v>41</v>
      </c>
      <c r="D117" s="11" t="s">
        <v>47</v>
      </c>
      <c r="E117" s="11" t="s">
        <v>466</v>
      </c>
      <c r="F117" s="18">
        <v>41883</v>
      </c>
      <c r="G117" s="19">
        <v>41883</v>
      </c>
      <c r="H117" s="11" t="s">
        <v>68</v>
      </c>
      <c r="I117" s="11" t="s">
        <v>48</v>
      </c>
      <c r="J117" s="11" t="s">
        <v>70</v>
      </c>
      <c r="K117" s="11" t="s">
        <v>23</v>
      </c>
      <c r="L117" s="19">
        <f>VLOOKUP($A117,'FtLauderdale GTs'!$A:$Z,17,0)</f>
        <v>42644</v>
      </c>
      <c r="M117" s="6">
        <f>VLOOKUP($A117,'FtLauderdale GTs'!$A:$Z,24,0)</f>
        <v>15545.905833333331</v>
      </c>
      <c r="N117" s="6">
        <f>VLOOKUP($A117,'FtLauderdale GTs'!$A:$Z,25,0)</f>
        <v>1748.0288749305555</v>
      </c>
      <c r="O117" s="6">
        <f>VLOOKUP($A117,'FtLauderdale GTs'!$A:$Z,26,0)</f>
        <v>13797.876958402776</v>
      </c>
      <c r="P117" s="6">
        <f t="shared" si="1"/>
        <v>0</v>
      </c>
    </row>
    <row r="118" spans="1:16" x14ac:dyDescent="0.25">
      <c r="A118" s="11">
        <v>102421324</v>
      </c>
      <c r="B118" s="11" t="s">
        <v>24</v>
      </c>
      <c r="C118" s="11" t="s">
        <v>41</v>
      </c>
      <c r="D118" s="11" t="s">
        <v>47</v>
      </c>
      <c r="E118" s="11" t="s">
        <v>462</v>
      </c>
      <c r="F118" s="18">
        <v>40238</v>
      </c>
      <c r="G118" s="19">
        <v>40269</v>
      </c>
      <c r="H118" s="11" t="s">
        <v>20</v>
      </c>
      <c r="I118" s="11" t="s">
        <v>48</v>
      </c>
      <c r="J118" s="11" t="s">
        <v>407</v>
      </c>
      <c r="K118" s="11" t="s">
        <v>23</v>
      </c>
      <c r="L118" s="19">
        <f>VLOOKUP($A118,'FtLauderdale GTs'!$A:$Z,17,0)</f>
        <v>42522</v>
      </c>
      <c r="M118" s="6">
        <f>VLOOKUP($A118,'FtLauderdale GTs'!$A:$Z,24,0)</f>
        <v>21508.107499999998</v>
      </c>
      <c r="N118" s="6">
        <f>VLOOKUP($A118,'FtLauderdale GTs'!$A:$Z,25,0)</f>
        <v>7787.2563381249984</v>
      </c>
      <c r="O118" s="6">
        <f>VLOOKUP($A118,'FtLauderdale GTs'!$A:$Z,26,0)</f>
        <v>13720.851161875</v>
      </c>
      <c r="P118" s="6">
        <f t="shared" si="1"/>
        <v>0</v>
      </c>
    </row>
    <row r="119" spans="1:16" x14ac:dyDescent="0.25">
      <c r="A119" s="11">
        <v>53650</v>
      </c>
      <c r="B119" s="11" t="s">
        <v>24</v>
      </c>
      <c r="C119" s="11" t="s">
        <v>41</v>
      </c>
      <c r="D119" s="11" t="s">
        <v>53</v>
      </c>
      <c r="E119" s="11" t="s">
        <v>54</v>
      </c>
      <c r="F119" s="18">
        <v>26481</v>
      </c>
      <c r="G119" s="19">
        <v>26481</v>
      </c>
      <c r="H119" s="11" t="s">
        <v>20</v>
      </c>
      <c r="I119" s="11" t="s">
        <v>55</v>
      </c>
      <c r="J119" s="11" t="s">
        <v>321</v>
      </c>
      <c r="K119" s="11" t="s">
        <v>23</v>
      </c>
      <c r="L119" s="19">
        <f>VLOOKUP($A119,'FtLauderdale GTs'!$A:$Z,17,0)</f>
        <v>42644</v>
      </c>
      <c r="M119" s="6">
        <f>VLOOKUP($A119,'FtLauderdale GTs'!$A:$Z,24,0)</f>
        <v>211239.43499999997</v>
      </c>
      <c r="N119" s="6">
        <f>VLOOKUP($A119,'FtLauderdale GTs'!$A:$Z,25,0)</f>
        <v>202381.71131291665</v>
      </c>
      <c r="O119" s="6">
        <f>VLOOKUP($A119,'FtLauderdale GTs'!$A:$Z,26,0)</f>
        <v>8857.7236870833294</v>
      </c>
      <c r="P119" s="6">
        <f t="shared" si="1"/>
        <v>-1.4551915228366852E-11</v>
      </c>
    </row>
    <row r="120" spans="1:16" x14ac:dyDescent="0.25">
      <c r="A120" s="11">
        <v>53675</v>
      </c>
      <c r="B120" s="11" t="s">
        <v>24</v>
      </c>
      <c r="C120" s="11" t="s">
        <v>41</v>
      </c>
      <c r="D120" s="11" t="s">
        <v>53</v>
      </c>
      <c r="E120" s="11" t="s">
        <v>54</v>
      </c>
      <c r="F120" s="18">
        <v>26481</v>
      </c>
      <c r="G120" s="19">
        <v>26481</v>
      </c>
      <c r="H120" s="11" t="s">
        <v>20</v>
      </c>
      <c r="I120" s="11" t="s">
        <v>55</v>
      </c>
      <c r="J120" s="11" t="s">
        <v>323</v>
      </c>
      <c r="K120" s="11" t="s">
        <v>23</v>
      </c>
      <c r="L120" s="19">
        <f>VLOOKUP($A120,'FtLauderdale GTs'!$A:$Z,17,0)</f>
        <v>42522</v>
      </c>
      <c r="M120" s="6">
        <f>VLOOKUP($A120,'FtLauderdale GTs'!$A:$Z,24,0)</f>
        <v>211239.43499999997</v>
      </c>
      <c r="N120" s="6">
        <f>VLOOKUP($A120,'FtLauderdale GTs'!$A:$Z,25,0)</f>
        <v>200903.03526791665</v>
      </c>
      <c r="O120" s="6">
        <f>VLOOKUP($A120,'FtLauderdale GTs'!$A:$Z,26,0)</f>
        <v>10336.399732083315</v>
      </c>
      <c r="P120" s="6">
        <f t="shared" si="1"/>
        <v>0</v>
      </c>
    </row>
    <row r="121" spans="1:16" x14ac:dyDescent="0.25">
      <c r="A121" s="11">
        <v>53529</v>
      </c>
      <c r="B121" s="11" t="s">
        <v>24</v>
      </c>
      <c r="C121" s="11" t="s">
        <v>41</v>
      </c>
      <c r="D121" s="11" t="s">
        <v>53</v>
      </c>
      <c r="E121" s="11" t="s">
        <v>61</v>
      </c>
      <c r="F121" s="18">
        <v>25750</v>
      </c>
      <c r="G121" s="19">
        <v>25750</v>
      </c>
      <c r="H121" s="11" t="s">
        <v>20</v>
      </c>
      <c r="I121" s="11" t="s">
        <v>55</v>
      </c>
      <c r="J121" s="11" t="s">
        <v>314</v>
      </c>
      <c r="K121" s="11" t="s">
        <v>23</v>
      </c>
      <c r="L121" s="19">
        <f>VLOOKUP($A121,'FtLauderdale GTs'!$A:$Z,17,0)</f>
        <v>42644</v>
      </c>
      <c r="M121" s="6">
        <f>VLOOKUP($A121,'FtLauderdale GTs'!$A:$Z,24,0)</f>
        <v>603817.72916666663</v>
      </c>
      <c r="N121" s="6">
        <f>VLOOKUP($A121,'FtLauderdale GTs'!$A:$Z,25,0)</f>
        <v>604614.49417187495</v>
      </c>
      <c r="O121" s="6">
        <f>VLOOKUP($A121,'FtLauderdale GTs'!$A:$Z,26,0)</f>
        <v>-796.76500520833838</v>
      </c>
      <c r="P121" s="6">
        <f t="shared" si="1"/>
        <v>1.9326762412674725E-11</v>
      </c>
    </row>
    <row r="122" spans="1:16" x14ac:dyDescent="0.25">
      <c r="A122" s="11">
        <v>15687262</v>
      </c>
      <c r="B122" s="11" t="s">
        <v>24</v>
      </c>
      <c r="C122" s="11" t="s">
        <v>41</v>
      </c>
      <c r="D122" s="11" t="s">
        <v>60</v>
      </c>
      <c r="E122" s="11" t="s">
        <v>389</v>
      </c>
      <c r="F122" s="18">
        <v>37591</v>
      </c>
      <c r="G122" s="19">
        <v>37257</v>
      </c>
      <c r="H122" s="11" t="s">
        <v>20</v>
      </c>
      <c r="I122" s="11" t="s">
        <v>59</v>
      </c>
      <c r="J122" s="11" t="s">
        <v>333</v>
      </c>
      <c r="K122" s="11" t="s">
        <v>23</v>
      </c>
      <c r="L122" s="19">
        <f>VLOOKUP($A122,'FtLauderdale GTs'!$A:$Z,17,0)</f>
        <v>42522</v>
      </c>
      <c r="M122" s="6">
        <f>VLOOKUP($A122,'FtLauderdale GTs'!$A:$Z,24,0)</f>
        <v>22440.760833333334</v>
      </c>
      <c r="N122" s="6">
        <f>VLOOKUP($A122,'FtLauderdale GTs'!$A:$Z,25,0)</f>
        <v>9548.6078164583323</v>
      </c>
      <c r="O122" s="6">
        <f>VLOOKUP($A122,'FtLauderdale GTs'!$A:$Z,26,0)</f>
        <v>12892.153016875001</v>
      </c>
      <c r="P122" s="6">
        <f t="shared" si="1"/>
        <v>0</v>
      </c>
    </row>
    <row r="123" spans="1:16" x14ac:dyDescent="0.25">
      <c r="A123" s="11">
        <v>677154692</v>
      </c>
      <c r="B123" s="11" t="s">
        <v>24</v>
      </c>
      <c r="C123" s="11" t="s">
        <v>41</v>
      </c>
      <c r="D123" s="11" t="s">
        <v>47</v>
      </c>
      <c r="E123" s="11" t="s">
        <v>491</v>
      </c>
      <c r="F123" s="18">
        <v>42005</v>
      </c>
      <c r="G123" s="19">
        <v>42005</v>
      </c>
      <c r="H123" s="11" t="s">
        <v>68</v>
      </c>
      <c r="I123" s="11" t="s">
        <v>48</v>
      </c>
      <c r="J123" s="11" t="s">
        <v>70</v>
      </c>
      <c r="K123" s="11" t="s">
        <v>23</v>
      </c>
      <c r="L123" s="19">
        <f>VLOOKUP($A123,'FtLauderdale GTs'!$A:$Z,17,0)</f>
        <v>42644</v>
      </c>
      <c r="M123" s="6">
        <f>VLOOKUP($A123,'FtLauderdale GTs'!$A:$Z,24,0)</f>
        <v>12380.408333333333</v>
      </c>
      <c r="N123" s="6">
        <f>VLOOKUP($A123,'FtLauderdale GTs'!$A:$Z,25,0)</f>
        <v>689.89282847222216</v>
      </c>
      <c r="O123" s="6">
        <f>VLOOKUP($A123,'FtLauderdale GTs'!$A:$Z,26,0)</f>
        <v>11690.51550486111</v>
      </c>
      <c r="P123" s="6">
        <f t="shared" si="1"/>
        <v>0</v>
      </c>
    </row>
    <row r="124" spans="1:16" x14ac:dyDescent="0.25">
      <c r="A124" s="11">
        <v>104294600</v>
      </c>
      <c r="B124" s="11" t="s">
        <v>24</v>
      </c>
      <c r="C124" s="11" t="s">
        <v>41</v>
      </c>
      <c r="D124" s="11" t="s">
        <v>47</v>
      </c>
      <c r="E124" s="11" t="s">
        <v>462</v>
      </c>
      <c r="F124" s="18">
        <v>40422</v>
      </c>
      <c r="G124" s="19">
        <v>40422</v>
      </c>
      <c r="H124" s="11" t="s">
        <v>20</v>
      </c>
      <c r="I124" s="11" t="s">
        <v>48</v>
      </c>
      <c r="J124" s="11" t="s">
        <v>407</v>
      </c>
      <c r="K124" s="11" t="s">
        <v>23</v>
      </c>
      <c r="L124" s="19">
        <f>VLOOKUP($A124,'FtLauderdale GTs'!$A:$Z,17,0)</f>
        <v>42522</v>
      </c>
      <c r="M124" s="6">
        <f>VLOOKUP($A124,'FtLauderdale GTs'!$A:$Z,24,0)</f>
        <v>16952.87</v>
      </c>
      <c r="N124" s="6">
        <f>VLOOKUP($A124,'FtLauderdale GTs'!$A:$Z,25,0)</f>
        <v>6137.9774224999992</v>
      </c>
      <c r="O124" s="6">
        <f>VLOOKUP($A124,'FtLauderdale GTs'!$A:$Z,26,0)</f>
        <v>10814.892577500001</v>
      </c>
      <c r="P124" s="6">
        <f t="shared" si="1"/>
        <v>0</v>
      </c>
    </row>
    <row r="125" spans="1:16" x14ac:dyDescent="0.25">
      <c r="A125" s="11">
        <v>95586575</v>
      </c>
      <c r="B125" s="11" t="s">
        <v>24</v>
      </c>
      <c r="C125" s="11" t="s">
        <v>41</v>
      </c>
      <c r="D125" s="11" t="s">
        <v>53</v>
      </c>
      <c r="E125" s="11" t="s">
        <v>457</v>
      </c>
      <c r="F125" s="18">
        <v>39873</v>
      </c>
      <c r="G125" s="19">
        <v>39873</v>
      </c>
      <c r="H125" s="11" t="s">
        <v>20</v>
      </c>
      <c r="I125" s="11" t="s">
        <v>55</v>
      </c>
      <c r="J125" s="11" t="s">
        <v>315</v>
      </c>
      <c r="K125" s="11" t="s">
        <v>23</v>
      </c>
      <c r="L125" s="19">
        <f>VLOOKUP($A125,'FtLauderdale GTs'!$A:$Z,17,0)</f>
        <v>42644</v>
      </c>
      <c r="M125" s="6">
        <f>VLOOKUP($A125,'FtLauderdale GTs'!$A:$Z,24,0)</f>
        <v>12797.244166666665</v>
      </c>
      <c r="N125" s="6">
        <f>VLOOKUP($A125,'FtLauderdale GTs'!$A:$Z,25,0)</f>
        <v>2020.8323047916667</v>
      </c>
      <c r="O125" s="6">
        <f>VLOOKUP($A125,'FtLauderdale GTs'!$A:$Z,26,0)</f>
        <v>10776.411861875</v>
      </c>
      <c r="P125" s="6">
        <f t="shared" si="1"/>
        <v>0</v>
      </c>
    </row>
    <row r="126" spans="1:16" x14ac:dyDescent="0.25">
      <c r="A126" s="11">
        <v>99847382</v>
      </c>
      <c r="B126" s="11" t="s">
        <v>24</v>
      </c>
      <c r="C126" s="11" t="s">
        <v>41</v>
      </c>
      <c r="D126" s="11" t="s">
        <v>47</v>
      </c>
      <c r="E126" s="11" t="s">
        <v>457</v>
      </c>
      <c r="F126" s="18">
        <v>40118</v>
      </c>
      <c r="G126" s="19">
        <v>40118</v>
      </c>
      <c r="H126" s="11" t="s">
        <v>20</v>
      </c>
      <c r="I126" s="11" t="s">
        <v>48</v>
      </c>
      <c r="J126" s="11" t="s">
        <v>407</v>
      </c>
      <c r="K126" s="11" t="s">
        <v>23</v>
      </c>
      <c r="L126" s="19">
        <f>VLOOKUP($A126,'FtLauderdale GTs'!$A:$Z,17,0)</f>
        <v>42522</v>
      </c>
      <c r="M126" s="6">
        <f>VLOOKUP($A126,'FtLauderdale GTs'!$A:$Z,24,0)</f>
        <v>18074.512500000001</v>
      </c>
      <c r="N126" s="6">
        <f>VLOOKUP($A126,'FtLauderdale GTs'!$A:$Z,25,0)</f>
        <v>7715.701480208334</v>
      </c>
      <c r="O126" s="6">
        <f>VLOOKUP($A126,'FtLauderdale GTs'!$A:$Z,26,0)</f>
        <v>10358.811019791667</v>
      </c>
      <c r="P126" s="6">
        <f t="shared" si="1"/>
        <v>0</v>
      </c>
    </row>
    <row r="127" spans="1:16" x14ac:dyDescent="0.25">
      <c r="A127" s="11">
        <v>651611290</v>
      </c>
      <c r="B127" s="11" t="s">
        <v>24</v>
      </c>
      <c r="C127" s="11" t="s">
        <v>41</v>
      </c>
      <c r="D127" s="11" t="s">
        <v>481</v>
      </c>
      <c r="E127" s="11" t="s">
        <v>462</v>
      </c>
      <c r="F127" s="18">
        <v>40422</v>
      </c>
      <c r="G127" s="19">
        <v>40483</v>
      </c>
      <c r="H127" s="11" t="s">
        <v>20</v>
      </c>
      <c r="I127" s="11" t="s">
        <v>479</v>
      </c>
      <c r="J127" s="11" t="s">
        <v>480</v>
      </c>
      <c r="K127" s="11" t="s">
        <v>23</v>
      </c>
      <c r="L127" s="19">
        <f>VLOOKUP($A127,'FtLauderdale GTs'!$A:$Z,17,0)</f>
        <v>42644</v>
      </c>
      <c r="M127" s="6">
        <f>VLOOKUP($A127,'FtLauderdale GTs'!$A:$Z,24,0)</f>
        <v>35539.166666666664</v>
      </c>
      <c r="N127" s="6">
        <f>VLOOKUP($A127,'FtLauderdale GTs'!$A:$Z,25,0)</f>
        <v>31096.896643618056</v>
      </c>
      <c r="O127" s="6">
        <f>VLOOKUP($A127,'FtLauderdale GTs'!$A:$Z,26,0)</f>
        <v>4442.2700230486098</v>
      </c>
      <c r="P127" s="6">
        <f t="shared" si="1"/>
        <v>0</v>
      </c>
    </row>
    <row r="128" spans="1:16" x14ac:dyDescent="0.25">
      <c r="A128" s="11">
        <v>44038969</v>
      </c>
      <c r="B128" s="11" t="s">
        <v>24</v>
      </c>
      <c r="C128" s="11" t="s">
        <v>41</v>
      </c>
      <c r="D128" s="11" t="s">
        <v>60</v>
      </c>
      <c r="E128" s="11" t="s">
        <v>396</v>
      </c>
      <c r="F128" s="18">
        <v>37956</v>
      </c>
      <c r="G128" s="19">
        <v>37987</v>
      </c>
      <c r="H128" s="11" t="s">
        <v>20</v>
      </c>
      <c r="I128" s="11" t="s">
        <v>59</v>
      </c>
      <c r="J128" s="11" t="s">
        <v>334</v>
      </c>
      <c r="K128" s="11" t="s">
        <v>23</v>
      </c>
      <c r="L128" s="19">
        <f>VLOOKUP($A128,'FtLauderdale GTs'!$A:$Z,17,0)</f>
        <v>42522</v>
      </c>
      <c r="M128" s="6">
        <f>VLOOKUP($A128,'FtLauderdale GTs'!$A:$Z,24,0)</f>
        <v>16240.326666666668</v>
      </c>
      <c r="N128" s="6">
        <f>VLOOKUP($A128,'FtLauderdale GTs'!$A:$Z,25,0)</f>
        <v>6408.0759783333333</v>
      </c>
      <c r="O128" s="6">
        <f>VLOOKUP($A128,'FtLauderdale GTs'!$A:$Z,26,0)</f>
        <v>9832.2506883333353</v>
      </c>
      <c r="P128" s="6">
        <f t="shared" si="1"/>
        <v>0</v>
      </c>
    </row>
    <row r="129" spans="1:16" x14ac:dyDescent="0.25">
      <c r="A129" s="11">
        <v>95967298</v>
      </c>
      <c r="B129" s="11" t="s">
        <v>24</v>
      </c>
      <c r="C129" s="11" t="s">
        <v>41</v>
      </c>
      <c r="D129" s="11" t="s">
        <v>47</v>
      </c>
      <c r="E129" s="11" t="s">
        <v>457</v>
      </c>
      <c r="F129" s="18">
        <v>39965</v>
      </c>
      <c r="G129" s="19">
        <v>39965</v>
      </c>
      <c r="H129" s="11" t="s">
        <v>20</v>
      </c>
      <c r="I129" s="11" t="s">
        <v>48</v>
      </c>
      <c r="J129" s="11" t="s">
        <v>407</v>
      </c>
      <c r="K129" s="11" t="s">
        <v>23</v>
      </c>
      <c r="L129" s="19">
        <f>VLOOKUP($A129,'FtLauderdale GTs'!$A:$Z,17,0)</f>
        <v>42644</v>
      </c>
      <c r="M129" s="6">
        <f>VLOOKUP($A129,'FtLauderdale GTs'!$A:$Z,24,0)</f>
        <v>17033.848333333335</v>
      </c>
      <c r="N129" s="6">
        <f>VLOOKUP($A129,'FtLauderdale GTs'!$A:$Z,25,0)</f>
        <v>7436.1159018055559</v>
      </c>
      <c r="O129" s="6">
        <f>VLOOKUP($A129,'FtLauderdale GTs'!$A:$Z,26,0)</f>
        <v>9597.7324315277783</v>
      </c>
      <c r="P129" s="6">
        <f t="shared" si="1"/>
        <v>0</v>
      </c>
    </row>
    <row r="130" spans="1:16" x14ac:dyDescent="0.25">
      <c r="A130" s="11">
        <v>40198197</v>
      </c>
      <c r="B130" s="11" t="s">
        <v>24</v>
      </c>
      <c r="C130" s="11" t="s">
        <v>41</v>
      </c>
      <c r="D130" s="11" t="s">
        <v>53</v>
      </c>
      <c r="E130" s="11" t="s">
        <v>396</v>
      </c>
      <c r="F130" s="18">
        <v>37865</v>
      </c>
      <c r="G130" s="19">
        <v>37865</v>
      </c>
      <c r="H130" s="11" t="s">
        <v>20</v>
      </c>
      <c r="I130" s="11" t="s">
        <v>55</v>
      </c>
      <c r="J130" s="11" t="s">
        <v>315</v>
      </c>
      <c r="K130" s="11" t="s">
        <v>23</v>
      </c>
      <c r="L130" s="19">
        <f>VLOOKUP($A130,'FtLauderdale GTs'!$A:$Z,17,0)</f>
        <v>42522</v>
      </c>
      <c r="M130" s="6">
        <f>VLOOKUP($A130,'FtLauderdale GTs'!$A:$Z,24,0)</f>
        <v>13462.221666666666</v>
      </c>
      <c r="N130" s="6">
        <f>VLOOKUP($A130,'FtLauderdale GTs'!$A:$Z,25,0)</f>
        <v>3778.3949912499997</v>
      </c>
      <c r="O130" s="6">
        <f>VLOOKUP($A130,'FtLauderdale GTs'!$A:$Z,26,0)</f>
        <v>9683.8266754166652</v>
      </c>
      <c r="P130" s="6">
        <f t="shared" si="1"/>
        <v>0</v>
      </c>
    </row>
    <row r="131" spans="1:16" x14ac:dyDescent="0.25">
      <c r="A131" s="11">
        <v>49268</v>
      </c>
      <c r="B131" s="11" t="s">
        <v>24</v>
      </c>
      <c r="C131" s="11" t="s">
        <v>41</v>
      </c>
      <c r="D131" s="11" t="s">
        <v>42</v>
      </c>
      <c r="E131" s="11" t="s">
        <v>138</v>
      </c>
      <c r="F131" s="18">
        <v>34151</v>
      </c>
      <c r="G131" s="19">
        <v>34151</v>
      </c>
      <c r="H131" s="11" t="s">
        <v>20</v>
      </c>
      <c r="I131" s="11" t="s">
        <v>39</v>
      </c>
      <c r="J131" s="11" t="s">
        <v>139</v>
      </c>
      <c r="K131" s="11" t="s">
        <v>23</v>
      </c>
      <c r="L131" s="19">
        <f>VLOOKUP($A131,'FtLauderdale GTs'!$A:$Z,17,0)</f>
        <v>42644</v>
      </c>
      <c r="M131" s="6">
        <f>VLOOKUP($A131,'FtLauderdale GTs'!$A:$Z,24,0)</f>
        <v>91511.722500000003</v>
      </c>
      <c r="N131" s="6">
        <f>VLOOKUP($A131,'FtLauderdale GTs'!$A:$Z,25,0)</f>
        <v>84068.870219583332</v>
      </c>
      <c r="O131" s="6">
        <f>VLOOKUP($A131,'FtLauderdale GTs'!$A:$Z,26,0)</f>
        <v>7442.8522804166651</v>
      </c>
      <c r="P131" s="6">
        <f t="shared" si="1"/>
        <v>0</v>
      </c>
    </row>
    <row r="132" spans="1:16" x14ac:dyDescent="0.25">
      <c r="A132" s="11">
        <v>36251925</v>
      </c>
      <c r="B132" s="11" t="s">
        <v>24</v>
      </c>
      <c r="C132" s="11" t="s">
        <v>41</v>
      </c>
      <c r="D132" s="11" t="s">
        <v>60</v>
      </c>
      <c r="E132" s="11" t="s">
        <v>396</v>
      </c>
      <c r="F132" s="18">
        <v>37773</v>
      </c>
      <c r="G132" s="19">
        <v>37622</v>
      </c>
      <c r="H132" s="11" t="s">
        <v>20</v>
      </c>
      <c r="I132" s="11" t="s">
        <v>59</v>
      </c>
      <c r="J132" s="11" t="s">
        <v>334</v>
      </c>
      <c r="K132" s="11" t="s">
        <v>23</v>
      </c>
      <c r="L132" s="19">
        <f>VLOOKUP($A132,'FtLauderdale GTs'!$A:$Z,17,0)</f>
        <v>42522</v>
      </c>
      <c r="M132" s="6">
        <f>VLOOKUP($A132,'FtLauderdale GTs'!$A:$Z,24,0)</f>
        <v>15715.498333333333</v>
      </c>
      <c r="N132" s="6">
        <f>VLOOKUP($A132,'FtLauderdale GTs'!$A:$Z,25,0)</f>
        <v>6200.9940987499995</v>
      </c>
      <c r="O132" s="6">
        <f>VLOOKUP($A132,'FtLauderdale GTs'!$A:$Z,26,0)</f>
        <v>9514.5042345833335</v>
      </c>
      <c r="P132" s="6">
        <f t="shared" si="1"/>
        <v>0</v>
      </c>
    </row>
    <row r="133" spans="1:16" x14ac:dyDescent="0.25">
      <c r="A133" s="11">
        <v>54836</v>
      </c>
      <c r="B133" s="11" t="s">
        <v>24</v>
      </c>
      <c r="C133" s="11" t="s">
        <v>41</v>
      </c>
      <c r="D133" s="11" t="s">
        <v>64</v>
      </c>
      <c r="E133" s="11" t="s">
        <v>54</v>
      </c>
      <c r="F133" s="18">
        <v>26481</v>
      </c>
      <c r="G133" s="19">
        <v>26481</v>
      </c>
      <c r="H133" s="11" t="s">
        <v>20</v>
      </c>
      <c r="I133" s="11" t="s">
        <v>65</v>
      </c>
      <c r="J133" s="11" t="s">
        <v>368</v>
      </c>
      <c r="K133" s="11" t="s">
        <v>23</v>
      </c>
      <c r="L133" s="19">
        <f>VLOOKUP($A133,'FtLauderdale GTs'!$A:$Z,17,0)</f>
        <v>42644</v>
      </c>
      <c r="M133" s="6">
        <f>VLOOKUP($A133,'FtLauderdale GTs'!$A:$Z,24,0)</f>
        <v>192232.20499999999</v>
      </c>
      <c r="N133" s="6">
        <f>VLOOKUP($A133,'FtLauderdale GTs'!$A:$Z,25,0)</f>
        <v>187709.2683858333</v>
      </c>
      <c r="O133" s="6">
        <f>VLOOKUP($A133,'FtLauderdale GTs'!$A:$Z,26,0)</f>
        <v>4522.9366141666687</v>
      </c>
      <c r="P133" s="6">
        <f t="shared" ref="P133:P196" si="2">+M133-N133-O133</f>
        <v>1.4551915228366852E-11</v>
      </c>
    </row>
    <row r="134" spans="1:16" x14ac:dyDescent="0.25">
      <c r="A134" s="11">
        <v>655719700</v>
      </c>
      <c r="B134" s="11" t="s">
        <v>24</v>
      </c>
      <c r="C134" s="11" t="s">
        <v>41</v>
      </c>
      <c r="D134" s="11" t="s">
        <v>465</v>
      </c>
      <c r="E134" s="11" t="s">
        <v>466</v>
      </c>
      <c r="F134" s="18">
        <v>41671</v>
      </c>
      <c r="G134" s="19">
        <v>41671</v>
      </c>
      <c r="H134" s="11" t="s">
        <v>68</v>
      </c>
      <c r="I134" s="11" t="s">
        <v>48</v>
      </c>
      <c r="J134" s="11" t="s">
        <v>70</v>
      </c>
      <c r="K134" s="11" t="s">
        <v>467</v>
      </c>
      <c r="L134" s="19">
        <f>VLOOKUP($A134,'FtLauderdale GTs'!$A:$Z,17,0)</f>
        <v>42522</v>
      </c>
      <c r="M134" s="6">
        <f>VLOOKUP($A134,'FtLauderdale GTs'!$A:$Z,24,0)</f>
        <v>9372.8433333333323</v>
      </c>
      <c r="N134" s="6">
        <f>VLOOKUP($A134,'FtLauderdale GTs'!$A:$Z,25,0)</f>
        <v>475.66934249999997</v>
      </c>
      <c r="O134" s="6">
        <f>VLOOKUP($A134,'FtLauderdale GTs'!$A:$Z,26,0)</f>
        <v>8897.1739908333329</v>
      </c>
      <c r="P134" s="6">
        <f t="shared" si="2"/>
        <v>0</v>
      </c>
    </row>
    <row r="135" spans="1:16" x14ac:dyDescent="0.25">
      <c r="A135" s="11">
        <v>54506</v>
      </c>
      <c r="B135" s="11" t="s">
        <v>24</v>
      </c>
      <c r="C135" s="11" t="s">
        <v>41</v>
      </c>
      <c r="D135" s="11" t="s">
        <v>60</v>
      </c>
      <c r="E135" s="11" t="s">
        <v>58</v>
      </c>
      <c r="F135" s="18">
        <v>33055</v>
      </c>
      <c r="G135" s="19">
        <v>33055</v>
      </c>
      <c r="H135" s="11" t="s">
        <v>20</v>
      </c>
      <c r="I135" s="11" t="s">
        <v>59</v>
      </c>
      <c r="J135" s="11" t="s">
        <v>62</v>
      </c>
      <c r="K135" s="11" t="s">
        <v>23</v>
      </c>
      <c r="L135" s="19">
        <f>VLOOKUP($A135,'FtLauderdale GTs'!$A:$Z,17,0)</f>
        <v>42644</v>
      </c>
      <c r="M135" s="6">
        <f>VLOOKUP($A135,'FtLauderdale GTs'!$A:$Z,24,0)</f>
        <v>39055.619166666664</v>
      </c>
      <c r="N135" s="6">
        <f>VLOOKUP($A135,'FtLauderdale GTs'!$A:$Z,25,0)</f>
        <v>31385.080336041672</v>
      </c>
      <c r="O135" s="6">
        <f>VLOOKUP($A135,'FtLauderdale GTs'!$A:$Z,26,0)</f>
        <v>7670.5388306249915</v>
      </c>
      <c r="P135" s="6">
        <f t="shared" si="2"/>
        <v>0</v>
      </c>
    </row>
    <row r="136" spans="1:16" x14ac:dyDescent="0.25">
      <c r="A136" s="11">
        <v>44038950</v>
      </c>
      <c r="B136" s="11" t="s">
        <v>24</v>
      </c>
      <c r="C136" s="11" t="s">
        <v>41</v>
      </c>
      <c r="D136" s="11" t="s">
        <v>47</v>
      </c>
      <c r="E136" s="11" t="s">
        <v>390</v>
      </c>
      <c r="F136" s="18">
        <v>38018</v>
      </c>
      <c r="G136" s="19">
        <v>37987</v>
      </c>
      <c r="H136" s="11" t="s">
        <v>20</v>
      </c>
      <c r="I136" s="11" t="s">
        <v>48</v>
      </c>
      <c r="J136" s="11" t="s">
        <v>52</v>
      </c>
      <c r="K136" s="11" t="s">
        <v>23</v>
      </c>
      <c r="L136" s="19">
        <f>VLOOKUP($A136,'FtLauderdale GTs'!$A:$Z,17,0)</f>
        <v>42522</v>
      </c>
      <c r="M136" s="6">
        <f>VLOOKUP($A136,'FtLauderdale GTs'!$A:$Z,24,0)</f>
        <v>32606.557499999999</v>
      </c>
      <c r="N136" s="6">
        <f>VLOOKUP($A136,'FtLauderdale GTs'!$A:$Z,25,0)</f>
        <v>24487.159292291664</v>
      </c>
      <c r="O136" s="6">
        <f>VLOOKUP($A136,'FtLauderdale GTs'!$A:$Z,26,0)</f>
        <v>8119.3982077083365</v>
      </c>
      <c r="P136" s="6">
        <f t="shared" si="2"/>
        <v>0</v>
      </c>
    </row>
    <row r="137" spans="1:16" x14ac:dyDescent="0.25">
      <c r="A137" s="11">
        <v>53027</v>
      </c>
      <c r="B137" s="11" t="s">
        <v>24</v>
      </c>
      <c r="C137" s="11" t="s">
        <v>41</v>
      </c>
      <c r="D137" s="11" t="s">
        <v>47</v>
      </c>
      <c r="E137" s="11" t="s">
        <v>72</v>
      </c>
      <c r="F137" s="18">
        <v>37073</v>
      </c>
      <c r="G137" s="19">
        <v>37073</v>
      </c>
      <c r="H137" s="11" t="s">
        <v>20</v>
      </c>
      <c r="I137" s="11" t="s">
        <v>48</v>
      </c>
      <c r="J137" s="11" t="s">
        <v>280</v>
      </c>
      <c r="K137" s="11" t="s">
        <v>23</v>
      </c>
      <c r="L137" s="19">
        <f>VLOOKUP($A137,'FtLauderdale GTs'!$A:$Z,17,0)</f>
        <v>42644</v>
      </c>
      <c r="M137" s="6">
        <f>VLOOKUP($A137,'FtLauderdale GTs'!$A:$Z,24,0)</f>
        <v>131423.70083333334</v>
      </c>
      <c r="N137" s="6">
        <f>VLOOKUP($A137,'FtLauderdale GTs'!$A:$Z,25,0)</f>
        <v>125525.30710118056</v>
      </c>
      <c r="O137" s="6">
        <f>VLOOKUP($A137,'FtLauderdale GTs'!$A:$Z,26,0)</f>
        <v>5898.3937321527646</v>
      </c>
      <c r="P137" s="6">
        <f t="shared" si="2"/>
        <v>1.2732925824820995E-11</v>
      </c>
    </row>
    <row r="138" spans="1:16" x14ac:dyDescent="0.25">
      <c r="A138" s="11">
        <v>97411745</v>
      </c>
      <c r="B138" s="11" t="s">
        <v>24</v>
      </c>
      <c r="C138" s="11" t="s">
        <v>41</v>
      </c>
      <c r="D138" s="11" t="s">
        <v>53</v>
      </c>
      <c r="E138" s="11" t="s">
        <v>90</v>
      </c>
      <c r="F138" s="18">
        <v>26115</v>
      </c>
      <c r="G138" s="19">
        <v>26115</v>
      </c>
      <c r="H138" s="11" t="s">
        <v>20</v>
      </c>
      <c r="I138" s="11" t="s">
        <v>55</v>
      </c>
      <c r="J138" s="11" t="s">
        <v>319</v>
      </c>
      <c r="K138" s="11" t="s">
        <v>23</v>
      </c>
      <c r="L138" s="19">
        <f>VLOOKUP($A138,'FtLauderdale GTs'!$A:$Z,17,0)</f>
        <v>42522</v>
      </c>
      <c r="M138" s="6">
        <f>VLOOKUP($A138,'FtLauderdale GTs'!$A:$Z,24,0)</f>
        <v>185176.22749999998</v>
      </c>
      <c r="N138" s="6">
        <f>VLOOKUP($A138,'FtLauderdale GTs'!$A:$Z,25,0)</f>
        <v>180119.75141645831</v>
      </c>
      <c r="O138" s="6">
        <f>VLOOKUP($A138,'FtLauderdale GTs'!$A:$Z,26,0)</f>
        <v>5056.4760835416746</v>
      </c>
      <c r="P138" s="6">
        <f t="shared" si="2"/>
        <v>-7.2759576141834259E-12</v>
      </c>
    </row>
    <row r="139" spans="1:16" x14ac:dyDescent="0.25">
      <c r="A139" s="11">
        <v>54456</v>
      </c>
      <c r="B139" s="11" t="s">
        <v>24</v>
      </c>
      <c r="C139" s="11" t="s">
        <v>41</v>
      </c>
      <c r="D139" s="11" t="s">
        <v>60</v>
      </c>
      <c r="E139" s="11" t="s">
        <v>58</v>
      </c>
      <c r="F139" s="18">
        <v>33055</v>
      </c>
      <c r="G139" s="19">
        <v>33055</v>
      </c>
      <c r="H139" s="11" t="s">
        <v>20</v>
      </c>
      <c r="I139" s="11" t="s">
        <v>59</v>
      </c>
      <c r="J139" s="11" t="s">
        <v>354</v>
      </c>
      <c r="K139" s="11" t="s">
        <v>23</v>
      </c>
      <c r="L139" s="19">
        <f>VLOOKUP($A139,'FtLauderdale GTs'!$A:$Z,17,0)</f>
        <v>42644</v>
      </c>
      <c r="M139" s="6">
        <f>VLOOKUP($A139,'FtLauderdale GTs'!$A:$Z,24,0)</f>
        <v>36210.551666666666</v>
      </c>
      <c r="N139" s="6">
        <f>VLOOKUP($A139,'FtLauderdale GTs'!$A:$Z,25,0)</f>
        <v>29098.785883749999</v>
      </c>
      <c r="O139" s="6">
        <f>VLOOKUP($A139,'FtLauderdale GTs'!$A:$Z,26,0)</f>
        <v>7111.7657829166637</v>
      </c>
      <c r="P139" s="6">
        <f t="shared" si="2"/>
        <v>0</v>
      </c>
    </row>
    <row r="140" spans="1:16" x14ac:dyDescent="0.25">
      <c r="A140" s="11">
        <v>94002624</v>
      </c>
      <c r="B140" s="11" t="s">
        <v>24</v>
      </c>
      <c r="C140" s="11" t="s">
        <v>41</v>
      </c>
      <c r="D140" s="11" t="s">
        <v>53</v>
      </c>
      <c r="E140" s="11" t="s">
        <v>394</v>
      </c>
      <c r="F140" s="18">
        <v>39753</v>
      </c>
      <c r="G140" s="19">
        <v>39753</v>
      </c>
      <c r="H140" s="11" t="s">
        <v>20</v>
      </c>
      <c r="I140" s="11" t="s">
        <v>55</v>
      </c>
      <c r="J140" s="11" t="s">
        <v>318</v>
      </c>
      <c r="K140" s="11" t="s">
        <v>23</v>
      </c>
      <c r="L140" s="19">
        <f>VLOOKUP($A140,'FtLauderdale GTs'!$A:$Z,17,0)</f>
        <v>42522</v>
      </c>
      <c r="M140" s="6">
        <f>VLOOKUP($A140,'FtLauderdale GTs'!$A:$Z,24,0)</f>
        <v>9661.9508333333324</v>
      </c>
      <c r="N140" s="6">
        <f>VLOOKUP($A140,'FtLauderdale GTs'!$A:$Z,25,0)</f>
        <v>1667.0498922916665</v>
      </c>
      <c r="O140" s="6">
        <f>VLOOKUP($A140,'FtLauderdale GTs'!$A:$Z,26,0)</f>
        <v>7994.9009410416656</v>
      </c>
      <c r="P140" s="6">
        <f t="shared" si="2"/>
        <v>0</v>
      </c>
    </row>
    <row r="141" spans="1:16" x14ac:dyDescent="0.25">
      <c r="A141" s="11">
        <v>55076</v>
      </c>
      <c r="B141" s="11" t="s">
        <v>24</v>
      </c>
      <c r="C141" s="11" t="s">
        <v>41</v>
      </c>
      <c r="D141" s="11" t="s">
        <v>64</v>
      </c>
      <c r="E141" s="11" t="s">
        <v>67</v>
      </c>
      <c r="F141" s="18">
        <v>31959</v>
      </c>
      <c r="G141" s="19">
        <v>31959</v>
      </c>
      <c r="H141" s="11" t="s">
        <v>20</v>
      </c>
      <c r="I141" s="11" t="s">
        <v>65</v>
      </c>
      <c r="J141" s="11" t="s">
        <v>375</v>
      </c>
      <c r="K141" s="11" t="s">
        <v>23</v>
      </c>
      <c r="L141" s="19">
        <f>VLOOKUP($A141,'FtLauderdale GTs'!$A:$Z,17,0)</f>
        <v>42644</v>
      </c>
      <c r="M141" s="6">
        <f>VLOOKUP($A141,'FtLauderdale GTs'!$A:$Z,24,0)</f>
        <v>21294.579166666666</v>
      </c>
      <c r="N141" s="6">
        <f>VLOOKUP($A141,'FtLauderdale GTs'!$A:$Z,25,0)</f>
        <v>13757.928303472221</v>
      </c>
      <c r="O141" s="6">
        <f>VLOOKUP($A141,'FtLauderdale GTs'!$A:$Z,26,0)</f>
        <v>7536.6508631944453</v>
      </c>
      <c r="P141" s="6">
        <f t="shared" si="2"/>
        <v>0</v>
      </c>
    </row>
    <row r="142" spans="1:16" x14ac:dyDescent="0.25">
      <c r="A142" s="11">
        <v>632275140</v>
      </c>
      <c r="B142" s="11" t="s">
        <v>24</v>
      </c>
      <c r="C142" s="11" t="s">
        <v>41</v>
      </c>
      <c r="D142" s="11" t="s">
        <v>47</v>
      </c>
      <c r="E142" s="11" t="s">
        <v>395</v>
      </c>
      <c r="F142" s="18">
        <v>41061</v>
      </c>
      <c r="G142" s="19">
        <v>41061</v>
      </c>
      <c r="H142" s="11" t="s">
        <v>20</v>
      </c>
      <c r="I142" s="11" t="s">
        <v>48</v>
      </c>
      <c r="J142" s="11" t="s">
        <v>407</v>
      </c>
      <c r="K142" s="11" t="s">
        <v>23</v>
      </c>
      <c r="L142" s="19">
        <f>VLOOKUP($A142,'FtLauderdale GTs'!$A:$Z,17,0)</f>
        <v>42522</v>
      </c>
      <c r="M142" s="6">
        <f>VLOOKUP($A142,'FtLauderdale GTs'!$A:$Z,24,0)</f>
        <v>10158.151666666667</v>
      </c>
      <c r="N142" s="6">
        <f>VLOOKUP($A142,'FtLauderdale GTs'!$A:$Z,25,0)</f>
        <v>2360.9439654166667</v>
      </c>
      <c r="O142" s="6">
        <f>VLOOKUP($A142,'FtLauderdale GTs'!$A:$Z,26,0)</f>
        <v>7797.2077012500004</v>
      </c>
      <c r="P142" s="6">
        <f t="shared" si="2"/>
        <v>0</v>
      </c>
    </row>
    <row r="143" spans="1:16" x14ac:dyDescent="0.25">
      <c r="A143" s="11">
        <v>672896509</v>
      </c>
      <c r="B143" s="11" t="s">
        <v>24</v>
      </c>
      <c r="C143" s="11" t="s">
        <v>41</v>
      </c>
      <c r="D143" s="11" t="s">
        <v>47</v>
      </c>
      <c r="E143" s="11" t="s">
        <v>477</v>
      </c>
      <c r="F143" s="18">
        <v>41609</v>
      </c>
      <c r="G143" s="19">
        <v>41609</v>
      </c>
      <c r="H143" s="11" t="s">
        <v>20</v>
      </c>
      <c r="I143" s="11" t="s">
        <v>48</v>
      </c>
      <c r="J143" s="11" t="s">
        <v>407</v>
      </c>
      <c r="K143" s="11" t="s">
        <v>23</v>
      </c>
      <c r="L143" s="19">
        <f>VLOOKUP($A143,'FtLauderdale GTs'!$A:$Z,17,0)</f>
        <v>42644</v>
      </c>
      <c r="M143" s="6">
        <f>VLOOKUP($A143,'FtLauderdale GTs'!$A:$Z,24,0)</f>
        <v>9003.7658333333329</v>
      </c>
      <c r="N143" s="6">
        <f>VLOOKUP($A143,'FtLauderdale GTs'!$A:$Z,25,0)</f>
        <v>1596.0483099305554</v>
      </c>
      <c r="O143" s="6">
        <f>VLOOKUP($A143,'FtLauderdale GTs'!$A:$Z,26,0)</f>
        <v>7407.7175234027791</v>
      </c>
      <c r="P143" s="6">
        <f t="shared" si="2"/>
        <v>0</v>
      </c>
    </row>
    <row r="144" spans="1:16" x14ac:dyDescent="0.25">
      <c r="A144" s="11">
        <v>99802483</v>
      </c>
      <c r="B144" s="11" t="s">
        <v>24</v>
      </c>
      <c r="C144" s="11" t="s">
        <v>41</v>
      </c>
      <c r="D144" s="11" t="s">
        <v>47</v>
      </c>
      <c r="E144" s="11" t="s">
        <v>457</v>
      </c>
      <c r="F144" s="18">
        <v>40118</v>
      </c>
      <c r="G144" s="19">
        <v>40118</v>
      </c>
      <c r="H144" s="11" t="s">
        <v>20</v>
      </c>
      <c r="I144" s="11" t="s">
        <v>48</v>
      </c>
      <c r="J144" s="11" t="s">
        <v>407</v>
      </c>
      <c r="K144" s="11" t="s">
        <v>23</v>
      </c>
      <c r="L144" s="19">
        <f>VLOOKUP($A144,'FtLauderdale GTs'!$A:$Z,17,0)</f>
        <v>42522</v>
      </c>
      <c r="M144" s="6">
        <f>VLOOKUP($A144,'FtLauderdale GTs'!$A:$Z,24,0)</f>
        <v>12389.116666666665</v>
      </c>
      <c r="N144" s="6">
        <f>VLOOKUP($A144,'FtLauderdale GTs'!$A:$Z,25,0)</f>
        <v>5288.6991208333329</v>
      </c>
      <c r="O144" s="6">
        <f>VLOOKUP($A144,'FtLauderdale GTs'!$A:$Z,26,0)</f>
        <v>7100.417545833333</v>
      </c>
      <c r="P144" s="6">
        <f t="shared" si="2"/>
        <v>0</v>
      </c>
    </row>
    <row r="145" spans="1:16" x14ac:dyDescent="0.25">
      <c r="A145" s="11">
        <v>671656092</v>
      </c>
      <c r="B145" s="11" t="s">
        <v>24</v>
      </c>
      <c r="C145" s="11" t="s">
        <v>41</v>
      </c>
      <c r="D145" s="11" t="s">
        <v>47</v>
      </c>
      <c r="E145" s="11" t="s">
        <v>466</v>
      </c>
      <c r="F145" s="18">
        <v>41913</v>
      </c>
      <c r="G145" s="19">
        <v>41913</v>
      </c>
      <c r="H145" s="11" t="s">
        <v>68</v>
      </c>
      <c r="I145" s="11" t="s">
        <v>48</v>
      </c>
      <c r="J145" s="11" t="s">
        <v>70</v>
      </c>
      <c r="K145" s="11" t="s">
        <v>23</v>
      </c>
      <c r="L145" s="19">
        <f>VLOOKUP($A145,'FtLauderdale GTs'!$A:$Z,17,0)</f>
        <v>42644</v>
      </c>
      <c r="M145" s="6">
        <f>VLOOKUP($A145,'FtLauderdale GTs'!$A:$Z,24,0)</f>
        <v>7877.2375000000002</v>
      </c>
      <c r="N145" s="6">
        <f>VLOOKUP($A145,'FtLauderdale GTs'!$A:$Z,25,0)</f>
        <v>885.74237812499996</v>
      </c>
      <c r="O145" s="6">
        <f>VLOOKUP($A145,'FtLauderdale GTs'!$A:$Z,26,0)</f>
        <v>6991.4951218750002</v>
      </c>
      <c r="P145" s="6">
        <f t="shared" si="2"/>
        <v>0</v>
      </c>
    </row>
    <row r="146" spans="1:16" x14ac:dyDescent="0.25">
      <c r="A146" s="11">
        <v>671656003</v>
      </c>
      <c r="B146" s="11" t="s">
        <v>24</v>
      </c>
      <c r="C146" s="11" t="s">
        <v>41</v>
      </c>
      <c r="D146" s="11" t="s">
        <v>60</v>
      </c>
      <c r="E146" s="11" t="s">
        <v>466</v>
      </c>
      <c r="F146" s="18">
        <v>41913</v>
      </c>
      <c r="G146" s="19">
        <v>41913</v>
      </c>
      <c r="H146" s="11" t="s">
        <v>68</v>
      </c>
      <c r="I146" s="11" t="s">
        <v>59</v>
      </c>
      <c r="J146" s="11" t="s">
        <v>70</v>
      </c>
      <c r="K146" s="11" t="s">
        <v>23</v>
      </c>
      <c r="L146" s="19">
        <f>VLOOKUP($A146,'FtLauderdale GTs'!$A:$Z,17,0)</f>
        <v>42522</v>
      </c>
      <c r="M146" s="6">
        <f>VLOOKUP($A146,'FtLauderdale GTs'!$A:$Z,24,0)</f>
        <v>7242.2716666666665</v>
      </c>
      <c r="N146" s="6">
        <f>VLOOKUP($A146,'FtLauderdale GTs'!$A:$Z,25,0)</f>
        <v>394.0249454166667</v>
      </c>
      <c r="O146" s="6">
        <f>VLOOKUP($A146,'FtLauderdale GTs'!$A:$Z,26,0)</f>
        <v>6848.2467212499996</v>
      </c>
      <c r="P146" s="6">
        <f t="shared" si="2"/>
        <v>0</v>
      </c>
    </row>
    <row r="147" spans="1:16" x14ac:dyDescent="0.25">
      <c r="A147" s="11">
        <v>627574775</v>
      </c>
      <c r="B147" s="11" t="s">
        <v>24</v>
      </c>
      <c r="C147" s="11" t="s">
        <v>41</v>
      </c>
      <c r="D147" s="11" t="s">
        <v>47</v>
      </c>
      <c r="E147" s="11" t="s">
        <v>462</v>
      </c>
      <c r="F147" s="18">
        <v>40452</v>
      </c>
      <c r="G147" s="19">
        <v>40452</v>
      </c>
      <c r="H147" s="11" t="s">
        <v>20</v>
      </c>
      <c r="I147" s="11" t="s">
        <v>48</v>
      </c>
      <c r="J147" s="11" t="s">
        <v>407</v>
      </c>
      <c r="K147" s="11" t="s">
        <v>23</v>
      </c>
      <c r="L147" s="19">
        <f>VLOOKUP($A147,'FtLauderdale GTs'!$A:$Z,17,0)</f>
        <v>42644</v>
      </c>
      <c r="M147" s="6">
        <f>VLOOKUP($A147,'FtLauderdale GTs'!$A:$Z,24,0)</f>
        <v>10499.023333333333</v>
      </c>
      <c r="N147" s="6">
        <f>VLOOKUP($A147,'FtLauderdale GTs'!$A:$Z,25,0)</f>
        <v>3902.7818163888883</v>
      </c>
      <c r="O147" s="6">
        <f>VLOOKUP($A147,'FtLauderdale GTs'!$A:$Z,26,0)</f>
        <v>6596.2415169444439</v>
      </c>
      <c r="P147" s="6">
        <f t="shared" si="2"/>
        <v>0</v>
      </c>
    </row>
    <row r="148" spans="1:16" x14ac:dyDescent="0.25">
      <c r="A148" s="11">
        <v>671656151</v>
      </c>
      <c r="B148" s="11" t="s">
        <v>24</v>
      </c>
      <c r="C148" s="11" t="s">
        <v>41</v>
      </c>
      <c r="D148" s="11" t="s">
        <v>47</v>
      </c>
      <c r="E148" s="11" t="s">
        <v>466</v>
      </c>
      <c r="F148" s="18">
        <v>41913</v>
      </c>
      <c r="G148" s="19">
        <v>41913</v>
      </c>
      <c r="H148" s="11" t="s">
        <v>68</v>
      </c>
      <c r="I148" s="11" t="s">
        <v>48</v>
      </c>
      <c r="J148" s="11" t="s">
        <v>70</v>
      </c>
      <c r="K148" s="11" t="s">
        <v>23</v>
      </c>
      <c r="L148" s="19">
        <f>VLOOKUP($A148,'FtLauderdale GTs'!$A:$Z,17,0)</f>
        <v>42522</v>
      </c>
      <c r="M148" s="6">
        <f>VLOOKUP($A148,'FtLauderdale GTs'!$A:$Z,24,0)</f>
        <v>7491.0091666666667</v>
      </c>
      <c r="N148" s="6">
        <f>VLOOKUP($A148,'FtLauderdale GTs'!$A:$Z,25,0)</f>
        <v>769.90028270833329</v>
      </c>
      <c r="O148" s="6">
        <f>VLOOKUP($A148,'FtLauderdale GTs'!$A:$Z,26,0)</f>
        <v>6721.1088839583326</v>
      </c>
      <c r="P148" s="6">
        <f t="shared" si="2"/>
        <v>0</v>
      </c>
    </row>
    <row r="149" spans="1:16" x14ac:dyDescent="0.25">
      <c r="A149" s="11">
        <v>53499</v>
      </c>
      <c r="B149" s="11" t="s">
        <v>24</v>
      </c>
      <c r="C149" s="11" t="s">
        <v>41</v>
      </c>
      <c r="D149" s="11" t="s">
        <v>53</v>
      </c>
      <c r="E149" s="11" t="s">
        <v>61</v>
      </c>
      <c r="F149" s="18">
        <v>25750</v>
      </c>
      <c r="G149" s="19">
        <v>25750</v>
      </c>
      <c r="H149" s="11" t="s">
        <v>20</v>
      </c>
      <c r="I149" s="11" t="s">
        <v>55</v>
      </c>
      <c r="J149" s="11" t="s">
        <v>56</v>
      </c>
      <c r="K149" s="11" t="s">
        <v>23</v>
      </c>
      <c r="L149" s="19">
        <f>VLOOKUP($A149,'FtLauderdale GTs'!$A:$Z,17,0)</f>
        <v>42644</v>
      </c>
      <c r="M149" s="6">
        <f>VLOOKUP($A149,'FtLauderdale GTs'!$A:$Z,24,0)</f>
        <v>292180.54249999998</v>
      </c>
      <c r="N149" s="6">
        <f>VLOOKUP($A149,'FtLauderdale GTs'!$A:$Z,25,0)</f>
        <v>292566.09234187496</v>
      </c>
      <c r="O149" s="6">
        <f>VLOOKUP($A149,'FtLauderdale GTs'!$A:$Z,26,0)</f>
        <v>-385.54984187500179</v>
      </c>
      <c r="P149" s="6">
        <f t="shared" si="2"/>
        <v>2.4215296434704214E-11</v>
      </c>
    </row>
    <row r="150" spans="1:16" x14ac:dyDescent="0.25">
      <c r="A150" s="11">
        <v>103269570</v>
      </c>
      <c r="B150" s="11" t="s">
        <v>24</v>
      </c>
      <c r="C150" s="11" t="s">
        <v>41</v>
      </c>
      <c r="D150" s="11" t="s">
        <v>47</v>
      </c>
      <c r="E150" s="11" t="s">
        <v>462</v>
      </c>
      <c r="F150" s="18">
        <v>40269</v>
      </c>
      <c r="G150" s="19">
        <v>40330</v>
      </c>
      <c r="H150" s="11" t="s">
        <v>20</v>
      </c>
      <c r="I150" s="11" t="s">
        <v>48</v>
      </c>
      <c r="J150" s="11" t="s">
        <v>407</v>
      </c>
      <c r="K150" s="11" t="s">
        <v>23</v>
      </c>
      <c r="L150" s="19">
        <f>VLOOKUP($A150,'FtLauderdale GTs'!$A:$Z,17,0)</f>
        <v>42522</v>
      </c>
      <c r="M150" s="6">
        <f>VLOOKUP($A150,'FtLauderdale GTs'!$A:$Z,24,0)</f>
        <v>10220.411666666667</v>
      </c>
      <c r="N150" s="6">
        <f>VLOOKUP($A150,'FtLauderdale GTs'!$A:$Z,25,0)</f>
        <v>3700.4206204166667</v>
      </c>
      <c r="O150" s="6">
        <f>VLOOKUP($A150,'FtLauderdale GTs'!$A:$Z,26,0)</f>
        <v>6519.9910462500002</v>
      </c>
      <c r="P150" s="6">
        <f t="shared" si="2"/>
        <v>0</v>
      </c>
    </row>
    <row r="151" spans="1:16" x14ac:dyDescent="0.25">
      <c r="A151" s="11">
        <v>669454100</v>
      </c>
      <c r="B151" s="11" t="s">
        <v>24</v>
      </c>
      <c r="C151" s="11" t="s">
        <v>41</v>
      </c>
      <c r="D151" s="11" t="s">
        <v>47</v>
      </c>
      <c r="E151" s="11" t="s">
        <v>466</v>
      </c>
      <c r="F151" s="18">
        <v>41883</v>
      </c>
      <c r="G151" s="19">
        <v>41883</v>
      </c>
      <c r="H151" s="11" t="s">
        <v>68</v>
      </c>
      <c r="I151" s="11" t="s">
        <v>48</v>
      </c>
      <c r="J151" s="11" t="s">
        <v>70</v>
      </c>
      <c r="K151" s="11" t="s">
        <v>23</v>
      </c>
      <c r="L151" s="19">
        <f>VLOOKUP($A151,'FtLauderdale GTs'!$A:$Z,17,0)</f>
        <v>42644</v>
      </c>
      <c r="M151" s="6">
        <f>VLOOKUP($A151,'FtLauderdale GTs'!$A:$Z,24,0)</f>
        <v>7253.7941666666657</v>
      </c>
      <c r="N151" s="6">
        <f>VLOOKUP($A151,'FtLauderdale GTs'!$A:$Z,25,0)</f>
        <v>815.63836673611104</v>
      </c>
      <c r="O151" s="6">
        <f>VLOOKUP($A151,'FtLauderdale GTs'!$A:$Z,26,0)</f>
        <v>6438.1557999305542</v>
      </c>
      <c r="P151" s="6">
        <f t="shared" si="2"/>
        <v>0</v>
      </c>
    </row>
    <row r="152" spans="1:16" x14ac:dyDescent="0.25">
      <c r="A152" s="11">
        <v>41623674</v>
      </c>
      <c r="B152" s="11" t="s">
        <v>24</v>
      </c>
      <c r="C152" s="11" t="s">
        <v>41</v>
      </c>
      <c r="D152" s="11" t="s">
        <v>53</v>
      </c>
      <c r="E152" s="11" t="s">
        <v>61</v>
      </c>
      <c r="F152" s="18">
        <v>25750</v>
      </c>
      <c r="G152" s="19">
        <v>25750</v>
      </c>
      <c r="H152" s="11" t="s">
        <v>20</v>
      </c>
      <c r="I152" s="11" t="s">
        <v>55</v>
      </c>
      <c r="J152" s="11" t="s">
        <v>315</v>
      </c>
      <c r="K152" s="11" t="s">
        <v>23</v>
      </c>
      <c r="L152" s="19">
        <f>VLOOKUP($A152,'FtLauderdale GTs'!$A:$Z,17,0)</f>
        <v>42522</v>
      </c>
      <c r="M152" s="6">
        <f>VLOOKUP($A152,'FtLauderdale GTs'!$A:$Z,24,0)</f>
        <v>287720.57416666666</v>
      </c>
      <c r="N152" s="6">
        <f>VLOOKUP($A152,'FtLauderdale GTs'!$A:$Z,25,0)</f>
        <v>286086.18737645837</v>
      </c>
      <c r="O152" s="6">
        <f>VLOOKUP($A152,'FtLauderdale GTs'!$A:$Z,26,0)</f>
        <v>1634.3867902083002</v>
      </c>
      <c r="P152" s="6">
        <f t="shared" si="2"/>
        <v>-1.4551915228366852E-11</v>
      </c>
    </row>
    <row r="153" spans="1:16" x14ac:dyDescent="0.25">
      <c r="A153" s="11">
        <v>685359864</v>
      </c>
      <c r="B153" s="11" t="s">
        <v>24</v>
      </c>
      <c r="C153" s="11" t="s">
        <v>41</v>
      </c>
      <c r="D153" s="11" t="s">
        <v>47</v>
      </c>
      <c r="E153" s="11" t="s">
        <v>395</v>
      </c>
      <c r="F153" s="18">
        <v>41183</v>
      </c>
      <c r="G153" s="19">
        <v>41183</v>
      </c>
      <c r="H153" s="11" t="s">
        <v>20</v>
      </c>
      <c r="I153" s="11" t="s">
        <v>48</v>
      </c>
      <c r="J153" s="11" t="s">
        <v>407</v>
      </c>
      <c r="K153" s="11" t="s">
        <v>23</v>
      </c>
      <c r="L153" s="19">
        <f>VLOOKUP($A153,'FtLauderdale GTs'!$A:$Z,17,0)</f>
        <v>42644</v>
      </c>
      <c r="M153" s="6">
        <f>VLOOKUP($A153,'FtLauderdale GTs'!$A:$Z,24,0)</f>
        <v>8229.3658333333333</v>
      </c>
      <c r="N153" s="6">
        <f>VLOOKUP($A153,'FtLauderdale GTs'!$A:$Z,25,0)</f>
        <v>1992.2125765972221</v>
      </c>
      <c r="O153" s="6">
        <f>VLOOKUP($A153,'FtLauderdale GTs'!$A:$Z,26,0)</f>
        <v>6237.153256736111</v>
      </c>
      <c r="P153" s="6">
        <f t="shared" si="2"/>
        <v>0</v>
      </c>
    </row>
    <row r="154" spans="1:16" x14ac:dyDescent="0.25">
      <c r="A154" s="11">
        <v>54505</v>
      </c>
      <c r="B154" s="11" t="s">
        <v>24</v>
      </c>
      <c r="C154" s="11" t="s">
        <v>41</v>
      </c>
      <c r="D154" s="11" t="s">
        <v>60</v>
      </c>
      <c r="E154" s="11" t="s">
        <v>91</v>
      </c>
      <c r="F154" s="18">
        <v>32325</v>
      </c>
      <c r="G154" s="19">
        <v>32325</v>
      </c>
      <c r="H154" s="11" t="s">
        <v>20</v>
      </c>
      <c r="I154" s="11" t="s">
        <v>59</v>
      </c>
      <c r="J154" s="11" t="s">
        <v>62</v>
      </c>
      <c r="K154" s="11" t="s">
        <v>23</v>
      </c>
      <c r="L154" s="19">
        <f>VLOOKUP($A154,'FtLauderdale GTs'!$A:$Z,17,0)</f>
        <v>42522</v>
      </c>
      <c r="M154" s="6">
        <f>VLOOKUP($A154,'FtLauderdale GTs'!$A:$Z,24,0)</f>
        <v>39101.058333333327</v>
      </c>
      <c r="N154" s="6">
        <f>VLOOKUP($A154,'FtLauderdale GTs'!$A:$Z,25,0)</f>
        <v>33566.268335416666</v>
      </c>
      <c r="O154" s="6">
        <f>VLOOKUP($A154,'FtLauderdale GTs'!$A:$Z,26,0)</f>
        <v>5534.7899979166623</v>
      </c>
      <c r="P154" s="6">
        <f t="shared" si="2"/>
        <v>0</v>
      </c>
    </row>
    <row r="155" spans="1:16" x14ac:dyDescent="0.25">
      <c r="A155" s="11">
        <v>686344373</v>
      </c>
      <c r="B155" s="11" t="s">
        <v>24</v>
      </c>
      <c r="C155" s="11" t="s">
        <v>41</v>
      </c>
      <c r="D155" s="11" t="s">
        <v>47</v>
      </c>
      <c r="E155" s="11" t="s">
        <v>491</v>
      </c>
      <c r="F155" s="18">
        <v>42156</v>
      </c>
      <c r="G155" s="19">
        <v>42156</v>
      </c>
      <c r="H155" s="11" t="s">
        <v>68</v>
      </c>
      <c r="I155" s="11" t="s">
        <v>48</v>
      </c>
      <c r="J155" s="11" t="s">
        <v>70</v>
      </c>
      <c r="K155" s="11" t="s">
        <v>23</v>
      </c>
      <c r="L155" s="19">
        <f>VLOOKUP($A155,'FtLauderdale GTs'!$A:$Z,17,0)</f>
        <v>42644</v>
      </c>
      <c r="M155" s="6">
        <f>VLOOKUP($A155,'FtLauderdale GTs'!$A:$Z,24,0)</f>
        <v>6615.7666666666664</v>
      </c>
      <c r="N155" s="6">
        <f>VLOOKUP($A155,'FtLauderdale GTs'!$A:$Z,25,0)</f>
        <v>368.6561694444444</v>
      </c>
      <c r="O155" s="6">
        <f>VLOOKUP($A155,'FtLauderdale GTs'!$A:$Z,26,0)</f>
        <v>6247.110497222222</v>
      </c>
      <c r="P155" s="6">
        <f t="shared" si="2"/>
        <v>0</v>
      </c>
    </row>
    <row r="156" spans="1:16" x14ac:dyDescent="0.25">
      <c r="A156" s="11">
        <v>669454097</v>
      </c>
      <c r="B156" s="11" t="s">
        <v>24</v>
      </c>
      <c r="C156" s="11" t="s">
        <v>41</v>
      </c>
      <c r="D156" s="11" t="s">
        <v>47</v>
      </c>
      <c r="E156" s="11" t="s">
        <v>466</v>
      </c>
      <c r="F156" s="18">
        <v>41883</v>
      </c>
      <c r="G156" s="19">
        <v>41883</v>
      </c>
      <c r="H156" s="11" t="s">
        <v>68</v>
      </c>
      <c r="I156" s="11" t="s">
        <v>48</v>
      </c>
      <c r="J156" s="11" t="s">
        <v>70</v>
      </c>
      <c r="K156" s="11" t="s">
        <v>23</v>
      </c>
      <c r="L156" s="19">
        <f>VLOOKUP($A156,'FtLauderdale GTs'!$A:$Z,17,0)</f>
        <v>42522</v>
      </c>
      <c r="M156" s="6">
        <f>VLOOKUP($A156,'FtLauderdale GTs'!$A:$Z,24,0)</f>
        <v>7008.1274999999996</v>
      </c>
      <c r="N156" s="6">
        <f>VLOOKUP($A156,'FtLauderdale GTs'!$A:$Z,25,0)</f>
        <v>720.27427312500004</v>
      </c>
      <c r="O156" s="6">
        <f>VLOOKUP($A156,'FtLauderdale GTs'!$A:$Z,26,0)</f>
        <v>6287.8532268749996</v>
      </c>
      <c r="P156" s="6">
        <f t="shared" si="2"/>
        <v>0</v>
      </c>
    </row>
    <row r="157" spans="1:16" x14ac:dyDescent="0.25">
      <c r="A157" s="11">
        <v>656618661</v>
      </c>
      <c r="B157" s="11" t="s">
        <v>24</v>
      </c>
      <c r="C157" s="11" t="s">
        <v>41</v>
      </c>
      <c r="D157" s="11" t="s">
        <v>47</v>
      </c>
      <c r="E157" s="11" t="s">
        <v>466</v>
      </c>
      <c r="F157" s="18">
        <v>41699</v>
      </c>
      <c r="G157" s="19">
        <v>41699</v>
      </c>
      <c r="H157" s="11" t="s">
        <v>68</v>
      </c>
      <c r="I157" s="11" t="s">
        <v>48</v>
      </c>
      <c r="J157" s="11" t="s">
        <v>70</v>
      </c>
      <c r="K157" s="11" t="s">
        <v>23</v>
      </c>
      <c r="L157" s="19">
        <f>VLOOKUP($A157,'FtLauderdale GTs'!$A:$Z,17,0)</f>
        <v>42644</v>
      </c>
      <c r="M157" s="6">
        <f>VLOOKUP($A157,'FtLauderdale GTs'!$A:$Z,24,0)</f>
        <v>6977.9783333333335</v>
      </c>
      <c r="N157" s="6">
        <f>VLOOKUP($A157,'FtLauderdale GTs'!$A:$Z,25,0)</f>
        <v>784.62481930555555</v>
      </c>
      <c r="O157" s="6">
        <f>VLOOKUP($A157,'FtLauderdale GTs'!$A:$Z,26,0)</f>
        <v>6193.3535140277772</v>
      </c>
      <c r="P157" s="6">
        <f t="shared" si="2"/>
        <v>0</v>
      </c>
    </row>
    <row r="158" spans="1:16" x14ac:dyDescent="0.25">
      <c r="A158" s="11">
        <v>49066482</v>
      </c>
      <c r="B158" s="11" t="s">
        <v>24</v>
      </c>
      <c r="C158" s="11" t="s">
        <v>41</v>
      </c>
      <c r="D158" s="11" t="s">
        <v>60</v>
      </c>
      <c r="E158" s="11" t="s">
        <v>390</v>
      </c>
      <c r="F158" s="18">
        <v>38292</v>
      </c>
      <c r="G158" s="19">
        <v>37987</v>
      </c>
      <c r="H158" s="11" t="s">
        <v>20</v>
      </c>
      <c r="I158" s="11" t="s">
        <v>59</v>
      </c>
      <c r="J158" s="11" t="s">
        <v>334</v>
      </c>
      <c r="K158" s="11" t="s">
        <v>23</v>
      </c>
      <c r="L158" s="19">
        <f>VLOOKUP($A158,'FtLauderdale GTs'!$A:$Z,17,0)</f>
        <v>42522</v>
      </c>
      <c r="M158" s="6">
        <f>VLOOKUP($A158,'FtLauderdale GTs'!$A:$Z,24,0)</f>
        <v>9489.5808333333334</v>
      </c>
      <c r="N158" s="6">
        <f>VLOOKUP($A158,'FtLauderdale GTs'!$A:$Z,25,0)</f>
        <v>3450.9183981249998</v>
      </c>
      <c r="O158" s="6">
        <f>VLOOKUP($A158,'FtLauderdale GTs'!$A:$Z,26,0)</f>
        <v>6038.6624352083336</v>
      </c>
      <c r="P158" s="6">
        <f t="shared" si="2"/>
        <v>0</v>
      </c>
    </row>
    <row r="159" spans="1:16" x14ac:dyDescent="0.25">
      <c r="A159" s="11">
        <v>48559564</v>
      </c>
      <c r="B159" s="11" t="s">
        <v>24</v>
      </c>
      <c r="C159" s="11" t="s">
        <v>41</v>
      </c>
      <c r="D159" s="11" t="s">
        <v>411</v>
      </c>
      <c r="E159" s="11" t="s">
        <v>390</v>
      </c>
      <c r="F159" s="18">
        <v>38047</v>
      </c>
      <c r="G159" s="19">
        <v>37987</v>
      </c>
      <c r="H159" s="11" t="s">
        <v>20</v>
      </c>
      <c r="I159" s="11" t="s">
        <v>69</v>
      </c>
      <c r="J159" s="11" t="s">
        <v>200</v>
      </c>
      <c r="K159" s="11" t="s">
        <v>410</v>
      </c>
      <c r="L159" s="19">
        <f>VLOOKUP($A159,'FtLauderdale GTs'!$A:$Z,17,0)</f>
        <v>42644</v>
      </c>
      <c r="M159" s="6">
        <f>VLOOKUP($A159,'FtLauderdale GTs'!$A:$Z,24,0)</f>
        <v>9403.2858333333315</v>
      </c>
      <c r="N159" s="6">
        <f>VLOOKUP($A159,'FtLauderdale GTs'!$A:$Z,25,0)</f>
        <v>3459.451717638889</v>
      </c>
      <c r="O159" s="6">
        <f>VLOOKUP($A159,'FtLauderdale GTs'!$A:$Z,26,0)</f>
        <v>5943.8341156944434</v>
      </c>
      <c r="P159" s="6">
        <f t="shared" si="2"/>
        <v>0</v>
      </c>
    </row>
    <row r="160" spans="1:16" x14ac:dyDescent="0.25">
      <c r="A160" s="11">
        <v>53641</v>
      </c>
      <c r="B160" s="11" t="s">
        <v>24</v>
      </c>
      <c r="C160" s="11" t="s">
        <v>41</v>
      </c>
      <c r="D160" s="11" t="s">
        <v>53</v>
      </c>
      <c r="E160" s="11" t="s">
        <v>61</v>
      </c>
      <c r="F160" s="18">
        <v>25750</v>
      </c>
      <c r="G160" s="19">
        <v>25750</v>
      </c>
      <c r="H160" s="11" t="s">
        <v>20</v>
      </c>
      <c r="I160" s="11" t="s">
        <v>55</v>
      </c>
      <c r="J160" s="11" t="s">
        <v>320</v>
      </c>
      <c r="K160" s="11" t="s">
        <v>23</v>
      </c>
      <c r="L160" s="19">
        <f>VLOOKUP($A160,'FtLauderdale GTs'!$A:$Z,17,0)</f>
        <v>42522</v>
      </c>
      <c r="M160" s="6">
        <f>VLOOKUP($A160,'FtLauderdale GTs'!$A:$Z,24,0)</f>
        <v>244265.96333333335</v>
      </c>
      <c r="N160" s="6">
        <f>VLOOKUP($A160,'FtLauderdale GTs'!$A:$Z,25,0)</f>
        <v>242878.42642249999</v>
      </c>
      <c r="O160" s="6">
        <f>VLOOKUP($A160,'FtLauderdale GTs'!$A:$Z,26,0)</f>
        <v>1387.5369108333348</v>
      </c>
      <c r="P160" s="6">
        <f t="shared" si="2"/>
        <v>1.9554136088117957E-11</v>
      </c>
    </row>
    <row r="161" spans="1:16" x14ac:dyDescent="0.25">
      <c r="A161" s="11">
        <v>49392</v>
      </c>
      <c r="B161" s="11" t="s">
        <v>24</v>
      </c>
      <c r="C161" s="11" t="s">
        <v>41</v>
      </c>
      <c r="D161" s="11" t="s">
        <v>42</v>
      </c>
      <c r="E161" s="11" t="s">
        <v>43</v>
      </c>
      <c r="F161" s="18">
        <v>34881</v>
      </c>
      <c r="G161" s="19">
        <v>34881</v>
      </c>
      <c r="H161" s="11" t="s">
        <v>20</v>
      </c>
      <c r="I161" s="11" t="s">
        <v>39</v>
      </c>
      <c r="J161" s="11" t="s">
        <v>145</v>
      </c>
      <c r="K161" s="11" t="s">
        <v>23</v>
      </c>
      <c r="L161" s="19">
        <f>VLOOKUP($A161,'FtLauderdale GTs'!$A:$Z,17,0)</f>
        <v>42644</v>
      </c>
      <c r="M161" s="6">
        <f>VLOOKUP($A161,'FtLauderdale GTs'!$A:$Z,24,0)</f>
        <v>29861.314999999999</v>
      </c>
      <c r="N161" s="6">
        <f>VLOOKUP($A161,'FtLauderdale GTs'!$A:$Z,25,0)</f>
        <v>25030.751340833333</v>
      </c>
      <c r="O161" s="6">
        <f>VLOOKUP($A161,'FtLauderdale GTs'!$A:$Z,26,0)</f>
        <v>4830.5636591666662</v>
      </c>
      <c r="P161" s="6">
        <f t="shared" si="2"/>
        <v>0</v>
      </c>
    </row>
    <row r="162" spans="1:16" x14ac:dyDescent="0.25">
      <c r="A162" s="11">
        <v>54896</v>
      </c>
      <c r="B162" s="11" t="s">
        <v>24</v>
      </c>
      <c r="C162" s="11" t="s">
        <v>41</v>
      </c>
      <c r="D162" s="11" t="s">
        <v>64</v>
      </c>
      <c r="E162" s="11" t="s">
        <v>91</v>
      </c>
      <c r="F162" s="18">
        <v>32325</v>
      </c>
      <c r="G162" s="19">
        <v>32325</v>
      </c>
      <c r="H162" s="11" t="s">
        <v>20</v>
      </c>
      <c r="I162" s="11" t="s">
        <v>65</v>
      </c>
      <c r="J162" s="11" t="s">
        <v>371</v>
      </c>
      <c r="K162" s="11" t="s">
        <v>23</v>
      </c>
      <c r="L162" s="19">
        <f>VLOOKUP($A162,'FtLauderdale GTs'!$A:$Z,17,0)</f>
        <v>42522</v>
      </c>
      <c r="M162" s="6">
        <f>VLOOKUP($A162,'FtLauderdale GTs'!$A:$Z,24,0)</f>
        <v>13934.928333333333</v>
      </c>
      <c r="N162" s="6">
        <f>VLOOKUP($A162,'FtLauderdale GTs'!$A:$Z,25,0)</f>
        <v>8593.9046508333322</v>
      </c>
      <c r="O162" s="6">
        <f>VLOOKUP($A162,'FtLauderdale GTs'!$A:$Z,26,0)</f>
        <v>5341.0236824999993</v>
      </c>
      <c r="P162" s="6">
        <f t="shared" si="2"/>
        <v>0</v>
      </c>
    </row>
    <row r="163" spans="1:16" x14ac:dyDescent="0.25">
      <c r="A163" s="11">
        <v>53510</v>
      </c>
      <c r="B163" s="11" t="s">
        <v>24</v>
      </c>
      <c r="C163" s="11" t="s">
        <v>41</v>
      </c>
      <c r="D163" s="11" t="s">
        <v>53</v>
      </c>
      <c r="E163" s="11" t="s">
        <v>54</v>
      </c>
      <c r="F163" s="18">
        <v>26481</v>
      </c>
      <c r="G163" s="19">
        <v>26481</v>
      </c>
      <c r="H163" s="11" t="s">
        <v>20</v>
      </c>
      <c r="I163" s="11" t="s">
        <v>55</v>
      </c>
      <c r="J163" s="11" t="s">
        <v>313</v>
      </c>
      <c r="K163" s="11" t="s">
        <v>23</v>
      </c>
      <c r="L163" s="19">
        <f>VLOOKUP($A163,'FtLauderdale GTs'!$A:$Z,17,0)</f>
        <v>42644</v>
      </c>
      <c r="M163" s="6">
        <f>VLOOKUP($A163,'FtLauderdale GTs'!$A:$Z,24,0)</f>
        <v>84236.588333333333</v>
      </c>
      <c r="N163" s="6">
        <f>VLOOKUP($A163,'FtLauderdale GTs'!$A:$Z,25,0)</f>
        <v>80704.368217916664</v>
      </c>
      <c r="O163" s="6">
        <f>VLOOKUP($A163,'FtLauderdale GTs'!$A:$Z,26,0)</f>
        <v>3532.220115416676</v>
      </c>
      <c r="P163" s="6">
        <f t="shared" si="2"/>
        <v>-7.2759576141834259E-12</v>
      </c>
    </row>
    <row r="164" spans="1:16" x14ac:dyDescent="0.25">
      <c r="A164" s="11">
        <v>72109779</v>
      </c>
      <c r="B164" s="11" t="s">
        <v>24</v>
      </c>
      <c r="C164" s="11" t="s">
        <v>41</v>
      </c>
      <c r="D164" s="11" t="s">
        <v>60</v>
      </c>
      <c r="E164" s="11" t="s">
        <v>424</v>
      </c>
      <c r="F164" s="18">
        <v>39022</v>
      </c>
      <c r="G164" s="19">
        <v>38718</v>
      </c>
      <c r="H164" s="11" t="s">
        <v>20</v>
      </c>
      <c r="I164" s="11" t="s">
        <v>59</v>
      </c>
      <c r="J164" s="11" t="s">
        <v>334</v>
      </c>
      <c r="K164" s="11" t="s">
        <v>23</v>
      </c>
      <c r="L164" s="19">
        <f>VLOOKUP($A164,'FtLauderdale GTs'!$A:$Z,17,0)</f>
        <v>42522</v>
      </c>
      <c r="M164" s="6">
        <f>VLOOKUP($A164,'FtLauderdale GTs'!$A:$Z,24,0)</f>
        <v>7783.2608333333328</v>
      </c>
      <c r="N164" s="6">
        <f>VLOOKUP($A164,'FtLauderdale GTs'!$A:$Z,25,0)</f>
        <v>2349.0138581249998</v>
      </c>
      <c r="O164" s="6">
        <f>VLOOKUP($A164,'FtLauderdale GTs'!$A:$Z,26,0)</f>
        <v>5434.2469752083325</v>
      </c>
      <c r="P164" s="6">
        <f t="shared" si="2"/>
        <v>0</v>
      </c>
    </row>
    <row r="165" spans="1:16" x14ac:dyDescent="0.25">
      <c r="A165" s="11">
        <v>653206631</v>
      </c>
      <c r="B165" s="11" t="s">
        <v>24</v>
      </c>
      <c r="C165" s="11" t="s">
        <v>41</v>
      </c>
      <c r="D165" s="11" t="s">
        <v>42</v>
      </c>
      <c r="E165" s="11" t="s">
        <v>477</v>
      </c>
      <c r="F165" s="18">
        <v>41579</v>
      </c>
      <c r="G165" s="19">
        <v>41579</v>
      </c>
      <c r="H165" s="11" t="s">
        <v>68</v>
      </c>
      <c r="I165" s="11" t="s">
        <v>39</v>
      </c>
      <c r="J165" s="11" t="s">
        <v>70</v>
      </c>
      <c r="K165" s="11" t="s">
        <v>23</v>
      </c>
      <c r="L165" s="19">
        <f>VLOOKUP($A165,'FtLauderdale GTs'!$A:$Z,17,0)</f>
        <v>42644</v>
      </c>
      <c r="M165" s="6">
        <f>VLOOKUP($A165,'FtLauderdale GTs'!$A:$Z,24,0)</f>
        <v>6066.17</v>
      </c>
      <c r="N165" s="6">
        <f>VLOOKUP($A165,'FtLauderdale GTs'!$A:$Z,25,0)</f>
        <v>693.49538500000006</v>
      </c>
      <c r="O165" s="6">
        <f>VLOOKUP($A165,'FtLauderdale GTs'!$A:$Z,26,0)</f>
        <v>5372.6746149999999</v>
      </c>
      <c r="P165" s="6">
        <f t="shared" si="2"/>
        <v>0</v>
      </c>
    </row>
    <row r="166" spans="1:16" x14ac:dyDescent="0.25">
      <c r="A166" s="11">
        <v>90542882</v>
      </c>
      <c r="B166" s="11" t="s">
        <v>24</v>
      </c>
      <c r="C166" s="11" t="s">
        <v>41</v>
      </c>
      <c r="D166" s="11" t="s">
        <v>53</v>
      </c>
      <c r="E166" s="11" t="s">
        <v>394</v>
      </c>
      <c r="F166" s="18">
        <v>39539</v>
      </c>
      <c r="G166" s="19">
        <v>39539</v>
      </c>
      <c r="H166" s="11" t="s">
        <v>20</v>
      </c>
      <c r="I166" s="11" t="s">
        <v>55</v>
      </c>
      <c r="J166" s="11" t="s">
        <v>316</v>
      </c>
      <c r="K166" s="11" t="s">
        <v>23</v>
      </c>
      <c r="L166" s="19">
        <f>VLOOKUP($A166,'FtLauderdale GTs'!$A:$Z,17,0)</f>
        <v>42522</v>
      </c>
      <c r="M166" s="6">
        <f>VLOOKUP($A166,'FtLauderdale GTs'!$A:$Z,24,0)</f>
        <v>6272.8691666666664</v>
      </c>
      <c r="N166" s="6">
        <f>VLOOKUP($A166,'FtLauderdale GTs'!$A:$Z,25,0)</f>
        <v>1082.3076893750001</v>
      </c>
      <c r="O166" s="6">
        <f>VLOOKUP($A166,'FtLauderdale GTs'!$A:$Z,26,0)</f>
        <v>5190.5614772916661</v>
      </c>
      <c r="P166" s="6">
        <f t="shared" si="2"/>
        <v>0</v>
      </c>
    </row>
    <row r="167" spans="1:16" x14ac:dyDescent="0.25">
      <c r="A167" s="11">
        <v>637551845</v>
      </c>
      <c r="B167" s="11" t="s">
        <v>24</v>
      </c>
      <c r="C167" s="11" t="s">
        <v>41</v>
      </c>
      <c r="D167" s="11" t="s">
        <v>47</v>
      </c>
      <c r="E167" s="11" t="s">
        <v>395</v>
      </c>
      <c r="F167" s="18">
        <v>41030</v>
      </c>
      <c r="G167" s="19">
        <v>41030</v>
      </c>
      <c r="H167" s="11" t="s">
        <v>20</v>
      </c>
      <c r="I167" s="11" t="s">
        <v>48</v>
      </c>
      <c r="J167" s="11" t="s">
        <v>407</v>
      </c>
      <c r="K167" s="11" t="s">
        <v>23</v>
      </c>
      <c r="L167" s="19">
        <f>VLOOKUP($A167,'FtLauderdale GTs'!$A:$Z,17,0)</f>
        <v>42644</v>
      </c>
      <c r="M167" s="6">
        <f>VLOOKUP($A167,'FtLauderdale GTs'!$A:$Z,24,0)</f>
        <v>6306.336666666667</v>
      </c>
      <c r="N167" s="6">
        <f>VLOOKUP($A167,'FtLauderdale GTs'!$A:$Z,25,0)</f>
        <v>1526.6765769444444</v>
      </c>
      <c r="O167" s="6">
        <f>VLOOKUP($A167,'FtLauderdale GTs'!$A:$Z,26,0)</f>
        <v>4779.6600897222224</v>
      </c>
      <c r="P167" s="6">
        <f t="shared" si="2"/>
        <v>0</v>
      </c>
    </row>
    <row r="168" spans="1:16" x14ac:dyDescent="0.25">
      <c r="A168" s="11">
        <v>671656157</v>
      </c>
      <c r="B168" s="11" t="s">
        <v>24</v>
      </c>
      <c r="C168" s="11" t="s">
        <v>41</v>
      </c>
      <c r="D168" s="11" t="s">
        <v>47</v>
      </c>
      <c r="E168" s="11" t="s">
        <v>466</v>
      </c>
      <c r="F168" s="18">
        <v>41913</v>
      </c>
      <c r="G168" s="19">
        <v>41913</v>
      </c>
      <c r="H168" s="11" t="s">
        <v>68</v>
      </c>
      <c r="I168" s="11" t="s">
        <v>48</v>
      </c>
      <c r="J168" s="11" t="s">
        <v>70</v>
      </c>
      <c r="K168" s="11" t="s">
        <v>23</v>
      </c>
      <c r="L168" s="19">
        <f>VLOOKUP($A168,'FtLauderdale GTs'!$A:$Z,17,0)</f>
        <v>42522</v>
      </c>
      <c r="M168" s="6">
        <f>VLOOKUP($A168,'FtLauderdale GTs'!$A:$Z,24,0)</f>
        <v>5353.0949999999993</v>
      </c>
      <c r="N168" s="6">
        <f>VLOOKUP($A168,'FtLauderdale GTs'!$A:$Z,25,0)</f>
        <v>550.16898291666666</v>
      </c>
      <c r="O168" s="6">
        <f>VLOOKUP($A168,'FtLauderdale GTs'!$A:$Z,26,0)</f>
        <v>4802.9260170833331</v>
      </c>
      <c r="P168" s="6">
        <f t="shared" si="2"/>
        <v>0</v>
      </c>
    </row>
    <row r="169" spans="1:16" x14ac:dyDescent="0.25">
      <c r="A169" s="11">
        <v>679000602</v>
      </c>
      <c r="B169" s="11" t="s">
        <v>24</v>
      </c>
      <c r="C169" s="11" t="s">
        <v>41</v>
      </c>
      <c r="D169" s="11" t="s">
        <v>47</v>
      </c>
      <c r="E169" s="11" t="s">
        <v>491</v>
      </c>
      <c r="F169" s="18">
        <v>42036</v>
      </c>
      <c r="G169" s="19">
        <v>42036</v>
      </c>
      <c r="H169" s="11" t="s">
        <v>68</v>
      </c>
      <c r="I169" s="11" t="s">
        <v>48</v>
      </c>
      <c r="J169" s="11" t="s">
        <v>70</v>
      </c>
      <c r="K169" s="11" t="s">
        <v>23</v>
      </c>
      <c r="L169" s="19">
        <f>VLOOKUP($A169,'FtLauderdale GTs'!$A:$Z,17,0)</f>
        <v>42644</v>
      </c>
      <c r="M169" s="6">
        <f>VLOOKUP($A169,'FtLauderdale GTs'!$A:$Z,24,0)</f>
        <v>4882.2858333333334</v>
      </c>
      <c r="N169" s="6">
        <f>VLOOKUP($A169,'FtLauderdale GTs'!$A:$Z,25,0)</f>
        <v>272.06597993055556</v>
      </c>
      <c r="O169" s="6">
        <f>VLOOKUP($A169,'FtLauderdale GTs'!$A:$Z,26,0)</f>
        <v>4610.2198534027775</v>
      </c>
      <c r="P169" s="6">
        <f t="shared" si="2"/>
        <v>0</v>
      </c>
    </row>
    <row r="170" spans="1:16" x14ac:dyDescent="0.25">
      <c r="A170" s="11">
        <v>50022</v>
      </c>
      <c r="B170" s="11" t="s">
        <v>24</v>
      </c>
      <c r="C170" s="11" t="s">
        <v>41</v>
      </c>
      <c r="D170" s="11" t="s">
        <v>42</v>
      </c>
      <c r="E170" s="11" t="s">
        <v>138</v>
      </c>
      <c r="F170" s="18">
        <v>34151</v>
      </c>
      <c r="G170" s="19">
        <v>34151</v>
      </c>
      <c r="H170" s="11" t="s">
        <v>20</v>
      </c>
      <c r="I170" s="11" t="s">
        <v>39</v>
      </c>
      <c r="J170" s="11" t="s">
        <v>186</v>
      </c>
      <c r="K170" s="11" t="s">
        <v>23</v>
      </c>
      <c r="L170" s="19">
        <f>VLOOKUP($A170,'FtLauderdale GTs'!$A:$Z,17,0)</f>
        <v>42522</v>
      </c>
      <c r="M170" s="6">
        <f>VLOOKUP($A170,'FtLauderdale GTs'!$A:$Z,24,0)</f>
        <v>44137.023333333338</v>
      </c>
      <c r="N170" s="6">
        <f>VLOOKUP($A170,'FtLauderdale GTs'!$A:$Z,25,0)</f>
        <v>40223.586718333325</v>
      </c>
      <c r="O170" s="6">
        <f>VLOOKUP($A170,'FtLauderdale GTs'!$A:$Z,26,0)</f>
        <v>3913.4366150000078</v>
      </c>
      <c r="P170" s="6">
        <f t="shared" si="2"/>
        <v>5.4569682106375694E-12</v>
      </c>
    </row>
    <row r="171" spans="1:16" x14ac:dyDescent="0.25">
      <c r="A171" s="11">
        <v>90543006</v>
      </c>
      <c r="B171" s="11" t="s">
        <v>24</v>
      </c>
      <c r="C171" s="11" t="s">
        <v>41</v>
      </c>
      <c r="D171" s="11" t="s">
        <v>53</v>
      </c>
      <c r="E171" s="11" t="s">
        <v>90</v>
      </c>
      <c r="F171" s="18">
        <v>26115</v>
      </c>
      <c r="G171" s="19">
        <v>26115</v>
      </c>
      <c r="H171" s="11" t="s">
        <v>20</v>
      </c>
      <c r="I171" s="11" t="s">
        <v>55</v>
      </c>
      <c r="J171" s="11" t="s">
        <v>316</v>
      </c>
      <c r="K171" s="11" t="s">
        <v>23</v>
      </c>
      <c r="L171" s="19">
        <f>VLOOKUP($A171,'FtLauderdale GTs'!$A:$Z,17,0)</f>
        <v>42644</v>
      </c>
      <c r="M171" s="6">
        <f>VLOOKUP($A171,'FtLauderdale GTs'!$A:$Z,24,0)</f>
        <v>105814.98583333332</v>
      </c>
      <c r="N171" s="6">
        <f>VLOOKUP($A171,'FtLauderdale GTs'!$A:$Z,25,0)</f>
        <v>103666.27842770834</v>
      </c>
      <c r="O171" s="6">
        <f>VLOOKUP($A171,'FtLauderdale GTs'!$A:$Z,26,0)</f>
        <v>2148.7074056249885</v>
      </c>
      <c r="P171" s="6">
        <f t="shared" si="2"/>
        <v>-4.5474735088646412E-12</v>
      </c>
    </row>
    <row r="172" spans="1:16" x14ac:dyDescent="0.25">
      <c r="A172" s="11">
        <v>679000590</v>
      </c>
      <c r="B172" s="11" t="s">
        <v>24</v>
      </c>
      <c r="C172" s="11" t="s">
        <v>41</v>
      </c>
      <c r="D172" s="11" t="s">
        <v>47</v>
      </c>
      <c r="E172" s="11" t="s">
        <v>491</v>
      </c>
      <c r="F172" s="18">
        <v>42005</v>
      </c>
      <c r="G172" s="19">
        <v>42036</v>
      </c>
      <c r="H172" s="11" t="s">
        <v>68</v>
      </c>
      <c r="I172" s="11" t="s">
        <v>48</v>
      </c>
      <c r="J172" s="11" t="s">
        <v>70</v>
      </c>
      <c r="K172" s="11" t="s">
        <v>23</v>
      </c>
      <c r="L172" s="19">
        <f>VLOOKUP($A172,'FtLauderdale GTs'!$A:$Z,17,0)</f>
        <v>42522</v>
      </c>
      <c r="M172" s="6">
        <f>VLOOKUP($A172,'FtLauderdale GTs'!$A:$Z,24,0)</f>
        <v>4616.6724999999997</v>
      </c>
      <c r="N172" s="6">
        <f>VLOOKUP($A172,'FtLauderdale GTs'!$A:$Z,25,0)</f>
        <v>212.63096020833333</v>
      </c>
      <c r="O172" s="6">
        <f>VLOOKUP($A172,'FtLauderdale GTs'!$A:$Z,26,0)</f>
        <v>4404.0415397916668</v>
      </c>
      <c r="P172" s="6">
        <f t="shared" si="2"/>
        <v>0</v>
      </c>
    </row>
    <row r="173" spans="1:16" x14ac:dyDescent="0.25">
      <c r="A173" s="11">
        <v>626671167</v>
      </c>
      <c r="B173" s="11" t="s">
        <v>24</v>
      </c>
      <c r="C173" s="11" t="s">
        <v>41</v>
      </c>
      <c r="D173" s="11" t="s">
        <v>47</v>
      </c>
      <c r="E173" s="11" t="s">
        <v>471</v>
      </c>
      <c r="F173" s="18">
        <v>40603</v>
      </c>
      <c r="G173" s="19">
        <v>40603</v>
      </c>
      <c r="H173" s="11" t="s">
        <v>20</v>
      </c>
      <c r="I173" s="11" t="s">
        <v>48</v>
      </c>
      <c r="J173" s="11" t="s">
        <v>407</v>
      </c>
      <c r="K173" s="11" t="s">
        <v>23</v>
      </c>
      <c r="L173" s="19">
        <f>VLOOKUP($A173,'FtLauderdale GTs'!$A:$Z,17,0)</f>
        <v>42644</v>
      </c>
      <c r="M173" s="6">
        <f>VLOOKUP($A173,'FtLauderdale GTs'!$A:$Z,24,0)</f>
        <v>6019.3466666666664</v>
      </c>
      <c r="N173" s="6">
        <f>VLOOKUP($A173,'FtLauderdale GTs'!$A:$Z,25,0)</f>
        <v>1847.3761411111111</v>
      </c>
      <c r="O173" s="6">
        <f>VLOOKUP($A173,'FtLauderdale GTs'!$A:$Z,26,0)</f>
        <v>4171.9705255555555</v>
      </c>
      <c r="P173" s="6">
        <f t="shared" si="2"/>
        <v>0</v>
      </c>
    </row>
    <row r="174" spans="1:16" x14ac:dyDescent="0.25">
      <c r="A174" s="11">
        <v>53649</v>
      </c>
      <c r="B174" s="11" t="s">
        <v>24</v>
      </c>
      <c r="C174" s="11" t="s">
        <v>41</v>
      </c>
      <c r="D174" s="11" t="s">
        <v>53</v>
      </c>
      <c r="E174" s="11" t="s">
        <v>61</v>
      </c>
      <c r="F174" s="18">
        <v>25750</v>
      </c>
      <c r="G174" s="19">
        <v>25750</v>
      </c>
      <c r="H174" s="11" t="s">
        <v>20</v>
      </c>
      <c r="I174" s="11" t="s">
        <v>55</v>
      </c>
      <c r="J174" s="11" t="s">
        <v>321</v>
      </c>
      <c r="K174" s="11" t="s">
        <v>23</v>
      </c>
      <c r="L174" s="19">
        <f>VLOOKUP($A174,'FtLauderdale GTs'!$A:$Z,17,0)</f>
        <v>42522</v>
      </c>
      <c r="M174" s="6">
        <f>VLOOKUP($A174,'FtLauderdale GTs'!$A:$Z,24,0)</f>
        <v>183199.4725</v>
      </c>
      <c r="N174" s="6">
        <f>VLOOKUP($A174,'FtLauderdale GTs'!$A:$Z,25,0)</f>
        <v>182158.81752520832</v>
      </c>
      <c r="O174" s="6">
        <f>VLOOKUP($A174,'FtLauderdale GTs'!$A:$Z,26,0)</f>
        <v>1040.6549747916699</v>
      </c>
      <c r="P174" s="6">
        <f t="shared" si="2"/>
        <v>1.7053025658242404E-11</v>
      </c>
    </row>
    <row r="175" spans="1:16" x14ac:dyDescent="0.25">
      <c r="A175" s="11">
        <v>53674</v>
      </c>
      <c r="B175" s="11" t="s">
        <v>24</v>
      </c>
      <c r="C175" s="11" t="s">
        <v>41</v>
      </c>
      <c r="D175" s="11" t="s">
        <v>53</v>
      </c>
      <c r="E175" s="11" t="s">
        <v>61</v>
      </c>
      <c r="F175" s="18">
        <v>25750</v>
      </c>
      <c r="G175" s="19">
        <v>25750</v>
      </c>
      <c r="H175" s="11" t="s">
        <v>20</v>
      </c>
      <c r="I175" s="11" t="s">
        <v>55</v>
      </c>
      <c r="J175" s="11" t="s">
        <v>323</v>
      </c>
      <c r="K175" s="11" t="s">
        <v>23</v>
      </c>
      <c r="L175" s="19">
        <f>VLOOKUP($A175,'FtLauderdale GTs'!$A:$Z,17,0)</f>
        <v>42644</v>
      </c>
      <c r="M175" s="6">
        <f>VLOOKUP($A175,'FtLauderdale GTs'!$A:$Z,24,0)</f>
        <v>183199.4725</v>
      </c>
      <c r="N175" s="6">
        <f>VLOOKUP($A175,'FtLauderdale GTs'!$A:$Z,25,0)</f>
        <v>183441.21383270834</v>
      </c>
      <c r="O175" s="6">
        <f>VLOOKUP($A175,'FtLauderdale GTs'!$A:$Z,26,0)</f>
        <v>-241.74133270833408</v>
      </c>
      <c r="P175" s="6">
        <f t="shared" si="2"/>
        <v>0</v>
      </c>
    </row>
    <row r="176" spans="1:16" x14ac:dyDescent="0.25">
      <c r="A176" s="11">
        <v>15687268</v>
      </c>
      <c r="B176" s="11" t="s">
        <v>24</v>
      </c>
      <c r="C176" s="11" t="s">
        <v>41</v>
      </c>
      <c r="D176" s="11" t="s">
        <v>60</v>
      </c>
      <c r="E176" s="11" t="s">
        <v>389</v>
      </c>
      <c r="F176" s="18">
        <v>37591</v>
      </c>
      <c r="G176" s="19">
        <v>37257</v>
      </c>
      <c r="H176" s="11" t="s">
        <v>20</v>
      </c>
      <c r="I176" s="11" t="s">
        <v>59</v>
      </c>
      <c r="J176" s="11" t="s">
        <v>334</v>
      </c>
      <c r="K176" s="11" t="s">
        <v>23</v>
      </c>
      <c r="L176" s="19">
        <f>VLOOKUP($A176,'FtLauderdale GTs'!$A:$Z,17,0)</f>
        <v>42522</v>
      </c>
      <c r="M176" s="6">
        <f>VLOOKUP($A176,'FtLauderdale GTs'!$A:$Z,24,0)</f>
        <v>6786.0924999999997</v>
      </c>
      <c r="N176" s="6">
        <f>VLOOKUP($A176,'FtLauderdale GTs'!$A:$Z,25,0)</f>
        <v>2887.4976235416666</v>
      </c>
      <c r="O176" s="6">
        <f>VLOOKUP($A176,'FtLauderdale GTs'!$A:$Z,26,0)</f>
        <v>3898.5948764583331</v>
      </c>
      <c r="P176" s="6">
        <f t="shared" si="2"/>
        <v>0</v>
      </c>
    </row>
    <row r="177" spans="1:16" x14ac:dyDescent="0.25">
      <c r="A177" s="11">
        <v>97411748</v>
      </c>
      <c r="B177" s="11" t="s">
        <v>24</v>
      </c>
      <c r="C177" s="11" t="s">
        <v>41</v>
      </c>
      <c r="D177" s="11" t="s">
        <v>53</v>
      </c>
      <c r="E177" s="11" t="s">
        <v>90</v>
      </c>
      <c r="F177" s="18">
        <v>26115</v>
      </c>
      <c r="G177" s="19">
        <v>26115</v>
      </c>
      <c r="H177" s="11" t="s">
        <v>20</v>
      </c>
      <c r="I177" s="11" t="s">
        <v>55</v>
      </c>
      <c r="J177" s="11" t="s">
        <v>314</v>
      </c>
      <c r="K177" s="11" t="s">
        <v>23</v>
      </c>
      <c r="L177" s="19">
        <f>VLOOKUP($A177,'FtLauderdale GTs'!$A:$Z,17,0)</f>
        <v>42644</v>
      </c>
      <c r="M177" s="6">
        <f>VLOOKUP($A177,'FtLauderdale GTs'!$A:$Z,24,0)</f>
        <v>79361.250833333339</v>
      </c>
      <c r="N177" s="6">
        <f>VLOOKUP($A177,'FtLauderdale GTs'!$A:$Z,25,0)</f>
        <v>77749.715956458342</v>
      </c>
      <c r="O177" s="6">
        <f>VLOOKUP($A177,'FtLauderdale GTs'!$A:$Z,26,0)</f>
        <v>1611.5348768749984</v>
      </c>
      <c r="P177" s="6">
        <f t="shared" si="2"/>
        <v>0</v>
      </c>
    </row>
    <row r="178" spans="1:16" x14ac:dyDescent="0.25">
      <c r="A178" s="11">
        <v>103207562</v>
      </c>
      <c r="B178" s="11" t="s">
        <v>24</v>
      </c>
      <c r="C178" s="11" t="s">
        <v>41</v>
      </c>
      <c r="D178" s="11" t="s">
        <v>47</v>
      </c>
      <c r="E178" s="11" t="s">
        <v>462</v>
      </c>
      <c r="F178" s="18">
        <v>40360</v>
      </c>
      <c r="G178" s="19">
        <v>40360</v>
      </c>
      <c r="H178" s="11" t="s">
        <v>20</v>
      </c>
      <c r="I178" s="11" t="s">
        <v>48</v>
      </c>
      <c r="J178" s="11" t="s">
        <v>407</v>
      </c>
      <c r="K178" s="11" t="s">
        <v>23</v>
      </c>
      <c r="L178" s="19">
        <f>VLOOKUP($A178,'FtLauderdale GTs'!$A:$Z,17,0)</f>
        <v>42522</v>
      </c>
      <c r="M178" s="6">
        <f>VLOOKUP($A178,'FtLauderdale GTs'!$A:$Z,24,0)</f>
        <v>5394.7391666666663</v>
      </c>
      <c r="N178" s="6">
        <f>VLOOKUP($A178,'FtLauderdale GTs'!$A:$Z,25,0)</f>
        <v>1953.2264102083332</v>
      </c>
      <c r="O178" s="6">
        <f>VLOOKUP($A178,'FtLauderdale GTs'!$A:$Z,26,0)</f>
        <v>3441.5127564583331</v>
      </c>
      <c r="P178" s="6">
        <f t="shared" si="2"/>
        <v>0</v>
      </c>
    </row>
    <row r="179" spans="1:16" x14ac:dyDescent="0.25">
      <c r="A179" s="11">
        <v>656620923</v>
      </c>
      <c r="B179" s="11" t="s">
        <v>24</v>
      </c>
      <c r="C179" s="11" t="s">
        <v>41</v>
      </c>
      <c r="D179" s="11" t="s">
        <v>60</v>
      </c>
      <c r="E179" s="11" t="s">
        <v>466</v>
      </c>
      <c r="F179" s="18">
        <v>41640</v>
      </c>
      <c r="G179" s="19">
        <v>41699</v>
      </c>
      <c r="H179" s="11" t="s">
        <v>68</v>
      </c>
      <c r="I179" s="11" t="s">
        <v>59</v>
      </c>
      <c r="J179" s="11" t="s">
        <v>70</v>
      </c>
      <c r="K179" s="11" t="s">
        <v>23</v>
      </c>
      <c r="L179" s="19">
        <f>VLOOKUP($A179,'FtLauderdale GTs'!$A:$Z,17,0)</f>
        <v>42644</v>
      </c>
      <c r="M179" s="6">
        <f>VLOOKUP($A179,'FtLauderdale GTs'!$A:$Z,24,0)</f>
        <v>3643.6766666666667</v>
      </c>
      <c r="N179" s="6">
        <f>VLOOKUP($A179,'FtLauderdale GTs'!$A:$Z,25,0)</f>
        <v>223.73947749999999</v>
      </c>
      <c r="O179" s="6">
        <f>VLOOKUP($A179,'FtLauderdale GTs'!$A:$Z,26,0)</f>
        <v>3419.9371891666669</v>
      </c>
      <c r="P179" s="6">
        <f t="shared" si="2"/>
        <v>0</v>
      </c>
    </row>
    <row r="180" spans="1:16" x14ac:dyDescent="0.25">
      <c r="A180" s="11">
        <v>626671171</v>
      </c>
      <c r="B180" s="11" t="s">
        <v>24</v>
      </c>
      <c r="C180" s="11" t="s">
        <v>41</v>
      </c>
      <c r="D180" s="11" t="s">
        <v>47</v>
      </c>
      <c r="E180" s="11" t="s">
        <v>471</v>
      </c>
      <c r="F180" s="18">
        <v>40603</v>
      </c>
      <c r="G180" s="19">
        <v>40603</v>
      </c>
      <c r="H180" s="11" t="s">
        <v>20</v>
      </c>
      <c r="I180" s="11" t="s">
        <v>48</v>
      </c>
      <c r="J180" s="11" t="s">
        <v>407</v>
      </c>
      <c r="K180" s="11" t="s">
        <v>23</v>
      </c>
      <c r="L180" s="19">
        <f>VLOOKUP($A180,'FtLauderdale GTs'!$A:$Z,17,0)</f>
        <v>42522</v>
      </c>
      <c r="M180" s="6">
        <f>VLOOKUP($A180,'FtLauderdale GTs'!$A:$Z,24,0)</f>
        <v>4149.7408333333333</v>
      </c>
      <c r="N180" s="6">
        <f>VLOOKUP($A180,'FtLauderdale GTs'!$A:$Z,25,0)</f>
        <v>1233.4685297916667</v>
      </c>
      <c r="O180" s="6">
        <f>VLOOKUP($A180,'FtLauderdale GTs'!$A:$Z,26,0)</f>
        <v>2916.2723035416666</v>
      </c>
      <c r="P180" s="6">
        <f t="shared" si="2"/>
        <v>0</v>
      </c>
    </row>
    <row r="181" spans="1:16" x14ac:dyDescent="0.25">
      <c r="A181" s="11">
        <v>49117</v>
      </c>
      <c r="B181" s="11" t="s">
        <v>24</v>
      </c>
      <c r="C181" s="11" t="s">
        <v>41</v>
      </c>
      <c r="D181" s="11" t="s">
        <v>42</v>
      </c>
      <c r="E181" s="11" t="s">
        <v>38</v>
      </c>
      <c r="F181" s="18">
        <v>33786</v>
      </c>
      <c r="G181" s="19">
        <v>33786</v>
      </c>
      <c r="H181" s="11" t="s">
        <v>20</v>
      </c>
      <c r="I181" s="11" t="s">
        <v>39</v>
      </c>
      <c r="J181" s="11" t="s">
        <v>121</v>
      </c>
      <c r="K181" s="11" t="s">
        <v>23</v>
      </c>
      <c r="L181" s="19">
        <f>VLOOKUP($A181,'FtLauderdale GTs'!$A:$Z,17,0)</f>
        <v>42644</v>
      </c>
      <c r="M181" s="6">
        <f>VLOOKUP($A181,'FtLauderdale GTs'!$A:$Z,24,0)</f>
        <v>41860.39</v>
      </c>
      <c r="N181" s="6">
        <f>VLOOKUP($A181,'FtLauderdale GTs'!$A:$Z,25,0)</f>
        <v>40139.302628333331</v>
      </c>
      <c r="O181" s="6">
        <f>VLOOKUP($A181,'FtLauderdale GTs'!$A:$Z,26,0)</f>
        <v>1721.0873716666658</v>
      </c>
      <c r="P181" s="6">
        <f t="shared" si="2"/>
        <v>2.5011104298755527E-12</v>
      </c>
    </row>
    <row r="182" spans="1:16" x14ac:dyDescent="0.25">
      <c r="A182" s="11">
        <v>682555161</v>
      </c>
      <c r="B182" s="11" t="s">
        <v>24</v>
      </c>
      <c r="C182" s="11" t="s">
        <v>41</v>
      </c>
      <c r="D182" s="11" t="s">
        <v>47</v>
      </c>
      <c r="E182" s="11" t="s">
        <v>491</v>
      </c>
      <c r="F182" s="18">
        <v>42095</v>
      </c>
      <c r="G182" s="19">
        <v>42095</v>
      </c>
      <c r="H182" s="11" t="s">
        <v>68</v>
      </c>
      <c r="I182" s="11" t="s">
        <v>48</v>
      </c>
      <c r="J182" s="11" t="s">
        <v>70</v>
      </c>
      <c r="K182" s="11" t="s">
        <v>23</v>
      </c>
      <c r="L182" s="19">
        <f>VLOOKUP($A182,'FtLauderdale GTs'!$A:$Z,17,0)</f>
        <v>42522</v>
      </c>
      <c r="M182" s="6">
        <f>VLOOKUP($A182,'FtLauderdale GTs'!$A:$Z,24,0)</f>
        <v>2806.3841666666667</v>
      </c>
      <c r="N182" s="6">
        <f>VLOOKUP($A182,'FtLauderdale GTs'!$A:$Z,25,0)</f>
        <v>129.25718895833333</v>
      </c>
      <c r="O182" s="6">
        <f>VLOOKUP($A182,'FtLauderdale GTs'!$A:$Z,26,0)</f>
        <v>2677.1269777083335</v>
      </c>
      <c r="P182" s="6">
        <f t="shared" si="2"/>
        <v>0</v>
      </c>
    </row>
    <row r="183" spans="1:16" x14ac:dyDescent="0.25">
      <c r="A183" s="11">
        <v>49809</v>
      </c>
      <c r="B183" s="11" t="s">
        <v>24</v>
      </c>
      <c r="C183" s="11" t="s">
        <v>41</v>
      </c>
      <c r="D183" s="11" t="s">
        <v>42</v>
      </c>
      <c r="E183" s="11" t="s">
        <v>138</v>
      </c>
      <c r="F183" s="18">
        <v>34151</v>
      </c>
      <c r="G183" s="19">
        <v>34151</v>
      </c>
      <c r="H183" s="11" t="s">
        <v>20</v>
      </c>
      <c r="I183" s="11" t="s">
        <v>39</v>
      </c>
      <c r="J183" s="11" t="s">
        <v>165</v>
      </c>
      <c r="K183" s="11" t="s">
        <v>23</v>
      </c>
      <c r="L183" s="19">
        <f>VLOOKUP($A183,'FtLauderdale GTs'!$A:$Z,17,0)</f>
        <v>42644</v>
      </c>
      <c r="M183" s="6">
        <f>VLOOKUP($A183,'FtLauderdale GTs'!$A:$Z,24,0)</f>
        <v>24443.759999999998</v>
      </c>
      <c r="N183" s="6">
        <f>VLOOKUP($A183,'FtLauderdale GTs'!$A:$Z,25,0)</f>
        <v>22455.691279999999</v>
      </c>
      <c r="O183" s="6">
        <f>VLOOKUP($A183,'FtLauderdale GTs'!$A:$Z,26,0)</f>
        <v>1988.0687199999975</v>
      </c>
      <c r="P183" s="6">
        <f t="shared" si="2"/>
        <v>1.8189894035458565E-12</v>
      </c>
    </row>
    <row r="184" spans="1:16" x14ac:dyDescent="0.25">
      <c r="A184" s="11">
        <v>686344367</v>
      </c>
      <c r="B184" s="11" t="s">
        <v>24</v>
      </c>
      <c r="C184" s="11" t="s">
        <v>41</v>
      </c>
      <c r="D184" s="11" t="s">
        <v>47</v>
      </c>
      <c r="E184" s="11" t="s">
        <v>491</v>
      </c>
      <c r="F184" s="18">
        <v>42156</v>
      </c>
      <c r="G184" s="19">
        <v>42156</v>
      </c>
      <c r="H184" s="11" t="s">
        <v>68</v>
      </c>
      <c r="I184" s="11" t="s">
        <v>48</v>
      </c>
      <c r="J184" s="11" t="s">
        <v>70</v>
      </c>
      <c r="K184" s="11" t="s">
        <v>23</v>
      </c>
      <c r="L184" s="19">
        <f>VLOOKUP($A184,'FtLauderdale GTs'!$A:$Z,17,0)</f>
        <v>42522</v>
      </c>
      <c r="M184" s="6">
        <f>VLOOKUP($A184,'FtLauderdale GTs'!$A:$Z,24,0)</f>
        <v>2628.688333333333</v>
      </c>
      <c r="N184" s="6">
        <f>VLOOKUP($A184,'FtLauderdale GTs'!$A:$Z,25,0)</f>
        <v>121.07480458333332</v>
      </c>
      <c r="O184" s="6">
        <f>VLOOKUP($A184,'FtLauderdale GTs'!$A:$Z,26,0)</f>
        <v>2507.6135287500001</v>
      </c>
      <c r="P184" s="6">
        <f t="shared" si="2"/>
        <v>0</v>
      </c>
    </row>
    <row r="185" spans="1:16" x14ac:dyDescent="0.25">
      <c r="A185" s="11">
        <v>686344370</v>
      </c>
      <c r="B185" s="11" t="s">
        <v>24</v>
      </c>
      <c r="C185" s="11" t="s">
        <v>41</v>
      </c>
      <c r="D185" s="11" t="s">
        <v>47</v>
      </c>
      <c r="E185" s="11" t="s">
        <v>491</v>
      </c>
      <c r="F185" s="18">
        <v>42156</v>
      </c>
      <c r="G185" s="19">
        <v>42156</v>
      </c>
      <c r="H185" s="11" t="s">
        <v>68</v>
      </c>
      <c r="I185" s="11" t="s">
        <v>48</v>
      </c>
      <c r="J185" s="11" t="s">
        <v>70</v>
      </c>
      <c r="K185" s="11" t="s">
        <v>23</v>
      </c>
      <c r="L185" s="19">
        <f>VLOOKUP($A185,'FtLauderdale GTs'!$A:$Z,17,0)</f>
        <v>42644</v>
      </c>
      <c r="M185" s="6">
        <f>VLOOKUP($A185,'FtLauderdale GTs'!$A:$Z,24,0)</f>
        <v>5583.7650000000003</v>
      </c>
      <c r="N185" s="6">
        <f>VLOOKUP($A185,'FtLauderdale GTs'!$A:$Z,25,0)</f>
        <v>311.15411708333335</v>
      </c>
      <c r="O185" s="6">
        <f>VLOOKUP($A185,'FtLauderdale GTs'!$A:$Z,26,0)</f>
        <v>5272.6108829166669</v>
      </c>
      <c r="P185" s="6">
        <f t="shared" si="2"/>
        <v>0</v>
      </c>
    </row>
    <row r="186" spans="1:16" x14ac:dyDescent="0.25">
      <c r="A186" s="11">
        <v>41623668</v>
      </c>
      <c r="B186" s="11" t="s">
        <v>24</v>
      </c>
      <c r="C186" s="11" t="s">
        <v>41</v>
      </c>
      <c r="D186" s="11" t="s">
        <v>53</v>
      </c>
      <c r="E186" s="11" t="s">
        <v>61</v>
      </c>
      <c r="F186" s="18">
        <v>25750</v>
      </c>
      <c r="G186" s="19">
        <v>25750</v>
      </c>
      <c r="H186" s="11" t="s">
        <v>20</v>
      </c>
      <c r="I186" s="11" t="s">
        <v>55</v>
      </c>
      <c r="J186" s="11" t="s">
        <v>318</v>
      </c>
      <c r="K186" s="11" t="s">
        <v>23</v>
      </c>
      <c r="L186" s="19">
        <f>VLOOKUP($A186,'FtLauderdale GTs'!$A:$Z,17,0)</f>
        <v>42522</v>
      </c>
      <c r="M186" s="6">
        <f>VLOOKUP($A186,'FtLauderdale GTs'!$A:$Z,24,0)</f>
        <v>102812.875</v>
      </c>
      <c r="N186" s="6">
        <f>VLOOKUP($A186,'FtLauderdale GTs'!$A:$Z,25,0)</f>
        <v>102228.85028124998</v>
      </c>
      <c r="O186" s="6">
        <f>VLOOKUP($A186,'FtLauderdale GTs'!$A:$Z,26,0)</f>
        <v>584.02471875000992</v>
      </c>
      <c r="P186" s="6">
        <f t="shared" si="2"/>
        <v>1.0913936421275139E-11</v>
      </c>
    </row>
    <row r="187" spans="1:16" x14ac:dyDescent="0.25">
      <c r="A187" s="11">
        <v>690463929</v>
      </c>
      <c r="B187" s="11" t="s">
        <v>24</v>
      </c>
      <c r="C187" s="11" t="s">
        <v>41</v>
      </c>
      <c r="D187" s="11" t="s">
        <v>47</v>
      </c>
      <c r="E187" s="11" t="s">
        <v>491</v>
      </c>
      <c r="F187" s="18">
        <v>42217</v>
      </c>
      <c r="G187" s="19">
        <v>42217</v>
      </c>
      <c r="H187" s="11" t="s">
        <v>68</v>
      </c>
      <c r="I187" s="11" t="s">
        <v>48</v>
      </c>
      <c r="J187" s="11" t="s">
        <v>70</v>
      </c>
      <c r="K187" s="11" t="s">
        <v>23</v>
      </c>
      <c r="L187" s="19">
        <f>VLOOKUP($A187,'FtLauderdale GTs'!$A:$Z,17,0)</f>
        <v>42644</v>
      </c>
      <c r="M187" s="6">
        <f>VLOOKUP($A187,'FtLauderdale GTs'!$A:$Z,24,0)</f>
        <v>2428.9741666666664</v>
      </c>
      <c r="N187" s="6">
        <f>VLOOKUP($A187,'FtLauderdale GTs'!$A:$Z,25,0)</f>
        <v>135.35277173611112</v>
      </c>
      <c r="O187" s="6">
        <f>VLOOKUP($A187,'FtLauderdale GTs'!$A:$Z,26,0)</f>
        <v>2293.6213949305552</v>
      </c>
      <c r="P187" s="6">
        <f t="shared" si="2"/>
        <v>0</v>
      </c>
    </row>
    <row r="188" spans="1:16" x14ac:dyDescent="0.25">
      <c r="A188" s="11">
        <v>54040</v>
      </c>
      <c r="B188" s="11" t="s">
        <v>24</v>
      </c>
      <c r="C188" s="11" t="s">
        <v>41</v>
      </c>
      <c r="D188" s="11" t="s">
        <v>60</v>
      </c>
      <c r="E188" s="11" t="s">
        <v>87</v>
      </c>
      <c r="F188" s="18">
        <v>33420</v>
      </c>
      <c r="G188" s="19">
        <v>33420</v>
      </c>
      <c r="H188" s="11" t="s">
        <v>20</v>
      </c>
      <c r="I188" s="11" t="s">
        <v>59</v>
      </c>
      <c r="J188" s="11" t="s">
        <v>330</v>
      </c>
      <c r="K188" s="11" t="s">
        <v>23</v>
      </c>
      <c r="L188" s="19">
        <f>VLOOKUP($A188,'FtLauderdale GTs'!$A:$Z,17,0)</f>
        <v>42522</v>
      </c>
      <c r="M188" s="6">
        <f>VLOOKUP($A188,'FtLauderdale GTs'!$A:$Z,24,0)</f>
        <v>9005.2875000000004</v>
      </c>
      <c r="N188" s="6">
        <f>VLOOKUP($A188,'FtLauderdale GTs'!$A:$Z,25,0)</f>
        <v>6895.118278125</v>
      </c>
      <c r="O188" s="6">
        <f>VLOOKUP($A188,'FtLauderdale GTs'!$A:$Z,26,0)</f>
        <v>2110.1692218750004</v>
      </c>
      <c r="P188" s="6">
        <f t="shared" si="2"/>
        <v>0</v>
      </c>
    </row>
    <row r="189" spans="1:16" x14ac:dyDescent="0.25">
      <c r="A189" s="11">
        <v>685107116</v>
      </c>
      <c r="B189" s="11" t="s">
        <v>24</v>
      </c>
      <c r="C189" s="11" t="s">
        <v>41</v>
      </c>
      <c r="D189" s="11" t="s">
        <v>42</v>
      </c>
      <c r="E189" s="11" t="s">
        <v>395</v>
      </c>
      <c r="F189" s="18">
        <v>40969</v>
      </c>
      <c r="G189" s="19">
        <v>40909</v>
      </c>
      <c r="H189" s="11" t="s">
        <v>20</v>
      </c>
      <c r="I189" s="11" t="s">
        <v>39</v>
      </c>
      <c r="J189" s="11" t="s">
        <v>115</v>
      </c>
      <c r="K189" s="11" t="s">
        <v>23</v>
      </c>
      <c r="L189" s="19">
        <f>VLOOKUP($A189,'FtLauderdale GTs'!$A:$Z,17,0)</f>
        <v>42644</v>
      </c>
      <c r="M189" s="6">
        <f>VLOOKUP($A189,'FtLauderdale GTs'!$A:$Z,24,0)</f>
        <v>2442.3574999999996</v>
      </c>
      <c r="N189" s="6">
        <f>VLOOKUP($A189,'FtLauderdale GTs'!$A:$Z,25,0)</f>
        <v>377.43868708333332</v>
      </c>
      <c r="O189" s="6">
        <f>VLOOKUP($A189,'FtLauderdale GTs'!$A:$Z,26,0)</f>
        <v>2064.9188129166664</v>
      </c>
      <c r="P189" s="6">
        <f t="shared" si="2"/>
        <v>0</v>
      </c>
    </row>
    <row r="190" spans="1:16" x14ac:dyDescent="0.25">
      <c r="A190" s="11">
        <v>652140968</v>
      </c>
      <c r="B190" s="11" t="s">
        <v>24</v>
      </c>
      <c r="C190" s="11" t="s">
        <v>41</v>
      </c>
      <c r="D190" s="11" t="s">
        <v>47</v>
      </c>
      <c r="E190" s="11" t="s">
        <v>477</v>
      </c>
      <c r="F190" s="18">
        <v>41548</v>
      </c>
      <c r="G190" s="19">
        <v>41548</v>
      </c>
      <c r="H190" s="11" t="s">
        <v>68</v>
      </c>
      <c r="I190" s="11" t="s">
        <v>48</v>
      </c>
      <c r="J190" s="11" t="s">
        <v>70</v>
      </c>
      <c r="K190" s="11" t="s">
        <v>23</v>
      </c>
      <c r="L190" s="19">
        <f>VLOOKUP($A190,'FtLauderdale GTs'!$A:$Z,17,0)</f>
        <v>42522</v>
      </c>
      <c r="M190" s="6">
        <f>VLOOKUP($A190,'FtLauderdale GTs'!$A:$Z,24,0)</f>
        <v>2265.0466666666666</v>
      </c>
      <c r="N190" s="6">
        <f>VLOOKUP($A190,'FtLauderdale GTs'!$A:$Z,25,0)</f>
        <v>379.61309833333331</v>
      </c>
      <c r="O190" s="6">
        <f>VLOOKUP($A190,'FtLauderdale GTs'!$A:$Z,26,0)</f>
        <v>1885.4335683333334</v>
      </c>
      <c r="P190" s="6">
        <f t="shared" si="2"/>
        <v>0</v>
      </c>
    </row>
    <row r="191" spans="1:16" x14ac:dyDescent="0.25">
      <c r="A191" s="11">
        <v>629037260</v>
      </c>
      <c r="B191" s="11" t="s">
        <v>24</v>
      </c>
      <c r="C191" s="11" t="s">
        <v>41</v>
      </c>
      <c r="D191" s="11" t="s">
        <v>47</v>
      </c>
      <c r="E191" s="11" t="s">
        <v>462</v>
      </c>
      <c r="F191" s="18">
        <v>40269</v>
      </c>
      <c r="G191" s="19">
        <v>40269</v>
      </c>
      <c r="H191" s="11" t="s">
        <v>20</v>
      </c>
      <c r="I191" s="11" t="s">
        <v>48</v>
      </c>
      <c r="J191" s="11" t="s">
        <v>407</v>
      </c>
      <c r="K191" s="11" t="s">
        <v>23</v>
      </c>
      <c r="L191" s="19">
        <f>VLOOKUP($A191,'FtLauderdale GTs'!$A:$Z,17,0)</f>
        <v>42644</v>
      </c>
      <c r="M191" s="6">
        <f>VLOOKUP($A191,'FtLauderdale GTs'!$A:$Z,24,0)</f>
        <v>2913.0566666666668</v>
      </c>
      <c r="N191" s="6">
        <f>VLOOKUP($A191,'FtLauderdale GTs'!$A:$Z,25,0)</f>
        <v>1082.8660302777778</v>
      </c>
      <c r="O191" s="6">
        <f>VLOOKUP($A191,'FtLauderdale GTs'!$A:$Z,26,0)</f>
        <v>1830.1906363888888</v>
      </c>
      <c r="P191" s="6">
        <f t="shared" si="2"/>
        <v>0</v>
      </c>
    </row>
    <row r="192" spans="1:16" x14ac:dyDescent="0.25">
      <c r="A192" s="11">
        <v>54502</v>
      </c>
      <c r="B192" s="11" t="s">
        <v>24</v>
      </c>
      <c r="C192" s="11" t="s">
        <v>41</v>
      </c>
      <c r="D192" s="11" t="s">
        <v>60</v>
      </c>
      <c r="E192" s="11" t="s">
        <v>84</v>
      </c>
      <c r="F192" s="18">
        <v>30864</v>
      </c>
      <c r="G192" s="19">
        <v>30864</v>
      </c>
      <c r="H192" s="11" t="s">
        <v>20</v>
      </c>
      <c r="I192" s="11" t="s">
        <v>59</v>
      </c>
      <c r="J192" s="11" t="s">
        <v>62</v>
      </c>
      <c r="K192" s="11" t="s">
        <v>23</v>
      </c>
      <c r="L192" s="19">
        <f>VLOOKUP($A192,'FtLauderdale GTs'!$A:$Z,17,0)</f>
        <v>42522</v>
      </c>
      <c r="M192" s="6">
        <f>VLOOKUP($A192,'FtLauderdale GTs'!$A:$Z,24,0)</f>
        <v>43557.992499999993</v>
      </c>
      <c r="N192" s="6">
        <f>VLOOKUP($A192,'FtLauderdale GTs'!$A:$Z,25,0)</f>
        <v>42780.389215208335</v>
      </c>
      <c r="O192" s="6">
        <f>VLOOKUP($A192,'FtLauderdale GTs'!$A:$Z,26,0)</f>
        <v>777.60328479166424</v>
      </c>
      <c r="P192" s="6">
        <f t="shared" si="2"/>
        <v>-6.5938365878537297E-12</v>
      </c>
    </row>
    <row r="193" spans="1:16" x14ac:dyDescent="0.25">
      <c r="A193" s="11">
        <v>54503</v>
      </c>
      <c r="B193" s="11" t="s">
        <v>24</v>
      </c>
      <c r="C193" s="11" t="s">
        <v>41</v>
      </c>
      <c r="D193" s="11" t="s">
        <v>60</v>
      </c>
      <c r="E193" s="11" t="s">
        <v>311</v>
      </c>
      <c r="F193" s="18">
        <v>31229</v>
      </c>
      <c r="G193" s="19">
        <v>31229</v>
      </c>
      <c r="H193" s="11" t="s">
        <v>20</v>
      </c>
      <c r="I193" s="11" t="s">
        <v>59</v>
      </c>
      <c r="J193" s="11" t="s">
        <v>62</v>
      </c>
      <c r="K193" s="11" t="s">
        <v>23</v>
      </c>
      <c r="L193" s="19">
        <f>VLOOKUP($A193,'FtLauderdale GTs'!$A:$Z,17,0)</f>
        <v>42644</v>
      </c>
      <c r="M193" s="6">
        <f>VLOOKUP($A193,'FtLauderdale GTs'!$A:$Z,24,0)</f>
        <v>25257.246666666666</v>
      </c>
      <c r="N193" s="6">
        <f>VLOOKUP($A193,'FtLauderdale GTs'!$A:$Z,25,0)</f>
        <v>24202.079861666669</v>
      </c>
      <c r="O193" s="6">
        <f>VLOOKUP($A193,'FtLauderdale GTs'!$A:$Z,26,0)</f>
        <v>1055.1668049999989</v>
      </c>
      <c r="P193" s="6">
        <f t="shared" si="2"/>
        <v>-1.8189894035458565E-12</v>
      </c>
    </row>
    <row r="194" spans="1:16" x14ac:dyDescent="0.25">
      <c r="A194" s="11">
        <v>682555072</v>
      </c>
      <c r="B194" s="11" t="s">
        <v>24</v>
      </c>
      <c r="C194" s="11" t="s">
        <v>41</v>
      </c>
      <c r="D194" s="11" t="s">
        <v>60</v>
      </c>
      <c r="E194" s="11" t="s">
        <v>491</v>
      </c>
      <c r="F194" s="18">
        <v>42064</v>
      </c>
      <c r="G194" s="19">
        <v>42095</v>
      </c>
      <c r="H194" s="11" t="s">
        <v>68</v>
      </c>
      <c r="I194" s="11" t="s">
        <v>59</v>
      </c>
      <c r="J194" s="11" t="s">
        <v>70</v>
      </c>
      <c r="K194" s="11" t="s">
        <v>23</v>
      </c>
      <c r="L194" s="19">
        <f>VLOOKUP($A194,'FtLauderdale GTs'!$A:$Z,17,0)</f>
        <v>42522</v>
      </c>
      <c r="M194" s="6">
        <f>VLOOKUP($A194,'FtLauderdale GTs'!$A:$Z,24,0)</f>
        <v>1773.09</v>
      </c>
      <c r="N194" s="6">
        <f>VLOOKUP($A194,'FtLauderdale GTs'!$A:$Z,25,0)</f>
        <v>48.487000833333333</v>
      </c>
      <c r="O194" s="6">
        <f>VLOOKUP($A194,'FtLauderdale GTs'!$A:$Z,26,0)</f>
        <v>1724.6029991666667</v>
      </c>
      <c r="P194" s="6">
        <f t="shared" si="2"/>
        <v>0</v>
      </c>
    </row>
    <row r="195" spans="1:16" x14ac:dyDescent="0.25">
      <c r="A195" s="11">
        <v>99171711</v>
      </c>
      <c r="B195" s="11" t="s">
        <v>24</v>
      </c>
      <c r="C195" s="11" t="s">
        <v>41</v>
      </c>
      <c r="D195" s="11" t="s">
        <v>47</v>
      </c>
      <c r="E195" s="11" t="s">
        <v>457</v>
      </c>
      <c r="F195" s="18">
        <v>40057</v>
      </c>
      <c r="G195" s="19">
        <v>40057</v>
      </c>
      <c r="H195" s="11" t="s">
        <v>20</v>
      </c>
      <c r="I195" s="11" t="s">
        <v>48</v>
      </c>
      <c r="J195" s="11" t="s">
        <v>407</v>
      </c>
      <c r="K195" s="11" t="s">
        <v>23</v>
      </c>
      <c r="L195" s="19">
        <f>VLOOKUP($A195,'FtLauderdale GTs'!$A:$Z,17,0)</f>
        <v>42644</v>
      </c>
      <c r="M195" s="6">
        <f>VLOOKUP($A195,'FtLauderdale GTs'!$A:$Z,24,0)</f>
        <v>2906.9883333333332</v>
      </c>
      <c r="N195" s="6">
        <f>VLOOKUP($A195,'FtLauderdale GTs'!$A:$Z,25,0)</f>
        <v>1269.0428834722222</v>
      </c>
      <c r="O195" s="6">
        <f>VLOOKUP($A195,'FtLauderdale GTs'!$A:$Z,26,0)</f>
        <v>1637.9454498611112</v>
      </c>
      <c r="P195" s="6">
        <f t="shared" si="2"/>
        <v>0</v>
      </c>
    </row>
    <row r="196" spans="1:16" x14ac:dyDescent="0.25">
      <c r="A196" s="11">
        <v>53509</v>
      </c>
      <c r="B196" s="11" t="s">
        <v>24</v>
      </c>
      <c r="C196" s="11" t="s">
        <v>41</v>
      </c>
      <c r="D196" s="11" t="s">
        <v>53</v>
      </c>
      <c r="E196" s="11" t="s">
        <v>61</v>
      </c>
      <c r="F196" s="18">
        <v>25750</v>
      </c>
      <c r="G196" s="19">
        <v>25750</v>
      </c>
      <c r="H196" s="11" t="s">
        <v>20</v>
      </c>
      <c r="I196" s="11" t="s">
        <v>55</v>
      </c>
      <c r="J196" s="11" t="s">
        <v>313</v>
      </c>
      <c r="K196" s="11" t="s">
        <v>23</v>
      </c>
      <c r="L196" s="19">
        <f>VLOOKUP($A196,'FtLauderdale GTs'!$A:$Z,17,0)</f>
        <v>42522</v>
      </c>
      <c r="M196" s="6">
        <f>VLOOKUP($A196,'FtLauderdale GTs'!$A:$Z,24,0)</f>
        <v>73045.142500000002</v>
      </c>
      <c r="N196" s="6">
        <f>VLOOKUP($A196,'FtLauderdale GTs'!$A:$Z,25,0)</f>
        <v>72630.211827708335</v>
      </c>
      <c r="O196" s="6">
        <f>VLOOKUP($A196,'FtLauderdale GTs'!$A:$Z,26,0)</f>
        <v>414.93067229166746</v>
      </c>
      <c r="P196" s="6">
        <f t="shared" si="2"/>
        <v>-1.1937117960769683E-12</v>
      </c>
    </row>
    <row r="197" spans="1:16" x14ac:dyDescent="0.25">
      <c r="A197" s="11">
        <v>669454123</v>
      </c>
      <c r="B197" s="11" t="s">
        <v>24</v>
      </c>
      <c r="C197" s="11" t="s">
        <v>41</v>
      </c>
      <c r="D197" s="11" t="s">
        <v>47</v>
      </c>
      <c r="E197" s="11" t="s">
        <v>466</v>
      </c>
      <c r="F197" s="18">
        <v>41883</v>
      </c>
      <c r="G197" s="19">
        <v>41883</v>
      </c>
      <c r="H197" s="11" t="s">
        <v>68</v>
      </c>
      <c r="I197" s="11" t="s">
        <v>48</v>
      </c>
      <c r="J197" s="11" t="s">
        <v>70</v>
      </c>
      <c r="K197" s="11" t="s">
        <v>23</v>
      </c>
      <c r="L197" s="19">
        <f>VLOOKUP($A197,'FtLauderdale GTs'!$A:$Z,17,0)</f>
        <v>42644</v>
      </c>
      <c r="M197" s="6">
        <f>VLOOKUP($A197,'FtLauderdale GTs'!$A:$Z,24,0)</f>
        <v>1482.3783333333333</v>
      </c>
      <c r="N197" s="6">
        <f>VLOOKUP($A197,'FtLauderdale GTs'!$A:$Z,25,0)</f>
        <v>166.68221930555555</v>
      </c>
      <c r="O197" s="6">
        <f>VLOOKUP($A197,'FtLauderdale GTs'!$A:$Z,26,0)</f>
        <v>1315.6961140277779</v>
      </c>
      <c r="P197" s="6">
        <f t="shared" ref="P197:P260" si="3">+M197-N197-O197</f>
        <v>0</v>
      </c>
    </row>
    <row r="198" spans="1:16" x14ac:dyDescent="0.25">
      <c r="A198" s="11">
        <v>15687273</v>
      </c>
      <c r="B198" s="11" t="s">
        <v>24</v>
      </c>
      <c r="C198" s="11" t="s">
        <v>41</v>
      </c>
      <c r="D198" s="11" t="s">
        <v>47</v>
      </c>
      <c r="E198" s="11" t="s">
        <v>72</v>
      </c>
      <c r="F198" s="18">
        <v>37226</v>
      </c>
      <c r="G198" s="19">
        <v>36892</v>
      </c>
      <c r="H198" s="11" t="s">
        <v>20</v>
      </c>
      <c r="I198" s="11" t="s">
        <v>48</v>
      </c>
      <c r="J198" s="11" t="s">
        <v>52</v>
      </c>
      <c r="K198" s="11" t="s">
        <v>23</v>
      </c>
      <c r="L198" s="19">
        <f>VLOOKUP($A198,'FtLauderdale GTs'!$A:$Z,17,0)</f>
        <v>42522</v>
      </c>
      <c r="M198" s="6">
        <f>VLOOKUP($A198,'FtLauderdale GTs'!$A:$Z,24,0)</f>
        <v>20558.083333333332</v>
      </c>
      <c r="N198" s="6">
        <f>VLOOKUP($A198,'FtLauderdale GTs'!$A:$Z,25,0)</f>
        <v>19436.694979166667</v>
      </c>
      <c r="O198" s="6">
        <f>VLOOKUP($A198,'FtLauderdale GTs'!$A:$Z,26,0)</f>
        <v>1121.3883541666646</v>
      </c>
      <c r="P198" s="6">
        <f t="shared" si="3"/>
        <v>0</v>
      </c>
    </row>
    <row r="199" spans="1:16" x14ac:dyDescent="0.25">
      <c r="A199" s="11">
        <v>97411751</v>
      </c>
      <c r="B199" s="11" t="s">
        <v>24</v>
      </c>
      <c r="C199" s="11" t="s">
        <v>41</v>
      </c>
      <c r="D199" s="11" t="s">
        <v>53</v>
      </c>
      <c r="E199" s="11" t="s">
        <v>90</v>
      </c>
      <c r="F199" s="18">
        <v>26115</v>
      </c>
      <c r="G199" s="19">
        <v>26115</v>
      </c>
      <c r="H199" s="11" t="s">
        <v>20</v>
      </c>
      <c r="I199" s="11" t="s">
        <v>55</v>
      </c>
      <c r="J199" s="11" t="s">
        <v>318</v>
      </c>
      <c r="K199" s="11" t="s">
        <v>23</v>
      </c>
      <c r="L199" s="19">
        <f>VLOOKUP($A199,'FtLauderdale GTs'!$A:$Z,17,0)</f>
        <v>42644</v>
      </c>
      <c r="M199" s="6">
        <f>VLOOKUP($A199,'FtLauderdale GTs'!$A:$Z,24,0)</f>
        <v>26453.744166666667</v>
      </c>
      <c r="N199" s="6">
        <f>VLOOKUP($A199,'FtLauderdale GTs'!$A:$Z,25,0)</f>
        <v>25916.562679791667</v>
      </c>
      <c r="O199" s="6">
        <f>VLOOKUP($A199,'FtLauderdale GTs'!$A:$Z,26,0)</f>
        <v>537.1814868749982</v>
      </c>
      <c r="P199" s="6">
        <f t="shared" si="3"/>
        <v>2.5011104298755527E-12</v>
      </c>
    </row>
    <row r="200" spans="1:16" x14ac:dyDescent="0.25">
      <c r="A200" s="11">
        <v>54732</v>
      </c>
      <c r="B200" s="11" t="s">
        <v>24</v>
      </c>
      <c r="C200" s="11" t="s">
        <v>41</v>
      </c>
      <c r="D200" s="11" t="s">
        <v>64</v>
      </c>
      <c r="E200" s="11" t="s">
        <v>138</v>
      </c>
      <c r="F200" s="18">
        <v>34151</v>
      </c>
      <c r="G200" s="19">
        <v>34151</v>
      </c>
      <c r="H200" s="11" t="s">
        <v>20</v>
      </c>
      <c r="I200" s="11" t="s">
        <v>65</v>
      </c>
      <c r="J200" s="11" t="s">
        <v>365</v>
      </c>
      <c r="K200" s="11" t="s">
        <v>23</v>
      </c>
      <c r="L200" s="19">
        <f>VLOOKUP($A200,'FtLauderdale GTs'!$A:$Z,17,0)</f>
        <v>42522</v>
      </c>
      <c r="M200" s="6">
        <f>VLOOKUP($A200,'FtLauderdale GTs'!$A:$Z,24,0)</f>
        <v>2293.6466666666665</v>
      </c>
      <c r="N200" s="6">
        <f>VLOOKUP($A200,'FtLauderdale GTs'!$A:$Z,25,0)</f>
        <v>1161.9443366666667</v>
      </c>
      <c r="O200" s="6">
        <f>VLOOKUP($A200,'FtLauderdale GTs'!$A:$Z,26,0)</f>
        <v>1131.7023299999998</v>
      </c>
      <c r="P200" s="6">
        <f t="shared" si="3"/>
        <v>0</v>
      </c>
    </row>
    <row r="201" spans="1:16" x14ac:dyDescent="0.25">
      <c r="A201" s="11">
        <v>677154363</v>
      </c>
      <c r="B201" s="11" t="s">
        <v>24</v>
      </c>
      <c r="C201" s="11" t="s">
        <v>41</v>
      </c>
      <c r="D201" s="11" t="s">
        <v>47</v>
      </c>
      <c r="E201" s="11" t="s">
        <v>466</v>
      </c>
      <c r="F201" s="18">
        <v>41974</v>
      </c>
      <c r="G201" s="19">
        <v>42005</v>
      </c>
      <c r="H201" s="11" t="s">
        <v>68</v>
      </c>
      <c r="I201" s="11" t="s">
        <v>48</v>
      </c>
      <c r="J201" s="11" t="s">
        <v>70</v>
      </c>
      <c r="K201" s="11" t="s">
        <v>23</v>
      </c>
      <c r="L201" s="19">
        <f>VLOOKUP($A201,'FtLauderdale GTs'!$A:$Z,17,0)</f>
        <v>42644</v>
      </c>
      <c r="M201" s="6">
        <f>VLOOKUP($A201,'FtLauderdale GTs'!$A:$Z,24,0)</f>
        <v>1255.9433333333332</v>
      </c>
      <c r="N201" s="6">
        <f>VLOOKUP($A201,'FtLauderdale GTs'!$A:$Z,25,0)</f>
        <v>141.22588638888888</v>
      </c>
      <c r="O201" s="6">
        <f>VLOOKUP($A201,'FtLauderdale GTs'!$A:$Z,26,0)</f>
        <v>1114.7174469444444</v>
      </c>
      <c r="P201" s="6">
        <f t="shared" si="3"/>
        <v>0</v>
      </c>
    </row>
    <row r="202" spans="1:16" x14ac:dyDescent="0.25">
      <c r="A202" s="11">
        <v>54611</v>
      </c>
      <c r="B202" s="11" t="s">
        <v>24</v>
      </c>
      <c r="C202" s="11" t="s">
        <v>41</v>
      </c>
      <c r="D202" s="11" t="s">
        <v>60</v>
      </c>
      <c r="E202" s="11" t="s">
        <v>84</v>
      </c>
      <c r="F202" s="18">
        <v>30864</v>
      </c>
      <c r="G202" s="19">
        <v>30864</v>
      </c>
      <c r="H202" s="11" t="s">
        <v>20</v>
      </c>
      <c r="I202" s="11" t="s">
        <v>59</v>
      </c>
      <c r="J202" s="11" t="s">
        <v>360</v>
      </c>
      <c r="K202" s="11" t="s">
        <v>23</v>
      </c>
      <c r="L202" s="19">
        <f>VLOOKUP($A202,'FtLauderdale GTs'!$A:$Z,17,0)</f>
        <v>42522</v>
      </c>
      <c r="M202" s="6">
        <f>VLOOKUP($A202,'FtLauderdale GTs'!$A:$Z,24,0)</f>
        <v>25397.496666666666</v>
      </c>
      <c r="N202" s="6">
        <f>VLOOKUP($A202,'FtLauderdale GTs'!$A:$Z,25,0)</f>
        <v>24944.099739166664</v>
      </c>
      <c r="O202" s="6">
        <f>VLOOKUP($A202,'FtLauderdale GTs'!$A:$Z,26,0)</f>
        <v>453.39692750000205</v>
      </c>
      <c r="P202" s="6">
        <f t="shared" si="3"/>
        <v>0</v>
      </c>
    </row>
    <row r="203" spans="1:16" x14ac:dyDescent="0.25">
      <c r="A203" s="11">
        <v>49842</v>
      </c>
      <c r="B203" s="11" t="s">
        <v>24</v>
      </c>
      <c r="C203" s="11" t="s">
        <v>41</v>
      </c>
      <c r="D203" s="11" t="s">
        <v>42</v>
      </c>
      <c r="E203" s="11" t="s">
        <v>138</v>
      </c>
      <c r="F203" s="18">
        <v>34151</v>
      </c>
      <c r="G203" s="19">
        <v>34151</v>
      </c>
      <c r="H203" s="11" t="s">
        <v>20</v>
      </c>
      <c r="I203" s="11" t="s">
        <v>39</v>
      </c>
      <c r="J203" s="11" t="s">
        <v>167</v>
      </c>
      <c r="K203" s="11" t="s">
        <v>23</v>
      </c>
      <c r="L203" s="19">
        <f>VLOOKUP($A203,'FtLauderdale GTs'!$A:$Z,17,0)</f>
        <v>42644</v>
      </c>
      <c r="M203" s="6">
        <f>VLOOKUP($A203,'FtLauderdale GTs'!$A:$Z,24,0)</f>
        <v>9777.5058333333345</v>
      </c>
      <c r="N203" s="6">
        <f>VLOOKUP($A203,'FtLauderdale GTs'!$A:$Z,25,0)</f>
        <v>8982.2838890277781</v>
      </c>
      <c r="O203" s="6">
        <f>VLOOKUP($A203,'FtLauderdale GTs'!$A:$Z,26,0)</f>
        <v>795.22194430555624</v>
      </c>
      <c r="P203" s="6">
        <f t="shared" si="3"/>
        <v>0</v>
      </c>
    </row>
    <row r="204" spans="1:16" x14ac:dyDescent="0.25">
      <c r="A204" s="11">
        <v>49851</v>
      </c>
      <c r="B204" s="11" t="s">
        <v>24</v>
      </c>
      <c r="C204" s="11" t="s">
        <v>41</v>
      </c>
      <c r="D204" s="11" t="s">
        <v>42</v>
      </c>
      <c r="E204" s="11" t="s">
        <v>138</v>
      </c>
      <c r="F204" s="18">
        <v>34151</v>
      </c>
      <c r="G204" s="19">
        <v>34151</v>
      </c>
      <c r="H204" s="11" t="s">
        <v>20</v>
      </c>
      <c r="I204" s="11" t="s">
        <v>39</v>
      </c>
      <c r="J204" s="11" t="s">
        <v>168</v>
      </c>
      <c r="K204" s="11" t="s">
        <v>23</v>
      </c>
      <c r="L204" s="19">
        <f>VLOOKUP($A204,'FtLauderdale GTs'!$A:$Z,17,0)</f>
        <v>42522</v>
      </c>
      <c r="M204" s="6">
        <f>VLOOKUP($A204,'FtLauderdale GTs'!$A:$Z,24,0)</f>
        <v>9777.496666666666</v>
      </c>
      <c r="N204" s="6">
        <f>VLOOKUP($A204,'FtLauderdale GTs'!$A:$Z,25,0)</f>
        <v>8910.5728616666656</v>
      </c>
      <c r="O204" s="6">
        <f>VLOOKUP($A204,'FtLauderdale GTs'!$A:$Z,26,0)</f>
        <v>866.92380500000081</v>
      </c>
      <c r="P204" s="6">
        <f t="shared" si="3"/>
        <v>0</v>
      </c>
    </row>
    <row r="205" spans="1:16" x14ac:dyDescent="0.25">
      <c r="A205" s="11">
        <v>90989021</v>
      </c>
      <c r="B205" s="11" t="s">
        <v>24</v>
      </c>
      <c r="C205" s="11" t="s">
        <v>41</v>
      </c>
      <c r="D205" s="11" t="s">
        <v>47</v>
      </c>
      <c r="E205" s="11" t="s">
        <v>394</v>
      </c>
      <c r="F205" s="18">
        <v>39600</v>
      </c>
      <c r="G205" s="19">
        <v>39630</v>
      </c>
      <c r="H205" s="11" t="s">
        <v>20</v>
      </c>
      <c r="I205" s="11" t="s">
        <v>48</v>
      </c>
      <c r="J205" s="11" t="s">
        <v>407</v>
      </c>
      <c r="K205" s="11" t="s">
        <v>23</v>
      </c>
      <c r="L205" s="19">
        <f>VLOOKUP($A205,'FtLauderdale GTs'!$A:$Z,17,0)</f>
        <v>42644</v>
      </c>
      <c r="M205" s="6">
        <f>VLOOKUP($A205,'FtLauderdale GTs'!$A:$Z,24,0)</f>
        <v>1863.2166666666665</v>
      </c>
      <c r="N205" s="6">
        <f>VLOOKUP($A205,'FtLauderdale GTs'!$A:$Z,25,0)</f>
        <v>934.16355694444451</v>
      </c>
      <c r="O205" s="6">
        <f>VLOOKUP($A205,'FtLauderdale GTs'!$A:$Z,26,0)</f>
        <v>929.05310972222208</v>
      </c>
      <c r="P205" s="6">
        <f t="shared" si="3"/>
        <v>0</v>
      </c>
    </row>
    <row r="206" spans="1:16" x14ac:dyDescent="0.25">
      <c r="A206" s="11">
        <v>679000386</v>
      </c>
      <c r="B206" s="11" t="s">
        <v>24</v>
      </c>
      <c r="C206" s="11" t="s">
        <v>41</v>
      </c>
      <c r="D206" s="11" t="s">
        <v>42</v>
      </c>
      <c r="E206" s="11" t="s">
        <v>466</v>
      </c>
      <c r="F206" s="18">
        <v>41974</v>
      </c>
      <c r="G206" s="19">
        <v>42036</v>
      </c>
      <c r="H206" s="11" t="s">
        <v>68</v>
      </c>
      <c r="I206" s="11" t="s">
        <v>39</v>
      </c>
      <c r="J206" s="11" t="s">
        <v>70</v>
      </c>
      <c r="K206" s="11" t="s">
        <v>23</v>
      </c>
      <c r="L206" s="19">
        <f>VLOOKUP($A206,'FtLauderdale GTs'!$A:$Z,17,0)</f>
        <v>42522</v>
      </c>
      <c r="M206" s="6">
        <f>VLOOKUP($A206,'FtLauderdale GTs'!$A:$Z,24,0)</f>
        <v>766.93833333333328</v>
      </c>
      <c r="N206" s="6">
        <f>VLOOKUP($A206,'FtLauderdale GTs'!$A:$Z,25,0)</f>
        <v>51.2094825</v>
      </c>
      <c r="O206" s="6">
        <f>VLOOKUP($A206,'FtLauderdale GTs'!$A:$Z,26,0)</f>
        <v>715.72885083333335</v>
      </c>
      <c r="P206" s="6">
        <f t="shared" si="3"/>
        <v>0</v>
      </c>
    </row>
    <row r="207" spans="1:16" x14ac:dyDescent="0.25">
      <c r="A207" s="11">
        <v>49927</v>
      </c>
      <c r="B207" s="11" t="s">
        <v>24</v>
      </c>
      <c r="C207" s="11" t="s">
        <v>41</v>
      </c>
      <c r="D207" s="11" t="s">
        <v>42</v>
      </c>
      <c r="E207" s="11" t="s">
        <v>87</v>
      </c>
      <c r="F207" s="18">
        <v>33420</v>
      </c>
      <c r="G207" s="19">
        <v>33420</v>
      </c>
      <c r="H207" s="11" t="s">
        <v>20</v>
      </c>
      <c r="I207" s="11" t="s">
        <v>39</v>
      </c>
      <c r="J207" s="11" t="s">
        <v>170</v>
      </c>
      <c r="K207" s="11" t="s">
        <v>23</v>
      </c>
      <c r="L207" s="19">
        <f>VLOOKUP($A207,'FtLauderdale GTs'!$A:$Z,17,0)</f>
        <v>42644</v>
      </c>
      <c r="M207" s="6">
        <f>VLOOKUP($A207,'FtLauderdale GTs'!$A:$Z,24,0)</f>
        <v>21226.535</v>
      </c>
      <c r="N207" s="6">
        <f>VLOOKUP($A207,'FtLauderdale GTs'!$A:$Z,25,0)</f>
        <v>21207.477417500002</v>
      </c>
      <c r="O207" s="6">
        <f>VLOOKUP($A207,'FtLauderdale GTs'!$A:$Z,26,0)</f>
        <v>19.057582499998716</v>
      </c>
      <c r="P207" s="6">
        <f t="shared" si="3"/>
        <v>-9.0949470177292824E-13</v>
      </c>
    </row>
    <row r="208" spans="1:16" x14ac:dyDescent="0.25">
      <c r="A208" s="11">
        <v>98642983</v>
      </c>
      <c r="B208" s="11" t="s">
        <v>24</v>
      </c>
      <c r="C208" s="11" t="s">
        <v>41</v>
      </c>
      <c r="D208" s="11" t="s">
        <v>47</v>
      </c>
      <c r="E208" s="11" t="s">
        <v>457</v>
      </c>
      <c r="F208" s="18">
        <v>40026</v>
      </c>
      <c r="G208" s="19">
        <v>40026</v>
      </c>
      <c r="H208" s="11" t="s">
        <v>20</v>
      </c>
      <c r="I208" s="11" t="s">
        <v>48</v>
      </c>
      <c r="J208" s="11" t="s">
        <v>407</v>
      </c>
      <c r="K208" s="11" t="s">
        <v>23</v>
      </c>
      <c r="L208" s="19">
        <f>VLOOKUP($A208,'FtLauderdale GTs'!$A:$Z,17,0)</f>
        <v>42522</v>
      </c>
      <c r="M208" s="6">
        <f>VLOOKUP($A208,'FtLauderdale GTs'!$A:$Z,24,0)</f>
        <v>792.55916666666667</v>
      </c>
      <c r="N208" s="6">
        <f>VLOOKUP($A208,'FtLauderdale GTs'!$A:$Z,25,0)</f>
        <v>338.32816187499998</v>
      </c>
      <c r="O208" s="6">
        <f>VLOOKUP($A208,'FtLauderdale GTs'!$A:$Z,26,0)</f>
        <v>454.23100479166669</v>
      </c>
      <c r="P208" s="6">
        <f t="shared" si="3"/>
        <v>0</v>
      </c>
    </row>
    <row r="209" spans="1:16" x14ac:dyDescent="0.25">
      <c r="A209" s="11">
        <v>686344236</v>
      </c>
      <c r="B209" s="11" t="s">
        <v>24</v>
      </c>
      <c r="C209" s="11" t="s">
        <v>41</v>
      </c>
      <c r="D209" s="11" t="s">
        <v>47</v>
      </c>
      <c r="E209" s="11" t="s">
        <v>491</v>
      </c>
      <c r="F209" s="18">
        <v>42005</v>
      </c>
      <c r="G209" s="19">
        <v>42156</v>
      </c>
      <c r="H209" s="11" t="s">
        <v>68</v>
      </c>
      <c r="I209" s="11" t="s">
        <v>48</v>
      </c>
      <c r="J209" s="11" t="s">
        <v>70</v>
      </c>
      <c r="K209" s="11" t="s">
        <v>23</v>
      </c>
      <c r="L209" s="19">
        <f>VLOOKUP($A209,'FtLauderdale GTs'!$A:$Z,17,0)</f>
        <v>42644</v>
      </c>
      <c r="M209" s="6">
        <f>VLOOKUP($A209,'FtLauderdale GTs'!$A:$Z,24,0)</f>
        <v>330.22916666666663</v>
      </c>
      <c r="N209" s="6">
        <f>VLOOKUP($A209,'FtLauderdale GTs'!$A:$Z,25,0)</f>
        <v>18.404699652777779</v>
      </c>
      <c r="O209" s="6">
        <f>VLOOKUP($A209,'FtLauderdale GTs'!$A:$Z,26,0)</f>
        <v>311.82446701388886</v>
      </c>
      <c r="P209" s="6">
        <f t="shared" si="3"/>
        <v>0</v>
      </c>
    </row>
    <row r="210" spans="1:16" x14ac:dyDescent="0.25">
      <c r="A210" s="11">
        <v>55556</v>
      </c>
      <c r="B210" s="11" t="s">
        <v>24</v>
      </c>
      <c r="C210" s="11" t="s">
        <v>41</v>
      </c>
      <c r="D210" s="11" t="s">
        <v>64</v>
      </c>
      <c r="E210" s="11" t="s">
        <v>38</v>
      </c>
      <c r="F210" s="18">
        <v>33786</v>
      </c>
      <c r="G210" s="19">
        <v>33786</v>
      </c>
      <c r="H210" s="11" t="s">
        <v>20</v>
      </c>
      <c r="I210" s="11" t="s">
        <v>65</v>
      </c>
      <c r="J210" s="11" t="s">
        <v>383</v>
      </c>
      <c r="K210" s="11" t="s">
        <v>23</v>
      </c>
      <c r="L210" s="19">
        <f>VLOOKUP($A210,'FtLauderdale GTs'!$A:$Z,17,0)</f>
        <v>42522</v>
      </c>
      <c r="M210" s="6">
        <f>VLOOKUP($A210,'FtLauderdale GTs'!$A:$Z,24,0)</f>
        <v>525.52499999999998</v>
      </c>
      <c r="N210" s="6">
        <f>VLOOKUP($A210,'FtLauderdale GTs'!$A:$Z,25,0)</f>
        <v>277.79532916666665</v>
      </c>
      <c r="O210" s="6">
        <f>VLOOKUP($A210,'FtLauderdale GTs'!$A:$Z,26,0)</f>
        <v>247.7296708333333</v>
      </c>
      <c r="P210" s="6">
        <f t="shared" si="3"/>
        <v>0</v>
      </c>
    </row>
    <row r="211" spans="1:16" x14ac:dyDescent="0.25">
      <c r="A211" s="11">
        <v>627356798</v>
      </c>
      <c r="B211" s="11" t="s">
        <v>24</v>
      </c>
      <c r="C211" s="11" t="s">
        <v>41</v>
      </c>
      <c r="D211" s="11" t="s">
        <v>47</v>
      </c>
      <c r="E211" s="11" t="s">
        <v>462</v>
      </c>
      <c r="F211" s="18">
        <v>40513</v>
      </c>
      <c r="G211" s="19">
        <v>40695</v>
      </c>
      <c r="H211" s="11" t="s">
        <v>20</v>
      </c>
      <c r="I211" s="11" t="s">
        <v>48</v>
      </c>
      <c r="J211" s="11" t="s">
        <v>407</v>
      </c>
      <c r="K211" s="11" t="s">
        <v>23</v>
      </c>
      <c r="L211" s="19">
        <f>VLOOKUP($A211,'FtLauderdale GTs'!$A:$Z,17,0)</f>
        <v>42644</v>
      </c>
      <c r="M211" s="6">
        <f>VLOOKUP($A211,'FtLauderdale GTs'!$A:$Z,24,0)</f>
        <v>371.81833333333333</v>
      </c>
      <c r="N211" s="6">
        <f>VLOOKUP($A211,'FtLauderdale GTs'!$A:$Z,25,0)</f>
        <v>138.21795930555555</v>
      </c>
      <c r="O211" s="6">
        <f>VLOOKUP($A211,'FtLauderdale GTs'!$A:$Z,26,0)</f>
        <v>233.60037402777778</v>
      </c>
      <c r="P211" s="6">
        <f t="shared" si="3"/>
        <v>0</v>
      </c>
    </row>
    <row r="212" spans="1:16" x14ac:dyDescent="0.25">
      <c r="A212" s="11">
        <v>54455</v>
      </c>
      <c r="B212" s="11" t="s">
        <v>24</v>
      </c>
      <c r="C212" s="11" t="s">
        <v>41</v>
      </c>
      <c r="D212" s="11" t="s">
        <v>60</v>
      </c>
      <c r="E212" s="11" t="s">
        <v>84</v>
      </c>
      <c r="F212" s="18">
        <v>30864</v>
      </c>
      <c r="G212" s="19">
        <v>30864</v>
      </c>
      <c r="H212" s="11" t="s">
        <v>20</v>
      </c>
      <c r="I212" s="11" t="s">
        <v>59</v>
      </c>
      <c r="J212" s="11" t="s">
        <v>354</v>
      </c>
      <c r="K212" s="11" t="s">
        <v>23</v>
      </c>
      <c r="L212" s="19">
        <f>VLOOKUP($A212,'FtLauderdale GTs'!$A:$Z,17,0)</f>
        <v>42522</v>
      </c>
      <c r="M212" s="6">
        <f>VLOOKUP($A212,'FtLauderdale GTs'!$A:$Z,24,0)</f>
        <v>2901.1033333333335</v>
      </c>
      <c r="N212" s="6">
        <f>VLOOKUP($A212,'FtLauderdale GTs'!$A:$Z,25,0)</f>
        <v>2849.3082108333333</v>
      </c>
      <c r="O212" s="6">
        <f>VLOOKUP($A212,'FtLauderdale GTs'!$A:$Z,26,0)</f>
        <v>51.795122500000232</v>
      </c>
      <c r="P212" s="6">
        <f t="shared" si="3"/>
        <v>-7.1054273576010019E-14</v>
      </c>
    </row>
    <row r="213" spans="1:16" x14ac:dyDescent="0.25">
      <c r="A213" s="11">
        <v>95521713</v>
      </c>
      <c r="B213" s="11" t="s">
        <v>24</v>
      </c>
      <c r="C213" s="11" t="s">
        <v>41</v>
      </c>
      <c r="D213" s="11" t="s">
        <v>53</v>
      </c>
      <c r="E213" s="11" t="s">
        <v>394</v>
      </c>
      <c r="F213" s="18">
        <v>39783</v>
      </c>
      <c r="G213" s="19">
        <v>39873</v>
      </c>
      <c r="H213" s="11" t="s">
        <v>20</v>
      </c>
      <c r="I213" s="11" t="s">
        <v>55</v>
      </c>
      <c r="J213" s="11" t="s">
        <v>316</v>
      </c>
      <c r="K213" s="11" t="s">
        <v>23</v>
      </c>
      <c r="L213" s="19">
        <f>VLOOKUP($A213,'FtLauderdale GTs'!$A:$Z,17,0)</f>
        <v>42644</v>
      </c>
      <c r="M213" s="6">
        <f>VLOOKUP($A213,'FtLauderdale GTs'!$A:$Z,24,0)</f>
        <v>5.4816666666666665</v>
      </c>
      <c r="N213" s="6">
        <f>VLOOKUP($A213,'FtLauderdale GTs'!$A:$Z,25,0)</f>
        <v>0.98637458333333317</v>
      </c>
      <c r="O213" s="6">
        <f>VLOOKUP($A213,'FtLauderdale GTs'!$A:$Z,26,0)</f>
        <v>4.4952920833333341</v>
      </c>
      <c r="P213" s="6">
        <f t="shared" si="3"/>
        <v>0</v>
      </c>
    </row>
    <row r="214" spans="1:16" x14ac:dyDescent="0.25">
      <c r="A214" s="11">
        <v>669453694</v>
      </c>
      <c r="B214" s="11" t="s">
        <v>24</v>
      </c>
      <c r="C214" s="11" t="s">
        <v>41</v>
      </c>
      <c r="D214" s="11" t="s">
        <v>47</v>
      </c>
      <c r="E214" s="11" t="s">
        <v>477</v>
      </c>
      <c r="F214" s="18">
        <v>41548</v>
      </c>
      <c r="G214" s="19">
        <v>41883</v>
      </c>
      <c r="H214" s="11" t="s">
        <v>68</v>
      </c>
      <c r="I214" s="11" t="s">
        <v>48</v>
      </c>
      <c r="J214" s="11" t="s">
        <v>70</v>
      </c>
      <c r="K214" s="11" t="s">
        <v>23</v>
      </c>
      <c r="L214" s="19">
        <f>VLOOKUP($A214,'FtLauderdale GTs'!$A:$Z,17,0)</f>
        <v>42522</v>
      </c>
      <c r="M214" s="6">
        <f>VLOOKUP($A214,'FtLauderdale GTs'!$A:$Z,24,0)</f>
        <v>9.1666666666666667E-3</v>
      </c>
      <c r="N214" s="6">
        <f>VLOOKUP($A214,'FtLauderdale GTs'!$A:$Z,25,0)</f>
        <v>1.9937499999999998E-4</v>
      </c>
      <c r="O214" s="6">
        <f>VLOOKUP($A214,'FtLauderdale GTs'!$A:$Z,26,0)</f>
        <v>8.9672916666666651E-3</v>
      </c>
      <c r="P214" s="6">
        <f t="shared" si="3"/>
        <v>0</v>
      </c>
    </row>
    <row r="215" spans="1:16" x14ac:dyDescent="0.25">
      <c r="A215" s="11">
        <v>654485308</v>
      </c>
      <c r="B215" s="11" t="s">
        <v>24</v>
      </c>
      <c r="C215" s="11" t="s">
        <v>41</v>
      </c>
      <c r="D215" s="11" t="s">
        <v>47</v>
      </c>
      <c r="E215" s="11" t="s">
        <v>471</v>
      </c>
      <c r="F215" s="18">
        <v>40848</v>
      </c>
      <c r="G215" s="19">
        <v>40909</v>
      </c>
      <c r="H215" s="11" t="s">
        <v>20</v>
      </c>
      <c r="I215" s="11" t="s">
        <v>48</v>
      </c>
      <c r="J215" s="11" t="s">
        <v>280</v>
      </c>
      <c r="K215" s="11" t="s">
        <v>23</v>
      </c>
      <c r="L215" s="19">
        <f>VLOOKUP($A215,'FtLauderdale GTs'!$A:$Z,17,0)</f>
        <v>42644</v>
      </c>
      <c r="M215" s="6">
        <f>VLOOKUP($A215,'FtLauderdale GTs'!$A:$Z,24,0)</f>
        <v>9.1666666666666667E-3</v>
      </c>
      <c r="N215" s="6">
        <f>VLOOKUP($A215,'FtLauderdale GTs'!$A:$Z,25,0)</f>
        <v>2.8798611111111115E-4</v>
      </c>
      <c r="O215" s="6">
        <f>VLOOKUP($A215,'FtLauderdale GTs'!$A:$Z,26,0)</f>
        <v>8.8786805555555546E-3</v>
      </c>
      <c r="P215" s="6">
        <f t="shared" si="3"/>
        <v>0</v>
      </c>
    </row>
    <row r="216" spans="1:16" x14ac:dyDescent="0.25">
      <c r="A216" s="11">
        <v>51973</v>
      </c>
      <c r="B216" s="11" t="s">
        <v>24</v>
      </c>
      <c r="C216" s="11" t="s">
        <v>41</v>
      </c>
      <c r="D216" s="11" t="s">
        <v>47</v>
      </c>
      <c r="E216" s="11" t="s">
        <v>61</v>
      </c>
      <c r="F216" s="18">
        <v>25750</v>
      </c>
      <c r="G216" s="19">
        <v>25750</v>
      </c>
      <c r="H216" s="11" t="s">
        <v>20</v>
      </c>
      <c r="I216" s="11" t="s">
        <v>48</v>
      </c>
      <c r="J216" s="11" t="s">
        <v>265</v>
      </c>
      <c r="K216" s="11" t="s">
        <v>23</v>
      </c>
      <c r="L216" s="19">
        <f>VLOOKUP($A216,'FtLauderdale GTs'!$A:$Z,17,0)</f>
        <v>42522</v>
      </c>
      <c r="M216" s="6">
        <f>VLOOKUP($A216,'FtLauderdale GTs'!$A:$Z,24,0)</f>
        <v>5274372.4091666657</v>
      </c>
      <c r="N216" s="6">
        <f>VLOOKUP($A216,'FtLauderdale GTs'!$A:$Z,25,0)</f>
        <v>5389090.0090660416</v>
      </c>
      <c r="O216" s="6">
        <f>VLOOKUP($A216,'FtLauderdale GTs'!$A:$Z,26,0)</f>
        <v>-114717.59989937542</v>
      </c>
      <c r="P216" s="6">
        <f t="shared" si="3"/>
        <v>-3.92901711165905E-10</v>
      </c>
    </row>
    <row r="217" spans="1:16" x14ac:dyDescent="0.25">
      <c r="A217" s="11">
        <v>51974</v>
      </c>
      <c r="B217" s="11" t="s">
        <v>24</v>
      </c>
      <c r="C217" s="11" t="s">
        <v>41</v>
      </c>
      <c r="D217" s="11" t="s">
        <v>47</v>
      </c>
      <c r="E217" s="11" t="s">
        <v>54</v>
      </c>
      <c r="F217" s="18">
        <v>26481</v>
      </c>
      <c r="G217" s="19">
        <v>26481</v>
      </c>
      <c r="H217" s="11" t="s">
        <v>20</v>
      </c>
      <c r="I217" s="11" t="s">
        <v>48</v>
      </c>
      <c r="J217" s="11" t="s">
        <v>265</v>
      </c>
      <c r="K217" s="11" t="s">
        <v>23</v>
      </c>
      <c r="L217" s="19">
        <f>VLOOKUP($A217,'FtLauderdale GTs'!$A:$Z,17,0)</f>
        <v>42644</v>
      </c>
      <c r="M217" s="6">
        <f>VLOOKUP($A217,'FtLauderdale GTs'!$A:$Z,24,0)</f>
        <v>3670375.1424999996</v>
      </c>
      <c r="N217" s="6">
        <f>VLOOKUP($A217,'FtLauderdale GTs'!$A:$Z,25,0)</f>
        <v>3785686.0948935417</v>
      </c>
      <c r="O217" s="6">
        <f>VLOOKUP($A217,'FtLauderdale GTs'!$A:$Z,26,0)</f>
        <v>-115310.95239354184</v>
      </c>
      <c r="P217" s="6">
        <f t="shared" si="3"/>
        <v>-2.0372681319713593E-10</v>
      </c>
    </row>
    <row r="218" spans="1:16" x14ac:dyDescent="0.25">
      <c r="A218" s="11">
        <v>51933</v>
      </c>
      <c r="B218" s="11" t="s">
        <v>24</v>
      </c>
      <c r="C218" s="11" t="s">
        <v>41</v>
      </c>
      <c r="D218" s="11" t="s">
        <v>47</v>
      </c>
      <c r="E218" s="11" t="s">
        <v>54</v>
      </c>
      <c r="F218" s="18">
        <v>26481</v>
      </c>
      <c r="G218" s="19">
        <v>26481</v>
      </c>
      <c r="H218" s="11" t="s">
        <v>20</v>
      </c>
      <c r="I218" s="11" t="s">
        <v>48</v>
      </c>
      <c r="J218" s="11" t="s">
        <v>255</v>
      </c>
      <c r="K218" s="11" t="s">
        <v>23</v>
      </c>
      <c r="L218" s="19">
        <f>VLOOKUP($A218,'FtLauderdale GTs'!$A:$Z,17,0)</f>
        <v>42522</v>
      </c>
      <c r="M218" s="6">
        <f>VLOOKUP($A218,'FtLauderdale GTs'!$A:$Z,24,0)</f>
        <v>3516200.9024999999</v>
      </c>
      <c r="N218" s="6">
        <f>VLOOKUP($A218,'FtLauderdale GTs'!$A:$Z,25,0)</f>
        <v>3592678.2721293746</v>
      </c>
      <c r="O218" s="6">
        <f>VLOOKUP($A218,'FtLauderdale GTs'!$A:$Z,26,0)</f>
        <v>-76477.369629375055</v>
      </c>
      <c r="P218" s="6">
        <f t="shared" si="3"/>
        <v>3.4924596548080444E-10</v>
      </c>
    </row>
    <row r="219" spans="1:16" x14ac:dyDescent="0.25">
      <c r="A219" s="11">
        <v>51932</v>
      </c>
      <c r="B219" s="11" t="s">
        <v>24</v>
      </c>
      <c r="C219" s="11" t="s">
        <v>41</v>
      </c>
      <c r="D219" s="11" t="s">
        <v>47</v>
      </c>
      <c r="E219" s="11" t="s">
        <v>61</v>
      </c>
      <c r="F219" s="18">
        <v>25750</v>
      </c>
      <c r="G219" s="19">
        <v>25750</v>
      </c>
      <c r="H219" s="11" t="s">
        <v>20</v>
      </c>
      <c r="I219" s="11" t="s">
        <v>48</v>
      </c>
      <c r="J219" s="11" t="s">
        <v>255</v>
      </c>
      <c r="K219" s="11" t="s">
        <v>23</v>
      </c>
      <c r="L219" s="19">
        <f>VLOOKUP($A219,'FtLauderdale GTs'!$A:$Z,17,0)</f>
        <v>42644</v>
      </c>
      <c r="M219" s="6">
        <f>VLOOKUP($A219,'FtLauderdale GTs'!$A:$Z,24,0)</f>
        <v>1651024.2466666666</v>
      </c>
      <c r="N219" s="6">
        <f>VLOOKUP($A219,'FtLauderdale GTs'!$A:$Z,25,0)</f>
        <v>1702893.9250827779</v>
      </c>
      <c r="O219" s="6">
        <f>VLOOKUP($A219,'FtLauderdale GTs'!$A:$Z,26,0)</f>
        <v>-51869.678416111099</v>
      </c>
      <c r="P219" s="6">
        <f t="shared" si="3"/>
        <v>-1.7462298274040222E-10</v>
      </c>
    </row>
    <row r="220" spans="1:16" x14ac:dyDescent="0.25">
      <c r="A220" s="11">
        <v>53090</v>
      </c>
      <c r="B220" s="11" t="s">
        <v>24</v>
      </c>
      <c r="C220" s="11" t="s">
        <v>41</v>
      </c>
      <c r="D220" s="11" t="s">
        <v>47</v>
      </c>
      <c r="E220" s="11" t="s">
        <v>58</v>
      </c>
      <c r="F220" s="18">
        <v>33055</v>
      </c>
      <c r="G220" s="19">
        <v>33055</v>
      </c>
      <c r="H220" s="11" t="s">
        <v>20</v>
      </c>
      <c r="I220" s="11" t="s">
        <v>48</v>
      </c>
      <c r="J220" s="11" t="s">
        <v>52</v>
      </c>
      <c r="K220" s="11" t="s">
        <v>23</v>
      </c>
      <c r="L220" s="19">
        <f>VLOOKUP($A220,'FtLauderdale GTs'!$A:$Z,17,0)</f>
        <v>42522</v>
      </c>
      <c r="M220" s="6">
        <f>VLOOKUP($A220,'FtLauderdale GTs'!$A:$Z,24,0)</f>
        <v>1302886.8141666667</v>
      </c>
      <c r="N220" s="6">
        <f>VLOOKUP($A220,'FtLauderdale GTs'!$A:$Z,25,0)</f>
        <v>1331224.6023747916</v>
      </c>
      <c r="O220" s="6">
        <f>VLOOKUP($A220,'FtLauderdale GTs'!$A:$Z,26,0)</f>
        <v>-28337.788208124904</v>
      </c>
      <c r="P220" s="6">
        <f t="shared" si="3"/>
        <v>0</v>
      </c>
    </row>
    <row r="221" spans="1:16" x14ac:dyDescent="0.25">
      <c r="A221" s="11">
        <v>51898</v>
      </c>
      <c r="B221" s="11" t="s">
        <v>24</v>
      </c>
      <c r="C221" s="11" t="s">
        <v>41</v>
      </c>
      <c r="D221" s="11" t="s">
        <v>47</v>
      </c>
      <c r="E221" s="11" t="s">
        <v>138</v>
      </c>
      <c r="F221" s="18">
        <v>34151</v>
      </c>
      <c r="G221" s="19">
        <v>34151</v>
      </c>
      <c r="H221" s="11" t="s">
        <v>20</v>
      </c>
      <c r="I221" s="11" t="s">
        <v>48</v>
      </c>
      <c r="J221" s="11" t="s">
        <v>50</v>
      </c>
      <c r="K221" s="11" t="s">
        <v>23</v>
      </c>
      <c r="L221" s="19">
        <f>VLOOKUP($A221,'FtLauderdale GTs'!$A:$Z,17,0)</f>
        <v>42644</v>
      </c>
      <c r="M221" s="6">
        <f>VLOOKUP($A221,'FtLauderdale GTs'!$A:$Z,24,0)</f>
        <v>806506.34166666656</v>
      </c>
      <c r="N221" s="6">
        <f>VLOOKUP($A221,'FtLauderdale GTs'!$A:$Z,25,0)</f>
        <v>831844.08256736107</v>
      </c>
      <c r="O221" s="6">
        <f>VLOOKUP($A221,'FtLauderdale GTs'!$A:$Z,26,0)</f>
        <v>-25337.740900694487</v>
      </c>
      <c r="P221" s="6">
        <f t="shared" si="3"/>
        <v>0</v>
      </c>
    </row>
    <row r="222" spans="1:16" x14ac:dyDescent="0.25">
      <c r="A222" s="11">
        <v>53093</v>
      </c>
      <c r="B222" s="11" t="s">
        <v>24</v>
      </c>
      <c r="C222" s="11" t="s">
        <v>41</v>
      </c>
      <c r="D222" s="11" t="s">
        <v>47</v>
      </c>
      <c r="E222" s="11" t="s">
        <v>138</v>
      </c>
      <c r="F222" s="18">
        <v>34151</v>
      </c>
      <c r="G222" s="19">
        <v>34151</v>
      </c>
      <c r="H222" s="11" t="s">
        <v>20</v>
      </c>
      <c r="I222" s="11" t="s">
        <v>48</v>
      </c>
      <c r="J222" s="11" t="s">
        <v>52</v>
      </c>
      <c r="K222" s="11" t="s">
        <v>23</v>
      </c>
      <c r="L222" s="19">
        <f>VLOOKUP($A222,'FtLauderdale GTs'!$A:$Z,17,0)</f>
        <v>42522</v>
      </c>
      <c r="M222" s="6">
        <f>VLOOKUP($A222,'FtLauderdale GTs'!$A:$Z,24,0)</f>
        <v>798901.26249999995</v>
      </c>
      <c r="N222" s="6">
        <f>VLOOKUP($A222,'FtLauderdale GTs'!$A:$Z,25,0)</f>
        <v>816277.364959375</v>
      </c>
      <c r="O222" s="6">
        <f>VLOOKUP($A222,'FtLauderdale GTs'!$A:$Z,26,0)</f>
        <v>-17376.102459375019</v>
      </c>
      <c r="P222" s="6">
        <f t="shared" si="3"/>
        <v>-2.9103830456733704E-11</v>
      </c>
    </row>
    <row r="223" spans="1:16" x14ac:dyDescent="0.25">
      <c r="A223" s="11">
        <v>53094</v>
      </c>
      <c r="B223" s="11" t="s">
        <v>24</v>
      </c>
      <c r="C223" s="11" t="s">
        <v>41</v>
      </c>
      <c r="D223" s="11" t="s">
        <v>47</v>
      </c>
      <c r="E223" s="11" t="s">
        <v>227</v>
      </c>
      <c r="F223" s="18">
        <v>34516</v>
      </c>
      <c r="G223" s="19">
        <v>34516</v>
      </c>
      <c r="H223" s="11" t="s">
        <v>20</v>
      </c>
      <c r="I223" s="11" t="s">
        <v>48</v>
      </c>
      <c r="J223" s="11" t="s">
        <v>52</v>
      </c>
      <c r="K223" s="11" t="s">
        <v>23</v>
      </c>
      <c r="L223" s="19">
        <f>VLOOKUP($A223,'FtLauderdale GTs'!$A:$Z,17,0)</f>
        <v>42644</v>
      </c>
      <c r="M223" s="6">
        <f>VLOOKUP($A223,'FtLauderdale GTs'!$A:$Z,24,0)</f>
        <v>751335.62166666659</v>
      </c>
      <c r="N223" s="6">
        <f>VLOOKUP($A223,'FtLauderdale GTs'!$A:$Z,25,0)</f>
        <v>774940.08244736097</v>
      </c>
      <c r="O223" s="6">
        <f>VLOOKUP($A223,'FtLauderdale GTs'!$A:$Z,26,0)</f>
        <v>-23604.4607806944</v>
      </c>
      <c r="P223" s="6">
        <f t="shared" si="3"/>
        <v>0</v>
      </c>
    </row>
    <row r="224" spans="1:16" x14ac:dyDescent="0.25">
      <c r="A224" s="11">
        <v>53092</v>
      </c>
      <c r="B224" s="11" t="s">
        <v>24</v>
      </c>
      <c r="C224" s="11" t="s">
        <v>41</v>
      </c>
      <c r="D224" s="11" t="s">
        <v>47</v>
      </c>
      <c r="E224" s="11" t="s">
        <v>38</v>
      </c>
      <c r="F224" s="18">
        <v>33786</v>
      </c>
      <c r="G224" s="19">
        <v>33786</v>
      </c>
      <c r="H224" s="11" t="s">
        <v>20</v>
      </c>
      <c r="I224" s="11" t="s">
        <v>48</v>
      </c>
      <c r="J224" s="11" t="s">
        <v>52</v>
      </c>
      <c r="K224" s="11" t="s">
        <v>23</v>
      </c>
      <c r="L224" s="19">
        <f>VLOOKUP($A224,'FtLauderdale GTs'!$A:$Z,17,0)</f>
        <v>42522</v>
      </c>
      <c r="M224" s="6">
        <f>VLOOKUP($A224,'FtLauderdale GTs'!$A:$Z,24,0)</f>
        <v>617690.94750000001</v>
      </c>
      <c r="N224" s="6">
        <f>VLOOKUP($A224,'FtLauderdale GTs'!$A:$Z,25,0)</f>
        <v>631125.72560812498</v>
      </c>
      <c r="O224" s="6">
        <f>VLOOKUP($A224,'FtLauderdale GTs'!$A:$Z,26,0)</f>
        <v>-13434.77810812498</v>
      </c>
      <c r="P224" s="6">
        <f t="shared" si="3"/>
        <v>0</v>
      </c>
    </row>
    <row r="225" spans="1:16" x14ac:dyDescent="0.25">
      <c r="A225" s="11">
        <v>54405</v>
      </c>
      <c r="B225" s="11" t="s">
        <v>24</v>
      </c>
      <c r="C225" s="11" t="s">
        <v>41</v>
      </c>
      <c r="D225" s="11" t="s">
        <v>60</v>
      </c>
      <c r="E225" s="11" t="s">
        <v>54</v>
      </c>
      <c r="F225" s="18">
        <v>26481</v>
      </c>
      <c r="G225" s="19">
        <v>26481</v>
      </c>
      <c r="H225" s="11" t="s">
        <v>20</v>
      </c>
      <c r="I225" s="11" t="s">
        <v>59</v>
      </c>
      <c r="J225" s="11" t="s">
        <v>352</v>
      </c>
      <c r="K225" s="11" t="s">
        <v>23</v>
      </c>
      <c r="L225" s="19">
        <f>VLOOKUP($A225,'FtLauderdale GTs'!$A:$Z,17,0)</f>
        <v>42644</v>
      </c>
      <c r="M225" s="6">
        <f>VLOOKUP($A225,'FtLauderdale GTs'!$A:$Z,24,0)</f>
        <v>452501.64666666661</v>
      </c>
      <c r="N225" s="6">
        <f>VLOOKUP($A225,'FtLauderdale GTs'!$A:$Z,25,0)</f>
        <v>462796.05912833329</v>
      </c>
      <c r="O225" s="6">
        <f>VLOOKUP($A225,'FtLauderdale GTs'!$A:$Z,26,0)</f>
        <v>-10294.412461666667</v>
      </c>
      <c r="P225" s="6">
        <f t="shared" si="3"/>
        <v>-1.4551915228366852E-11</v>
      </c>
    </row>
    <row r="226" spans="1:16" x14ac:dyDescent="0.25">
      <c r="A226" s="11">
        <v>53116</v>
      </c>
      <c r="B226" s="11" t="s">
        <v>24</v>
      </c>
      <c r="C226" s="11" t="s">
        <v>41</v>
      </c>
      <c r="D226" s="11" t="s">
        <v>47</v>
      </c>
      <c r="E226" s="11" t="s">
        <v>54</v>
      </c>
      <c r="F226" s="18">
        <v>26481</v>
      </c>
      <c r="G226" s="19">
        <v>26481</v>
      </c>
      <c r="H226" s="11" t="s">
        <v>20</v>
      </c>
      <c r="I226" s="11" t="s">
        <v>48</v>
      </c>
      <c r="J226" s="11" t="s">
        <v>290</v>
      </c>
      <c r="K226" s="11" t="s">
        <v>23</v>
      </c>
      <c r="L226" s="19">
        <f>VLOOKUP($A226,'FtLauderdale GTs'!$A:$Z,17,0)</f>
        <v>42522</v>
      </c>
      <c r="M226" s="6">
        <f>VLOOKUP($A226,'FtLauderdale GTs'!$A:$Z,24,0)</f>
        <v>432846.4433333333</v>
      </c>
      <c r="N226" s="6">
        <f>VLOOKUP($A226,'FtLauderdale GTs'!$A:$Z,25,0)</f>
        <v>442260.85347583331</v>
      </c>
      <c r="O226" s="6">
        <f>VLOOKUP($A226,'FtLauderdale GTs'!$A:$Z,26,0)</f>
        <v>-9414.4101425000008</v>
      </c>
      <c r="P226" s="6">
        <f t="shared" si="3"/>
        <v>0</v>
      </c>
    </row>
    <row r="227" spans="1:16" x14ac:dyDescent="0.25">
      <c r="A227" s="11">
        <v>51975</v>
      </c>
      <c r="B227" s="11" t="s">
        <v>24</v>
      </c>
      <c r="C227" s="11" t="s">
        <v>41</v>
      </c>
      <c r="D227" s="11" t="s">
        <v>47</v>
      </c>
      <c r="E227" s="11" t="s">
        <v>138</v>
      </c>
      <c r="F227" s="18">
        <v>34151</v>
      </c>
      <c r="G227" s="19">
        <v>34151</v>
      </c>
      <c r="H227" s="11" t="s">
        <v>20</v>
      </c>
      <c r="I227" s="11" t="s">
        <v>48</v>
      </c>
      <c r="J227" s="11" t="s">
        <v>265</v>
      </c>
      <c r="K227" s="11" t="s">
        <v>23</v>
      </c>
      <c r="L227" s="19">
        <f>VLOOKUP($A227,'FtLauderdale GTs'!$A:$Z,17,0)</f>
        <v>42644</v>
      </c>
      <c r="M227" s="6">
        <f>VLOOKUP($A227,'FtLauderdale GTs'!$A:$Z,24,0)</f>
        <v>425102.17749999999</v>
      </c>
      <c r="N227" s="6">
        <f>VLOOKUP($A227,'FtLauderdale GTs'!$A:$Z,25,0)</f>
        <v>438457.47090979171</v>
      </c>
      <c r="O227" s="6">
        <f>VLOOKUP($A227,'FtLauderdale GTs'!$A:$Z,26,0)</f>
        <v>-13355.293409791688</v>
      </c>
      <c r="P227" s="6">
        <f t="shared" si="3"/>
        <v>-2.9103830456733704E-11</v>
      </c>
    </row>
    <row r="228" spans="1:16" x14ac:dyDescent="0.25">
      <c r="A228" s="11">
        <v>54343</v>
      </c>
      <c r="B228" s="11" t="s">
        <v>24</v>
      </c>
      <c r="C228" s="11" t="s">
        <v>41</v>
      </c>
      <c r="D228" s="11" t="s">
        <v>60</v>
      </c>
      <c r="E228" s="11" t="s">
        <v>54</v>
      </c>
      <c r="F228" s="18">
        <v>26481</v>
      </c>
      <c r="G228" s="19">
        <v>26481</v>
      </c>
      <c r="H228" s="11" t="s">
        <v>20</v>
      </c>
      <c r="I228" s="11" t="s">
        <v>59</v>
      </c>
      <c r="J228" s="11" t="s">
        <v>348</v>
      </c>
      <c r="K228" s="11" t="s">
        <v>23</v>
      </c>
      <c r="L228" s="19">
        <f>VLOOKUP($A228,'FtLauderdale GTs'!$A:$Z,17,0)</f>
        <v>42522</v>
      </c>
      <c r="M228" s="6">
        <f>VLOOKUP($A228,'FtLauderdale GTs'!$A:$Z,24,0)</f>
        <v>420102.96166666667</v>
      </c>
      <c r="N228" s="6">
        <f>VLOOKUP($A228,'FtLauderdale GTs'!$A:$Z,25,0)</f>
        <v>426719.58331291669</v>
      </c>
      <c r="O228" s="6">
        <f>VLOOKUP($A228,'FtLauderdale GTs'!$A:$Z,26,0)</f>
        <v>-6616.621646249996</v>
      </c>
      <c r="P228" s="6">
        <f t="shared" si="3"/>
        <v>-2.0008883439004421E-11</v>
      </c>
    </row>
    <row r="229" spans="1:16" x14ac:dyDescent="0.25">
      <c r="A229" s="11">
        <v>54404</v>
      </c>
      <c r="B229" s="11" t="s">
        <v>24</v>
      </c>
      <c r="C229" s="11" t="s">
        <v>41</v>
      </c>
      <c r="D229" s="11" t="s">
        <v>60</v>
      </c>
      <c r="E229" s="11" t="s">
        <v>61</v>
      </c>
      <c r="F229" s="18">
        <v>25750</v>
      </c>
      <c r="G229" s="19">
        <v>25750</v>
      </c>
      <c r="H229" s="11" t="s">
        <v>20</v>
      </c>
      <c r="I229" s="11" t="s">
        <v>59</v>
      </c>
      <c r="J229" s="11" t="s">
        <v>352</v>
      </c>
      <c r="K229" s="11" t="s">
        <v>23</v>
      </c>
      <c r="L229" s="19">
        <f>VLOOKUP($A229,'FtLauderdale GTs'!$A:$Z,17,0)</f>
        <v>42644</v>
      </c>
      <c r="M229" s="6">
        <f>VLOOKUP($A229,'FtLauderdale GTs'!$A:$Z,24,0)</f>
        <v>393611.09333333332</v>
      </c>
      <c r="N229" s="6">
        <f>VLOOKUP($A229,'FtLauderdale GTs'!$A:$Z,25,0)</f>
        <v>402565.74570666667</v>
      </c>
      <c r="O229" s="6">
        <f>VLOOKUP($A229,'FtLauderdale GTs'!$A:$Z,26,0)</f>
        <v>-8954.6523733333397</v>
      </c>
      <c r="P229" s="6">
        <f t="shared" si="3"/>
        <v>0</v>
      </c>
    </row>
    <row r="230" spans="1:16" x14ac:dyDescent="0.25">
      <c r="A230" s="11">
        <v>53115</v>
      </c>
      <c r="B230" s="11" t="s">
        <v>24</v>
      </c>
      <c r="C230" s="11" t="s">
        <v>41</v>
      </c>
      <c r="D230" s="11" t="s">
        <v>47</v>
      </c>
      <c r="E230" s="11" t="s">
        <v>61</v>
      </c>
      <c r="F230" s="18">
        <v>25750</v>
      </c>
      <c r="G230" s="19">
        <v>25750</v>
      </c>
      <c r="H230" s="11" t="s">
        <v>20</v>
      </c>
      <c r="I230" s="11" t="s">
        <v>48</v>
      </c>
      <c r="J230" s="11" t="s">
        <v>290</v>
      </c>
      <c r="K230" s="11" t="s">
        <v>23</v>
      </c>
      <c r="L230" s="19">
        <f>VLOOKUP($A230,'FtLauderdale GTs'!$A:$Z,17,0)</f>
        <v>42522</v>
      </c>
      <c r="M230" s="6">
        <f>VLOOKUP($A230,'FtLauderdale GTs'!$A:$Z,24,0)</f>
        <v>372234.26166666666</v>
      </c>
      <c r="N230" s="6">
        <f>VLOOKUP($A230,'FtLauderdale GTs'!$A:$Z,25,0)</f>
        <v>380330.35685791663</v>
      </c>
      <c r="O230" s="6">
        <f>VLOOKUP($A230,'FtLauderdale GTs'!$A:$Z,26,0)</f>
        <v>-8096.0951912499777</v>
      </c>
      <c r="P230" s="6">
        <f t="shared" si="3"/>
        <v>0</v>
      </c>
    </row>
    <row r="231" spans="1:16" x14ac:dyDescent="0.25">
      <c r="A231" s="11">
        <v>54342</v>
      </c>
      <c r="B231" s="11" t="s">
        <v>24</v>
      </c>
      <c r="C231" s="11" t="s">
        <v>41</v>
      </c>
      <c r="D231" s="11" t="s">
        <v>60</v>
      </c>
      <c r="E231" s="11" t="s">
        <v>61</v>
      </c>
      <c r="F231" s="18">
        <v>25750</v>
      </c>
      <c r="G231" s="19">
        <v>25750</v>
      </c>
      <c r="H231" s="11" t="s">
        <v>20</v>
      </c>
      <c r="I231" s="11" t="s">
        <v>59</v>
      </c>
      <c r="J231" s="11" t="s">
        <v>348</v>
      </c>
      <c r="K231" s="11" t="s">
        <v>23</v>
      </c>
      <c r="L231" s="19">
        <f>VLOOKUP($A231,'FtLauderdale GTs'!$A:$Z,17,0)</f>
        <v>42644</v>
      </c>
      <c r="M231" s="6">
        <f>VLOOKUP($A231,'FtLauderdale GTs'!$A:$Z,24,0)</f>
        <v>365225.685</v>
      </c>
      <c r="N231" s="6">
        <f>VLOOKUP($A231,'FtLauderdale GTs'!$A:$Z,25,0)</f>
        <v>373534.56933375</v>
      </c>
      <c r="O231" s="6">
        <f>VLOOKUP($A231,'FtLauderdale GTs'!$A:$Z,26,0)</f>
        <v>-8308.8843337499948</v>
      </c>
      <c r="P231" s="6">
        <f t="shared" si="3"/>
        <v>0</v>
      </c>
    </row>
    <row r="232" spans="1:16" x14ac:dyDescent="0.25">
      <c r="A232" s="11">
        <v>49098</v>
      </c>
      <c r="B232" s="11" t="s">
        <v>24</v>
      </c>
      <c r="C232" s="11" t="s">
        <v>41</v>
      </c>
      <c r="D232" s="11" t="s">
        <v>42</v>
      </c>
      <c r="E232" s="11" t="s">
        <v>54</v>
      </c>
      <c r="F232" s="18">
        <v>26481</v>
      </c>
      <c r="G232" s="19">
        <v>26481</v>
      </c>
      <c r="H232" s="11" t="s">
        <v>20</v>
      </c>
      <c r="I232" s="11" t="s">
        <v>39</v>
      </c>
      <c r="J232" s="11" t="s">
        <v>40</v>
      </c>
      <c r="K232" s="11" t="s">
        <v>23</v>
      </c>
      <c r="L232" s="19">
        <f>VLOOKUP($A232,'FtLauderdale GTs'!$A:$Z,17,0)</f>
        <v>42522</v>
      </c>
      <c r="M232" s="6">
        <f>VLOOKUP($A232,'FtLauderdale GTs'!$A:$Z,24,0)</f>
        <v>324753.48583333334</v>
      </c>
      <c r="N232" s="6">
        <f>VLOOKUP($A232,'FtLauderdale GTs'!$A:$Z,25,0)</f>
        <v>330111.91834958334</v>
      </c>
      <c r="O232" s="6">
        <f>VLOOKUP($A232,'FtLauderdale GTs'!$A:$Z,26,0)</f>
        <v>-5358.4325162500027</v>
      </c>
      <c r="P232" s="6">
        <f t="shared" si="3"/>
        <v>0</v>
      </c>
    </row>
    <row r="233" spans="1:16" x14ac:dyDescent="0.25">
      <c r="A233" s="11">
        <v>49115</v>
      </c>
      <c r="B233" s="11" t="s">
        <v>24</v>
      </c>
      <c r="C233" s="11" t="s">
        <v>41</v>
      </c>
      <c r="D233" s="11" t="s">
        <v>42</v>
      </c>
      <c r="E233" s="11" t="s">
        <v>54</v>
      </c>
      <c r="F233" s="18">
        <v>26481</v>
      </c>
      <c r="G233" s="19">
        <v>26481</v>
      </c>
      <c r="H233" s="11" t="s">
        <v>20</v>
      </c>
      <c r="I233" s="11" t="s">
        <v>39</v>
      </c>
      <c r="J233" s="11" t="s">
        <v>120</v>
      </c>
      <c r="K233" s="11" t="s">
        <v>23</v>
      </c>
      <c r="L233" s="19">
        <f>VLOOKUP($A233,'FtLauderdale GTs'!$A:$Z,17,0)</f>
        <v>42644</v>
      </c>
      <c r="M233" s="6">
        <f>VLOOKUP($A233,'FtLauderdale GTs'!$A:$Z,24,0)</f>
        <v>324753.43999999994</v>
      </c>
      <c r="N233" s="6">
        <f>VLOOKUP($A233,'FtLauderdale GTs'!$A:$Z,25,0)</f>
        <v>332493.39698666666</v>
      </c>
      <c r="O233" s="6">
        <f>VLOOKUP($A233,'FtLauderdale GTs'!$A:$Z,26,0)</f>
        <v>-7739.9569866666761</v>
      </c>
      <c r="P233" s="6">
        <f t="shared" si="3"/>
        <v>-3.9108272176235914E-11</v>
      </c>
    </row>
    <row r="234" spans="1:16" x14ac:dyDescent="0.25">
      <c r="A234" s="11">
        <v>54454</v>
      </c>
      <c r="B234" s="11" t="s">
        <v>24</v>
      </c>
      <c r="C234" s="11" t="s">
        <v>41</v>
      </c>
      <c r="D234" s="11" t="s">
        <v>60</v>
      </c>
      <c r="E234" s="11" t="s">
        <v>80</v>
      </c>
      <c r="F234" s="18">
        <v>29037</v>
      </c>
      <c r="G234" s="19">
        <v>29037</v>
      </c>
      <c r="H234" s="11" t="s">
        <v>20</v>
      </c>
      <c r="I234" s="11" t="s">
        <v>59</v>
      </c>
      <c r="J234" s="11" t="s">
        <v>354</v>
      </c>
      <c r="K234" s="11" t="s">
        <v>23</v>
      </c>
      <c r="L234" s="19">
        <f>VLOOKUP($A234,'FtLauderdale GTs'!$A:$Z,17,0)</f>
        <v>42522</v>
      </c>
      <c r="M234" s="6">
        <f>VLOOKUP($A234,'FtLauderdale GTs'!$A:$Z,24,0)</f>
        <v>314131.57416666666</v>
      </c>
      <c r="N234" s="6">
        <f>VLOOKUP($A234,'FtLauderdale GTs'!$A:$Z,25,0)</f>
        <v>319079.14645979163</v>
      </c>
      <c r="O234" s="6">
        <f>VLOOKUP($A234,'FtLauderdale GTs'!$A:$Z,26,0)</f>
        <v>-4947.5722931249957</v>
      </c>
      <c r="P234" s="6">
        <f t="shared" si="3"/>
        <v>1.9099388737231493E-11</v>
      </c>
    </row>
    <row r="235" spans="1:16" x14ac:dyDescent="0.25">
      <c r="A235" s="11">
        <v>49120</v>
      </c>
      <c r="B235" s="11" t="s">
        <v>24</v>
      </c>
      <c r="C235" s="11" t="s">
        <v>41</v>
      </c>
      <c r="D235" s="11" t="s">
        <v>42</v>
      </c>
      <c r="E235" s="11" t="s">
        <v>54</v>
      </c>
      <c r="F235" s="18">
        <v>26481</v>
      </c>
      <c r="G235" s="19">
        <v>26481</v>
      </c>
      <c r="H235" s="11" t="s">
        <v>20</v>
      </c>
      <c r="I235" s="11" t="s">
        <v>39</v>
      </c>
      <c r="J235" s="11" t="s">
        <v>124</v>
      </c>
      <c r="K235" s="11" t="s">
        <v>23</v>
      </c>
      <c r="L235" s="19">
        <f>VLOOKUP($A235,'FtLauderdale GTs'!$A:$Z,17,0)</f>
        <v>42644</v>
      </c>
      <c r="M235" s="6">
        <f>VLOOKUP($A235,'FtLauderdale GTs'!$A:$Z,24,0)</f>
        <v>307901.35749999998</v>
      </c>
      <c r="N235" s="6">
        <f>VLOOKUP($A235,'FtLauderdale GTs'!$A:$Z,25,0)</f>
        <v>315239.67318708333</v>
      </c>
      <c r="O235" s="6">
        <f>VLOOKUP($A235,'FtLauderdale GTs'!$A:$Z,26,0)</f>
        <v>-7338.3156870833091</v>
      </c>
      <c r="P235" s="6">
        <f t="shared" si="3"/>
        <v>-3.9108272176235914E-11</v>
      </c>
    </row>
    <row r="236" spans="1:16" x14ac:dyDescent="0.25">
      <c r="A236" s="11">
        <v>53089</v>
      </c>
      <c r="B236" s="11" t="s">
        <v>24</v>
      </c>
      <c r="C236" s="11" t="s">
        <v>41</v>
      </c>
      <c r="D236" s="11" t="s">
        <v>47</v>
      </c>
      <c r="E236" s="11" t="s">
        <v>91</v>
      </c>
      <c r="F236" s="18">
        <v>32325</v>
      </c>
      <c r="G236" s="19">
        <v>32325</v>
      </c>
      <c r="H236" s="11" t="s">
        <v>20</v>
      </c>
      <c r="I236" s="11" t="s">
        <v>48</v>
      </c>
      <c r="J236" s="11" t="s">
        <v>52</v>
      </c>
      <c r="K236" s="11" t="s">
        <v>23</v>
      </c>
      <c r="L236" s="19">
        <f>VLOOKUP($A236,'FtLauderdale GTs'!$A:$Z,17,0)</f>
        <v>42522</v>
      </c>
      <c r="M236" s="6">
        <f>VLOOKUP($A236,'FtLauderdale GTs'!$A:$Z,24,0)</f>
        <v>275993.35499999998</v>
      </c>
      <c r="N236" s="6">
        <f>VLOOKUP($A236,'FtLauderdale GTs'!$A:$Z,25,0)</f>
        <v>281996.21047125</v>
      </c>
      <c r="O236" s="6">
        <f>VLOOKUP($A236,'FtLauderdale GTs'!$A:$Z,26,0)</f>
        <v>-6002.8554712500236</v>
      </c>
      <c r="P236" s="6">
        <f t="shared" si="3"/>
        <v>0</v>
      </c>
    </row>
    <row r="237" spans="1:16" x14ac:dyDescent="0.25">
      <c r="A237" s="11">
        <v>49010</v>
      </c>
      <c r="B237" s="11" t="s">
        <v>24</v>
      </c>
      <c r="C237" s="11" t="s">
        <v>41</v>
      </c>
      <c r="D237" s="11" t="s">
        <v>42</v>
      </c>
      <c r="E237" s="11" t="s">
        <v>54</v>
      </c>
      <c r="F237" s="18">
        <v>26481</v>
      </c>
      <c r="G237" s="19">
        <v>26481</v>
      </c>
      <c r="H237" s="11" t="s">
        <v>20</v>
      </c>
      <c r="I237" s="11" t="s">
        <v>39</v>
      </c>
      <c r="J237" s="11" t="s">
        <v>93</v>
      </c>
      <c r="K237" s="11" t="s">
        <v>23</v>
      </c>
      <c r="L237" s="19">
        <f>VLOOKUP($A237,'FtLauderdale GTs'!$A:$Z,17,0)</f>
        <v>42644</v>
      </c>
      <c r="M237" s="6">
        <f>VLOOKUP($A237,'FtLauderdale GTs'!$A:$Z,24,0)</f>
        <v>263941.29666666669</v>
      </c>
      <c r="N237" s="6">
        <f>VLOOKUP($A237,'FtLauderdale GTs'!$A:$Z,25,0)</f>
        <v>270231.89757055556</v>
      </c>
      <c r="O237" s="6">
        <f>VLOOKUP($A237,'FtLauderdale GTs'!$A:$Z,26,0)</f>
        <v>-6290.6009038888678</v>
      </c>
      <c r="P237" s="6">
        <f t="shared" si="3"/>
        <v>0</v>
      </c>
    </row>
    <row r="238" spans="1:16" x14ac:dyDescent="0.25">
      <c r="A238" s="11">
        <v>49009</v>
      </c>
      <c r="B238" s="11" t="s">
        <v>24</v>
      </c>
      <c r="C238" s="11" t="s">
        <v>41</v>
      </c>
      <c r="D238" s="11" t="s">
        <v>42</v>
      </c>
      <c r="E238" s="11" t="s">
        <v>61</v>
      </c>
      <c r="F238" s="18">
        <v>25750</v>
      </c>
      <c r="G238" s="19">
        <v>25750</v>
      </c>
      <c r="H238" s="11" t="s">
        <v>20</v>
      </c>
      <c r="I238" s="11" t="s">
        <v>39</v>
      </c>
      <c r="J238" s="11" t="s">
        <v>93</v>
      </c>
      <c r="K238" s="11" t="s">
        <v>23</v>
      </c>
      <c r="L238" s="19">
        <f>VLOOKUP($A238,'FtLauderdale GTs'!$A:$Z,17,0)</f>
        <v>42522</v>
      </c>
      <c r="M238" s="6">
        <f>VLOOKUP($A238,'FtLauderdale GTs'!$A:$Z,24,0)</f>
        <v>263746.65166666667</v>
      </c>
      <c r="N238" s="6">
        <f>VLOOKUP($A238,'FtLauderdale GTs'!$A:$Z,25,0)</f>
        <v>268098.47141916666</v>
      </c>
      <c r="O238" s="6">
        <f>VLOOKUP($A238,'FtLauderdale GTs'!$A:$Z,26,0)</f>
        <v>-4351.819752499985</v>
      </c>
      <c r="P238" s="6">
        <f t="shared" si="3"/>
        <v>0</v>
      </c>
    </row>
    <row r="239" spans="1:16" x14ac:dyDescent="0.25">
      <c r="A239" s="11">
        <v>54187</v>
      </c>
      <c r="B239" s="11" t="s">
        <v>24</v>
      </c>
      <c r="C239" s="11" t="s">
        <v>41</v>
      </c>
      <c r="D239" s="11" t="s">
        <v>60</v>
      </c>
      <c r="E239" s="11" t="s">
        <v>54</v>
      </c>
      <c r="F239" s="18">
        <v>26481</v>
      </c>
      <c r="G239" s="19">
        <v>26481</v>
      </c>
      <c r="H239" s="11" t="s">
        <v>20</v>
      </c>
      <c r="I239" s="11" t="s">
        <v>59</v>
      </c>
      <c r="J239" s="11" t="s">
        <v>336</v>
      </c>
      <c r="K239" s="11" t="s">
        <v>23</v>
      </c>
      <c r="L239" s="19">
        <f>VLOOKUP($A239,'FtLauderdale GTs'!$A:$Z,17,0)</f>
        <v>42644</v>
      </c>
      <c r="M239" s="6">
        <f>VLOOKUP($A239,'FtLauderdale GTs'!$A:$Z,24,0)</f>
        <v>256759.58916666664</v>
      </c>
      <c r="N239" s="6">
        <f>VLOOKUP($A239,'FtLauderdale GTs'!$A:$Z,25,0)</f>
        <v>262600.86982020829</v>
      </c>
      <c r="O239" s="6">
        <f>VLOOKUP($A239,'FtLauderdale GTs'!$A:$Z,26,0)</f>
        <v>-5841.2806535416457</v>
      </c>
      <c r="P239" s="6">
        <f t="shared" si="3"/>
        <v>0</v>
      </c>
    </row>
    <row r="240" spans="1:16" x14ac:dyDescent="0.25">
      <c r="A240" s="11">
        <v>53088</v>
      </c>
      <c r="B240" s="11" t="s">
        <v>24</v>
      </c>
      <c r="C240" s="11" t="s">
        <v>41</v>
      </c>
      <c r="D240" s="11" t="s">
        <v>47</v>
      </c>
      <c r="E240" s="11" t="s">
        <v>54</v>
      </c>
      <c r="F240" s="18">
        <v>26481</v>
      </c>
      <c r="G240" s="19">
        <v>26481</v>
      </c>
      <c r="H240" s="11" t="s">
        <v>20</v>
      </c>
      <c r="I240" s="11" t="s">
        <v>48</v>
      </c>
      <c r="J240" s="11" t="s">
        <v>52</v>
      </c>
      <c r="K240" s="11" t="s">
        <v>23</v>
      </c>
      <c r="L240" s="19">
        <f>VLOOKUP($A240,'FtLauderdale GTs'!$A:$Z,17,0)</f>
        <v>42522</v>
      </c>
      <c r="M240" s="6">
        <f>VLOOKUP($A240,'FtLauderdale GTs'!$A:$Z,24,0)</f>
        <v>243863.60166666668</v>
      </c>
      <c r="N240" s="6">
        <f>VLOOKUP($A240,'FtLauderdale GTs'!$A:$Z,25,0)</f>
        <v>249167.63500291668</v>
      </c>
      <c r="O240" s="6">
        <f>VLOOKUP($A240,'FtLauderdale GTs'!$A:$Z,26,0)</f>
        <v>-5304.0333362500041</v>
      </c>
      <c r="P240" s="6">
        <f t="shared" si="3"/>
        <v>9.0949470177292824E-12</v>
      </c>
    </row>
    <row r="241" spans="1:16" x14ac:dyDescent="0.25">
      <c r="A241" s="11">
        <v>54186</v>
      </c>
      <c r="B241" s="11" t="s">
        <v>24</v>
      </c>
      <c r="C241" s="11" t="s">
        <v>41</v>
      </c>
      <c r="D241" s="11" t="s">
        <v>60</v>
      </c>
      <c r="E241" s="11" t="s">
        <v>61</v>
      </c>
      <c r="F241" s="18">
        <v>25750</v>
      </c>
      <c r="G241" s="19">
        <v>25750</v>
      </c>
      <c r="H241" s="11" t="s">
        <v>20</v>
      </c>
      <c r="I241" s="11" t="s">
        <v>59</v>
      </c>
      <c r="J241" s="11" t="s">
        <v>336</v>
      </c>
      <c r="K241" s="11" t="s">
        <v>23</v>
      </c>
      <c r="L241" s="19">
        <f>VLOOKUP($A241,'FtLauderdale GTs'!$A:$Z,17,0)</f>
        <v>42644</v>
      </c>
      <c r="M241" s="6">
        <f>VLOOKUP($A241,'FtLauderdale GTs'!$A:$Z,24,0)</f>
        <v>223393.21583333332</v>
      </c>
      <c r="N241" s="6">
        <f>VLOOKUP($A241,'FtLauderdale GTs'!$A:$Z,25,0)</f>
        <v>228475.41149354164</v>
      </c>
      <c r="O241" s="6">
        <f>VLOOKUP($A241,'FtLauderdale GTs'!$A:$Z,26,0)</f>
        <v>-5082.1956602083246</v>
      </c>
      <c r="P241" s="6">
        <f t="shared" si="3"/>
        <v>0</v>
      </c>
    </row>
    <row r="242" spans="1:16" x14ac:dyDescent="0.25">
      <c r="A242" s="11">
        <v>53120</v>
      </c>
      <c r="B242" s="11" t="s">
        <v>24</v>
      </c>
      <c r="C242" s="11" t="s">
        <v>41</v>
      </c>
      <c r="D242" s="11" t="s">
        <v>47</v>
      </c>
      <c r="E242" s="11" t="s">
        <v>54</v>
      </c>
      <c r="F242" s="18">
        <v>26481</v>
      </c>
      <c r="G242" s="19">
        <v>26481</v>
      </c>
      <c r="H242" s="11" t="s">
        <v>20</v>
      </c>
      <c r="I242" s="11" t="s">
        <v>48</v>
      </c>
      <c r="J242" s="11" t="s">
        <v>291</v>
      </c>
      <c r="K242" s="11" t="s">
        <v>23</v>
      </c>
      <c r="L242" s="19">
        <f>VLOOKUP($A242,'FtLauderdale GTs'!$A:$Z,17,0)</f>
        <v>42522</v>
      </c>
      <c r="M242" s="6">
        <f>VLOOKUP($A242,'FtLauderdale GTs'!$A:$Z,24,0)</f>
        <v>201303.84083333332</v>
      </c>
      <c r="N242" s="6">
        <f>VLOOKUP($A242,'FtLauderdale GTs'!$A:$Z,25,0)</f>
        <v>205682.19937145832</v>
      </c>
      <c r="O242" s="6">
        <f>VLOOKUP($A242,'FtLauderdale GTs'!$A:$Z,26,0)</f>
        <v>-4378.3585381249941</v>
      </c>
      <c r="P242" s="6">
        <f t="shared" si="3"/>
        <v>-7.2759576141834259E-12</v>
      </c>
    </row>
    <row r="243" spans="1:16" x14ac:dyDescent="0.25">
      <c r="A243" s="11">
        <v>53097</v>
      </c>
      <c r="B243" s="11" t="s">
        <v>24</v>
      </c>
      <c r="C243" s="11" t="s">
        <v>41</v>
      </c>
      <c r="D243" s="11" t="s">
        <v>47</v>
      </c>
      <c r="E243" s="11" t="s">
        <v>191</v>
      </c>
      <c r="F243" s="18">
        <v>35977</v>
      </c>
      <c r="G243" s="19">
        <v>35977</v>
      </c>
      <c r="H243" s="11" t="s">
        <v>20</v>
      </c>
      <c r="I243" s="11" t="s">
        <v>48</v>
      </c>
      <c r="J243" s="11" t="s">
        <v>52</v>
      </c>
      <c r="K243" s="11" t="s">
        <v>23</v>
      </c>
      <c r="L243" s="19">
        <f>VLOOKUP($A243,'FtLauderdale GTs'!$A:$Z,17,0)</f>
        <v>42644</v>
      </c>
      <c r="M243" s="6">
        <f>VLOOKUP($A243,'FtLauderdale GTs'!$A:$Z,24,0)</f>
        <v>193885.48666666666</v>
      </c>
      <c r="N243" s="6">
        <f>VLOOKUP($A243,'FtLauderdale GTs'!$A:$Z,25,0)</f>
        <v>199976.72237277776</v>
      </c>
      <c r="O243" s="6">
        <f>VLOOKUP($A243,'FtLauderdale GTs'!$A:$Z,26,0)</f>
        <v>-6091.2357061111006</v>
      </c>
      <c r="P243" s="6">
        <f t="shared" si="3"/>
        <v>0</v>
      </c>
    </row>
    <row r="244" spans="1:16" x14ac:dyDescent="0.25">
      <c r="A244" s="11">
        <v>53091</v>
      </c>
      <c r="B244" s="11" t="s">
        <v>24</v>
      </c>
      <c r="C244" s="11" t="s">
        <v>41</v>
      </c>
      <c r="D244" s="11" t="s">
        <v>47</v>
      </c>
      <c r="E244" s="11" t="s">
        <v>87</v>
      </c>
      <c r="F244" s="18">
        <v>33420</v>
      </c>
      <c r="G244" s="19">
        <v>33420</v>
      </c>
      <c r="H244" s="11" t="s">
        <v>20</v>
      </c>
      <c r="I244" s="11" t="s">
        <v>48</v>
      </c>
      <c r="J244" s="11" t="s">
        <v>52</v>
      </c>
      <c r="K244" s="11" t="s">
        <v>23</v>
      </c>
      <c r="L244" s="19">
        <f>VLOOKUP($A244,'FtLauderdale GTs'!$A:$Z,17,0)</f>
        <v>42522</v>
      </c>
      <c r="M244" s="6">
        <f>VLOOKUP($A244,'FtLauderdale GTs'!$A:$Z,24,0)</f>
        <v>186954.93666666665</v>
      </c>
      <c r="N244" s="6">
        <f>VLOOKUP($A244,'FtLauderdale GTs'!$A:$Z,25,0)</f>
        <v>191021.20653916665</v>
      </c>
      <c r="O244" s="6">
        <f>VLOOKUP($A244,'FtLauderdale GTs'!$A:$Z,26,0)</f>
        <v>-4066.2698725000055</v>
      </c>
      <c r="P244" s="6">
        <f t="shared" si="3"/>
        <v>0</v>
      </c>
    </row>
    <row r="245" spans="1:16" x14ac:dyDescent="0.25">
      <c r="A245" s="11">
        <v>53119</v>
      </c>
      <c r="B245" s="11" t="s">
        <v>24</v>
      </c>
      <c r="C245" s="11" t="s">
        <v>41</v>
      </c>
      <c r="D245" s="11" t="s">
        <v>47</v>
      </c>
      <c r="E245" s="11" t="s">
        <v>61</v>
      </c>
      <c r="F245" s="18">
        <v>25750</v>
      </c>
      <c r="G245" s="19">
        <v>25750</v>
      </c>
      <c r="H245" s="11" t="s">
        <v>20</v>
      </c>
      <c r="I245" s="11" t="s">
        <v>48</v>
      </c>
      <c r="J245" s="11" t="s">
        <v>291</v>
      </c>
      <c r="K245" s="11" t="s">
        <v>23</v>
      </c>
      <c r="L245" s="19">
        <f>VLOOKUP($A245,'FtLauderdale GTs'!$A:$Z,17,0)</f>
        <v>42644</v>
      </c>
      <c r="M245" s="6">
        <f>VLOOKUP($A245,'FtLauderdale GTs'!$A:$Z,24,0)</f>
        <v>175308.32</v>
      </c>
      <c r="N245" s="6">
        <f>VLOOKUP($A245,'FtLauderdale GTs'!$A:$Z,25,0)</f>
        <v>180815.9230533333</v>
      </c>
      <c r="O245" s="6">
        <f>VLOOKUP($A245,'FtLauderdale GTs'!$A:$Z,26,0)</f>
        <v>-5507.6030533333224</v>
      </c>
      <c r="P245" s="6">
        <f t="shared" si="3"/>
        <v>2.6375346351414919E-11</v>
      </c>
    </row>
    <row r="246" spans="1:16" x14ac:dyDescent="0.25">
      <c r="A246" s="11">
        <v>49939</v>
      </c>
      <c r="B246" s="11" t="s">
        <v>24</v>
      </c>
      <c r="C246" s="11" t="s">
        <v>41</v>
      </c>
      <c r="D246" s="11" t="s">
        <v>42</v>
      </c>
      <c r="E246" s="11" t="s">
        <v>61</v>
      </c>
      <c r="F246" s="18">
        <v>25750</v>
      </c>
      <c r="G246" s="19">
        <v>25750</v>
      </c>
      <c r="H246" s="11" t="s">
        <v>20</v>
      </c>
      <c r="I246" s="11" t="s">
        <v>39</v>
      </c>
      <c r="J246" s="11" t="s">
        <v>175</v>
      </c>
      <c r="K246" s="11" t="s">
        <v>23</v>
      </c>
      <c r="L246" s="19">
        <f>VLOOKUP($A246,'FtLauderdale GTs'!$A:$Z,17,0)</f>
        <v>42522</v>
      </c>
      <c r="M246" s="6">
        <f>VLOOKUP($A246,'FtLauderdale GTs'!$A:$Z,24,0)</f>
        <v>166680.03</v>
      </c>
      <c r="N246" s="6">
        <f>VLOOKUP($A246,'FtLauderdale GTs'!$A:$Z,25,0)</f>
        <v>169430.25049500001</v>
      </c>
      <c r="O246" s="6">
        <f>VLOOKUP($A246,'FtLauderdale GTs'!$A:$Z,26,0)</f>
        <v>-2750.2204949999987</v>
      </c>
      <c r="P246" s="6">
        <f t="shared" si="3"/>
        <v>-1.7280399333685637E-11</v>
      </c>
    </row>
    <row r="247" spans="1:16" x14ac:dyDescent="0.25">
      <c r="A247" s="11">
        <v>53095</v>
      </c>
      <c r="B247" s="11" t="s">
        <v>24</v>
      </c>
      <c r="C247" s="11" t="s">
        <v>41</v>
      </c>
      <c r="D247" s="11" t="s">
        <v>47</v>
      </c>
      <c r="E247" s="11" t="s">
        <v>43</v>
      </c>
      <c r="F247" s="18">
        <v>34881</v>
      </c>
      <c r="G247" s="19">
        <v>34881</v>
      </c>
      <c r="H247" s="11" t="s">
        <v>20</v>
      </c>
      <c r="I247" s="11" t="s">
        <v>48</v>
      </c>
      <c r="J247" s="11" t="s">
        <v>52</v>
      </c>
      <c r="K247" s="11" t="s">
        <v>23</v>
      </c>
      <c r="L247" s="19">
        <f>VLOOKUP($A247,'FtLauderdale GTs'!$A:$Z,17,0)</f>
        <v>42644</v>
      </c>
      <c r="M247" s="6">
        <f>VLOOKUP($A247,'FtLauderdale GTs'!$A:$Z,24,0)</f>
        <v>152449.89833333335</v>
      </c>
      <c r="N247" s="6">
        <f>VLOOKUP($A247,'FtLauderdale GTs'!$A:$Z,25,0)</f>
        <v>157239.36597263889</v>
      </c>
      <c r="O247" s="6">
        <f>VLOOKUP($A247,'FtLauderdale GTs'!$A:$Z,26,0)</f>
        <v>-4789.4676393055461</v>
      </c>
      <c r="P247" s="6">
        <f t="shared" si="3"/>
        <v>0</v>
      </c>
    </row>
    <row r="248" spans="1:16" x14ac:dyDescent="0.25">
      <c r="A248" s="11">
        <v>49112</v>
      </c>
      <c r="B248" s="11" t="s">
        <v>24</v>
      </c>
      <c r="C248" s="11" t="s">
        <v>41</v>
      </c>
      <c r="D248" s="11" t="s">
        <v>42</v>
      </c>
      <c r="E248" s="11" t="s">
        <v>54</v>
      </c>
      <c r="F248" s="18">
        <v>26481</v>
      </c>
      <c r="G248" s="19">
        <v>26481</v>
      </c>
      <c r="H248" s="11" t="s">
        <v>20</v>
      </c>
      <c r="I248" s="11" t="s">
        <v>39</v>
      </c>
      <c r="J248" s="11" t="s">
        <v>119</v>
      </c>
      <c r="K248" s="11" t="s">
        <v>23</v>
      </c>
      <c r="L248" s="19">
        <f>VLOOKUP($A248,'FtLauderdale GTs'!$A:$Z,17,0)</f>
        <v>42522</v>
      </c>
      <c r="M248" s="6">
        <f>VLOOKUP($A248,'FtLauderdale GTs'!$A:$Z,24,0)</f>
        <v>134994.53</v>
      </c>
      <c r="N248" s="6">
        <f>VLOOKUP($A248,'FtLauderdale GTs'!$A:$Z,25,0)</f>
        <v>137221.93974499998</v>
      </c>
      <c r="O248" s="6">
        <f>VLOOKUP($A248,'FtLauderdale GTs'!$A:$Z,26,0)</f>
        <v>-2227.4097449999922</v>
      </c>
      <c r="P248" s="6">
        <f t="shared" si="3"/>
        <v>9.5496943686157465E-12</v>
      </c>
    </row>
    <row r="249" spans="1:16" x14ac:dyDescent="0.25">
      <c r="A249" s="11">
        <v>49119</v>
      </c>
      <c r="B249" s="11" t="s">
        <v>24</v>
      </c>
      <c r="C249" s="11" t="s">
        <v>41</v>
      </c>
      <c r="D249" s="11" t="s">
        <v>42</v>
      </c>
      <c r="E249" s="11" t="s">
        <v>54</v>
      </c>
      <c r="F249" s="18">
        <v>26481</v>
      </c>
      <c r="G249" s="19">
        <v>26481</v>
      </c>
      <c r="H249" s="11" t="s">
        <v>20</v>
      </c>
      <c r="I249" s="11" t="s">
        <v>39</v>
      </c>
      <c r="J249" s="11" t="s">
        <v>123</v>
      </c>
      <c r="K249" s="11" t="s">
        <v>23</v>
      </c>
      <c r="L249" s="19">
        <f>VLOOKUP($A249,'FtLauderdale GTs'!$A:$Z,17,0)</f>
        <v>42644</v>
      </c>
      <c r="M249" s="6">
        <f>VLOOKUP($A249,'FtLauderdale GTs'!$A:$Z,24,0)</f>
        <v>134994.53</v>
      </c>
      <c r="N249" s="6">
        <f>VLOOKUP($A249,'FtLauderdale GTs'!$A:$Z,25,0)</f>
        <v>138211.89963166666</v>
      </c>
      <c r="O249" s="6">
        <f>VLOOKUP($A249,'FtLauderdale GTs'!$A:$Z,26,0)</f>
        <v>-3217.3696316666583</v>
      </c>
      <c r="P249" s="6">
        <f t="shared" si="3"/>
        <v>0</v>
      </c>
    </row>
    <row r="250" spans="1:16" x14ac:dyDescent="0.25">
      <c r="A250" s="11">
        <v>49124</v>
      </c>
      <c r="B250" s="11" t="s">
        <v>24</v>
      </c>
      <c r="C250" s="11" t="s">
        <v>41</v>
      </c>
      <c r="D250" s="11" t="s">
        <v>42</v>
      </c>
      <c r="E250" s="11" t="s">
        <v>54</v>
      </c>
      <c r="F250" s="18">
        <v>26481</v>
      </c>
      <c r="G250" s="19">
        <v>26481</v>
      </c>
      <c r="H250" s="11" t="s">
        <v>20</v>
      </c>
      <c r="I250" s="11" t="s">
        <v>39</v>
      </c>
      <c r="J250" s="11" t="s">
        <v>127</v>
      </c>
      <c r="K250" s="11" t="s">
        <v>23</v>
      </c>
      <c r="L250" s="19">
        <f>VLOOKUP($A250,'FtLauderdale GTs'!$A:$Z,17,0)</f>
        <v>42522</v>
      </c>
      <c r="M250" s="6">
        <f>VLOOKUP($A250,'FtLauderdale GTs'!$A:$Z,24,0)</f>
        <v>134994.53</v>
      </c>
      <c r="N250" s="6">
        <f>VLOOKUP($A250,'FtLauderdale GTs'!$A:$Z,25,0)</f>
        <v>137221.93974499998</v>
      </c>
      <c r="O250" s="6">
        <f>VLOOKUP($A250,'FtLauderdale GTs'!$A:$Z,26,0)</f>
        <v>-2227.4097449999922</v>
      </c>
      <c r="P250" s="6">
        <f t="shared" si="3"/>
        <v>9.5496943686157465E-12</v>
      </c>
    </row>
    <row r="251" spans="1:16" x14ac:dyDescent="0.25">
      <c r="A251" s="11">
        <v>51897</v>
      </c>
      <c r="B251" s="11" t="s">
        <v>24</v>
      </c>
      <c r="C251" s="11" t="s">
        <v>41</v>
      </c>
      <c r="D251" s="11" t="s">
        <v>47</v>
      </c>
      <c r="E251" s="11" t="s">
        <v>38</v>
      </c>
      <c r="F251" s="18">
        <v>33786</v>
      </c>
      <c r="G251" s="19">
        <v>33786</v>
      </c>
      <c r="H251" s="11" t="s">
        <v>20</v>
      </c>
      <c r="I251" s="11" t="s">
        <v>48</v>
      </c>
      <c r="J251" s="11" t="s">
        <v>50</v>
      </c>
      <c r="K251" s="11" t="s">
        <v>23</v>
      </c>
      <c r="L251" s="19">
        <f>VLOOKUP($A251,'FtLauderdale GTs'!$A:$Z,17,0)</f>
        <v>42644</v>
      </c>
      <c r="M251" s="6">
        <f>VLOOKUP($A251,'FtLauderdale GTs'!$A:$Z,24,0)</f>
        <v>131073.94666666666</v>
      </c>
      <c r="N251" s="6">
        <f>VLOOKUP($A251,'FtLauderdale GTs'!$A:$Z,25,0)</f>
        <v>135191.85315777778</v>
      </c>
      <c r="O251" s="6">
        <f>VLOOKUP($A251,'FtLauderdale GTs'!$A:$Z,26,0)</f>
        <v>-4117.9064911111172</v>
      </c>
      <c r="P251" s="6">
        <f t="shared" si="3"/>
        <v>0</v>
      </c>
    </row>
    <row r="252" spans="1:16" x14ac:dyDescent="0.25">
      <c r="A252" s="11">
        <v>52746</v>
      </c>
      <c r="B252" s="11" t="s">
        <v>24</v>
      </c>
      <c r="C252" s="11" t="s">
        <v>41</v>
      </c>
      <c r="D252" s="11" t="s">
        <v>47</v>
      </c>
      <c r="E252" s="11" t="s">
        <v>58</v>
      </c>
      <c r="F252" s="18">
        <v>33055</v>
      </c>
      <c r="G252" s="19">
        <v>33055</v>
      </c>
      <c r="H252" s="11" t="s">
        <v>20</v>
      </c>
      <c r="I252" s="11" t="s">
        <v>48</v>
      </c>
      <c r="J252" s="11" t="s">
        <v>272</v>
      </c>
      <c r="K252" s="11" t="s">
        <v>23</v>
      </c>
      <c r="L252" s="19">
        <f>VLOOKUP($A252,'FtLauderdale GTs'!$A:$Z,17,0)</f>
        <v>42522</v>
      </c>
      <c r="M252" s="6">
        <f>VLOOKUP($A252,'FtLauderdale GTs'!$A:$Z,24,0)</f>
        <v>115472.75666666667</v>
      </c>
      <c r="N252" s="6">
        <f>VLOOKUP($A252,'FtLauderdale GTs'!$A:$Z,25,0)</f>
        <v>117984.28912416667</v>
      </c>
      <c r="O252" s="6">
        <f>VLOOKUP($A252,'FtLauderdale GTs'!$A:$Z,26,0)</f>
        <v>-2511.5324574999986</v>
      </c>
      <c r="P252" s="6">
        <f t="shared" si="3"/>
        <v>0</v>
      </c>
    </row>
    <row r="253" spans="1:16" x14ac:dyDescent="0.25">
      <c r="A253" s="11">
        <v>53096</v>
      </c>
      <c r="B253" s="11" t="s">
        <v>24</v>
      </c>
      <c r="C253" s="11" t="s">
        <v>41</v>
      </c>
      <c r="D253" s="11" t="s">
        <v>47</v>
      </c>
      <c r="E253" s="11" t="s">
        <v>189</v>
      </c>
      <c r="F253" s="18">
        <v>35247</v>
      </c>
      <c r="G253" s="19">
        <v>35247</v>
      </c>
      <c r="H253" s="11" t="s">
        <v>20</v>
      </c>
      <c r="I253" s="11" t="s">
        <v>48</v>
      </c>
      <c r="J253" s="11" t="s">
        <v>52</v>
      </c>
      <c r="K253" s="11" t="s">
        <v>23</v>
      </c>
      <c r="L253" s="19">
        <f>VLOOKUP($A253,'FtLauderdale GTs'!$A:$Z,17,0)</f>
        <v>42644</v>
      </c>
      <c r="M253" s="6">
        <f>VLOOKUP($A253,'FtLauderdale GTs'!$A:$Z,24,0)</f>
        <v>109182.0675</v>
      </c>
      <c r="N253" s="6">
        <f>VLOOKUP($A253,'FtLauderdale GTs'!$A:$Z,25,0)</f>
        <v>112612.204120625</v>
      </c>
      <c r="O253" s="6">
        <f>VLOOKUP($A253,'FtLauderdale GTs'!$A:$Z,26,0)</f>
        <v>-3430.1366206249959</v>
      </c>
      <c r="P253" s="6">
        <f t="shared" si="3"/>
        <v>0</v>
      </c>
    </row>
    <row r="254" spans="1:16" x14ac:dyDescent="0.25">
      <c r="A254" s="11">
        <v>53075</v>
      </c>
      <c r="B254" s="11" t="s">
        <v>24</v>
      </c>
      <c r="C254" s="11" t="s">
        <v>41</v>
      </c>
      <c r="D254" s="11" t="s">
        <v>47</v>
      </c>
      <c r="E254" s="11" t="s">
        <v>54</v>
      </c>
      <c r="F254" s="18">
        <v>26481</v>
      </c>
      <c r="G254" s="19">
        <v>26481</v>
      </c>
      <c r="H254" s="11" t="s">
        <v>20</v>
      </c>
      <c r="I254" s="11" t="s">
        <v>48</v>
      </c>
      <c r="J254" s="11" t="s">
        <v>286</v>
      </c>
      <c r="K254" s="11" t="s">
        <v>23</v>
      </c>
      <c r="L254" s="19">
        <f>VLOOKUP($A254,'FtLauderdale GTs'!$A:$Z,17,0)</f>
        <v>42522</v>
      </c>
      <c r="M254" s="6">
        <f>VLOOKUP($A254,'FtLauderdale GTs'!$A:$Z,24,0)</f>
        <v>108211.61083333332</v>
      </c>
      <c r="N254" s="6">
        <f>VLOOKUP($A254,'FtLauderdale GTs'!$A:$Z,25,0)</f>
        <v>110565.21336895833</v>
      </c>
      <c r="O254" s="6">
        <f>VLOOKUP($A254,'FtLauderdale GTs'!$A:$Z,26,0)</f>
        <v>-2353.6025356250002</v>
      </c>
      <c r="P254" s="6">
        <f t="shared" si="3"/>
        <v>0</v>
      </c>
    </row>
    <row r="255" spans="1:16" x14ac:dyDescent="0.25">
      <c r="A255" s="11">
        <v>53082</v>
      </c>
      <c r="B255" s="11" t="s">
        <v>24</v>
      </c>
      <c r="C255" s="11" t="s">
        <v>41</v>
      </c>
      <c r="D255" s="11" t="s">
        <v>47</v>
      </c>
      <c r="E255" s="11" t="s">
        <v>54</v>
      </c>
      <c r="F255" s="18">
        <v>26481</v>
      </c>
      <c r="G255" s="19">
        <v>26481</v>
      </c>
      <c r="H255" s="11" t="s">
        <v>20</v>
      </c>
      <c r="I255" s="11" t="s">
        <v>48</v>
      </c>
      <c r="J255" s="11" t="s">
        <v>287</v>
      </c>
      <c r="K255" s="11" t="s">
        <v>23</v>
      </c>
      <c r="L255" s="19">
        <f>VLOOKUP($A255,'FtLauderdale GTs'!$A:$Z,17,0)</f>
        <v>42644</v>
      </c>
      <c r="M255" s="6">
        <f>VLOOKUP($A255,'FtLauderdale GTs'!$A:$Z,24,0)</f>
        <v>108211.61083333332</v>
      </c>
      <c r="N255" s="6">
        <f>VLOOKUP($A255,'FtLauderdale GTs'!$A:$Z,25,0)</f>
        <v>111611.25894034722</v>
      </c>
      <c r="O255" s="6">
        <f>VLOOKUP($A255,'FtLauderdale GTs'!$A:$Z,26,0)</f>
        <v>-3399.6481070138952</v>
      </c>
      <c r="P255" s="6">
        <f t="shared" si="3"/>
        <v>0</v>
      </c>
    </row>
    <row r="256" spans="1:16" x14ac:dyDescent="0.25">
      <c r="A256" s="11">
        <v>53041</v>
      </c>
      <c r="B256" s="11" t="s">
        <v>24</v>
      </c>
      <c r="C256" s="11" t="s">
        <v>41</v>
      </c>
      <c r="D256" s="11" t="s">
        <v>47</v>
      </c>
      <c r="E256" s="11" t="s">
        <v>51</v>
      </c>
      <c r="F256" s="18">
        <v>28672</v>
      </c>
      <c r="G256" s="19">
        <v>28672</v>
      </c>
      <c r="H256" s="11" t="s">
        <v>20</v>
      </c>
      <c r="I256" s="11" t="s">
        <v>48</v>
      </c>
      <c r="J256" s="11" t="s">
        <v>282</v>
      </c>
      <c r="K256" s="11" t="s">
        <v>23</v>
      </c>
      <c r="L256" s="19">
        <f>VLOOKUP($A256,'FtLauderdale GTs'!$A:$Z,17,0)</f>
        <v>42522</v>
      </c>
      <c r="M256" s="6">
        <f>VLOOKUP($A256,'FtLauderdale GTs'!$A:$Z,24,0)</f>
        <v>104516.93083333333</v>
      </c>
      <c r="N256" s="6">
        <f>VLOOKUP($A256,'FtLauderdale GTs'!$A:$Z,25,0)</f>
        <v>106790.17407895833</v>
      </c>
      <c r="O256" s="6">
        <f>VLOOKUP($A256,'FtLauderdale GTs'!$A:$Z,26,0)</f>
        <v>-2273.243245624999</v>
      </c>
      <c r="P256" s="6">
        <f t="shared" si="3"/>
        <v>3.637978807091713E-12</v>
      </c>
    </row>
    <row r="257" spans="1:16" x14ac:dyDescent="0.25">
      <c r="A257" s="11">
        <v>53229</v>
      </c>
      <c r="B257" s="11" t="s">
        <v>24</v>
      </c>
      <c r="C257" s="11" t="s">
        <v>41</v>
      </c>
      <c r="D257" s="11" t="s">
        <v>47</v>
      </c>
      <c r="E257" s="11" t="s">
        <v>54</v>
      </c>
      <c r="F257" s="18">
        <v>26481</v>
      </c>
      <c r="G257" s="19">
        <v>26481</v>
      </c>
      <c r="H257" s="11" t="s">
        <v>20</v>
      </c>
      <c r="I257" s="11" t="s">
        <v>48</v>
      </c>
      <c r="J257" s="11" t="s">
        <v>301</v>
      </c>
      <c r="K257" s="11" t="s">
        <v>23</v>
      </c>
      <c r="L257" s="19">
        <f>VLOOKUP($A257,'FtLauderdale GTs'!$A:$Z,17,0)</f>
        <v>42644</v>
      </c>
      <c r="M257" s="6">
        <f>VLOOKUP($A257,'FtLauderdale GTs'!$A:$Z,24,0)</f>
        <v>103675.79749999999</v>
      </c>
      <c r="N257" s="6">
        <f>VLOOKUP($A257,'FtLauderdale GTs'!$A:$Z,25,0)</f>
        <v>106932.94547145833</v>
      </c>
      <c r="O257" s="6">
        <f>VLOOKUP($A257,'FtLauderdale GTs'!$A:$Z,26,0)</f>
        <v>-3257.1479714583402</v>
      </c>
      <c r="P257" s="6">
        <f t="shared" si="3"/>
        <v>0</v>
      </c>
    </row>
    <row r="258" spans="1:16" x14ac:dyDescent="0.25">
      <c r="A258" s="11">
        <v>54243</v>
      </c>
      <c r="B258" s="11" t="s">
        <v>24</v>
      </c>
      <c r="C258" s="11" t="s">
        <v>41</v>
      </c>
      <c r="D258" s="11" t="s">
        <v>60</v>
      </c>
      <c r="E258" s="11" t="s">
        <v>54</v>
      </c>
      <c r="F258" s="18">
        <v>26481</v>
      </c>
      <c r="G258" s="19">
        <v>26481</v>
      </c>
      <c r="H258" s="11" t="s">
        <v>20</v>
      </c>
      <c r="I258" s="11" t="s">
        <v>59</v>
      </c>
      <c r="J258" s="11" t="s">
        <v>339</v>
      </c>
      <c r="K258" s="11" t="s">
        <v>23</v>
      </c>
      <c r="L258" s="19">
        <f>VLOOKUP($A258,'FtLauderdale GTs'!$A:$Z,17,0)</f>
        <v>42522</v>
      </c>
      <c r="M258" s="6">
        <f>VLOOKUP($A258,'FtLauderdale GTs'!$A:$Z,24,0)</f>
        <v>96386.088333333333</v>
      </c>
      <c r="N258" s="6">
        <f>VLOOKUP($A258,'FtLauderdale GTs'!$A:$Z,25,0)</f>
        <v>97904.16922458334</v>
      </c>
      <c r="O258" s="6">
        <f>VLOOKUP($A258,'FtLauderdale GTs'!$A:$Z,26,0)</f>
        <v>-1518.0808912500056</v>
      </c>
      <c r="P258" s="6">
        <f t="shared" si="3"/>
        <v>0</v>
      </c>
    </row>
    <row r="259" spans="1:16" x14ac:dyDescent="0.25">
      <c r="A259" s="11">
        <v>53074</v>
      </c>
      <c r="B259" s="11" t="s">
        <v>24</v>
      </c>
      <c r="C259" s="11" t="s">
        <v>41</v>
      </c>
      <c r="D259" s="11" t="s">
        <v>47</v>
      </c>
      <c r="E259" s="11" t="s">
        <v>61</v>
      </c>
      <c r="F259" s="18">
        <v>25750</v>
      </c>
      <c r="G259" s="19">
        <v>25750</v>
      </c>
      <c r="H259" s="11" t="s">
        <v>20</v>
      </c>
      <c r="I259" s="11" t="s">
        <v>48</v>
      </c>
      <c r="J259" s="11" t="s">
        <v>286</v>
      </c>
      <c r="K259" s="11" t="s">
        <v>23</v>
      </c>
      <c r="L259" s="19">
        <f>VLOOKUP($A259,'FtLauderdale GTs'!$A:$Z,17,0)</f>
        <v>42644</v>
      </c>
      <c r="M259" s="6">
        <f>VLOOKUP($A259,'FtLauderdale GTs'!$A:$Z,24,0)</f>
        <v>93861.102499999994</v>
      </c>
      <c r="N259" s="6">
        <f>VLOOKUP($A259,'FtLauderdale GTs'!$A:$Z,25,0)</f>
        <v>96809.905470208323</v>
      </c>
      <c r="O259" s="6">
        <f>VLOOKUP($A259,'FtLauderdale GTs'!$A:$Z,26,0)</f>
        <v>-2948.8029702083368</v>
      </c>
      <c r="P259" s="6">
        <f t="shared" si="3"/>
        <v>7.2759576141834259E-12</v>
      </c>
    </row>
    <row r="260" spans="1:16" x14ac:dyDescent="0.25">
      <c r="A260" s="11">
        <v>53081</v>
      </c>
      <c r="B260" s="11" t="s">
        <v>24</v>
      </c>
      <c r="C260" s="11" t="s">
        <v>41</v>
      </c>
      <c r="D260" s="11" t="s">
        <v>47</v>
      </c>
      <c r="E260" s="11" t="s">
        <v>61</v>
      </c>
      <c r="F260" s="18">
        <v>25750</v>
      </c>
      <c r="G260" s="19">
        <v>25750</v>
      </c>
      <c r="H260" s="11" t="s">
        <v>20</v>
      </c>
      <c r="I260" s="11" t="s">
        <v>48</v>
      </c>
      <c r="J260" s="11" t="s">
        <v>287</v>
      </c>
      <c r="K260" s="11" t="s">
        <v>23</v>
      </c>
      <c r="L260" s="19">
        <f>VLOOKUP($A260,'FtLauderdale GTs'!$A:$Z,17,0)</f>
        <v>42522</v>
      </c>
      <c r="M260" s="6">
        <f>VLOOKUP($A260,'FtLauderdale GTs'!$A:$Z,24,0)</f>
        <v>93861.102499999994</v>
      </c>
      <c r="N260" s="6">
        <f>VLOOKUP($A260,'FtLauderdale GTs'!$A:$Z,25,0)</f>
        <v>95902.581479374989</v>
      </c>
      <c r="O260" s="6">
        <f>VLOOKUP($A260,'FtLauderdale GTs'!$A:$Z,26,0)</f>
        <v>-2041.4789793750024</v>
      </c>
      <c r="P260" s="6">
        <f t="shared" si="3"/>
        <v>7.2759576141834259E-12</v>
      </c>
    </row>
    <row r="261" spans="1:16" x14ac:dyDescent="0.25">
      <c r="A261" s="11">
        <v>53228</v>
      </c>
      <c r="B261" s="11" t="s">
        <v>24</v>
      </c>
      <c r="C261" s="11" t="s">
        <v>41</v>
      </c>
      <c r="D261" s="11" t="s">
        <v>47</v>
      </c>
      <c r="E261" s="11" t="s">
        <v>61</v>
      </c>
      <c r="F261" s="18">
        <v>25750</v>
      </c>
      <c r="G261" s="19">
        <v>25750</v>
      </c>
      <c r="H261" s="11" t="s">
        <v>20</v>
      </c>
      <c r="I261" s="11" t="s">
        <v>48</v>
      </c>
      <c r="J261" s="11" t="s">
        <v>301</v>
      </c>
      <c r="K261" s="11" t="s">
        <v>23</v>
      </c>
      <c r="L261" s="19">
        <f>VLOOKUP($A261,'FtLauderdale GTs'!$A:$Z,17,0)</f>
        <v>42644</v>
      </c>
      <c r="M261" s="6">
        <f>VLOOKUP($A261,'FtLauderdale GTs'!$A:$Z,24,0)</f>
        <v>90833.334166666667</v>
      </c>
      <c r="N261" s="6">
        <f>VLOOKUP($A261,'FtLauderdale GTs'!$A:$Z,25,0)</f>
        <v>93687.014748402784</v>
      </c>
      <c r="O261" s="6">
        <f>VLOOKUP($A261,'FtLauderdale GTs'!$A:$Z,26,0)</f>
        <v>-2853.6805817361151</v>
      </c>
      <c r="P261" s="6">
        <f t="shared" ref="P261:P324" si="4">+M261-N261-O261</f>
        <v>0</v>
      </c>
    </row>
    <row r="262" spans="1:16" x14ac:dyDescent="0.25">
      <c r="A262" s="11">
        <v>49924</v>
      </c>
      <c r="B262" s="11" t="s">
        <v>24</v>
      </c>
      <c r="C262" s="11" t="s">
        <v>41</v>
      </c>
      <c r="D262" s="11" t="s">
        <v>42</v>
      </c>
      <c r="E262" s="11" t="s">
        <v>61</v>
      </c>
      <c r="F262" s="18">
        <v>25750</v>
      </c>
      <c r="G262" s="19">
        <v>25750</v>
      </c>
      <c r="H262" s="11" t="s">
        <v>20</v>
      </c>
      <c r="I262" s="11" t="s">
        <v>39</v>
      </c>
      <c r="J262" s="11" t="s">
        <v>169</v>
      </c>
      <c r="K262" s="11" t="s">
        <v>23</v>
      </c>
      <c r="L262" s="19">
        <f>VLOOKUP($A262,'FtLauderdale GTs'!$A:$Z,17,0)</f>
        <v>42522</v>
      </c>
      <c r="M262" s="6">
        <f>VLOOKUP($A262,'FtLauderdale GTs'!$A:$Z,24,0)</f>
        <v>86229.806666666671</v>
      </c>
      <c r="N262" s="6">
        <f>VLOOKUP($A262,'FtLauderdale GTs'!$A:$Z,25,0)</f>
        <v>87652.598476666666</v>
      </c>
      <c r="O262" s="6">
        <f>VLOOKUP($A262,'FtLauderdale GTs'!$A:$Z,26,0)</f>
        <v>-1422.7918099999999</v>
      </c>
      <c r="P262" s="6">
        <f t="shared" si="4"/>
        <v>4.7748471843078732E-12</v>
      </c>
    </row>
    <row r="263" spans="1:16" x14ac:dyDescent="0.25">
      <c r="A263" s="11">
        <v>52710</v>
      </c>
      <c r="B263" s="11" t="s">
        <v>24</v>
      </c>
      <c r="C263" s="11" t="s">
        <v>41</v>
      </c>
      <c r="D263" s="11" t="s">
        <v>47</v>
      </c>
      <c r="E263" s="11" t="s">
        <v>54</v>
      </c>
      <c r="F263" s="18">
        <v>26481</v>
      </c>
      <c r="G263" s="19">
        <v>26481</v>
      </c>
      <c r="H263" s="11" t="s">
        <v>20</v>
      </c>
      <c r="I263" s="11" t="s">
        <v>48</v>
      </c>
      <c r="J263" s="11" t="s">
        <v>269</v>
      </c>
      <c r="K263" s="11" t="s">
        <v>23</v>
      </c>
      <c r="L263" s="19">
        <f>VLOOKUP($A263,'FtLauderdale GTs'!$A:$Z,17,0)</f>
        <v>42644</v>
      </c>
      <c r="M263" s="6">
        <f>VLOOKUP($A263,'FtLauderdale GTs'!$A:$Z,24,0)</f>
        <v>86102.747499999998</v>
      </c>
      <c r="N263" s="6">
        <f>VLOOKUP($A263,'FtLauderdale GTs'!$A:$Z,25,0)</f>
        <v>88807.808817291676</v>
      </c>
      <c r="O263" s="6">
        <f>VLOOKUP($A263,'FtLauderdale GTs'!$A:$Z,26,0)</f>
        <v>-2705.0613172916733</v>
      </c>
      <c r="P263" s="6">
        <f t="shared" si="4"/>
        <v>-5.0022208597511053E-12</v>
      </c>
    </row>
    <row r="264" spans="1:16" x14ac:dyDescent="0.25">
      <c r="A264" s="11">
        <v>54208</v>
      </c>
      <c r="B264" s="11" t="s">
        <v>24</v>
      </c>
      <c r="C264" s="11" t="s">
        <v>41</v>
      </c>
      <c r="D264" s="11" t="s">
        <v>60</v>
      </c>
      <c r="E264" s="11" t="s">
        <v>54</v>
      </c>
      <c r="F264" s="18">
        <v>26481</v>
      </c>
      <c r="G264" s="19">
        <v>26481</v>
      </c>
      <c r="H264" s="11" t="s">
        <v>20</v>
      </c>
      <c r="I264" s="11" t="s">
        <v>59</v>
      </c>
      <c r="J264" s="11" t="s">
        <v>337</v>
      </c>
      <c r="K264" s="11" t="s">
        <v>23</v>
      </c>
      <c r="L264" s="19">
        <f>VLOOKUP($A264,'FtLauderdale GTs'!$A:$Z,17,0)</f>
        <v>42522</v>
      </c>
      <c r="M264" s="6">
        <f>VLOOKUP($A264,'FtLauderdale GTs'!$A:$Z,24,0)</f>
        <v>85586.526666666658</v>
      </c>
      <c r="N264" s="6">
        <f>VLOOKUP($A264,'FtLauderdale GTs'!$A:$Z,25,0)</f>
        <v>86934.514461666651</v>
      </c>
      <c r="O264" s="6">
        <f>VLOOKUP($A264,'FtLauderdale GTs'!$A:$Z,26,0)</f>
        <v>-1347.9877949999959</v>
      </c>
      <c r="P264" s="6">
        <f t="shared" si="4"/>
        <v>2.2737367544323206E-12</v>
      </c>
    </row>
    <row r="265" spans="1:16" x14ac:dyDescent="0.25">
      <c r="A265" s="11">
        <v>54242</v>
      </c>
      <c r="B265" s="11" t="s">
        <v>24</v>
      </c>
      <c r="C265" s="11" t="s">
        <v>41</v>
      </c>
      <c r="D265" s="11" t="s">
        <v>60</v>
      </c>
      <c r="E265" s="11" t="s">
        <v>61</v>
      </c>
      <c r="F265" s="18">
        <v>25750</v>
      </c>
      <c r="G265" s="19">
        <v>25750</v>
      </c>
      <c r="H265" s="11" t="s">
        <v>20</v>
      </c>
      <c r="I265" s="11" t="s">
        <v>59</v>
      </c>
      <c r="J265" s="11" t="s">
        <v>339</v>
      </c>
      <c r="K265" s="11" t="s">
        <v>23</v>
      </c>
      <c r="L265" s="19">
        <f>VLOOKUP($A265,'FtLauderdale GTs'!$A:$Z,17,0)</f>
        <v>42644</v>
      </c>
      <c r="M265" s="6">
        <f>VLOOKUP($A265,'FtLauderdale GTs'!$A:$Z,24,0)</f>
        <v>83736.977499999994</v>
      </c>
      <c r="N265" s="6">
        <f>VLOOKUP($A265,'FtLauderdale GTs'!$A:$Z,25,0)</f>
        <v>85641.993738124991</v>
      </c>
      <c r="O265" s="6">
        <f>VLOOKUP($A265,'FtLauderdale GTs'!$A:$Z,26,0)</f>
        <v>-1905.0162381250022</v>
      </c>
      <c r="P265" s="6">
        <f t="shared" si="4"/>
        <v>4.7748471843078732E-12</v>
      </c>
    </row>
    <row r="266" spans="1:16" x14ac:dyDescent="0.25">
      <c r="A266" s="11">
        <v>49701</v>
      </c>
      <c r="B266" s="11" t="s">
        <v>24</v>
      </c>
      <c r="C266" s="11" t="s">
        <v>41</v>
      </c>
      <c r="D266" s="11" t="s">
        <v>42</v>
      </c>
      <c r="E266" s="11" t="s">
        <v>81</v>
      </c>
      <c r="F266" s="18">
        <v>29768</v>
      </c>
      <c r="G266" s="19">
        <v>29768</v>
      </c>
      <c r="H266" s="11" t="s">
        <v>20</v>
      </c>
      <c r="I266" s="11" t="s">
        <v>39</v>
      </c>
      <c r="J266" s="11" t="s">
        <v>164</v>
      </c>
      <c r="K266" s="11" t="s">
        <v>23</v>
      </c>
      <c r="L266" s="19">
        <f>VLOOKUP($A266,'FtLauderdale GTs'!$A:$Z,17,0)</f>
        <v>42522</v>
      </c>
      <c r="M266" s="6">
        <f>VLOOKUP($A266,'FtLauderdale GTs'!$A:$Z,24,0)</f>
        <v>82484.609166666676</v>
      </c>
      <c r="N266" s="6">
        <f>VLOOKUP($A266,'FtLauderdale GTs'!$A:$Z,25,0)</f>
        <v>83845.605217916658</v>
      </c>
      <c r="O266" s="6">
        <f>VLOOKUP($A266,'FtLauderdale GTs'!$A:$Z,26,0)</f>
        <v>-1360.996051249994</v>
      </c>
      <c r="P266" s="6">
        <f t="shared" si="4"/>
        <v>1.2050804798491299E-11</v>
      </c>
    </row>
    <row r="267" spans="1:16" x14ac:dyDescent="0.25">
      <c r="A267" s="11">
        <v>51968</v>
      </c>
      <c r="B267" s="11" t="s">
        <v>24</v>
      </c>
      <c r="C267" s="11" t="s">
        <v>41</v>
      </c>
      <c r="D267" s="11" t="s">
        <v>47</v>
      </c>
      <c r="E267" s="11" t="s">
        <v>54</v>
      </c>
      <c r="F267" s="18">
        <v>26481</v>
      </c>
      <c r="G267" s="19">
        <v>26481</v>
      </c>
      <c r="H267" s="11" t="s">
        <v>20</v>
      </c>
      <c r="I267" s="11" t="s">
        <v>48</v>
      </c>
      <c r="J267" s="11" t="s">
        <v>263</v>
      </c>
      <c r="K267" s="11" t="s">
        <v>23</v>
      </c>
      <c r="L267" s="19">
        <f>VLOOKUP($A267,'FtLauderdale GTs'!$A:$Z,17,0)</f>
        <v>42644</v>
      </c>
      <c r="M267" s="6">
        <f>VLOOKUP($A267,'FtLauderdale GTs'!$A:$Z,24,0)</f>
        <v>78403.572499999995</v>
      </c>
      <c r="N267" s="6">
        <f>VLOOKUP($A267,'FtLauderdale GTs'!$A:$Z,25,0)</f>
        <v>80866.751402708338</v>
      </c>
      <c r="O267" s="6">
        <f>VLOOKUP($A267,'FtLauderdale GTs'!$A:$Z,26,0)</f>
        <v>-2463.178902708336</v>
      </c>
      <c r="P267" s="6">
        <f t="shared" si="4"/>
        <v>-7.2759576141834259E-12</v>
      </c>
    </row>
    <row r="268" spans="1:16" x14ac:dyDescent="0.25">
      <c r="A268" s="11">
        <v>52709</v>
      </c>
      <c r="B268" s="11" t="s">
        <v>24</v>
      </c>
      <c r="C268" s="11" t="s">
        <v>41</v>
      </c>
      <c r="D268" s="11" t="s">
        <v>47</v>
      </c>
      <c r="E268" s="11" t="s">
        <v>61</v>
      </c>
      <c r="F268" s="18">
        <v>25750</v>
      </c>
      <c r="G268" s="19">
        <v>25750</v>
      </c>
      <c r="H268" s="11" t="s">
        <v>20</v>
      </c>
      <c r="I268" s="11" t="s">
        <v>48</v>
      </c>
      <c r="J268" s="11" t="s">
        <v>269</v>
      </c>
      <c r="K268" s="11" t="s">
        <v>23</v>
      </c>
      <c r="L268" s="19">
        <f>VLOOKUP($A268,'FtLauderdale GTs'!$A:$Z,17,0)</f>
        <v>42522</v>
      </c>
      <c r="M268" s="6">
        <f>VLOOKUP($A268,'FtLauderdale GTs'!$A:$Z,24,0)</f>
        <v>75437.074166666673</v>
      </c>
      <c r="N268" s="6">
        <f>VLOOKUP($A268,'FtLauderdale GTs'!$A:$Z,25,0)</f>
        <v>77077.830529791667</v>
      </c>
      <c r="O268" s="6">
        <f>VLOOKUP($A268,'FtLauderdale GTs'!$A:$Z,26,0)</f>
        <v>-1640.7563631249977</v>
      </c>
      <c r="P268" s="6">
        <f t="shared" si="4"/>
        <v>3.637978807091713E-12</v>
      </c>
    </row>
    <row r="269" spans="1:16" x14ac:dyDescent="0.25">
      <c r="A269" s="11">
        <v>54207</v>
      </c>
      <c r="B269" s="11" t="s">
        <v>24</v>
      </c>
      <c r="C269" s="11" t="s">
        <v>41</v>
      </c>
      <c r="D269" s="11" t="s">
        <v>60</v>
      </c>
      <c r="E269" s="11" t="s">
        <v>61</v>
      </c>
      <c r="F269" s="18">
        <v>25750</v>
      </c>
      <c r="G269" s="19">
        <v>25750</v>
      </c>
      <c r="H269" s="11" t="s">
        <v>20</v>
      </c>
      <c r="I269" s="11" t="s">
        <v>59</v>
      </c>
      <c r="J269" s="11" t="s">
        <v>337</v>
      </c>
      <c r="K269" s="11" t="s">
        <v>23</v>
      </c>
      <c r="L269" s="19">
        <f>VLOOKUP($A269,'FtLauderdale GTs'!$A:$Z,17,0)</f>
        <v>42644</v>
      </c>
      <c r="M269" s="6">
        <f>VLOOKUP($A269,'FtLauderdale GTs'!$A:$Z,24,0)</f>
        <v>74464.39916666667</v>
      </c>
      <c r="N269" s="6">
        <f>VLOOKUP($A269,'FtLauderdale GTs'!$A:$Z,25,0)</f>
        <v>76158.46424770834</v>
      </c>
      <c r="O269" s="6">
        <f>VLOOKUP($A269,'FtLauderdale GTs'!$A:$Z,26,0)</f>
        <v>-1694.0650810416723</v>
      </c>
      <c r="P269" s="6">
        <f t="shared" si="4"/>
        <v>2.2737367544323206E-12</v>
      </c>
    </row>
    <row r="270" spans="1:16" x14ac:dyDescent="0.25">
      <c r="A270" s="11">
        <v>51967</v>
      </c>
      <c r="B270" s="11" t="s">
        <v>24</v>
      </c>
      <c r="C270" s="11" t="s">
        <v>41</v>
      </c>
      <c r="D270" s="11" t="s">
        <v>47</v>
      </c>
      <c r="E270" s="11" t="s">
        <v>61</v>
      </c>
      <c r="F270" s="18">
        <v>25750</v>
      </c>
      <c r="G270" s="19">
        <v>25750</v>
      </c>
      <c r="H270" s="11" t="s">
        <v>20</v>
      </c>
      <c r="I270" s="11" t="s">
        <v>48</v>
      </c>
      <c r="J270" s="11" t="s">
        <v>263</v>
      </c>
      <c r="K270" s="11" t="s">
        <v>23</v>
      </c>
      <c r="L270" s="19">
        <f>VLOOKUP($A270,'FtLauderdale GTs'!$A:$Z,17,0)</f>
        <v>42522</v>
      </c>
      <c r="M270" s="6">
        <f>VLOOKUP($A270,'FtLauderdale GTs'!$A:$Z,24,0)</f>
        <v>72426.997499999998</v>
      </c>
      <c r="N270" s="6">
        <f>VLOOKUP($A270,'FtLauderdale GTs'!$A:$Z,25,0)</f>
        <v>74002.284695625</v>
      </c>
      <c r="O270" s="6">
        <f>VLOOKUP($A270,'FtLauderdale GTs'!$A:$Z,26,0)</f>
        <v>-1575.2871956249969</v>
      </c>
      <c r="P270" s="6">
        <f t="shared" si="4"/>
        <v>-5.0022208597511053E-12</v>
      </c>
    </row>
    <row r="271" spans="1:16" x14ac:dyDescent="0.25">
      <c r="A271" s="11">
        <v>51965</v>
      </c>
      <c r="B271" s="11" t="s">
        <v>24</v>
      </c>
      <c r="C271" s="11" t="s">
        <v>41</v>
      </c>
      <c r="D271" s="11" t="s">
        <v>47</v>
      </c>
      <c r="E271" s="11" t="s">
        <v>54</v>
      </c>
      <c r="F271" s="18">
        <v>26481</v>
      </c>
      <c r="G271" s="19">
        <v>26481</v>
      </c>
      <c r="H271" s="11" t="s">
        <v>20</v>
      </c>
      <c r="I271" s="11" t="s">
        <v>48</v>
      </c>
      <c r="J271" s="11" t="s">
        <v>262</v>
      </c>
      <c r="K271" s="11" t="s">
        <v>23</v>
      </c>
      <c r="L271" s="19">
        <f>VLOOKUP($A271,'FtLauderdale GTs'!$A:$Z,17,0)</f>
        <v>42644</v>
      </c>
      <c r="M271" s="6">
        <f>VLOOKUP($A271,'FtLauderdale GTs'!$A:$Z,24,0)</f>
        <v>72080.708333333328</v>
      </c>
      <c r="N271" s="6">
        <f>VLOOKUP($A271,'FtLauderdale GTs'!$A:$Z,25,0)</f>
        <v>74345.243920138892</v>
      </c>
      <c r="O271" s="6">
        <f>VLOOKUP($A271,'FtLauderdale GTs'!$A:$Z,26,0)</f>
        <v>-2264.5355868055594</v>
      </c>
      <c r="P271" s="6">
        <f t="shared" si="4"/>
        <v>-3.637978807091713E-12</v>
      </c>
    </row>
    <row r="272" spans="1:16" x14ac:dyDescent="0.25">
      <c r="A272" s="11">
        <v>49952</v>
      </c>
      <c r="B272" s="11" t="s">
        <v>24</v>
      </c>
      <c r="C272" s="11" t="s">
        <v>41</v>
      </c>
      <c r="D272" s="11" t="s">
        <v>42</v>
      </c>
      <c r="E272" s="11" t="s">
        <v>61</v>
      </c>
      <c r="F272" s="18">
        <v>25750</v>
      </c>
      <c r="G272" s="19">
        <v>25750</v>
      </c>
      <c r="H272" s="11" t="s">
        <v>20</v>
      </c>
      <c r="I272" s="11" t="s">
        <v>39</v>
      </c>
      <c r="J272" s="11" t="s">
        <v>177</v>
      </c>
      <c r="K272" s="11" t="s">
        <v>23</v>
      </c>
      <c r="L272" s="19">
        <f>VLOOKUP($A272,'FtLauderdale GTs'!$A:$Z,17,0)</f>
        <v>42522</v>
      </c>
      <c r="M272" s="6">
        <f>VLOOKUP($A272,'FtLauderdale GTs'!$A:$Z,24,0)</f>
        <v>71858.169166666659</v>
      </c>
      <c r="N272" s="6">
        <f>VLOOKUP($A272,'FtLauderdale GTs'!$A:$Z,25,0)</f>
        <v>73043.828957916659</v>
      </c>
      <c r="O272" s="6">
        <f>VLOOKUP($A272,'FtLauderdale GTs'!$A:$Z,26,0)</f>
        <v>-1185.659791249994</v>
      </c>
      <c r="P272" s="6">
        <f t="shared" si="4"/>
        <v>-6.1390892369672656E-12</v>
      </c>
    </row>
    <row r="273" spans="1:16" x14ac:dyDescent="0.25">
      <c r="A273" s="11">
        <v>52783</v>
      </c>
      <c r="B273" s="11" t="s">
        <v>24</v>
      </c>
      <c r="C273" s="11" t="s">
        <v>41</v>
      </c>
      <c r="D273" s="11" t="s">
        <v>47</v>
      </c>
      <c r="E273" s="11" t="s">
        <v>54</v>
      </c>
      <c r="F273" s="18">
        <v>26481</v>
      </c>
      <c r="G273" s="19">
        <v>26481</v>
      </c>
      <c r="H273" s="11" t="s">
        <v>20</v>
      </c>
      <c r="I273" s="11" t="s">
        <v>48</v>
      </c>
      <c r="J273" s="11" t="s">
        <v>273</v>
      </c>
      <c r="K273" s="11" t="s">
        <v>23</v>
      </c>
      <c r="L273" s="19">
        <f>VLOOKUP($A273,'FtLauderdale GTs'!$A:$Z,17,0)</f>
        <v>42644</v>
      </c>
      <c r="M273" s="6">
        <f>VLOOKUP($A273,'FtLauderdale GTs'!$A:$Z,24,0)</f>
        <v>71601.099166666652</v>
      </c>
      <c r="N273" s="6">
        <f>VLOOKUP($A273,'FtLauderdale GTs'!$A:$Z,25,0)</f>
        <v>73850.567032152772</v>
      </c>
      <c r="O273" s="6">
        <f>VLOOKUP($A273,'FtLauderdale GTs'!$A:$Z,26,0)</f>
        <v>-2249.4678654861136</v>
      </c>
      <c r="P273" s="6">
        <f t="shared" si="4"/>
        <v>-6.3664629124104977E-12</v>
      </c>
    </row>
    <row r="274" spans="1:16" x14ac:dyDescent="0.25">
      <c r="A274" s="11">
        <v>49934</v>
      </c>
      <c r="B274" s="11" t="s">
        <v>24</v>
      </c>
      <c r="C274" s="11" t="s">
        <v>41</v>
      </c>
      <c r="D274" s="11" t="s">
        <v>42</v>
      </c>
      <c r="E274" s="11" t="s">
        <v>61</v>
      </c>
      <c r="F274" s="18">
        <v>25750</v>
      </c>
      <c r="G274" s="19">
        <v>25750</v>
      </c>
      <c r="H274" s="11" t="s">
        <v>20</v>
      </c>
      <c r="I274" s="11" t="s">
        <v>39</v>
      </c>
      <c r="J274" s="11" t="s">
        <v>174</v>
      </c>
      <c r="K274" s="11" t="s">
        <v>23</v>
      </c>
      <c r="L274" s="19">
        <f>VLOOKUP($A274,'FtLauderdale GTs'!$A:$Z,17,0)</f>
        <v>42522</v>
      </c>
      <c r="M274" s="6">
        <f>VLOOKUP($A274,'FtLauderdale GTs'!$A:$Z,24,0)</f>
        <v>70068.909166666665</v>
      </c>
      <c r="N274" s="6">
        <f>VLOOKUP($A274,'FtLauderdale GTs'!$A:$Z,25,0)</f>
        <v>71225.046167916662</v>
      </c>
      <c r="O274" s="6">
        <f>VLOOKUP($A274,'FtLauderdale GTs'!$A:$Z,26,0)</f>
        <v>-1156.1370012500047</v>
      </c>
      <c r="P274" s="6">
        <f t="shared" si="4"/>
        <v>7.2759576141834259E-12</v>
      </c>
    </row>
    <row r="275" spans="1:16" x14ac:dyDescent="0.25">
      <c r="A275" s="11">
        <v>49412</v>
      </c>
      <c r="B275" s="11" t="s">
        <v>24</v>
      </c>
      <c r="C275" s="11" t="s">
        <v>41</v>
      </c>
      <c r="D275" s="11" t="s">
        <v>42</v>
      </c>
      <c r="E275" s="11" t="s">
        <v>29</v>
      </c>
      <c r="F275" s="18">
        <v>27942</v>
      </c>
      <c r="G275" s="19">
        <v>27942</v>
      </c>
      <c r="H275" s="11" t="s">
        <v>20</v>
      </c>
      <c r="I275" s="11" t="s">
        <v>39</v>
      </c>
      <c r="J275" s="11" t="s">
        <v>148</v>
      </c>
      <c r="K275" s="11" t="s">
        <v>23</v>
      </c>
      <c r="L275" s="19">
        <f>VLOOKUP($A275,'FtLauderdale GTs'!$A:$Z,17,0)</f>
        <v>42644</v>
      </c>
      <c r="M275" s="6">
        <f>VLOOKUP($A275,'FtLauderdale GTs'!$A:$Z,24,0)</f>
        <v>69498.55</v>
      </c>
      <c r="N275" s="6">
        <f>VLOOKUP($A275,'FtLauderdale GTs'!$A:$Z,25,0)</f>
        <v>71154.932108333334</v>
      </c>
      <c r="O275" s="6">
        <f>VLOOKUP($A275,'FtLauderdale GTs'!$A:$Z,26,0)</f>
        <v>-1656.3821083333326</v>
      </c>
      <c r="P275" s="6">
        <f t="shared" si="4"/>
        <v>0</v>
      </c>
    </row>
    <row r="276" spans="1:16" x14ac:dyDescent="0.25">
      <c r="A276" s="11">
        <v>53098</v>
      </c>
      <c r="B276" s="11" t="s">
        <v>24</v>
      </c>
      <c r="C276" s="11" t="s">
        <v>41</v>
      </c>
      <c r="D276" s="11" t="s">
        <v>47</v>
      </c>
      <c r="E276" s="11" t="s">
        <v>92</v>
      </c>
      <c r="F276" s="18">
        <v>36708</v>
      </c>
      <c r="G276" s="19">
        <v>36708</v>
      </c>
      <c r="H276" s="11" t="s">
        <v>20</v>
      </c>
      <c r="I276" s="11" t="s">
        <v>48</v>
      </c>
      <c r="J276" s="11" t="s">
        <v>52</v>
      </c>
      <c r="K276" s="11" t="s">
        <v>23</v>
      </c>
      <c r="L276" s="19">
        <f>VLOOKUP($A276,'FtLauderdale GTs'!$A:$Z,17,0)</f>
        <v>42522</v>
      </c>
      <c r="M276" s="6">
        <f>VLOOKUP($A276,'FtLauderdale GTs'!$A:$Z,24,0)</f>
        <v>68389.777499999997</v>
      </c>
      <c r="N276" s="6">
        <f>VLOOKUP($A276,'FtLauderdale GTs'!$A:$Z,25,0)</f>
        <v>69092.405160625</v>
      </c>
      <c r="O276" s="6">
        <f>VLOOKUP($A276,'FtLauderdale GTs'!$A:$Z,26,0)</f>
        <v>-702.62766062499691</v>
      </c>
      <c r="P276" s="6">
        <f t="shared" si="4"/>
        <v>-6.1390892369672656E-12</v>
      </c>
    </row>
    <row r="277" spans="1:16" x14ac:dyDescent="0.25">
      <c r="A277" s="11">
        <v>53976</v>
      </c>
      <c r="B277" s="11" t="s">
        <v>24</v>
      </c>
      <c r="C277" s="11" t="s">
        <v>41</v>
      </c>
      <c r="D277" s="11" t="s">
        <v>60</v>
      </c>
      <c r="E277" s="11" t="s">
        <v>54</v>
      </c>
      <c r="F277" s="18">
        <v>26481</v>
      </c>
      <c r="G277" s="19">
        <v>26481</v>
      </c>
      <c r="H277" s="11" t="s">
        <v>20</v>
      </c>
      <c r="I277" s="11" t="s">
        <v>59</v>
      </c>
      <c r="J277" s="11" t="s">
        <v>327</v>
      </c>
      <c r="K277" s="11" t="s">
        <v>23</v>
      </c>
      <c r="L277" s="19">
        <f>VLOOKUP($A277,'FtLauderdale GTs'!$A:$Z,17,0)</f>
        <v>42644</v>
      </c>
      <c r="M277" s="6">
        <f>VLOOKUP($A277,'FtLauderdale GTs'!$A:$Z,24,0)</f>
        <v>64797.369999999988</v>
      </c>
      <c r="N277" s="6">
        <f>VLOOKUP($A277,'FtLauderdale GTs'!$A:$Z,25,0)</f>
        <v>66271.51016749999</v>
      </c>
      <c r="O277" s="6">
        <f>VLOOKUP($A277,'FtLauderdale GTs'!$A:$Z,26,0)</f>
        <v>-1474.1401675000038</v>
      </c>
      <c r="P277" s="6">
        <f t="shared" si="4"/>
        <v>2.2737367544323206E-12</v>
      </c>
    </row>
    <row r="278" spans="1:16" x14ac:dyDescent="0.25">
      <c r="A278" s="11">
        <v>52782</v>
      </c>
      <c r="B278" s="11" t="s">
        <v>24</v>
      </c>
      <c r="C278" s="11" t="s">
        <v>41</v>
      </c>
      <c r="D278" s="11" t="s">
        <v>47</v>
      </c>
      <c r="E278" s="11" t="s">
        <v>61</v>
      </c>
      <c r="F278" s="18">
        <v>25750</v>
      </c>
      <c r="G278" s="19">
        <v>25750</v>
      </c>
      <c r="H278" s="11" t="s">
        <v>20</v>
      </c>
      <c r="I278" s="11" t="s">
        <v>48</v>
      </c>
      <c r="J278" s="11" t="s">
        <v>273</v>
      </c>
      <c r="K278" s="11" t="s">
        <v>23</v>
      </c>
      <c r="L278" s="19">
        <f>VLOOKUP($A278,'FtLauderdale GTs'!$A:$Z,17,0)</f>
        <v>42522</v>
      </c>
      <c r="M278" s="6">
        <f>VLOOKUP($A278,'FtLauderdale GTs'!$A:$Z,24,0)</f>
        <v>62731.76249999999</v>
      </c>
      <c r="N278" s="6">
        <f>VLOOKUP($A278,'FtLauderdale GTs'!$A:$Z,25,0)</f>
        <v>64096.178334374992</v>
      </c>
      <c r="O278" s="6">
        <f>VLOOKUP($A278,'FtLauderdale GTs'!$A:$Z,26,0)</f>
        <v>-1364.4158343750023</v>
      </c>
      <c r="P278" s="6">
        <f t="shared" si="4"/>
        <v>0</v>
      </c>
    </row>
    <row r="279" spans="1:16" x14ac:dyDescent="0.25">
      <c r="A279" s="11">
        <v>49228</v>
      </c>
      <c r="B279" s="11" t="s">
        <v>24</v>
      </c>
      <c r="C279" s="11" t="s">
        <v>41</v>
      </c>
      <c r="D279" s="11" t="s">
        <v>42</v>
      </c>
      <c r="E279" s="11" t="s">
        <v>84</v>
      </c>
      <c r="F279" s="18">
        <v>30864</v>
      </c>
      <c r="G279" s="19">
        <v>30864</v>
      </c>
      <c r="H279" s="11" t="s">
        <v>20</v>
      </c>
      <c r="I279" s="11" t="s">
        <v>39</v>
      </c>
      <c r="J279" s="11" t="s">
        <v>135</v>
      </c>
      <c r="K279" s="11" t="s">
        <v>23</v>
      </c>
      <c r="L279" s="19">
        <f>VLOOKUP($A279,'FtLauderdale GTs'!$A:$Z,17,0)</f>
        <v>42644</v>
      </c>
      <c r="M279" s="6">
        <f>VLOOKUP($A279,'FtLauderdale GTs'!$A:$Z,24,0)</f>
        <v>61643.917500000003</v>
      </c>
      <c r="N279" s="6">
        <f>VLOOKUP($A279,'FtLauderdale GTs'!$A:$Z,25,0)</f>
        <v>63113.097533749999</v>
      </c>
      <c r="O279" s="6">
        <f>VLOOKUP($A279,'FtLauderdale GTs'!$A:$Z,26,0)</f>
        <v>-1469.1800337500001</v>
      </c>
      <c r="P279" s="6">
        <f t="shared" si="4"/>
        <v>4.7748471843078732E-12</v>
      </c>
    </row>
    <row r="280" spans="1:16" x14ac:dyDescent="0.25">
      <c r="A280" s="11">
        <v>49436</v>
      </c>
      <c r="B280" s="11" t="s">
        <v>24</v>
      </c>
      <c r="C280" s="11" t="s">
        <v>41</v>
      </c>
      <c r="D280" s="11" t="s">
        <v>42</v>
      </c>
      <c r="E280" s="11" t="s">
        <v>61</v>
      </c>
      <c r="F280" s="18">
        <v>25750</v>
      </c>
      <c r="G280" s="19">
        <v>25750</v>
      </c>
      <c r="H280" s="11" t="s">
        <v>20</v>
      </c>
      <c r="I280" s="11" t="s">
        <v>39</v>
      </c>
      <c r="J280" s="11" t="s">
        <v>149</v>
      </c>
      <c r="K280" s="11" t="s">
        <v>23</v>
      </c>
      <c r="L280" s="19">
        <f>VLOOKUP($A280,'FtLauderdale GTs'!$A:$Z,17,0)</f>
        <v>42522</v>
      </c>
      <c r="M280" s="6">
        <f>VLOOKUP($A280,'FtLauderdale GTs'!$A:$Z,24,0)</f>
        <v>61598.560833333322</v>
      </c>
      <c r="N280" s="6">
        <f>VLOOKUP($A280,'FtLauderdale GTs'!$A:$Z,25,0)</f>
        <v>62614.937087083323</v>
      </c>
      <c r="O280" s="6">
        <f>VLOOKUP($A280,'FtLauderdale GTs'!$A:$Z,26,0)</f>
        <v>-1016.3762537500006</v>
      </c>
      <c r="P280" s="6">
        <f t="shared" si="4"/>
        <v>0</v>
      </c>
    </row>
    <row r="281" spans="1:16" x14ac:dyDescent="0.25">
      <c r="A281" s="11">
        <v>51929</v>
      </c>
      <c r="B281" s="11" t="s">
        <v>24</v>
      </c>
      <c r="C281" s="11" t="s">
        <v>41</v>
      </c>
      <c r="D281" s="11" t="s">
        <v>47</v>
      </c>
      <c r="E281" s="11" t="s">
        <v>54</v>
      </c>
      <c r="F281" s="18">
        <v>26481</v>
      </c>
      <c r="G281" s="19">
        <v>26481</v>
      </c>
      <c r="H281" s="11" t="s">
        <v>20</v>
      </c>
      <c r="I281" s="11" t="s">
        <v>48</v>
      </c>
      <c r="J281" s="11" t="s">
        <v>254</v>
      </c>
      <c r="K281" s="11" t="s">
        <v>23</v>
      </c>
      <c r="L281" s="19">
        <f>VLOOKUP($A281,'FtLauderdale GTs'!$A:$Z,17,0)</f>
        <v>42644</v>
      </c>
      <c r="M281" s="6">
        <f>VLOOKUP($A281,'FtLauderdale GTs'!$A:$Z,24,0)</f>
        <v>59443.899166666662</v>
      </c>
      <c r="N281" s="6">
        <f>VLOOKUP($A281,'FtLauderdale GTs'!$A:$Z,25,0)</f>
        <v>61311.428332152769</v>
      </c>
      <c r="O281" s="6">
        <f>VLOOKUP($A281,'FtLauderdale GTs'!$A:$Z,26,0)</f>
        <v>-1867.5291654861066</v>
      </c>
      <c r="P281" s="6">
        <f t="shared" si="4"/>
        <v>0</v>
      </c>
    </row>
    <row r="282" spans="1:16" x14ac:dyDescent="0.25">
      <c r="A282" s="11">
        <v>53975</v>
      </c>
      <c r="B282" s="11" t="s">
        <v>24</v>
      </c>
      <c r="C282" s="11" t="s">
        <v>41</v>
      </c>
      <c r="D282" s="11" t="s">
        <v>60</v>
      </c>
      <c r="E282" s="11" t="s">
        <v>61</v>
      </c>
      <c r="F282" s="18">
        <v>25750</v>
      </c>
      <c r="G282" s="19">
        <v>25750</v>
      </c>
      <c r="H282" s="11" t="s">
        <v>20</v>
      </c>
      <c r="I282" s="11" t="s">
        <v>59</v>
      </c>
      <c r="J282" s="11" t="s">
        <v>327</v>
      </c>
      <c r="K282" s="11" t="s">
        <v>23</v>
      </c>
      <c r="L282" s="19">
        <f>VLOOKUP($A282,'FtLauderdale GTs'!$A:$Z,17,0)</f>
        <v>42522</v>
      </c>
      <c r="M282" s="6">
        <f>VLOOKUP($A282,'FtLauderdale GTs'!$A:$Z,24,0)</f>
        <v>56770.825833333329</v>
      </c>
      <c r="N282" s="6">
        <f>VLOOKUP($A282,'FtLauderdale GTs'!$A:$Z,25,0)</f>
        <v>57664.966340208324</v>
      </c>
      <c r="O282" s="6">
        <f>VLOOKUP($A282,'FtLauderdale GTs'!$A:$Z,26,0)</f>
        <v>-894.14050687499844</v>
      </c>
      <c r="P282" s="6">
        <f t="shared" si="4"/>
        <v>2.9558577807620168E-12</v>
      </c>
    </row>
    <row r="283" spans="1:16" x14ac:dyDescent="0.25">
      <c r="A283" s="11">
        <v>49930</v>
      </c>
      <c r="B283" s="11" t="s">
        <v>24</v>
      </c>
      <c r="C283" s="11" t="s">
        <v>41</v>
      </c>
      <c r="D283" s="11" t="s">
        <v>42</v>
      </c>
      <c r="E283" s="11" t="s">
        <v>61</v>
      </c>
      <c r="F283" s="18">
        <v>25750</v>
      </c>
      <c r="G283" s="19">
        <v>25750</v>
      </c>
      <c r="H283" s="11" t="s">
        <v>20</v>
      </c>
      <c r="I283" s="11" t="s">
        <v>39</v>
      </c>
      <c r="J283" s="11" t="s">
        <v>172</v>
      </c>
      <c r="K283" s="11" t="s">
        <v>23</v>
      </c>
      <c r="L283" s="19">
        <f>VLOOKUP($A283,'FtLauderdale GTs'!$A:$Z,17,0)</f>
        <v>42644</v>
      </c>
      <c r="M283" s="6">
        <f>VLOOKUP($A283,'FtLauderdale GTs'!$A:$Z,24,0)</f>
        <v>55338.25</v>
      </c>
      <c r="N283" s="6">
        <f>VLOOKUP($A283,'FtLauderdale GTs'!$A:$Z,25,0)</f>
        <v>56657.144958333338</v>
      </c>
      <c r="O283" s="6">
        <f>VLOOKUP($A283,'FtLauderdale GTs'!$A:$Z,26,0)</f>
        <v>-1318.8949583333365</v>
      </c>
      <c r="P283" s="6">
        <f t="shared" si="4"/>
        <v>0</v>
      </c>
    </row>
    <row r="284" spans="1:16" x14ac:dyDescent="0.25">
      <c r="A284" s="11">
        <v>49177</v>
      </c>
      <c r="B284" s="11" t="s">
        <v>24</v>
      </c>
      <c r="C284" s="11" t="s">
        <v>41</v>
      </c>
      <c r="D284" s="11" t="s">
        <v>42</v>
      </c>
      <c r="E284" s="11" t="s">
        <v>54</v>
      </c>
      <c r="F284" s="18">
        <v>26481</v>
      </c>
      <c r="G284" s="19">
        <v>26481</v>
      </c>
      <c r="H284" s="11" t="s">
        <v>20</v>
      </c>
      <c r="I284" s="11" t="s">
        <v>39</v>
      </c>
      <c r="J284" s="11" t="s">
        <v>131</v>
      </c>
      <c r="K284" s="11" t="s">
        <v>23</v>
      </c>
      <c r="L284" s="19">
        <f>VLOOKUP($A284,'FtLauderdale GTs'!$A:$Z,17,0)</f>
        <v>42522</v>
      </c>
      <c r="M284" s="6">
        <f>VLOOKUP($A284,'FtLauderdale GTs'!$A:$Z,24,0)</f>
        <v>53997.808333333327</v>
      </c>
      <c r="N284" s="6">
        <f>VLOOKUP($A284,'FtLauderdale GTs'!$A:$Z,25,0)</f>
        <v>54888.772170833334</v>
      </c>
      <c r="O284" s="6">
        <f>VLOOKUP($A284,'FtLauderdale GTs'!$A:$Z,26,0)</f>
        <v>-890.96383750000314</v>
      </c>
      <c r="P284" s="6">
        <f t="shared" si="4"/>
        <v>-3.637978807091713E-12</v>
      </c>
    </row>
    <row r="285" spans="1:16" x14ac:dyDescent="0.25">
      <c r="A285" s="11">
        <v>49406</v>
      </c>
      <c r="B285" s="11" t="s">
        <v>24</v>
      </c>
      <c r="C285" s="11" t="s">
        <v>41</v>
      </c>
      <c r="D285" s="11" t="s">
        <v>42</v>
      </c>
      <c r="E285" s="11" t="s">
        <v>84</v>
      </c>
      <c r="F285" s="18">
        <v>30864</v>
      </c>
      <c r="G285" s="19">
        <v>30864</v>
      </c>
      <c r="H285" s="11" t="s">
        <v>20</v>
      </c>
      <c r="I285" s="11" t="s">
        <v>39</v>
      </c>
      <c r="J285" s="11" t="s">
        <v>146</v>
      </c>
      <c r="K285" s="11" t="s">
        <v>23</v>
      </c>
      <c r="L285" s="19">
        <f>VLOOKUP($A285,'FtLauderdale GTs'!$A:$Z,17,0)</f>
        <v>42644</v>
      </c>
      <c r="M285" s="6">
        <f>VLOOKUP($A285,'FtLauderdale GTs'!$A:$Z,24,0)</f>
        <v>50531.424166666664</v>
      </c>
      <c r="N285" s="6">
        <f>VLOOKUP($A285,'FtLauderdale GTs'!$A:$Z,25,0)</f>
        <v>51735.756442638885</v>
      </c>
      <c r="O285" s="6">
        <f>VLOOKUP($A285,'FtLauderdale GTs'!$A:$Z,26,0)</f>
        <v>-1204.33227597222</v>
      </c>
      <c r="P285" s="6">
        <f t="shared" si="4"/>
        <v>0</v>
      </c>
    </row>
    <row r="286" spans="1:16" x14ac:dyDescent="0.25">
      <c r="A286" s="11">
        <v>23326223</v>
      </c>
      <c r="B286" s="11" t="s">
        <v>24</v>
      </c>
      <c r="C286" s="11" t="s">
        <v>41</v>
      </c>
      <c r="D286" s="11" t="s">
        <v>42</v>
      </c>
      <c r="E286" s="11" t="s">
        <v>61</v>
      </c>
      <c r="F286" s="18">
        <v>25750</v>
      </c>
      <c r="G286" s="19">
        <v>25750</v>
      </c>
      <c r="H286" s="11" t="s">
        <v>20</v>
      </c>
      <c r="I286" s="11" t="s">
        <v>39</v>
      </c>
      <c r="J286" s="11" t="s">
        <v>400</v>
      </c>
      <c r="K286" s="11" t="s">
        <v>23</v>
      </c>
      <c r="L286" s="19">
        <f>VLOOKUP($A286,'FtLauderdale GTs'!$A:$Z,17,0)</f>
        <v>42522</v>
      </c>
      <c r="M286" s="6">
        <f>VLOOKUP($A286,'FtLauderdale GTs'!$A:$Z,24,0)</f>
        <v>51340.034166666665</v>
      </c>
      <c r="N286" s="6">
        <f>VLOOKUP($A286,'FtLauderdale GTs'!$A:$Z,25,0)</f>
        <v>52187.144730416665</v>
      </c>
      <c r="O286" s="6">
        <f>VLOOKUP($A286,'FtLauderdale GTs'!$A:$Z,26,0)</f>
        <v>-847.11056374999976</v>
      </c>
      <c r="P286" s="6">
        <f t="shared" si="4"/>
        <v>0</v>
      </c>
    </row>
    <row r="287" spans="1:16" x14ac:dyDescent="0.25">
      <c r="A287" s="11">
        <v>54323</v>
      </c>
      <c r="B287" s="11" t="s">
        <v>24</v>
      </c>
      <c r="C287" s="11" t="s">
        <v>41</v>
      </c>
      <c r="D287" s="11" t="s">
        <v>60</v>
      </c>
      <c r="E287" s="11" t="s">
        <v>54</v>
      </c>
      <c r="F287" s="18">
        <v>26481</v>
      </c>
      <c r="G287" s="19">
        <v>26481</v>
      </c>
      <c r="H287" s="11" t="s">
        <v>20</v>
      </c>
      <c r="I287" s="11" t="s">
        <v>59</v>
      </c>
      <c r="J287" s="11" t="s">
        <v>346</v>
      </c>
      <c r="K287" s="11" t="s">
        <v>23</v>
      </c>
      <c r="L287" s="19">
        <f>VLOOKUP($A287,'FtLauderdale GTs'!$A:$Z,17,0)</f>
        <v>42644</v>
      </c>
      <c r="M287" s="6">
        <f>VLOOKUP($A287,'FtLauderdale GTs'!$A:$Z,24,0)</f>
        <v>49677.989166666666</v>
      </c>
      <c r="N287" s="6">
        <f>VLOOKUP($A287,'FtLauderdale GTs'!$A:$Z,25,0)</f>
        <v>50808.16342020833</v>
      </c>
      <c r="O287" s="6">
        <f>VLOOKUP($A287,'FtLauderdale GTs'!$A:$Z,26,0)</f>
        <v>-1130.1742535416652</v>
      </c>
      <c r="P287" s="6">
        <f t="shared" si="4"/>
        <v>1.8189894035458565E-12</v>
      </c>
    </row>
    <row r="288" spans="1:16" x14ac:dyDescent="0.25">
      <c r="A288" s="11">
        <v>51964</v>
      </c>
      <c r="B288" s="11" t="s">
        <v>24</v>
      </c>
      <c r="C288" s="11" t="s">
        <v>41</v>
      </c>
      <c r="D288" s="11" t="s">
        <v>47</v>
      </c>
      <c r="E288" s="11" t="s">
        <v>61</v>
      </c>
      <c r="F288" s="18">
        <v>25750</v>
      </c>
      <c r="G288" s="19">
        <v>25750</v>
      </c>
      <c r="H288" s="11" t="s">
        <v>20</v>
      </c>
      <c r="I288" s="11" t="s">
        <v>48</v>
      </c>
      <c r="J288" s="11" t="s">
        <v>262</v>
      </c>
      <c r="K288" s="11" t="s">
        <v>23</v>
      </c>
      <c r="L288" s="19">
        <f>VLOOKUP($A288,'FtLauderdale GTs'!$A:$Z,17,0)</f>
        <v>42522</v>
      </c>
      <c r="M288" s="6">
        <f>VLOOKUP($A288,'FtLauderdale GTs'!$A:$Z,24,0)</f>
        <v>44390.738333333335</v>
      </c>
      <c r="N288" s="6">
        <f>VLOOKUP($A288,'FtLauderdale GTs'!$A:$Z,25,0)</f>
        <v>45356.236892083332</v>
      </c>
      <c r="O288" s="6">
        <f>VLOOKUP($A288,'FtLauderdale GTs'!$A:$Z,26,0)</f>
        <v>-965.49855875000196</v>
      </c>
      <c r="P288" s="6">
        <f t="shared" si="4"/>
        <v>4.2064129956997931E-12</v>
      </c>
    </row>
    <row r="289" spans="1:16" x14ac:dyDescent="0.25">
      <c r="A289" s="11">
        <v>54322</v>
      </c>
      <c r="B289" s="11" t="s">
        <v>24</v>
      </c>
      <c r="C289" s="11" t="s">
        <v>41</v>
      </c>
      <c r="D289" s="11" t="s">
        <v>60</v>
      </c>
      <c r="E289" s="11" t="s">
        <v>61</v>
      </c>
      <c r="F289" s="18">
        <v>25750</v>
      </c>
      <c r="G289" s="19">
        <v>25750</v>
      </c>
      <c r="H289" s="11" t="s">
        <v>20</v>
      </c>
      <c r="I289" s="11" t="s">
        <v>59</v>
      </c>
      <c r="J289" s="11" t="s">
        <v>346</v>
      </c>
      <c r="K289" s="11" t="s">
        <v>23</v>
      </c>
      <c r="L289" s="19">
        <f>VLOOKUP($A289,'FtLauderdale GTs'!$A:$Z,17,0)</f>
        <v>42644</v>
      </c>
      <c r="M289" s="6">
        <f>VLOOKUP($A289,'FtLauderdale GTs'!$A:$Z,24,0)</f>
        <v>43524.295833333337</v>
      </c>
      <c r="N289" s="6">
        <f>VLOOKUP($A289,'FtLauderdale GTs'!$A:$Z,25,0)</f>
        <v>44514.473563541665</v>
      </c>
      <c r="O289" s="6">
        <f>VLOOKUP($A289,'FtLauderdale GTs'!$A:$Z,26,0)</f>
        <v>-990.17773020833124</v>
      </c>
      <c r="P289" s="6">
        <f t="shared" si="4"/>
        <v>2.9558577807620168E-12</v>
      </c>
    </row>
    <row r="290" spans="1:16" x14ac:dyDescent="0.25">
      <c r="A290" s="11">
        <v>52830</v>
      </c>
      <c r="B290" s="11" t="s">
        <v>24</v>
      </c>
      <c r="C290" s="11" t="s">
        <v>41</v>
      </c>
      <c r="D290" s="11" t="s">
        <v>47</v>
      </c>
      <c r="E290" s="11" t="s">
        <v>54</v>
      </c>
      <c r="F290" s="18">
        <v>26481</v>
      </c>
      <c r="G290" s="19">
        <v>26481</v>
      </c>
      <c r="H290" s="11" t="s">
        <v>20</v>
      </c>
      <c r="I290" s="11" t="s">
        <v>48</v>
      </c>
      <c r="J290" s="11" t="s">
        <v>276</v>
      </c>
      <c r="K290" s="11" t="s">
        <v>23</v>
      </c>
      <c r="L290" s="19">
        <f>VLOOKUP($A290,'FtLauderdale GTs'!$A:$Z,17,0)</f>
        <v>42522</v>
      </c>
      <c r="M290" s="6">
        <f>VLOOKUP($A290,'FtLauderdale GTs'!$A:$Z,24,0)</f>
        <v>42744.074999999997</v>
      </c>
      <c r="N290" s="6">
        <f>VLOOKUP($A290,'FtLauderdale GTs'!$A:$Z,25,0)</f>
        <v>43673.758631249999</v>
      </c>
      <c r="O290" s="6">
        <f>VLOOKUP($A290,'FtLauderdale GTs'!$A:$Z,26,0)</f>
        <v>-929.68363124999814</v>
      </c>
      <c r="P290" s="6">
        <f t="shared" si="4"/>
        <v>-3.637978807091713E-12</v>
      </c>
    </row>
    <row r="291" spans="1:16" x14ac:dyDescent="0.25">
      <c r="A291" s="11">
        <v>54039</v>
      </c>
      <c r="B291" s="11" t="s">
        <v>24</v>
      </c>
      <c r="C291" s="11" t="s">
        <v>41</v>
      </c>
      <c r="D291" s="11" t="s">
        <v>60</v>
      </c>
      <c r="E291" s="11" t="s">
        <v>54</v>
      </c>
      <c r="F291" s="18">
        <v>26481</v>
      </c>
      <c r="G291" s="19">
        <v>26481</v>
      </c>
      <c r="H291" s="11" t="s">
        <v>20</v>
      </c>
      <c r="I291" s="11" t="s">
        <v>59</v>
      </c>
      <c r="J291" s="11" t="s">
        <v>330</v>
      </c>
      <c r="K291" s="11" t="s">
        <v>23</v>
      </c>
      <c r="L291" s="19">
        <f>VLOOKUP($A291,'FtLauderdale GTs'!$A:$Z,17,0)</f>
        <v>42644</v>
      </c>
      <c r="M291" s="6">
        <f>VLOOKUP($A291,'FtLauderdale GTs'!$A:$Z,24,0)</f>
        <v>40351.199166666665</v>
      </c>
      <c r="N291" s="6">
        <f>VLOOKUP($A291,'FtLauderdale GTs'!$A:$Z,25,0)</f>
        <v>41269.188947708331</v>
      </c>
      <c r="O291" s="6">
        <f>VLOOKUP($A291,'FtLauderdale GTs'!$A:$Z,26,0)</f>
        <v>-917.98978104166599</v>
      </c>
      <c r="P291" s="6">
        <f t="shared" si="4"/>
        <v>0</v>
      </c>
    </row>
    <row r="292" spans="1:16" x14ac:dyDescent="0.25">
      <c r="A292" s="11">
        <v>52745</v>
      </c>
      <c r="B292" s="11" t="s">
        <v>24</v>
      </c>
      <c r="C292" s="11" t="s">
        <v>41</v>
      </c>
      <c r="D292" s="11" t="s">
        <v>47</v>
      </c>
      <c r="E292" s="11" t="s">
        <v>54</v>
      </c>
      <c r="F292" s="18">
        <v>26481</v>
      </c>
      <c r="G292" s="19">
        <v>26481</v>
      </c>
      <c r="H292" s="11" t="s">
        <v>20</v>
      </c>
      <c r="I292" s="11" t="s">
        <v>48</v>
      </c>
      <c r="J292" s="11" t="s">
        <v>272</v>
      </c>
      <c r="K292" s="11" t="s">
        <v>23</v>
      </c>
      <c r="L292" s="19">
        <f>VLOOKUP($A292,'FtLauderdale GTs'!$A:$Z,17,0)</f>
        <v>42522</v>
      </c>
      <c r="M292" s="6">
        <f>VLOOKUP($A292,'FtLauderdale GTs'!$A:$Z,24,0)</f>
        <v>38554.440833333334</v>
      </c>
      <c r="N292" s="6">
        <f>VLOOKUP($A292,'FtLauderdale GTs'!$A:$Z,25,0)</f>
        <v>39392.999921458329</v>
      </c>
      <c r="O292" s="6">
        <f>VLOOKUP($A292,'FtLauderdale GTs'!$A:$Z,26,0)</f>
        <v>-838.55908812500149</v>
      </c>
      <c r="P292" s="6">
        <f t="shared" si="4"/>
        <v>6.0254023992456496E-12</v>
      </c>
    </row>
    <row r="293" spans="1:16" x14ac:dyDescent="0.25">
      <c r="A293" s="11">
        <v>54038</v>
      </c>
      <c r="B293" s="11" t="s">
        <v>24</v>
      </c>
      <c r="C293" s="11" t="s">
        <v>41</v>
      </c>
      <c r="D293" s="11" t="s">
        <v>60</v>
      </c>
      <c r="E293" s="11" t="s">
        <v>61</v>
      </c>
      <c r="F293" s="18">
        <v>25750</v>
      </c>
      <c r="G293" s="19">
        <v>25750</v>
      </c>
      <c r="H293" s="11" t="s">
        <v>20</v>
      </c>
      <c r="I293" s="11" t="s">
        <v>59</v>
      </c>
      <c r="J293" s="11" t="s">
        <v>330</v>
      </c>
      <c r="K293" s="11" t="s">
        <v>23</v>
      </c>
      <c r="L293" s="19">
        <f>VLOOKUP($A293,'FtLauderdale GTs'!$A:$Z,17,0)</f>
        <v>42644</v>
      </c>
      <c r="M293" s="6">
        <f>VLOOKUP($A293,'FtLauderdale GTs'!$A:$Z,24,0)</f>
        <v>37885.072499999995</v>
      </c>
      <c r="N293" s="6">
        <f>VLOOKUP($A293,'FtLauderdale GTs'!$A:$Z,25,0)</f>
        <v>38746.957899374996</v>
      </c>
      <c r="O293" s="6">
        <f>VLOOKUP($A293,'FtLauderdale GTs'!$A:$Z,26,0)</f>
        <v>-861.88539937499922</v>
      </c>
      <c r="P293" s="6">
        <f t="shared" si="4"/>
        <v>-2.5011104298755527E-12</v>
      </c>
    </row>
    <row r="294" spans="1:16" x14ac:dyDescent="0.25">
      <c r="A294" s="11">
        <v>51930</v>
      </c>
      <c r="B294" s="11" t="s">
        <v>24</v>
      </c>
      <c r="C294" s="11" t="s">
        <v>41</v>
      </c>
      <c r="D294" s="11" t="s">
        <v>47</v>
      </c>
      <c r="E294" s="11" t="s">
        <v>138</v>
      </c>
      <c r="F294" s="18">
        <v>34151</v>
      </c>
      <c r="G294" s="19">
        <v>34151</v>
      </c>
      <c r="H294" s="11" t="s">
        <v>20</v>
      </c>
      <c r="I294" s="11" t="s">
        <v>48</v>
      </c>
      <c r="J294" s="11" t="s">
        <v>254</v>
      </c>
      <c r="K294" s="11" t="s">
        <v>23</v>
      </c>
      <c r="L294" s="19">
        <f>VLOOKUP($A294,'FtLauderdale GTs'!$A:$Z,17,0)</f>
        <v>42522</v>
      </c>
      <c r="M294" s="6">
        <f>VLOOKUP($A294,'FtLauderdale GTs'!$A:$Z,24,0)</f>
        <v>37818.944166666661</v>
      </c>
      <c r="N294" s="6">
        <f>VLOOKUP($A294,'FtLauderdale GTs'!$A:$Z,25,0)</f>
        <v>38641.506202291661</v>
      </c>
      <c r="O294" s="6">
        <f>VLOOKUP($A294,'FtLauderdale GTs'!$A:$Z,26,0)</f>
        <v>-822.56203562499832</v>
      </c>
      <c r="P294" s="6">
        <f t="shared" si="4"/>
        <v>-1.8189894035458565E-12</v>
      </c>
    </row>
    <row r="295" spans="1:16" x14ac:dyDescent="0.25">
      <c r="A295" s="11">
        <v>52829</v>
      </c>
      <c r="B295" s="11" t="s">
        <v>24</v>
      </c>
      <c r="C295" s="11" t="s">
        <v>41</v>
      </c>
      <c r="D295" s="11" t="s">
        <v>47</v>
      </c>
      <c r="E295" s="11" t="s">
        <v>61</v>
      </c>
      <c r="F295" s="18">
        <v>25750</v>
      </c>
      <c r="G295" s="19">
        <v>25750</v>
      </c>
      <c r="H295" s="11" t="s">
        <v>20</v>
      </c>
      <c r="I295" s="11" t="s">
        <v>48</v>
      </c>
      <c r="J295" s="11" t="s">
        <v>276</v>
      </c>
      <c r="K295" s="11" t="s">
        <v>23</v>
      </c>
      <c r="L295" s="19">
        <f>VLOOKUP($A295,'FtLauderdale GTs'!$A:$Z,17,0)</f>
        <v>42644</v>
      </c>
      <c r="M295" s="6">
        <f>VLOOKUP($A295,'FtLauderdale GTs'!$A:$Z,24,0)</f>
        <v>37451.938333333332</v>
      </c>
      <c r="N295" s="6">
        <f>VLOOKUP($A295,'FtLauderdale GTs'!$A:$Z,25,0)</f>
        <v>38628.553395972223</v>
      </c>
      <c r="O295" s="6">
        <f>VLOOKUP($A295,'FtLauderdale GTs'!$A:$Z,26,0)</f>
        <v>-1176.6150626388917</v>
      </c>
      <c r="P295" s="6">
        <f t="shared" si="4"/>
        <v>0</v>
      </c>
    </row>
    <row r="296" spans="1:16" x14ac:dyDescent="0.25">
      <c r="A296" s="11">
        <v>49928</v>
      </c>
      <c r="B296" s="11" t="s">
        <v>24</v>
      </c>
      <c r="C296" s="11" t="s">
        <v>41</v>
      </c>
      <c r="D296" s="11" t="s">
        <v>42</v>
      </c>
      <c r="E296" s="11" t="s">
        <v>61</v>
      </c>
      <c r="F296" s="18">
        <v>25750</v>
      </c>
      <c r="G296" s="19">
        <v>25750</v>
      </c>
      <c r="H296" s="11" t="s">
        <v>20</v>
      </c>
      <c r="I296" s="11" t="s">
        <v>39</v>
      </c>
      <c r="J296" s="11" t="s">
        <v>171</v>
      </c>
      <c r="K296" s="11" t="s">
        <v>23</v>
      </c>
      <c r="L296" s="19">
        <f>VLOOKUP($A296,'FtLauderdale GTs'!$A:$Z,17,0)</f>
        <v>42522</v>
      </c>
      <c r="M296" s="6">
        <f>VLOOKUP($A296,'FtLauderdale GTs'!$A:$Z,24,0)</f>
        <v>35929.089166666665</v>
      </c>
      <c r="N296" s="6">
        <f>VLOOKUP($A296,'FtLauderdale GTs'!$A:$Z,25,0)</f>
        <v>36521.919137916666</v>
      </c>
      <c r="O296" s="6">
        <f>VLOOKUP($A296,'FtLauderdale GTs'!$A:$Z,26,0)</f>
        <v>-592.82997124999929</v>
      </c>
      <c r="P296" s="6">
        <f t="shared" si="4"/>
        <v>-1.8189894035458565E-12</v>
      </c>
    </row>
    <row r="297" spans="1:16" x14ac:dyDescent="0.25">
      <c r="A297" s="11">
        <v>52831</v>
      </c>
      <c r="B297" s="11" t="s">
        <v>24</v>
      </c>
      <c r="C297" s="11" t="s">
        <v>41</v>
      </c>
      <c r="D297" s="11" t="s">
        <v>47</v>
      </c>
      <c r="E297" s="11" t="s">
        <v>83</v>
      </c>
      <c r="F297" s="18">
        <v>30498</v>
      </c>
      <c r="G297" s="19">
        <v>30498</v>
      </c>
      <c r="H297" s="11" t="s">
        <v>20</v>
      </c>
      <c r="I297" s="11" t="s">
        <v>48</v>
      </c>
      <c r="J297" s="11" t="s">
        <v>276</v>
      </c>
      <c r="K297" s="11" t="s">
        <v>23</v>
      </c>
      <c r="L297" s="19">
        <f>VLOOKUP($A297,'FtLauderdale GTs'!$A:$Z,17,0)</f>
        <v>42644</v>
      </c>
      <c r="M297" s="6">
        <f>VLOOKUP($A297,'FtLauderdale GTs'!$A:$Z,24,0)</f>
        <v>29768.612499999999</v>
      </c>
      <c r="N297" s="6">
        <f>VLOOKUP($A297,'FtLauderdale GTs'!$A:$Z,25,0)</f>
        <v>30703.843076041663</v>
      </c>
      <c r="O297" s="6">
        <f>VLOOKUP($A297,'FtLauderdale GTs'!$A:$Z,26,0)</f>
        <v>-935.23057604166684</v>
      </c>
      <c r="P297" s="6">
        <f t="shared" si="4"/>
        <v>2.9558577807620168E-12</v>
      </c>
    </row>
    <row r="298" spans="1:16" x14ac:dyDescent="0.25">
      <c r="A298" s="11">
        <v>53026</v>
      </c>
      <c r="B298" s="11" t="s">
        <v>24</v>
      </c>
      <c r="C298" s="11" t="s">
        <v>41</v>
      </c>
      <c r="D298" s="11" t="s">
        <v>47</v>
      </c>
      <c r="E298" s="11" t="s">
        <v>191</v>
      </c>
      <c r="F298" s="18">
        <v>35977</v>
      </c>
      <c r="G298" s="19">
        <v>35977</v>
      </c>
      <c r="H298" s="11" t="s">
        <v>20</v>
      </c>
      <c r="I298" s="11" t="s">
        <v>48</v>
      </c>
      <c r="J298" s="11" t="s">
        <v>280</v>
      </c>
      <c r="K298" s="11" t="s">
        <v>23</v>
      </c>
      <c r="L298" s="19">
        <f>VLOOKUP($A298,'FtLauderdale GTs'!$A:$Z,17,0)</f>
        <v>42522</v>
      </c>
      <c r="M298" s="6">
        <f>VLOOKUP($A298,'FtLauderdale GTs'!$A:$Z,24,0)</f>
        <v>26101.826666666668</v>
      </c>
      <c r="N298" s="6">
        <f>VLOOKUP($A298,'FtLauderdale GTs'!$A:$Z,25,0)</f>
        <v>26669.541396666667</v>
      </c>
      <c r="O298" s="6">
        <f>VLOOKUP($A298,'FtLauderdale GTs'!$A:$Z,26,0)</f>
        <v>-567.71473000000026</v>
      </c>
      <c r="P298" s="6">
        <f t="shared" si="4"/>
        <v>0</v>
      </c>
    </row>
    <row r="299" spans="1:16" x14ac:dyDescent="0.25">
      <c r="A299" s="11">
        <v>52729</v>
      </c>
      <c r="B299" s="11" t="s">
        <v>24</v>
      </c>
      <c r="C299" s="11" t="s">
        <v>41</v>
      </c>
      <c r="D299" s="11" t="s">
        <v>47</v>
      </c>
      <c r="E299" s="11" t="s">
        <v>54</v>
      </c>
      <c r="F299" s="18">
        <v>26481</v>
      </c>
      <c r="G299" s="19">
        <v>26481</v>
      </c>
      <c r="H299" s="11" t="s">
        <v>20</v>
      </c>
      <c r="I299" s="11" t="s">
        <v>48</v>
      </c>
      <c r="J299" s="11" t="s">
        <v>271</v>
      </c>
      <c r="K299" s="11" t="s">
        <v>23</v>
      </c>
      <c r="L299" s="19">
        <f>VLOOKUP($A299,'FtLauderdale GTs'!$A:$Z,17,0)</f>
        <v>42644</v>
      </c>
      <c r="M299" s="6">
        <f>VLOOKUP($A299,'FtLauderdale GTs'!$A:$Z,24,0)</f>
        <v>26100.37833333333</v>
      </c>
      <c r="N299" s="6">
        <f>VLOOKUP($A299,'FtLauderdale GTs'!$A:$Z,25,0)</f>
        <v>26920.365219305557</v>
      </c>
      <c r="O299" s="6">
        <f>VLOOKUP($A299,'FtLauderdale GTs'!$A:$Z,26,0)</f>
        <v>-819.98688597222394</v>
      </c>
      <c r="P299" s="6">
        <f t="shared" si="4"/>
        <v>-2.5011104298755527E-12</v>
      </c>
    </row>
    <row r="300" spans="1:16" x14ac:dyDescent="0.25">
      <c r="A300" s="11">
        <v>84666191</v>
      </c>
      <c r="B300" s="11" t="s">
        <v>24</v>
      </c>
      <c r="C300" s="11" t="s">
        <v>41</v>
      </c>
      <c r="D300" s="11" t="s">
        <v>60</v>
      </c>
      <c r="E300" s="11" t="s">
        <v>54</v>
      </c>
      <c r="F300" s="18">
        <v>26481</v>
      </c>
      <c r="G300" s="19">
        <v>26481</v>
      </c>
      <c r="H300" s="11" t="s">
        <v>20</v>
      </c>
      <c r="I300" s="11" t="s">
        <v>59</v>
      </c>
      <c r="J300" s="11" t="s">
        <v>405</v>
      </c>
      <c r="K300" s="11" t="s">
        <v>23</v>
      </c>
      <c r="L300" s="19">
        <f>VLOOKUP($A300,'FtLauderdale GTs'!$A:$Z,17,0)</f>
        <v>42522</v>
      </c>
      <c r="M300" s="6">
        <f>VLOOKUP($A300,'FtLauderdale GTs'!$A:$Z,24,0)</f>
        <v>25702.9575</v>
      </c>
      <c r="N300" s="6">
        <f>VLOOKUP($A300,'FtLauderdale GTs'!$A:$Z,25,0)</f>
        <v>26107.779080625001</v>
      </c>
      <c r="O300" s="6">
        <f>VLOOKUP($A300,'FtLauderdale GTs'!$A:$Z,26,0)</f>
        <v>-404.82158062500122</v>
      </c>
      <c r="P300" s="6">
        <f t="shared" si="4"/>
        <v>0</v>
      </c>
    </row>
    <row r="301" spans="1:16" x14ac:dyDescent="0.25">
      <c r="A301" s="11">
        <v>53129</v>
      </c>
      <c r="B301" s="11" t="s">
        <v>24</v>
      </c>
      <c r="C301" s="11" t="s">
        <v>41</v>
      </c>
      <c r="D301" s="11" t="s">
        <v>47</v>
      </c>
      <c r="E301" s="11" t="s">
        <v>54</v>
      </c>
      <c r="F301" s="18">
        <v>26481</v>
      </c>
      <c r="G301" s="19">
        <v>26481</v>
      </c>
      <c r="H301" s="11" t="s">
        <v>20</v>
      </c>
      <c r="I301" s="11" t="s">
        <v>48</v>
      </c>
      <c r="J301" s="11" t="s">
        <v>292</v>
      </c>
      <c r="K301" s="11" t="s">
        <v>23</v>
      </c>
      <c r="L301" s="19">
        <f>VLOOKUP($A301,'FtLauderdale GTs'!$A:$Z,17,0)</f>
        <v>42644</v>
      </c>
      <c r="M301" s="6">
        <f>VLOOKUP($A301,'FtLauderdale GTs'!$A:$Z,24,0)</f>
        <v>25162.976666666666</v>
      </c>
      <c r="N301" s="6">
        <f>VLOOKUP($A301,'FtLauderdale GTs'!$A:$Z,25,0)</f>
        <v>25953.513516944444</v>
      </c>
      <c r="O301" s="6">
        <f>VLOOKUP($A301,'FtLauderdale GTs'!$A:$Z,26,0)</f>
        <v>-790.53685027777919</v>
      </c>
      <c r="P301" s="6">
        <f t="shared" si="4"/>
        <v>9.0949470177292824E-13</v>
      </c>
    </row>
    <row r="302" spans="1:16" x14ac:dyDescent="0.25">
      <c r="A302" s="11">
        <v>53195</v>
      </c>
      <c r="B302" s="11" t="s">
        <v>24</v>
      </c>
      <c r="C302" s="11" t="s">
        <v>41</v>
      </c>
      <c r="D302" s="11" t="s">
        <v>47</v>
      </c>
      <c r="E302" s="11" t="s">
        <v>54</v>
      </c>
      <c r="F302" s="18">
        <v>26481</v>
      </c>
      <c r="G302" s="19">
        <v>26481</v>
      </c>
      <c r="H302" s="11" t="s">
        <v>20</v>
      </c>
      <c r="I302" s="11" t="s">
        <v>48</v>
      </c>
      <c r="J302" s="11" t="s">
        <v>299</v>
      </c>
      <c r="K302" s="11" t="s">
        <v>23</v>
      </c>
      <c r="L302" s="19">
        <f>VLOOKUP($A302,'FtLauderdale GTs'!$A:$Z,17,0)</f>
        <v>42522</v>
      </c>
      <c r="M302" s="6">
        <f>VLOOKUP($A302,'FtLauderdale GTs'!$A:$Z,24,0)</f>
        <v>25162.976666666666</v>
      </c>
      <c r="N302" s="6">
        <f>VLOOKUP($A302,'FtLauderdale GTs'!$A:$Z,25,0)</f>
        <v>25710.271409166668</v>
      </c>
      <c r="O302" s="6">
        <f>VLOOKUP($A302,'FtLauderdale GTs'!$A:$Z,26,0)</f>
        <v>-547.29474250000021</v>
      </c>
      <c r="P302" s="6">
        <f t="shared" si="4"/>
        <v>-1.8189894035458565E-12</v>
      </c>
    </row>
    <row r="303" spans="1:16" x14ac:dyDescent="0.25">
      <c r="A303" s="11">
        <v>49227</v>
      </c>
      <c r="B303" s="11" t="s">
        <v>24</v>
      </c>
      <c r="C303" s="11" t="s">
        <v>41</v>
      </c>
      <c r="D303" s="11" t="s">
        <v>42</v>
      </c>
      <c r="E303" s="11" t="s">
        <v>51</v>
      </c>
      <c r="F303" s="18">
        <v>28672</v>
      </c>
      <c r="G303" s="19">
        <v>28672</v>
      </c>
      <c r="H303" s="11" t="s">
        <v>20</v>
      </c>
      <c r="I303" s="11" t="s">
        <v>39</v>
      </c>
      <c r="J303" s="11" t="s">
        <v>135</v>
      </c>
      <c r="K303" s="11" t="s">
        <v>23</v>
      </c>
      <c r="L303" s="19">
        <f>VLOOKUP($A303,'FtLauderdale GTs'!$A:$Z,17,0)</f>
        <v>42644</v>
      </c>
      <c r="M303" s="6">
        <f>VLOOKUP($A303,'FtLauderdale GTs'!$A:$Z,24,0)</f>
        <v>23877.333333333332</v>
      </c>
      <c r="N303" s="6">
        <f>VLOOKUP($A303,'FtLauderdale GTs'!$A:$Z,25,0)</f>
        <v>24446.409777777779</v>
      </c>
      <c r="O303" s="6">
        <f>VLOOKUP($A303,'FtLauderdale GTs'!$A:$Z,26,0)</f>
        <v>-569.07644444444577</v>
      </c>
      <c r="P303" s="6">
        <f t="shared" si="4"/>
        <v>-9.0949470177292824E-13</v>
      </c>
    </row>
    <row r="304" spans="1:16" x14ac:dyDescent="0.25">
      <c r="A304" s="11">
        <v>54264</v>
      </c>
      <c r="B304" s="11" t="s">
        <v>24</v>
      </c>
      <c r="C304" s="11" t="s">
        <v>41</v>
      </c>
      <c r="D304" s="11" t="s">
        <v>60</v>
      </c>
      <c r="E304" s="11" t="s">
        <v>54</v>
      </c>
      <c r="F304" s="18">
        <v>26481</v>
      </c>
      <c r="G304" s="19">
        <v>26481</v>
      </c>
      <c r="H304" s="11" t="s">
        <v>20</v>
      </c>
      <c r="I304" s="11" t="s">
        <v>59</v>
      </c>
      <c r="J304" s="11" t="s">
        <v>341</v>
      </c>
      <c r="K304" s="11" t="s">
        <v>23</v>
      </c>
      <c r="L304" s="19">
        <f>VLOOKUP($A304,'FtLauderdale GTs'!$A:$Z,17,0)</f>
        <v>42522</v>
      </c>
      <c r="M304" s="6">
        <f>VLOOKUP($A304,'FtLauderdale GTs'!$A:$Z,24,0)</f>
        <v>23759.037499999999</v>
      </c>
      <c r="N304" s="6">
        <f>VLOOKUP($A304,'FtLauderdale GTs'!$A:$Z,25,0)</f>
        <v>24133.242340624998</v>
      </c>
      <c r="O304" s="6">
        <f>VLOOKUP($A304,'FtLauderdale GTs'!$A:$Z,26,0)</f>
        <v>-374.20484062499838</v>
      </c>
      <c r="P304" s="6">
        <f t="shared" si="4"/>
        <v>-1.2505552149377763E-12</v>
      </c>
    </row>
    <row r="305" spans="1:16" x14ac:dyDescent="0.25">
      <c r="A305" s="11">
        <v>54274</v>
      </c>
      <c r="B305" s="11" t="s">
        <v>24</v>
      </c>
      <c r="C305" s="11" t="s">
        <v>41</v>
      </c>
      <c r="D305" s="11" t="s">
        <v>60</v>
      </c>
      <c r="E305" s="11" t="s">
        <v>54</v>
      </c>
      <c r="F305" s="18">
        <v>26481</v>
      </c>
      <c r="G305" s="19">
        <v>26481</v>
      </c>
      <c r="H305" s="11" t="s">
        <v>20</v>
      </c>
      <c r="I305" s="11" t="s">
        <v>59</v>
      </c>
      <c r="J305" s="11" t="s">
        <v>342</v>
      </c>
      <c r="K305" s="11" t="s">
        <v>23</v>
      </c>
      <c r="L305" s="19">
        <f>VLOOKUP($A305,'FtLauderdale GTs'!$A:$Z,17,0)</f>
        <v>42644</v>
      </c>
      <c r="M305" s="6">
        <f>VLOOKUP($A305,'FtLauderdale GTs'!$A:$Z,24,0)</f>
        <v>23759.037499999999</v>
      </c>
      <c r="N305" s="6">
        <f>VLOOKUP($A305,'FtLauderdale GTs'!$A:$Z,25,0)</f>
        <v>24299.555603125002</v>
      </c>
      <c r="O305" s="6">
        <f>VLOOKUP($A305,'FtLauderdale GTs'!$A:$Z,26,0)</f>
        <v>-540.51810312500061</v>
      </c>
      <c r="P305" s="6">
        <f t="shared" si="4"/>
        <v>-2.5011104298755527E-12</v>
      </c>
    </row>
    <row r="306" spans="1:16" x14ac:dyDescent="0.25">
      <c r="A306" s="11">
        <v>52832</v>
      </c>
      <c r="B306" s="11" t="s">
        <v>24</v>
      </c>
      <c r="C306" s="11" t="s">
        <v>41</v>
      </c>
      <c r="D306" s="11" t="s">
        <v>47</v>
      </c>
      <c r="E306" s="11" t="s">
        <v>67</v>
      </c>
      <c r="F306" s="18">
        <v>31959</v>
      </c>
      <c r="G306" s="19">
        <v>31959</v>
      </c>
      <c r="H306" s="11" t="s">
        <v>20</v>
      </c>
      <c r="I306" s="11" t="s">
        <v>48</v>
      </c>
      <c r="J306" s="11" t="s">
        <v>276</v>
      </c>
      <c r="K306" s="11" t="s">
        <v>23</v>
      </c>
      <c r="L306" s="19">
        <f>VLOOKUP($A306,'FtLauderdale GTs'!$A:$Z,17,0)</f>
        <v>42522</v>
      </c>
      <c r="M306" s="6">
        <f>VLOOKUP($A306,'FtLauderdale GTs'!$A:$Z,24,0)</f>
        <v>23636.964999999997</v>
      </c>
      <c r="N306" s="6">
        <f>VLOOKUP($A306,'FtLauderdale GTs'!$A:$Z,25,0)</f>
        <v>24151.068988749998</v>
      </c>
      <c r="O306" s="6">
        <f>VLOOKUP($A306,'FtLauderdale GTs'!$A:$Z,26,0)</f>
        <v>-514.10398874999851</v>
      </c>
      <c r="P306" s="6">
        <f t="shared" si="4"/>
        <v>-2.5011104298755527E-12</v>
      </c>
    </row>
    <row r="307" spans="1:16" x14ac:dyDescent="0.25">
      <c r="A307" s="11">
        <v>52747</v>
      </c>
      <c r="B307" s="11" t="s">
        <v>24</v>
      </c>
      <c r="C307" s="11" t="s">
        <v>41</v>
      </c>
      <c r="D307" s="11" t="s">
        <v>47</v>
      </c>
      <c r="E307" s="11" t="s">
        <v>87</v>
      </c>
      <c r="F307" s="18">
        <v>33420</v>
      </c>
      <c r="G307" s="19">
        <v>33420</v>
      </c>
      <c r="H307" s="11" t="s">
        <v>20</v>
      </c>
      <c r="I307" s="11" t="s">
        <v>48</v>
      </c>
      <c r="J307" s="11" t="s">
        <v>272</v>
      </c>
      <c r="K307" s="11" t="s">
        <v>23</v>
      </c>
      <c r="L307" s="19">
        <f>VLOOKUP($A307,'FtLauderdale GTs'!$A:$Z,17,0)</f>
        <v>42644</v>
      </c>
      <c r="M307" s="6">
        <f>VLOOKUP($A307,'FtLauderdale GTs'!$A:$Z,24,0)</f>
        <v>23376.008333333331</v>
      </c>
      <c r="N307" s="6">
        <f>VLOOKUP($A307,'FtLauderdale GTs'!$A:$Z,25,0)</f>
        <v>24110.404595138887</v>
      </c>
      <c r="O307" s="6">
        <f>VLOOKUP($A307,'FtLauderdale GTs'!$A:$Z,26,0)</f>
        <v>-734.39626180555501</v>
      </c>
      <c r="P307" s="6">
        <f t="shared" si="4"/>
        <v>0</v>
      </c>
    </row>
    <row r="308" spans="1:16" x14ac:dyDescent="0.25">
      <c r="A308" s="11">
        <v>52728</v>
      </c>
      <c r="B308" s="11" t="s">
        <v>24</v>
      </c>
      <c r="C308" s="11" t="s">
        <v>41</v>
      </c>
      <c r="D308" s="11" t="s">
        <v>47</v>
      </c>
      <c r="E308" s="11" t="s">
        <v>61</v>
      </c>
      <c r="F308" s="18">
        <v>25750</v>
      </c>
      <c r="G308" s="19">
        <v>25750</v>
      </c>
      <c r="H308" s="11" t="s">
        <v>20</v>
      </c>
      <c r="I308" s="11" t="s">
        <v>48</v>
      </c>
      <c r="J308" s="11" t="s">
        <v>271</v>
      </c>
      <c r="K308" s="11" t="s">
        <v>23</v>
      </c>
      <c r="L308" s="19">
        <f>VLOOKUP($A308,'FtLauderdale GTs'!$A:$Z,17,0)</f>
        <v>42522</v>
      </c>
      <c r="M308" s="6">
        <f>VLOOKUP($A308,'FtLauderdale GTs'!$A:$Z,24,0)</f>
        <v>22867.285833333332</v>
      </c>
      <c r="N308" s="6">
        <f>VLOOKUP($A308,'FtLauderdale GTs'!$A:$Z,25,0)</f>
        <v>23364.649300208333</v>
      </c>
      <c r="O308" s="6">
        <f>VLOOKUP($A308,'FtLauderdale GTs'!$A:$Z,26,0)</f>
        <v>-497.36346687499946</v>
      </c>
      <c r="P308" s="6">
        <f t="shared" si="4"/>
        <v>-2.4442670110147446E-12</v>
      </c>
    </row>
    <row r="309" spans="1:16" x14ac:dyDescent="0.25">
      <c r="A309" s="11">
        <v>53128</v>
      </c>
      <c r="B309" s="11" t="s">
        <v>24</v>
      </c>
      <c r="C309" s="11" t="s">
        <v>41</v>
      </c>
      <c r="D309" s="11" t="s">
        <v>47</v>
      </c>
      <c r="E309" s="11" t="s">
        <v>61</v>
      </c>
      <c r="F309" s="18">
        <v>25750</v>
      </c>
      <c r="G309" s="19">
        <v>25750</v>
      </c>
      <c r="H309" s="11" t="s">
        <v>20</v>
      </c>
      <c r="I309" s="11" t="s">
        <v>48</v>
      </c>
      <c r="J309" s="11" t="s">
        <v>292</v>
      </c>
      <c r="K309" s="11" t="s">
        <v>23</v>
      </c>
      <c r="L309" s="19">
        <f>VLOOKUP($A309,'FtLauderdale GTs'!$A:$Z,17,0)</f>
        <v>42644</v>
      </c>
      <c r="M309" s="6">
        <f>VLOOKUP($A309,'FtLauderdale GTs'!$A:$Z,24,0)</f>
        <v>21913.54</v>
      </c>
      <c r="N309" s="6">
        <f>VLOOKUP($A309,'FtLauderdale GTs'!$A:$Z,25,0)</f>
        <v>22601.990381666663</v>
      </c>
      <c r="O309" s="6">
        <f>VLOOKUP($A309,'FtLauderdale GTs'!$A:$Z,26,0)</f>
        <v>-688.45038166666529</v>
      </c>
      <c r="P309" s="6">
        <f t="shared" si="4"/>
        <v>3.2969182939268649E-12</v>
      </c>
    </row>
    <row r="310" spans="1:16" x14ac:dyDescent="0.25">
      <c r="A310" s="11">
        <v>53194</v>
      </c>
      <c r="B310" s="11" t="s">
        <v>24</v>
      </c>
      <c r="C310" s="11" t="s">
        <v>41</v>
      </c>
      <c r="D310" s="11" t="s">
        <v>47</v>
      </c>
      <c r="E310" s="11" t="s">
        <v>61</v>
      </c>
      <c r="F310" s="18">
        <v>25750</v>
      </c>
      <c r="G310" s="19">
        <v>25750</v>
      </c>
      <c r="H310" s="11" t="s">
        <v>20</v>
      </c>
      <c r="I310" s="11" t="s">
        <v>48</v>
      </c>
      <c r="J310" s="11" t="s">
        <v>299</v>
      </c>
      <c r="K310" s="11" t="s">
        <v>23</v>
      </c>
      <c r="L310" s="19">
        <f>VLOOKUP($A310,'FtLauderdale GTs'!$A:$Z,17,0)</f>
        <v>42522</v>
      </c>
      <c r="M310" s="6">
        <f>VLOOKUP($A310,'FtLauderdale GTs'!$A:$Z,24,0)</f>
        <v>21913.54</v>
      </c>
      <c r="N310" s="6">
        <f>VLOOKUP($A310,'FtLauderdale GTs'!$A:$Z,25,0)</f>
        <v>22390.159495</v>
      </c>
      <c r="O310" s="6">
        <f>VLOOKUP($A310,'FtLauderdale GTs'!$A:$Z,26,0)</f>
        <v>-476.61949500000111</v>
      </c>
      <c r="P310" s="6">
        <f t="shared" si="4"/>
        <v>2.1032064978498966E-12</v>
      </c>
    </row>
    <row r="311" spans="1:16" x14ac:dyDescent="0.25">
      <c r="A311" s="11">
        <v>53025</v>
      </c>
      <c r="B311" s="11" t="s">
        <v>24</v>
      </c>
      <c r="C311" s="11" t="s">
        <v>41</v>
      </c>
      <c r="D311" s="11" t="s">
        <v>47</v>
      </c>
      <c r="E311" s="11" t="s">
        <v>227</v>
      </c>
      <c r="F311" s="18">
        <v>34516</v>
      </c>
      <c r="G311" s="19">
        <v>34516</v>
      </c>
      <c r="H311" s="11" t="s">
        <v>20</v>
      </c>
      <c r="I311" s="11" t="s">
        <v>48</v>
      </c>
      <c r="J311" s="11" t="s">
        <v>280</v>
      </c>
      <c r="K311" s="11" t="s">
        <v>23</v>
      </c>
      <c r="L311" s="19">
        <f>VLOOKUP($A311,'FtLauderdale GTs'!$A:$Z,17,0)</f>
        <v>42644</v>
      </c>
      <c r="M311" s="6">
        <f>VLOOKUP($A311,'FtLauderdale GTs'!$A:$Z,24,0)</f>
        <v>21364.795833333334</v>
      </c>
      <c r="N311" s="6">
        <f>VLOOKUP($A311,'FtLauderdale GTs'!$A:$Z,25,0)</f>
        <v>22036.006502430555</v>
      </c>
      <c r="O311" s="6">
        <f>VLOOKUP($A311,'FtLauderdale GTs'!$A:$Z,26,0)</f>
        <v>-671.21066909722288</v>
      </c>
      <c r="P311" s="6">
        <f t="shared" si="4"/>
        <v>1.4779288903810084E-12</v>
      </c>
    </row>
    <row r="312" spans="1:16" x14ac:dyDescent="0.25">
      <c r="A312" s="11">
        <v>54263</v>
      </c>
      <c r="B312" s="11" t="s">
        <v>24</v>
      </c>
      <c r="C312" s="11" t="s">
        <v>41</v>
      </c>
      <c r="D312" s="11" t="s">
        <v>60</v>
      </c>
      <c r="E312" s="11" t="s">
        <v>61</v>
      </c>
      <c r="F312" s="18">
        <v>25750</v>
      </c>
      <c r="G312" s="19">
        <v>25750</v>
      </c>
      <c r="H312" s="11" t="s">
        <v>20</v>
      </c>
      <c r="I312" s="11" t="s">
        <v>59</v>
      </c>
      <c r="J312" s="11" t="s">
        <v>341</v>
      </c>
      <c r="K312" s="11" t="s">
        <v>23</v>
      </c>
      <c r="L312" s="19">
        <f>VLOOKUP($A312,'FtLauderdale GTs'!$A:$Z,17,0)</f>
        <v>42522</v>
      </c>
      <c r="M312" s="6">
        <f>VLOOKUP($A312,'FtLauderdale GTs'!$A:$Z,24,0)</f>
        <v>20815.969166666666</v>
      </c>
      <c r="N312" s="6">
        <f>VLOOKUP($A312,'FtLauderdale GTs'!$A:$Z,25,0)</f>
        <v>21143.820681041667</v>
      </c>
      <c r="O312" s="6">
        <f>VLOOKUP($A312,'FtLauderdale GTs'!$A:$Z,26,0)</f>
        <v>-327.85151437500036</v>
      </c>
      <c r="P312" s="6">
        <f t="shared" si="4"/>
        <v>-6.2527760746888816E-13</v>
      </c>
    </row>
    <row r="313" spans="1:16" x14ac:dyDescent="0.25">
      <c r="A313" s="11">
        <v>51890</v>
      </c>
      <c r="B313" s="11" t="s">
        <v>24</v>
      </c>
      <c r="C313" s="11" t="s">
        <v>41</v>
      </c>
      <c r="D313" s="11" t="s">
        <v>47</v>
      </c>
      <c r="E313" s="11" t="s">
        <v>54</v>
      </c>
      <c r="F313" s="18">
        <v>26481</v>
      </c>
      <c r="G313" s="19">
        <v>26481</v>
      </c>
      <c r="H313" s="11" t="s">
        <v>20</v>
      </c>
      <c r="I313" s="11" t="s">
        <v>48</v>
      </c>
      <c r="J313" s="11" t="s">
        <v>248</v>
      </c>
      <c r="K313" s="11" t="s">
        <v>23</v>
      </c>
      <c r="L313" s="19">
        <f>VLOOKUP($A313,'FtLauderdale GTs'!$A:$Z,17,0)</f>
        <v>42644</v>
      </c>
      <c r="M313" s="6">
        <f>VLOOKUP($A313,'FtLauderdale GTs'!$A:$Z,24,0)</f>
        <v>20783.748333333333</v>
      </c>
      <c r="N313" s="6">
        <f>VLOOKUP($A313,'FtLauderdale GTs'!$A:$Z,25,0)</f>
        <v>21436.704426805558</v>
      </c>
      <c r="O313" s="6">
        <f>VLOOKUP($A313,'FtLauderdale GTs'!$A:$Z,26,0)</f>
        <v>-652.9560934722233</v>
      </c>
      <c r="P313" s="6">
        <f t="shared" si="4"/>
        <v>-1.5916157281026244E-12</v>
      </c>
    </row>
    <row r="314" spans="1:16" x14ac:dyDescent="0.25">
      <c r="A314" s="11">
        <v>51934</v>
      </c>
      <c r="B314" s="11" t="s">
        <v>24</v>
      </c>
      <c r="C314" s="11" t="s">
        <v>41</v>
      </c>
      <c r="D314" s="11" t="s">
        <v>47</v>
      </c>
      <c r="E314" s="11" t="s">
        <v>138</v>
      </c>
      <c r="F314" s="18">
        <v>34151</v>
      </c>
      <c r="G314" s="19">
        <v>34151</v>
      </c>
      <c r="H314" s="11" t="s">
        <v>20</v>
      </c>
      <c r="I314" s="11" t="s">
        <v>48</v>
      </c>
      <c r="J314" s="11" t="s">
        <v>255</v>
      </c>
      <c r="K314" s="11" t="s">
        <v>23</v>
      </c>
      <c r="L314" s="19">
        <f>VLOOKUP($A314,'FtLauderdale GTs'!$A:$Z,17,0)</f>
        <v>42522</v>
      </c>
      <c r="M314" s="6">
        <f>VLOOKUP($A314,'FtLauderdale GTs'!$A:$Z,24,0)</f>
        <v>18909.476666666666</v>
      </c>
      <c r="N314" s="6">
        <f>VLOOKUP($A314,'FtLauderdale GTs'!$A:$Z,25,0)</f>
        <v>19320.757784166668</v>
      </c>
      <c r="O314" s="6">
        <f>VLOOKUP($A314,'FtLauderdale GTs'!$A:$Z,26,0)</f>
        <v>-411.28111750000119</v>
      </c>
      <c r="P314" s="6">
        <f t="shared" si="4"/>
        <v>-1.2505552149377763E-12</v>
      </c>
    </row>
    <row r="315" spans="1:16" x14ac:dyDescent="0.25">
      <c r="A315" s="11">
        <v>49382</v>
      </c>
      <c r="B315" s="11" t="s">
        <v>24</v>
      </c>
      <c r="C315" s="11" t="s">
        <v>41</v>
      </c>
      <c r="D315" s="11" t="s">
        <v>42</v>
      </c>
      <c r="E315" s="11" t="s">
        <v>80</v>
      </c>
      <c r="F315" s="18">
        <v>29037</v>
      </c>
      <c r="G315" s="19">
        <v>29037</v>
      </c>
      <c r="H315" s="11" t="s">
        <v>20</v>
      </c>
      <c r="I315" s="11" t="s">
        <v>39</v>
      </c>
      <c r="J315" s="11" t="s">
        <v>143</v>
      </c>
      <c r="K315" s="11" t="s">
        <v>23</v>
      </c>
      <c r="L315" s="19">
        <f>VLOOKUP($A315,'FtLauderdale GTs'!$A:$Z,17,0)</f>
        <v>42644</v>
      </c>
      <c r="M315" s="6">
        <f>VLOOKUP($A315,'FtLauderdale GTs'!$A:$Z,24,0)</f>
        <v>18708.213333333333</v>
      </c>
      <c r="N315" s="6">
        <f>VLOOKUP($A315,'FtLauderdale GTs'!$A:$Z,25,0)</f>
        <v>19154.092417777778</v>
      </c>
      <c r="O315" s="6">
        <f>VLOOKUP($A315,'FtLauderdale GTs'!$A:$Z,26,0)</f>
        <v>-445.8790844444444</v>
      </c>
      <c r="P315" s="6">
        <f t="shared" si="4"/>
        <v>0</v>
      </c>
    </row>
    <row r="316" spans="1:16" x14ac:dyDescent="0.25">
      <c r="A316" s="11">
        <v>84666185</v>
      </c>
      <c r="B316" s="11" t="s">
        <v>24</v>
      </c>
      <c r="C316" s="11" t="s">
        <v>41</v>
      </c>
      <c r="D316" s="11" t="s">
        <v>60</v>
      </c>
      <c r="E316" s="11" t="s">
        <v>61</v>
      </c>
      <c r="F316" s="18">
        <v>25750</v>
      </c>
      <c r="G316" s="19">
        <v>25750</v>
      </c>
      <c r="H316" s="11" t="s">
        <v>20</v>
      </c>
      <c r="I316" s="11" t="s">
        <v>59</v>
      </c>
      <c r="J316" s="11" t="s">
        <v>405</v>
      </c>
      <c r="K316" s="11" t="s">
        <v>23</v>
      </c>
      <c r="L316" s="19">
        <f>VLOOKUP($A316,'FtLauderdale GTs'!$A:$Z,17,0)</f>
        <v>42522</v>
      </c>
      <c r="M316" s="6">
        <f>VLOOKUP($A316,'FtLauderdale GTs'!$A:$Z,24,0)</f>
        <v>18608.214166666665</v>
      </c>
      <c r="N316" s="6">
        <f>VLOOKUP($A316,'FtLauderdale GTs'!$A:$Z,25,0)</f>
        <v>18901.293539791666</v>
      </c>
      <c r="O316" s="6">
        <f>VLOOKUP($A316,'FtLauderdale GTs'!$A:$Z,26,0)</f>
        <v>-293.07937312500019</v>
      </c>
      <c r="P316" s="6">
        <f t="shared" si="4"/>
        <v>-1.2505552149377763E-12</v>
      </c>
    </row>
    <row r="317" spans="1:16" x14ac:dyDescent="0.25">
      <c r="A317" s="11">
        <v>52696</v>
      </c>
      <c r="B317" s="11" t="s">
        <v>24</v>
      </c>
      <c r="C317" s="11" t="s">
        <v>41</v>
      </c>
      <c r="D317" s="11" t="s">
        <v>47</v>
      </c>
      <c r="E317" s="11" t="s">
        <v>54</v>
      </c>
      <c r="F317" s="18">
        <v>26481</v>
      </c>
      <c r="G317" s="19">
        <v>26481</v>
      </c>
      <c r="H317" s="11" t="s">
        <v>20</v>
      </c>
      <c r="I317" s="11" t="s">
        <v>48</v>
      </c>
      <c r="J317" s="11" t="s">
        <v>268</v>
      </c>
      <c r="K317" s="11" t="s">
        <v>23</v>
      </c>
      <c r="L317" s="19">
        <f>VLOOKUP($A317,'FtLauderdale GTs'!$A:$Z,17,0)</f>
        <v>42644</v>
      </c>
      <c r="M317" s="6">
        <f>VLOOKUP($A317,'FtLauderdale GTs'!$A:$Z,24,0)</f>
        <v>17391.614166666663</v>
      </c>
      <c r="N317" s="6">
        <f>VLOOKUP($A317,'FtLauderdale GTs'!$A:$Z,25,0)</f>
        <v>17938.000711736109</v>
      </c>
      <c r="O317" s="6">
        <f>VLOOKUP($A317,'FtLauderdale GTs'!$A:$Z,26,0)</f>
        <v>-546.38654506944386</v>
      </c>
      <c r="P317" s="6">
        <f t="shared" si="4"/>
        <v>-2.7284841053187847E-12</v>
      </c>
    </row>
    <row r="318" spans="1:16" x14ac:dyDescent="0.25">
      <c r="A318" s="11">
        <v>49302</v>
      </c>
      <c r="B318" s="11" t="s">
        <v>24</v>
      </c>
      <c r="C318" s="11" t="s">
        <v>41</v>
      </c>
      <c r="D318" s="11" t="s">
        <v>42</v>
      </c>
      <c r="E318" s="11" t="s">
        <v>54</v>
      </c>
      <c r="F318" s="18">
        <v>26481</v>
      </c>
      <c r="G318" s="19">
        <v>26481</v>
      </c>
      <c r="H318" s="11" t="s">
        <v>20</v>
      </c>
      <c r="I318" s="11" t="s">
        <v>39</v>
      </c>
      <c r="J318" s="11" t="s">
        <v>140</v>
      </c>
      <c r="K318" s="11" t="s">
        <v>23</v>
      </c>
      <c r="L318" s="19">
        <f>VLOOKUP($A318,'FtLauderdale GTs'!$A:$Z,17,0)</f>
        <v>42522</v>
      </c>
      <c r="M318" s="6">
        <f>VLOOKUP($A318,'FtLauderdale GTs'!$A:$Z,24,0)</f>
        <v>17279.294999999998</v>
      </c>
      <c r="N318" s="6">
        <f>VLOOKUP($A318,'FtLauderdale GTs'!$A:$Z,25,0)</f>
        <v>17564.403367499999</v>
      </c>
      <c r="O318" s="6">
        <f>VLOOKUP($A318,'FtLauderdale GTs'!$A:$Z,26,0)</f>
        <v>-285.10836750000118</v>
      </c>
      <c r="P318" s="6">
        <f t="shared" si="4"/>
        <v>0</v>
      </c>
    </row>
    <row r="319" spans="1:16" x14ac:dyDescent="0.25">
      <c r="A319" s="11">
        <v>49214</v>
      </c>
      <c r="B319" s="11" t="s">
        <v>24</v>
      </c>
      <c r="C319" s="11" t="s">
        <v>41</v>
      </c>
      <c r="D319" s="11" t="s">
        <v>42</v>
      </c>
      <c r="E319" s="11" t="s">
        <v>51</v>
      </c>
      <c r="F319" s="18">
        <v>28672</v>
      </c>
      <c r="G319" s="19">
        <v>28672</v>
      </c>
      <c r="H319" s="11" t="s">
        <v>20</v>
      </c>
      <c r="I319" s="11" t="s">
        <v>39</v>
      </c>
      <c r="J319" s="11" t="s">
        <v>134</v>
      </c>
      <c r="K319" s="11" t="s">
        <v>23</v>
      </c>
      <c r="L319" s="19">
        <f>VLOOKUP($A319,'FtLauderdale GTs'!$A:$Z,17,0)</f>
        <v>42644</v>
      </c>
      <c r="M319" s="6">
        <f>VLOOKUP($A319,'FtLauderdale GTs'!$A:$Z,24,0)</f>
        <v>17070.166666666664</v>
      </c>
      <c r="N319" s="6">
        <f>VLOOKUP($A319,'FtLauderdale GTs'!$A:$Z,25,0)</f>
        <v>17477.005638888888</v>
      </c>
      <c r="O319" s="6">
        <f>VLOOKUP($A319,'FtLauderdale GTs'!$A:$Z,26,0)</f>
        <v>-406.83897222222276</v>
      </c>
      <c r="P319" s="6">
        <f t="shared" si="4"/>
        <v>-9.0949470177292824E-13</v>
      </c>
    </row>
    <row r="320" spans="1:16" x14ac:dyDescent="0.25">
      <c r="A320" s="11">
        <v>49409</v>
      </c>
      <c r="B320" s="11" t="s">
        <v>24</v>
      </c>
      <c r="C320" s="11" t="s">
        <v>41</v>
      </c>
      <c r="D320" s="11" t="s">
        <v>42</v>
      </c>
      <c r="E320" s="11" t="s">
        <v>67</v>
      </c>
      <c r="F320" s="18">
        <v>31959</v>
      </c>
      <c r="G320" s="19">
        <v>31959</v>
      </c>
      <c r="H320" s="11" t="s">
        <v>20</v>
      </c>
      <c r="I320" s="11" t="s">
        <v>39</v>
      </c>
      <c r="J320" s="11" t="s">
        <v>147</v>
      </c>
      <c r="K320" s="11" t="s">
        <v>23</v>
      </c>
      <c r="L320" s="19">
        <f>VLOOKUP($A320,'FtLauderdale GTs'!$A:$Z,17,0)</f>
        <v>42522</v>
      </c>
      <c r="M320" s="6">
        <f>VLOOKUP($A320,'FtLauderdale GTs'!$A:$Z,24,0)</f>
        <v>16592.702499999999</v>
      </c>
      <c r="N320" s="6">
        <f>VLOOKUP($A320,'FtLauderdale GTs'!$A:$Z,25,0)</f>
        <v>16866.48209125</v>
      </c>
      <c r="O320" s="6">
        <f>VLOOKUP($A320,'FtLauderdale GTs'!$A:$Z,26,0)</f>
        <v>-273.77959125000143</v>
      </c>
      <c r="P320" s="6">
        <f t="shared" si="4"/>
        <v>9.0949470177292824E-13</v>
      </c>
    </row>
    <row r="321" spans="1:16" x14ac:dyDescent="0.25">
      <c r="A321" s="11">
        <v>52695</v>
      </c>
      <c r="B321" s="11" t="s">
        <v>24</v>
      </c>
      <c r="C321" s="11" t="s">
        <v>41</v>
      </c>
      <c r="D321" s="11" t="s">
        <v>47</v>
      </c>
      <c r="E321" s="11" t="s">
        <v>61</v>
      </c>
      <c r="F321" s="18">
        <v>25750</v>
      </c>
      <c r="G321" s="19">
        <v>25750</v>
      </c>
      <c r="H321" s="11" t="s">
        <v>20</v>
      </c>
      <c r="I321" s="11" t="s">
        <v>48</v>
      </c>
      <c r="J321" s="11" t="s">
        <v>268</v>
      </c>
      <c r="K321" s="11" t="s">
        <v>23</v>
      </c>
      <c r="L321" s="19">
        <f>VLOOKUP($A321,'FtLauderdale GTs'!$A:$Z,17,0)</f>
        <v>42644</v>
      </c>
      <c r="M321" s="6">
        <f>VLOOKUP($A321,'FtLauderdale GTs'!$A:$Z,24,0)</f>
        <v>15237.291666666666</v>
      </c>
      <c r="N321" s="6">
        <f>VLOOKUP($A321,'FtLauderdale GTs'!$A:$Z,25,0)</f>
        <v>15715.99657986111</v>
      </c>
      <c r="O321" s="6">
        <f>VLOOKUP($A321,'FtLauderdale GTs'!$A:$Z,26,0)</f>
        <v>-478.70491319444409</v>
      </c>
      <c r="P321" s="6">
        <f t="shared" si="4"/>
        <v>0</v>
      </c>
    </row>
    <row r="322" spans="1:16" x14ac:dyDescent="0.25">
      <c r="A322" s="11">
        <v>54452</v>
      </c>
      <c r="B322" s="11" t="s">
        <v>24</v>
      </c>
      <c r="C322" s="11" t="s">
        <v>41</v>
      </c>
      <c r="D322" s="11" t="s">
        <v>60</v>
      </c>
      <c r="E322" s="11" t="s">
        <v>61</v>
      </c>
      <c r="F322" s="18">
        <v>25750</v>
      </c>
      <c r="G322" s="19">
        <v>25750</v>
      </c>
      <c r="H322" s="11" t="s">
        <v>20</v>
      </c>
      <c r="I322" s="11" t="s">
        <v>59</v>
      </c>
      <c r="J322" s="11" t="s">
        <v>354</v>
      </c>
      <c r="K322" s="11" t="s">
        <v>23</v>
      </c>
      <c r="L322" s="19">
        <f>VLOOKUP($A322,'FtLauderdale GTs'!$A:$Z,17,0)</f>
        <v>42522</v>
      </c>
      <c r="M322" s="6">
        <f>VLOOKUP($A322,'FtLauderdale GTs'!$A:$Z,24,0)</f>
        <v>15138.887500000001</v>
      </c>
      <c r="N322" s="6">
        <f>VLOOKUP($A322,'FtLauderdale GTs'!$A:$Z,25,0)</f>
        <v>15377.324978125002</v>
      </c>
      <c r="O322" s="6">
        <f>VLOOKUP($A322,'FtLauderdale GTs'!$A:$Z,26,0)</f>
        <v>-238.43747812500106</v>
      </c>
      <c r="P322" s="6">
        <f t="shared" si="4"/>
        <v>2.8421709430404007E-13</v>
      </c>
    </row>
    <row r="323" spans="1:16" x14ac:dyDescent="0.25">
      <c r="A323" s="11">
        <v>51893</v>
      </c>
      <c r="B323" s="11" t="s">
        <v>24</v>
      </c>
      <c r="C323" s="11" t="s">
        <v>41</v>
      </c>
      <c r="D323" s="11" t="s">
        <v>47</v>
      </c>
      <c r="E323" s="11" t="s">
        <v>138</v>
      </c>
      <c r="F323" s="18">
        <v>34151</v>
      </c>
      <c r="G323" s="19">
        <v>34151</v>
      </c>
      <c r="H323" s="11" t="s">
        <v>20</v>
      </c>
      <c r="I323" s="11" t="s">
        <v>48</v>
      </c>
      <c r="J323" s="11" t="s">
        <v>248</v>
      </c>
      <c r="K323" s="11" t="s">
        <v>23</v>
      </c>
      <c r="L323" s="19">
        <f>VLOOKUP($A323,'FtLauderdale GTs'!$A:$Z,17,0)</f>
        <v>42644</v>
      </c>
      <c r="M323" s="6">
        <f>VLOOKUP($A323,'FtLauderdale GTs'!$A:$Z,24,0)</f>
        <v>15127.575833333334</v>
      </c>
      <c r="N323" s="6">
        <f>VLOOKUP($A323,'FtLauderdale GTs'!$A:$Z,25,0)</f>
        <v>15602.833840763889</v>
      </c>
      <c r="O323" s="6">
        <f>VLOOKUP($A323,'FtLauderdale GTs'!$A:$Z,26,0)</f>
        <v>-475.25800743055572</v>
      </c>
      <c r="P323" s="6">
        <f t="shared" si="4"/>
        <v>5.6843418860808015E-13</v>
      </c>
    </row>
    <row r="324" spans="1:16" x14ac:dyDescent="0.25">
      <c r="A324" s="11">
        <v>54164</v>
      </c>
      <c r="B324" s="11" t="s">
        <v>24</v>
      </c>
      <c r="C324" s="11" t="s">
        <v>41</v>
      </c>
      <c r="D324" s="11" t="s">
        <v>60</v>
      </c>
      <c r="E324" s="11" t="s">
        <v>54</v>
      </c>
      <c r="F324" s="18">
        <v>26481</v>
      </c>
      <c r="G324" s="19">
        <v>26481</v>
      </c>
      <c r="H324" s="11" t="s">
        <v>20</v>
      </c>
      <c r="I324" s="11" t="s">
        <v>59</v>
      </c>
      <c r="J324" s="11" t="s">
        <v>335</v>
      </c>
      <c r="K324" s="11" t="s">
        <v>23</v>
      </c>
      <c r="L324" s="19">
        <f>VLOOKUP($A324,'FtLauderdale GTs'!$A:$Z,17,0)</f>
        <v>42522</v>
      </c>
      <c r="M324" s="6">
        <f>VLOOKUP($A324,'FtLauderdale GTs'!$A:$Z,24,0)</f>
        <v>15119.39</v>
      </c>
      <c r="N324" s="6">
        <f>VLOOKUP($A324,'FtLauderdale GTs'!$A:$Z,25,0)</f>
        <v>15357.520392500001</v>
      </c>
      <c r="O324" s="6">
        <f>VLOOKUP($A324,'FtLauderdale GTs'!$A:$Z,26,0)</f>
        <v>-238.13039250000111</v>
      </c>
      <c r="P324" s="6">
        <f t="shared" si="4"/>
        <v>0</v>
      </c>
    </row>
    <row r="325" spans="1:16" x14ac:dyDescent="0.25">
      <c r="A325" s="11">
        <v>54163</v>
      </c>
      <c r="B325" s="11" t="s">
        <v>24</v>
      </c>
      <c r="C325" s="11" t="s">
        <v>41</v>
      </c>
      <c r="D325" s="11" t="s">
        <v>60</v>
      </c>
      <c r="E325" s="11" t="s">
        <v>61</v>
      </c>
      <c r="F325" s="18">
        <v>25750</v>
      </c>
      <c r="G325" s="19">
        <v>25750</v>
      </c>
      <c r="H325" s="11" t="s">
        <v>20</v>
      </c>
      <c r="I325" s="11" t="s">
        <v>59</v>
      </c>
      <c r="J325" s="11" t="s">
        <v>335</v>
      </c>
      <c r="K325" s="11" t="s">
        <v>23</v>
      </c>
      <c r="L325" s="19">
        <f>VLOOKUP($A325,'FtLauderdale GTs'!$A:$Z,17,0)</f>
        <v>42644</v>
      </c>
      <c r="M325" s="6">
        <f>VLOOKUP($A325,'FtLauderdale GTs'!$A:$Z,24,0)</f>
        <v>13246.529999999999</v>
      </c>
      <c r="N325" s="6">
        <f>VLOOKUP($A325,'FtLauderdale GTs'!$A:$Z,25,0)</f>
        <v>13547.8885575</v>
      </c>
      <c r="O325" s="6">
        <f>VLOOKUP($A325,'FtLauderdale GTs'!$A:$Z,26,0)</f>
        <v>-301.35855750000076</v>
      </c>
      <c r="P325" s="6">
        <f t="shared" ref="P325:P388" si="5">+M325-N325-O325</f>
        <v>-7.9580786405131221E-13</v>
      </c>
    </row>
    <row r="326" spans="1:16" x14ac:dyDescent="0.25">
      <c r="A326" s="11">
        <v>23326138</v>
      </c>
      <c r="B326" s="11" t="s">
        <v>24</v>
      </c>
      <c r="C326" s="11" t="s">
        <v>41</v>
      </c>
      <c r="D326" s="11" t="s">
        <v>42</v>
      </c>
      <c r="E326" s="11" t="s">
        <v>54</v>
      </c>
      <c r="F326" s="18">
        <v>26481</v>
      </c>
      <c r="G326" s="19">
        <v>26481</v>
      </c>
      <c r="H326" s="11" t="s">
        <v>20</v>
      </c>
      <c r="I326" s="11" t="s">
        <v>39</v>
      </c>
      <c r="J326" s="11" t="s">
        <v>400</v>
      </c>
      <c r="K326" s="11" t="s">
        <v>23</v>
      </c>
      <c r="L326" s="19">
        <f>VLOOKUP($A326,'FtLauderdale GTs'!$A:$Z,17,0)</f>
        <v>42522</v>
      </c>
      <c r="M326" s="6">
        <f>VLOOKUP($A326,'FtLauderdale GTs'!$A:$Z,24,0)</f>
        <v>12959.475833333334</v>
      </c>
      <c r="N326" s="6">
        <f>VLOOKUP($A326,'FtLauderdale GTs'!$A:$Z,25,0)</f>
        <v>13173.307184583335</v>
      </c>
      <c r="O326" s="6">
        <f>VLOOKUP($A326,'FtLauderdale GTs'!$A:$Z,26,0)</f>
        <v>-213.83135125000064</v>
      </c>
      <c r="P326" s="6">
        <f t="shared" si="5"/>
        <v>0</v>
      </c>
    </row>
    <row r="327" spans="1:16" x14ac:dyDescent="0.25">
      <c r="A327" s="11">
        <v>54025</v>
      </c>
      <c r="B327" s="11" t="s">
        <v>24</v>
      </c>
      <c r="C327" s="11" t="s">
        <v>41</v>
      </c>
      <c r="D327" s="11" t="s">
        <v>60</v>
      </c>
      <c r="E327" s="11" t="s">
        <v>54</v>
      </c>
      <c r="F327" s="18">
        <v>26481</v>
      </c>
      <c r="G327" s="19">
        <v>26481</v>
      </c>
      <c r="H327" s="11" t="s">
        <v>20</v>
      </c>
      <c r="I327" s="11" t="s">
        <v>59</v>
      </c>
      <c r="J327" s="11" t="s">
        <v>329</v>
      </c>
      <c r="K327" s="11" t="s">
        <v>23</v>
      </c>
      <c r="L327" s="19">
        <f>VLOOKUP($A327,'FtLauderdale GTs'!$A:$Z,17,0)</f>
        <v>42644</v>
      </c>
      <c r="M327" s="6">
        <f>VLOOKUP($A327,'FtLauderdale GTs'!$A:$Z,24,0)</f>
        <v>12916.273333333333</v>
      </c>
      <c r="N327" s="6">
        <f>VLOOKUP($A327,'FtLauderdale GTs'!$A:$Z,25,0)</f>
        <v>13210.118551666665</v>
      </c>
      <c r="O327" s="6">
        <f>VLOOKUP($A327,'FtLauderdale GTs'!$A:$Z,26,0)</f>
        <v>-293.84521833333275</v>
      </c>
      <c r="P327" s="6">
        <f t="shared" si="5"/>
        <v>7.3896444519050419E-13</v>
      </c>
    </row>
    <row r="328" spans="1:16" x14ac:dyDescent="0.25">
      <c r="A328" s="11">
        <v>51889</v>
      </c>
      <c r="B328" s="11" t="s">
        <v>24</v>
      </c>
      <c r="C328" s="11" t="s">
        <v>41</v>
      </c>
      <c r="D328" s="11" t="s">
        <v>47</v>
      </c>
      <c r="E328" s="11" t="s">
        <v>61</v>
      </c>
      <c r="F328" s="18">
        <v>25750</v>
      </c>
      <c r="G328" s="19">
        <v>25750</v>
      </c>
      <c r="H328" s="11" t="s">
        <v>20</v>
      </c>
      <c r="I328" s="11" t="s">
        <v>48</v>
      </c>
      <c r="J328" s="11" t="s">
        <v>248</v>
      </c>
      <c r="K328" s="11" t="s">
        <v>23</v>
      </c>
      <c r="L328" s="19">
        <f>VLOOKUP($A328,'FtLauderdale GTs'!$A:$Z,17,0)</f>
        <v>42522</v>
      </c>
      <c r="M328" s="6">
        <f>VLOOKUP($A328,'FtLauderdale GTs'!$A:$Z,24,0)</f>
        <v>11681.862499999999</v>
      </c>
      <c r="N328" s="6">
        <f>VLOOKUP($A328,'FtLauderdale GTs'!$A:$Z,25,0)</f>
        <v>11935.943009375</v>
      </c>
      <c r="O328" s="6">
        <f>VLOOKUP($A328,'FtLauderdale GTs'!$A:$Z,26,0)</f>
        <v>-254.0805093750003</v>
      </c>
      <c r="P328" s="6">
        <f t="shared" si="5"/>
        <v>0</v>
      </c>
    </row>
    <row r="329" spans="1:16" x14ac:dyDescent="0.25">
      <c r="A329" s="11">
        <v>54024</v>
      </c>
      <c r="B329" s="11" t="s">
        <v>24</v>
      </c>
      <c r="C329" s="11" t="s">
        <v>41</v>
      </c>
      <c r="D329" s="11" t="s">
        <v>60</v>
      </c>
      <c r="E329" s="11" t="s">
        <v>61</v>
      </c>
      <c r="F329" s="18">
        <v>25750</v>
      </c>
      <c r="G329" s="19">
        <v>25750</v>
      </c>
      <c r="H329" s="11" t="s">
        <v>20</v>
      </c>
      <c r="I329" s="11" t="s">
        <v>59</v>
      </c>
      <c r="J329" s="11" t="s">
        <v>329</v>
      </c>
      <c r="K329" s="11" t="s">
        <v>23</v>
      </c>
      <c r="L329" s="19">
        <f>VLOOKUP($A329,'FtLauderdale GTs'!$A:$Z,17,0)</f>
        <v>42644</v>
      </c>
      <c r="M329" s="6">
        <f>VLOOKUP($A329,'FtLauderdale GTs'!$A:$Z,24,0)</f>
        <v>11316.314166666665</v>
      </c>
      <c r="N329" s="6">
        <f>VLOOKUP($A329,'FtLauderdale GTs'!$A:$Z,25,0)</f>
        <v>11573.760313958332</v>
      </c>
      <c r="O329" s="6">
        <f>VLOOKUP($A329,'FtLauderdale GTs'!$A:$Z,26,0)</f>
        <v>-257.44614729166653</v>
      </c>
      <c r="P329" s="6">
        <f t="shared" si="5"/>
        <v>0</v>
      </c>
    </row>
    <row r="330" spans="1:16" x14ac:dyDescent="0.25">
      <c r="A330" s="11">
        <v>49176</v>
      </c>
      <c r="B330" s="11" t="s">
        <v>24</v>
      </c>
      <c r="C330" s="11" t="s">
        <v>41</v>
      </c>
      <c r="D330" s="11" t="s">
        <v>42</v>
      </c>
      <c r="E330" s="11" t="s">
        <v>61</v>
      </c>
      <c r="F330" s="18">
        <v>25750</v>
      </c>
      <c r="G330" s="19">
        <v>25750</v>
      </c>
      <c r="H330" s="11" t="s">
        <v>20</v>
      </c>
      <c r="I330" s="11" t="s">
        <v>39</v>
      </c>
      <c r="J330" s="11" t="s">
        <v>131</v>
      </c>
      <c r="K330" s="11" t="s">
        <v>23</v>
      </c>
      <c r="L330" s="19">
        <f>VLOOKUP($A330,'FtLauderdale GTs'!$A:$Z,17,0)</f>
        <v>42522</v>
      </c>
      <c r="M330" s="6">
        <f>VLOOKUP($A330,'FtLauderdale GTs'!$A:$Z,24,0)</f>
        <v>11304.452499999999</v>
      </c>
      <c r="N330" s="6">
        <f>VLOOKUP($A330,'FtLauderdale GTs'!$A:$Z,25,0)</f>
        <v>11490.975966249998</v>
      </c>
      <c r="O330" s="6">
        <f>VLOOKUP($A330,'FtLauderdale GTs'!$A:$Z,26,0)</f>
        <v>-186.52346624999956</v>
      </c>
      <c r="P330" s="6">
        <f t="shared" si="5"/>
        <v>7.3896444519050419E-13</v>
      </c>
    </row>
    <row r="331" spans="1:16" x14ac:dyDescent="0.25">
      <c r="A331" s="11">
        <v>54610</v>
      </c>
      <c r="B331" s="11" t="s">
        <v>24</v>
      </c>
      <c r="C331" s="11" t="s">
        <v>41</v>
      </c>
      <c r="D331" s="11" t="s">
        <v>60</v>
      </c>
      <c r="E331" s="11" t="s">
        <v>54</v>
      </c>
      <c r="F331" s="18">
        <v>26481</v>
      </c>
      <c r="G331" s="19">
        <v>26481</v>
      </c>
      <c r="H331" s="11" t="s">
        <v>20</v>
      </c>
      <c r="I331" s="11" t="s">
        <v>59</v>
      </c>
      <c r="J331" s="11" t="s">
        <v>360</v>
      </c>
      <c r="K331" s="11" t="s">
        <v>23</v>
      </c>
      <c r="L331" s="19">
        <f>VLOOKUP($A331,'FtLauderdale GTs'!$A:$Z,17,0)</f>
        <v>42644</v>
      </c>
      <c r="M331" s="6">
        <f>VLOOKUP($A331,'FtLauderdale GTs'!$A:$Z,24,0)</f>
        <v>10799.561666666666</v>
      </c>
      <c r="N331" s="6">
        <f>VLOOKUP($A331,'FtLauderdale GTs'!$A:$Z,25,0)</f>
        <v>11045.251694583334</v>
      </c>
      <c r="O331" s="6">
        <f>VLOOKUP($A331,'FtLauderdale GTs'!$A:$Z,26,0)</f>
        <v>-245.69002791666676</v>
      </c>
      <c r="P331" s="6">
        <f t="shared" si="5"/>
        <v>-7.673861546209082E-13</v>
      </c>
    </row>
    <row r="332" spans="1:16" x14ac:dyDescent="0.25">
      <c r="A332" s="11">
        <v>54609</v>
      </c>
      <c r="B332" s="11" t="s">
        <v>24</v>
      </c>
      <c r="C332" s="11" t="s">
        <v>41</v>
      </c>
      <c r="D332" s="11" t="s">
        <v>60</v>
      </c>
      <c r="E332" s="11" t="s">
        <v>61</v>
      </c>
      <c r="F332" s="18">
        <v>25750</v>
      </c>
      <c r="G332" s="19">
        <v>25750</v>
      </c>
      <c r="H332" s="11" t="s">
        <v>20</v>
      </c>
      <c r="I332" s="11" t="s">
        <v>59</v>
      </c>
      <c r="J332" s="11" t="s">
        <v>360</v>
      </c>
      <c r="K332" s="11" t="s">
        <v>23</v>
      </c>
      <c r="L332" s="19">
        <f>VLOOKUP($A332,'FtLauderdale GTs'!$A:$Z,17,0)</f>
        <v>42522</v>
      </c>
      <c r="M332" s="6">
        <f>VLOOKUP($A332,'FtLauderdale GTs'!$A:$Z,24,0)</f>
        <v>9461.805833333332</v>
      </c>
      <c r="N332" s="6">
        <f>VLOOKUP($A332,'FtLauderdale GTs'!$A:$Z,25,0)</f>
        <v>9610.8292752083325</v>
      </c>
      <c r="O332" s="6">
        <f>VLOOKUP($A332,'FtLauderdale GTs'!$A:$Z,26,0)</f>
        <v>-149.02344187500012</v>
      </c>
      <c r="P332" s="6">
        <f t="shared" si="5"/>
        <v>-4.5474735088646412E-13</v>
      </c>
    </row>
    <row r="333" spans="1:16" x14ac:dyDescent="0.25">
      <c r="A333" s="11">
        <v>49208</v>
      </c>
      <c r="B333" s="11" t="s">
        <v>24</v>
      </c>
      <c r="C333" s="11" t="s">
        <v>41</v>
      </c>
      <c r="D333" s="11" t="s">
        <v>42</v>
      </c>
      <c r="E333" s="11" t="s">
        <v>61</v>
      </c>
      <c r="F333" s="18">
        <v>25750</v>
      </c>
      <c r="G333" s="19">
        <v>25750</v>
      </c>
      <c r="H333" s="11" t="s">
        <v>20</v>
      </c>
      <c r="I333" s="11" t="s">
        <v>39</v>
      </c>
      <c r="J333" s="11" t="s">
        <v>133</v>
      </c>
      <c r="K333" s="11" t="s">
        <v>23</v>
      </c>
      <c r="L333" s="19">
        <f>VLOOKUP($A333,'FtLauderdale GTs'!$A:$Z,17,0)</f>
        <v>42644</v>
      </c>
      <c r="M333" s="6">
        <f>VLOOKUP($A333,'FtLauderdale GTs'!$A:$Z,24,0)</f>
        <v>9342.52</v>
      </c>
      <c r="N333" s="6">
        <f>VLOOKUP($A333,'FtLauderdale GTs'!$A:$Z,25,0)</f>
        <v>9565.1833933333328</v>
      </c>
      <c r="O333" s="6">
        <f>VLOOKUP($A333,'FtLauderdale GTs'!$A:$Z,26,0)</f>
        <v>-222.66339333333354</v>
      </c>
      <c r="P333" s="6">
        <f t="shared" si="5"/>
        <v>1.1937117960769683E-12</v>
      </c>
    </row>
    <row r="334" spans="1:16" x14ac:dyDescent="0.25">
      <c r="A334" s="11">
        <v>49202</v>
      </c>
      <c r="B334" s="11" t="s">
        <v>24</v>
      </c>
      <c r="C334" s="11" t="s">
        <v>41</v>
      </c>
      <c r="D334" s="11" t="s">
        <v>42</v>
      </c>
      <c r="E334" s="11" t="s">
        <v>61</v>
      </c>
      <c r="F334" s="18">
        <v>25750</v>
      </c>
      <c r="G334" s="19">
        <v>25750</v>
      </c>
      <c r="H334" s="11" t="s">
        <v>20</v>
      </c>
      <c r="I334" s="11" t="s">
        <v>39</v>
      </c>
      <c r="J334" s="11" t="s">
        <v>132</v>
      </c>
      <c r="K334" s="11" t="s">
        <v>23</v>
      </c>
      <c r="L334" s="19">
        <f>VLOOKUP($A334,'FtLauderdale GTs'!$A:$Z,17,0)</f>
        <v>42522</v>
      </c>
      <c r="M334" s="6">
        <f>VLOOKUP($A334,'FtLauderdale GTs'!$A:$Z,24,0)</f>
        <v>9249.0933333333323</v>
      </c>
      <c r="N334" s="6">
        <f>VLOOKUP($A334,'FtLauderdale GTs'!$A:$Z,25,0)</f>
        <v>9401.7033733333319</v>
      </c>
      <c r="O334" s="6">
        <f>VLOOKUP($A334,'FtLauderdale GTs'!$A:$Z,26,0)</f>
        <v>-152.6100399999994</v>
      </c>
      <c r="P334" s="6">
        <f t="shared" si="5"/>
        <v>0</v>
      </c>
    </row>
    <row r="335" spans="1:16" x14ac:dyDescent="0.25">
      <c r="A335" s="11">
        <v>49380</v>
      </c>
      <c r="B335" s="11" t="s">
        <v>24</v>
      </c>
      <c r="C335" s="11" t="s">
        <v>41</v>
      </c>
      <c r="D335" s="11" t="s">
        <v>42</v>
      </c>
      <c r="E335" s="11" t="s">
        <v>85</v>
      </c>
      <c r="F335" s="18">
        <v>28307</v>
      </c>
      <c r="G335" s="19">
        <v>28307</v>
      </c>
      <c r="H335" s="11" t="s">
        <v>20</v>
      </c>
      <c r="I335" s="11" t="s">
        <v>39</v>
      </c>
      <c r="J335" s="11" t="s">
        <v>143</v>
      </c>
      <c r="K335" s="11" t="s">
        <v>23</v>
      </c>
      <c r="L335" s="19">
        <f>VLOOKUP($A335,'FtLauderdale GTs'!$A:$Z,17,0)</f>
        <v>42644</v>
      </c>
      <c r="M335" s="6">
        <f>VLOOKUP($A335,'FtLauderdale GTs'!$A:$Z,24,0)</f>
        <v>7812.7866666666669</v>
      </c>
      <c r="N335" s="6">
        <f>VLOOKUP($A335,'FtLauderdale GTs'!$A:$Z,25,0)</f>
        <v>7998.9914155555562</v>
      </c>
      <c r="O335" s="6">
        <f>VLOOKUP($A335,'FtLauderdale GTs'!$A:$Z,26,0)</f>
        <v>-186.20474888888913</v>
      </c>
      <c r="P335" s="6">
        <f t="shared" si="5"/>
        <v>0</v>
      </c>
    </row>
    <row r="336" spans="1:16" x14ac:dyDescent="0.25">
      <c r="A336" s="11">
        <v>84666188</v>
      </c>
      <c r="B336" s="11" t="s">
        <v>24</v>
      </c>
      <c r="C336" s="11" t="s">
        <v>41</v>
      </c>
      <c r="D336" s="11" t="s">
        <v>60</v>
      </c>
      <c r="E336" s="11" t="s">
        <v>54</v>
      </c>
      <c r="F336" s="18">
        <v>26481</v>
      </c>
      <c r="G336" s="19">
        <v>26481</v>
      </c>
      <c r="H336" s="11" t="s">
        <v>20</v>
      </c>
      <c r="I336" s="11" t="s">
        <v>59</v>
      </c>
      <c r="J336" s="11" t="s">
        <v>340</v>
      </c>
      <c r="K336" s="11" t="s">
        <v>23</v>
      </c>
      <c r="L336" s="19">
        <f>VLOOKUP($A336,'FtLauderdale GTs'!$A:$Z,17,0)</f>
        <v>42522</v>
      </c>
      <c r="M336" s="6">
        <f>VLOOKUP($A336,'FtLauderdale GTs'!$A:$Z,24,0)</f>
        <v>6425.7416666666659</v>
      </c>
      <c r="N336" s="6">
        <f>VLOOKUP($A336,'FtLauderdale GTs'!$A:$Z,25,0)</f>
        <v>6526.9470979166663</v>
      </c>
      <c r="O336" s="6">
        <f>VLOOKUP($A336,'FtLauderdale GTs'!$A:$Z,26,0)</f>
        <v>-101.20543125000002</v>
      </c>
      <c r="P336" s="6">
        <f t="shared" si="5"/>
        <v>-3.836930773104541E-13</v>
      </c>
    </row>
    <row r="337" spans="1:16" x14ac:dyDescent="0.25">
      <c r="A337" s="11">
        <v>84666182</v>
      </c>
      <c r="B337" s="11" t="s">
        <v>24</v>
      </c>
      <c r="C337" s="11" t="s">
        <v>41</v>
      </c>
      <c r="D337" s="11" t="s">
        <v>60</v>
      </c>
      <c r="E337" s="11" t="s">
        <v>61</v>
      </c>
      <c r="F337" s="18">
        <v>25750</v>
      </c>
      <c r="G337" s="19">
        <v>25750</v>
      </c>
      <c r="H337" s="11" t="s">
        <v>20</v>
      </c>
      <c r="I337" s="11" t="s">
        <v>59</v>
      </c>
      <c r="J337" s="11" t="s">
        <v>340</v>
      </c>
      <c r="K337" s="11" t="s">
        <v>23</v>
      </c>
      <c r="L337" s="19">
        <f>VLOOKUP($A337,'FtLauderdale GTs'!$A:$Z,17,0)</f>
        <v>42644</v>
      </c>
      <c r="M337" s="6">
        <f>VLOOKUP($A337,'FtLauderdale GTs'!$A:$Z,24,0)</f>
        <v>5582.4633333333331</v>
      </c>
      <c r="N337" s="6">
        <f>VLOOKUP($A337,'FtLauderdale GTs'!$A:$Z,25,0)</f>
        <v>5709.4643741666659</v>
      </c>
      <c r="O337" s="6">
        <f>VLOOKUP($A337,'FtLauderdale GTs'!$A:$Z,26,0)</f>
        <v>-127.00104083333326</v>
      </c>
      <c r="P337" s="6">
        <f t="shared" si="5"/>
        <v>4.5474735088646412E-13</v>
      </c>
    </row>
    <row r="338" spans="1:16" x14ac:dyDescent="0.25">
      <c r="A338" s="11">
        <v>54078</v>
      </c>
      <c r="B338" s="11" t="s">
        <v>24</v>
      </c>
      <c r="C338" s="11" t="s">
        <v>41</v>
      </c>
      <c r="D338" s="11" t="s">
        <v>60</v>
      </c>
      <c r="E338" s="11" t="s">
        <v>27</v>
      </c>
      <c r="F338" s="18">
        <v>26846</v>
      </c>
      <c r="G338" s="19">
        <v>26846</v>
      </c>
      <c r="H338" s="11" t="s">
        <v>20</v>
      </c>
      <c r="I338" s="11" t="s">
        <v>59</v>
      </c>
      <c r="J338" s="11" t="s">
        <v>331</v>
      </c>
      <c r="K338" s="11" t="s">
        <v>23</v>
      </c>
      <c r="L338" s="19">
        <f>VLOOKUP($A338,'FtLauderdale GTs'!$A:$Z,17,0)</f>
        <v>42522</v>
      </c>
      <c r="M338" s="6">
        <f>VLOOKUP($A338,'FtLauderdale GTs'!$A:$Z,24,0)</f>
        <v>3281.813333333333</v>
      </c>
      <c r="N338" s="6">
        <f>VLOOKUP($A338,'FtLauderdale GTs'!$A:$Z,25,0)</f>
        <v>3333.5018933333331</v>
      </c>
      <c r="O338" s="6">
        <f>VLOOKUP($A338,'FtLauderdale GTs'!$A:$Z,26,0)</f>
        <v>-51.688560000000201</v>
      </c>
      <c r="P338" s="6">
        <f t="shared" si="5"/>
        <v>1.4921397450962104E-13</v>
      </c>
    </row>
    <row r="339" spans="1:16" x14ac:dyDescent="0.25">
      <c r="A339" s="11">
        <v>49237</v>
      </c>
      <c r="B339" s="11" t="s">
        <v>24</v>
      </c>
      <c r="C339" s="11" t="s">
        <v>41</v>
      </c>
      <c r="D339" s="11" t="s">
        <v>42</v>
      </c>
      <c r="E339" s="11" t="s">
        <v>84</v>
      </c>
      <c r="F339" s="18">
        <v>30864</v>
      </c>
      <c r="G339" s="19">
        <v>30864</v>
      </c>
      <c r="H339" s="11" t="s">
        <v>20</v>
      </c>
      <c r="I339" s="11" t="s">
        <v>39</v>
      </c>
      <c r="J339" s="11" t="s">
        <v>136</v>
      </c>
      <c r="K339" s="11" t="s">
        <v>23</v>
      </c>
      <c r="L339" s="19">
        <f>VLOOKUP($A339,'FtLauderdale GTs'!$A:$Z,17,0)</f>
        <v>42644</v>
      </c>
      <c r="M339" s="6">
        <f>VLOOKUP($A339,'FtLauderdale GTs'!$A:$Z,24,0)</f>
        <v>3245</v>
      </c>
      <c r="N339" s="6">
        <f>VLOOKUP($A339,'FtLauderdale GTs'!$A:$Z,25,0)</f>
        <v>3322.3391666666666</v>
      </c>
      <c r="O339" s="6">
        <f>VLOOKUP($A339,'FtLauderdale GTs'!$A:$Z,26,0)</f>
        <v>-77.339166666666557</v>
      </c>
      <c r="P339" s="6">
        <f t="shared" si="5"/>
        <v>0</v>
      </c>
    </row>
    <row r="340" spans="1:16" x14ac:dyDescent="0.25">
      <c r="A340" s="11">
        <v>23326064</v>
      </c>
      <c r="B340" s="11" t="s">
        <v>24</v>
      </c>
      <c r="C340" s="11" t="s">
        <v>41</v>
      </c>
      <c r="D340" s="11" t="s">
        <v>42</v>
      </c>
      <c r="E340" s="11" t="s">
        <v>86</v>
      </c>
      <c r="F340" s="18">
        <v>31594</v>
      </c>
      <c r="G340" s="19">
        <v>31594</v>
      </c>
      <c r="H340" s="11" t="s">
        <v>20</v>
      </c>
      <c r="I340" s="11" t="s">
        <v>39</v>
      </c>
      <c r="J340" s="11" t="s">
        <v>400</v>
      </c>
      <c r="K340" s="11" t="s">
        <v>23</v>
      </c>
      <c r="L340" s="19">
        <f>VLOOKUP($A340,'FtLauderdale GTs'!$A:$Z,17,0)</f>
        <v>42522</v>
      </c>
      <c r="M340" s="6">
        <f>VLOOKUP($A340,'FtLauderdale GTs'!$A:$Z,24,0)</f>
        <v>2799.5</v>
      </c>
      <c r="N340" s="6">
        <f>VLOOKUP($A340,'FtLauderdale GTs'!$A:$Z,25,0)</f>
        <v>2845.69175</v>
      </c>
      <c r="O340" s="6">
        <f>VLOOKUP($A340,'FtLauderdale GTs'!$A:$Z,26,0)</f>
        <v>-46.19175000000007</v>
      </c>
      <c r="P340" s="6">
        <f t="shared" si="5"/>
        <v>1.1368683772161603E-13</v>
      </c>
    </row>
    <row r="341" spans="1:16" x14ac:dyDescent="0.25">
      <c r="A341" s="11">
        <v>49303</v>
      </c>
      <c r="B341" s="11" t="s">
        <v>24</v>
      </c>
      <c r="C341" s="11" t="s">
        <v>41</v>
      </c>
      <c r="D341" s="11" t="s">
        <v>42</v>
      </c>
      <c r="E341" s="11" t="s">
        <v>51</v>
      </c>
      <c r="F341" s="18">
        <v>28672</v>
      </c>
      <c r="G341" s="19">
        <v>28672</v>
      </c>
      <c r="H341" s="11" t="s">
        <v>20</v>
      </c>
      <c r="I341" s="11" t="s">
        <v>39</v>
      </c>
      <c r="J341" s="11" t="s">
        <v>140</v>
      </c>
      <c r="K341" s="11" t="s">
        <v>23</v>
      </c>
      <c r="L341" s="19">
        <f>VLOOKUP($A341,'FtLauderdale GTs'!$A:$Z,17,0)</f>
        <v>42644</v>
      </c>
      <c r="M341" s="6">
        <f>VLOOKUP($A341,'FtLauderdale GTs'!$A:$Z,24,0)</f>
        <v>2618.9166666666665</v>
      </c>
      <c r="N341" s="6">
        <f>VLOOKUP($A341,'FtLauderdale GTs'!$A:$Z,25,0)</f>
        <v>2681.3341805555556</v>
      </c>
      <c r="O341" s="6">
        <f>VLOOKUP($A341,'FtLauderdale GTs'!$A:$Z,26,0)</f>
        <v>-62.417513888888948</v>
      </c>
      <c r="P341" s="6">
        <f t="shared" si="5"/>
        <v>-1.1368683772161603E-13</v>
      </c>
    </row>
    <row r="342" spans="1:16" x14ac:dyDescent="0.25">
      <c r="A342" s="11">
        <v>49236</v>
      </c>
      <c r="B342" s="11" t="s">
        <v>24</v>
      </c>
      <c r="C342" s="11" t="s">
        <v>41</v>
      </c>
      <c r="D342" s="11" t="s">
        <v>42</v>
      </c>
      <c r="E342" s="11" t="s">
        <v>51</v>
      </c>
      <c r="F342" s="18">
        <v>28672</v>
      </c>
      <c r="G342" s="19">
        <v>28672</v>
      </c>
      <c r="H342" s="11" t="s">
        <v>20</v>
      </c>
      <c r="I342" s="11" t="s">
        <v>39</v>
      </c>
      <c r="J342" s="11" t="s">
        <v>136</v>
      </c>
      <c r="K342" s="11" t="s">
        <v>23</v>
      </c>
      <c r="L342" s="19">
        <f>VLOOKUP($A342,'FtLauderdale GTs'!$A:$Z,17,0)</f>
        <v>42522</v>
      </c>
      <c r="M342" s="6">
        <f>VLOOKUP($A342,'FtLauderdale GTs'!$A:$Z,24,0)</f>
        <v>2362.8916666666664</v>
      </c>
      <c r="N342" s="6">
        <f>VLOOKUP($A342,'FtLauderdale GTs'!$A:$Z,25,0)</f>
        <v>2401.8793791666662</v>
      </c>
      <c r="O342" s="6">
        <f>VLOOKUP($A342,'FtLauderdale GTs'!$A:$Z,26,0)</f>
        <v>-38.987712499999816</v>
      </c>
      <c r="P342" s="6">
        <f t="shared" si="5"/>
        <v>0</v>
      </c>
    </row>
    <row r="343" spans="1:16" x14ac:dyDescent="0.25">
      <c r="A343" s="11">
        <v>1152</v>
      </c>
      <c r="B343" s="11" t="s">
        <v>24</v>
      </c>
      <c r="C343" s="11" t="s">
        <v>25</v>
      </c>
      <c r="D343" s="11" t="s">
        <v>26</v>
      </c>
      <c r="E343" s="11" t="s">
        <v>27</v>
      </c>
      <c r="F343" s="18">
        <v>26846</v>
      </c>
      <c r="G343" s="19">
        <v>26846</v>
      </c>
      <c r="H343" s="11" t="s">
        <v>20</v>
      </c>
      <c r="I343" s="11" t="s">
        <v>21</v>
      </c>
      <c r="J343" s="11" t="s">
        <v>22</v>
      </c>
      <c r="K343" s="11" t="s">
        <v>23</v>
      </c>
      <c r="L343" s="19">
        <f>VLOOKUP($A343,'FtLauderdale GTs'!$A:$Z,17,0)</f>
        <v>42644</v>
      </c>
      <c r="M343" s="6">
        <f>VLOOKUP($A343,'FtLauderdale GTs'!$A:$Z,24,0)</f>
        <v>0</v>
      </c>
      <c r="N343" s="6">
        <f>VLOOKUP($A343,'FtLauderdale GTs'!$A:$Z,25,0)</f>
        <v>0</v>
      </c>
      <c r="O343" s="6">
        <f>VLOOKUP($A343,'FtLauderdale GTs'!$A:$Z,26,0)</f>
        <v>0</v>
      </c>
      <c r="P343" s="6">
        <f t="shared" si="5"/>
        <v>0</v>
      </c>
    </row>
    <row r="344" spans="1:16" x14ac:dyDescent="0.25">
      <c r="A344" s="11">
        <v>1153</v>
      </c>
      <c r="B344" s="11" t="s">
        <v>24</v>
      </c>
      <c r="C344" s="11" t="s">
        <v>25</v>
      </c>
      <c r="D344" s="11" t="s">
        <v>26</v>
      </c>
      <c r="E344" s="11" t="s">
        <v>28</v>
      </c>
      <c r="F344" s="18">
        <v>27211</v>
      </c>
      <c r="G344" s="19">
        <v>27211</v>
      </c>
      <c r="H344" s="11" t="s">
        <v>20</v>
      </c>
      <c r="I344" s="11" t="s">
        <v>21</v>
      </c>
      <c r="J344" s="11" t="s">
        <v>22</v>
      </c>
      <c r="K344" s="11" t="s">
        <v>23</v>
      </c>
      <c r="L344" s="19">
        <f>VLOOKUP($A344,'FtLauderdale GTs'!$A:$Z,17,0)</f>
        <v>42522</v>
      </c>
      <c r="M344" s="6">
        <f>VLOOKUP($A344,'FtLauderdale GTs'!$A:$Z,24,0)</f>
        <v>0</v>
      </c>
      <c r="N344" s="6">
        <f>VLOOKUP($A344,'FtLauderdale GTs'!$A:$Z,25,0)</f>
        <v>0</v>
      </c>
      <c r="O344" s="6">
        <f>VLOOKUP($A344,'FtLauderdale GTs'!$A:$Z,26,0)</f>
        <v>0</v>
      </c>
      <c r="P344" s="6">
        <f t="shared" si="5"/>
        <v>0</v>
      </c>
    </row>
    <row r="345" spans="1:16" x14ac:dyDescent="0.25">
      <c r="A345" s="11">
        <v>1154</v>
      </c>
      <c r="B345" s="11" t="s">
        <v>24</v>
      </c>
      <c r="C345" s="11" t="s">
        <v>25</v>
      </c>
      <c r="D345" s="11" t="s">
        <v>26</v>
      </c>
      <c r="E345" s="11" t="s">
        <v>29</v>
      </c>
      <c r="F345" s="18">
        <v>27942</v>
      </c>
      <c r="G345" s="19">
        <v>27942</v>
      </c>
      <c r="H345" s="11" t="s">
        <v>20</v>
      </c>
      <c r="I345" s="11" t="s">
        <v>21</v>
      </c>
      <c r="J345" s="11" t="s">
        <v>22</v>
      </c>
      <c r="K345" s="11" t="s">
        <v>23</v>
      </c>
      <c r="L345" s="19">
        <f>VLOOKUP($A345,'FtLauderdale GTs'!$A:$Z,17,0)</f>
        <v>42644</v>
      </c>
      <c r="M345" s="6">
        <f>VLOOKUP($A345,'FtLauderdale GTs'!$A:$Z,24,0)</f>
        <v>0</v>
      </c>
      <c r="N345" s="6">
        <f>VLOOKUP($A345,'FtLauderdale GTs'!$A:$Z,25,0)</f>
        <v>0</v>
      </c>
      <c r="O345" s="6">
        <f>VLOOKUP($A345,'FtLauderdale GTs'!$A:$Z,26,0)</f>
        <v>0</v>
      </c>
      <c r="P345" s="6">
        <f t="shared" si="5"/>
        <v>0</v>
      </c>
    </row>
    <row r="346" spans="1:16" x14ac:dyDescent="0.25">
      <c r="A346" s="11">
        <v>21410</v>
      </c>
      <c r="B346" s="11" t="s">
        <v>24</v>
      </c>
      <c r="C346" s="11" t="s">
        <v>25</v>
      </c>
      <c r="D346" s="11" t="s">
        <v>73</v>
      </c>
      <c r="E346" s="11" t="s">
        <v>29</v>
      </c>
      <c r="F346" s="18">
        <v>27942</v>
      </c>
      <c r="G346" s="19">
        <v>27942</v>
      </c>
      <c r="H346" s="11" t="s">
        <v>20</v>
      </c>
      <c r="I346" s="11" t="s">
        <v>74</v>
      </c>
      <c r="J346" s="11" t="s">
        <v>22</v>
      </c>
      <c r="K346" s="11" t="s">
        <v>23</v>
      </c>
      <c r="L346" s="19">
        <f>VLOOKUP($A346,'FtLauderdale GTs'!$A:$Z,17,0)</f>
        <v>42522</v>
      </c>
      <c r="M346" s="6">
        <f>VLOOKUP($A346,'FtLauderdale GTs'!$A:$Z,24,0)</f>
        <v>0</v>
      </c>
      <c r="N346" s="6">
        <f>VLOOKUP($A346,'FtLauderdale GTs'!$A:$Z,25,0)</f>
        <v>0</v>
      </c>
      <c r="O346" s="6">
        <f>VLOOKUP($A346,'FtLauderdale GTs'!$A:$Z,26,0)</f>
        <v>0</v>
      </c>
      <c r="P346" s="6">
        <f t="shared" si="5"/>
        <v>0</v>
      </c>
    </row>
    <row r="347" spans="1:16" x14ac:dyDescent="0.25">
      <c r="A347" s="11">
        <v>805257</v>
      </c>
      <c r="B347" s="11" t="s">
        <v>24</v>
      </c>
      <c r="C347" s="11" t="s">
        <v>88</v>
      </c>
      <c r="D347" s="11" t="s">
        <v>73</v>
      </c>
      <c r="E347" s="11" t="s">
        <v>84</v>
      </c>
      <c r="F347" s="18">
        <v>30864</v>
      </c>
      <c r="G347" s="19">
        <v>30864</v>
      </c>
      <c r="H347" s="11" t="s">
        <v>68</v>
      </c>
      <c r="I347" s="11" t="s">
        <v>74</v>
      </c>
      <c r="J347" s="11" t="s">
        <v>70</v>
      </c>
      <c r="K347" s="11" t="s">
        <v>23</v>
      </c>
      <c r="L347" s="19">
        <f>VLOOKUP($A347,'FtLauderdale GTs'!$A:$Z,17,0)</f>
        <v>42644</v>
      </c>
      <c r="M347" s="6">
        <f>VLOOKUP($A347,'FtLauderdale GTs'!$A:$Z,24,0)</f>
        <v>0</v>
      </c>
      <c r="N347" s="6">
        <f>VLOOKUP($A347,'FtLauderdale GTs'!$A:$Z,25,0)</f>
        <v>0</v>
      </c>
      <c r="O347" s="6">
        <f>VLOOKUP($A347,'FtLauderdale GTs'!$A:$Z,26,0)</f>
        <v>0</v>
      </c>
      <c r="P347" s="6">
        <f t="shared" si="5"/>
        <v>0</v>
      </c>
    </row>
    <row r="348" spans="1:16" x14ac:dyDescent="0.25">
      <c r="A348" s="11">
        <v>805258</v>
      </c>
      <c r="B348" s="11" t="s">
        <v>24</v>
      </c>
      <c r="C348" s="11" t="s">
        <v>89</v>
      </c>
      <c r="D348" s="11" t="s">
        <v>73</v>
      </c>
      <c r="E348" s="11" t="s">
        <v>84</v>
      </c>
      <c r="F348" s="18">
        <v>30864</v>
      </c>
      <c r="G348" s="19">
        <v>30864</v>
      </c>
      <c r="H348" s="11" t="s">
        <v>68</v>
      </c>
      <c r="I348" s="11" t="s">
        <v>74</v>
      </c>
      <c r="J348" s="11" t="s">
        <v>70</v>
      </c>
      <c r="K348" s="11" t="s">
        <v>23</v>
      </c>
      <c r="L348" s="19">
        <f>VLOOKUP($A348,'FtLauderdale GTs'!$A:$Z,17,0)</f>
        <v>42522</v>
      </c>
      <c r="M348" s="6">
        <f>VLOOKUP($A348,'FtLauderdale GTs'!$A:$Z,24,0)</f>
        <v>0</v>
      </c>
      <c r="N348" s="6">
        <f>VLOOKUP($A348,'FtLauderdale GTs'!$A:$Z,25,0)</f>
        <v>0</v>
      </c>
      <c r="O348" s="6">
        <f>VLOOKUP($A348,'FtLauderdale GTs'!$A:$Z,26,0)</f>
        <v>0</v>
      </c>
      <c r="P348" s="6">
        <f t="shared" si="5"/>
        <v>0</v>
      </c>
    </row>
    <row r="349" spans="1:16" x14ac:dyDescent="0.25">
      <c r="A349" s="11">
        <v>27487</v>
      </c>
      <c r="B349" s="11" t="s">
        <v>24</v>
      </c>
      <c r="C349" s="11" t="s">
        <v>25</v>
      </c>
      <c r="D349" s="11" t="s">
        <v>76</v>
      </c>
      <c r="E349" s="11" t="s">
        <v>29</v>
      </c>
      <c r="F349" s="18">
        <v>27942</v>
      </c>
      <c r="G349" s="19">
        <v>27942</v>
      </c>
      <c r="H349" s="11" t="s">
        <v>20</v>
      </c>
      <c r="I349" s="11" t="s">
        <v>77</v>
      </c>
      <c r="J349" s="11" t="s">
        <v>78</v>
      </c>
      <c r="K349" s="11" t="s">
        <v>23</v>
      </c>
      <c r="L349" s="19">
        <f>VLOOKUP($A349,'FtLauderdale GTs'!$A:$Z,17,0)</f>
        <v>42644</v>
      </c>
      <c r="M349" s="6">
        <f>VLOOKUP($A349,'FtLauderdale GTs'!$A:$Z,24,0)</f>
        <v>0</v>
      </c>
      <c r="N349" s="6">
        <f>VLOOKUP($A349,'FtLauderdale GTs'!$A:$Z,25,0)</f>
        <v>0</v>
      </c>
      <c r="O349" s="6">
        <f>VLOOKUP($A349,'FtLauderdale GTs'!$A:$Z,26,0)</f>
        <v>0</v>
      </c>
      <c r="P349" s="6">
        <f t="shared" si="5"/>
        <v>0</v>
      </c>
    </row>
    <row r="350" spans="1:16" x14ac:dyDescent="0.25">
      <c r="A350" s="11">
        <v>27949</v>
      </c>
      <c r="B350" s="11" t="s">
        <v>24</v>
      </c>
      <c r="C350" s="11" t="s">
        <v>25</v>
      </c>
      <c r="D350" s="11" t="s">
        <v>76</v>
      </c>
      <c r="E350" s="11" t="s">
        <v>29</v>
      </c>
      <c r="F350" s="18">
        <v>27942</v>
      </c>
      <c r="G350" s="19">
        <v>27942</v>
      </c>
      <c r="H350" s="11" t="s">
        <v>20</v>
      </c>
      <c r="I350" s="11" t="s">
        <v>77</v>
      </c>
      <c r="J350" s="11" t="s">
        <v>79</v>
      </c>
      <c r="K350" s="11" t="s">
        <v>23</v>
      </c>
      <c r="L350" s="19">
        <f>VLOOKUP($A350,'FtLauderdale GTs'!$A:$Z,17,0)</f>
        <v>42522</v>
      </c>
      <c r="M350" s="6">
        <f>VLOOKUP($A350,'FtLauderdale GTs'!$A:$Z,24,0)</f>
        <v>0</v>
      </c>
      <c r="N350" s="6">
        <f>VLOOKUP($A350,'FtLauderdale GTs'!$A:$Z,25,0)</f>
        <v>0</v>
      </c>
      <c r="O350" s="6">
        <f>VLOOKUP($A350,'FtLauderdale GTs'!$A:$Z,26,0)</f>
        <v>0</v>
      </c>
      <c r="P350" s="6">
        <f t="shared" si="5"/>
        <v>0</v>
      </c>
    </row>
    <row r="351" spans="1:16" x14ac:dyDescent="0.25">
      <c r="A351" s="11">
        <v>49388</v>
      </c>
      <c r="B351" s="11" t="s">
        <v>24</v>
      </c>
      <c r="C351" s="11" t="s">
        <v>41</v>
      </c>
      <c r="D351" s="11" t="s">
        <v>42</v>
      </c>
      <c r="E351" s="11" t="s">
        <v>29</v>
      </c>
      <c r="F351" s="18">
        <v>27942</v>
      </c>
      <c r="G351" s="19">
        <v>27942</v>
      </c>
      <c r="H351" s="11" t="s">
        <v>20</v>
      </c>
      <c r="I351" s="11" t="s">
        <v>39</v>
      </c>
      <c r="J351" s="11" t="s">
        <v>144</v>
      </c>
      <c r="K351" s="11" t="s">
        <v>23</v>
      </c>
      <c r="L351" s="19">
        <f>VLOOKUP($A351,'FtLauderdale GTs'!$A:$Z,17,0)</f>
        <v>42644</v>
      </c>
      <c r="M351" s="6">
        <f>VLOOKUP($A351,'FtLauderdale GTs'!$A:$Z,24,0)</f>
        <v>0</v>
      </c>
      <c r="N351" s="6">
        <f>VLOOKUP($A351,'FtLauderdale GTs'!$A:$Z,25,0)</f>
        <v>0</v>
      </c>
      <c r="O351" s="6">
        <f>VLOOKUP($A351,'FtLauderdale GTs'!$A:$Z,26,0)</f>
        <v>0</v>
      </c>
      <c r="P351" s="6">
        <f t="shared" si="5"/>
        <v>0</v>
      </c>
    </row>
    <row r="352" spans="1:16" x14ac:dyDescent="0.25">
      <c r="A352" s="11">
        <v>49389</v>
      </c>
      <c r="B352" s="11" t="s">
        <v>24</v>
      </c>
      <c r="C352" s="11" t="s">
        <v>41</v>
      </c>
      <c r="D352" s="11" t="s">
        <v>42</v>
      </c>
      <c r="E352" s="11" t="s">
        <v>43</v>
      </c>
      <c r="F352" s="18">
        <v>34881</v>
      </c>
      <c r="G352" s="19">
        <v>34881</v>
      </c>
      <c r="H352" s="11" t="s">
        <v>20</v>
      </c>
      <c r="I352" s="11" t="s">
        <v>39</v>
      </c>
      <c r="J352" s="11" t="s">
        <v>144</v>
      </c>
      <c r="K352" s="11" t="s">
        <v>23</v>
      </c>
      <c r="L352" s="19">
        <f>VLOOKUP($A352,'FtLauderdale GTs'!$A:$Z,17,0)</f>
        <v>42522</v>
      </c>
      <c r="M352" s="6">
        <f>VLOOKUP($A352,'FtLauderdale GTs'!$A:$Z,24,0)</f>
        <v>0</v>
      </c>
      <c r="N352" s="6">
        <f>VLOOKUP($A352,'FtLauderdale GTs'!$A:$Z,25,0)</f>
        <v>0</v>
      </c>
      <c r="O352" s="6">
        <f>VLOOKUP($A352,'FtLauderdale GTs'!$A:$Z,26,0)</f>
        <v>0</v>
      </c>
      <c r="P352" s="6">
        <f t="shared" si="5"/>
        <v>0</v>
      </c>
    </row>
    <row r="353" spans="1:16" x14ac:dyDescent="0.25">
      <c r="A353" s="11">
        <v>49378</v>
      </c>
      <c r="B353" s="11" t="s">
        <v>24</v>
      </c>
      <c r="C353" s="11" t="s">
        <v>41</v>
      </c>
      <c r="D353" s="11" t="s">
        <v>42</v>
      </c>
      <c r="E353" s="11" t="s">
        <v>28</v>
      </c>
      <c r="F353" s="18">
        <v>27211</v>
      </c>
      <c r="G353" s="19">
        <v>27211</v>
      </c>
      <c r="H353" s="11" t="s">
        <v>20</v>
      </c>
      <c r="I353" s="11" t="s">
        <v>39</v>
      </c>
      <c r="J353" s="11" t="s">
        <v>143</v>
      </c>
      <c r="K353" s="11" t="s">
        <v>23</v>
      </c>
      <c r="L353" s="19">
        <f>VLOOKUP($A353,'FtLauderdale GTs'!$A:$Z,17,0)</f>
        <v>42644</v>
      </c>
      <c r="M353" s="6">
        <f>VLOOKUP($A353,'FtLauderdale GTs'!$A:$Z,24,0)</f>
        <v>0</v>
      </c>
      <c r="N353" s="6">
        <f>VLOOKUP($A353,'FtLauderdale GTs'!$A:$Z,25,0)</f>
        <v>0</v>
      </c>
      <c r="O353" s="6">
        <f>VLOOKUP($A353,'FtLauderdale GTs'!$A:$Z,26,0)</f>
        <v>0</v>
      </c>
      <c r="P353" s="6">
        <f t="shared" si="5"/>
        <v>0</v>
      </c>
    </row>
    <row r="354" spans="1:16" x14ac:dyDescent="0.25">
      <c r="A354" s="11">
        <v>49379</v>
      </c>
      <c r="B354" s="11" t="s">
        <v>24</v>
      </c>
      <c r="C354" s="11" t="s">
        <v>41</v>
      </c>
      <c r="D354" s="11" t="s">
        <v>42</v>
      </c>
      <c r="E354" s="11" t="s">
        <v>29</v>
      </c>
      <c r="F354" s="18">
        <v>27942</v>
      </c>
      <c r="G354" s="19">
        <v>27942</v>
      </c>
      <c r="H354" s="11" t="s">
        <v>20</v>
      </c>
      <c r="I354" s="11" t="s">
        <v>39</v>
      </c>
      <c r="J354" s="11" t="s">
        <v>143</v>
      </c>
      <c r="K354" s="11" t="s">
        <v>23</v>
      </c>
      <c r="L354" s="19">
        <f>VLOOKUP($A354,'FtLauderdale GTs'!$A:$Z,17,0)</f>
        <v>42522</v>
      </c>
      <c r="M354" s="6">
        <f>VLOOKUP($A354,'FtLauderdale GTs'!$A:$Z,24,0)</f>
        <v>0</v>
      </c>
      <c r="N354" s="6">
        <f>VLOOKUP($A354,'FtLauderdale GTs'!$A:$Z,25,0)</f>
        <v>0</v>
      </c>
      <c r="O354" s="6">
        <f>VLOOKUP($A354,'FtLauderdale GTs'!$A:$Z,26,0)</f>
        <v>0</v>
      </c>
      <c r="P354" s="6">
        <f t="shared" si="5"/>
        <v>0</v>
      </c>
    </row>
    <row r="355" spans="1:16" x14ac:dyDescent="0.25">
      <c r="A355" s="11">
        <v>49381</v>
      </c>
      <c r="B355" s="11" t="s">
        <v>24</v>
      </c>
      <c r="C355" s="11" t="s">
        <v>41</v>
      </c>
      <c r="D355" s="11" t="s">
        <v>42</v>
      </c>
      <c r="E355" s="11" t="s">
        <v>51</v>
      </c>
      <c r="F355" s="18">
        <v>28672</v>
      </c>
      <c r="G355" s="19">
        <v>28672</v>
      </c>
      <c r="H355" s="11" t="s">
        <v>20</v>
      </c>
      <c r="I355" s="11" t="s">
        <v>39</v>
      </c>
      <c r="J355" s="11" t="s">
        <v>143</v>
      </c>
      <c r="K355" s="11" t="s">
        <v>23</v>
      </c>
      <c r="L355" s="19">
        <f>VLOOKUP($A355,'FtLauderdale GTs'!$A:$Z,17,0)</f>
        <v>42644</v>
      </c>
      <c r="M355" s="6">
        <f>VLOOKUP($A355,'FtLauderdale GTs'!$A:$Z,24,0)</f>
        <v>0</v>
      </c>
      <c r="N355" s="6">
        <f>VLOOKUP($A355,'FtLauderdale GTs'!$A:$Z,25,0)</f>
        <v>0</v>
      </c>
      <c r="O355" s="6">
        <f>VLOOKUP($A355,'FtLauderdale GTs'!$A:$Z,26,0)</f>
        <v>0</v>
      </c>
      <c r="P355" s="6">
        <f t="shared" si="5"/>
        <v>0</v>
      </c>
    </row>
    <row r="356" spans="1:16" x14ac:dyDescent="0.25">
      <c r="A356" s="11">
        <v>49383</v>
      </c>
      <c r="B356" s="11" t="s">
        <v>24</v>
      </c>
      <c r="C356" s="11" t="s">
        <v>41</v>
      </c>
      <c r="D356" s="11" t="s">
        <v>42</v>
      </c>
      <c r="E356" s="11" t="s">
        <v>86</v>
      </c>
      <c r="F356" s="18">
        <v>31594</v>
      </c>
      <c r="G356" s="19">
        <v>31594</v>
      </c>
      <c r="H356" s="11" t="s">
        <v>20</v>
      </c>
      <c r="I356" s="11" t="s">
        <v>39</v>
      </c>
      <c r="J356" s="11" t="s">
        <v>143</v>
      </c>
      <c r="K356" s="11" t="s">
        <v>23</v>
      </c>
      <c r="L356" s="19">
        <f>VLOOKUP($A356,'FtLauderdale GTs'!$A:$Z,17,0)</f>
        <v>42522</v>
      </c>
      <c r="M356" s="6">
        <f>VLOOKUP($A356,'FtLauderdale GTs'!$A:$Z,24,0)</f>
        <v>0</v>
      </c>
      <c r="N356" s="6">
        <f>VLOOKUP($A356,'FtLauderdale GTs'!$A:$Z,25,0)</f>
        <v>0</v>
      </c>
      <c r="O356" s="6">
        <f>VLOOKUP($A356,'FtLauderdale GTs'!$A:$Z,26,0)</f>
        <v>0</v>
      </c>
      <c r="P356" s="6">
        <f t="shared" si="5"/>
        <v>0</v>
      </c>
    </row>
    <row r="357" spans="1:16" x14ac:dyDescent="0.25">
      <c r="A357" s="11">
        <v>49384</v>
      </c>
      <c r="B357" s="11" t="s">
        <v>24</v>
      </c>
      <c r="C357" s="11" t="s">
        <v>41</v>
      </c>
      <c r="D357" s="11" t="s">
        <v>42</v>
      </c>
      <c r="E357" s="11" t="s">
        <v>67</v>
      </c>
      <c r="F357" s="18">
        <v>31959</v>
      </c>
      <c r="G357" s="19">
        <v>31959</v>
      </c>
      <c r="H357" s="11" t="s">
        <v>20</v>
      </c>
      <c r="I357" s="11" t="s">
        <v>39</v>
      </c>
      <c r="J357" s="11" t="s">
        <v>143</v>
      </c>
      <c r="K357" s="11" t="s">
        <v>23</v>
      </c>
      <c r="L357" s="19">
        <f>VLOOKUP($A357,'FtLauderdale GTs'!$A:$Z,17,0)</f>
        <v>42644</v>
      </c>
      <c r="M357" s="6">
        <f>VLOOKUP($A357,'FtLauderdale GTs'!$A:$Z,24,0)</f>
        <v>0</v>
      </c>
      <c r="N357" s="6">
        <f>VLOOKUP($A357,'FtLauderdale GTs'!$A:$Z,25,0)</f>
        <v>0</v>
      </c>
      <c r="O357" s="6">
        <f>VLOOKUP($A357,'FtLauderdale GTs'!$A:$Z,26,0)</f>
        <v>0</v>
      </c>
      <c r="P357" s="6">
        <f t="shared" si="5"/>
        <v>0</v>
      </c>
    </row>
    <row r="358" spans="1:16" x14ac:dyDescent="0.25">
      <c r="A358" s="11">
        <v>49404</v>
      </c>
      <c r="B358" s="11" t="s">
        <v>24</v>
      </c>
      <c r="C358" s="11" t="s">
        <v>41</v>
      </c>
      <c r="D358" s="11" t="s">
        <v>42</v>
      </c>
      <c r="E358" s="11" t="s">
        <v>29</v>
      </c>
      <c r="F358" s="18">
        <v>27942</v>
      </c>
      <c r="G358" s="19">
        <v>27942</v>
      </c>
      <c r="H358" s="11" t="s">
        <v>20</v>
      </c>
      <c r="I358" s="11" t="s">
        <v>39</v>
      </c>
      <c r="J358" s="11" t="s">
        <v>146</v>
      </c>
      <c r="K358" s="11" t="s">
        <v>23</v>
      </c>
      <c r="L358" s="19">
        <f>VLOOKUP($A358,'FtLauderdale GTs'!$A:$Z,17,0)</f>
        <v>42522</v>
      </c>
      <c r="M358" s="6">
        <f>VLOOKUP($A358,'FtLauderdale GTs'!$A:$Z,24,0)</f>
        <v>0</v>
      </c>
      <c r="N358" s="6">
        <f>VLOOKUP($A358,'FtLauderdale GTs'!$A:$Z,25,0)</f>
        <v>0</v>
      </c>
      <c r="O358" s="6">
        <f>VLOOKUP($A358,'FtLauderdale GTs'!$A:$Z,26,0)</f>
        <v>0</v>
      </c>
      <c r="P358" s="6">
        <f t="shared" si="5"/>
        <v>0</v>
      </c>
    </row>
    <row r="359" spans="1:16" x14ac:dyDescent="0.25">
      <c r="A359" s="11">
        <v>49405</v>
      </c>
      <c r="B359" s="11" t="s">
        <v>24</v>
      </c>
      <c r="C359" s="11" t="s">
        <v>41</v>
      </c>
      <c r="D359" s="11" t="s">
        <v>42</v>
      </c>
      <c r="E359" s="11" t="s">
        <v>82</v>
      </c>
      <c r="F359" s="18">
        <v>30133</v>
      </c>
      <c r="G359" s="19">
        <v>30133</v>
      </c>
      <c r="H359" s="11" t="s">
        <v>20</v>
      </c>
      <c r="I359" s="11" t="s">
        <v>39</v>
      </c>
      <c r="J359" s="11" t="s">
        <v>146</v>
      </c>
      <c r="K359" s="11" t="s">
        <v>23</v>
      </c>
      <c r="L359" s="19">
        <f>VLOOKUP($A359,'FtLauderdale GTs'!$A:$Z,17,0)</f>
        <v>42644</v>
      </c>
      <c r="M359" s="6">
        <f>VLOOKUP($A359,'FtLauderdale GTs'!$A:$Z,24,0)</f>
        <v>0</v>
      </c>
      <c r="N359" s="6">
        <f>VLOOKUP($A359,'FtLauderdale GTs'!$A:$Z,25,0)</f>
        <v>0</v>
      </c>
      <c r="O359" s="6">
        <f>VLOOKUP($A359,'FtLauderdale GTs'!$A:$Z,26,0)</f>
        <v>0</v>
      </c>
      <c r="P359" s="6">
        <f t="shared" si="5"/>
        <v>0</v>
      </c>
    </row>
    <row r="360" spans="1:16" x14ac:dyDescent="0.25">
      <c r="A360" s="11">
        <v>49391</v>
      </c>
      <c r="B360" s="11" t="s">
        <v>24</v>
      </c>
      <c r="C360" s="11" t="s">
        <v>41</v>
      </c>
      <c r="D360" s="11" t="s">
        <v>42</v>
      </c>
      <c r="E360" s="11" t="s">
        <v>29</v>
      </c>
      <c r="F360" s="18">
        <v>27942</v>
      </c>
      <c r="G360" s="19">
        <v>27942</v>
      </c>
      <c r="H360" s="11" t="s">
        <v>20</v>
      </c>
      <c r="I360" s="11" t="s">
        <v>39</v>
      </c>
      <c r="J360" s="11" t="s">
        <v>145</v>
      </c>
      <c r="K360" s="11" t="s">
        <v>23</v>
      </c>
      <c r="L360" s="19">
        <f>VLOOKUP($A360,'FtLauderdale GTs'!$A:$Z,17,0)</f>
        <v>42522</v>
      </c>
      <c r="M360" s="6">
        <f>VLOOKUP($A360,'FtLauderdale GTs'!$A:$Z,24,0)</f>
        <v>0</v>
      </c>
      <c r="N360" s="6">
        <f>VLOOKUP($A360,'FtLauderdale GTs'!$A:$Z,25,0)</f>
        <v>0</v>
      </c>
      <c r="O360" s="6">
        <f>VLOOKUP($A360,'FtLauderdale GTs'!$A:$Z,26,0)</f>
        <v>0</v>
      </c>
      <c r="P360" s="6">
        <f t="shared" si="5"/>
        <v>0</v>
      </c>
    </row>
    <row r="361" spans="1:16" x14ac:dyDescent="0.25">
      <c r="A361" s="11">
        <v>49397</v>
      </c>
      <c r="B361" s="11" t="s">
        <v>24</v>
      </c>
      <c r="C361" s="11" t="s">
        <v>41</v>
      </c>
      <c r="D361" s="11" t="s">
        <v>42</v>
      </c>
      <c r="E361" s="11" t="s">
        <v>29</v>
      </c>
      <c r="F361" s="18">
        <v>27942</v>
      </c>
      <c r="G361" s="19">
        <v>27942</v>
      </c>
      <c r="H361" s="11" t="s">
        <v>20</v>
      </c>
      <c r="I361" s="11" t="s">
        <v>39</v>
      </c>
      <c r="J361" s="11" t="s">
        <v>44</v>
      </c>
      <c r="K361" s="11" t="s">
        <v>23</v>
      </c>
      <c r="L361" s="19">
        <f>VLOOKUP($A361,'FtLauderdale GTs'!$A:$Z,17,0)</f>
        <v>42644</v>
      </c>
      <c r="M361" s="6">
        <f>VLOOKUP($A361,'FtLauderdale GTs'!$A:$Z,24,0)</f>
        <v>0</v>
      </c>
      <c r="N361" s="6">
        <f>VLOOKUP($A361,'FtLauderdale GTs'!$A:$Z,25,0)</f>
        <v>0</v>
      </c>
      <c r="O361" s="6">
        <f>VLOOKUP($A361,'FtLauderdale GTs'!$A:$Z,26,0)</f>
        <v>0</v>
      </c>
      <c r="P361" s="6">
        <f t="shared" si="5"/>
        <v>0</v>
      </c>
    </row>
    <row r="362" spans="1:16" x14ac:dyDescent="0.25">
      <c r="A362" s="11">
        <v>49398</v>
      </c>
      <c r="B362" s="11" t="s">
        <v>24</v>
      </c>
      <c r="C362" s="11" t="s">
        <v>41</v>
      </c>
      <c r="D362" s="11" t="s">
        <v>42</v>
      </c>
      <c r="E362" s="11" t="s">
        <v>80</v>
      </c>
      <c r="F362" s="18">
        <v>29037</v>
      </c>
      <c r="G362" s="19">
        <v>29037</v>
      </c>
      <c r="H362" s="11" t="s">
        <v>20</v>
      </c>
      <c r="I362" s="11" t="s">
        <v>39</v>
      </c>
      <c r="J362" s="11" t="s">
        <v>44</v>
      </c>
      <c r="K362" s="11" t="s">
        <v>23</v>
      </c>
      <c r="L362" s="19">
        <f>VLOOKUP($A362,'FtLauderdale GTs'!$A:$Z,17,0)</f>
        <v>42522</v>
      </c>
      <c r="M362" s="6">
        <f>VLOOKUP($A362,'FtLauderdale GTs'!$A:$Z,24,0)</f>
        <v>0</v>
      </c>
      <c r="N362" s="6">
        <f>VLOOKUP($A362,'FtLauderdale GTs'!$A:$Z,25,0)</f>
        <v>0</v>
      </c>
      <c r="O362" s="6">
        <f>VLOOKUP($A362,'FtLauderdale GTs'!$A:$Z,26,0)</f>
        <v>0</v>
      </c>
      <c r="P362" s="6">
        <f t="shared" si="5"/>
        <v>0</v>
      </c>
    </row>
    <row r="363" spans="1:16" x14ac:dyDescent="0.25">
      <c r="A363" s="11">
        <v>49399</v>
      </c>
      <c r="B363" s="11" t="s">
        <v>24</v>
      </c>
      <c r="C363" s="11" t="s">
        <v>41</v>
      </c>
      <c r="D363" s="11" t="s">
        <v>42</v>
      </c>
      <c r="E363" s="11" t="s">
        <v>86</v>
      </c>
      <c r="F363" s="18">
        <v>31594</v>
      </c>
      <c r="G363" s="19">
        <v>31594</v>
      </c>
      <c r="H363" s="11" t="s">
        <v>20</v>
      </c>
      <c r="I363" s="11" t="s">
        <v>39</v>
      </c>
      <c r="J363" s="11" t="s">
        <v>44</v>
      </c>
      <c r="K363" s="11" t="s">
        <v>23</v>
      </c>
      <c r="L363" s="19">
        <f>VLOOKUP($A363,'FtLauderdale GTs'!$A:$Z,17,0)</f>
        <v>42644</v>
      </c>
      <c r="M363" s="6">
        <f>VLOOKUP($A363,'FtLauderdale GTs'!$A:$Z,24,0)</f>
        <v>0</v>
      </c>
      <c r="N363" s="6">
        <f>VLOOKUP($A363,'FtLauderdale GTs'!$A:$Z,25,0)</f>
        <v>0</v>
      </c>
      <c r="O363" s="6">
        <f>VLOOKUP($A363,'FtLauderdale GTs'!$A:$Z,26,0)</f>
        <v>0</v>
      </c>
      <c r="P363" s="6">
        <f t="shared" si="5"/>
        <v>0</v>
      </c>
    </row>
    <row r="364" spans="1:16" x14ac:dyDescent="0.25">
      <c r="A364" s="11">
        <v>49438</v>
      </c>
      <c r="B364" s="11" t="s">
        <v>24</v>
      </c>
      <c r="C364" s="11" t="s">
        <v>41</v>
      </c>
      <c r="D364" s="11" t="s">
        <v>42</v>
      </c>
      <c r="E364" s="11" t="s">
        <v>61</v>
      </c>
      <c r="F364" s="18">
        <v>25750</v>
      </c>
      <c r="G364" s="19">
        <v>25750</v>
      </c>
      <c r="H364" s="11" t="s">
        <v>20</v>
      </c>
      <c r="I364" s="11" t="s">
        <v>39</v>
      </c>
      <c r="J364" s="11" t="s">
        <v>150</v>
      </c>
      <c r="K364" s="11" t="s">
        <v>23</v>
      </c>
      <c r="L364" s="19">
        <f>VLOOKUP($A364,'FtLauderdale GTs'!$A:$Z,17,0)</f>
        <v>42522</v>
      </c>
      <c r="M364" s="6">
        <f>VLOOKUP($A364,'FtLauderdale GTs'!$A:$Z,24,0)</f>
        <v>0</v>
      </c>
      <c r="N364" s="6">
        <f>VLOOKUP($A364,'FtLauderdale GTs'!$A:$Z,25,0)</f>
        <v>0</v>
      </c>
      <c r="O364" s="6">
        <f>VLOOKUP($A364,'FtLauderdale GTs'!$A:$Z,26,0)</f>
        <v>0</v>
      </c>
      <c r="P364" s="6">
        <f t="shared" si="5"/>
        <v>0</v>
      </c>
    </row>
    <row r="365" spans="1:16" x14ac:dyDescent="0.25">
      <c r="A365" s="11">
        <v>49439</v>
      </c>
      <c r="B365" s="11" t="s">
        <v>24</v>
      </c>
      <c r="C365" s="11" t="s">
        <v>41</v>
      </c>
      <c r="D365" s="11" t="s">
        <v>42</v>
      </c>
      <c r="E365" s="11" t="s">
        <v>87</v>
      </c>
      <c r="F365" s="18">
        <v>33420</v>
      </c>
      <c r="G365" s="19">
        <v>33420</v>
      </c>
      <c r="H365" s="11" t="s">
        <v>20</v>
      </c>
      <c r="I365" s="11" t="s">
        <v>39</v>
      </c>
      <c r="J365" s="11" t="s">
        <v>150</v>
      </c>
      <c r="K365" s="11" t="s">
        <v>23</v>
      </c>
      <c r="L365" s="19">
        <f>VLOOKUP($A365,'FtLauderdale GTs'!$A:$Z,17,0)</f>
        <v>42644</v>
      </c>
      <c r="M365" s="6">
        <f>VLOOKUP($A365,'FtLauderdale GTs'!$A:$Z,24,0)</f>
        <v>0</v>
      </c>
      <c r="N365" s="6">
        <f>VLOOKUP($A365,'FtLauderdale GTs'!$A:$Z,25,0)</f>
        <v>0</v>
      </c>
      <c r="O365" s="6">
        <f>VLOOKUP($A365,'FtLauderdale GTs'!$A:$Z,26,0)</f>
        <v>0</v>
      </c>
      <c r="P365" s="6">
        <f t="shared" si="5"/>
        <v>0</v>
      </c>
    </row>
    <row r="366" spans="1:16" x14ac:dyDescent="0.25">
      <c r="A366" s="11">
        <v>49444</v>
      </c>
      <c r="B366" s="11" t="s">
        <v>24</v>
      </c>
      <c r="C366" s="11" t="s">
        <v>41</v>
      </c>
      <c r="D366" s="11" t="s">
        <v>42</v>
      </c>
      <c r="E366" s="11" t="s">
        <v>61</v>
      </c>
      <c r="F366" s="18">
        <v>25750</v>
      </c>
      <c r="G366" s="19">
        <v>25750</v>
      </c>
      <c r="H366" s="11" t="s">
        <v>20</v>
      </c>
      <c r="I366" s="11" t="s">
        <v>39</v>
      </c>
      <c r="J366" s="11" t="s">
        <v>151</v>
      </c>
      <c r="K366" s="11" t="s">
        <v>23</v>
      </c>
      <c r="L366" s="19">
        <f>VLOOKUP($A366,'FtLauderdale GTs'!$A:$Z,17,0)</f>
        <v>42522</v>
      </c>
      <c r="M366" s="6">
        <f>VLOOKUP($A366,'FtLauderdale GTs'!$A:$Z,24,0)</f>
        <v>0</v>
      </c>
      <c r="N366" s="6">
        <f>VLOOKUP($A366,'FtLauderdale GTs'!$A:$Z,25,0)</f>
        <v>0</v>
      </c>
      <c r="O366" s="6">
        <f>VLOOKUP($A366,'FtLauderdale GTs'!$A:$Z,26,0)</f>
        <v>0</v>
      </c>
      <c r="P366" s="6">
        <f t="shared" si="5"/>
        <v>0</v>
      </c>
    </row>
    <row r="367" spans="1:16" x14ac:dyDescent="0.25">
      <c r="A367" s="11">
        <v>49926</v>
      </c>
      <c r="B367" s="11" t="s">
        <v>24</v>
      </c>
      <c r="C367" s="11" t="s">
        <v>41</v>
      </c>
      <c r="D367" s="11" t="s">
        <v>42</v>
      </c>
      <c r="E367" s="11" t="s">
        <v>61</v>
      </c>
      <c r="F367" s="18">
        <v>25750</v>
      </c>
      <c r="G367" s="19">
        <v>25750</v>
      </c>
      <c r="H367" s="11" t="s">
        <v>20</v>
      </c>
      <c r="I367" s="11" t="s">
        <v>39</v>
      </c>
      <c r="J367" s="11" t="s">
        <v>170</v>
      </c>
      <c r="K367" s="11" t="s">
        <v>23</v>
      </c>
      <c r="L367" s="19">
        <f>VLOOKUP($A367,'FtLauderdale GTs'!$A:$Z,17,0)</f>
        <v>42644</v>
      </c>
      <c r="M367" s="6">
        <f>VLOOKUP($A367,'FtLauderdale GTs'!$A:$Z,24,0)</f>
        <v>0</v>
      </c>
      <c r="N367" s="6">
        <f>VLOOKUP($A367,'FtLauderdale GTs'!$A:$Z,25,0)</f>
        <v>0</v>
      </c>
      <c r="O367" s="6">
        <f>VLOOKUP($A367,'FtLauderdale GTs'!$A:$Z,26,0)</f>
        <v>0</v>
      </c>
      <c r="P367" s="6">
        <f t="shared" si="5"/>
        <v>0</v>
      </c>
    </row>
    <row r="368" spans="1:16" x14ac:dyDescent="0.25">
      <c r="A368" s="11">
        <v>49931</v>
      </c>
      <c r="B368" s="11" t="s">
        <v>24</v>
      </c>
      <c r="C368" s="11" t="s">
        <v>41</v>
      </c>
      <c r="D368" s="11" t="s">
        <v>42</v>
      </c>
      <c r="E368" s="11" t="s">
        <v>61</v>
      </c>
      <c r="F368" s="18">
        <v>25750</v>
      </c>
      <c r="G368" s="19">
        <v>25750</v>
      </c>
      <c r="H368" s="11" t="s">
        <v>20</v>
      </c>
      <c r="I368" s="11" t="s">
        <v>39</v>
      </c>
      <c r="J368" s="11" t="s">
        <v>173</v>
      </c>
      <c r="K368" s="11" t="s">
        <v>23</v>
      </c>
      <c r="L368" s="19">
        <f>VLOOKUP($A368,'FtLauderdale GTs'!$A:$Z,17,0)</f>
        <v>42522</v>
      </c>
      <c r="M368" s="6">
        <f>VLOOKUP($A368,'FtLauderdale GTs'!$A:$Z,24,0)</f>
        <v>0</v>
      </c>
      <c r="N368" s="6">
        <f>VLOOKUP($A368,'FtLauderdale GTs'!$A:$Z,25,0)</f>
        <v>0</v>
      </c>
      <c r="O368" s="6">
        <f>VLOOKUP($A368,'FtLauderdale GTs'!$A:$Z,26,0)</f>
        <v>0</v>
      </c>
      <c r="P368" s="6">
        <f t="shared" si="5"/>
        <v>0</v>
      </c>
    </row>
    <row r="369" spans="1:16" x14ac:dyDescent="0.25">
      <c r="A369" s="11">
        <v>49932</v>
      </c>
      <c r="B369" s="11" t="s">
        <v>24</v>
      </c>
      <c r="C369" s="11" t="s">
        <v>41</v>
      </c>
      <c r="D369" s="11" t="s">
        <v>42</v>
      </c>
      <c r="E369" s="11" t="s">
        <v>87</v>
      </c>
      <c r="F369" s="18">
        <v>33420</v>
      </c>
      <c r="G369" s="19">
        <v>33420</v>
      </c>
      <c r="H369" s="11" t="s">
        <v>20</v>
      </c>
      <c r="I369" s="11" t="s">
        <v>39</v>
      </c>
      <c r="J369" s="11" t="s">
        <v>173</v>
      </c>
      <c r="K369" s="11" t="s">
        <v>23</v>
      </c>
      <c r="L369" s="19">
        <f>VLOOKUP($A369,'FtLauderdale GTs'!$A:$Z,17,0)</f>
        <v>42644</v>
      </c>
      <c r="M369" s="6">
        <f>VLOOKUP($A369,'FtLauderdale GTs'!$A:$Z,24,0)</f>
        <v>0</v>
      </c>
      <c r="N369" s="6">
        <f>VLOOKUP($A369,'FtLauderdale GTs'!$A:$Z,25,0)</f>
        <v>0</v>
      </c>
      <c r="O369" s="6">
        <f>VLOOKUP($A369,'FtLauderdale GTs'!$A:$Z,26,0)</f>
        <v>0</v>
      </c>
      <c r="P369" s="6">
        <f t="shared" si="5"/>
        <v>0</v>
      </c>
    </row>
    <row r="370" spans="1:16" x14ac:dyDescent="0.25">
      <c r="A370" s="11">
        <v>49944</v>
      </c>
      <c r="B370" s="11" t="s">
        <v>24</v>
      </c>
      <c r="C370" s="11" t="s">
        <v>41</v>
      </c>
      <c r="D370" s="11" t="s">
        <v>42</v>
      </c>
      <c r="E370" s="11" t="s">
        <v>61</v>
      </c>
      <c r="F370" s="18">
        <v>25750</v>
      </c>
      <c r="G370" s="19">
        <v>25750</v>
      </c>
      <c r="H370" s="11" t="s">
        <v>20</v>
      </c>
      <c r="I370" s="11" t="s">
        <v>39</v>
      </c>
      <c r="J370" s="11" t="s">
        <v>176</v>
      </c>
      <c r="K370" s="11" t="s">
        <v>23</v>
      </c>
      <c r="L370" s="19">
        <f>VLOOKUP($A370,'FtLauderdale GTs'!$A:$Z,17,0)</f>
        <v>42522</v>
      </c>
      <c r="M370" s="6">
        <f>VLOOKUP($A370,'FtLauderdale GTs'!$A:$Z,24,0)</f>
        <v>0</v>
      </c>
      <c r="N370" s="6">
        <f>VLOOKUP($A370,'FtLauderdale GTs'!$A:$Z,25,0)</f>
        <v>0</v>
      </c>
      <c r="O370" s="6">
        <f>VLOOKUP($A370,'FtLauderdale GTs'!$A:$Z,26,0)</f>
        <v>0</v>
      </c>
      <c r="P370" s="6">
        <f t="shared" si="5"/>
        <v>0</v>
      </c>
    </row>
    <row r="371" spans="1:16" x14ac:dyDescent="0.25">
      <c r="A371" s="11">
        <v>49945</v>
      </c>
      <c r="B371" s="11" t="s">
        <v>24</v>
      </c>
      <c r="C371" s="11" t="s">
        <v>41</v>
      </c>
      <c r="D371" s="11" t="s">
        <v>42</v>
      </c>
      <c r="E371" s="11" t="s">
        <v>38</v>
      </c>
      <c r="F371" s="18">
        <v>33786</v>
      </c>
      <c r="G371" s="19">
        <v>33786</v>
      </c>
      <c r="H371" s="11" t="s">
        <v>20</v>
      </c>
      <c r="I371" s="11" t="s">
        <v>39</v>
      </c>
      <c r="J371" s="11" t="s">
        <v>176</v>
      </c>
      <c r="K371" s="11" t="s">
        <v>23</v>
      </c>
      <c r="L371" s="19">
        <f>VLOOKUP($A371,'FtLauderdale GTs'!$A:$Z,17,0)</f>
        <v>42644</v>
      </c>
      <c r="M371" s="6">
        <f>VLOOKUP($A371,'FtLauderdale GTs'!$A:$Z,24,0)</f>
        <v>0</v>
      </c>
      <c r="N371" s="6">
        <f>VLOOKUP($A371,'FtLauderdale GTs'!$A:$Z,25,0)</f>
        <v>0</v>
      </c>
      <c r="O371" s="6">
        <f>VLOOKUP($A371,'FtLauderdale GTs'!$A:$Z,26,0)</f>
        <v>0</v>
      </c>
      <c r="P371" s="6">
        <f t="shared" si="5"/>
        <v>0</v>
      </c>
    </row>
    <row r="372" spans="1:16" x14ac:dyDescent="0.25">
      <c r="A372" s="11">
        <v>97411822</v>
      </c>
      <c r="B372" s="11" t="s">
        <v>24</v>
      </c>
      <c r="C372" s="11" t="s">
        <v>41</v>
      </c>
      <c r="D372" s="11" t="s">
        <v>42</v>
      </c>
      <c r="E372" s="11" t="s">
        <v>43</v>
      </c>
      <c r="F372" s="18">
        <v>34881</v>
      </c>
      <c r="G372" s="19">
        <v>34881</v>
      </c>
      <c r="H372" s="11" t="s">
        <v>20</v>
      </c>
      <c r="I372" s="11" t="s">
        <v>39</v>
      </c>
      <c r="J372" s="11" t="s">
        <v>99</v>
      </c>
      <c r="K372" s="11" t="s">
        <v>23</v>
      </c>
      <c r="L372" s="19">
        <f>VLOOKUP($A372,'FtLauderdale GTs'!$A:$Z,17,0)</f>
        <v>42522</v>
      </c>
      <c r="M372" s="6">
        <f>VLOOKUP($A372,'FtLauderdale GTs'!$A:$Z,24,0)</f>
        <v>0</v>
      </c>
      <c r="N372" s="6">
        <f>VLOOKUP($A372,'FtLauderdale GTs'!$A:$Z,25,0)</f>
        <v>0</v>
      </c>
      <c r="O372" s="6">
        <f>VLOOKUP($A372,'FtLauderdale GTs'!$A:$Z,26,0)</f>
        <v>0</v>
      </c>
      <c r="P372" s="6">
        <f t="shared" si="5"/>
        <v>0</v>
      </c>
    </row>
    <row r="373" spans="1:16" x14ac:dyDescent="0.25">
      <c r="A373" s="11">
        <v>49101</v>
      </c>
      <c r="B373" s="11" t="s">
        <v>24</v>
      </c>
      <c r="C373" s="11" t="s">
        <v>41</v>
      </c>
      <c r="D373" s="11" t="s">
        <v>42</v>
      </c>
      <c r="E373" s="11" t="s">
        <v>54</v>
      </c>
      <c r="F373" s="18">
        <v>26481</v>
      </c>
      <c r="G373" s="19">
        <v>26481</v>
      </c>
      <c r="H373" s="11" t="s">
        <v>20</v>
      </c>
      <c r="I373" s="11" t="s">
        <v>39</v>
      </c>
      <c r="J373" s="11" t="s">
        <v>115</v>
      </c>
      <c r="K373" s="11" t="s">
        <v>23</v>
      </c>
      <c r="L373" s="19">
        <f>VLOOKUP($A373,'FtLauderdale GTs'!$A:$Z,17,0)</f>
        <v>42644</v>
      </c>
      <c r="M373" s="6">
        <f>VLOOKUP($A373,'FtLauderdale GTs'!$A:$Z,24,0)</f>
        <v>0</v>
      </c>
      <c r="N373" s="6">
        <f>VLOOKUP($A373,'FtLauderdale GTs'!$A:$Z,25,0)</f>
        <v>0</v>
      </c>
      <c r="O373" s="6">
        <f>VLOOKUP($A373,'FtLauderdale GTs'!$A:$Z,26,0)</f>
        <v>0</v>
      </c>
      <c r="P373" s="6">
        <f t="shared" si="5"/>
        <v>0</v>
      </c>
    </row>
    <row r="374" spans="1:16" x14ac:dyDescent="0.25">
      <c r="A374" s="11">
        <v>49102</v>
      </c>
      <c r="B374" s="11" t="s">
        <v>24</v>
      </c>
      <c r="C374" s="11" t="s">
        <v>41</v>
      </c>
      <c r="D374" s="11" t="s">
        <v>42</v>
      </c>
      <c r="E374" s="11" t="s">
        <v>38</v>
      </c>
      <c r="F374" s="18">
        <v>33786</v>
      </c>
      <c r="G374" s="19">
        <v>33786</v>
      </c>
      <c r="H374" s="11" t="s">
        <v>20</v>
      </c>
      <c r="I374" s="11" t="s">
        <v>39</v>
      </c>
      <c r="J374" s="11" t="s">
        <v>115</v>
      </c>
      <c r="K374" s="11" t="s">
        <v>23</v>
      </c>
      <c r="L374" s="19">
        <f>VLOOKUP($A374,'FtLauderdale GTs'!$A:$Z,17,0)</f>
        <v>42522</v>
      </c>
      <c r="M374" s="6">
        <f>VLOOKUP($A374,'FtLauderdale GTs'!$A:$Z,24,0)</f>
        <v>0</v>
      </c>
      <c r="N374" s="6">
        <f>VLOOKUP($A374,'FtLauderdale GTs'!$A:$Z,25,0)</f>
        <v>0</v>
      </c>
      <c r="O374" s="6">
        <f>VLOOKUP($A374,'FtLauderdale GTs'!$A:$Z,26,0)</f>
        <v>0</v>
      </c>
      <c r="P374" s="6">
        <f t="shared" si="5"/>
        <v>0</v>
      </c>
    </row>
    <row r="375" spans="1:16" x14ac:dyDescent="0.25">
      <c r="A375" s="11">
        <v>49109</v>
      </c>
      <c r="B375" s="11" t="s">
        <v>24</v>
      </c>
      <c r="C375" s="11" t="s">
        <v>41</v>
      </c>
      <c r="D375" s="11" t="s">
        <v>42</v>
      </c>
      <c r="E375" s="11" t="s">
        <v>54</v>
      </c>
      <c r="F375" s="18">
        <v>26481</v>
      </c>
      <c r="G375" s="19">
        <v>26481</v>
      </c>
      <c r="H375" s="11" t="s">
        <v>20</v>
      </c>
      <c r="I375" s="11" t="s">
        <v>39</v>
      </c>
      <c r="J375" s="11" t="s">
        <v>118</v>
      </c>
      <c r="K375" s="11" t="s">
        <v>23</v>
      </c>
      <c r="L375" s="19">
        <f>VLOOKUP($A375,'FtLauderdale GTs'!$A:$Z,17,0)</f>
        <v>42644</v>
      </c>
      <c r="M375" s="6">
        <f>VLOOKUP($A375,'FtLauderdale GTs'!$A:$Z,24,0)</f>
        <v>0</v>
      </c>
      <c r="N375" s="6">
        <f>VLOOKUP($A375,'FtLauderdale GTs'!$A:$Z,25,0)</f>
        <v>0</v>
      </c>
      <c r="O375" s="6">
        <f>VLOOKUP($A375,'FtLauderdale GTs'!$A:$Z,26,0)</f>
        <v>0</v>
      </c>
      <c r="P375" s="6">
        <f t="shared" si="5"/>
        <v>0</v>
      </c>
    </row>
    <row r="376" spans="1:16" x14ac:dyDescent="0.25">
      <c r="A376" s="11">
        <v>49116</v>
      </c>
      <c r="B376" s="11" t="s">
        <v>24</v>
      </c>
      <c r="C376" s="11" t="s">
        <v>41</v>
      </c>
      <c r="D376" s="11" t="s">
        <v>42</v>
      </c>
      <c r="E376" s="11" t="s">
        <v>54</v>
      </c>
      <c r="F376" s="18">
        <v>26481</v>
      </c>
      <c r="G376" s="19">
        <v>26481</v>
      </c>
      <c r="H376" s="11" t="s">
        <v>20</v>
      </c>
      <c r="I376" s="11" t="s">
        <v>39</v>
      </c>
      <c r="J376" s="11" t="s">
        <v>121</v>
      </c>
      <c r="K376" s="11" t="s">
        <v>23</v>
      </c>
      <c r="L376" s="19">
        <f>VLOOKUP($A376,'FtLauderdale GTs'!$A:$Z,17,0)</f>
        <v>42522</v>
      </c>
      <c r="M376" s="6">
        <f>VLOOKUP($A376,'FtLauderdale GTs'!$A:$Z,24,0)</f>
        <v>0</v>
      </c>
      <c r="N376" s="6">
        <f>VLOOKUP($A376,'FtLauderdale GTs'!$A:$Z,25,0)</f>
        <v>0</v>
      </c>
      <c r="O376" s="6">
        <f>VLOOKUP($A376,'FtLauderdale GTs'!$A:$Z,26,0)</f>
        <v>0</v>
      </c>
      <c r="P376" s="6">
        <f t="shared" si="5"/>
        <v>0</v>
      </c>
    </row>
    <row r="377" spans="1:16" x14ac:dyDescent="0.25">
      <c r="A377" s="11">
        <v>49118</v>
      </c>
      <c r="B377" s="11" t="s">
        <v>24</v>
      </c>
      <c r="C377" s="11" t="s">
        <v>41</v>
      </c>
      <c r="D377" s="11" t="s">
        <v>42</v>
      </c>
      <c r="E377" s="11" t="s">
        <v>54</v>
      </c>
      <c r="F377" s="18">
        <v>26481</v>
      </c>
      <c r="G377" s="19">
        <v>26481</v>
      </c>
      <c r="H377" s="11" t="s">
        <v>20</v>
      </c>
      <c r="I377" s="11" t="s">
        <v>39</v>
      </c>
      <c r="J377" s="11" t="s">
        <v>122</v>
      </c>
      <c r="K377" s="11" t="s">
        <v>23</v>
      </c>
      <c r="L377" s="19">
        <f>VLOOKUP($A377,'FtLauderdale GTs'!$A:$Z,17,0)</f>
        <v>42644</v>
      </c>
      <c r="M377" s="6">
        <f>VLOOKUP($A377,'FtLauderdale GTs'!$A:$Z,24,0)</f>
        <v>0</v>
      </c>
      <c r="N377" s="6">
        <f>VLOOKUP($A377,'FtLauderdale GTs'!$A:$Z,25,0)</f>
        <v>0</v>
      </c>
      <c r="O377" s="6">
        <f>VLOOKUP($A377,'FtLauderdale GTs'!$A:$Z,26,0)</f>
        <v>0</v>
      </c>
      <c r="P377" s="6">
        <f t="shared" si="5"/>
        <v>0</v>
      </c>
    </row>
    <row r="378" spans="1:16" x14ac:dyDescent="0.25">
      <c r="A378" s="11">
        <v>49121</v>
      </c>
      <c r="B378" s="11" t="s">
        <v>24</v>
      </c>
      <c r="C378" s="11" t="s">
        <v>41</v>
      </c>
      <c r="D378" s="11" t="s">
        <v>42</v>
      </c>
      <c r="E378" s="11" t="s">
        <v>54</v>
      </c>
      <c r="F378" s="18">
        <v>26481</v>
      </c>
      <c r="G378" s="19">
        <v>26481</v>
      </c>
      <c r="H378" s="11" t="s">
        <v>20</v>
      </c>
      <c r="I378" s="11" t="s">
        <v>39</v>
      </c>
      <c r="J378" s="11" t="s">
        <v>125</v>
      </c>
      <c r="K378" s="11" t="s">
        <v>23</v>
      </c>
      <c r="L378" s="19">
        <f>VLOOKUP($A378,'FtLauderdale GTs'!$A:$Z,17,0)</f>
        <v>42522</v>
      </c>
      <c r="M378" s="6">
        <f>VLOOKUP($A378,'FtLauderdale GTs'!$A:$Z,24,0)</f>
        <v>0</v>
      </c>
      <c r="N378" s="6">
        <f>VLOOKUP($A378,'FtLauderdale GTs'!$A:$Z,25,0)</f>
        <v>0</v>
      </c>
      <c r="O378" s="6">
        <f>VLOOKUP($A378,'FtLauderdale GTs'!$A:$Z,26,0)</f>
        <v>0</v>
      </c>
      <c r="P378" s="6">
        <f t="shared" si="5"/>
        <v>0</v>
      </c>
    </row>
    <row r="379" spans="1:16" x14ac:dyDescent="0.25">
      <c r="A379" s="11">
        <v>49122</v>
      </c>
      <c r="B379" s="11" t="s">
        <v>24</v>
      </c>
      <c r="C379" s="11" t="s">
        <v>41</v>
      </c>
      <c r="D379" s="11" t="s">
        <v>42</v>
      </c>
      <c r="E379" s="11" t="s">
        <v>38</v>
      </c>
      <c r="F379" s="18">
        <v>33786</v>
      </c>
      <c r="G379" s="19">
        <v>33786</v>
      </c>
      <c r="H379" s="11" t="s">
        <v>20</v>
      </c>
      <c r="I379" s="11" t="s">
        <v>39</v>
      </c>
      <c r="J379" s="11" t="s">
        <v>125</v>
      </c>
      <c r="K379" s="11" t="s">
        <v>23</v>
      </c>
      <c r="L379" s="19">
        <f>VLOOKUP($A379,'FtLauderdale GTs'!$A:$Z,17,0)</f>
        <v>42644</v>
      </c>
      <c r="M379" s="6">
        <f>VLOOKUP($A379,'FtLauderdale GTs'!$A:$Z,24,0)</f>
        <v>0</v>
      </c>
      <c r="N379" s="6">
        <f>VLOOKUP($A379,'FtLauderdale GTs'!$A:$Z,25,0)</f>
        <v>0</v>
      </c>
      <c r="O379" s="6">
        <f>VLOOKUP($A379,'FtLauderdale GTs'!$A:$Z,26,0)</f>
        <v>0</v>
      </c>
      <c r="P379" s="6">
        <f t="shared" si="5"/>
        <v>0</v>
      </c>
    </row>
    <row r="380" spans="1:16" x14ac:dyDescent="0.25">
      <c r="A380" s="11">
        <v>49123</v>
      </c>
      <c r="B380" s="11" t="s">
        <v>24</v>
      </c>
      <c r="C380" s="11" t="s">
        <v>41</v>
      </c>
      <c r="D380" s="11" t="s">
        <v>42</v>
      </c>
      <c r="E380" s="11" t="s">
        <v>54</v>
      </c>
      <c r="F380" s="18">
        <v>26481</v>
      </c>
      <c r="G380" s="19">
        <v>26481</v>
      </c>
      <c r="H380" s="11" t="s">
        <v>20</v>
      </c>
      <c r="I380" s="11" t="s">
        <v>39</v>
      </c>
      <c r="J380" s="11" t="s">
        <v>126</v>
      </c>
      <c r="K380" s="11" t="s">
        <v>23</v>
      </c>
      <c r="L380" s="19">
        <f>VLOOKUP($A380,'FtLauderdale GTs'!$A:$Z,17,0)</f>
        <v>42522</v>
      </c>
      <c r="M380" s="6">
        <f>VLOOKUP($A380,'FtLauderdale GTs'!$A:$Z,24,0)</f>
        <v>0</v>
      </c>
      <c r="N380" s="6">
        <f>VLOOKUP($A380,'FtLauderdale GTs'!$A:$Z,25,0)</f>
        <v>0</v>
      </c>
      <c r="O380" s="6">
        <f>VLOOKUP($A380,'FtLauderdale GTs'!$A:$Z,26,0)</f>
        <v>0</v>
      </c>
      <c r="P380" s="6">
        <f t="shared" si="5"/>
        <v>0</v>
      </c>
    </row>
    <row r="381" spans="1:16" x14ac:dyDescent="0.25">
      <c r="A381" s="11">
        <v>817879</v>
      </c>
      <c r="B381" s="11" t="s">
        <v>24</v>
      </c>
      <c r="C381" s="11" t="s">
        <v>41</v>
      </c>
      <c r="D381" s="11" t="s">
        <v>42</v>
      </c>
      <c r="E381" s="11" t="s">
        <v>86</v>
      </c>
      <c r="F381" s="18">
        <v>31594</v>
      </c>
      <c r="G381" s="19">
        <v>31594</v>
      </c>
      <c r="H381" s="11" t="s">
        <v>68</v>
      </c>
      <c r="I381" s="11" t="s">
        <v>39</v>
      </c>
      <c r="J381" s="11" t="s">
        <v>70</v>
      </c>
      <c r="K381" s="11" t="s">
        <v>23</v>
      </c>
      <c r="L381" s="19">
        <f>VLOOKUP($A381,'FtLauderdale GTs'!$A:$Z,17,0)</f>
        <v>42644</v>
      </c>
      <c r="M381" s="6">
        <f>VLOOKUP($A381,'FtLauderdale GTs'!$A:$Z,24,0)</f>
        <v>0</v>
      </c>
      <c r="N381" s="6">
        <f>VLOOKUP($A381,'FtLauderdale GTs'!$A:$Z,25,0)</f>
        <v>0</v>
      </c>
      <c r="O381" s="6">
        <f>VLOOKUP($A381,'FtLauderdale GTs'!$A:$Z,26,0)</f>
        <v>0</v>
      </c>
      <c r="P381" s="6">
        <f t="shared" si="5"/>
        <v>0</v>
      </c>
    </row>
    <row r="382" spans="1:16" x14ac:dyDescent="0.25">
      <c r="A382" s="11">
        <v>817880</v>
      </c>
      <c r="B382" s="11" t="s">
        <v>24</v>
      </c>
      <c r="C382" s="11" t="s">
        <v>41</v>
      </c>
      <c r="D382" s="11" t="s">
        <v>42</v>
      </c>
      <c r="E382" s="11" t="s">
        <v>87</v>
      </c>
      <c r="F382" s="18">
        <v>33420</v>
      </c>
      <c r="G382" s="19">
        <v>33420</v>
      </c>
      <c r="H382" s="11" t="s">
        <v>68</v>
      </c>
      <c r="I382" s="11" t="s">
        <v>39</v>
      </c>
      <c r="J382" s="11" t="s">
        <v>70</v>
      </c>
      <c r="K382" s="11" t="s">
        <v>23</v>
      </c>
      <c r="L382" s="19">
        <f>VLOOKUP($A382,'FtLauderdale GTs'!$A:$Z,17,0)</f>
        <v>42522</v>
      </c>
      <c r="M382" s="6">
        <f>VLOOKUP($A382,'FtLauderdale GTs'!$A:$Z,24,0)</f>
        <v>0</v>
      </c>
      <c r="N382" s="6">
        <f>VLOOKUP($A382,'FtLauderdale GTs'!$A:$Z,25,0)</f>
        <v>0</v>
      </c>
      <c r="O382" s="6">
        <f>VLOOKUP($A382,'FtLauderdale GTs'!$A:$Z,26,0)</f>
        <v>0</v>
      </c>
      <c r="P382" s="6">
        <f t="shared" si="5"/>
        <v>0</v>
      </c>
    </row>
    <row r="383" spans="1:16" x14ac:dyDescent="0.25">
      <c r="A383" s="11">
        <v>817881</v>
      </c>
      <c r="B383" s="11" t="s">
        <v>24</v>
      </c>
      <c r="C383" s="11" t="s">
        <v>41</v>
      </c>
      <c r="D383" s="11" t="s">
        <v>42</v>
      </c>
      <c r="E383" s="11" t="s">
        <v>87</v>
      </c>
      <c r="F383" s="18">
        <v>33420</v>
      </c>
      <c r="G383" s="19">
        <v>33420</v>
      </c>
      <c r="H383" s="11" t="s">
        <v>68</v>
      </c>
      <c r="I383" s="11" t="s">
        <v>39</v>
      </c>
      <c r="J383" s="11" t="s">
        <v>70</v>
      </c>
      <c r="K383" s="11" t="s">
        <v>23</v>
      </c>
      <c r="L383" s="19">
        <f>VLOOKUP($A383,'FtLauderdale GTs'!$A:$Z,17,0)</f>
        <v>42644</v>
      </c>
      <c r="M383" s="6">
        <f>VLOOKUP($A383,'FtLauderdale GTs'!$A:$Z,24,0)</f>
        <v>0</v>
      </c>
      <c r="N383" s="6">
        <f>VLOOKUP($A383,'FtLauderdale GTs'!$A:$Z,25,0)</f>
        <v>0</v>
      </c>
      <c r="O383" s="6">
        <f>VLOOKUP($A383,'FtLauderdale GTs'!$A:$Z,26,0)</f>
        <v>0</v>
      </c>
      <c r="P383" s="6">
        <f t="shared" si="5"/>
        <v>0</v>
      </c>
    </row>
    <row r="384" spans="1:16" x14ac:dyDescent="0.25">
      <c r="A384" s="11">
        <v>817882</v>
      </c>
      <c r="B384" s="11" t="s">
        <v>24</v>
      </c>
      <c r="C384" s="11" t="s">
        <v>41</v>
      </c>
      <c r="D384" s="11" t="s">
        <v>42</v>
      </c>
      <c r="E384" s="11" t="s">
        <v>87</v>
      </c>
      <c r="F384" s="18">
        <v>33420</v>
      </c>
      <c r="G384" s="19">
        <v>33420</v>
      </c>
      <c r="H384" s="11" t="s">
        <v>68</v>
      </c>
      <c r="I384" s="11" t="s">
        <v>39</v>
      </c>
      <c r="J384" s="11" t="s">
        <v>70</v>
      </c>
      <c r="K384" s="11" t="s">
        <v>23</v>
      </c>
      <c r="L384" s="19">
        <f>VLOOKUP($A384,'FtLauderdale GTs'!$A:$Z,17,0)</f>
        <v>42522</v>
      </c>
      <c r="M384" s="6">
        <f>VLOOKUP($A384,'FtLauderdale GTs'!$A:$Z,24,0)</f>
        <v>0</v>
      </c>
      <c r="N384" s="6">
        <f>VLOOKUP($A384,'FtLauderdale GTs'!$A:$Z,25,0)</f>
        <v>0</v>
      </c>
      <c r="O384" s="6">
        <f>VLOOKUP($A384,'FtLauderdale GTs'!$A:$Z,26,0)</f>
        <v>0</v>
      </c>
      <c r="P384" s="6">
        <f t="shared" si="5"/>
        <v>0</v>
      </c>
    </row>
    <row r="385" spans="1:16" x14ac:dyDescent="0.25">
      <c r="A385" s="11">
        <v>817883</v>
      </c>
      <c r="B385" s="11" t="s">
        <v>24</v>
      </c>
      <c r="C385" s="11" t="s">
        <v>41</v>
      </c>
      <c r="D385" s="11" t="s">
        <v>42</v>
      </c>
      <c r="E385" s="11" t="s">
        <v>38</v>
      </c>
      <c r="F385" s="18">
        <v>33786</v>
      </c>
      <c r="G385" s="19">
        <v>33786</v>
      </c>
      <c r="H385" s="11" t="s">
        <v>68</v>
      </c>
      <c r="I385" s="11" t="s">
        <v>39</v>
      </c>
      <c r="J385" s="11" t="s">
        <v>70</v>
      </c>
      <c r="K385" s="11" t="s">
        <v>23</v>
      </c>
      <c r="L385" s="19">
        <f>VLOOKUP($A385,'FtLauderdale GTs'!$A:$Z,17,0)</f>
        <v>42644</v>
      </c>
      <c r="M385" s="6">
        <f>VLOOKUP($A385,'FtLauderdale GTs'!$A:$Z,24,0)</f>
        <v>0</v>
      </c>
      <c r="N385" s="6">
        <f>VLOOKUP($A385,'FtLauderdale GTs'!$A:$Z,25,0)</f>
        <v>0</v>
      </c>
      <c r="O385" s="6">
        <f>VLOOKUP($A385,'FtLauderdale GTs'!$A:$Z,26,0)</f>
        <v>0</v>
      </c>
      <c r="P385" s="6">
        <f t="shared" si="5"/>
        <v>0</v>
      </c>
    </row>
    <row r="386" spans="1:16" x14ac:dyDescent="0.25">
      <c r="A386" s="11">
        <v>817884</v>
      </c>
      <c r="B386" s="11" t="s">
        <v>24</v>
      </c>
      <c r="C386" s="11" t="s">
        <v>41</v>
      </c>
      <c r="D386" s="11" t="s">
        <v>42</v>
      </c>
      <c r="E386" s="11" t="s">
        <v>38</v>
      </c>
      <c r="F386" s="18">
        <v>33786</v>
      </c>
      <c r="G386" s="19">
        <v>33786</v>
      </c>
      <c r="H386" s="11" t="s">
        <v>68</v>
      </c>
      <c r="I386" s="11" t="s">
        <v>39</v>
      </c>
      <c r="J386" s="11" t="s">
        <v>70</v>
      </c>
      <c r="K386" s="11" t="s">
        <v>23</v>
      </c>
      <c r="L386" s="19">
        <f>VLOOKUP($A386,'FtLauderdale GTs'!$A:$Z,17,0)</f>
        <v>42522</v>
      </c>
      <c r="M386" s="6">
        <f>VLOOKUP($A386,'FtLauderdale GTs'!$A:$Z,24,0)</f>
        <v>0</v>
      </c>
      <c r="N386" s="6">
        <f>VLOOKUP($A386,'FtLauderdale GTs'!$A:$Z,25,0)</f>
        <v>0</v>
      </c>
      <c r="O386" s="6">
        <f>VLOOKUP($A386,'FtLauderdale GTs'!$A:$Z,26,0)</f>
        <v>0</v>
      </c>
      <c r="P386" s="6">
        <f t="shared" si="5"/>
        <v>0</v>
      </c>
    </row>
    <row r="387" spans="1:16" x14ac:dyDescent="0.25">
      <c r="A387" s="11">
        <v>817885</v>
      </c>
      <c r="B387" s="11" t="s">
        <v>24</v>
      </c>
      <c r="C387" s="11" t="s">
        <v>41</v>
      </c>
      <c r="D387" s="11" t="s">
        <v>42</v>
      </c>
      <c r="E387" s="11" t="s">
        <v>38</v>
      </c>
      <c r="F387" s="18">
        <v>33786</v>
      </c>
      <c r="G387" s="19">
        <v>33786</v>
      </c>
      <c r="H387" s="11" t="s">
        <v>68</v>
      </c>
      <c r="I387" s="11" t="s">
        <v>39</v>
      </c>
      <c r="J387" s="11" t="s">
        <v>70</v>
      </c>
      <c r="K387" s="11" t="s">
        <v>23</v>
      </c>
      <c r="L387" s="19">
        <f>VLOOKUP($A387,'FtLauderdale GTs'!$A:$Z,17,0)</f>
        <v>42644</v>
      </c>
      <c r="M387" s="6">
        <f>VLOOKUP($A387,'FtLauderdale GTs'!$A:$Z,24,0)</f>
        <v>0</v>
      </c>
      <c r="N387" s="6">
        <f>VLOOKUP($A387,'FtLauderdale GTs'!$A:$Z,25,0)</f>
        <v>0</v>
      </c>
      <c r="O387" s="6">
        <f>VLOOKUP($A387,'FtLauderdale GTs'!$A:$Z,26,0)</f>
        <v>0</v>
      </c>
      <c r="P387" s="6">
        <f t="shared" si="5"/>
        <v>0</v>
      </c>
    </row>
    <row r="388" spans="1:16" x14ac:dyDescent="0.25">
      <c r="A388" s="11">
        <v>817886</v>
      </c>
      <c r="B388" s="11" t="s">
        <v>24</v>
      </c>
      <c r="C388" s="11" t="s">
        <v>41</v>
      </c>
      <c r="D388" s="11" t="s">
        <v>42</v>
      </c>
      <c r="E388" s="11" t="s">
        <v>38</v>
      </c>
      <c r="F388" s="18">
        <v>33786</v>
      </c>
      <c r="G388" s="19">
        <v>33786</v>
      </c>
      <c r="H388" s="11" t="s">
        <v>68</v>
      </c>
      <c r="I388" s="11" t="s">
        <v>39</v>
      </c>
      <c r="J388" s="11" t="s">
        <v>70</v>
      </c>
      <c r="K388" s="11" t="s">
        <v>23</v>
      </c>
      <c r="L388" s="19">
        <f>VLOOKUP($A388,'FtLauderdale GTs'!$A:$Z,17,0)</f>
        <v>42522</v>
      </c>
      <c r="M388" s="6">
        <f>VLOOKUP($A388,'FtLauderdale GTs'!$A:$Z,24,0)</f>
        <v>0</v>
      </c>
      <c r="N388" s="6">
        <f>VLOOKUP($A388,'FtLauderdale GTs'!$A:$Z,25,0)</f>
        <v>0</v>
      </c>
      <c r="O388" s="6">
        <f>VLOOKUP($A388,'FtLauderdale GTs'!$A:$Z,26,0)</f>
        <v>0</v>
      </c>
      <c r="P388" s="6">
        <f t="shared" si="5"/>
        <v>0</v>
      </c>
    </row>
    <row r="389" spans="1:16" x14ac:dyDescent="0.25">
      <c r="A389" s="11">
        <v>817887</v>
      </c>
      <c r="B389" s="11" t="s">
        <v>24</v>
      </c>
      <c r="C389" s="11" t="s">
        <v>41</v>
      </c>
      <c r="D389" s="11" t="s">
        <v>42</v>
      </c>
      <c r="E389" s="11" t="s">
        <v>138</v>
      </c>
      <c r="F389" s="18">
        <v>34151</v>
      </c>
      <c r="G389" s="19">
        <v>34151</v>
      </c>
      <c r="H389" s="11" t="s">
        <v>68</v>
      </c>
      <c r="I389" s="11" t="s">
        <v>39</v>
      </c>
      <c r="J389" s="11" t="s">
        <v>70</v>
      </c>
      <c r="K389" s="11" t="s">
        <v>23</v>
      </c>
      <c r="L389" s="19">
        <f>VLOOKUP($A389,'FtLauderdale GTs'!$A:$Z,17,0)</f>
        <v>42644</v>
      </c>
      <c r="M389" s="6">
        <f>VLOOKUP($A389,'FtLauderdale GTs'!$A:$Z,24,0)</f>
        <v>0</v>
      </c>
      <c r="N389" s="6">
        <f>VLOOKUP($A389,'FtLauderdale GTs'!$A:$Z,25,0)</f>
        <v>0</v>
      </c>
      <c r="O389" s="6">
        <f>VLOOKUP($A389,'FtLauderdale GTs'!$A:$Z,26,0)</f>
        <v>0</v>
      </c>
      <c r="P389" s="6">
        <f t="shared" ref="P389:P452" si="6">+M389-N389-O389</f>
        <v>0</v>
      </c>
    </row>
    <row r="390" spans="1:16" x14ac:dyDescent="0.25">
      <c r="A390" s="11">
        <v>817888</v>
      </c>
      <c r="B390" s="11" t="s">
        <v>24</v>
      </c>
      <c r="C390" s="11" t="s">
        <v>41</v>
      </c>
      <c r="D390" s="11" t="s">
        <v>42</v>
      </c>
      <c r="E390" s="11" t="s">
        <v>138</v>
      </c>
      <c r="F390" s="18">
        <v>34151</v>
      </c>
      <c r="G390" s="19">
        <v>34151</v>
      </c>
      <c r="H390" s="11" t="s">
        <v>68</v>
      </c>
      <c r="I390" s="11" t="s">
        <v>39</v>
      </c>
      <c r="J390" s="11" t="s">
        <v>70</v>
      </c>
      <c r="K390" s="11" t="s">
        <v>23</v>
      </c>
      <c r="L390" s="19">
        <f>VLOOKUP($A390,'FtLauderdale GTs'!$A:$Z,17,0)</f>
        <v>42522</v>
      </c>
      <c r="M390" s="6">
        <f>VLOOKUP($A390,'FtLauderdale GTs'!$A:$Z,24,0)</f>
        <v>0</v>
      </c>
      <c r="N390" s="6">
        <f>VLOOKUP($A390,'FtLauderdale GTs'!$A:$Z,25,0)</f>
        <v>0</v>
      </c>
      <c r="O390" s="6">
        <f>VLOOKUP($A390,'FtLauderdale GTs'!$A:$Z,26,0)</f>
        <v>0</v>
      </c>
      <c r="P390" s="6">
        <f t="shared" si="6"/>
        <v>0</v>
      </c>
    </row>
    <row r="391" spans="1:16" x14ac:dyDescent="0.25">
      <c r="A391" s="11">
        <v>817889</v>
      </c>
      <c r="B391" s="11" t="s">
        <v>24</v>
      </c>
      <c r="C391" s="11" t="s">
        <v>41</v>
      </c>
      <c r="D391" s="11" t="s">
        <v>42</v>
      </c>
      <c r="E391" s="11" t="s">
        <v>138</v>
      </c>
      <c r="F391" s="18">
        <v>34151</v>
      </c>
      <c r="G391" s="19">
        <v>34151</v>
      </c>
      <c r="H391" s="11" t="s">
        <v>68</v>
      </c>
      <c r="I391" s="11" t="s">
        <v>39</v>
      </c>
      <c r="J391" s="11" t="s">
        <v>70</v>
      </c>
      <c r="K391" s="11" t="s">
        <v>23</v>
      </c>
      <c r="L391" s="19">
        <f>VLOOKUP($A391,'FtLauderdale GTs'!$A:$Z,17,0)</f>
        <v>42644</v>
      </c>
      <c r="M391" s="6">
        <f>VLOOKUP($A391,'FtLauderdale GTs'!$A:$Z,24,0)</f>
        <v>0</v>
      </c>
      <c r="N391" s="6">
        <f>VLOOKUP($A391,'FtLauderdale GTs'!$A:$Z,25,0)</f>
        <v>0</v>
      </c>
      <c r="O391" s="6">
        <f>VLOOKUP($A391,'FtLauderdale GTs'!$A:$Z,26,0)</f>
        <v>0</v>
      </c>
      <c r="P391" s="6">
        <f t="shared" si="6"/>
        <v>0</v>
      </c>
    </row>
    <row r="392" spans="1:16" x14ac:dyDescent="0.25">
      <c r="A392" s="11">
        <v>41194468</v>
      </c>
      <c r="B392" s="11" t="s">
        <v>24</v>
      </c>
      <c r="C392" s="11" t="s">
        <v>41</v>
      </c>
      <c r="D392" s="11" t="s">
        <v>42</v>
      </c>
      <c r="E392" s="11" t="s">
        <v>390</v>
      </c>
      <c r="F392" s="18">
        <v>38018</v>
      </c>
      <c r="G392" s="19">
        <v>38018</v>
      </c>
      <c r="H392" s="11" t="s">
        <v>68</v>
      </c>
      <c r="I392" s="11" t="s">
        <v>39</v>
      </c>
      <c r="J392" s="11" t="s">
        <v>70</v>
      </c>
      <c r="K392" s="11" t="s">
        <v>23</v>
      </c>
      <c r="L392" s="19">
        <f>VLOOKUP($A392,'FtLauderdale GTs'!$A:$Z,17,0)</f>
        <v>42522</v>
      </c>
      <c r="M392" s="6">
        <f>VLOOKUP($A392,'FtLauderdale GTs'!$A:$Z,24,0)</f>
        <v>0</v>
      </c>
      <c r="N392" s="6">
        <f>VLOOKUP($A392,'FtLauderdale GTs'!$A:$Z,25,0)</f>
        <v>0</v>
      </c>
      <c r="O392" s="6">
        <f>VLOOKUP($A392,'FtLauderdale GTs'!$A:$Z,26,0)</f>
        <v>0</v>
      </c>
      <c r="P392" s="6">
        <f t="shared" si="6"/>
        <v>0</v>
      </c>
    </row>
    <row r="393" spans="1:16" x14ac:dyDescent="0.25">
      <c r="A393" s="11">
        <v>49154475</v>
      </c>
      <c r="B393" s="11" t="s">
        <v>24</v>
      </c>
      <c r="C393" s="11" t="s">
        <v>41</v>
      </c>
      <c r="D393" s="11" t="s">
        <v>42</v>
      </c>
      <c r="E393" s="11" t="s">
        <v>390</v>
      </c>
      <c r="F393" s="18">
        <v>38292</v>
      </c>
      <c r="G393" s="19">
        <v>38322</v>
      </c>
      <c r="H393" s="11" t="s">
        <v>68</v>
      </c>
      <c r="I393" s="11" t="s">
        <v>39</v>
      </c>
      <c r="J393" s="11" t="s">
        <v>70</v>
      </c>
      <c r="K393" s="11" t="s">
        <v>23</v>
      </c>
      <c r="L393" s="19">
        <f>VLOOKUP($A393,'FtLauderdale GTs'!$A:$Z,17,0)</f>
        <v>42644</v>
      </c>
      <c r="M393" s="6">
        <f>VLOOKUP($A393,'FtLauderdale GTs'!$A:$Z,24,0)</f>
        <v>0</v>
      </c>
      <c r="N393" s="6">
        <f>VLOOKUP($A393,'FtLauderdale GTs'!$A:$Z,25,0)</f>
        <v>0</v>
      </c>
      <c r="O393" s="6">
        <f>VLOOKUP($A393,'FtLauderdale GTs'!$A:$Z,26,0)</f>
        <v>0</v>
      </c>
      <c r="P393" s="6">
        <f t="shared" si="6"/>
        <v>0</v>
      </c>
    </row>
    <row r="394" spans="1:16" x14ac:dyDescent="0.25">
      <c r="A394" s="11">
        <v>59526624</v>
      </c>
      <c r="B394" s="11" t="s">
        <v>24</v>
      </c>
      <c r="C394" s="11" t="s">
        <v>41</v>
      </c>
      <c r="D394" s="11" t="s">
        <v>42</v>
      </c>
      <c r="E394" s="11" t="s">
        <v>424</v>
      </c>
      <c r="F394" s="18">
        <v>38718</v>
      </c>
      <c r="G394" s="19">
        <v>38718</v>
      </c>
      <c r="H394" s="11" t="s">
        <v>68</v>
      </c>
      <c r="I394" s="11" t="s">
        <v>39</v>
      </c>
      <c r="J394" s="11" t="s">
        <v>70</v>
      </c>
      <c r="K394" s="11" t="s">
        <v>23</v>
      </c>
      <c r="L394" s="19">
        <f>VLOOKUP($A394,'FtLauderdale GTs'!$A:$Z,17,0)</f>
        <v>42522</v>
      </c>
      <c r="M394" s="6">
        <f>VLOOKUP($A394,'FtLauderdale GTs'!$A:$Z,24,0)</f>
        <v>0</v>
      </c>
      <c r="N394" s="6">
        <f>VLOOKUP($A394,'FtLauderdale GTs'!$A:$Z,25,0)</f>
        <v>0</v>
      </c>
      <c r="O394" s="6">
        <f>VLOOKUP($A394,'FtLauderdale GTs'!$A:$Z,26,0)</f>
        <v>0</v>
      </c>
      <c r="P394" s="6">
        <f t="shared" si="6"/>
        <v>0</v>
      </c>
    </row>
    <row r="395" spans="1:16" x14ac:dyDescent="0.25">
      <c r="A395" s="11">
        <v>64337170</v>
      </c>
      <c r="B395" s="11" t="s">
        <v>24</v>
      </c>
      <c r="C395" s="11" t="s">
        <v>41</v>
      </c>
      <c r="D395" s="11" t="s">
        <v>42</v>
      </c>
      <c r="E395" s="11" t="s">
        <v>424</v>
      </c>
      <c r="F395" s="18">
        <v>38869</v>
      </c>
      <c r="G395" s="19">
        <v>38869</v>
      </c>
      <c r="H395" s="11" t="s">
        <v>68</v>
      </c>
      <c r="I395" s="11" t="s">
        <v>39</v>
      </c>
      <c r="J395" s="11" t="s">
        <v>70</v>
      </c>
      <c r="K395" s="11" t="s">
        <v>23</v>
      </c>
      <c r="L395" s="19">
        <f>VLOOKUP($A395,'FtLauderdale GTs'!$A:$Z,17,0)</f>
        <v>42644</v>
      </c>
      <c r="M395" s="6">
        <f>VLOOKUP($A395,'FtLauderdale GTs'!$A:$Z,24,0)</f>
        <v>0</v>
      </c>
      <c r="N395" s="6">
        <f>VLOOKUP($A395,'FtLauderdale GTs'!$A:$Z,25,0)</f>
        <v>0</v>
      </c>
      <c r="O395" s="6">
        <f>VLOOKUP($A395,'FtLauderdale GTs'!$A:$Z,26,0)</f>
        <v>0</v>
      </c>
      <c r="P395" s="6">
        <f t="shared" si="6"/>
        <v>0</v>
      </c>
    </row>
    <row r="396" spans="1:16" x14ac:dyDescent="0.25">
      <c r="A396" s="11">
        <v>70358689</v>
      </c>
      <c r="B396" s="11" t="s">
        <v>24</v>
      </c>
      <c r="C396" s="11" t="s">
        <v>41</v>
      </c>
      <c r="D396" s="11" t="s">
        <v>42</v>
      </c>
      <c r="E396" s="11" t="s">
        <v>424</v>
      </c>
      <c r="F396" s="18">
        <v>39052</v>
      </c>
      <c r="G396" s="19">
        <v>39052</v>
      </c>
      <c r="H396" s="11" t="s">
        <v>68</v>
      </c>
      <c r="I396" s="11" t="s">
        <v>39</v>
      </c>
      <c r="J396" s="11" t="s">
        <v>70</v>
      </c>
      <c r="K396" s="11" t="s">
        <v>23</v>
      </c>
      <c r="L396" s="19">
        <f>VLOOKUP($A396,'FtLauderdale GTs'!$A:$Z,17,0)</f>
        <v>42522</v>
      </c>
      <c r="M396" s="6">
        <f>VLOOKUP($A396,'FtLauderdale GTs'!$A:$Z,24,0)</f>
        <v>0</v>
      </c>
      <c r="N396" s="6">
        <f>VLOOKUP($A396,'FtLauderdale GTs'!$A:$Z,25,0)</f>
        <v>0</v>
      </c>
      <c r="O396" s="6">
        <f>VLOOKUP($A396,'FtLauderdale GTs'!$A:$Z,26,0)</f>
        <v>0</v>
      </c>
      <c r="P396" s="6">
        <f t="shared" si="6"/>
        <v>0</v>
      </c>
    </row>
    <row r="397" spans="1:16" x14ac:dyDescent="0.25">
      <c r="A397" s="11">
        <v>101835117</v>
      </c>
      <c r="B397" s="11" t="s">
        <v>24</v>
      </c>
      <c r="C397" s="11" t="s">
        <v>41</v>
      </c>
      <c r="D397" s="11" t="s">
        <v>42</v>
      </c>
      <c r="E397" s="11" t="s">
        <v>462</v>
      </c>
      <c r="F397" s="18">
        <v>40483</v>
      </c>
      <c r="G397" s="19">
        <v>40483</v>
      </c>
      <c r="H397" s="11" t="s">
        <v>68</v>
      </c>
      <c r="I397" s="11" t="s">
        <v>39</v>
      </c>
      <c r="J397" s="11" t="s">
        <v>70</v>
      </c>
      <c r="K397" s="11" t="s">
        <v>23</v>
      </c>
      <c r="L397" s="19">
        <f>VLOOKUP($A397,'FtLauderdale GTs'!$A:$Z,17,0)</f>
        <v>42644</v>
      </c>
      <c r="M397" s="6">
        <f>VLOOKUP($A397,'FtLauderdale GTs'!$A:$Z,24,0)</f>
        <v>0</v>
      </c>
      <c r="N397" s="6">
        <f>VLOOKUP($A397,'FtLauderdale GTs'!$A:$Z,25,0)</f>
        <v>0</v>
      </c>
      <c r="O397" s="6">
        <f>VLOOKUP($A397,'FtLauderdale GTs'!$A:$Z,26,0)</f>
        <v>0</v>
      </c>
      <c r="P397" s="6">
        <f t="shared" si="6"/>
        <v>0</v>
      </c>
    </row>
    <row r="398" spans="1:16" x14ac:dyDescent="0.25">
      <c r="A398" s="11">
        <v>102328199</v>
      </c>
      <c r="B398" s="11" t="s">
        <v>24</v>
      </c>
      <c r="C398" s="11" t="s">
        <v>41</v>
      </c>
      <c r="D398" s="11" t="s">
        <v>42</v>
      </c>
      <c r="E398" s="11" t="s">
        <v>462</v>
      </c>
      <c r="F398" s="18">
        <v>40513</v>
      </c>
      <c r="G398" s="19">
        <v>40513</v>
      </c>
      <c r="H398" s="11" t="s">
        <v>68</v>
      </c>
      <c r="I398" s="11" t="s">
        <v>39</v>
      </c>
      <c r="J398" s="11" t="s">
        <v>70</v>
      </c>
      <c r="K398" s="11" t="s">
        <v>23</v>
      </c>
      <c r="L398" s="19">
        <f>VLOOKUP($A398,'FtLauderdale GTs'!$A:$Z,17,0)</f>
        <v>42522</v>
      </c>
      <c r="M398" s="6">
        <f>VLOOKUP($A398,'FtLauderdale GTs'!$A:$Z,24,0)</f>
        <v>0</v>
      </c>
      <c r="N398" s="6">
        <f>VLOOKUP($A398,'FtLauderdale GTs'!$A:$Z,25,0)</f>
        <v>0</v>
      </c>
      <c r="O398" s="6">
        <f>VLOOKUP($A398,'FtLauderdale GTs'!$A:$Z,26,0)</f>
        <v>0</v>
      </c>
      <c r="P398" s="6">
        <f t="shared" si="6"/>
        <v>0</v>
      </c>
    </row>
    <row r="399" spans="1:16" x14ac:dyDescent="0.25">
      <c r="A399" s="11">
        <v>102328267</v>
      </c>
      <c r="B399" s="11" t="s">
        <v>24</v>
      </c>
      <c r="C399" s="11" t="s">
        <v>41</v>
      </c>
      <c r="D399" s="11" t="s">
        <v>42</v>
      </c>
      <c r="E399" s="11" t="s">
        <v>462</v>
      </c>
      <c r="F399" s="18">
        <v>40513</v>
      </c>
      <c r="G399" s="19">
        <v>40513</v>
      </c>
      <c r="H399" s="11" t="s">
        <v>68</v>
      </c>
      <c r="I399" s="11" t="s">
        <v>39</v>
      </c>
      <c r="J399" s="11" t="s">
        <v>70</v>
      </c>
      <c r="K399" s="11" t="s">
        <v>23</v>
      </c>
      <c r="L399" s="19">
        <f>VLOOKUP($A399,'FtLauderdale GTs'!$A:$Z,17,0)</f>
        <v>42644</v>
      </c>
      <c r="M399" s="6">
        <f>VLOOKUP($A399,'FtLauderdale GTs'!$A:$Z,24,0)</f>
        <v>0</v>
      </c>
      <c r="N399" s="6">
        <f>VLOOKUP($A399,'FtLauderdale GTs'!$A:$Z,25,0)</f>
        <v>0</v>
      </c>
      <c r="O399" s="6">
        <f>VLOOKUP($A399,'FtLauderdale GTs'!$A:$Z,26,0)</f>
        <v>0</v>
      </c>
      <c r="P399" s="6">
        <f t="shared" si="6"/>
        <v>0</v>
      </c>
    </row>
    <row r="400" spans="1:16" x14ac:dyDescent="0.25">
      <c r="A400" s="11">
        <v>102789570</v>
      </c>
      <c r="B400" s="11" t="s">
        <v>24</v>
      </c>
      <c r="C400" s="11" t="s">
        <v>41</v>
      </c>
      <c r="D400" s="11" t="s">
        <v>42</v>
      </c>
      <c r="E400" s="11" t="s">
        <v>462</v>
      </c>
      <c r="F400" s="18">
        <v>40513</v>
      </c>
      <c r="G400" s="19">
        <v>40544</v>
      </c>
      <c r="H400" s="11" t="s">
        <v>68</v>
      </c>
      <c r="I400" s="11" t="s">
        <v>39</v>
      </c>
      <c r="J400" s="11" t="s">
        <v>70</v>
      </c>
      <c r="K400" s="11" t="s">
        <v>23</v>
      </c>
      <c r="L400" s="19">
        <f>VLOOKUP($A400,'FtLauderdale GTs'!$A:$Z,17,0)</f>
        <v>42522</v>
      </c>
      <c r="M400" s="6">
        <f>VLOOKUP($A400,'FtLauderdale GTs'!$A:$Z,24,0)</f>
        <v>0</v>
      </c>
      <c r="N400" s="6">
        <f>VLOOKUP($A400,'FtLauderdale GTs'!$A:$Z,25,0)</f>
        <v>0</v>
      </c>
      <c r="O400" s="6">
        <f>VLOOKUP($A400,'FtLauderdale GTs'!$A:$Z,26,0)</f>
        <v>0</v>
      </c>
      <c r="P400" s="6">
        <f t="shared" si="6"/>
        <v>0</v>
      </c>
    </row>
    <row r="401" spans="1:16" x14ac:dyDescent="0.25">
      <c r="A401" s="11">
        <v>102794378</v>
      </c>
      <c r="B401" s="11" t="s">
        <v>24</v>
      </c>
      <c r="C401" s="11" t="s">
        <v>41</v>
      </c>
      <c r="D401" s="11" t="s">
        <v>42</v>
      </c>
      <c r="E401" s="11" t="s">
        <v>462</v>
      </c>
      <c r="F401" s="18">
        <v>40513</v>
      </c>
      <c r="G401" s="19">
        <v>40544</v>
      </c>
      <c r="H401" s="11" t="s">
        <v>68</v>
      </c>
      <c r="I401" s="11" t="s">
        <v>39</v>
      </c>
      <c r="J401" s="11" t="s">
        <v>70</v>
      </c>
      <c r="K401" s="11" t="s">
        <v>23</v>
      </c>
      <c r="L401" s="19">
        <f>VLOOKUP($A401,'FtLauderdale GTs'!$A:$Z,17,0)</f>
        <v>42644</v>
      </c>
      <c r="M401" s="6">
        <f>VLOOKUP($A401,'FtLauderdale GTs'!$A:$Z,24,0)</f>
        <v>0</v>
      </c>
      <c r="N401" s="6">
        <f>VLOOKUP($A401,'FtLauderdale GTs'!$A:$Z,25,0)</f>
        <v>0</v>
      </c>
      <c r="O401" s="6">
        <f>VLOOKUP($A401,'FtLauderdale GTs'!$A:$Z,26,0)</f>
        <v>0</v>
      </c>
      <c r="P401" s="6">
        <f t="shared" si="6"/>
        <v>0</v>
      </c>
    </row>
    <row r="402" spans="1:16" x14ac:dyDescent="0.25">
      <c r="A402" s="11">
        <v>624808890</v>
      </c>
      <c r="B402" s="11" t="s">
        <v>24</v>
      </c>
      <c r="C402" s="11" t="s">
        <v>41</v>
      </c>
      <c r="D402" s="11" t="s">
        <v>42</v>
      </c>
      <c r="E402" s="11" t="s">
        <v>471</v>
      </c>
      <c r="F402" s="18">
        <v>40817</v>
      </c>
      <c r="G402" s="19">
        <v>40817</v>
      </c>
      <c r="H402" s="11" t="s">
        <v>68</v>
      </c>
      <c r="I402" s="11" t="s">
        <v>39</v>
      </c>
      <c r="J402" s="11" t="s">
        <v>70</v>
      </c>
      <c r="K402" s="11" t="s">
        <v>23</v>
      </c>
      <c r="L402" s="19">
        <f>VLOOKUP($A402,'FtLauderdale GTs'!$A:$Z,17,0)</f>
        <v>42522</v>
      </c>
      <c r="M402" s="6">
        <f>VLOOKUP($A402,'FtLauderdale GTs'!$A:$Z,24,0)</f>
        <v>0</v>
      </c>
      <c r="N402" s="6">
        <f>VLOOKUP($A402,'FtLauderdale GTs'!$A:$Z,25,0)</f>
        <v>0</v>
      </c>
      <c r="O402" s="6">
        <f>VLOOKUP($A402,'FtLauderdale GTs'!$A:$Z,26,0)</f>
        <v>0</v>
      </c>
      <c r="P402" s="6">
        <f t="shared" si="6"/>
        <v>0</v>
      </c>
    </row>
    <row r="403" spans="1:16" x14ac:dyDescent="0.25">
      <c r="A403" s="11">
        <v>626076939</v>
      </c>
      <c r="B403" s="11" t="s">
        <v>24</v>
      </c>
      <c r="C403" s="11" t="s">
        <v>41</v>
      </c>
      <c r="D403" s="11" t="s">
        <v>42</v>
      </c>
      <c r="E403" s="11" t="s">
        <v>471</v>
      </c>
      <c r="F403" s="18">
        <v>40848</v>
      </c>
      <c r="G403" s="19">
        <v>40848</v>
      </c>
      <c r="H403" s="11" t="s">
        <v>68</v>
      </c>
      <c r="I403" s="11" t="s">
        <v>39</v>
      </c>
      <c r="J403" s="11" t="s">
        <v>70</v>
      </c>
      <c r="K403" s="11" t="s">
        <v>23</v>
      </c>
      <c r="L403" s="19">
        <f>VLOOKUP($A403,'FtLauderdale GTs'!$A:$Z,17,0)</f>
        <v>42644</v>
      </c>
      <c r="M403" s="6">
        <f>VLOOKUP($A403,'FtLauderdale GTs'!$A:$Z,24,0)</f>
        <v>0</v>
      </c>
      <c r="N403" s="6">
        <f>VLOOKUP($A403,'FtLauderdale GTs'!$A:$Z,25,0)</f>
        <v>0</v>
      </c>
      <c r="O403" s="6">
        <f>VLOOKUP($A403,'FtLauderdale GTs'!$A:$Z,26,0)</f>
        <v>0</v>
      </c>
      <c r="P403" s="6">
        <f t="shared" si="6"/>
        <v>0</v>
      </c>
    </row>
    <row r="404" spans="1:16" x14ac:dyDescent="0.25">
      <c r="A404" s="11">
        <v>631261025</v>
      </c>
      <c r="B404" s="11" t="s">
        <v>24</v>
      </c>
      <c r="C404" s="11" t="s">
        <v>41</v>
      </c>
      <c r="D404" s="11" t="s">
        <v>42</v>
      </c>
      <c r="E404" s="11" t="s">
        <v>395</v>
      </c>
      <c r="F404" s="18">
        <v>40969</v>
      </c>
      <c r="G404" s="19">
        <v>41030</v>
      </c>
      <c r="H404" s="11" t="s">
        <v>68</v>
      </c>
      <c r="I404" s="11" t="s">
        <v>39</v>
      </c>
      <c r="J404" s="11" t="s">
        <v>70</v>
      </c>
      <c r="K404" s="11" t="s">
        <v>23</v>
      </c>
      <c r="L404" s="19">
        <f>VLOOKUP($A404,'FtLauderdale GTs'!$A:$Z,17,0)</f>
        <v>42522</v>
      </c>
      <c r="M404" s="6">
        <f>VLOOKUP($A404,'FtLauderdale GTs'!$A:$Z,24,0)</f>
        <v>0</v>
      </c>
      <c r="N404" s="6">
        <f>VLOOKUP($A404,'FtLauderdale GTs'!$A:$Z,25,0)</f>
        <v>0</v>
      </c>
      <c r="O404" s="6">
        <f>VLOOKUP($A404,'FtLauderdale GTs'!$A:$Z,26,0)</f>
        <v>0</v>
      </c>
      <c r="P404" s="6">
        <f t="shared" si="6"/>
        <v>0</v>
      </c>
    </row>
    <row r="405" spans="1:16" x14ac:dyDescent="0.25">
      <c r="A405" s="11">
        <v>637001251</v>
      </c>
      <c r="B405" s="11" t="s">
        <v>24</v>
      </c>
      <c r="C405" s="11" t="s">
        <v>41</v>
      </c>
      <c r="D405" s="11" t="s">
        <v>42</v>
      </c>
      <c r="E405" s="11" t="s">
        <v>395</v>
      </c>
      <c r="F405" s="18">
        <v>41183</v>
      </c>
      <c r="G405" s="19">
        <v>41183</v>
      </c>
      <c r="H405" s="11" t="s">
        <v>68</v>
      </c>
      <c r="I405" s="11" t="s">
        <v>39</v>
      </c>
      <c r="J405" s="11" t="s">
        <v>70</v>
      </c>
      <c r="K405" s="11" t="s">
        <v>23</v>
      </c>
      <c r="L405" s="19">
        <f>VLOOKUP($A405,'FtLauderdale GTs'!$A:$Z,17,0)</f>
        <v>42644</v>
      </c>
      <c r="M405" s="6">
        <f>VLOOKUP($A405,'FtLauderdale GTs'!$A:$Z,24,0)</f>
        <v>0</v>
      </c>
      <c r="N405" s="6">
        <f>VLOOKUP($A405,'FtLauderdale GTs'!$A:$Z,25,0)</f>
        <v>0</v>
      </c>
      <c r="O405" s="6">
        <f>VLOOKUP($A405,'FtLauderdale GTs'!$A:$Z,26,0)</f>
        <v>0</v>
      </c>
      <c r="P405" s="6">
        <f t="shared" si="6"/>
        <v>0</v>
      </c>
    </row>
    <row r="406" spans="1:16" x14ac:dyDescent="0.25">
      <c r="A406" s="11">
        <v>639860554</v>
      </c>
      <c r="B406" s="11" t="s">
        <v>24</v>
      </c>
      <c r="C406" s="11" t="s">
        <v>41</v>
      </c>
      <c r="D406" s="11" t="s">
        <v>42</v>
      </c>
      <c r="E406" s="11" t="s">
        <v>395</v>
      </c>
      <c r="F406" s="18">
        <v>41183</v>
      </c>
      <c r="G406" s="19">
        <v>41275</v>
      </c>
      <c r="H406" s="11" t="s">
        <v>68</v>
      </c>
      <c r="I406" s="11" t="s">
        <v>39</v>
      </c>
      <c r="J406" s="11" t="s">
        <v>70</v>
      </c>
      <c r="K406" s="11" t="s">
        <v>23</v>
      </c>
      <c r="L406" s="19">
        <f>VLOOKUP($A406,'FtLauderdale GTs'!$A:$Z,17,0)</f>
        <v>42522</v>
      </c>
      <c r="M406" s="6">
        <f>VLOOKUP($A406,'FtLauderdale GTs'!$A:$Z,24,0)</f>
        <v>0</v>
      </c>
      <c r="N406" s="6">
        <f>VLOOKUP($A406,'FtLauderdale GTs'!$A:$Z,25,0)</f>
        <v>0</v>
      </c>
      <c r="O406" s="6">
        <f>VLOOKUP($A406,'FtLauderdale GTs'!$A:$Z,26,0)</f>
        <v>0</v>
      </c>
      <c r="P406" s="6">
        <f t="shared" si="6"/>
        <v>0</v>
      </c>
    </row>
    <row r="407" spans="1:16" x14ac:dyDescent="0.25">
      <c r="A407" s="11">
        <v>640490891</v>
      </c>
      <c r="B407" s="11" t="s">
        <v>24</v>
      </c>
      <c r="C407" s="11" t="s">
        <v>41</v>
      </c>
      <c r="D407" s="11" t="s">
        <v>42</v>
      </c>
      <c r="E407" s="11" t="s">
        <v>477</v>
      </c>
      <c r="F407" s="18">
        <v>41306</v>
      </c>
      <c r="G407" s="19">
        <v>41306</v>
      </c>
      <c r="H407" s="11" t="s">
        <v>68</v>
      </c>
      <c r="I407" s="11" t="s">
        <v>39</v>
      </c>
      <c r="J407" s="11" t="s">
        <v>70</v>
      </c>
      <c r="K407" s="11" t="s">
        <v>23</v>
      </c>
      <c r="L407" s="19">
        <f>VLOOKUP($A407,'FtLauderdale GTs'!$A:$Z,17,0)</f>
        <v>42644</v>
      </c>
      <c r="M407" s="6">
        <f>VLOOKUP($A407,'FtLauderdale GTs'!$A:$Z,24,0)</f>
        <v>0</v>
      </c>
      <c r="N407" s="6">
        <f>VLOOKUP($A407,'FtLauderdale GTs'!$A:$Z,25,0)</f>
        <v>0</v>
      </c>
      <c r="O407" s="6">
        <f>VLOOKUP($A407,'FtLauderdale GTs'!$A:$Z,26,0)</f>
        <v>0</v>
      </c>
      <c r="P407" s="6">
        <f t="shared" si="6"/>
        <v>0</v>
      </c>
    </row>
    <row r="408" spans="1:16" x14ac:dyDescent="0.25">
      <c r="A408" s="11">
        <v>640518705</v>
      </c>
      <c r="B408" s="11" t="s">
        <v>24</v>
      </c>
      <c r="C408" s="11" t="s">
        <v>41</v>
      </c>
      <c r="D408" s="11" t="s">
        <v>42</v>
      </c>
      <c r="E408" s="11" t="s">
        <v>395</v>
      </c>
      <c r="F408" s="18">
        <v>41183</v>
      </c>
      <c r="G408" s="19">
        <v>41306</v>
      </c>
      <c r="H408" s="11" t="s">
        <v>68</v>
      </c>
      <c r="I408" s="11" t="s">
        <v>39</v>
      </c>
      <c r="J408" s="11" t="s">
        <v>70</v>
      </c>
      <c r="K408" s="11" t="s">
        <v>23</v>
      </c>
      <c r="L408" s="19">
        <f>VLOOKUP($A408,'FtLauderdale GTs'!$A:$Z,17,0)</f>
        <v>42522</v>
      </c>
      <c r="M408" s="6">
        <f>VLOOKUP($A408,'FtLauderdale GTs'!$A:$Z,24,0)</f>
        <v>0</v>
      </c>
      <c r="N408" s="6">
        <f>VLOOKUP($A408,'FtLauderdale GTs'!$A:$Z,25,0)</f>
        <v>0</v>
      </c>
      <c r="O408" s="6">
        <f>VLOOKUP($A408,'FtLauderdale GTs'!$A:$Z,26,0)</f>
        <v>0</v>
      </c>
      <c r="P408" s="6">
        <f t="shared" si="6"/>
        <v>0</v>
      </c>
    </row>
    <row r="409" spans="1:16" x14ac:dyDescent="0.25">
      <c r="A409" s="11">
        <v>641580552</v>
      </c>
      <c r="B409" s="11" t="s">
        <v>24</v>
      </c>
      <c r="C409" s="11" t="s">
        <v>41</v>
      </c>
      <c r="D409" s="11" t="s">
        <v>42</v>
      </c>
      <c r="E409" s="11" t="s">
        <v>477</v>
      </c>
      <c r="F409" s="18">
        <v>41306</v>
      </c>
      <c r="G409" s="19">
        <v>41334</v>
      </c>
      <c r="H409" s="11" t="s">
        <v>68</v>
      </c>
      <c r="I409" s="11" t="s">
        <v>39</v>
      </c>
      <c r="J409" s="11" t="s">
        <v>70</v>
      </c>
      <c r="K409" s="11" t="s">
        <v>23</v>
      </c>
      <c r="L409" s="19">
        <f>VLOOKUP($A409,'FtLauderdale GTs'!$A:$Z,17,0)</f>
        <v>42644</v>
      </c>
      <c r="M409" s="6">
        <f>VLOOKUP($A409,'FtLauderdale GTs'!$A:$Z,24,0)</f>
        <v>0</v>
      </c>
      <c r="N409" s="6">
        <f>VLOOKUP($A409,'FtLauderdale GTs'!$A:$Z,25,0)</f>
        <v>0</v>
      </c>
      <c r="O409" s="6">
        <f>VLOOKUP($A409,'FtLauderdale GTs'!$A:$Z,26,0)</f>
        <v>0</v>
      </c>
      <c r="P409" s="6">
        <f t="shared" si="6"/>
        <v>0</v>
      </c>
    </row>
    <row r="410" spans="1:16" x14ac:dyDescent="0.25">
      <c r="A410" s="11">
        <v>641583399</v>
      </c>
      <c r="B410" s="11" t="s">
        <v>24</v>
      </c>
      <c r="C410" s="11" t="s">
        <v>41</v>
      </c>
      <c r="D410" s="11" t="s">
        <v>42</v>
      </c>
      <c r="E410" s="11" t="s">
        <v>395</v>
      </c>
      <c r="F410" s="18">
        <v>41183</v>
      </c>
      <c r="G410" s="19">
        <v>41334</v>
      </c>
      <c r="H410" s="11" t="s">
        <v>68</v>
      </c>
      <c r="I410" s="11" t="s">
        <v>39</v>
      </c>
      <c r="J410" s="11" t="s">
        <v>70</v>
      </c>
      <c r="K410" s="11" t="s">
        <v>23</v>
      </c>
      <c r="L410" s="19">
        <f>VLOOKUP($A410,'FtLauderdale GTs'!$A:$Z,17,0)</f>
        <v>42522</v>
      </c>
      <c r="M410" s="6">
        <f>VLOOKUP($A410,'FtLauderdale GTs'!$A:$Z,24,0)</f>
        <v>0</v>
      </c>
      <c r="N410" s="6">
        <f>VLOOKUP($A410,'FtLauderdale GTs'!$A:$Z,25,0)</f>
        <v>0</v>
      </c>
      <c r="O410" s="6">
        <f>VLOOKUP($A410,'FtLauderdale GTs'!$A:$Z,26,0)</f>
        <v>0</v>
      </c>
      <c r="P410" s="6">
        <f t="shared" si="6"/>
        <v>0</v>
      </c>
    </row>
    <row r="411" spans="1:16" x14ac:dyDescent="0.25">
      <c r="A411" s="11">
        <v>653202359</v>
      </c>
      <c r="B411" s="11" t="s">
        <v>24</v>
      </c>
      <c r="C411" s="11" t="s">
        <v>41</v>
      </c>
      <c r="D411" s="11" t="s">
        <v>42</v>
      </c>
      <c r="E411" s="11" t="s">
        <v>477</v>
      </c>
      <c r="F411" s="18">
        <v>41579</v>
      </c>
      <c r="G411" s="19">
        <v>41579</v>
      </c>
      <c r="H411" s="11" t="s">
        <v>68</v>
      </c>
      <c r="I411" s="11" t="s">
        <v>39</v>
      </c>
      <c r="J411" s="11" t="s">
        <v>70</v>
      </c>
      <c r="K411" s="11" t="s">
        <v>23</v>
      </c>
      <c r="L411" s="19">
        <f>VLOOKUP($A411,'FtLauderdale GTs'!$A:$Z,17,0)</f>
        <v>42644</v>
      </c>
      <c r="M411" s="6">
        <f>VLOOKUP($A411,'FtLauderdale GTs'!$A:$Z,24,0)</f>
        <v>0</v>
      </c>
      <c r="N411" s="6">
        <f>VLOOKUP($A411,'FtLauderdale GTs'!$A:$Z,25,0)</f>
        <v>0</v>
      </c>
      <c r="O411" s="6">
        <f>VLOOKUP($A411,'FtLauderdale GTs'!$A:$Z,26,0)</f>
        <v>0</v>
      </c>
      <c r="P411" s="6">
        <f t="shared" si="6"/>
        <v>0</v>
      </c>
    </row>
    <row r="412" spans="1:16" x14ac:dyDescent="0.25">
      <c r="A412" s="11">
        <v>49487</v>
      </c>
      <c r="B412" s="11" t="s">
        <v>24</v>
      </c>
      <c r="C412" s="11" t="s">
        <v>41</v>
      </c>
      <c r="D412" s="11" t="s">
        <v>42</v>
      </c>
      <c r="E412" s="11" t="s">
        <v>29</v>
      </c>
      <c r="F412" s="18">
        <v>27942</v>
      </c>
      <c r="G412" s="19">
        <v>27942</v>
      </c>
      <c r="H412" s="11" t="s">
        <v>20</v>
      </c>
      <c r="I412" s="11" t="s">
        <v>39</v>
      </c>
      <c r="J412" s="11" t="s">
        <v>152</v>
      </c>
      <c r="K412" s="11" t="s">
        <v>23</v>
      </c>
      <c r="L412" s="19">
        <f>VLOOKUP($A412,'FtLauderdale GTs'!$A:$Z,17,0)</f>
        <v>42522</v>
      </c>
      <c r="M412" s="6">
        <f>VLOOKUP($A412,'FtLauderdale GTs'!$A:$Z,24,0)</f>
        <v>0</v>
      </c>
      <c r="N412" s="6">
        <f>VLOOKUP($A412,'FtLauderdale GTs'!$A:$Z,25,0)</f>
        <v>0</v>
      </c>
      <c r="O412" s="6">
        <f>VLOOKUP($A412,'FtLauderdale GTs'!$A:$Z,26,0)</f>
        <v>0</v>
      </c>
      <c r="P412" s="6">
        <f t="shared" si="6"/>
        <v>0</v>
      </c>
    </row>
    <row r="413" spans="1:16" x14ac:dyDescent="0.25">
      <c r="A413" s="11">
        <v>48936</v>
      </c>
      <c r="B413" s="11" t="s">
        <v>24</v>
      </c>
      <c r="C413" s="11" t="s">
        <v>41</v>
      </c>
      <c r="D413" s="11" t="s">
        <v>42</v>
      </c>
      <c r="E413" s="11" t="s">
        <v>61</v>
      </c>
      <c r="F413" s="18">
        <v>25750</v>
      </c>
      <c r="G413" s="19">
        <v>25750</v>
      </c>
      <c r="H413" s="11" t="s">
        <v>20</v>
      </c>
      <c r="I413" s="11" t="s">
        <v>39</v>
      </c>
      <c r="J413" s="11" t="s">
        <v>22</v>
      </c>
      <c r="K413" s="11" t="s">
        <v>23</v>
      </c>
      <c r="L413" s="19">
        <f>VLOOKUP($A413,'FtLauderdale GTs'!$A:$Z,17,0)</f>
        <v>42644</v>
      </c>
      <c r="M413" s="6">
        <f>VLOOKUP($A413,'FtLauderdale GTs'!$A:$Z,24,0)</f>
        <v>0</v>
      </c>
      <c r="N413" s="6">
        <f>VLOOKUP($A413,'FtLauderdale GTs'!$A:$Z,25,0)</f>
        <v>0</v>
      </c>
      <c r="O413" s="6">
        <f>VLOOKUP($A413,'FtLauderdale GTs'!$A:$Z,26,0)</f>
        <v>0</v>
      </c>
      <c r="P413" s="6">
        <f t="shared" si="6"/>
        <v>0</v>
      </c>
    </row>
    <row r="414" spans="1:16" x14ac:dyDescent="0.25">
      <c r="A414" s="11">
        <v>48937</v>
      </c>
      <c r="B414" s="11" t="s">
        <v>24</v>
      </c>
      <c r="C414" s="11" t="s">
        <v>41</v>
      </c>
      <c r="D414" s="11" t="s">
        <v>42</v>
      </c>
      <c r="E414" s="11" t="s">
        <v>54</v>
      </c>
      <c r="F414" s="18">
        <v>26481</v>
      </c>
      <c r="G414" s="19">
        <v>26481</v>
      </c>
      <c r="H414" s="11" t="s">
        <v>20</v>
      </c>
      <c r="I414" s="11" t="s">
        <v>39</v>
      </c>
      <c r="J414" s="11" t="s">
        <v>22</v>
      </c>
      <c r="K414" s="11" t="s">
        <v>23</v>
      </c>
      <c r="L414" s="19">
        <f>VLOOKUP($A414,'FtLauderdale GTs'!$A:$Z,17,0)</f>
        <v>42522</v>
      </c>
      <c r="M414" s="6">
        <f>VLOOKUP($A414,'FtLauderdale GTs'!$A:$Z,24,0)</f>
        <v>0</v>
      </c>
      <c r="N414" s="6">
        <f>VLOOKUP($A414,'FtLauderdale GTs'!$A:$Z,25,0)</f>
        <v>0</v>
      </c>
      <c r="O414" s="6">
        <f>VLOOKUP($A414,'FtLauderdale GTs'!$A:$Z,26,0)</f>
        <v>0</v>
      </c>
      <c r="P414" s="6">
        <f t="shared" si="6"/>
        <v>0</v>
      </c>
    </row>
    <row r="415" spans="1:16" x14ac:dyDescent="0.25">
      <c r="A415" s="11">
        <v>48938</v>
      </c>
      <c r="B415" s="11" t="s">
        <v>24</v>
      </c>
      <c r="C415" s="11" t="s">
        <v>41</v>
      </c>
      <c r="D415" s="11" t="s">
        <v>42</v>
      </c>
      <c r="E415" s="11" t="s">
        <v>28</v>
      </c>
      <c r="F415" s="18">
        <v>27211</v>
      </c>
      <c r="G415" s="19">
        <v>27211</v>
      </c>
      <c r="H415" s="11" t="s">
        <v>20</v>
      </c>
      <c r="I415" s="11" t="s">
        <v>39</v>
      </c>
      <c r="J415" s="11" t="s">
        <v>22</v>
      </c>
      <c r="K415" s="11" t="s">
        <v>23</v>
      </c>
      <c r="L415" s="19">
        <f>VLOOKUP($A415,'FtLauderdale GTs'!$A:$Z,17,0)</f>
        <v>42644</v>
      </c>
      <c r="M415" s="6">
        <f>VLOOKUP($A415,'FtLauderdale GTs'!$A:$Z,24,0)</f>
        <v>0</v>
      </c>
      <c r="N415" s="6">
        <f>VLOOKUP($A415,'FtLauderdale GTs'!$A:$Z,25,0)</f>
        <v>0</v>
      </c>
      <c r="O415" s="6">
        <f>VLOOKUP($A415,'FtLauderdale GTs'!$A:$Z,26,0)</f>
        <v>0</v>
      </c>
      <c r="P415" s="6">
        <f t="shared" si="6"/>
        <v>0</v>
      </c>
    </row>
    <row r="416" spans="1:16" x14ac:dyDescent="0.25">
      <c r="A416" s="11">
        <v>48939</v>
      </c>
      <c r="B416" s="11" t="s">
        <v>24</v>
      </c>
      <c r="C416" s="11" t="s">
        <v>41</v>
      </c>
      <c r="D416" s="11" t="s">
        <v>42</v>
      </c>
      <c r="E416" s="11" t="s">
        <v>29</v>
      </c>
      <c r="F416" s="18">
        <v>27942</v>
      </c>
      <c r="G416" s="19">
        <v>27942</v>
      </c>
      <c r="H416" s="11" t="s">
        <v>20</v>
      </c>
      <c r="I416" s="11" t="s">
        <v>39</v>
      </c>
      <c r="J416" s="11" t="s">
        <v>22</v>
      </c>
      <c r="K416" s="11" t="s">
        <v>23</v>
      </c>
      <c r="L416" s="19">
        <f>VLOOKUP($A416,'FtLauderdale GTs'!$A:$Z,17,0)</f>
        <v>42522</v>
      </c>
      <c r="M416" s="6">
        <f>VLOOKUP($A416,'FtLauderdale GTs'!$A:$Z,24,0)</f>
        <v>0</v>
      </c>
      <c r="N416" s="6">
        <f>VLOOKUP($A416,'FtLauderdale GTs'!$A:$Z,25,0)</f>
        <v>0</v>
      </c>
      <c r="O416" s="6">
        <f>VLOOKUP($A416,'FtLauderdale GTs'!$A:$Z,26,0)</f>
        <v>0</v>
      </c>
      <c r="P416" s="6">
        <f t="shared" si="6"/>
        <v>0</v>
      </c>
    </row>
    <row r="417" spans="1:16" x14ac:dyDescent="0.25">
      <c r="A417" s="11">
        <v>48940</v>
      </c>
      <c r="B417" s="11" t="s">
        <v>24</v>
      </c>
      <c r="C417" s="11" t="s">
        <v>41</v>
      </c>
      <c r="D417" s="11" t="s">
        <v>42</v>
      </c>
      <c r="E417" s="11" t="s">
        <v>85</v>
      </c>
      <c r="F417" s="18">
        <v>28307</v>
      </c>
      <c r="G417" s="19">
        <v>28307</v>
      </c>
      <c r="H417" s="11" t="s">
        <v>20</v>
      </c>
      <c r="I417" s="11" t="s">
        <v>39</v>
      </c>
      <c r="J417" s="11" t="s">
        <v>22</v>
      </c>
      <c r="K417" s="11" t="s">
        <v>23</v>
      </c>
      <c r="L417" s="19">
        <f>VLOOKUP($A417,'FtLauderdale GTs'!$A:$Z,17,0)</f>
        <v>42644</v>
      </c>
      <c r="M417" s="6">
        <f>VLOOKUP($A417,'FtLauderdale GTs'!$A:$Z,24,0)</f>
        <v>0</v>
      </c>
      <c r="N417" s="6">
        <f>VLOOKUP($A417,'FtLauderdale GTs'!$A:$Z,25,0)</f>
        <v>0</v>
      </c>
      <c r="O417" s="6">
        <f>VLOOKUP($A417,'FtLauderdale GTs'!$A:$Z,26,0)</f>
        <v>0</v>
      </c>
      <c r="P417" s="6">
        <f t="shared" si="6"/>
        <v>0</v>
      </c>
    </row>
    <row r="418" spans="1:16" x14ac:dyDescent="0.25">
      <c r="A418" s="11">
        <v>48941</v>
      </c>
      <c r="B418" s="11" t="s">
        <v>24</v>
      </c>
      <c r="C418" s="11" t="s">
        <v>41</v>
      </c>
      <c r="D418" s="11" t="s">
        <v>42</v>
      </c>
      <c r="E418" s="11" t="s">
        <v>51</v>
      </c>
      <c r="F418" s="18">
        <v>28672</v>
      </c>
      <c r="G418" s="19">
        <v>28672</v>
      </c>
      <c r="H418" s="11" t="s">
        <v>20</v>
      </c>
      <c r="I418" s="11" t="s">
        <v>39</v>
      </c>
      <c r="J418" s="11" t="s">
        <v>22</v>
      </c>
      <c r="K418" s="11" t="s">
        <v>23</v>
      </c>
      <c r="L418" s="19">
        <f>VLOOKUP($A418,'FtLauderdale GTs'!$A:$Z,17,0)</f>
        <v>42522</v>
      </c>
      <c r="M418" s="6">
        <f>VLOOKUP($A418,'FtLauderdale GTs'!$A:$Z,24,0)</f>
        <v>0</v>
      </c>
      <c r="N418" s="6">
        <f>VLOOKUP($A418,'FtLauderdale GTs'!$A:$Z,25,0)</f>
        <v>0</v>
      </c>
      <c r="O418" s="6">
        <f>VLOOKUP($A418,'FtLauderdale GTs'!$A:$Z,26,0)</f>
        <v>0</v>
      </c>
      <c r="P418" s="6">
        <f t="shared" si="6"/>
        <v>0</v>
      </c>
    </row>
    <row r="419" spans="1:16" x14ac:dyDescent="0.25">
      <c r="A419" s="11">
        <v>48942</v>
      </c>
      <c r="B419" s="11" t="s">
        <v>24</v>
      </c>
      <c r="C419" s="11" t="s">
        <v>41</v>
      </c>
      <c r="D419" s="11" t="s">
        <v>42</v>
      </c>
      <c r="E419" s="11" t="s">
        <v>80</v>
      </c>
      <c r="F419" s="18">
        <v>29037</v>
      </c>
      <c r="G419" s="19">
        <v>29037</v>
      </c>
      <c r="H419" s="11" t="s">
        <v>20</v>
      </c>
      <c r="I419" s="11" t="s">
        <v>39</v>
      </c>
      <c r="J419" s="11" t="s">
        <v>22</v>
      </c>
      <c r="K419" s="11" t="s">
        <v>23</v>
      </c>
      <c r="L419" s="19">
        <f>VLOOKUP($A419,'FtLauderdale GTs'!$A:$Z,17,0)</f>
        <v>42644</v>
      </c>
      <c r="M419" s="6">
        <f>VLOOKUP($A419,'FtLauderdale GTs'!$A:$Z,24,0)</f>
        <v>0</v>
      </c>
      <c r="N419" s="6">
        <f>VLOOKUP($A419,'FtLauderdale GTs'!$A:$Z,25,0)</f>
        <v>0</v>
      </c>
      <c r="O419" s="6">
        <f>VLOOKUP($A419,'FtLauderdale GTs'!$A:$Z,26,0)</f>
        <v>0</v>
      </c>
      <c r="P419" s="6">
        <f t="shared" si="6"/>
        <v>0</v>
      </c>
    </row>
    <row r="420" spans="1:16" x14ac:dyDescent="0.25">
      <c r="A420" s="11">
        <v>48943</v>
      </c>
      <c r="B420" s="11" t="s">
        <v>24</v>
      </c>
      <c r="C420" s="11" t="s">
        <v>41</v>
      </c>
      <c r="D420" s="11" t="s">
        <v>42</v>
      </c>
      <c r="E420" s="11" t="s">
        <v>81</v>
      </c>
      <c r="F420" s="18">
        <v>29768</v>
      </c>
      <c r="G420" s="19">
        <v>29768</v>
      </c>
      <c r="H420" s="11" t="s">
        <v>20</v>
      </c>
      <c r="I420" s="11" t="s">
        <v>39</v>
      </c>
      <c r="J420" s="11" t="s">
        <v>22</v>
      </c>
      <c r="K420" s="11" t="s">
        <v>23</v>
      </c>
      <c r="L420" s="19">
        <f>VLOOKUP($A420,'FtLauderdale GTs'!$A:$Z,17,0)</f>
        <v>42522</v>
      </c>
      <c r="M420" s="6">
        <f>VLOOKUP($A420,'FtLauderdale GTs'!$A:$Z,24,0)</f>
        <v>0</v>
      </c>
      <c r="N420" s="6">
        <f>VLOOKUP($A420,'FtLauderdale GTs'!$A:$Z,25,0)</f>
        <v>0</v>
      </c>
      <c r="O420" s="6">
        <f>VLOOKUP($A420,'FtLauderdale GTs'!$A:$Z,26,0)</f>
        <v>0</v>
      </c>
      <c r="P420" s="6">
        <f t="shared" si="6"/>
        <v>0</v>
      </c>
    </row>
    <row r="421" spans="1:16" x14ac:dyDescent="0.25">
      <c r="A421" s="11">
        <v>48944</v>
      </c>
      <c r="B421" s="11" t="s">
        <v>24</v>
      </c>
      <c r="C421" s="11" t="s">
        <v>41</v>
      </c>
      <c r="D421" s="11" t="s">
        <v>42</v>
      </c>
      <c r="E421" s="11" t="s">
        <v>84</v>
      </c>
      <c r="F421" s="18">
        <v>30864</v>
      </c>
      <c r="G421" s="19">
        <v>30864</v>
      </c>
      <c r="H421" s="11" t="s">
        <v>20</v>
      </c>
      <c r="I421" s="11" t="s">
        <v>39</v>
      </c>
      <c r="J421" s="11" t="s">
        <v>22</v>
      </c>
      <c r="K421" s="11" t="s">
        <v>23</v>
      </c>
      <c r="L421" s="19">
        <f>VLOOKUP($A421,'FtLauderdale GTs'!$A:$Z,17,0)</f>
        <v>42644</v>
      </c>
      <c r="M421" s="6">
        <f>VLOOKUP($A421,'FtLauderdale GTs'!$A:$Z,24,0)</f>
        <v>0</v>
      </c>
      <c r="N421" s="6">
        <f>VLOOKUP($A421,'FtLauderdale GTs'!$A:$Z,25,0)</f>
        <v>0</v>
      </c>
      <c r="O421" s="6">
        <f>VLOOKUP($A421,'FtLauderdale GTs'!$A:$Z,26,0)</f>
        <v>0</v>
      </c>
      <c r="P421" s="6">
        <f t="shared" si="6"/>
        <v>0</v>
      </c>
    </row>
    <row r="422" spans="1:16" x14ac:dyDescent="0.25">
      <c r="A422" s="11">
        <v>48945</v>
      </c>
      <c r="B422" s="11" t="s">
        <v>24</v>
      </c>
      <c r="C422" s="11" t="s">
        <v>41</v>
      </c>
      <c r="D422" s="11" t="s">
        <v>42</v>
      </c>
      <c r="E422" s="11" t="s">
        <v>86</v>
      </c>
      <c r="F422" s="18">
        <v>31594</v>
      </c>
      <c r="G422" s="19">
        <v>31594</v>
      </c>
      <c r="H422" s="11" t="s">
        <v>20</v>
      </c>
      <c r="I422" s="11" t="s">
        <v>39</v>
      </c>
      <c r="J422" s="11" t="s">
        <v>22</v>
      </c>
      <c r="K422" s="11" t="s">
        <v>23</v>
      </c>
      <c r="L422" s="19">
        <f>VLOOKUP($A422,'FtLauderdale GTs'!$A:$Z,17,0)</f>
        <v>42522</v>
      </c>
      <c r="M422" s="6">
        <f>VLOOKUP($A422,'FtLauderdale GTs'!$A:$Z,24,0)</f>
        <v>0</v>
      </c>
      <c r="N422" s="6">
        <f>VLOOKUP($A422,'FtLauderdale GTs'!$A:$Z,25,0)</f>
        <v>0</v>
      </c>
      <c r="O422" s="6">
        <f>VLOOKUP($A422,'FtLauderdale GTs'!$A:$Z,26,0)</f>
        <v>0</v>
      </c>
      <c r="P422" s="6">
        <f t="shared" si="6"/>
        <v>0</v>
      </c>
    </row>
    <row r="423" spans="1:16" x14ac:dyDescent="0.25">
      <c r="A423" s="11">
        <v>48946</v>
      </c>
      <c r="B423" s="11" t="s">
        <v>24</v>
      </c>
      <c r="C423" s="11" t="s">
        <v>41</v>
      </c>
      <c r="D423" s="11" t="s">
        <v>42</v>
      </c>
      <c r="E423" s="11" t="s">
        <v>87</v>
      </c>
      <c r="F423" s="18">
        <v>33420</v>
      </c>
      <c r="G423" s="19">
        <v>33420</v>
      </c>
      <c r="H423" s="11" t="s">
        <v>20</v>
      </c>
      <c r="I423" s="11" t="s">
        <v>39</v>
      </c>
      <c r="J423" s="11" t="s">
        <v>22</v>
      </c>
      <c r="K423" s="11" t="s">
        <v>23</v>
      </c>
      <c r="L423" s="19">
        <f>VLOOKUP($A423,'FtLauderdale GTs'!$A:$Z,17,0)</f>
        <v>42644</v>
      </c>
      <c r="M423" s="6">
        <f>VLOOKUP($A423,'FtLauderdale GTs'!$A:$Z,24,0)</f>
        <v>0</v>
      </c>
      <c r="N423" s="6">
        <f>VLOOKUP($A423,'FtLauderdale GTs'!$A:$Z,25,0)</f>
        <v>0</v>
      </c>
      <c r="O423" s="6">
        <f>VLOOKUP($A423,'FtLauderdale GTs'!$A:$Z,26,0)</f>
        <v>0</v>
      </c>
      <c r="P423" s="6">
        <f t="shared" si="6"/>
        <v>0</v>
      </c>
    </row>
    <row r="424" spans="1:16" x14ac:dyDescent="0.25">
      <c r="A424" s="11">
        <v>48947</v>
      </c>
      <c r="B424" s="11" t="s">
        <v>24</v>
      </c>
      <c r="C424" s="11" t="s">
        <v>41</v>
      </c>
      <c r="D424" s="11" t="s">
        <v>42</v>
      </c>
      <c r="E424" s="11" t="s">
        <v>38</v>
      </c>
      <c r="F424" s="18">
        <v>33786</v>
      </c>
      <c r="G424" s="19">
        <v>33786</v>
      </c>
      <c r="H424" s="11" t="s">
        <v>20</v>
      </c>
      <c r="I424" s="11" t="s">
        <v>39</v>
      </c>
      <c r="J424" s="11" t="s">
        <v>22</v>
      </c>
      <c r="K424" s="11" t="s">
        <v>23</v>
      </c>
      <c r="L424" s="19">
        <f>VLOOKUP($A424,'FtLauderdale GTs'!$A:$Z,17,0)</f>
        <v>42522</v>
      </c>
      <c r="M424" s="6">
        <f>VLOOKUP($A424,'FtLauderdale GTs'!$A:$Z,24,0)</f>
        <v>0</v>
      </c>
      <c r="N424" s="6">
        <f>VLOOKUP($A424,'FtLauderdale GTs'!$A:$Z,25,0)</f>
        <v>0</v>
      </c>
      <c r="O424" s="6">
        <f>VLOOKUP($A424,'FtLauderdale GTs'!$A:$Z,26,0)</f>
        <v>0</v>
      </c>
      <c r="P424" s="6">
        <f t="shared" si="6"/>
        <v>0</v>
      </c>
    </row>
    <row r="425" spans="1:16" x14ac:dyDescent="0.25">
      <c r="A425" s="11">
        <v>48949</v>
      </c>
      <c r="B425" s="11" t="s">
        <v>24</v>
      </c>
      <c r="C425" s="11" t="s">
        <v>41</v>
      </c>
      <c r="D425" s="11" t="s">
        <v>42</v>
      </c>
      <c r="E425" s="11" t="s">
        <v>43</v>
      </c>
      <c r="F425" s="18">
        <v>34881</v>
      </c>
      <c r="G425" s="19">
        <v>34881</v>
      </c>
      <c r="H425" s="11" t="s">
        <v>20</v>
      </c>
      <c r="I425" s="11" t="s">
        <v>39</v>
      </c>
      <c r="J425" s="11" t="s">
        <v>22</v>
      </c>
      <c r="K425" s="11" t="s">
        <v>23</v>
      </c>
      <c r="L425" s="19">
        <f>VLOOKUP($A425,'FtLauderdale GTs'!$A:$Z,17,0)</f>
        <v>42644</v>
      </c>
      <c r="M425" s="6">
        <f>VLOOKUP($A425,'FtLauderdale GTs'!$A:$Z,24,0)</f>
        <v>0</v>
      </c>
      <c r="N425" s="6">
        <f>VLOOKUP($A425,'FtLauderdale GTs'!$A:$Z,25,0)</f>
        <v>0</v>
      </c>
      <c r="O425" s="6">
        <f>VLOOKUP($A425,'FtLauderdale GTs'!$A:$Z,26,0)</f>
        <v>0</v>
      </c>
      <c r="P425" s="6">
        <f t="shared" si="6"/>
        <v>0</v>
      </c>
    </row>
    <row r="426" spans="1:16" x14ac:dyDescent="0.25">
      <c r="A426" s="11">
        <v>49156</v>
      </c>
      <c r="B426" s="11" t="s">
        <v>24</v>
      </c>
      <c r="C426" s="11" t="s">
        <v>41</v>
      </c>
      <c r="D426" s="11" t="s">
        <v>42</v>
      </c>
      <c r="E426" s="11" t="s">
        <v>61</v>
      </c>
      <c r="F426" s="18">
        <v>25750</v>
      </c>
      <c r="G426" s="19">
        <v>25750</v>
      </c>
      <c r="H426" s="11" t="s">
        <v>20</v>
      </c>
      <c r="I426" s="11" t="s">
        <v>39</v>
      </c>
      <c r="J426" s="11" t="s">
        <v>130</v>
      </c>
      <c r="K426" s="11" t="s">
        <v>23</v>
      </c>
      <c r="L426" s="19">
        <f>VLOOKUP($A426,'FtLauderdale GTs'!$A:$Z,17,0)</f>
        <v>42522</v>
      </c>
      <c r="M426" s="6">
        <f>VLOOKUP($A426,'FtLauderdale GTs'!$A:$Z,24,0)</f>
        <v>0</v>
      </c>
      <c r="N426" s="6">
        <f>VLOOKUP($A426,'FtLauderdale GTs'!$A:$Z,25,0)</f>
        <v>0</v>
      </c>
      <c r="O426" s="6">
        <f>VLOOKUP($A426,'FtLauderdale GTs'!$A:$Z,26,0)</f>
        <v>0</v>
      </c>
      <c r="P426" s="6">
        <f t="shared" si="6"/>
        <v>0</v>
      </c>
    </row>
    <row r="427" spans="1:16" x14ac:dyDescent="0.25">
      <c r="A427" s="11">
        <v>49157</v>
      </c>
      <c r="B427" s="11" t="s">
        <v>24</v>
      </c>
      <c r="C427" s="11" t="s">
        <v>41</v>
      </c>
      <c r="D427" s="11" t="s">
        <v>42</v>
      </c>
      <c r="E427" s="11" t="s">
        <v>54</v>
      </c>
      <c r="F427" s="18">
        <v>26481</v>
      </c>
      <c r="G427" s="19">
        <v>26481</v>
      </c>
      <c r="H427" s="11" t="s">
        <v>20</v>
      </c>
      <c r="I427" s="11" t="s">
        <v>39</v>
      </c>
      <c r="J427" s="11" t="s">
        <v>130</v>
      </c>
      <c r="K427" s="11" t="s">
        <v>23</v>
      </c>
      <c r="L427" s="19">
        <f>VLOOKUP($A427,'FtLauderdale GTs'!$A:$Z,17,0)</f>
        <v>42644</v>
      </c>
      <c r="M427" s="6">
        <f>VLOOKUP($A427,'FtLauderdale GTs'!$A:$Z,24,0)</f>
        <v>0</v>
      </c>
      <c r="N427" s="6">
        <f>VLOOKUP($A427,'FtLauderdale GTs'!$A:$Z,25,0)</f>
        <v>0</v>
      </c>
      <c r="O427" s="6">
        <f>VLOOKUP($A427,'FtLauderdale GTs'!$A:$Z,26,0)</f>
        <v>0</v>
      </c>
      <c r="P427" s="6">
        <f t="shared" si="6"/>
        <v>0</v>
      </c>
    </row>
    <row r="428" spans="1:16" x14ac:dyDescent="0.25">
      <c r="A428" s="11">
        <v>49158</v>
      </c>
      <c r="B428" s="11" t="s">
        <v>24</v>
      </c>
      <c r="C428" s="11" t="s">
        <v>41</v>
      </c>
      <c r="D428" s="11" t="s">
        <v>42</v>
      </c>
      <c r="E428" s="11" t="s">
        <v>86</v>
      </c>
      <c r="F428" s="18">
        <v>31594</v>
      </c>
      <c r="G428" s="19">
        <v>31594</v>
      </c>
      <c r="H428" s="11" t="s">
        <v>20</v>
      </c>
      <c r="I428" s="11" t="s">
        <v>39</v>
      </c>
      <c r="J428" s="11" t="s">
        <v>130</v>
      </c>
      <c r="K428" s="11" t="s">
        <v>23</v>
      </c>
      <c r="L428" s="19">
        <f>VLOOKUP($A428,'FtLauderdale GTs'!$A:$Z,17,0)</f>
        <v>42522</v>
      </c>
      <c r="M428" s="6">
        <f>VLOOKUP($A428,'FtLauderdale GTs'!$A:$Z,24,0)</f>
        <v>0</v>
      </c>
      <c r="N428" s="6">
        <f>VLOOKUP($A428,'FtLauderdale GTs'!$A:$Z,25,0)</f>
        <v>0</v>
      </c>
      <c r="O428" s="6">
        <f>VLOOKUP($A428,'FtLauderdale GTs'!$A:$Z,26,0)</f>
        <v>0</v>
      </c>
      <c r="P428" s="6">
        <f t="shared" si="6"/>
        <v>0</v>
      </c>
    </row>
    <row r="429" spans="1:16" x14ac:dyDescent="0.25">
      <c r="A429" s="11">
        <v>817892</v>
      </c>
      <c r="B429" s="11" t="s">
        <v>24</v>
      </c>
      <c r="C429" s="11" t="s">
        <v>386</v>
      </c>
      <c r="D429" s="11" t="s">
        <v>387</v>
      </c>
      <c r="E429" s="11" t="s">
        <v>83</v>
      </c>
      <c r="F429" s="18">
        <v>30498</v>
      </c>
      <c r="G429" s="19">
        <v>30498</v>
      </c>
      <c r="H429" s="11" t="s">
        <v>68</v>
      </c>
      <c r="I429" s="11" t="s">
        <v>39</v>
      </c>
      <c r="J429" s="11" t="s">
        <v>70</v>
      </c>
      <c r="K429" s="11" t="s">
        <v>23</v>
      </c>
      <c r="L429" s="19">
        <f>VLOOKUP($A429,'FtLauderdale GTs'!$A:$Z,17,0)</f>
        <v>42644</v>
      </c>
      <c r="M429" s="6">
        <f>VLOOKUP($A429,'FtLauderdale GTs'!$A:$Z,24,0)</f>
        <v>0</v>
      </c>
      <c r="N429" s="6">
        <f>VLOOKUP($A429,'FtLauderdale GTs'!$A:$Z,25,0)</f>
        <v>0</v>
      </c>
      <c r="O429" s="6">
        <f>VLOOKUP($A429,'FtLauderdale GTs'!$A:$Z,26,0)</f>
        <v>0</v>
      </c>
      <c r="P429" s="6">
        <f t="shared" si="6"/>
        <v>0</v>
      </c>
    </row>
    <row r="430" spans="1:16" x14ac:dyDescent="0.25">
      <c r="A430" s="11">
        <v>817893</v>
      </c>
      <c r="B430" s="11" t="s">
        <v>24</v>
      </c>
      <c r="C430" s="11" t="s">
        <v>386</v>
      </c>
      <c r="D430" s="11" t="s">
        <v>387</v>
      </c>
      <c r="E430" s="11" t="s">
        <v>83</v>
      </c>
      <c r="F430" s="18">
        <v>30498</v>
      </c>
      <c r="G430" s="19">
        <v>30498</v>
      </c>
      <c r="H430" s="11" t="s">
        <v>68</v>
      </c>
      <c r="I430" s="11" t="s">
        <v>39</v>
      </c>
      <c r="J430" s="11" t="s">
        <v>70</v>
      </c>
      <c r="K430" s="11" t="s">
        <v>23</v>
      </c>
      <c r="L430" s="19">
        <f>VLOOKUP($A430,'FtLauderdale GTs'!$A:$Z,17,0)</f>
        <v>42522</v>
      </c>
      <c r="M430" s="6">
        <f>VLOOKUP($A430,'FtLauderdale GTs'!$A:$Z,24,0)</f>
        <v>0</v>
      </c>
      <c r="N430" s="6">
        <f>VLOOKUP($A430,'FtLauderdale GTs'!$A:$Z,25,0)</f>
        <v>0</v>
      </c>
      <c r="O430" s="6">
        <f>VLOOKUP($A430,'FtLauderdale GTs'!$A:$Z,26,0)</f>
        <v>0</v>
      </c>
      <c r="P430" s="6">
        <f t="shared" si="6"/>
        <v>0</v>
      </c>
    </row>
    <row r="431" spans="1:16" x14ac:dyDescent="0.25">
      <c r="A431" s="11">
        <v>48935</v>
      </c>
      <c r="B431" s="11" t="s">
        <v>24</v>
      </c>
      <c r="C431" s="11" t="s">
        <v>25</v>
      </c>
      <c r="D431" s="11" t="s">
        <v>42</v>
      </c>
      <c r="E431" s="11" t="s">
        <v>85</v>
      </c>
      <c r="F431" s="18">
        <v>28307</v>
      </c>
      <c r="G431" s="19">
        <v>28307</v>
      </c>
      <c r="H431" s="11" t="s">
        <v>20</v>
      </c>
      <c r="I431" s="11" t="s">
        <v>39</v>
      </c>
      <c r="J431" s="11" t="s">
        <v>22</v>
      </c>
      <c r="K431" s="11" t="s">
        <v>23</v>
      </c>
      <c r="L431" s="19">
        <f>VLOOKUP($A431,'FtLauderdale GTs'!$A:$Z,17,0)</f>
        <v>42644</v>
      </c>
      <c r="M431" s="6">
        <f>VLOOKUP($A431,'FtLauderdale GTs'!$A:$Z,24,0)</f>
        <v>0</v>
      </c>
      <c r="N431" s="6">
        <f>VLOOKUP($A431,'FtLauderdale GTs'!$A:$Z,25,0)</f>
        <v>0</v>
      </c>
      <c r="O431" s="6">
        <f>VLOOKUP($A431,'FtLauderdale GTs'!$A:$Z,26,0)</f>
        <v>0</v>
      </c>
      <c r="P431" s="6">
        <f t="shared" si="6"/>
        <v>0</v>
      </c>
    </row>
    <row r="432" spans="1:16" x14ac:dyDescent="0.25">
      <c r="A432" s="11">
        <v>817890</v>
      </c>
      <c r="B432" s="11" t="s">
        <v>24</v>
      </c>
      <c r="C432" s="11" t="s">
        <v>88</v>
      </c>
      <c r="D432" s="11" t="s">
        <v>42</v>
      </c>
      <c r="E432" s="11" t="s">
        <v>84</v>
      </c>
      <c r="F432" s="18">
        <v>30864</v>
      </c>
      <c r="G432" s="19">
        <v>30864</v>
      </c>
      <c r="H432" s="11" t="s">
        <v>68</v>
      </c>
      <c r="I432" s="11" t="s">
        <v>39</v>
      </c>
      <c r="J432" s="11" t="s">
        <v>70</v>
      </c>
      <c r="K432" s="11" t="s">
        <v>23</v>
      </c>
      <c r="L432" s="19">
        <f>VLOOKUP($A432,'FtLauderdale GTs'!$A:$Z,17,0)</f>
        <v>42522</v>
      </c>
      <c r="M432" s="6">
        <f>VLOOKUP($A432,'FtLauderdale GTs'!$A:$Z,24,0)</f>
        <v>0</v>
      </c>
      <c r="N432" s="6">
        <f>VLOOKUP($A432,'FtLauderdale GTs'!$A:$Z,25,0)</f>
        <v>0</v>
      </c>
      <c r="O432" s="6">
        <f>VLOOKUP($A432,'FtLauderdale GTs'!$A:$Z,26,0)</f>
        <v>0</v>
      </c>
      <c r="P432" s="6">
        <f t="shared" si="6"/>
        <v>0</v>
      </c>
    </row>
    <row r="433" spans="1:16" x14ac:dyDescent="0.25">
      <c r="A433" s="11">
        <v>817891</v>
      </c>
      <c r="B433" s="11" t="s">
        <v>24</v>
      </c>
      <c r="C433" s="11" t="s">
        <v>88</v>
      </c>
      <c r="D433" s="11" t="s">
        <v>42</v>
      </c>
      <c r="E433" s="11" t="s">
        <v>86</v>
      </c>
      <c r="F433" s="18">
        <v>31594</v>
      </c>
      <c r="G433" s="19">
        <v>31594</v>
      </c>
      <c r="H433" s="11" t="s">
        <v>68</v>
      </c>
      <c r="I433" s="11" t="s">
        <v>39</v>
      </c>
      <c r="J433" s="11" t="s">
        <v>70</v>
      </c>
      <c r="K433" s="11" t="s">
        <v>23</v>
      </c>
      <c r="L433" s="19">
        <f>VLOOKUP($A433,'FtLauderdale GTs'!$A:$Z,17,0)</f>
        <v>42644</v>
      </c>
      <c r="M433" s="6">
        <f>VLOOKUP($A433,'FtLauderdale GTs'!$A:$Z,24,0)</f>
        <v>0</v>
      </c>
      <c r="N433" s="6">
        <f>VLOOKUP($A433,'FtLauderdale GTs'!$A:$Z,25,0)</f>
        <v>0</v>
      </c>
      <c r="O433" s="6">
        <f>VLOOKUP($A433,'FtLauderdale GTs'!$A:$Z,26,0)</f>
        <v>0</v>
      </c>
      <c r="P433" s="6">
        <f t="shared" si="6"/>
        <v>0</v>
      </c>
    </row>
    <row r="434" spans="1:16" x14ac:dyDescent="0.25">
      <c r="A434" s="11">
        <v>48950</v>
      </c>
      <c r="B434" s="11" t="s">
        <v>24</v>
      </c>
      <c r="C434" s="11" t="s">
        <v>88</v>
      </c>
      <c r="D434" s="11" t="s">
        <v>42</v>
      </c>
      <c r="E434" s="11" t="s">
        <v>61</v>
      </c>
      <c r="F434" s="18">
        <v>25750</v>
      </c>
      <c r="G434" s="19">
        <v>25750</v>
      </c>
      <c r="H434" s="11" t="s">
        <v>20</v>
      </c>
      <c r="I434" s="11" t="s">
        <v>39</v>
      </c>
      <c r="J434" s="11" t="s">
        <v>22</v>
      </c>
      <c r="K434" s="11" t="s">
        <v>23</v>
      </c>
      <c r="L434" s="19">
        <f>VLOOKUP($A434,'FtLauderdale GTs'!$A:$Z,17,0)</f>
        <v>42522</v>
      </c>
      <c r="M434" s="6">
        <f>VLOOKUP($A434,'FtLauderdale GTs'!$A:$Z,24,0)</f>
        <v>0</v>
      </c>
      <c r="N434" s="6">
        <f>VLOOKUP($A434,'FtLauderdale GTs'!$A:$Z,25,0)</f>
        <v>0</v>
      </c>
      <c r="O434" s="6">
        <f>VLOOKUP($A434,'FtLauderdale GTs'!$A:$Z,26,0)</f>
        <v>0</v>
      </c>
      <c r="P434" s="6">
        <f t="shared" si="6"/>
        <v>0</v>
      </c>
    </row>
    <row r="435" spans="1:16" x14ac:dyDescent="0.25">
      <c r="A435" s="11">
        <v>48951</v>
      </c>
      <c r="B435" s="11" t="s">
        <v>24</v>
      </c>
      <c r="C435" s="11" t="s">
        <v>88</v>
      </c>
      <c r="D435" s="11" t="s">
        <v>42</v>
      </c>
      <c r="E435" s="11" t="s">
        <v>54</v>
      </c>
      <c r="F435" s="18">
        <v>26481</v>
      </c>
      <c r="G435" s="19">
        <v>26481</v>
      </c>
      <c r="H435" s="11" t="s">
        <v>20</v>
      </c>
      <c r="I435" s="11" t="s">
        <v>39</v>
      </c>
      <c r="J435" s="11" t="s">
        <v>22</v>
      </c>
      <c r="K435" s="11" t="s">
        <v>23</v>
      </c>
      <c r="L435" s="19">
        <f>VLOOKUP($A435,'FtLauderdale GTs'!$A:$Z,17,0)</f>
        <v>42644</v>
      </c>
      <c r="M435" s="6">
        <f>VLOOKUP($A435,'FtLauderdale GTs'!$A:$Z,24,0)</f>
        <v>0</v>
      </c>
      <c r="N435" s="6">
        <f>VLOOKUP($A435,'FtLauderdale GTs'!$A:$Z,25,0)</f>
        <v>0</v>
      </c>
      <c r="O435" s="6">
        <f>VLOOKUP($A435,'FtLauderdale GTs'!$A:$Z,26,0)</f>
        <v>0</v>
      </c>
      <c r="P435" s="6">
        <f t="shared" si="6"/>
        <v>0</v>
      </c>
    </row>
    <row r="436" spans="1:16" x14ac:dyDescent="0.25">
      <c r="A436" s="11">
        <v>48952</v>
      </c>
      <c r="B436" s="11" t="s">
        <v>24</v>
      </c>
      <c r="C436" s="11" t="s">
        <v>88</v>
      </c>
      <c r="D436" s="11" t="s">
        <v>42</v>
      </c>
      <c r="E436" s="11" t="s">
        <v>84</v>
      </c>
      <c r="F436" s="18">
        <v>30864</v>
      </c>
      <c r="G436" s="19">
        <v>30864</v>
      </c>
      <c r="H436" s="11" t="s">
        <v>20</v>
      </c>
      <c r="I436" s="11" t="s">
        <v>39</v>
      </c>
      <c r="J436" s="11" t="s">
        <v>22</v>
      </c>
      <c r="K436" s="11" t="s">
        <v>23</v>
      </c>
      <c r="L436" s="19">
        <f>VLOOKUP($A436,'FtLauderdale GTs'!$A:$Z,17,0)</f>
        <v>42522</v>
      </c>
      <c r="M436" s="6">
        <f>VLOOKUP($A436,'FtLauderdale GTs'!$A:$Z,24,0)</f>
        <v>0</v>
      </c>
      <c r="N436" s="6">
        <f>VLOOKUP($A436,'FtLauderdale GTs'!$A:$Z,25,0)</f>
        <v>0</v>
      </c>
      <c r="O436" s="6">
        <f>VLOOKUP($A436,'FtLauderdale GTs'!$A:$Z,26,0)</f>
        <v>0</v>
      </c>
      <c r="P436" s="6">
        <f t="shared" si="6"/>
        <v>0</v>
      </c>
    </row>
    <row r="437" spans="1:16" x14ac:dyDescent="0.25">
      <c r="A437" s="11">
        <v>48953</v>
      </c>
      <c r="B437" s="11" t="s">
        <v>24</v>
      </c>
      <c r="C437" s="11" t="s">
        <v>89</v>
      </c>
      <c r="D437" s="11" t="s">
        <v>42</v>
      </c>
      <c r="E437" s="11" t="s">
        <v>61</v>
      </c>
      <c r="F437" s="18">
        <v>25750</v>
      </c>
      <c r="G437" s="19">
        <v>25750</v>
      </c>
      <c r="H437" s="11" t="s">
        <v>20</v>
      </c>
      <c r="I437" s="11" t="s">
        <v>39</v>
      </c>
      <c r="J437" s="11" t="s">
        <v>22</v>
      </c>
      <c r="K437" s="11" t="s">
        <v>23</v>
      </c>
      <c r="L437" s="19">
        <f>VLOOKUP($A437,'FtLauderdale GTs'!$A:$Z,17,0)</f>
        <v>42644</v>
      </c>
      <c r="M437" s="6">
        <f>VLOOKUP($A437,'FtLauderdale GTs'!$A:$Z,24,0)</f>
        <v>0</v>
      </c>
      <c r="N437" s="6">
        <f>VLOOKUP($A437,'FtLauderdale GTs'!$A:$Z,25,0)</f>
        <v>0</v>
      </c>
      <c r="O437" s="6">
        <f>VLOOKUP($A437,'FtLauderdale GTs'!$A:$Z,26,0)</f>
        <v>0</v>
      </c>
      <c r="P437" s="6">
        <f t="shared" si="6"/>
        <v>0</v>
      </c>
    </row>
    <row r="438" spans="1:16" x14ac:dyDescent="0.25">
      <c r="A438" s="11">
        <v>48954</v>
      </c>
      <c r="B438" s="11" t="s">
        <v>24</v>
      </c>
      <c r="C438" s="11" t="s">
        <v>63</v>
      </c>
      <c r="D438" s="11" t="s">
        <v>42</v>
      </c>
      <c r="E438" s="11" t="s">
        <v>54</v>
      </c>
      <c r="F438" s="18">
        <v>26481</v>
      </c>
      <c r="G438" s="19">
        <v>26481</v>
      </c>
      <c r="H438" s="11" t="s">
        <v>20</v>
      </c>
      <c r="I438" s="11" t="s">
        <v>39</v>
      </c>
      <c r="J438" s="11" t="s">
        <v>22</v>
      </c>
      <c r="K438" s="11" t="s">
        <v>23</v>
      </c>
      <c r="L438" s="19">
        <f>VLOOKUP($A438,'FtLauderdale GTs'!$A:$Z,17,0)</f>
        <v>42522</v>
      </c>
      <c r="M438" s="6">
        <f>VLOOKUP($A438,'FtLauderdale GTs'!$A:$Z,24,0)</f>
        <v>0</v>
      </c>
      <c r="N438" s="6">
        <f>VLOOKUP($A438,'FtLauderdale GTs'!$A:$Z,25,0)</f>
        <v>0</v>
      </c>
      <c r="O438" s="6">
        <f>VLOOKUP($A438,'FtLauderdale GTs'!$A:$Z,26,0)</f>
        <v>0</v>
      </c>
      <c r="P438" s="6">
        <f t="shared" si="6"/>
        <v>0</v>
      </c>
    </row>
    <row r="439" spans="1:16" x14ac:dyDescent="0.25">
      <c r="A439" s="11">
        <v>818000</v>
      </c>
      <c r="B439" s="11" t="s">
        <v>24</v>
      </c>
      <c r="C439" s="11" t="s">
        <v>41</v>
      </c>
      <c r="D439" s="11" t="s">
        <v>66</v>
      </c>
      <c r="E439" s="11" t="s">
        <v>67</v>
      </c>
      <c r="F439" s="18">
        <v>31959</v>
      </c>
      <c r="G439" s="19">
        <v>31959</v>
      </c>
      <c r="H439" s="11" t="s">
        <v>68</v>
      </c>
      <c r="I439" s="11" t="s">
        <v>69</v>
      </c>
      <c r="J439" s="11" t="s">
        <v>70</v>
      </c>
      <c r="K439" s="11" t="s">
        <v>23</v>
      </c>
      <c r="L439" s="19">
        <f>VLOOKUP($A439,'FtLauderdale GTs'!$A:$Z,17,0)</f>
        <v>42644</v>
      </c>
      <c r="M439" s="6">
        <f>VLOOKUP($A439,'FtLauderdale GTs'!$A:$Z,24,0)</f>
        <v>0</v>
      </c>
      <c r="N439" s="6">
        <f>VLOOKUP($A439,'FtLauderdale GTs'!$A:$Z,25,0)</f>
        <v>0</v>
      </c>
      <c r="O439" s="6">
        <f>VLOOKUP($A439,'FtLauderdale GTs'!$A:$Z,26,0)</f>
        <v>0</v>
      </c>
      <c r="P439" s="6">
        <f t="shared" si="6"/>
        <v>0</v>
      </c>
    </row>
    <row r="440" spans="1:16" x14ac:dyDescent="0.25">
      <c r="A440" s="11">
        <v>818001</v>
      </c>
      <c r="B440" s="11" t="s">
        <v>24</v>
      </c>
      <c r="C440" s="11" t="s">
        <v>41</v>
      </c>
      <c r="D440" s="11" t="s">
        <v>66</v>
      </c>
      <c r="E440" s="11" t="s">
        <v>67</v>
      </c>
      <c r="F440" s="18">
        <v>31959</v>
      </c>
      <c r="G440" s="19">
        <v>31959</v>
      </c>
      <c r="H440" s="11" t="s">
        <v>68</v>
      </c>
      <c r="I440" s="11" t="s">
        <v>69</v>
      </c>
      <c r="J440" s="11" t="s">
        <v>70</v>
      </c>
      <c r="K440" s="11" t="s">
        <v>23</v>
      </c>
      <c r="L440" s="19">
        <f>VLOOKUP($A440,'FtLauderdale GTs'!$A:$Z,17,0)</f>
        <v>42522</v>
      </c>
      <c r="M440" s="6">
        <f>VLOOKUP($A440,'FtLauderdale GTs'!$A:$Z,24,0)</f>
        <v>0</v>
      </c>
      <c r="N440" s="6">
        <f>VLOOKUP($A440,'FtLauderdale GTs'!$A:$Z,25,0)</f>
        <v>0</v>
      </c>
      <c r="O440" s="6">
        <f>VLOOKUP($A440,'FtLauderdale GTs'!$A:$Z,26,0)</f>
        <v>0</v>
      </c>
      <c r="P440" s="6">
        <f t="shared" si="6"/>
        <v>0</v>
      </c>
    </row>
    <row r="441" spans="1:16" x14ac:dyDescent="0.25">
      <c r="A441" s="11">
        <v>818002</v>
      </c>
      <c r="B441" s="11" t="s">
        <v>24</v>
      </c>
      <c r="C441" s="11" t="s">
        <v>41</v>
      </c>
      <c r="D441" s="11" t="s">
        <v>66</v>
      </c>
      <c r="E441" s="11" t="s">
        <v>38</v>
      </c>
      <c r="F441" s="18">
        <v>33786</v>
      </c>
      <c r="G441" s="19">
        <v>33786</v>
      </c>
      <c r="H441" s="11" t="s">
        <v>68</v>
      </c>
      <c r="I441" s="11" t="s">
        <v>69</v>
      </c>
      <c r="J441" s="11" t="s">
        <v>70</v>
      </c>
      <c r="K441" s="11" t="s">
        <v>23</v>
      </c>
      <c r="L441" s="19">
        <f>VLOOKUP($A441,'FtLauderdale GTs'!$A:$Z,17,0)</f>
        <v>42644</v>
      </c>
      <c r="M441" s="6">
        <f>VLOOKUP($A441,'FtLauderdale GTs'!$A:$Z,24,0)</f>
        <v>0</v>
      </c>
      <c r="N441" s="6">
        <f>VLOOKUP($A441,'FtLauderdale GTs'!$A:$Z,25,0)</f>
        <v>0</v>
      </c>
      <c r="O441" s="6">
        <f>VLOOKUP($A441,'FtLauderdale GTs'!$A:$Z,26,0)</f>
        <v>0</v>
      </c>
      <c r="P441" s="6">
        <f t="shared" si="6"/>
        <v>0</v>
      </c>
    </row>
    <row r="442" spans="1:16" x14ac:dyDescent="0.25">
      <c r="A442" s="11">
        <v>818003</v>
      </c>
      <c r="B442" s="11" t="s">
        <v>24</v>
      </c>
      <c r="C442" s="11" t="s">
        <v>41</v>
      </c>
      <c r="D442" s="11" t="s">
        <v>66</v>
      </c>
      <c r="E442" s="11" t="s">
        <v>191</v>
      </c>
      <c r="F442" s="18">
        <v>35977</v>
      </c>
      <c r="G442" s="19">
        <v>35977</v>
      </c>
      <c r="H442" s="11" t="s">
        <v>68</v>
      </c>
      <c r="I442" s="11" t="s">
        <v>69</v>
      </c>
      <c r="J442" s="11" t="s">
        <v>70</v>
      </c>
      <c r="K442" s="11" t="s">
        <v>23</v>
      </c>
      <c r="L442" s="19">
        <f>VLOOKUP($A442,'FtLauderdale GTs'!$A:$Z,17,0)</f>
        <v>42522</v>
      </c>
      <c r="M442" s="6">
        <f>VLOOKUP($A442,'FtLauderdale GTs'!$A:$Z,24,0)</f>
        <v>0</v>
      </c>
      <c r="N442" s="6">
        <f>VLOOKUP($A442,'FtLauderdale GTs'!$A:$Z,25,0)</f>
        <v>0</v>
      </c>
      <c r="O442" s="6">
        <f>VLOOKUP($A442,'FtLauderdale GTs'!$A:$Z,26,0)</f>
        <v>0</v>
      </c>
      <c r="P442" s="6">
        <f t="shared" si="6"/>
        <v>0</v>
      </c>
    </row>
    <row r="443" spans="1:16" x14ac:dyDescent="0.25">
      <c r="A443" s="11">
        <v>818004</v>
      </c>
      <c r="B443" s="11" t="s">
        <v>24</v>
      </c>
      <c r="C443" s="11" t="s">
        <v>41</v>
      </c>
      <c r="D443" s="11" t="s">
        <v>66</v>
      </c>
      <c r="E443" s="11" t="s">
        <v>191</v>
      </c>
      <c r="F443" s="18">
        <v>35977</v>
      </c>
      <c r="G443" s="19">
        <v>35977</v>
      </c>
      <c r="H443" s="11" t="s">
        <v>68</v>
      </c>
      <c r="I443" s="11" t="s">
        <v>69</v>
      </c>
      <c r="J443" s="11" t="s">
        <v>70</v>
      </c>
      <c r="K443" s="11" t="s">
        <v>23</v>
      </c>
      <c r="L443" s="19">
        <f>VLOOKUP($A443,'FtLauderdale GTs'!$A:$Z,17,0)</f>
        <v>42644</v>
      </c>
      <c r="M443" s="6">
        <f>VLOOKUP($A443,'FtLauderdale GTs'!$A:$Z,24,0)</f>
        <v>0</v>
      </c>
      <c r="N443" s="6">
        <f>VLOOKUP($A443,'FtLauderdale GTs'!$A:$Z,25,0)</f>
        <v>0</v>
      </c>
      <c r="O443" s="6">
        <f>VLOOKUP($A443,'FtLauderdale GTs'!$A:$Z,26,0)</f>
        <v>0</v>
      </c>
      <c r="P443" s="6">
        <f t="shared" si="6"/>
        <v>0</v>
      </c>
    </row>
    <row r="444" spans="1:16" x14ac:dyDescent="0.25">
      <c r="A444" s="11">
        <v>48582603</v>
      </c>
      <c r="B444" s="11" t="s">
        <v>24</v>
      </c>
      <c r="C444" s="11" t="s">
        <v>41</v>
      </c>
      <c r="D444" s="11" t="s">
        <v>66</v>
      </c>
      <c r="E444" s="11" t="s">
        <v>390</v>
      </c>
      <c r="F444" s="18">
        <v>38292</v>
      </c>
      <c r="G444" s="19">
        <v>38292</v>
      </c>
      <c r="H444" s="11" t="s">
        <v>68</v>
      </c>
      <c r="I444" s="11" t="s">
        <v>69</v>
      </c>
      <c r="J444" s="11" t="s">
        <v>70</v>
      </c>
      <c r="K444" s="11" t="s">
        <v>23</v>
      </c>
      <c r="L444" s="19">
        <f>VLOOKUP($A444,'FtLauderdale GTs'!$A:$Z,17,0)</f>
        <v>42522</v>
      </c>
      <c r="M444" s="6">
        <f>VLOOKUP($A444,'FtLauderdale GTs'!$A:$Z,24,0)</f>
        <v>0</v>
      </c>
      <c r="N444" s="6">
        <f>VLOOKUP($A444,'FtLauderdale GTs'!$A:$Z,25,0)</f>
        <v>0</v>
      </c>
      <c r="O444" s="6">
        <f>VLOOKUP($A444,'FtLauderdale GTs'!$A:$Z,26,0)</f>
        <v>0</v>
      </c>
      <c r="P444" s="6">
        <f t="shared" si="6"/>
        <v>0</v>
      </c>
    </row>
    <row r="445" spans="1:16" x14ac:dyDescent="0.25">
      <c r="A445" s="11">
        <v>660085023</v>
      </c>
      <c r="B445" s="11" t="s">
        <v>24</v>
      </c>
      <c r="C445" s="11" t="s">
        <v>41</v>
      </c>
      <c r="D445" s="11" t="s">
        <v>66</v>
      </c>
      <c r="E445" s="11" t="s">
        <v>466</v>
      </c>
      <c r="F445" s="18">
        <v>41730</v>
      </c>
      <c r="G445" s="19">
        <v>41730</v>
      </c>
      <c r="H445" s="11" t="s">
        <v>68</v>
      </c>
      <c r="I445" s="11" t="s">
        <v>69</v>
      </c>
      <c r="J445" s="11" t="s">
        <v>70</v>
      </c>
      <c r="K445" s="11" t="s">
        <v>23</v>
      </c>
      <c r="L445" s="19">
        <f>VLOOKUP($A445,'FtLauderdale GTs'!$A:$Z,17,0)</f>
        <v>42644</v>
      </c>
      <c r="M445" s="6">
        <f>VLOOKUP($A445,'FtLauderdale GTs'!$A:$Z,24,0)</f>
        <v>0</v>
      </c>
      <c r="N445" s="6">
        <f>VLOOKUP($A445,'FtLauderdale GTs'!$A:$Z,25,0)</f>
        <v>0</v>
      </c>
      <c r="O445" s="6">
        <f>VLOOKUP($A445,'FtLauderdale GTs'!$A:$Z,26,0)</f>
        <v>0</v>
      </c>
      <c r="P445" s="6">
        <f t="shared" si="6"/>
        <v>0</v>
      </c>
    </row>
    <row r="446" spans="1:16" x14ac:dyDescent="0.25">
      <c r="A446" s="11">
        <v>665429377</v>
      </c>
      <c r="B446" s="11" t="s">
        <v>24</v>
      </c>
      <c r="C446" s="11" t="s">
        <v>41</v>
      </c>
      <c r="D446" s="11" t="s">
        <v>66</v>
      </c>
      <c r="E446" s="11" t="s">
        <v>466</v>
      </c>
      <c r="F446" s="18">
        <v>41730</v>
      </c>
      <c r="G446" s="19">
        <v>41821</v>
      </c>
      <c r="H446" s="11" t="s">
        <v>68</v>
      </c>
      <c r="I446" s="11" t="s">
        <v>69</v>
      </c>
      <c r="J446" s="11" t="s">
        <v>70</v>
      </c>
      <c r="K446" s="11" t="s">
        <v>23</v>
      </c>
      <c r="L446" s="19">
        <f>VLOOKUP($A446,'FtLauderdale GTs'!$A:$Z,17,0)</f>
        <v>42522</v>
      </c>
      <c r="M446" s="6">
        <f>VLOOKUP($A446,'FtLauderdale GTs'!$A:$Z,24,0)</f>
        <v>0</v>
      </c>
      <c r="N446" s="6">
        <f>VLOOKUP($A446,'FtLauderdale GTs'!$A:$Z,25,0)</f>
        <v>0</v>
      </c>
      <c r="O446" s="6">
        <f>VLOOKUP($A446,'FtLauderdale GTs'!$A:$Z,26,0)</f>
        <v>0</v>
      </c>
      <c r="P446" s="6">
        <f t="shared" si="6"/>
        <v>0</v>
      </c>
    </row>
    <row r="447" spans="1:16" x14ac:dyDescent="0.25">
      <c r="A447" s="11">
        <v>43905719</v>
      </c>
      <c r="B447" s="11" t="s">
        <v>24</v>
      </c>
      <c r="C447" s="11" t="s">
        <v>41</v>
      </c>
      <c r="D447" s="11" t="s">
        <v>411</v>
      </c>
      <c r="E447" s="11" t="s">
        <v>390</v>
      </c>
      <c r="F447" s="18">
        <v>38047</v>
      </c>
      <c r="G447" s="19">
        <v>38078</v>
      </c>
      <c r="H447" s="11" t="s">
        <v>68</v>
      </c>
      <c r="I447" s="11" t="s">
        <v>69</v>
      </c>
      <c r="J447" s="11" t="s">
        <v>70</v>
      </c>
      <c r="K447" s="11" t="s">
        <v>410</v>
      </c>
      <c r="L447" s="19">
        <f>VLOOKUP($A447,'FtLauderdale GTs'!$A:$Z,17,0)</f>
        <v>42644</v>
      </c>
      <c r="M447" s="6">
        <f>VLOOKUP($A447,'FtLauderdale GTs'!$A:$Z,24,0)</f>
        <v>0</v>
      </c>
      <c r="N447" s="6">
        <f>VLOOKUP($A447,'FtLauderdale GTs'!$A:$Z,25,0)</f>
        <v>0</v>
      </c>
      <c r="O447" s="6">
        <f>VLOOKUP($A447,'FtLauderdale GTs'!$A:$Z,26,0)</f>
        <v>0</v>
      </c>
      <c r="P447" s="6">
        <f t="shared" si="6"/>
        <v>0</v>
      </c>
    </row>
    <row r="448" spans="1:16" x14ac:dyDescent="0.25">
      <c r="A448" s="11">
        <v>50123</v>
      </c>
      <c r="B448" s="11" t="s">
        <v>24</v>
      </c>
      <c r="C448" s="11" t="s">
        <v>41</v>
      </c>
      <c r="D448" s="11" t="s">
        <v>66</v>
      </c>
      <c r="E448" s="11" t="s">
        <v>61</v>
      </c>
      <c r="F448" s="18">
        <v>25750</v>
      </c>
      <c r="G448" s="19">
        <v>25750</v>
      </c>
      <c r="H448" s="11" t="s">
        <v>20</v>
      </c>
      <c r="I448" s="11" t="s">
        <v>69</v>
      </c>
      <c r="J448" s="11" t="s">
        <v>22</v>
      </c>
      <c r="K448" s="11" t="s">
        <v>23</v>
      </c>
      <c r="L448" s="19">
        <f>VLOOKUP($A448,'FtLauderdale GTs'!$A:$Z,17,0)</f>
        <v>42522</v>
      </c>
      <c r="M448" s="6">
        <f>VLOOKUP($A448,'FtLauderdale GTs'!$A:$Z,24,0)</f>
        <v>0</v>
      </c>
      <c r="N448" s="6">
        <f>VLOOKUP($A448,'FtLauderdale GTs'!$A:$Z,25,0)</f>
        <v>0</v>
      </c>
      <c r="O448" s="6">
        <f>VLOOKUP($A448,'FtLauderdale GTs'!$A:$Z,26,0)</f>
        <v>0</v>
      </c>
      <c r="P448" s="6">
        <f t="shared" si="6"/>
        <v>0</v>
      </c>
    </row>
    <row r="449" spans="1:16" x14ac:dyDescent="0.25">
      <c r="A449" s="11">
        <v>50124</v>
      </c>
      <c r="B449" s="11" t="s">
        <v>24</v>
      </c>
      <c r="C449" s="11" t="s">
        <v>41</v>
      </c>
      <c r="D449" s="11" t="s">
        <v>66</v>
      </c>
      <c r="E449" s="11" t="s">
        <v>54</v>
      </c>
      <c r="F449" s="18">
        <v>26481</v>
      </c>
      <c r="G449" s="19">
        <v>26481</v>
      </c>
      <c r="H449" s="11" t="s">
        <v>20</v>
      </c>
      <c r="I449" s="11" t="s">
        <v>69</v>
      </c>
      <c r="J449" s="11" t="s">
        <v>22</v>
      </c>
      <c r="K449" s="11" t="s">
        <v>23</v>
      </c>
      <c r="L449" s="19">
        <f>VLOOKUP($A449,'FtLauderdale GTs'!$A:$Z,17,0)</f>
        <v>42644</v>
      </c>
      <c r="M449" s="6">
        <f>VLOOKUP($A449,'FtLauderdale GTs'!$A:$Z,24,0)</f>
        <v>0</v>
      </c>
      <c r="N449" s="6">
        <f>VLOOKUP($A449,'FtLauderdale GTs'!$A:$Z,25,0)</f>
        <v>0</v>
      </c>
      <c r="O449" s="6">
        <f>VLOOKUP($A449,'FtLauderdale GTs'!$A:$Z,26,0)</f>
        <v>0</v>
      </c>
      <c r="P449" s="6">
        <f t="shared" si="6"/>
        <v>0</v>
      </c>
    </row>
    <row r="450" spans="1:16" x14ac:dyDescent="0.25">
      <c r="A450" s="11">
        <v>50125</v>
      </c>
      <c r="B450" s="11" t="s">
        <v>24</v>
      </c>
      <c r="C450" s="11" t="s">
        <v>41</v>
      </c>
      <c r="D450" s="11" t="s">
        <v>66</v>
      </c>
      <c r="E450" s="11" t="s">
        <v>80</v>
      </c>
      <c r="F450" s="18">
        <v>29037</v>
      </c>
      <c r="G450" s="19">
        <v>29037</v>
      </c>
      <c r="H450" s="11" t="s">
        <v>20</v>
      </c>
      <c r="I450" s="11" t="s">
        <v>69</v>
      </c>
      <c r="J450" s="11" t="s">
        <v>22</v>
      </c>
      <c r="K450" s="11" t="s">
        <v>23</v>
      </c>
      <c r="L450" s="19">
        <f>VLOOKUP($A450,'FtLauderdale GTs'!$A:$Z,17,0)</f>
        <v>42522</v>
      </c>
      <c r="M450" s="6">
        <f>VLOOKUP($A450,'FtLauderdale GTs'!$A:$Z,24,0)</f>
        <v>0</v>
      </c>
      <c r="N450" s="6">
        <f>VLOOKUP($A450,'FtLauderdale GTs'!$A:$Z,25,0)</f>
        <v>0</v>
      </c>
      <c r="O450" s="6">
        <f>VLOOKUP($A450,'FtLauderdale GTs'!$A:$Z,26,0)</f>
        <v>0</v>
      </c>
      <c r="P450" s="6">
        <f t="shared" si="6"/>
        <v>0</v>
      </c>
    </row>
    <row r="451" spans="1:16" x14ac:dyDescent="0.25">
      <c r="A451" s="11">
        <v>50126</v>
      </c>
      <c r="B451" s="11" t="s">
        <v>24</v>
      </c>
      <c r="C451" s="11" t="s">
        <v>41</v>
      </c>
      <c r="D451" s="11" t="s">
        <v>66</v>
      </c>
      <c r="E451" s="11" t="s">
        <v>82</v>
      </c>
      <c r="F451" s="18">
        <v>30133</v>
      </c>
      <c r="G451" s="19">
        <v>30133</v>
      </c>
      <c r="H451" s="11" t="s">
        <v>20</v>
      </c>
      <c r="I451" s="11" t="s">
        <v>69</v>
      </c>
      <c r="J451" s="11" t="s">
        <v>22</v>
      </c>
      <c r="K451" s="11" t="s">
        <v>23</v>
      </c>
      <c r="L451" s="19">
        <f>VLOOKUP($A451,'FtLauderdale GTs'!$A:$Z,17,0)</f>
        <v>42644</v>
      </c>
      <c r="M451" s="6">
        <f>VLOOKUP($A451,'FtLauderdale GTs'!$A:$Z,24,0)</f>
        <v>0</v>
      </c>
      <c r="N451" s="6">
        <f>VLOOKUP($A451,'FtLauderdale GTs'!$A:$Z,25,0)</f>
        <v>0</v>
      </c>
      <c r="O451" s="6">
        <f>VLOOKUP($A451,'FtLauderdale GTs'!$A:$Z,26,0)</f>
        <v>0</v>
      </c>
      <c r="P451" s="6">
        <f t="shared" si="6"/>
        <v>0</v>
      </c>
    </row>
    <row r="452" spans="1:16" x14ac:dyDescent="0.25">
      <c r="A452" s="11">
        <v>50127</v>
      </c>
      <c r="B452" s="11" t="s">
        <v>24</v>
      </c>
      <c r="C452" s="11" t="s">
        <v>41</v>
      </c>
      <c r="D452" s="11" t="s">
        <v>66</v>
      </c>
      <c r="E452" s="11" t="s">
        <v>67</v>
      </c>
      <c r="F452" s="18">
        <v>31959</v>
      </c>
      <c r="G452" s="19">
        <v>31959</v>
      </c>
      <c r="H452" s="11" t="s">
        <v>20</v>
      </c>
      <c r="I452" s="11" t="s">
        <v>69</v>
      </c>
      <c r="J452" s="11" t="s">
        <v>22</v>
      </c>
      <c r="K452" s="11" t="s">
        <v>23</v>
      </c>
      <c r="L452" s="19">
        <f>VLOOKUP($A452,'FtLauderdale GTs'!$A:$Z,17,0)</f>
        <v>42522</v>
      </c>
      <c r="M452" s="6">
        <f>VLOOKUP($A452,'FtLauderdale GTs'!$A:$Z,24,0)</f>
        <v>0</v>
      </c>
      <c r="N452" s="6">
        <f>VLOOKUP($A452,'FtLauderdale GTs'!$A:$Z,25,0)</f>
        <v>0</v>
      </c>
      <c r="O452" s="6">
        <f>VLOOKUP($A452,'FtLauderdale GTs'!$A:$Z,26,0)</f>
        <v>0</v>
      </c>
      <c r="P452" s="6">
        <f t="shared" si="6"/>
        <v>0</v>
      </c>
    </row>
    <row r="453" spans="1:16" x14ac:dyDescent="0.25">
      <c r="A453" s="11">
        <v>50128</v>
      </c>
      <c r="B453" s="11" t="s">
        <v>24</v>
      </c>
      <c r="C453" s="11" t="s">
        <v>41</v>
      </c>
      <c r="D453" s="11" t="s">
        <v>66</v>
      </c>
      <c r="E453" s="11" t="s">
        <v>38</v>
      </c>
      <c r="F453" s="18">
        <v>33786</v>
      </c>
      <c r="G453" s="19">
        <v>33786</v>
      </c>
      <c r="H453" s="11" t="s">
        <v>20</v>
      </c>
      <c r="I453" s="11" t="s">
        <v>69</v>
      </c>
      <c r="J453" s="11" t="s">
        <v>22</v>
      </c>
      <c r="K453" s="11" t="s">
        <v>23</v>
      </c>
      <c r="L453" s="19">
        <f>VLOOKUP($A453,'FtLauderdale GTs'!$A:$Z,17,0)</f>
        <v>42644</v>
      </c>
      <c r="M453" s="6">
        <f>VLOOKUP($A453,'FtLauderdale GTs'!$A:$Z,24,0)</f>
        <v>0</v>
      </c>
      <c r="N453" s="6">
        <f>VLOOKUP($A453,'FtLauderdale GTs'!$A:$Z,25,0)</f>
        <v>0</v>
      </c>
      <c r="O453" s="6">
        <f>VLOOKUP($A453,'FtLauderdale GTs'!$A:$Z,26,0)</f>
        <v>0</v>
      </c>
      <c r="P453" s="6">
        <f t="shared" ref="P453:P516" si="7">+M453-N453-O453</f>
        <v>0</v>
      </c>
    </row>
    <row r="454" spans="1:16" x14ac:dyDescent="0.25">
      <c r="A454" s="11">
        <v>50129</v>
      </c>
      <c r="B454" s="11" t="s">
        <v>24</v>
      </c>
      <c r="C454" s="11" t="s">
        <v>41</v>
      </c>
      <c r="D454" s="11" t="s">
        <v>66</v>
      </c>
      <c r="E454" s="11" t="s">
        <v>191</v>
      </c>
      <c r="F454" s="18">
        <v>35977</v>
      </c>
      <c r="G454" s="19">
        <v>35977</v>
      </c>
      <c r="H454" s="11" t="s">
        <v>20</v>
      </c>
      <c r="I454" s="11" t="s">
        <v>69</v>
      </c>
      <c r="J454" s="11" t="s">
        <v>22</v>
      </c>
      <c r="K454" s="11" t="s">
        <v>23</v>
      </c>
      <c r="L454" s="19">
        <f>VLOOKUP($A454,'FtLauderdale GTs'!$A:$Z,17,0)</f>
        <v>42522</v>
      </c>
      <c r="M454" s="6">
        <f>VLOOKUP($A454,'FtLauderdale GTs'!$A:$Z,24,0)</f>
        <v>0</v>
      </c>
      <c r="N454" s="6">
        <f>VLOOKUP($A454,'FtLauderdale GTs'!$A:$Z,25,0)</f>
        <v>0</v>
      </c>
      <c r="O454" s="6">
        <f>VLOOKUP($A454,'FtLauderdale GTs'!$A:$Z,26,0)</f>
        <v>0</v>
      </c>
      <c r="P454" s="6">
        <f t="shared" si="7"/>
        <v>0</v>
      </c>
    </row>
    <row r="455" spans="1:16" x14ac:dyDescent="0.25">
      <c r="A455" s="11">
        <v>50279</v>
      </c>
      <c r="B455" s="11" t="s">
        <v>24</v>
      </c>
      <c r="C455" s="11" t="s">
        <v>41</v>
      </c>
      <c r="D455" s="11" t="s">
        <v>66</v>
      </c>
      <c r="E455" s="11" t="s">
        <v>191</v>
      </c>
      <c r="F455" s="18">
        <v>35977</v>
      </c>
      <c r="G455" s="19">
        <v>35977</v>
      </c>
      <c r="H455" s="11" t="s">
        <v>20</v>
      </c>
      <c r="I455" s="11" t="s">
        <v>69</v>
      </c>
      <c r="J455" s="11" t="s">
        <v>208</v>
      </c>
      <c r="K455" s="11" t="s">
        <v>23</v>
      </c>
      <c r="L455" s="19">
        <f>VLOOKUP($A455,'FtLauderdale GTs'!$A:$Z,17,0)</f>
        <v>42644</v>
      </c>
      <c r="M455" s="6">
        <f>VLOOKUP($A455,'FtLauderdale GTs'!$A:$Z,24,0)</f>
        <v>0</v>
      </c>
      <c r="N455" s="6">
        <f>VLOOKUP($A455,'FtLauderdale GTs'!$A:$Z,25,0)</f>
        <v>0</v>
      </c>
      <c r="O455" s="6">
        <f>VLOOKUP($A455,'FtLauderdale GTs'!$A:$Z,26,0)</f>
        <v>0</v>
      </c>
      <c r="P455" s="6">
        <f t="shared" si="7"/>
        <v>0</v>
      </c>
    </row>
    <row r="456" spans="1:16" x14ac:dyDescent="0.25">
      <c r="A456" s="11">
        <v>50287</v>
      </c>
      <c r="B456" s="11" t="s">
        <v>24</v>
      </c>
      <c r="C456" s="11" t="s">
        <v>41</v>
      </c>
      <c r="D456" s="11" t="s">
        <v>66</v>
      </c>
      <c r="E456" s="11" t="s">
        <v>82</v>
      </c>
      <c r="F456" s="18">
        <v>30133</v>
      </c>
      <c r="G456" s="19">
        <v>30133</v>
      </c>
      <c r="H456" s="11" t="s">
        <v>20</v>
      </c>
      <c r="I456" s="11" t="s">
        <v>69</v>
      </c>
      <c r="J456" s="11" t="s">
        <v>209</v>
      </c>
      <c r="K456" s="11" t="s">
        <v>23</v>
      </c>
      <c r="L456" s="19">
        <f>VLOOKUP($A456,'FtLauderdale GTs'!$A:$Z,17,0)</f>
        <v>42522</v>
      </c>
      <c r="M456" s="6">
        <f>VLOOKUP($A456,'FtLauderdale GTs'!$A:$Z,24,0)</f>
        <v>0</v>
      </c>
      <c r="N456" s="6">
        <f>VLOOKUP($A456,'FtLauderdale GTs'!$A:$Z,25,0)</f>
        <v>0</v>
      </c>
      <c r="O456" s="6">
        <f>VLOOKUP($A456,'FtLauderdale GTs'!$A:$Z,26,0)</f>
        <v>0</v>
      </c>
      <c r="P456" s="6">
        <f t="shared" si="7"/>
        <v>0</v>
      </c>
    </row>
    <row r="457" spans="1:16" x14ac:dyDescent="0.25">
      <c r="A457" s="11">
        <v>50203</v>
      </c>
      <c r="B457" s="11" t="s">
        <v>24</v>
      </c>
      <c r="C457" s="11" t="s">
        <v>41</v>
      </c>
      <c r="D457" s="11" t="s">
        <v>66</v>
      </c>
      <c r="E457" s="11" t="s">
        <v>191</v>
      </c>
      <c r="F457" s="18">
        <v>35977</v>
      </c>
      <c r="G457" s="19">
        <v>35977</v>
      </c>
      <c r="H457" s="11" t="s">
        <v>20</v>
      </c>
      <c r="I457" s="11" t="s">
        <v>69</v>
      </c>
      <c r="J457" s="11" t="s">
        <v>198</v>
      </c>
      <c r="K457" s="11" t="s">
        <v>23</v>
      </c>
      <c r="L457" s="19">
        <f>VLOOKUP($A457,'FtLauderdale GTs'!$A:$Z,17,0)</f>
        <v>42644</v>
      </c>
      <c r="M457" s="6">
        <f>VLOOKUP($A457,'FtLauderdale GTs'!$A:$Z,24,0)</f>
        <v>0</v>
      </c>
      <c r="N457" s="6">
        <f>VLOOKUP($A457,'FtLauderdale GTs'!$A:$Z,25,0)</f>
        <v>0</v>
      </c>
      <c r="O457" s="6">
        <f>VLOOKUP($A457,'FtLauderdale GTs'!$A:$Z,26,0)</f>
        <v>0</v>
      </c>
      <c r="P457" s="6">
        <f t="shared" si="7"/>
        <v>0</v>
      </c>
    </row>
    <row r="458" spans="1:16" x14ac:dyDescent="0.25">
      <c r="A458" s="11">
        <v>818005</v>
      </c>
      <c r="B458" s="11" t="s">
        <v>24</v>
      </c>
      <c r="C458" s="11" t="s">
        <v>88</v>
      </c>
      <c r="D458" s="11" t="s">
        <v>66</v>
      </c>
      <c r="E458" s="11" t="s">
        <v>82</v>
      </c>
      <c r="F458" s="18">
        <v>30133</v>
      </c>
      <c r="G458" s="19">
        <v>30133</v>
      </c>
      <c r="H458" s="11" t="s">
        <v>68</v>
      </c>
      <c r="I458" s="11" t="s">
        <v>69</v>
      </c>
      <c r="J458" s="11" t="s">
        <v>70</v>
      </c>
      <c r="K458" s="11" t="s">
        <v>23</v>
      </c>
      <c r="L458" s="19">
        <f>VLOOKUP($A458,'FtLauderdale GTs'!$A:$Z,17,0)</f>
        <v>42522</v>
      </c>
      <c r="M458" s="6">
        <f>VLOOKUP($A458,'FtLauderdale GTs'!$A:$Z,24,0)</f>
        <v>0</v>
      </c>
      <c r="N458" s="6">
        <f>VLOOKUP($A458,'FtLauderdale GTs'!$A:$Z,25,0)</f>
        <v>0</v>
      </c>
      <c r="O458" s="6">
        <f>VLOOKUP($A458,'FtLauderdale GTs'!$A:$Z,26,0)</f>
        <v>0</v>
      </c>
      <c r="P458" s="6">
        <f t="shared" si="7"/>
        <v>0</v>
      </c>
    </row>
    <row r="459" spans="1:16" x14ac:dyDescent="0.25">
      <c r="A459" s="11">
        <v>50130</v>
      </c>
      <c r="B459" s="11" t="s">
        <v>24</v>
      </c>
      <c r="C459" s="11" t="s">
        <v>88</v>
      </c>
      <c r="D459" s="11" t="s">
        <v>66</v>
      </c>
      <c r="E459" s="11" t="s">
        <v>61</v>
      </c>
      <c r="F459" s="18">
        <v>25750</v>
      </c>
      <c r="G459" s="19">
        <v>25750</v>
      </c>
      <c r="H459" s="11" t="s">
        <v>20</v>
      </c>
      <c r="I459" s="11" t="s">
        <v>69</v>
      </c>
      <c r="J459" s="11" t="s">
        <v>22</v>
      </c>
      <c r="K459" s="11" t="s">
        <v>23</v>
      </c>
      <c r="L459" s="19">
        <f>VLOOKUP($A459,'FtLauderdale GTs'!$A:$Z,17,0)</f>
        <v>42644</v>
      </c>
      <c r="M459" s="6">
        <f>VLOOKUP($A459,'FtLauderdale GTs'!$A:$Z,24,0)</f>
        <v>0</v>
      </c>
      <c r="N459" s="6">
        <f>VLOOKUP($A459,'FtLauderdale GTs'!$A:$Z,25,0)</f>
        <v>0</v>
      </c>
      <c r="O459" s="6">
        <f>VLOOKUP($A459,'FtLauderdale GTs'!$A:$Z,26,0)</f>
        <v>0</v>
      </c>
      <c r="P459" s="6">
        <f t="shared" si="7"/>
        <v>0</v>
      </c>
    </row>
    <row r="460" spans="1:16" x14ac:dyDescent="0.25">
      <c r="A460" s="11">
        <v>50131</v>
      </c>
      <c r="B460" s="11" t="s">
        <v>24</v>
      </c>
      <c r="C460" s="11" t="s">
        <v>88</v>
      </c>
      <c r="D460" s="11" t="s">
        <v>66</v>
      </c>
      <c r="E460" s="11" t="s">
        <v>80</v>
      </c>
      <c r="F460" s="18">
        <v>29037</v>
      </c>
      <c r="G460" s="19">
        <v>29037</v>
      </c>
      <c r="H460" s="11" t="s">
        <v>20</v>
      </c>
      <c r="I460" s="11" t="s">
        <v>69</v>
      </c>
      <c r="J460" s="11" t="s">
        <v>22</v>
      </c>
      <c r="K460" s="11" t="s">
        <v>23</v>
      </c>
      <c r="L460" s="19">
        <f>VLOOKUP($A460,'FtLauderdale GTs'!$A:$Z,17,0)</f>
        <v>42522</v>
      </c>
      <c r="M460" s="6">
        <f>VLOOKUP($A460,'FtLauderdale GTs'!$A:$Z,24,0)</f>
        <v>0</v>
      </c>
      <c r="N460" s="6">
        <f>VLOOKUP($A460,'FtLauderdale GTs'!$A:$Z,25,0)</f>
        <v>0</v>
      </c>
      <c r="O460" s="6">
        <f>VLOOKUP($A460,'FtLauderdale GTs'!$A:$Z,26,0)</f>
        <v>0</v>
      </c>
      <c r="P460" s="6">
        <f t="shared" si="7"/>
        <v>0</v>
      </c>
    </row>
    <row r="461" spans="1:16" x14ac:dyDescent="0.25">
      <c r="A461" s="11">
        <v>50132</v>
      </c>
      <c r="B461" s="11" t="s">
        <v>24</v>
      </c>
      <c r="C461" s="11" t="s">
        <v>88</v>
      </c>
      <c r="D461" s="11" t="s">
        <v>66</v>
      </c>
      <c r="E461" s="11" t="s">
        <v>82</v>
      </c>
      <c r="F461" s="18">
        <v>30133</v>
      </c>
      <c r="G461" s="19">
        <v>30133</v>
      </c>
      <c r="H461" s="11" t="s">
        <v>20</v>
      </c>
      <c r="I461" s="11" t="s">
        <v>69</v>
      </c>
      <c r="J461" s="11" t="s">
        <v>22</v>
      </c>
      <c r="K461" s="11" t="s">
        <v>23</v>
      </c>
      <c r="L461" s="19">
        <f>VLOOKUP($A461,'FtLauderdale GTs'!$A:$Z,17,0)</f>
        <v>42644</v>
      </c>
      <c r="M461" s="6">
        <f>VLOOKUP($A461,'FtLauderdale GTs'!$A:$Z,24,0)</f>
        <v>0</v>
      </c>
      <c r="N461" s="6">
        <f>VLOOKUP($A461,'FtLauderdale GTs'!$A:$Z,25,0)</f>
        <v>0</v>
      </c>
      <c r="O461" s="6">
        <f>VLOOKUP($A461,'FtLauderdale GTs'!$A:$Z,26,0)</f>
        <v>0</v>
      </c>
      <c r="P461" s="6">
        <f t="shared" si="7"/>
        <v>0</v>
      </c>
    </row>
    <row r="462" spans="1:16" x14ac:dyDescent="0.25">
      <c r="A462" s="11">
        <v>818006</v>
      </c>
      <c r="B462" s="11" t="s">
        <v>24</v>
      </c>
      <c r="C462" s="11" t="s">
        <v>89</v>
      </c>
      <c r="D462" s="11" t="s">
        <v>66</v>
      </c>
      <c r="E462" s="11" t="s">
        <v>82</v>
      </c>
      <c r="F462" s="18">
        <v>30133</v>
      </c>
      <c r="G462" s="19">
        <v>30133</v>
      </c>
      <c r="H462" s="11" t="s">
        <v>68</v>
      </c>
      <c r="I462" s="11" t="s">
        <v>69</v>
      </c>
      <c r="J462" s="11" t="s">
        <v>70</v>
      </c>
      <c r="K462" s="11" t="s">
        <v>23</v>
      </c>
      <c r="L462" s="19">
        <f>VLOOKUP($A462,'FtLauderdale GTs'!$A:$Z,17,0)</f>
        <v>42522</v>
      </c>
      <c r="M462" s="6">
        <f>VLOOKUP($A462,'FtLauderdale GTs'!$A:$Z,24,0)</f>
        <v>0</v>
      </c>
      <c r="N462" s="6">
        <f>VLOOKUP($A462,'FtLauderdale GTs'!$A:$Z,25,0)</f>
        <v>0</v>
      </c>
      <c r="O462" s="6">
        <f>VLOOKUP($A462,'FtLauderdale GTs'!$A:$Z,26,0)</f>
        <v>0</v>
      </c>
      <c r="P462" s="6">
        <f t="shared" si="7"/>
        <v>0</v>
      </c>
    </row>
    <row r="463" spans="1:16" x14ac:dyDescent="0.25">
      <c r="A463" s="11">
        <v>50133</v>
      </c>
      <c r="B463" s="11" t="s">
        <v>24</v>
      </c>
      <c r="C463" s="11" t="s">
        <v>89</v>
      </c>
      <c r="D463" s="11" t="s">
        <v>66</v>
      </c>
      <c r="E463" s="11" t="s">
        <v>61</v>
      </c>
      <c r="F463" s="18">
        <v>25750</v>
      </c>
      <c r="G463" s="19">
        <v>25750</v>
      </c>
      <c r="H463" s="11" t="s">
        <v>20</v>
      </c>
      <c r="I463" s="11" t="s">
        <v>69</v>
      </c>
      <c r="J463" s="11" t="s">
        <v>22</v>
      </c>
      <c r="K463" s="11" t="s">
        <v>23</v>
      </c>
      <c r="L463" s="19">
        <f>VLOOKUP($A463,'FtLauderdale GTs'!$A:$Z,17,0)</f>
        <v>42644</v>
      </c>
      <c r="M463" s="6">
        <f>VLOOKUP($A463,'FtLauderdale GTs'!$A:$Z,24,0)</f>
        <v>0</v>
      </c>
      <c r="N463" s="6">
        <f>VLOOKUP($A463,'FtLauderdale GTs'!$A:$Z,25,0)</f>
        <v>0</v>
      </c>
      <c r="O463" s="6">
        <f>VLOOKUP($A463,'FtLauderdale GTs'!$A:$Z,26,0)</f>
        <v>0</v>
      </c>
      <c r="P463" s="6">
        <f t="shared" si="7"/>
        <v>0</v>
      </c>
    </row>
    <row r="464" spans="1:16" x14ac:dyDescent="0.25">
      <c r="A464" s="11">
        <v>50134</v>
      </c>
      <c r="B464" s="11" t="s">
        <v>24</v>
      </c>
      <c r="C464" s="11" t="s">
        <v>89</v>
      </c>
      <c r="D464" s="11" t="s">
        <v>66</v>
      </c>
      <c r="E464" s="11" t="s">
        <v>80</v>
      </c>
      <c r="F464" s="18">
        <v>29037</v>
      </c>
      <c r="G464" s="19">
        <v>29037</v>
      </c>
      <c r="H464" s="11" t="s">
        <v>20</v>
      </c>
      <c r="I464" s="11" t="s">
        <v>69</v>
      </c>
      <c r="J464" s="11" t="s">
        <v>22</v>
      </c>
      <c r="K464" s="11" t="s">
        <v>23</v>
      </c>
      <c r="L464" s="19">
        <f>VLOOKUP($A464,'FtLauderdale GTs'!$A:$Z,17,0)</f>
        <v>42522</v>
      </c>
      <c r="M464" s="6">
        <f>VLOOKUP($A464,'FtLauderdale GTs'!$A:$Z,24,0)</f>
        <v>0</v>
      </c>
      <c r="N464" s="6">
        <f>VLOOKUP($A464,'FtLauderdale GTs'!$A:$Z,25,0)</f>
        <v>0</v>
      </c>
      <c r="O464" s="6">
        <f>VLOOKUP($A464,'FtLauderdale GTs'!$A:$Z,26,0)</f>
        <v>0</v>
      </c>
      <c r="P464" s="6">
        <f t="shared" si="7"/>
        <v>0</v>
      </c>
    </row>
    <row r="465" spans="1:16" x14ac:dyDescent="0.25">
      <c r="A465" s="11">
        <v>50135</v>
      </c>
      <c r="B465" s="11" t="s">
        <v>24</v>
      </c>
      <c r="C465" s="11" t="s">
        <v>89</v>
      </c>
      <c r="D465" s="11" t="s">
        <v>66</v>
      </c>
      <c r="E465" s="11" t="s">
        <v>82</v>
      </c>
      <c r="F465" s="18">
        <v>30133</v>
      </c>
      <c r="G465" s="19">
        <v>30133</v>
      </c>
      <c r="H465" s="11" t="s">
        <v>20</v>
      </c>
      <c r="I465" s="11" t="s">
        <v>69</v>
      </c>
      <c r="J465" s="11" t="s">
        <v>22</v>
      </c>
      <c r="K465" s="11" t="s">
        <v>23</v>
      </c>
      <c r="L465" s="19">
        <f>VLOOKUP($A465,'FtLauderdale GTs'!$A:$Z,17,0)</f>
        <v>42644</v>
      </c>
      <c r="M465" s="6">
        <f>VLOOKUP($A465,'FtLauderdale GTs'!$A:$Z,24,0)</f>
        <v>0</v>
      </c>
      <c r="N465" s="6">
        <f>VLOOKUP($A465,'FtLauderdale GTs'!$A:$Z,25,0)</f>
        <v>0</v>
      </c>
      <c r="O465" s="6">
        <f>VLOOKUP($A465,'FtLauderdale GTs'!$A:$Z,26,0)</f>
        <v>0</v>
      </c>
      <c r="P465" s="6">
        <f t="shared" si="7"/>
        <v>0</v>
      </c>
    </row>
    <row r="466" spans="1:16" x14ac:dyDescent="0.25">
      <c r="A466" s="11">
        <v>818007</v>
      </c>
      <c r="B466" s="11" t="s">
        <v>24</v>
      </c>
      <c r="C466" s="11" t="s">
        <v>63</v>
      </c>
      <c r="D466" s="11" t="s">
        <v>66</v>
      </c>
      <c r="E466" s="11" t="s">
        <v>82</v>
      </c>
      <c r="F466" s="18">
        <v>30133</v>
      </c>
      <c r="G466" s="19">
        <v>30133</v>
      </c>
      <c r="H466" s="11" t="s">
        <v>68</v>
      </c>
      <c r="I466" s="11" t="s">
        <v>69</v>
      </c>
      <c r="J466" s="11" t="s">
        <v>70</v>
      </c>
      <c r="K466" s="11" t="s">
        <v>23</v>
      </c>
      <c r="L466" s="19">
        <f>VLOOKUP($A466,'FtLauderdale GTs'!$A:$Z,17,0)</f>
        <v>42522</v>
      </c>
      <c r="M466" s="6">
        <f>VLOOKUP($A466,'FtLauderdale GTs'!$A:$Z,24,0)</f>
        <v>0</v>
      </c>
      <c r="N466" s="6">
        <f>VLOOKUP($A466,'FtLauderdale GTs'!$A:$Z,25,0)</f>
        <v>0</v>
      </c>
      <c r="O466" s="6">
        <f>VLOOKUP($A466,'FtLauderdale GTs'!$A:$Z,26,0)</f>
        <v>0</v>
      </c>
      <c r="P466" s="6">
        <f t="shared" si="7"/>
        <v>0</v>
      </c>
    </row>
    <row r="467" spans="1:16" x14ac:dyDescent="0.25">
      <c r="A467" s="11">
        <v>50136</v>
      </c>
      <c r="B467" s="11" t="s">
        <v>24</v>
      </c>
      <c r="C467" s="11" t="s">
        <v>63</v>
      </c>
      <c r="D467" s="11" t="s">
        <v>66</v>
      </c>
      <c r="E467" s="11" t="s">
        <v>54</v>
      </c>
      <c r="F467" s="18">
        <v>26481</v>
      </c>
      <c r="G467" s="19">
        <v>26481</v>
      </c>
      <c r="H467" s="11" t="s">
        <v>20</v>
      </c>
      <c r="I467" s="11" t="s">
        <v>69</v>
      </c>
      <c r="J467" s="11" t="s">
        <v>22</v>
      </c>
      <c r="K467" s="11" t="s">
        <v>23</v>
      </c>
      <c r="L467" s="19">
        <f>VLOOKUP($A467,'FtLauderdale GTs'!$A:$Z,17,0)</f>
        <v>42644</v>
      </c>
      <c r="M467" s="6">
        <f>VLOOKUP($A467,'FtLauderdale GTs'!$A:$Z,24,0)</f>
        <v>0</v>
      </c>
      <c r="N467" s="6">
        <f>VLOOKUP($A467,'FtLauderdale GTs'!$A:$Z,25,0)</f>
        <v>0</v>
      </c>
      <c r="O467" s="6">
        <f>VLOOKUP($A467,'FtLauderdale GTs'!$A:$Z,26,0)</f>
        <v>0</v>
      </c>
      <c r="P467" s="6">
        <f t="shared" si="7"/>
        <v>0</v>
      </c>
    </row>
    <row r="468" spans="1:16" x14ac:dyDescent="0.25">
      <c r="A468" s="11">
        <v>50137</v>
      </c>
      <c r="B468" s="11" t="s">
        <v>24</v>
      </c>
      <c r="C468" s="11" t="s">
        <v>63</v>
      </c>
      <c r="D468" s="11" t="s">
        <v>66</v>
      </c>
      <c r="E468" s="11" t="s">
        <v>82</v>
      </c>
      <c r="F468" s="18">
        <v>30133</v>
      </c>
      <c r="G468" s="19">
        <v>30133</v>
      </c>
      <c r="H468" s="11" t="s">
        <v>20</v>
      </c>
      <c r="I468" s="11" t="s">
        <v>69</v>
      </c>
      <c r="J468" s="11" t="s">
        <v>22</v>
      </c>
      <c r="K468" s="11" t="s">
        <v>23</v>
      </c>
      <c r="L468" s="19">
        <f>VLOOKUP($A468,'FtLauderdale GTs'!$A:$Z,17,0)</f>
        <v>42522</v>
      </c>
      <c r="M468" s="6">
        <f>VLOOKUP($A468,'FtLauderdale GTs'!$A:$Z,24,0)</f>
        <v>0</v>
      </c>
      <c r="N468" s="6">
        <f>VLOOKUP($A468,'FtLauderdale GTs'!$A:$Z,25,0)</f>
        <v>0</v>
      </c>
      <c r="O468" s="6">
        <f>VLOOKUP($A468,'FtLauderdale GTs'!$A:$Z,26,0)</f>
        <v>0</v>
      </c>
      <c r="P468" s="6">
        <f t="shared" si="7"/>
        <v>0</v>
      </c>
    </row>
    <row r="469" spans="1:16" x14ac:dyDescent="0.25">
      <c r="A469" s="11">
        <v>818500</v>
      </c>
      <c r="B469" s="11" t="s">
        <v>24</v>
      </c>
      <c r="C469" s="11" t="s">
        <v>41</v>
      </c>
      <c r="D469" s="11" t="s">
        <v>47</v>
      </c>
      <c r="E469" s="11" t="s">
        <v>58</v>
      </c>
      <c r="F469" s="18">
        <v>33055</v>
      </c>
      <c r="G469" s="19">
        <v>33055</v>
      </c>
      <c r="H469" s="11" t="s">
        <v>68</v>
      </c>
      <c r="I469" s="11" t="s">
        <v>48</v>
      </c>
      <c r="J469" s="11" t="s">
        <v>70</v>
      </c>
      <c r="K469" s="11" t="s">
        <v>23</v>
      </c>
      <c r="L469" s="19">
        <f>VLOOKUP($A469,'FtLauderdale GTs'!$A:$Z,17,0)</f>
        <v>42644</v>
      </c>
      <c r="M469" s="6">
        <f>VLOOKUP($A469,'FtLauderdale GTs'!$A:$Z,24,0)</f>
        <v>0</v>
      </c>
      <c r="N469" s="6">
        <f>VLOOKUP($A469,'FtLauderdale GTs'!$A:$Z,25,0)</f>
        <v>0</v>
      </c>
      <c r="O469" s="6">
        <f>VLOOKUP($A469,'FtLauderdale GTs'!$A:$Z,26,0)</f>
        <v>0</v>
      </c>
      <c r="P469" s="6">
        <f t="shared" si="7"/>
        <v>0</v>
      </c>
    </row>
    <row r="470" spans="1:16" x14ac:dyDescent="0.25">
      <c r="A470" s="11">
        <v>818486</v>
      </c>
      <c r="B470" s="11" t="s">
        <v>24</v>
      </c>
      <c r="C470" s="11" t="s">
        <v>41</v>
      </c>
      <c r="D470" s="11" t="s">
        <v>47</v>
      </c>
      <c r="E470" s="11" t="s">
        <v>67</v>
      </c>
      <c r="F470" s="18">
        <v>31959</v>
      </c>
      <c r="G470" s="19">
        <v>31959</v>
      </c>
      <c r="H470" s="11" t="s">
        <v>68</v>
      </c>
      <c r="I470" s="11" t="s">
        <v>48</v>
      </c>
      <c r="J470" s="11" t="s">
        <v>70</v>
      </c>
      <c r="K470" s="11" t="s">
        <v>23</v>
      </c>
      <c r="L470" s="19">
        <f>VLOOKUP($A470,'FtLauderdale GTs'!$A:$Z,17,0)</f>
        <v>42522</v>
      </c>
      <c r="M470" s="6">
        <f>VLOOKUP($A470,'FtLauderdale GTs'!$A:$Z,24,0)</f>
        <v>0</v>
      </c>
      <c r="N470" s="6">
        <f>VLOOKUP($A470,'FtLauderdale GTs'!$A:$Z,25,0)</f>
        <v>0</v>
      </c>
      <c r="O470" s="6">
        <f>VLOOKUP($A470,'FtLauderdale GTs'!$A:$Z,26,0)</f>
        <v>0</v>
      </c>
      <c r="P470" s="6">
        <f t="shared" si="7"/>
        <v>0</v>
      </c>
    </row>
    <row r="471" spans="1:16" x14ac:dyDescent="0.25">
      <c r="A471" s="11">
        <v>818487</v>
      </c>
      <c r="B471" s="11" t="s">
        <v>24</v>
      </c>
      <c r="C471" s="11" t="s">
        <v>41</v>
      </c>
      <c r="D471" s="11" t="s">
        <v>47</v>
      </c>
      <c r="E471" s="11" t="s">
        <v>91</v>
      </c>
      <c r="F471" s="18">
        <v>32325</v>
      </c>
      <c r="G471" s="19">
        <v>32325</v>
      </c>
      <c r="H471" s="11" t="s">
        <v>68</v>
      </c>
      <c r="I471" s="11" t="s">
        <v>48</v>
      </c>
      <c r="J471" s="11" t="s">
        <v>70</v>
      </c>
      <c r="K471" s="11" t="s">
        <v>23</v>
      </c>
      <c r="L471" s="19">
        <f>VLOOKUP($A471,'FtLauderdale GTs'!$A:$Z,17,0)</f>
        <v>42644</v>
      </c>
      <c r="M471" s="6">
        <f>VLOOKUP($A471,'FtLauderdale GTs'!$A:$Z,24,0)</f>
        <v>0</v>
      </c>
      <c r="N471" s="6">
        <f>VLOOKUP($A471,'FtLauderdale GTs'!$A:$Z,25,0)</f>
        <v>0</v>
      </c>
      <c r="O471" s="6">
        <f>VLOOKUP($A471,'FtLauderdale GTs'!$A:$Z,26,0)</f>
        <v>0</v>
      </c>
      <c r="P471" s="6">
        <f t="shared" si="7"/>
        <v>0</v>
      </c>
    </row>
    <row r="472" spans="1:16" x14ac:dyDescent="0.25">
      <c r="A472" s="11">
        <v>818488</v>
      </c>
      <c r="B472" s="11" t="s">
        <v>24</v>
      </c>
      <c r="C472" s="11" t="s">
        <v>41</v>
      </c>
      <c r="D472" s="11" t="s">
        <v>47</v>
      </c>
      <c r="E472" s="11" t="s">
        <v>91</v>
      </c>
      <c r="F472" s="18">
        <v>32325</v>
      </c>
      <c r="G472" s="19">
        <v>32325</v>
      </c>
      <c r="H472" s="11" t="s">
        <v>68</v>
      </c>
      <c r="I472" s="11" t="s">
        <v>48</v>
      </c>
      <c r="J472" s="11" t="s">
        <v>70</v>
      </c>
      <c r="K472" s="11" t="s">
        <v>23</v>
      </c>
      <c r="L472" s="19">
        <f>VLOOKUP($A472,'FtLauderdale GTs'!$A:$Z,17,0)</f>
        <v>42522</v>
      </c>
      <c r="M472" s="6">
        <f>VLOOKUP($A472,'FtLauderdale GTs'!$A:$Z,24,0)</f>
        <v>0</v>
      </c>
      <c r="N472" s="6">
        <f>VLOOKUP($A472,'FtLauderdale GTs'!$A:$Z,25,0)</f>
        <v>0</v>
      </c>
      <c r="O472" s="6">
        <f>VLOOKUP($A472,'FtLauderdale GTs'!$A:$Z,26,0)</f>
        <v>0</v>
      </c>
      <c r="P472" s="6">
        <f t="shared" si="7"/>
        <v>0</v>
      </c>
    </row>
    <row r="473" spans="1:16" x14ac:dyDescent="0.25">
      <c r="A473" s="11">
        <v>818489</v>
      </c>
      <c r="B473" s="11" t="s">
        <v>24</v>
      </c>
      <c r="C473" s="11" t="s">
        <v>41</v>
      </c>
      <c r="D473" s="11" t="s">
        <v>47</v>
      </c>
      <c r="E473" s="11" t="s">
        <v>91</v>
      </c>
      <c r="F473" s="18">
        <v>32325</v>
      </c>
      <c r="G473" s="19">
        <v>32325</v>
      </c>
      <c r="H473" s="11" t="s">
        <v>68</v>
      </c>
      <c r="I473" s="11" t="s">
        <v>48</v>
      </c>
      <c r="J473" s="11" t="s">
        <v>70</v>
      </c>
      <c r="K473" s="11" t="s">
        <v>23</v>
      </c>
      <c r="L473" s="19">
        <f>VLOOKUP($A473,'FtLauderdale GTs'!$A:$Z,17,0)</f>
        <v>42644</v>
      </c>
      <c r="M473" s="6">
        <f>VLOOKUP($A473,'FtLauderdale GTs'!$A:$Z,24,0)</f>
        <v>0</v>
      </c>
      <c r="N473" s="6">
        <f>VLOOKUP($A473,'FtLauderdale GTs'!$A:$Z,25,0)</f>
        <v>0</v>
      </c>
      <c r="O473" s="6">
        <f>VLOOKUP($A473,'FtLauderdale GTs'!$A:$Z,26,0)</f>
        <v>0</v>
      </c>
      <c r="P473" s="6">
        <f t="shared" si="7"/>
        <v>0</v>
      </c>
    </row>
    <row r="474" spans="1:16" x14ac:dyDescent="0.25">
      <c r="A474" s="11">
        <v>818490</v>
      </c>
      <c r="B474" s="11" t="s">
        <v>24</v>
      </c>
      <c r="C474" s="11" t="s">
        <v>41</v>
      </c>
      <c r="D474" s="11" t="s">
        <v>47</v>
      </c>
      <c r="E474" s="11" t="s">
        <v>58</v>
      </c>
      <c r="F474" s="18">
        <v>33055</v>
      </c>
      <c r="G474" s="19">
        <v>33055</v>
      </c>
      <c r="H474" s="11" t="s">
        <v>68</v>
      </c>
      <c r="I474" s="11" t="s">
        <v>48</v>
      </c>
      <c r="J474" s="11" t="s">
        <v>70</v>
      </c>
      <c r="K474" s="11" t="s">
        <v>23</v>
      </c>
      <c r="L474" s="19">
        <f>VLOOKUP($A474,'FtLauderdale GTs'!$A:$Z,17,0)</f>
        <v>42522</v>
      </c>
      <c r="M474" s="6">
        <f>VLOOKUP($A474,'FtLauderdale GTs'!$A:$Z,24,0)</f>
        <v>0</v>
      </c>
      <c r="N474" s="6">
        <f>VLOOKUP($A474,'FtLauderdale GTs'!$A:$Z,25,0)</f>
        <v>0</v>
      </c>
      <c r="O474" s="6">
        <f>VLOOKUP($A474,'FtLauderdale GTs'!$A:$Z,26,0)</f>
        <v>0</v>
      </c>
      <c r="P474" s="6">
        <f t="shared" si="7"/>
        <v>0</v>
      </c>
    </row>
    <row r="475" spans="1:16" x14ac:dyDescent="0.25">
      <c r="A475" s="11">
        <v>818491</v>
      </c>
      <c r="B475" s="11" t="s">
        <v>24</v>
      </c>
      <c r="C475" s="11" t="s">
        <v>41</v>
      </c>
      <c r="D475" s="11" t="s">
        <v>47</v>
      </c>
      <c r="E475" s="11" t="s">
        <v>58</v>
      </c>
      <c r="F475" s="18">
        <v>33055</v>
      </c>
      <c r="G475" s="19">
        <v>33055</v>
      </c>
      <c r="H475" s="11" t="s">
        <v>68</v>
      </c>
      <c r="I475" s="11" t="s">
        <v>48</v>
      </c>
      <c r="J475" s="11" t="s">
        <v>70</v>
      </c>
      <c r="K475" s="11" t="s">
        <v>23</v>
      </c>
      <c r="L475" s="19">
        <f>VLOOKUP($A475,'FtLauderdale GTs'!$A:$Z,17,0)</f>
        <v>42644</v>
      </c>
      <c r="M475" s="6">
        <f>VLOOKUP($A475,'FtLauderdale GTs'!$A:$Z,24,0)</f>
        <v>0</v>
      </c>
      <c r="N475" s="6">
        <f>VLOOKUP($A475,'FtLauderdale GTs'!$A:$Z,25,0)</f>
        <v>0</v>
      </c>
      <c r="O475" s="6">
        <f>VLOOKUP($A475,'FtLauderdale GTs'!$A:$Z,26,0)</f>
        <v>0</v>
      </c>
      <c r="P475" s="6">
        <f t="shared" si="7"/>
        <v>0</v>
      </c>
    </row>
    <row r="476" spans="1:16" x14ac:dyDescent="0.25">
      <c r="A476" s="11">
        <v>818492</v>
      </c>
      <c r="B476" s="11" t="s">
        <v>24</v>
      </c>
      <c r="C476" s="11" t="s">
        <v>41</v>
      </c>
      <c r="D476" s="11" t="s">
        <v>47</v>
      </c>
      <c r="E476" s="11" t="s">
        <v>58</v>
      </c>
      <c r="F476" s="18">
        <v>33055</v>
      </c>
      <c r="G476" s="19">
        <v>33055</v>
      </c>
      <c r="H476" s="11" t="s">
        <v>68</v>
      </c>
      <c r="I476" s="11" t="s">
        <v>48</v>
      </c>
      <c r="J476" s="11" t="s">
        <v>70</v>
      </c>
      <c r="K476" s="11" t="s">
        <v>23</v>
      </c>
      <c r="L476" s="19">
        <f>VLOOKUP($A476,'FtLauderdale GTs'!$A:$Z,17,0)</f>
        <v>42522</v>
      </c>
      <c r="M476" s="6">
        <f>VLOOKUP($A476,'FtLauderdale GTs'!$A:$Z,24,0)</f>
        <v>0</v>
      </c>
      <c r="N476" s="6">
        <f>VLOOKUP($A476,'FtLauderdale GTs'!$A:$Z,25,0)</f>
        <v>0</v>
      </c>
      <c r="O476" s="6">
        <f>VLOOKUP($A476,'FtLauderdale GTs'!$A:$Z,26,0)</f>
        <v>0</v>
      </c>
      <c r="P476" s="6">
        <f t="shared" si="7"/>
        <v>0</v>
      </c>
    </row>
    <row r="477" spans="1:16" x14ac:dyDescent="0.25">
      <c r="A477" s="11">
        <v>818493</v>
      </c>
      <c r="B477" s="11" t="s">
        <v>24</v>
      </c>
      <c r="C477" s="11" t="s">
        <v>41</v>
      </c>
      <c r="D477" s="11" t="s">
        <v>47</v>
      </c>
      <c r="E477" s="11" t="s">
        <v>58</v>
      </c>
      <c r="F477" s="18">
        <v>33055</v>
      </c>
      <c r="G477" s="19">
        <v>33055</v>
      </c>
      <c r="H477" s="11" t="s">
        <v>68</v>
      </c>
      <c r="I477" s="11" t="s">
        <v>48</v>
      </c>
      <c r="J477" s="11" t="s">
        <v>70</v>
      </c>
      <c r="K477" s="11" t="s">
        <v>23</v>
      </c>
      <c r="L477" s="19">
        <f>VLOOKUP($A477,'FtLauderdale GTs'!$A:$Z,17,0)</f>
        <v>42644</v>
      </c>
      <c r="M477" s="6">
        <f>VLOOKUP($A477,'FtLauderdale GTs'!$A:$Z,24,0)</f>
        <v>0</v>
      </c>
      <c r="N477" s="6">
        <f>VLOOKUP($A477,'FtLauderdale GTs'!$A:$Z,25,0)</f>
        <v>0</v>
      </c>
      <c r="O477" s="6">
        <f>VLOOKUP($A477,'FtLauderdale GTs'!$A:$Z,26,0)</f>
        <v>0</v>
      </c>
      <c r="P477" s="6">
        <f t="shared" si="7"/>
        <v>0</v>
      </c>
    </row>
    <row r="478" spans="1:16" x14ac:dyDescent="0.25">
      <c r="A478" s="11">
        <v>818494</v>
      </c>
      <c r="B478" s="11" t="s">
        <v>24</v>
      </c>
      <c r="C478" s="11" t="s">
        <v>41</v>
      </c>
      <c r="D478" s="11" t="s">
        <v>47</v>
      </c>
      <c r="E478" s="11" t="s">
        <v>58</v>
      </c>
      <c r="F478" s="18">
        <v>33055</v>
      </c>
      <c r="G478" s="19">
        <v>33055</v>
      </c>
      <c r="H478" s="11" t="s">
        <v>68</v>
      </c>
      <c r="I478" s="11" t="s">
        <v>48</v>
      </c>
      <c r="J478" s="11" t="s">
        <v>70</v>
      </c>
      <c r="K478" s="11" t="s">
        <v>23</v>
      </c>
      <c r="L478" s="19">
        <f>VLOOKUP($A478,'FtLauderdale GTs'!$A:$Z,17,0)</f>
        <v>42522</v>
      </c>
      <c r="M478" s="6">
        <f>VLOOKUP($A478,'FtLauderdale GTs'!$A:$Z,24,0)</f>
        <v>0</v>
      </c>
      <c r="N478" s="6">
        <f>VLOOKUP($A478,'FtLauderdale GTs'!$A:$Z,25,0)</f>
        <v>0</v>
      </c>
      <c r="O478" s="6">
        <f>VLOOKUP($A478,'FtLauderdale GTs'!$A:$Z,26,0)</f>
        <v>0</v>
      </c>
      <c r="P478" s="6">
        <f t="shared" si="7"/>
        <v>0</v>
      </c>
    </row>
    <row r="479" spans="1:16" x14ac:dyDescent="0.25">
      <c r="A479" s="11">
        <v>818495</v>
      </c>
      <c r="B479" s="11" t="s">
        <v>24</v>
      </c>
      <c r="C479" s="11" t="s">
        <v>41</v>
      </c>
      <c r="D479" s="11" t="s">
        <v>47</v>
      </c>
      <c r="E479" s="11" t="s">
        <v>58</v>
      </c>
      <c r="F479" s="18">
        <v>33055</v>
      </c>
      <c r="G479" s="19">
        <v>33055</v>
      </c>
      <c r="H479" s="11" t="s">
        <v>68</v>
      </c>
      <c r="I479" s="11" t="s">
        <v>48</v>
      </c>
      <c r="J479" s="11" t="s">
        <v>70</v>
      </c>
      <c r="K479" s="11" t="s">
        <v>23</v>
      </c>
      <c r="L479" s="19">
        <f>VLOOKUP($A479,'FtLauderdale GTs'!$A:$Z,17,0)</f>
        <v>42644</v>
      </c>
      <c r="M479" s="6">
        <f>VLOOKUP($A479,'FtLauderdale GTs'!$A:$Z,24,0)</f>
        <v>0</v>
      </c>
      <c r="N479" s="6">
        <f>VLOOKUP($A479,'FtLauderdale GTs'!$A:$Z,25,0)</f>
        <v>0</v>
      </c>
      <c r="O479" s="6">
        <f>VLOOKUP($A479,'FtLauderdale GTs'!$A:$Z,26,0)</f>
        <v>0</v>
      </c>
      <c r="P479" s="6">
        <f t="shared" si="7"/>
        <v>0</v>
      </c>
    </row>
    <row r="480" spans="1:16" x14ac:dyDescent="0.25">
      <c r="A480" s="11">
        <v>818496</v>
      </c>
      <c r="B480" s="11" t="s">
        <v>24</v>
      </c>
      <c r="C480" s="11" t="s">
        <v>41</v>
      </c>
      <c r="D480" s="11" t="s">
        <v>47</v>
      </c>
      <c r="E480" s="11" t="s">
        <v>58</v>
      </c>
      <c r="F480" s="18">
        <v>33055</v>
      </c>
      <c r="G480" s="19">
        <v>33055</v>
      </c>
      <c r="H480" s="11" t="s">
        <v>68</v>
      </c>
      <c r="I480" s="11" t="s">
        <v>48</v>
      </c>
      <c r="J480" s="11" t="s">
        <v>70</v>
      </c>
      <c r="K480" s="11" t="s">
        <v>23</v>
      </c>
      <c r="L480" s="19">
        <f>VLOOKUP($A480,'FtLauderdale GTs'!$A:$Z,17,0)</f>
        <v>42522</v>
      </c>
      <c r="M480" s="6">
        <f>VLOOKUP($A480,'FtLauderdale GTs'!$A:$Z,24,0)</f>
        <v>0</v>
      </c>
      <c r="N480" s="6">
        <f>VLOOKUP($A480,'FtLauderdale GTs'!$A:$Z,25,0)</f>
        <v>0</v>
      </c>
      <c r="O480" s="6">
        <f>VLOOKUP($A480,'FtLauderdale GTs'!$A:$Z,26,0)</f>
        <v>0</v>
      </c>
      <c r="P480" s="6">
        <f t="shared" si="7"/>
        <v>0</v>
      </c>
    </row>
    <row r="481" spans="1:16" x14ac:dyDescent="0.25">
      <c r="A481" s="11">
        <v>818497</v>
      </c>
      <c r="B481" s="11" t="s">
        <v>24</v>
      </c>
      <c r="C481" s="11" t="s">
        <v>41</v>
      </c>
      <c r="D481" s="11" t="s">
        <v>47</v>
      </c>
      <c r="E481" s="11" t="s">
        <v>58</v>
      </c>
      <c r="F481" s="18">
        <v>33055</v>
      </c>
      <c r="G481" s="19">
        <v>33055</v>
      </c>
      <c r="H481" s="11" t="s">
        <v>68</v>
      </c>
      <c r="I481" s="11" t="s">
        <v>48</v>
      </c>
      <c r="J481" s="11" t="s">
        <v>70</v>
      </c>
      <c r="K481" s="11" t="s">
        <v>23</v>
      </c>
      <c r="L481" s="19">
        <f>VLOOKUP($A481,'FtLauderdale GTs'!$A:$Z,17,0)</f>
        <v>42644</v>
      </c>
      <c r="M481" s="6">
        <f>VLOOKUP($A481,'FtLauderdale GTs'!$A:$Z,24,0)</f>
        <v>0</v>
      </c>
      <c r="N481" s="6">
        <f>VLOOKUP($A481,'FtLauderdale GTs'!$A:$Z,25,0)</f>
        <v>0</v>
      </c>
      <c r="O481" s="6">
        <f>VLOOKUP($A481,'FtLauderdale GTs'!$A:$Z,26,0)</f>
        <v>0</v>
      </c>
      <c r="P481" s="6">
        <f t="shared" si="7"/>
        <v>0</v>
      </c>
    </row>
    <row r="482" spans="1:16" x14ac:dyDescent="0.25">
      <c r="A482" s="11">
        <v>818498</v>
      </c>
      <c r="B482" s="11" t="s">
        <v>24</v>
      </c>
      <c r="C482" s="11" t="s">
        <v>41</v>
      </c>
      <c r="D482" s="11" t="s">
        <v>47</v>
      </c>
      <c r="E482" s="11" t="s">
        <v>58</v>
      </c>
      <c r="F482" s="18">
        <v>33055</v>
      </c>
      <c r="G482" s="19">
        <v>33055</v>
      </c>
      <c r="H482" s="11" t="s">
        <v>68</v>
      </c>
      <c r="I482" s="11" t="s">
        <v>48</v>
      </c>
      <c r="J482" s="11" t="s">
        <v>70</v>
      </c>
      <c r="K482" s="11" t="s">
        <v>23</v>
      </c>
      <c r="L482" s="19">
        <f>VLOOKUP($A482,'FtLauderdale GTs'!$A:$Z,17,0)</f>
        <v>42522</v>
      </c>
      <c r="M482" s="6">
        <f>VLOOKUP($A482,'FtLauderdale GTs'!$A:$Z,24,0)</f>
        <v>0</v>
      </c>
      <c r="N482" s="6">
        <f>VLOOKUP($A482,'FtLauderdale GTs'!$A:$Z,25,0)</f>
        <v>0</v>
      </c>
      <c r="O482" s="6">
        <f>VLOOKUP($A482,'FtLauderdale GTs'!$A:$Z,26,0)</f>
        <v>0</v>
      </c>
      <c r="P482" s="6">
        <f t="shared" si="7"/>
        <v>0</v>
      </c>
    </row>
    <row r="483" spans="1:16" x14ac:dyDescent="0.25">
      <c r="A483" s="11">
        <v>818499</v>
      </c>
      <c r="B483" s="11" t="s">
        <v>24</v>
      </c>
      <c r="C483" s="11" t="s">
        <v>41</v>
      </c>
      <c r="D483" s="11" t="s">
        <v>47</v>
      </c>
      <c r="E483" s="11" t="s">
        <v>58</v>
      </c>
      <c r="F483" s="18">
        <v>33055</v>
      </c>
      <c r="G483" s="19">
        <v>33055</v>
      </c>
      <c r="H483" s="11" t="s">
        <v>68</v>
      </c>
      <c r="I483" s="11" t="s">
        <v>48</v>
      </c>
      <c r="J483" s="11" t="s">
        <v>70</v>
      </c>
      <c r="K483" s="11" t="s">
        <v>23</v>
      </c>
      <c r="L483" s="19">
        <f>VLOOKUP($A483,'FtLauderdale GTs'!$A:$Z,17,0)</f>
        <v>42644</v>
      </c>
      <c r="M483" s="6">
        <f>VLOOKUP($A483,'FtLauderdale GTs'!$A:$Z,24,0)</f>
        <v>0</v>
      </c>
      <c r="N483" s="6">
        <f>VLOOKUP($A483,'FtLauderdale GTs'!$A:$Z,25,0)</f>
        <v>0</v>
      </c>
      <c r="O483" s="6">
        <f>VLOOKUP($A483,'FtLauderdale GTs'!$A:$Z,26,0)</f>
        <v>0</v>
      </c>
      <c r="P483" s="6">
        <f t="shared" si="7"/>
        <v>0</v>
      </c>
    </row>
    <row r="484" spans="1:16" x14ac:dyDescent="0.25">
      <c r="A484" s="11">
        <v>818501</v>
      </c>
      <c r="B484" s="11" t="s">
        <v>24</v>
      </c>
      <c r="C484" s="11" t="s">
        <v>41</v>
      </c>
      <c r="D484" s="11" t="s">
        <v>47</v>
      </c>
      <c r="E484" s="11" t="s">
        <v>58</v>
      </c>
      <c r="F484" s="18">
        <v>33055</v>
      </c>
      <c r="G484" s="19">
        <v>33055</v>
      </c>
      <c r="H484" s="11" t="s">
        <v>68</v>
      </c>
      <c r="I484" s="11" t="s">
        <v>48</v>
      </c>
      <c r="J484" s="11" t="s">
        <v>70</v>
      </c>
      <c r="K484" s="11" t="s">
        <v>23</v>
      </c>
      <c r="L484" s="19">
        <f>VLOOKUP($A484,'FtLauderdale GTs'!$A:$Z,17,0)</f>
        <v>42522</v>
      </c>
      <c r="M484" s="6">
        <f>VLOOKUP($A484,'FtLauderdale GTs'!$A:$Z,24,0)</f>
        <v>0</v>
      </c>
      <c r="N484" s="6">
        <f>VLOOKUP($A484,'FtLauderdale GTs'!$A:$Z,25,0)</f>
        <v>0</v>
      </c>
      <c r="O484" s="6">
        <f>VLOOKUP($A484,'FtLauderdale GTs'!$A:$Z,26,0)</f>
        <v>0</v>
      </c>
      <c r="P484" s="6">
        <f t="shared" si="7"/>
        <v>0</v>
      </c>
    </row>
    <row r="485" spans="1:16" x14ac:dyDescent="0.25">
      <c r="A485" s="11">
        <v>818502</v>
      </c>
      <c r="B485" s="11" t="s">
        <v>24</v>
      </c>
      <c r="C485" s="11" t="s">
        <v>41</v>
      </c>
      <c r="D485" s="11" t="s">
        <v>47</v>
      </c>
      <c r="E485" s="11" t="s">
        <v>58</v>
      </c>
      <c r="F485" s="18">
        <v>33055</v>
      </c>
      <c r="G485" s="19">
        <v>33055</v>
      </c>
      <c r="H485" s="11" t="s">
        <v>68</v>
      </c>
      <c r="I485" s="11" t="s">
        <v>48</v>
      </c>
      <c r="J485" s="11" t="s">
        <v>70</v>
      </c>
      <c r="K485" s="11" t="s">
        <v>23</v>
      </c>
      <c r="L485" s="19">
        <f>VLOOKUP($A485,'FtLauderdale GTs'!$A:$Z,17,0)</f>
        <v>42644</v>
      </c>
      <c r="M485" s="6">
        <f>VLOOKUP($A485,'FtLauderdale GTs'!$A:$Z,24,0)</f>
        <v>0</v>
      </c>
      <c r="N485" s="6">
        <f>VLOOKUP($A485,'FtLauderdale GTs'!$A:$Z,25,0)</f>
        <v>0</v>
      </c>
      <c r="O485" s="6">
        <f>VLOOKUP($A485,'FtLauderdale GTs'!$A:$Z,26,0)</f>
        <v>0</v>
      </c>
      <c r="P485" s="6">
        <f t="shared" si="7"/>
        <v>0</v>
      </c>
    </row>
    <row r="486" spans="1:16" x14ac:dyDescent="0.25">
      <c r="A486" s="11">
        <v>818503</v>
      </c>
      <c r="B486" s="11" t="s">
        <v>24</v>
      </c>
      <c r="C486" s="11" t="s">
        <v>41</v>
      </c>
      <c r="D486" s="11" t="s">
        <v>47</v>
      </c>
      <c r="E486" s="11" t="s">
        <v>58</v>
      </c>
      <c r="F486" s="18">
        <v>33055</v>
      </c>
      <c r="G486" s="19">
        <v>33055</v>
      </c>
      <c r="H486" s="11" t="s">
        <v>68</v>
      </c>
      <c r="I486" s="11" t="s">
        <v>48</v>
      </c>
      <c r="J486" s="11" t="s">
        <v>70</v>
      </c>
      <c r="K486" s="11" t="s">
        <v>23</v>
      </c>
      <c r="L486" s="19">
        <f>VLOOKUP($A486,'FtLauderdale GTs'!$A:$Z,17,0)</f>
        <v>42522</v>
      </c>
      <c r="M486" s="6">
        <f>VLOOKUP($A486,'FtLauderdale GTs'!$A:$Z,24,0)</f>
        <v>0</v>
      </c>
      <c r="N486" s="6">
        <f>VLOOKUP($A486,'FtLauderdale GTs'!$A:$Z,25,0)</f>
        <v>0</v>
      </c>
      <c r="O486" s="6">
        <f>VLOOKUP($A486,'FtLauderdale GTs'!$A:$Z,26,0)</f>
        <v>0</v>
      </c>
      <c r="P486" s="6">
        <f t="shared" si="7"/>
        <v>0</v>
      </c>
    </row>
    <row r="487" spans="1:16" x14ac:dyDescent="0.25">
      <c r="A487" s="11">
        <v>818504</v>
      </c>
      <c r="B487" s="11" t="s">
        <v>24</v>
      </c>
      <c r="C487" s="11" t="s">
        <v>41</v>
      </c>
      <c r="D487" s="11" t="s">
        <v>47</v>
      </c>
      <c r="E487" s="11" t="s">
        <v>58</v>
      </c>
      <c r="F487" s="18">
        <v>33055</v>
      </c>
      <c r="G487" s="19">
        <v>33055</v>
      </c>
      <c r="H487" s="11" t="s">
        <v>68</v>
      </c>
      <c r="I487" s="11" t="s">
        <v>48</v>
      </c>
      <c r="J487" s="11" t="s">
        <v>70</v>
      </c>
      <c r="K487" s="11" t="s">
        <v>23</v>
      </c>
      <c r="L487" s="19">
        <f>VLOOKUP($A487,'FtLauderdale GTs'!$A:$Z,17,0)</f>
        <v>42644</v>
      </c>
      <c r="M487" s="6">
        <f>VLOOKUP($A487,'FtLauderdale GTs'!$A:$Z,24,0)</f>
        <v>0</v>
      </c>
      <c r="N487" s="6">
        <f>VLOOKUP($A487,'FtLauderdale GTs'!$A:$Z,25,0)</f>
        <v>0</v>
      </c>
      <c r="O487" s="6">
        <f>VLOOKUP($A487,'FtLauderdale GTs'!$A:$Z,26,0)</f>
        <v>0</v>
      </c>
      <c r="P487" s="6">
        <f t="shared" si="7"/>
        <v>0</v>
      </c>
    </row>
    <row r="488" spans="1:16" x14ac:dyDescent="0.25">
      <c r="A488" s="11">
        <v>818505</v>
      </c>
      <c r="B488" s="11" t="s">
        <v>24</v>
      </c>
      <c r="C488" s="11" t="s">
        <v>41</v>
      </c>
      <c r="D488" s="11" t="s">
        <v>47</v>
      </c>
      <c r="E488" s="11" t="s">
        <v>58</v>
      </c>
      <c r="F488" s="18">
        <v>33055</v>
      </c>
      <c r="G488" s="19">
        <v>33055</v>
      </c>
      <c r="H488" s="11" t="s">
        <v>68</v>
      </c>
      <c r="I488" s="11" t="s">
        <v>48</v>
      </c>
      <c r="J488" s="11" t="s">
        <v>70</v>
      </c>
      <c r="K488" s="11" t="s">
        <v>23</v>
      </c>
      <c r="L488" s="19">
        <f>VLOOKUP($A488,'FtLauderdale GTs'!$A:$Z,17,0)</f>
        <v>42522</v>
      </c>
      <c r="M488" s="6">
        <f>VLOOKUP($A488,'FtLauderdale GTs'!$A:$Z,24,0)</f>
        <v>0</v>
      </c>
      <c r="N488" s="6">
        <f>VLOOKUP($A488,'FtLauderdale GTs'!$A:$Z,25,0)</f>
        <v>0</v>
      </c>
      <c r="O488" s="6">
        <f>VLOOKUP($A488,'FtLauderdale GTs'!$A:$Z,26,0)</f>
        <v>0</v>
      </c>
      <c r="P488" s="6">
        <f t="shared" si="7"/>
        <v>0</v>
      </c>
    </row>
    <row r="489" spans="1:16" x14ac:dyDescent="0.25">
      <c r="A489" s="11">
        <v>818506</v>
      </c>
      <c r="B489" s="11" t="s">
        <v>24</v>
      </c>
      <c r="C489" s="11" t="s">
        <v>41</v>
      </c>
      <c r="D489" s="11" t="s">
        <v>47</v>
      </c>
      <c r="E489" s="11" t="s">
        <v>58</v>
      </c>
      <c r="F489" s="18">
        <v>33055</v>
      </c>
      <c r="G489" s="19">
        <v>33055</v>
      </c>
      <c r="H489" s="11" t="s">
        <v>68</v>
      </c>
      <c r="I489" s="11" t="s">
        <v>48</v>
      </c>
      <c r="J489" s="11" t="s">
        <v>70</v>
      </c>
      <c r="K489" s="11" t="s">
        <v>23</v>
      </c>
      <c r="L489" s="19">
        <f>VLOOKUP($A489,'FtLauderdale GTs'!$A:$Z,17,0)</f>
        <v>42644</v>
      </c>
      <c r="M489" s="6">
        <f>VLOOKUP($A489,'FtLauderdale GTs'!$A:$Z,24,0)</f>
        <v>0</v>
      </c>
      <c r="N489" s="6">
        <f>VLOOKUP($A489,'FtLauderdale GTs'!$A:$Z,25,0)</f>
        <v>0</v>
      </c>
      <c r="O489" s="6">
        <f>VLOOKUP($A489,'FtLauderdale GTs'!$A:$Z,26,0)</f>
        <v>0</v>
      </c>
      <c r="P489" s="6">
        <f t="shared" si="7"/>
        <v>0</v>
      </c>
    </row>
    <row r="490" spans="1:16" x14ac:dyDescent="0.25">
      <c r="A490" s="11">
        <v>818507</v>
      </c>
      <c r="B490" s="11" t="s">
        <v>24</v>
      </c>
      <c r="C490" s="11" t="s">
        <v>41</v>
      </c>
      <c r="D490" s="11" t="s">
        <v>47</v>
      </c>
      <c r="E490" s="11" t="s">
        <v>58</v>
      </c>
      <c r="F490" s="18">
        <v>33055</v>
      </c>
      <c r="G490" s="19">
        <v>33055</v>
      </c>
      <c r="H490" s="11" t="s">
        <v>68</v>
      </c>
      <c r="I490" s="11" t="s">
        <v>48</v>
      </c>
      <c r="J490" s="11" t="s">
        <v>70</v>
      </c>
      <c r="K490" s="11" t="s">
        <v>23</v>
      </c>
      <c r="L490" s="19">
        <f>VLOOKUP($A490,'FtLauderdale GTs'!$A:$Z,17,0)</f>
        <v>42522</v>
      </c>
      <c r="M490" s="6">
        <f>VLOOKUP($A490,'FtLauderdale GTs'!$A:$Z,24,0)</f>
        <v>0</v>
      </c>
      <c r="N490" s="6">
        <f>VLOOKUP($A490,'FtLauderdale GTs'!$A:$Z,25,0)</f>
        <v>0</v>
      </c>
      <c r="O490" s="6">
        <f>VLOOKUP($A490,'FtLauderdale GTs'!$A:$Z,26,0)</f>
        <v>0</v>
      </c>
      <c r="P490" s="6">
        <f t="shared" si="7"/>
        <v>0</v>
      </c>
    </row>
    <row r="491" spans="1:16" x14ac:dyDescent="0.25">
      <c r="A491" s="11">
        <v>818508</v>
      </c>
      <c r="B491" s="11" t="s">
        <v>24</v>
      </c>
      <c r="C491" s="11" t="s">
        <v>41</v>
      </c>
      <c r="D491" s="11" t="s">
        <v>47</v>
      </c>
      <c r="E491" s="11" t="s">
        <v>58</v>
      </c>
      <c r="F491" s="18">
        <v>33055</v>
      </c>
      <c r="G491" s="19">
        <v>33055</v>
      </c>
      <c r="H491" s="11" t="s">
        <v>68</v>
      </c>
      <c r="I491" s="11" t="s">
        <v>48</v>
      </c>
      <c r="J491" s="11" t="s">
        <v>70</v>
      </c>
      <c r="K491" s="11" t="s">
        <v>23</v>
      </c>
      <c r="L491" s="19">
        <f>VLOOKUP($A491,'FtLauderdale GTs'!$A:$Z,17,0)</f>
        <v>42644</v>
      </c>
      <c r="M491" s="6">
        <f>VLOOKUP($A491,'FtLauderdale GTs'!$A:$Z,24,0)</f>
        <v>0</v>
      </c>
      <c r="N491" s="6">
        <f>VLOOKUP($A491,'FtLauderdale GTs'!$A:$Z,25,0)</f>
        <v>0</v>
      </c>
      <c r="O491" s="6">
        <f>VLOOKUP($A491,'FtLauderdale GTs'!$A:$Z,26,0)</f>
        <v>0</v>
      </c>
      <c r="P491" s="6">
        <f t="shared" si="7"/>
        <v>0</v>
      </c>
    </row>
    <row r="492" spans="1:16" x14ac:dyDescent="0.25">
      <c r="A492" s="11">
        <v>818509</v>
      </c>
      <c r="B492" s="11" t="s">
        <v>24</v>
      </c>
      <c r="C492" s="11" t="s">
        <v>41</v>
      </c>
      <c r="D492" s="11" t="s">
        <v>47</v>
      </c>
      <c r="E492" s="11" t="s">
        <v>58</v>
      </c>
      <c r="F492" s="18">
        <v>33055</v>
      </c>
      <c r="G492" s="19">
        <v>33055</v>
      </c>
      <c r="H492" s="11" t="s">
        <v>68</v>
      </c>
      <c r="I492" s="11" t="s">
        <v>48</v>
      </c>
      <c r="J492" s="11" t="s">
        <v>70</v>
      </c>
      <c r="K492" s="11" t="s">
        <v>23</v>
      </c>
      <c r="L492" s="19">
        <f>VLOOKUP($A492,'FtLauderdale GTs'!$A:$Z,17,0)</f>
        <v>42522</v>
      </c>
      <c r="M492" s="6">
        <f>VLOOKUP($A492,'FtLauderdale GTs'!$A:$Z,24,0)</f>
        <v>0</v>
      </c>
      <c r="N492" s="6">
        <f>VLOOKUP($A492,'FtLauderdale GTs'!$A:$Z,25,0)</f>
        <v>0</v>
      </c>
      <c r="O492" s="6">
        <f>VLOOKUP($A492,'FtLauderdale GTs'!$A:$Z,26,0)</f>
        <v>0</v>
      </c>
      <c r="P492" s="6">
        <f t="shared" si="7"/>
        <v>0</v>
      </c>
    </row>
    <row r="493" spans="1:16" x14ac:dyDescent="0.25">
      <c r="A493" s="11">
        <v>818510</v>
      </c>
      <c r="B493" s="11" t="s">
        <v>24</v>
      </c>
      <c r="C493" s="11" t="s">
        <v>41</v>
      </c>
      <c r="D493" s="11" t="s">
        <v>47</v>
      </c>
      <c r="E493" s="11" t="s">
        <v>58</v>
      </c>
      <c r="F493" s="18">
        <v>33055</v>
      </c>
      <c r="G493" s="19">
        <v>33055</v>
      </c>
      <c r="H493" s="11" t="s">
        <v>68</v>
      </c>
      <c r="I493" s="11" t="s">
        <v>48</v>
      </c>
      <c r="J493" s="11" t="s">
        <v>70</v>
      </c>
      <c r="K493" s="11" t="s">
        <v>23</v>
      </c>
      <c r="L493" s="19">
        <f>VLOOKUP($A493,'FtLauderdale GTs'!$A:$Z,17,0)</f>
        <v>42644</v>
      </c>
      <c r="M493" s="6">
        <f>VLOOKUP($A493,'FtLauderdale GTs'!$A:$Z,24,0)</f>
        <v>0</v>
      </c>
      <c r="N493" s="6">
        <f>VLOOKUP($A493,'FtLauderdale GTs'!$A:$Z,25,0)</f>
        <v>0</v>
      </c>
      <c r="O493" s="6">
        <f>VLOOKUP($A493,'FtLauderdale GTs'!$A:$Z,26,0)</f>
        <v>0</v>
      </c>
      <c r="P493" s="6">
        <f t="shared" si="7"/>
        <v>0</v>
      </c>
    </row>
    <row r="494" spans="1:16" x14ac:dyDescent="0.25">
      <c r="A494" s="11">
        <v>818511</v>
      </c>
      <c r="B494" s="11" t="s">
        <v>24</v>
      </c>
      <c r="C494" s="11" t="s">
        <v>41</v>
      </c>
      <c r="D494" s="11" t="s">
        <v>47</v>
      </c>
      <c r="E494" s="11" t="s">
        <v>58</v>
      </c>
      <c r="F494" s="18">
        <v>33055</v>
      </c>
      <c r="G494" s="19">
        <v>33055</v>
      </c>
      <c r="H494" s="11" t="s">
        <v>68</v>
      </c>
      <c r="I494" s="11" t="s">
        <v>48</v>
      </c>
      <c r="J494" s="11" t="s">
        <v>70</v>
      </c>
      <c r="K494" s="11" t="s">
        <v>23</v>
      </c>
      <c r="L494" s="19">
        <f>VLOOKUP($A494,'FtLauderdale GTs'!$A:$Z,17,0)</f>
        <v>42522</v>
      </c>
      <c r="M494" s="6">
        <f>VLOOKUP($A494,'FtLauderdale GTs'!$A:$Z,24,0)</f>
        <v>0</v>
      </c>
      <c r="N494" s="6">
        <f>VLOOKUP($A494,'FtLauderdale GTs'!$A:$Z,25,0)</f>
        <v>0</v>
      </c>
      <c r="O494" s="6">
        <f>VLOOKUP($A494,'FtLauderdale GTs'!$A:$Z,26,0)</f>
        <v>0</v>
      </c>
      <c r="P494" s="6">
        <f t="shared" si="7"/>
        <v>0</v>
      </c>
    </row>
    <row r="495" spans="1:16" x14ac:dyDescent="0.25">
      <c r="A495" s="11">
        <v>818512</v>
      </c>
      <c r="B495" s="11" t="s">
        <v>24</v>
      </c>
      <c r="C495" s="11" t="s">
        <v>41</v>
      </c>
      <c r="D495" s="11" t="s">
        <v>47</v>
      </c>
      <c r="E495" s="11" t="s">
        <v>58</v>
      </c>
      <c r="F495" s="18">
        <v>33055</v>
      </c>
      <c r="G495" s="19">
        <v>33055</v>
      </c>
      <c r="H495" s="11" t="s">
        <v>68</v>
      </c>
      <c r="I495" s="11" t="s">
        <v>48</v>
      </c>
      <c r="J495" s="11" t="s">
        <v>70</v>
      </c>
      <c r="K495" s="11" t="s">
        <v>23</v>
      </c>
      <c r="L495" s="19">
        <f>VLOOKUP($A495,'FtLauderdale GTs'!$A:$Z,17,0)</f>
        <v>42644</v>
      </c>
      <c r="M495" s="6">
        <f>VLOOKUP($A495,'FtLauderdale GTs'!$A:$Z,24,0)</f>
        <v>0</v>
      </c>
      <c r="N495" s="6">
        <f>VLOOKUP($A495,'FtLauderdale GTs'!$A:$Z,25,0)</f>
        <v>0</v>
      </c>
      <c r="O495" s="6">
        <f>VLOOKUP($A495,'FtLauderdale GTs'!$A:$Z,26,0)</f>
        <v>0</v>
      </c>
      <c r="P495" s="6">
        <f t="shared" si="7"/>
        <v>0</v>
      </c>
    </row>
    <row r="496" spans="1:16" x14ac:dyDescent="0.25">
      <c r="A496" s="11">
        <v>818513</v>
      </c>
      <c r="B496" s="11" t="s">
        <v>24</v>
      </c>
      <c r="C496" s="11" t="s">
        <v>41</v>
      </c>
      <c r="D496" s="11" t="s">
        <v>47</v>
      </c>
      <c r="E496" s="11" t="s">
        <v>58</v>
      </c>
      <c r="F496" s="18">
        <v>33055</v>
      </c>
      <c r="G496" s="19">
        <v>33055</v>
      </c>
      <c r="H496" s="11" t="s">
        <v>68</v>
      </c>
      <c r="I496" s="11" t="s">
        <v>48</v>
      </c>
      <c r="J496" s="11" t="s">
        <v>70</v>
      </c>
      <c r="K496" s="11" t="s">
        <v>23</v>
      </c>
      <c r="L496" s="19">
        <f>VLOOKUP($A496,'FtLauderdale GTs'!$A:$Z,17,0)</f>
        <v>42522</v>
      </c>
      <c r="M496" s="6">
        <f>VLOOKUP($A496,'FtLauderdale GTs'!$A:$Z,24,0)</f>
        <v>0</v>
      </c>
      <c r="N496" s="6">
        <f>VLOOKUP($A496,'FtLauderdale GTs'!$A:$Z,25,0)</f>
        <v>0</v>
      </c>
      <c r="O496" s="6">
        <f>VLOOKUP($A496,'FtLauderdale GTs'!$A:$Z,26,0)</f>
        <v>0</v>
      </c>
      <c r="P496" s="6">
        <f t="shared" si="7"/>
        <v>0</v>
      </c>
    </row>
    <row r="497" spans="1:16" x14ac:dyDescent="0.25">
      <c r="A497" s="11">
        <v>818514</v>
      </c>
      <c r="B497" s="11" t="s">
        <v>24</v>
      </c>
      <c r="C497" s="11" t="s">
        <v>41</v>
      </c>
      <c r="D497" s="11" t="s">
        <v>47</v>
      </c>
      <c r="E497" s="11" t="s">
        <v>87</v>
      </c>
      <c r="F497" s="18">
        <v>33420</v>
      </c>
      <c r="G497" s="19">
        <v>33420</v>
      </c>
      <c r="H497" s="11" t="s">
        <v>68</v>
      </c>
      <c r="I497" s="11" t="s">
        <v>48</v>
      </c>
      <c r="J497" s="11" t="s">
        <v>70</v>
      </c>
      <c r="K497" s="11" t="s">
        <v>23</v>
      </c>
      <c r="L497" s="19">
        <f>VLOOKUP($A497,'FtLauderdale GTs'!$A:$Z,17,0)</f>
        <v>42644</v>
      </c>
      <c r="M497" s="6">
        <f>VLOOKUP($A497,'FtLauderdale GTs'!$A:$Z,24,0)</f>
        <v>0</v>
      </c>
      <c r="N497" s="6">
        <f>VLOOKUP($A497,'FtLauderdale GTs'!$A:$Z,25,0)</f>
        <v>0</v>
      </c>
      <c r="O497" s="6">
        <f>VLOOKUP($A497,'FtLauderdale GTs'!$A:$Z,26,0)</f>
        <v>0</v>
      </c>
      <c r="P497" s="6">
        <f t="shared" si="7"/>
        <v>0</v>
      </c>
    </row>
    <row r="498" spans="1:16" x14ac:dyDescent="0.25">
      <c r="A498" s="11">
        <v>818515</v>
      </c>
      <c r="B498" s="11" t="s">
        <v>24</v>
      </c>
      <c r="C498" s="11" t="s">
        <v>41</v>
      </c>
      <c r="D498" s="11" t="s">
        <v>47</v>
      </c>
      <c r="E498" s="11" t="s">
        <v>87</v>
      </c>
      <c r="F498" s="18">
        <v>33420</v>
      </c>
      <c r="G498" s="19">
        <v>33420</v>
      </c>
      <c r="H498" s="11" t="s">
        <v>68</v>
      </c>
      <c r="I498" s="11" t="s">
        <v>48</v>
      </c>
      <c r="J498" s="11" t="s">
        <v>70</v>
      </c>
      <c r="K498" s="11" t="s">
        <v>23</v>
      </c>
      <c r="L498" s="19">
        <f>VLOOKUP($A498,'FtLauderdale GTs'!$A:$Z,17,0)</f>
        <v>42522</v>
      </c>
      <c r="M498" s="6">
        <f>VLOOKUP($A498,'FtLauderdale GTs'!$A:$Z,24,0)</f>
        <v>0</v>
      </c>
      <c r="N498" s="6">
        <f>VLOOKUP($A498,'FtLauderdale GTs'!$A:$Z,25,0)</f>
        <v>0</v>
      </c>
      <c r="O498" s="6">
        <f>VLOOKUP($A498,'FtLauderdale GTs'!$A:$Z,26,0)</f>
        <v>0</v>
      </c>
      <c r="P498" s="6">
        <f t="shared" si="7"/>
        <v>0</v>
      </c>
    </row>
    <row r="499" spans="1:16" x14ac:dyDescent="0.25">
      <c r="A499" s="11">
        <v>818516</v>
      </c>
      <c r="B499" s="11" t="s">
        <v>24</v>
      </c>
      <c r="C499" s="11" t="s">
        <v>41</v>
      </c>
      <c r="D499" s="11" t="s">
        <v>47</v>
      </c>
      <c r="E499" s="11" t="s">
        <v>87</v>
      </c>
      <c r="F499" s="18">
        <v>33420</v>
      </c>
      <c r="G499" s="19">
        <v>33420</v>
      </c>
      <c r="H499" s="11" t="s">
        <v>68</v>
      </c>
      <c r="I499" s="11" t="s">
        <v>48</v>
      </c>
      <c r="J499" s="11" t="s">
        <v>70</v>
      </c>
      <c r="K499" s="11" t="s">
        <v>23</v>
      </c>
      <c r="L499" s="19">
        <f>VLOOKUP($A499,'FtLauderdale GTs'!$A:$Z,17,0)</f>
        <v>42644</v>
      </c>
      <c r="M499" s="6">
        <f>VLOOKUP($A499,'FtLauderdale GTs'!$A:$Z,24,0)</f>
        <v>0</v>
      </c>
      <c r="N499" s="6">
        <f>VLOOKUP($A499,'FtLauderdale GTs'!$A:$Z,25,0)</f>
        <v>0</v>
      </c>
      <c r="O499" s="6">
        <f>VLOOKUP($A499,'FtLauderdale GTs'!$A:$Z,26,0)</f>
        <v>0</v>
      </c>
      <c r="P499" s="6">
        <f t="shared" si="7"/>
        <v>0</v>
      </c>
    </row>
    <row r="500" spans="1:16" x14ac:dyDescent="0.25">
      <c r="A500" s="11">
        <v>818517</v>
      </c>
      <c r="B500" s="11" t="s">
        <v>24</v>
      </c>
      <c r="C500" s="11" t="s">
        <v>41</v>
      </c>
      <c r="D500" s="11" t="s">
        <v>47</v>
      </c>
      <c r="E500" s="11" t="s">
        <v>87</v>
      </c>
      <c r="F500" s="18">
        <v>33420</v>
      </c>
      <c r="G500" s="19">
        <v>33420</v>
      </c>
      <c r="H500" s="11" t="s">
        <v>68</v>
      </c>
      <c r="I500" s="11" t="s">
        <v>48</v>
      </c>
      <c r="J500" s="11" t="s">
        <v>70</v>
      </c>
      <c r="K500" s="11" t="s">
        <v>23</v>
      </c>
      <c r="L500" s="19">
        <f>VLOOKUP($A500,'FtLauderdale GTs'!$A:$Z,17,0)</f>
        <v>42522</v>
      </c>
      <c r="M500" s="6">
        <f>VLOOKUP($A500,'FtLauderdale GTs'!$A:$Z,24,0)</f>
        <v>0</v>
      </c>
      <c r="N500" s="6">
        <f>VLOOKUP($A500,'FtLauderdale GTs'!$A:$Z,25,0)</f>
        <v>0</v>
      </c>
      <c r="O500" s="6">
        <f>VLOOKUP($A500,'FtLauderdale GTs'!$A:$Z,26,0)</f>
        <v>0</v>
      </c>
      <c r="P500" s="6">
        <f t="shared" si="7"/>
        <v>0</v>
      </c>
    </row>
    <row r="501" spans="1:16" x14ac:dyDescent="0.25">
      <c r="A501" s="11">
        <v>818518</v>
      </c>
      <c r="B501" s="11" t="s">
        <v>24</v>
      </c>
      <c r="C501" s="11" t="s">
        <v>41</v>
      </c>
      <c r="D501" s="11" t="s">
        <v>47</v>
      </c>
      <c r="E501" s="11" t="s">
        <v>87</v>
      </c>
      <c r="F501" s="18">
        <v>33420</v>
      </c>
      <c r="G501" s="19">
        <v>33420</v>
      </c>
      <c r="H501" s="11" t="s">
        <v>68</v>
      </c>
      <c r="I501" s="11" t="s">
        <v>48</v>
      </c>
      <c r="J501" s="11" t="s">
        <v>70</v>
      </c>
      <c r="K501" s="11" t="s">
        <v>23</v>
      </c>
      <c r="L501" s="19">
        <f>VLOOKUP($A501,'FtLauderdale GTs'!$A:$Z,17,0)</f>
        <v>42644</v>
      </c>
      <c r="M501" s="6">
        <f>VLOOKUP($A501,'FtLauderdale GTs'!$A:$Z,24,0)</f>
        <v>0</v>
      </c>
      <c r="N501" s="6">
        <f>VLOOKUP($A501,'FtLauderdale GTs'!$A:$Z,25,0)</f>
        <v>0</v>
      </c>
      <c r="O501" s="6">
        <f>VLOOKUP($A501,'FtLauderdale GTs'!$A:$Z,26,0)</f>
        <v>0</v>
      </c>
      <c r="P501" s="6">
        <f t="shared" si="7"/>
        <v>0</v>
      </c>
    </row>
    <row r="502" spans="1:16" x14ac:dyDescent="0.25">
      <c r="A502" s="11">
        <v>818519</v>
      </c>
      <c r="B502" s="11" t="s">
        <v>24</v>
      </c>
      <c r="C502" s="11" t="s">
        <v>41</v>
      </c>
      <c r="D502" s="11" t="s">
        <v>47</v>
      </c>
      <c r="E502" s="11" t="s">
        <v>87</v>
      </c>
      <c r="F502" s="18">
        <v>33420</v>
      </c>
      <c r="G502" s="19">
        <v>33420</v>
      </c>
      <c r="H502" s="11" t="s">
        <v>68</v>
      </c>
      <c r="I502" s="11" t="s">
        <v>48</v>
      </c>
      <c r="J502" s="11" t="s">
        <v>70</v>
      </c>
      <c r="K502" s="11" t="s">
        <v>23</v>
      </c>
      <c r="L502" s="19">
        <f>VLOOKUP($A502,'FtLauderdale GTs'!$A:$Z,17,0)</f>
        <v>42522</v>
      </c>
      <c r="M502" s="6">
        <f>VLOOKUP($A502,'FtLauderdale GTs'!$A:$Z,24,0)</f>
        <v>0</v>
      </c>
      <c r="N502" s="6">
        <f>VLOOKUP($A502,'FtLauderdale GTs'!$A:$Z,25,0)</f>
        <v>0</v>
      </c>
      <c r="O502" s="6">
        <f>VLOOKUP($A502,'FtLauderdale GTs'!$A:$Z,26,0)</f>
        <v>0</v>
      </c>
      <c r="P502" s="6">
        <f t="shared" si="7"/>
        <v>0</v>
      </c>
    </row>
    <row r="503" spans="1:16" x14ac:dyDescent="0.25">
      <c r="A503" s="11">
        <v>818520</v>
      </c>
      <c r="B503" s="11" t="s">
        <v>24</v>
      </c>
      <c r="C503" s="11" t="s">
        <v>41</v>
      </c>
      <c r="D503" s="11" t="s">
        <v>47</v>
      </c>
      <c r="E503" s="11" t="s">
        <v>87</v>
      </c>
      <c r="F503" s="18">
        <v>33420</v>
      </c>
      <c r="G503" s="19">
        <v>33420</v>
      </c>
      <c r="H503" s="11" t="s">
        <v>68</v>
      </c>
      <c r="I503" s="11" t="s">
        <v>48</v>
      </c>
      <c r="J503" s="11" t="s">
        <v>70</v>
      </c>
      <c r="K503" s="11" t="s">
        <v>23</v>
      </c>
      <c r="L503" s="19">
        <f>VLOOKUP($A503,'FtLauderdale GTs'!$A:$Z,17,0)</f>
        <v>42644</v>
      </c>
      <c r="M503" s="6">
        <f>VLOOKUP($A503,'FtLauderdale GTs'!$A:$Z,24,0)</f>
        <v>0</v>
      </c>
      <c r="N503" s="6">
        <f>VLOOKUP($A503,'FtLauderdale GTs'!$A:$Z,25,0)</f>
        <v>0</v>
      </c>
      <c r="O503" s="6">
        <f>VLOOKUP($A503,'FtLauderdale GTs'!$A:$Z,26,0)</f>
        <v>0</v>
      </c>
      <c r="P503" s="6">
        <f t="shared" si="7"/>
        <v>0</v>
      </c>
    </row>
    <row r="504" spans="1:16" x14ac:dyDescent="0.25">
      <c r="A504" s="11">
        <v>818521</v>
      </c>
      <c r="B504" s="11" t="s">
        <v>24</v>
      </c>
      <c r="C504" s="11" t="s">
        <v>41</v>
      </c>
      <c r="D504" s="11" t="s">
        <v>47</v>
      </c>
      <c r="E504" s="11" t="s">
        <v>87</v>
      </c>
      <c r="F504" s="18">
        <v>33420</v>
      </c>
      <c r="G504" s="19">
        <v>33420</v>
      </c>
      <c r="H504" s="11" t="s">
        <v>68</v>
      </c>
      <c r="I504" s="11" t="s">
        <v>48</v>
      </c>
      <c r="J504" s="11" t="s">
        <v>70</v>
      </c>
      <c r="K504" s="11" t="s">
        <v>23</v>
      </c>
      <c r="L504" s="19">
        <f>VLOOKUP($A504,'FtLauderdale GTs'!$A:$Z,17,0)</f>
        <v>42522</v>
      </c>
      <c r="M504" s="6">
        <f>VLOOKUP($A504,'FtLauderdale GTs'!$A:$Z,24,0)</f>
        <v>0</v>
      </c>
      <c r="N504" s="6">
        <f>VLOOKUP($A504,'FtLauderdale GTs'!$A:$Z,25,0)</f>
        <v>0</v>
      </c>
      <c r="O504" s="6">
        <f>VLOOKUP($A504,'FtLauderdale GTs'!$A:$Z,26,0)</f>
        <v>0</v>
      </c>
      <c r="P504" s="6">
        <f t="shared" si="7"/>
        <v>0</v>
      </c>
    </row>
    <row r="505" spans="1:16" x14ac:dyDescent="0.25">
      <c r="A505" s="11">
        <v>818522</v>
      </c>
      <c r="B505" s="11" t="s">
        <v>24</v>
      </c>
      <c r="C505" s="11" t="s">
        <v>41</v>
      </c>
      <c r="D505" s="11" t="s">
        <v>47</v>
      </c>
      <c r="E505" s="11" t="s">
        <v>38</v>
      </c>
      <c r="F505" s="18">
        <v>33786</v>
      </c>
      <c r="G505" s="19">
        <v>33786</v>
      </c>
      <c r="H505" s="11" t="s">
        <v>68</v>
      </c>
      <c r="I505" s="11" t="s">
        <v>48</v>
      </c>
      <c r="J505" s="11" t="s">
        <v>70</v>
      </c>
      <c r="K505" s="11" t="s">
        <v>23</v>
      </c>
      <c r="L505" s="19">
        <f>VLOOKUP($A505,'FtLauderdale GTs'!$A:$Z,17,0)</f>
        <v>42644</v>
      </c>
      <c r="M505" s="6">
        <f>VLOOKUP($A505,'FtLauderdale GTs'!$A:$Z,24,0)</f>
        <v>0</v>
      </c>
      <c r="N505" s="6">
        <f>VLOOKUP($A505,'FtLauderdale GTs'!$A:$Z,25,0)</f>
        <v>0</v>
      </c>
      <c r="O505" s="6">
        <f>VLOOKUP($A505,'FtLauderdale GTs'!$A:$Z,26,0)</f>
        <v>0</v>
      </c>
      <c r="P505" s="6">
        <f t="shared" si="7"/>
        <v>0</v>
      </c>
    </row>
    <row r="506" spans="1:16" x14ac:dyDescent="0.25">
      <c r="A506" s="11">
        <v>818523</v>
      </c>
      <c r="B506" s="11" t="s">
        <v>24</v>
      </c>
      <c r="C506" s="11" t="s">
        <v>41</v>
      </c>
      <c r="D506" s="11" t="s">
        <v>47</v>
      </c>
      <c r="E506" s="11" t="s">
        <v>38</v>
      </c>
      <c r="F506" s="18">
        <v>33786</v>
      </c>
      <c r="G506" s="19">
        <v>33786</v>
      </c>
      <c r="H506" s="11" t="s">
        <v>68</v>
      </c>
      <c r="I506" s="11" t="s">
        <v>48</v>
      </c>
      <c r="J506" s="11" t="s">
        <v>70</v>
      </c>
      <c r="K506" s="11" t="s">
        <v>23</v>
      </c>
      <c r="L506" s="19">
        <f>VLOOKUP($A506,'FtLauderdale GTs'!$A:$Z,17,0)</f>
        <v>42522</v>
      </c>
      <c r="M506" s="6">
        <f>VLOOKUP($A506,'FtLauderdale GTs'!$A:$Z,24,0)</f>
        <v>0</v>
      </c>
      <c r="N506" s="6">
        <f>VLOOKUP($A506,'FtLauderdale GTs'!$A:$Z,25,0)</f>
        <v>0</v>
      </c>
      <c r="O506" s="6">
        <f>VLOOKUP($A506,'FtLauderdale GTs'!$A:$Z,26,0)</f>
        <v>0</v>
      </c>
      <c r="P506" s="6">
        <f t="shared" si="7"/>
        <v>0</v>
      </c>
    </row>
    <row r="507" spans="1:16" x14ac:dyDescent="0.25">
      <c r="A507" s="11">
        <v>818524</v>
      </c>
      <c r="B507" s="11" t="s">
        <v>24</v>
      </c>
      <c r="C507" s="11" t="s">
        <v>41</v>
      </c>
      <c r="D507" s="11" t="s">
        <v>47</v>
      </c>
      <c r="E507" s="11" t="s">
        <v>38</v>
      </c>
      <c r="F507" s="18">
        <v>33786</v>
      </c>
      <c r="G507" s="19">
        <v>33786</v>
      </c>
      <c r="H507" s="11" t="s">
        <v>68</v>
      </c>
      <c r="I507" s="11" t="s">
        <v>48</v>
      </c>
      <c r="J507" s="11" t="s">
        <v>70</v>
      </c>
      <c r="K507" s="11" t="s">
        <v>23</v>
      </c>
      <c r="L507" s="19">
        <f>VLOOKUP($A507,'FtLauderdale GTs'!$A:$Z,17,0)</f>
        <v>42644</v>
      </c>
      <c r="M507" s="6">
        <f>VLOOKUP($A507,'FtLauderdale GTs'!$A:$Z,24,0)</f>
        <v>0</v>
      </c>
      <c r="N507" s="6">
        <f>VLOOKUP($A507,'FtLauderdale GTs'!$A:$Z,25,0)</f>
        <v>0</v>
      </c>
      <c r="O507" s="6">
        <f>VLOOKUP($A507,'FtLauderdale GTs'!$A:$Z,26,0)</f>
        <v>0</v>
      </c>
      <c r="P507" s="6">
        <f t="shared" si="7"/>
        <v>0</v>
      </c>
    </row>
    <row r="508" spans="1:16" x14ac:dyDescent="0.25">
      <c r="A508" s="11">
        <v>818525</v>
      </c>
      <c r="B508" s="11" t="s">
        <v>24</v>
      </c>
      <c r="C508" s="11" t="s">
        <v>41</v>
      </c>
      <c r="D508" s="11" t="s">
        <v>47</v>
      </c>
      <c r="E508" s="11" t="s">
        <v>38</v>
      </c>
      <c r="F508" s="18">
        <v>33786</v>
      </c>
      <c r="G508" s="19">
        <v>33786</v>
      </c>
      <c r="H508" s="11" t="s">
        <v>68</v>
      </c>
      <c r="I508" s="11" t="s">
        <v>48</v>
      </c>
      <c r="J508" s="11" t="s">
        <v>70</v>
      </c>
      <c r="K508" s="11" t="s">
        <v>23</v>
      </c>
      <c r="L508" s="19">
        <f>VLOOKUP($A508,'FtLauderdale GTs'!$A:$Z,17,0)</f>
        <v>42522</v>
      </c>
      <c r="M508" s="6">
        <f>VLOOKUP($A508,'FtLauderdale GTs'!$A:$Z,24,0)</f>
        <v>0</v>
      </c>
      <c r="N508" s="6">
        <f>VLOOKUP($A508,'FtLauderdale GTs'!$A:$Z,25,0)</f>
        <v>0</v>
      </c>
      <c r="O508" s="6">
        <f>VLOOKUP($A508,'FtLauderdale GTs'!$A:$Z,26,0)</f>
        <v>0</v>
      </c>
      <c r="P508" s="6">
        <f t="shared" si="7"/>
        <v>0</v>
      </c>
    </row>
    <row r="509" spans="1:16" x14ac:dyDescent="0.25">
      <c r="A509" s="11">
        <v>818526</v>
      </c>
      <c r="B509" s="11" t="s">
        <v>24</v>
      </c>
      <c r="C509" s="11" t="s">
        <v>41</v>
      </c>
      <c r="D509" s="11" t="s">
        <v>47</v>
      </c>
      <c r="E509" s="11" t="s">
        <v>38</v>
      </c>
      <c r="F509" s="18">
        <v>33786</v>
      </c>
      <c r="G509" s="19">
        <v>33786</v>
      </c>
      <c r="H509" s="11" t="s">
        <v>68</v>
      </c>
      <c r="I509" s="11" t="s">
        <v>48</v>
      </c>
      <c r="J509" s="11" t="s">
        <v>70</v>
      </c>
      <c r="K509" s="11" t="s">
        <v>23</v>
      </c>
      <c r="L509" s="19">
        <f>VLOOKUP($A509,'FtLauderdale GTs'!$A:$Z,17,0)</f>
        <v>42644</v>
      </c>
      <c r="M509" s="6">
        <f>VLOOKUP($A509,'FtLauderdale GTs'!$A:$Z,24,0)</f>
        <v>0</v>
      </c>
      <c r="N509" s="6">
        <f>VLOOKUP($A509,'FtLauderdale GTs'!$A:$Z,25,0)</f>
        <v>0</v>
      </c>
      <c r="O509" s="6">
        <f>VLOOKUP($A509,'FtLauderdale GTs'!$A:$Z,26,0)</f>
        <v>0</v>
      </c>
      <c r="P509" s="6">
        <f t="shared" si="7"/>
        <v>0</v>
      </c>
    </row>
    <row r="510" spans="1:16" x14ac:dyDescent="0.25">
      <c r="A510" s="11">
        <v>818527</v>
      </c>
      <c r="B510" s="11" t="s">
        <v>24</v>
      </c>
      <c r="C510" s="11" t="s">
        <v>41</v>
      </c>
      <c r="D510" s="11" t="s">
        <v>47</v>
      </c>
      <c r="E510" s="11" t="s">
        <v>38</v>
      </c>
      <c r="F510" s="18">
        <v>33786</v>
      </c>
      <c r="G510" s="19">
        <v>33786</v>
      </c>
      <c r="H510" s="11" t="s">
        <v>68</v>
      </c>
      <c r="I510" s="11" t="s">
        <v>48</v>
      </c>
      <c r="J510" s="11" t="s">
        <v>70</v>
      </c>
      <c r="K510" s="11" t="s">
        <v>23</v>
      </c>
      <c r="L510" s="19">
        <f>VLOOKUP($A510,'FtLauderdale GTs'!$A:$Z,17,0)</f>
        <v>42522</v>
      </c>
      <c r="M510" s="6">
        <f>VLOOKUP($A510,'FtLauderdale GTs'!$A:$Z,24,0)</f>
        <v>0</v>
      </c>
      <c r="N510" s="6">
        <f>VLOOKUP($A510,'FtLauderdale GTs'!$A:$Z,25,0)</f>
        <v>0</v>
      </c>
      <c r="O510" s="6">
        <f>VLOOKUP($A510,'FtLauderdale GTs'!$A:$Z,26,0)</f>
        <v>0</v>
      </c>
      <c r="P510" s="6">
        <f t="shared" si="7"/>
        <v>0</v>
      </c>
    </row>
    <row r="511" spans="1:16" x14ac:dyDescent="0.25">
      <c r="A511" s="11">
        <v>818528</v>
      </c>
      <c r="B511" s="11" t="s">
        <v>24</v>
      </c>
      <c r="C511" s="11" t="s">
        <v>41</v>
      </c>
      <c r="D511" s="11" t="s">
        <v>47</v>
      </c>
      <c r="E511" s="11" t="s">
        <v>38</v>
      </c>
      <c r="F511" s="18">
        <v>33786</v>
      </c>
      <c r="G511" s="19">
        <v>33786</v>
      </c>
      <c r="H511" s="11" t="s">
        <v>68</v>
      </c>
      <c r="I511" s="11" t="s">
        <v>48</v>
      </c>
      <c r="J511" s="11" t="s">
        <v>70</v>
      </c>
      <c r="K511" s="11" t="s">
        <v>23</v>
      </c>
      <c r="L511" s="19">
        <f>VLOOKUP($A511,'FtLauderdale GTs'!$A:$Z,17,0)</f>
        <v>42644</v>
      </c>
      <c r="M511" s="6">
        <f>VLOOKUP($A511,'FtLauderdale GTs'!$A:$Z,24,0)</f>
        <v>0</v>
      </c>
      <c r="N511" s="6">
        <f>VLOOKUP($A511,'FtLauderdale GTs'!$A:$Z,25,0)</f>
        <v>0</v>
      </c>
      <c r="O511" s="6">
        <f>VLOOKUP($A511,'FtLauderdale GTs'!$A:$Z,26,0)</f>
        <v>0</v>
      </c>
      <c r="P511" s="6">
        <f t="shared" si="7"/>
        <v>0</v>
      </c>
    </row>
    <row r="512" spans="1:16" x14ac:dyDescent="0.25">
      <c r="A512" s="11">
        <v>818529</v>
      </c>
      <c r="B512" s="11" t="s">
        <v>24</v>
      </c>
      <c r="C512" s="11" t="s">
        <v>41</v>
      </c>
      <c r="D512" s="11" t="s">
        <v>47</v>
      </c>
      <c r="E512" s="11" t="s">
        <v>38</v>
      </c>
      <c r="F512" s="18">
        <v>33786</v>
      </c>
      <c r="G512" s="19">
        <v>33786</v>
      </c>
      <c r="H512" s="11" t="s">
        <v>68</v>
      </c>
      <c r="I512" s="11" t="s">
        <v>48</v>
      </c>
      <c r="J512" s="11" t="s">
        <v>70</v>
      </c>
      <c r="K512" s="11" t="s">
        <v>23</v>
      </c>
      <c r="L512" s="19">
        <f>VLOOKUP($A512,'FtLauderdale GTs'!$A:$Z,17,0)</f>
        <v>42522</v>
      </c>
      <c r="M512" s="6">
        <f>VLOOKUP($A512,'FtLauderdale GTs'!$A:$Z,24,0)</f>
        <v>0</v>
      </c>
      <c r="N512" s="6">
        <f>VLOOKUP($A512,'FtLauderdale GTs'!$A:$Z,25,0)</f>
        <v>0</v>
      </c>
      <c r="O512" s="6">
        <f>VLOOKUP($A512,'FtLauderdale GTs'!$A:$Z,26,0)</f>
        <v>0</v>
      </c>
      <c r="P512" s="6">
        <f t="shared" si="7"/>
        <v>0</v>
      </c>
    </row>
    <row r="513" spans="1:16" x14ac:dyDescent="0.25">
      <c r="A513" s="11">
        <v>818530</v>
      </c>
      <c r="B513" s="11" t="s">
        <v>24</v>
      </c>
      <c r="C513" s="11" t="s">
        <v>41</v>
      </c>
      <c r="D513" s="11" t="s">
        <v>47</v>
      </c>
      <c r="E513" s="11" t="s">
        <v>38</v>
      </c>
      <c r="F513" s="18">
        <v>33786</v>
      </c>
      <c r="G513" s="19">
        <v>33786</v>
      </c>
      <c r="H513" s="11" t="s">
        <v>68</v>
      </c>
      <c r="I513" s="11" t="s">
        <v>48</v>
      </c>
      <c r="J513" s="11" t="s">
        <v>70</v>
      </c>
      <c r="K513" s="11" t="s">
        <v>23</v>
      </c>
      <c r="L513" s="19">
        <f>VLOOKUP($A513,'FtLauderdale GTs'!$A:$Z,17,0)</f>
        <v>42644</v>
      </c>
      <c r="M513" s="6">
        <f>VLOOKUP($A513,'FtLauderdale GTs'!$A:$Z,24,0)</f>
        <v>0</v>
      </c>
      <c r="N513" s="6">
        <f>VLOOKUP($A513,'FtLauderdale GTs'!$A:$Z,25,0)</f>
        <v>0</v>
      </c>
      <c r="O513" s="6">
        <f>VLOOKUP($A513,'FtLauderdale GTs'!$A:$Z,26,0)</f>
        <v>0</v>
      </c>
      <c r="P513" s="6">
        <f t="shared" si="7"/>
        <v>0</v>
      </c>
    </row>
    <row r="514" spans="1:16" x14ac:dyDescent="0.25">
      <c r="A514" s="11">
        <v>818531</v>
      </c>
      <c r="B514" s="11" t="s">
        <v>24</v>
      </c>
      <c r="C514" s="11" t="s">
        <v>41</v>
      </c>
      <c r="D514" s="11" t="s">
        <v>47</v>
      </c>
      <c r="E514" s="11" t="s">
        <v>38</v>
      </c>
      <c r="F514" s="18">
        <v>33786</v>
      </c>
      <c r="G514" s="19">
        <v>33786</v>
      </c>
      <c r="H514" s="11" t="s">
        <v>68</v>
      </c>
      <c r="I514" s="11" t="s">
        <v>48</v>
      </c>
      <c r="J514" s="11" t="s">
        <v>70</v>
      </c>
      <c r="K514" s="11" t="s">
        <v>23</v>
      </c>
      <c r="L514" s="19">
        <f>VLOOKUP($A514,'FtLauderdale GTs'!$A:$Z,17,0)</f>
        <v>42522</v>
      </c>
      <c r="M514" s="6">
        <f>VLOOKUP($A514,'FtLauderdale GTs'!$A:$Z,24,0)</f>
        <v>0</v>
      </c>
      <c r="N514" s="6">
        <f>VLOOKUP($A514,'FtLauderdale GTs'!$A:$Z,25,0)</f>
        <v>0</v>
      </c>
      <c r="O514" s="6">
        <f>VLOOKUP($A514,'FtLauderdale GTs'!$A:$Z,26,0)</f>
        <v>0</v>
      </c>
      <c r="P514" s="6">
        <f t="shared" si="7"/>
        <v>0</v>
      </c>
    </row>
    <row r="515" spans="1:16" x14ac:dyDescent="0.25">
      <c r="A515" s="11">
        <v>818532</v>
      </c>
      <c r="B515" s="11" t="s">
        <v>24</v>
      </c>
      <c r="C515" s="11" t="s">
        <v>41</v>
      </c>
      <c r="D515" s="11" t="s">
        <v>47</v>
      </c>
      <c r="E515" s="11" t="s">
        <v>38</v>
      </c>
      <c r="F515" s="18">
        <v>33786</v>
      </c>
      <c r="G515" s="19">
        <v>33786</v>
      </c>
      <c r="H515" s="11" t="s">
        <v>68</v>
      </c>
      <c r="I515" s="11" t="s">
        <v>48</v>
      </c>
      <c r="J515" s="11" t="s">
        <v>70</v>
      </c>
      <c r="K515" s="11" t="s">
        <v>23</v>
      </c>
      <c r="L515" s="19">
        <f>VLOOKUP($A515,'FtLauderdale GTs'!$A:$Z,17,0)</f>
        <v>42644</v>
      </c>
      <c r="M515" s="6">
        <f>VLOOKUP($A515,'FtLauderdale GTs'!$A:$Z,24,0)</f>
        <v>0</v>
      </c>
      <c r="N515" s="6">
        <f>VLOOKUP($A515,'FtLauderdale GTs'!$A:$Z,25,0)</f>
        <v>0</v>
      </c>
      <c r="O515" s="6">
        <f>VLOOKUP($A515,'FtLauderdale GTs'!$A:$Z,26,0)</f>
        <v>0</v>
      </c>
      <c r="P515" s="6">
        <f t="shared" si="7"/>
        <v>0</v>
      </c>
    </row>
    <row r="516" spans="1:16" x14ac:dyDescent="0.25">
      <c r="A516" s="11">
        <v>818533</v>
      </c>
      <c r="B516" s="11" t="s">
        <v>24</v>
      </c>
      <c r="C516" s="11" t="s">
        <v>41</v>
      </c>
      <c r="D516" s="11" t="s">
        <v>47</v>
      </c>
      <c r="E516" s="11" t="s">
        <v>38</v>
      </c>
      <c r="F516" s="18">
        <v>33786</v>
      </c>
      <c r="G516" s="19">
        <v>33786</v>
      </c>
      <c r="H516" s="11" t="s">
        <v>68</v>
      </c>
      <c r="I516" s="11" t="s">
        <v>48</v>
      </c>
      <c r="J516" s="11" t="s">
        <v>70</v>
      </c>
      <c r="K516" s="11" t="s">
        <v>23</v>
      </c>
      <c r="L516" s="19">
        <f>VLOOKUP($A516,'FtLauderdale GTs'!$A:$Z,17,0)</f>
        <v>42522</v>
      </c>
      <c r="M516" s="6">
        <f>VLOOKUP($A516,'FtLauderdale GTs'!$A:$Z,24,0)</f>
        <v>0</v>
      </c>
      <c r="N516" s="6">
        <f>VLOOKUP($A516,'FtLauderdale GTs'!$A:$Z,25,0)</f>
        <v>0</v>
      </c>
      <c r="O516" s="6">
        <f>VLOOKUP($A516,'FtLauderdale GTs'!$A:$Z,26,0)</f>
        <v>0</v>
      </c>
      <c r="P516" s="6">
        <f t="shared" si="7"/>
        <v>0</v>
      </c>
    </row>
    <row r="517" spans="1:16" x14ac:dyDescent="0.25">
      <c r="A517" s="11">
        <v>818534</v>
      </c>
      <c r="B517" s="11" t="s">
        <v>24</v>
      </c>
      <c r="C517" s="11" t="s">
        <v>41</v>
      </c>
      <c r="D517" s="11" t="s">
        <v>47</v>
      </c>
      <c r="E517" s="11" t="s">
        <v>138</v>
      </c>
      <c r="F517" s="18">
        <v>34151</v>
      </c>
      <c r="G517" s="19">
        <v>34151</v>
      </c>
      <c r="H517" s="11" t="s">
        <v>68</v>
      </c>
      <c r="I517" s="11" t="s">
        <v>48</v>
      </c>
      <c r="J517" s="11" t="s">
        <v>70</v>
      </c>
      <c r="K517" s="11" t="s">
        <v>23</v>
      </c>
      <c r="L517" s="19">
        <f>VLOOKUP($A517,'FtLauderdale GTs'!$A:$Z,17,0)</f>
        <v>42644</v>
      </c>
      <c r="M517" s="6">
        <f>VLOOKUP($A517,'FtLauderdale GTs'!$A:$Z,24,0)</f>
        <v>0</v>
      </c>
      <c r="N517" s="6">
        <f>VLOOKUP($A517,'FtLauderdale GTs'!$A:$Z,25,0)</f>
        <v>0</v>
      </c>
      <c r="O517" s="6">
        <f>VLOOKUP($A517,'FtLauderdale GTs'!$A:$Z,26,0)</f>
        <v>0</v>
      </c>
      <c r="P517" s="6">
        <f t="shared" ref="P517:P580" si="8">+M517-N517-O517</f>
        <v>0</v>
      </c>
    </row>
    <row r="518" spans="1:16" x14ac:dyDescent="0.25">
      <c r="A518" s="11">
        <v>818535</v>
      </c>
      <c r="B518" s="11" t="s">
        <v>24</v>
      </c>
      <c r="C518" s="11" t="s">
        <v>41</v>
      </c>
      <c r="D518" s="11" t="s">
        <v>47</v>
      </c>
      <c r="E518" s="11" t="s">
        <v>138</v>
      </c>
      <c r="F518" s="18">
        <v>34151</v>
      </c>
      <c r="G518" s="19">
        <v>34151</v>
      </c>
      <c r="H518" s="11" t="s">
        <v>68</v>
      </c>
      <c r="I518" s="11" t="s">
        <v>48</v>
      </c>
      <c r="J518" s="11" t="s">
        <v>70</v>
      </c>
      <c r="K518" s="11" t="s">
        <v>23</v>
      </c>
      <c r="L518" s="19">
        <f>VLOOKUP($A518,'FtLauderdale GTs'!$A:$Z,17,0)</f>
        <v>42522</v>
      </c>
      <c r="M518" s="6">
        <f>VLOOKUP($A518,'FtLauderdale GTs'!$A:$Z,24,0)</f>
        <v>0</v>
      </c>
      <c r="N518" s="6">
        <f>VLOOKUP($A518,'FtLauderdale GTs'!$A:$Z,25,0)</f>
        <v>0</v>
      </c>
      <c r="O518" s="6">
        <f>VLOOKUP($A518,'FtLauderdale GTs'!$A:$Z,26,0)</f>
        <v>0</v>
      </c>
      <c r="P518" s="6">
        <f t="shared" si="8"/>
        <v>0</v>
      </c>
    </row>
    <row r="519" spans="1:16" x14ac:dyDescent="0.25">
      <c r="A519" s="11">
        <v>818536</v>
      </c>
      <c r="B519" s="11" t="s">
        <v>24</v>
      </c>
      <c r="C519" s="11" t="s">
        <v>41</v>
      </c>
      <c r="D519" s="11" t="s">
        <v>47</v>
      </c>
      <c r="E519" s="11" t="s">
        <v>138</v>
      </c>
      <c r="F519" s="18">
        <v>34151</v>
      </c>
      <c r="G519" s="19">
        <v>34151</v>
      </c>
      <c r="H519" s="11" t="s">
        <v>68</v>
      </c>
      <c r="I519" s="11" t="s">
        <v>48</v>
      </c>
      <c r="J519" s="11" t="s">
        <v>70</v>
      </c>
      <c r="K519" s="11" t="s">
        <v>23</v>
      </c>
      <c r="L519" s="19">
        <f>VLOOKUP($A519,'FtLauderdale GTs'!$A:$Z,17,0)</f>
        <v>42644</v>
      </c>
      <c r="M519" s="6">
        <f>VLOOKUP($A519,'FtLauderdale GTs'!$A:$Z,24,0)</f>
        <v>0</v>
      </c>
      <c r="N519" s="6">
        <f>VLOOKUP($A519,'FtLauderdale GTs'!$A:$Z,25,0)</f>
        <v>0</v>
      </c>
      <c r="O519" s="6">
        <f>VLOOKUP($A519,'FtLauderdale GTs'!$A:$Z,26,0)</f>
        <v>0</v>
      </c>
      <c r="P519" s="6">
        <f t="shared" si="8"/>
        <v>0</v>
      </c>
    </row>
    <row r="520" spans="1:16" x14ac:dyDescent="0.25">
      <c r="A520" s="11">
        <v>818537</v>
      </c>
      <c r="B520" s="11" t="s">
        <v>24</v>
      </c>
      <c r="C520" s="11" t="s">
        <v>41</v>
      </c>
      <c r="D520" s="11" t="s">
        <v>47</v>
      </c>
      <c r="E520" s="11" t="s">
        <v>138</v>
      </c>
      <c r="F520" s="18">
        <v>34151</v>
      </c>
      <c r="G520" s="19">
        <v>34151</v>
      </c>
      <c r="H520" s="11" t="s">
        <v>68</v>
      </c>
      <c r="I520" s="11" t="s">
        <v>48</v>
      </c>
      <c r="J520" s="11" t="s">
        <v>70</v>
      </c>
      <c r="K520" s="11" t="s">
        <v>23</v>
      </c>
      <c r="L520" s="19">
        <f>VLOOKUP($A520,'FtLauderdale GTs'!$A:$Z,17,0)</f>
        <v>42522</v>
      </c>
      <c r="M520" s="6">
        <f>VLOOKUP($A520,'FtLauderdale GTs'!$A:$Z,24,0)</f>
        <v>0</v>
      </c>
      <c r="N520" s="6">
        <f>VLOOKUP($A520,'FtLauderdale GTs'!$A:$Z,25,0)</f>
        <v>0</v>
      </c>
      <c r="O520" s="6">
        <f>VLOOKUP($A520,'FtLauderdale GTs'!$A:$Z,26,0)</f>
        <v>0</v>
      </c>
      <c r="P520" s="6">
        <f t="shared" si="8"/>
        <v>0</v>
      </c>
    </row>
    <row r="521" spans="1:16" x14ac:dyDescent="0.25">
      <c r="A521" s="11">
        <v>818538</v>
      </c>
      <c r="B521" s="11" t="s">
        <v>24</v>
      </c>
      <c r="C521" s="11" t="s">
        <v>41</v>
      </c>
      <c r="D521" s="11" t="s">
        <v>47</v>
      </c>
      <c r="E521" s="11" t="s">
        <v>138</v>
      </c>
      <c r="F521" s="18">
        <v>34151</v>
      </c>
      <c r="G521" s="19">
        <v>34151</v>
      </c>
      <c r="H521" s="11" t="s">
        <v>68</v>
      </c>
      <c r="I521" s="11" t="s">
        <v>48</v>
      </c>
      <c r="J521" s="11" t="s">
        <v>70</v>
      </c>
      <c r="K521" s="11" t="s">
        <v>23</v>
      </c>
      <c r="L521" s="19">
        <f>VLOOKUP($A521,'FtLauderdale GTs'!$A:$Z,17,0)</f>
        <v>42644</v>
      </c>
      <c r="M521" s="6">
        <f>VLOOKUP($A521,'FtLauderdale GTs'!$A:$Z,24,0)</f>
        <v>0</v>
      </c>
      <c r="N521" s="6">
        <f>VLOOKUP($A521,'FtLauderdale GTs'!$A:$Z,25,0)</f>
        <v>0</v>
      </c>
      <c r="O521" s="6">
        <f>VLOOKUP($A521,'FtLauderdale GTs'!$A:$Z,26,0)</f>
        <v>0</v>
      </c>
      <c r="P521" s="6">
        <f t="shared" si="8"/>
        <v>0</v>
      </c>
    </row>
    <row r="522" spans="1:16" x14ac:dyDescent="0.25">
      <c r="A522" s="11">
        <v>818539</v>
      </c>
      <c r="B522" s="11" t="s">
        <v>24</v>
      </c>
      <c r="C522" s="11" t="s">
        <v>41</v>
      </c>
      <c r="D522" s="11" t="s">
        <v>47</v>
      </c>
      <c r="E522" s="11" t="s">
        <v>138</v>
      </c>
      <c r="F522" s="18">
        <v>34151</v>
      </c>
      <c r="G522" s="19">
        <v>34151</v>
      </c>
      <c r="H522" s="11" t="s">
        <v>68</v>
      </c>
      <c r="I522" s="11" t="s">
        <v>48</v>
      </c>
      <c r="J522" s="11" t="s">
        <v>70</v>
      </c>
      <c r="K522" s="11" t="s">
        <v>23</v>
      </c>
      <c r="L522" s="19">
        <f>VLOOKUP($A522,'FtLauderdale GTs'!$A:$Z,17,0)</f>
        <v>42522</v>
      </c>
      <c r="M522" s="6">
        <f>VLOOKUP($A522,'FtLauderdale GTs'!$A:$Z,24,0)</f>
        <v>0</v>
      </c>
      <c r="N522" s="6">
        <f>VLOOKUP($A522,'FtLauderdale GTs'!$A:$Z,25,0)</f>
        <v>0</v>
      </c>
      <c r="O522" s="6">
        <f>VLOOKUP($A522,'FtLauderdale GTs'!$A:$Z,26,0)</f>
        <v>0</v>
      </c>
      <c r="P522" s="6">
        <f t="shared" si="8"/>
        <v>0</v>
      </c>
    </row>
    <row r="523" spans="1:16" x14ac:dyDescent="0.25">
      <c r="A523" s="11">
        <v>818540</v>
      </c>
      <c r="B523" s="11" t="s">
        <v>24</v>
      </c>
      <c r="C523" s="11" t="s">
        <v>41</v>
      </c>
      <c r="D523" s="11" t="s">
        <v>47</v>
      </c>
      <c r="E523" s="11" t="s">
        <v>138</v>
      </c>
      <c r="F523" s="18">
        <v>34151</v>
      </c>
      <c r="G523" s="19">
        <v>34151</v>
      </c>
      <c r="H523" s="11" t="s">
        <v>68</v>
      </c>
      <c r="I523" s="11" t="s">
        <v>48</v>
      </c>
      <c r="J523" s="11" t="s">
        <v>70</v>
      </c>
      <c r="K523" s="11" t="s">
        <v>23</v>
      </c>
      <c r="L523" s="19">
        <f>VLOOKUP($A523,'FtLauderdale GTs'!$A:$Z,17,0)</f>
        <v>42644</v>
      </c>
      <c r="M523" s="6">
        <f>VLOOKUP($A523,'FtLauderdale GTs'!$A:$Z,24,0)</f>
        <v>0</v>
      </c>
      <c r="N523" s="6">
        <f>VLOOKUP($A523,'FtLauderdale GTs'!$A:$Z,25,0)</f>
        <v>0</v>
      </c>
      <c r="O523" s="6">
        <f>VLOOKUP($A523,'FtLauderdale GTs'!$A:$Z,26,0)</f>
        <v>0</v>
      </c>
      <c r="P523" s="6">
        <f t="shared" si="8"/>
        <v>0</v>
      </c>
    </row>
    <row r="524" spans="1:16" x14ac:dyDescent="0.25">
      <c r="A524" s="11">
        <v>818541</v>
      </c>
      <c r="B524" s="11" t="s">
        <v>24</v>
      </c>
      <c r="C524" s="11" t="s">
        <v>41</v>
      </c>
      <c r="D524" s="11" t="s">
        <v>47</v>
      </c>
      <c r="E524" s="11" t="s">
        <v>138</v>
      </c>
      <c r="F524" s="18">
        <v>34151</v>
      </c>
      <c r="G524" s="19">
        <v>34151</v>
      </c>
      <c r="H524" s="11" t="s">
        <v>68</v>
      </c>
      <c r="I524" s="11" t="s">
        <v>48</v>
      </c>
      <c r="J524" s="11" t="s">
        <v>70</v>
      </c>
      <c r="K524" s="11" t="s">
        <v>23</v>
      </c>
      <c r="L524" s="19">
        <f>VLOOKUP($A524,'FtLauderdale GTs'!$A:$Z,17,0)</f>
        <v>42522</v>
      </c>
      <c r="M524" s="6">
        <f>VLOOKUP($A524,'FtLauderdale GTs'!$A:$Z,24,0)</f>
        <v>0</v>
      </c>
      <c r="N524" s="6">
        <f>VLOOKUP($A524,'FtLauderdale GTs'!$A:$Z,25,0)</f>
        <v>0</v>
      </c>
      <c r="O524" s="6">
        <f>VLOOKUP($A524,'FtLauderdale GTs'!$A:$Z,26,0)</f>
        <v>0</v>
      </c>
      <c r="P524" s="6">
        <f t="shared" si="8"/>
        <v>0</v>
      </c>
    </row>
    <row r="525" spans="1:16" x14ac:dyDescent="0.25">
      <c r="A525" s="11">
        <v>818542</v>
      </c>
      <c r="B525" s="11" t="s">
        <v>24</v>
      </c>
      <c r="C525" s="11" t="s">
        <v>41</v>
      </c>
      <c r="D525" s="11" t="s">
        <v>47</v>
      </c>
      <c r="E525" s="11" t="s">
        <v>138</v>
      </c>
      <c r="F525" s="18">
        <v>34151</v>
      </c>
      <c r="G525" s="19">
        <v>34151</v>
      </c>
      <c r="H525" s="11" t="s">
        <v>68</v>
      </c>
      <c r="I525" s="11" t="s">
        <v>48</v>
      </c>
      <c r="J525" s="11" t="s">
        <v>70</v>
      </c>
      <c r="K525" s="11" t="s">
        <v>23</v>
      </c>
      <c r="L525" s="19">
        <f>VLOOKUP($A525,'FtLauderdale GTs'!$A:$Z,17,0)</f>
        <v>42644</v>
      </c>
      <c r="M525" s="6">
        <f>VLOOKUP($A525,'FtLauderdale GTs'!$A:$Z,24,0)</f>
        <v>0</v>
      </c>
      <c r="N525" s="6">
        <f>VLOOKUP($A525,'FtLauderdale GTs'!$A:$Z,25,0)</f>
        <v>0</v>
      </c>
      <c r="O525" s="6">
        <f>VLOOKUP($A525,'FtLauderdale GTs'!$A:$Z,26,0)</f>
        <v>0</v>
      </c>
      <c r="P525" s="6">
        <f t="shared" si="8"/>
        <v>0</v>
      </c>
    </row>
    <row r="526" spans="1:16" x14ac:dyDescent="0.25">
      <c r="A526" s="11">
        <v>818543</v>
      </c>
      <c r="B526" s="11" t="s">
        <v>24</v>
      </c>
      <c r="C526" s="11" t="s">
        <v>41</v>
      </c>
      <c r="D526" s="11" t="s">
        <v>47</v>
      </c>
      <c r="E526" s="11" t="s">
        <v>138</v>
      </c>
      <c r="F526" s="18">
        <v>34151</v>
      </c>
      <c r="G526" s="19">
        <v>34151</v>
      </c>
      <c r="H526" s="11" t="s">
        <v>68</v>
      </c>
      <c r="I526" s="11" t="s">
        <v>48</v>
      </c>
      <c r="J526" s="11" t="s">
        <v>70</v>
      </c>
      <c r="K526" s="11" t="s">
        <v>23</v>
      </c>
      <c r="L526" s="19">
        <f>VLOOKUP($A526,'FtLauderdale GTs'!$A:$Z,17,0)</f>
        <v>42522</v>
      </c>
      <c r="M526" s="6">
        <f>VLOOKUP($A526,'FtLauderdale GTs'!$A:$Z,24,0)</f>
        <v>0</v>
      </c>
      <c r="N526" s="6">
        <f>VLOOKUP($A526,'FtLauderdale GTs'!$A:$Z,25,0)</f>
        <v>0</v>
      </c>
      <c r="O526" s="6">
        <f>VLOOKUP($A526,'FtLauderdale GTs'!$A:$Z,26,0)</f>
        <v>0</v>
      </c>
      <c r="P526" s="6">
        <f t="shared" si="8"/>
        <v>0</v>
      </c>
    </row>
    <row r="527" spans="1:16" x14ac:dyDescent="0.25">
      <c r="A527" s="11">
        <v>818544</v>
      </c>
      <c r="B527" s="11" t="s">
        <v>24</v>
      </c>
      <c r="C527" s="11" t="s">
        <v>41</v>
      </c>
      <c r="D527" s="11" t="s">
        <v>47</v>
      </c>
      <c r="E527" s="11" t="s">
        <v>138</v>
      </c>
      <c r="F527" s="18">
        <v>34151</v>
      </c>
      <c r="G527" s="19">
        <v>34151</v>
      </c>
      <c r="H527" s="11" t="s">
        <v>68</v>
      </c>
      <c r="I527" s="11" t="s">
        <v>48</v>
      </c>
      <c r="J527" s="11" t="s">
        <v>70</v>
      </c>
      <c r="K527" s="11" t="s">
        <v>23</v>
      </c>
      <c r="L527" s="19">
        <f>VLOOKUP($A527,'FtLauderdale GTs'!$A:$Z,17,0)</f>
        <v>42644</v>
      </c>
      <c r="M527" s="6">
        <f>VLOOKUP($A527,'FtLauderdale GTs'!$A:$Z,24,0)</f>
        <v>0</v>
      </c>
      <c r="N527" s="6">
        <f>VLOOKUP($A527,'FtLauderdale GTs'!$A:$Z,25,0)</f>
        <v>0</v>
      </c>
      <c r="O527" s="6">
        <f>VLOOKUP($A527,'FtLauderdale GTs'!$A:$Z,26,0)</f>
        <v>0</v>
      </c>
      <c r="P527" s="6">
        <f t="shared" si="8"/>
        <v>0</v>
      </c>
    </row>
    <row r="528" spans="1:16" x14ac:dyDescent="0.25">
      <c r="A528" s="11">
        <v>818545</v>
      </c>
      <c r="B528" s="11" t="s">
        <v>24</v>
      </c>
      <c r="C528" s="11" t="s">
        <v>41</v>
      </c>
      <c r="D528" s="11" t="s">
        <v>47</v>
      </c>
      <c r="E528" s="11" t="s">
        <v>138</v>
      </c>
      <c r="F528" s="18">
        <v>34151</v>
      </c>
      <c r="G528" s="19">
        <v>34151</v>
      </c>
      <c r="H528" s="11" t="s">
        <v>68</v>
      </c>
      <c r="I528" s="11" t="s">
        <v>48</v>
      </c>
      <c r="J528" s="11" t="s">
        <v>70</v>
      </c>
      <c r="K528" s="11" t="s">
        <v>23</v>
      </c>
      <c r="L528" s="19">
        <f>VLOOKUP($A528,'FtLauderdale GTs'!$A:$Z,17,0)</f>
        <v>42522</v>
      </c>
      <c r="M528" s="6">
        <f>VLOOKUP($A528,'FtLauderdale GTs'!$A:$Z,24,0)</f>
        <v>0</v>
      </c>
      <c r="N528" s="6">
        <f>VLOOKUP($A528,'FtLauderdale GTs'!$A:$Z,25,0)</f>
        <v>0</v>
      </c>
      <c r="O528" s="6">
        <f>VLOOKUP($A528,'FtLauderdale GTs'!$A:$Z,26,0)</f>
        <v>0</v>
      </c>
      <c r="P528" s="6">
        <f t="shared" si="8"/>
        <v>0</v>
      </c>
    </row>
    <row r="529" spans="1:16" x14ac:dyDescent="0.25">
      <c r="A529" s="11">
        <v>818546</v>
      </c>
      <c r="B529" s="11" t="s">
        <v>24</v>
      </c>
      <c r="C529" s="11" t="s">
        <v>41</v>
      </c>
      <c r="D529" s="11" t="s">
        <v>47</v>
      </c>
      <c r="E529" s="11" t="s">
        <v>138</v>
      </c>
      <c r="F529" s="18">
        <v>34151</v>
      </c>
      <c r="G529" s="19">
        <v>34151</v>
      </c>
      <c r="H529" s="11" t="s">
        <v>68</v>
      </c>
      <c r="I529" s="11" t="s">
        <v>48</v>
      </c>
      <c r="J529" s="11" t="s">
        <v>70</v>
      </c>
      <c r="K529" s="11" t="s">
        <v>23</v>
      </c>
      <c r="L529" s="19">
        <f>VLOOKUP($A529,'FtLauderdale GTs'!$A:$Z,17,0)</f>
        <v>42644</v>
      </c>
      <c r="M529" s="6">
        <f>VLOOKUP($A529,'FtLauderdale GTs'!$A:$Z,24,0)</f>
        <v>0</v>
      </c>
      <c r="N529" s="6">
        <f>VLOOKUP($A529,'FtLauderdale GTs'!$A:$Z,25,0)</f>
        <v>0</v>
      </c>
      <c r="O529" s="6">
        <f>VLOOKUP($A529,'FtLauderdale GTs'!$A:$Z,26,0)</f>
        <v>0</v>
      </c>
      <c r="P529" s="6">
        <f t="shared" si="8"/>
        <v>0</v>
      </c>
    </row>
    <row r="530" spans="1:16" x14ac:dyDescent="0.25">
      <c r="A530" s="11">
        <v>818547</v>
      </c>
      <c r="B530" s="11" t="s">
        <v>24</v>
      </c>
      <c r="C530" s="11" t="s">
        <v>41</v>
      </c>
      <c r="D530" s="11" t="s">
        <v>47</v>
      </c>
      <c r="E530" s="11" t="s">
        <v>138</v>
      </c>
      <c r="F530" s="18">
        <v>34151</v>
      </c>
      <c r="G530" s="19">
        <v>34151</v>
      </c>
      <c r="H530" s="11" t="s">
        <v>68</v>
      </c>
      <c r="I530" s="11" t="s">
        <v>48</v>
      </c>
      <c r="J530" s="11" t="s">
        <v>70</v>
      </c>
      <c r="K530" s="11" t="s">
        <v>23</v>
      </c>
      <c r="L530" s="19">
        <f>VLOOKUP($A530,'FtLauderdale GTs'!$A:$Z,17,0)</f>
        <v>42522</v>
      </c>
      <c r="M530" s="6">
        <f>VLOOKUP($A530,'FtLauderdale GTs'!$A:$Z,24,0)</f>
        <v>0</v>
      </c>
      <c r="N530" s="6">
        <f>VLOOKUP($A530,'FtLauderdale GTs'!$A:$Z,25,0)</f>
        <v>0</v>
      </c>
      <c r="O530" s="6">
        <f>VLOOKUP($A530,'FtLauderdale GTs'!$A:$Z,26,0)</f>
        <v>0</v>
      </c>
      <c r="P530" s="6">
        <f t="shared" si="8"/>
        <v>0</v>
      </c>
    </row>
    <row r="531" spans="1:16" x14ac:dyDescent="0.25">
      <c r="A531" s="11">
        <v>818548</v>
      </c>
      <c r="B531" s="11" t="s">
        <v>24</v>
      </c>
      <c r="C531" s="11" t="s">
        <v>41</v>
      </c>
      <c r="D531" s="11" t="s">
        <v>47</v>
      </c>
      <c r="E531" s="11" t="s">
        <v>138</v>
      </c>
      <c r="F531" s="18">
        <v>34151</v>
      </c>
      <c r="G531" s="19">
        <v>34151</v>
      </c>
      <c r="H531" s="11" t="s">
        <v>68</v>
      </c>
      <c r="I531" s="11" t="s">
        <v>48</v>
      </c>
      <c r="J531" s="11" t="s">
        <v>70</v>
      </c>
      <c r="K531" s="11" t="s">
        <v>23</v>
      </c>
      <c r="L531" s="19">
        <f>VLOOKUP($A531,'FtLauderdale GTs'!$A:$Z,17,0)</f>
        <v>42644</v>
      </c>
      <c r="M531" s="6">
        <f>VLOOKUP($A531,'FtLauderdale GTs'!$A:$Z,24,0)</f>
        <v>0</v>
      </c>
      <c r="N531" s="6">
        <f>VLOOKUP($A531,'FtLauderdale GTs'!$A:$Z,25,0)</f>
        <v>0</v>
      </c>
      <c r="O531" s="6">
        <f>VLOOKUP($A531,'FtLauderdale GTs'!$A:$Z,26,0)</f>
        <v>0</v>
      </c>
      <c r="P531" s="6">
        <f t="shared" si="8"/>
        <v>0</v>
      </c>
    </row>
    <row r="532" spans="1:16" x14ac:dyDescent="0.25">
      <c r="A532" s="11">
        <v>818549</v>
      </c>
      <c r="B532" s="11" t="s">
        <v>24</v>
      </c>
      <c r="C532" s="11" t="s">
        <v>41</v>
      </c>
      <c r="D532" s="11" t="s">
        <v>47</v>
      </c>
      <c r="E532" s="11" t="s">
        <v>138</v>
      </c>
      <c r="F532" s="18">
        <v>34151</v>
      </c>
      <c r="G532" s="19">
        <v>34151</v>
      </c>
      <c r="H532" s="11" t="s">
        <v>68</v>
      </c>
      <c r="I532" s="11" t="s">
        <v>48</v>
      </c>
      <c r="J532" s="11" t="s">
        <v>70</v>
      </c>
      <c r="K532" s="11" t="s">
        <v>23</v>
      </c>
      <c r="L532" s="19">
        <f>VLOOKUP($A532,'FtLauderdale GTs'!$A:$Z,17,0)</f>
        <v>42522</v>
      </c>
      <c r="M532" s="6">
        <f>VLOOKUP($A532,'FtLauderdale GTs'!$A:$Z,24,0)</f>
        <v>0</v>
      </c>
      <c r="N532" s="6">
        <f>VLOOKUP($A532,'FtLauderdale GTs'!$A:$Z,25,0)</f>
        <v>0</v>
      </c>
      <c r="O532" s="6">
        <f>VLOOKUP($A532,'FtLauderdale GTs'!$A:$Z,26,0)</f>
        <v>0</v>
      </c>
      <c r="P532" s="6">
        <f t="shared" si="8"/>
        <v>0</v>
      </c>
    </row>
    <row r="533" spans="1:16" x14ac:dyDescent="0.25">
      <c r="A533" s="11">
        <v>818550</v>
      </c>
      <c r="B533" s="11" t="s">
        <v>24</v>
      </c>
      <c r="C533" s="11" t="s">
        <v>41</v>
      </c>
      <c r="D533" s="11" t="s">
        <v>47</v>
      </c>
      <c r="E533" s="11" t="s">
        <v>138</v>
      </c>
      <c r="F533" s="18">
        <v>34151</v>
      </c>
      <c r="G533" s="19">
        <v>34151</v>
      </c>
      <c r="H533" s="11" t="s">
        <v>68</v>
      </c>
      <c r="I533" s="11" t="s">
        <v>48</v>
      </c>
      <c r="J533" s="11" t="s">
        <v>70</v>
      </c>
      <c r="K533" s="11" t="s">
        <v>23</v>
      </c>
      <c r="L533" s="19">
        <f>VLOOKUP($A533,'FtLauderdale GTs'!$A:$Z,17,0)</f>
        <v>42644</v>
      </c>
      <c r="M533" s="6">
        <f>VLOOKUP($A533,'FtLauderdale GTs'!$A:$Z,24,0)</f>
        <v>0</v>
      </c>
      <c r="N533" s="6">
        <f>VLOOKUP($A533,'FtLauderdale GTs'!$A:$Z,25,0)</f>
        <v>0</v>
      </c>
      <c r="O533" s="6">
        <f>VLOOKUP($A533,'FtLauderdale GTs'!$A:$Z,26,0)</f>
        <v>0</v>
      </c>
      <c r="P533" s="6">
        <f t="shared" si="8"/>
        <v>0</v>
      </c>
    </row>
    <row r="534" spans="1:16" x14ac:dyDescent="0.25">
      <c r="A534" s="11">
        <v>818551</v>
      </c>
      <c r="B534" s="11" t="s">
        <v>24</v>
      </c>
      <c r="C534" s="11" t="s">
        <v>41</v>
      </c>
      <c r="D534" s="11" t="s">
        <v>47</v>
      </c>
      <c r="E534" s="11" t="s">
        <v>138</v>
      </c>
      <c r="F534" s="18">
        <v>34151</v>
      </c>
      <c r="G534" s="19">
        <v>34151</v>
      </c>
      <c r="H534" s="11" t="s">
        <v>68</v>
      </c>
      <c r="I534" s="11" t="s">
        <v>48</v>
      </c>
      <c r="J534" s="11" t="s">
        <v>70</v>
      </c>
      <c r="K534" s="11" t="s">
        <v>23</v>
      </c>
      <c r="L534" s="19">
        <f>VLOOKUP($A534,'FtLauderdale GTs'!$A:$Z,17,0)</f>
        <v>42522</v>
      </c>
      <c r="M534" s="6">
        <f>VLOOKUP($A534,'FtLauderdale GTs'!$A:$Z,24,0)</f>
        <v>0</v>
      </c>
      <c r="N534" s="6">
        <f>VLOOKUP($A534,'FtLauderdale GTs'!$A:$Z,25,0)</f>
        <v>0</v>
      </c>
      <c r="O534" s="6">
        <f>VLOOKUP($A534,'FtLauderdale GTs'!$A:$Z,26,0)</f>
        <v>0</v>
      </c>
      <c r="P534" s="6">
        <f t="shared" si="8"/>
        <v>0</v>
      </c>
    </row>
    <row r="535" spans="1:16" x14ac:dyDescent="0.25">
      <c r="A535" s="11">
        <v>818552</v>
      </c>
      <c r="B535" s="11" t="s">
        <v>24</v>
      </c>
      <c r="C535" s="11" t="s">
        <v>41</v>
      </c>
      <c r="D535" s="11" t="s">
        <v>47</v>
      </c>
      <c r="E535" s="11" t="s">
        <v>227</v>
      </c>
      <c r="F535" s="18">
        <v>34516</v>
      </c>
      <c r="G535" s="19">
        <v>34516</v>
      </c>
      <c r="H535" s="11" t="s">
        <v>68</v>
      </c>
      <c r="I535" s="11" t="s">
        <v>48</v>
      </c>
      <c r="J535" s="11" t="s">
        <v>70</v>
      </c>
      <c r="K535" s="11" t="s">
        <v>23</v>
      </c>
      <c r="L535" s="19">
        <f>VLOOKUP($A535,'FtLauderdale GTs'!$A:$Z,17,0)</f>
        <v>42644</v>
      </c>
      <c r="M535" s="6">
        <f>VLOOKUP($A535,'FtLauderdale GTs'!$A:$Z,24,0)</f>
        <v>0</v>
      </c>
      <c r="N535" s="6">
        <f>VLOOKUP($A535,'FtLauderdale GTs'!$A:$Z,25,0)</f>
        <v>0</v>
      </c>
      <c r="O535" s="6">
        <f>VLOOKUP($A535,'FtLauderdale GTs'!$A:$Z,26,0)</f>
        <v>0</v>
      </c>
      <c r="P535" s="6">
        <f t="shared" si="8"/>
        <v>0</v>
      </c>
    </row>
    <row r="536" spans="1:16" x14ac:dyDescent="0.25">
      <c r="A536" s="11">
        <v>818553</v>
      </c>
      <c r="B536" s="11" t="s">
        <v>24</v>
      </c>
      <c r="C536" s="11" t="s">
        <v>41</v>
      </c>
      <c r="D536" s="11" t="s">
        <v>47</v>
      </c>
      <c r="E536" s="11" t="s">
        <v>227</v>
      </c>
      <c r="F536" s="18">
        <v>34516</v>
      </c>
      <c r="G536" s="19">
        <v>34516</v>
      </c>
      <c r="H536" s="11" t="s">
        <v>68</v>
      </c>
      <c r="I536" s="11" t="s">
        <v>48</v>
      </c>
      <c r="J536" s="11" t="s">
        <v>70</v>
      </c>
      <c r="K536" s="11" t="s">
        <v>23</v>
      </c>
      <c r="L536" s="19">
        <f>VLOOKUP($A536,'FtLauderdale GTs'!$A:$Z,17,0)</f>
        <v>42522</v>
      </c>
      <c r="M536" s="6">
        <f>VLOOKUP($A536,'FtLauderdale GTs'!$A:$Z,24,0)</f>
        <v>0</v>
      </c>
      <c r="N536" s="6">
        <f>VLOOKUP($A536,'FtLauderdale GTs'!$A:$Z,25,0)</f>
        <v>0</v>
      </c>
      <c r="O536" s="6">
        <f>VLOOKUP($A536,'FtLauderdale GTs'!$A:$Z,26,0)</f>
        <v>0</v>
      </c>
      <c r="P536" s="6">
        <f t="shared" si="8"/>
        <v>0</v>
      </c>
    </row>
    <row r="537" spans="1:16" x14ac:dyDescent="0.25">
      <c r="A537" s="11">
        <v>818554</v>
      </c>
      <c r="B537" s="11" t="s">
        <v>24</v>
      </c>
      <c r="C537" s="11" t="s">
        <v>41</v>
      </c>
      <c r="D537" s="11" t="s">
        <v>47</v>
      </c>
      <c r="E537" s="11" t="s">
        <v>227</v>
      </c>
      <c r="F537" s="18">
        <v>34516</v>
      </c>
      <c r="G537" s="19">
        <v>34516</v>
      </c>
      <c r="H537" s="11" t="s">
        <v>68</v>
      </c>
      <c r="I537" s="11" t="s">
        <v>48</v>
      </c>
      <c r="J537" s="11" t="s">
        <v>70</v>
      </c>
      <c r="K537" s="11" t="s">
        <v>23</v>
      </c>
      <c r="L537" s="19">
        <f>VLOOKUP($A537,'FtLauderdale GTs'!$A:$Z,17,0)</f>
        <v>42644</v>
      </c>
      <c r="M537" s="6">
        <f>VLOOKUP($A537,'FtLauderdale GTs'!$A:$Z,24,0)</f>
        <v>0</v>
      </c>
      <c r="N537" s="6">
        <f>VLOOKUP($A537,'FtLauderdale GTs'!$A:$Z,25,0)</f>
        <v>0</v>
      </c>
      <c r="O537" s="6">
        <f>VLOOKUP($A537,'FtLauderdale GTs'!$A:$Z,26,0)</f>
        <v>0</v>
      </c>
      <c r="P537" s="6">
        <f t="shared" si="8"/>
        <v>0</v>
      </c>
    </row>
    <row r="538" spans="1:16" x14ac:dyDescent="0.25">
      <c r="A538" s="11">
        <v>818555</v>
      </c>
      <c r="B538" s="11" t="s">
        <v>24</v>
      </c>
      <c r="C538" s="11" t="s">
        <v>41</v>
      </c>
      <c r="D538" s="11" t="s">
        <v>47</v>
      </c>
      <c r="E538" s="11" t="s">
        <v>227</v>
      </c>
      <c r="F538" s="18">
        <v>34516</v>
      </c>
      <c r="G538" s="19">
        <v>34516</v>
      </c>
      <c r="H538" s="11" t="s">
        <v>68</v>
      </c>
      <c r="I538" s="11" t="s">
        <v>48</v>
      </c>
      <c r="J538" s="11" t="s">
        <v>70</v>
      </c>
      <c r="K538" s="11" t="s">
        <v>23</v>
      </c>
      <c r="L538" s="19">
        <f>VLOOKUP($A538,'FtLauderdale GTs'!$A:$Z,17,0)</f>
        <v>42522</v>
      </c>
      <c r="M538" s="6">
        <f>VLOOKUP($A538,'FtLauderdale GTs'!$A:$Z,24,0)</f>
        <v>0</v>
      </c>
      <c r="N538" s="6">
        <f>VLOOKUP($A538,'FtLauderdale GTs'!$A:$Z,25,0)</f>
        <v>0</v>
      </c>
      <c r="O538" s="6">
        <f>VLOOKUP($A538,'FtLauderdale GTs'!$A:$Z,26,0)</f>
        <v>0</v>
      </c>
      <c r="P538" s="6">
        <f t="shared" si="8"/>
        <v>0</v>
      </c>
    </row>
    <row r="539" spans="1:16" x14ac:dyDescent="0.25">
      <c r="A539" s="11">
        <v>818556</v>
      </c>
      <c r="B539" s="11" t="s">
        <v>24</v>
      </c>
      <c r="C539" s="11" t="s">
        <v>41</v>
      </c>
      <c r="D539" s="11" t="s">
        <v>47</v>
      </c>
      <c r="E539" s="11" t="s">
        <v>227</v>
      </c>
      <c r="F539" s="18">
        <v>34516</v>
      </c>
      <c r="G539" s="19">
        <v>34516</v>
      </c>
      <c r="H539" s="11" t="s">
        <v>68</v>
      </c>
      <c r="I539" s="11" t="s">
        <v>48</v>
      </c>
      <c r="J539" s="11" t="s">
        <v>70</v>
      </c>
      <c r="K539" s="11" t="s">
        <v>23</v>
      </c>
      <c r="L539" s="19">
        <f>VLOOKUP($A539,'FtLauderdale GTs'!$A:$Z,17,0)</f>
        <v>42644</v>
      </c>
      <c r="M539" s="6">
        <f>VLOOKUP($A539,'FtLauderdale GTs'!$A:$Z,24,0)</f>
        <v>0</v>
      </c>
      <c r="N539" s="6">
        <f>VLOOKUP($A539,'FtLauderdale GTs'!$A:$Z,25,0)</f>
        <v>0</v>
      </c>
      <c r="O539" s="6">
        <f>VLOOKUP($A539,'FtLauderdale GTs'!$A:$Z,26,0)</f>
        <v>0</v>
      </c>
      <c r="P539" s="6">
        <f t="shared" si="8"/>
        <v>0</v>
      </c>
    </row>
    <row r="540" spans="1:16" x14ac:dyDescent="0.25">
      <c r="A540" s="11">
        <v>818557</v>
      </c>
      <c r="B540" s="11" t="s">
        <v>24</v>
      </c>
      <c r="C540" s="11" t="s">
        <v>41</v>
      </c>
      <c r="D540" s="11" t="s">
        <v>47</v>
      </c>
      <c r="E540" s="11" t="s">
        <v>227</v>
      </c>
      <c r="F540" s="18">
        <v>34516</v>
      </c>
      <c r="G540" s="19">
        <v>34516</v>
      </c>
      <c r="H540" s="11" t="s">
        <v>68</v>
      </c>
      <c r="I540" s="11" t="s">
        <v>48</v>
      </c>
      <c r="J540" s="11" t="s">
        <v>70</v>
      </c>
      <c r="K540" s="11" t="s">
        <v>23</v>
      </c>
      <c r="L540" s="19">
        <f>VLOOKUP($A540,'FtLauderdale GTs'!$A:$Z,17,0)</f>
        <v>42522</v>
      </c>
      <c r="M540" s="6">
        <f>VLOOKUP($A540,'FtLauderdale GTs'!$A:$Z,24,0)</f>
        <v>0</v>
      </c>
      <c r="N540" s="6">
        <f>VLOOKUP($A540,'FtLauderdale GTs'!$A:$Z,25,0)</f>
        <v>0</v>
      </c>
      <c r="O540" s="6">
        <f>VLOOKUP($A540,'FtLauderdale GTs'!$A:$Z,26,0)</f>
        <v>0</v>
      </c>
      <c r="P540" s="6">
        <f t="shared" si="8"/>
        <v>0</v>
      </c>
    </row>
    <row r="541" spans="1:16" x14ac:dyDescent="0.25">
      <c r="A541" s="11">
        <v>818558</v>
      </c>
      <c r="B541" s="11" t="s">
        <v>24</v>
      </c>
      <c r="C541" s="11" t="s">
        <v>41</v>
      </c>
      <c r="D541" s="11" t="s">
        <v>47</v>
      </c>
      <c r="E541" s="11" t="s">
        <v>227</v>
      </c>
      <c r="F541" s="18">
        <v>34516</v>
      </c>
      <c r="G541" s="19">
        <v>34516</v>
      </c>
      <c r="H541" s="11" t="s">
        <v>68</v>
      </c>
      <c r="I541" s="11" t="s">
        <v>48</v>
      </c>
      <c r="J541" s="11" t="s">
        <v>70</v>
      </c>
      <c r="K541" s="11" t="s">
        <v>23</v>
      </c>
      <c r="L541" s="19">
        <f>VLOOKUP($A541,'FtLauderdale GTs'!$A:$Z,17,0)</f>
        <v>42644</v>
      </c>
      <c r="M541" s="6">
        <f>VLOOKUP($A541,'FtLauderdale GTs'!$A:$Z,24,0)</f>
        <v>0</v>
      </c>
      <c r="N541" s="6">
        <f>VLOOKUP($A541,'FtLauderdale GTs'!$A:$Z,25,0)</f>
        <v>0</v>
      </c>
      <c r="O541" s="6">
        <f>VLOOKUP($A541,'FtLauderdale GTs'!$A:$Z,26,0)</f>
        <v>0</v>
      </c>
      <c r="P541" s="6">
        <f t="shared" si="8"/>
        <v>0</v>
      </c>
    </row>
    <row r="542" spans="1:16" x14ac:dyDescent="0.25">
      <c r="A542" s="11">
        <v>818559</v>
      </c>
      <c r="B542" s="11" t="s">
        <v>24</v>
      </c>
      <c r="C542" s="11" t="s">
        <v>41</v>
      </c>
      <c r="D542" s="11" t="s">
        <v>47</v>
      </c>
      <c r="E542" s="11" t="s">
        <v>227</v>
      </c>
      <c r="F542" s="18">
        <v>34516</v>
      </c>
      <c r="G542" s="19">
        <v>34516</v>
      </c>
      <c r="H542" s="11" t="s">
        <v>68</v>
      </c>
      <c r="I542" s="11" t="s">
        <v>48</v>
      </c>
      <c r="J542" s="11" t="s">
        <v>70</v>
      </c>
      <c r="K542" s="11" t="s">
        <v>23</v>
      </c>
      <c r="L542" s="19">
        <f>VLOOKUP($A542,'FtLauderdale GTs'!$A:$Z,17,0)</f>
        <v>42522</v>
      </c>
      <c r="M542" s="6">
        <f>VLOOKUP($A542,'FtLauderdale GTs'!$A:$Z,24,0)</f>
        <v>0</v>
      </c>
      <c r="N542" s="6">
        <f>VLOOKUP($A542,'FtLauderdale GTs'!$A:$Z,25,0)</f>
        <v>0</v>
      </c>
      <c r="O542" s="6">
        <f>VLOOKUP($A542,'FtLauderdale GTs'!$A:$Z,26,0)</f>
        <v>0</v>
      </c>
      <c r="P542" s="6">
        <f t="shared" si="8"/>
        <v>0</v>
      </c>
    </row>
    <row r="543" spans="1:16" x14ac:dyDescent="0.25">
      <c r="A543" s="11">
        <v>818560</v>
      </c>
      <c r="B543" s="11" t="s">
        <v>24</v>
      </c>
      <c r="C543" s="11" t="s">
        <v>41</v>
      </c>
      <c r="D543" s="11" t="s">
        <v>47</v>
      </c>
      <c r="E543" s="11" t="s">
        <v>227</v>
      </c>
      <c r="F543" s="18">
        <v>34516</v>
      </c>
      <c r="G543" s="19">
        <v>34516</v>
      </c>
      <c r="H543" s="11" t="s">
        <v>68</v>
      </c>
      <c r="I543" s="11" t="s">
        <v>48</v>
      </c>
      <c r="J543" s="11" t="s">
        <v>70</v>
      </c>
      <c r="K543" s="11" t="s">
        <v>23</v>
      </c>
      <c r="L543" s="19">
        <f>VLOOKUP($A543,'FtLauderdale GTs'!$A:$Z,17,0)</f>
        <v>42644</v>
      </c>
      <c r="M543" s="6">
        <f>VLOOKUP($A543,'FtLauderdale GTs'!$A:$Z,24,0)</f>
        <v>0</v>
      </c>
      <c r="N543" s="6">
        <f>VLOOKUP($A543,'FtLauderdale GTs'!$A:$Z,25,0)</f>
        <v>0</v>
      </c>
      <c r="O543" s="6">
        <f>VLOOKUP($A543,'FtLauderdale GTs'!$A:$Z,26,0)</f>
        <v>0</v>
      </c>
      <c r="P543" s="6">
        <f t="shared" si="8"/>
        <v>0</v>
      </c>
    </row>
    <row r="544" spans="1:16" x14ac:dyDescent="0.25">
      <c r="A544" s="11">
        <v>818561</v>
      </c>
      <c r="B544" s="11" t="s">
        <v>24</v>
      </c>
      <c r="C544" s="11" t="s">
        <v>41</v>
      </c>
      <c r="D544" s="11" t="s">
        <v>47</v>
      </c>
      <c r="E544" s="11" t="s">
        <v>227</v>
      </c>
      <c r="F544" s="18">
        <v>34516</v>
      </c>
      <c r="G544" s="19">
        <v>34516</v>
      </c>
      <c r="H544" s="11" t="s">
        <v>68</v>
      </c>
      <c r="I544" s="11" t="s">
        <v>48</v>
      </c>
      <c r="J544" s="11" t="s">
        <v>70</v>
      </c>
      <c r="K544" s="11" t="s">
        <v>23</v>
      </c>
      <c r="L544" s="19">
        <f>VLOOKUP($A544,'FtLauderdale GTs'!$A:$Z,17,0)</f>
        <v>42522</v>
      </c>
      <c r="M544" s="6">
        <f>VLOOKUP($A544,'FtLauderdale GTs'!$A:$Z,24,0)</f>
        <v>0</v>
      </c>
      <c r="N544" s="6">
        <f>VLOOKUP($A544,'FtLauderdale GTs'!$A:$Z,25,0)</f>
        <v>0</v>
      </c>
      <c r="O544" s="6">
        <f>VLOOKUP($A544,'FtLauderdale GTs'!$A:$Z,26,0)</f>
        <v>0</v>
      </c>
      <c r="P544" s="6">
        <f t="shared" si="8"/>
        <v>0</v>
      </c>
    </row>
    <row r="545" spans="1:16" x14ac:dyDescent="0.25">
      <c r="A545" s="11">
        <v>818562</v>
      </c>
      <c r="B545" s="11" t="s">
        <v>24</v>
      </c>
      <c r="C545" s="11" t="s">
        <v>41</v>
      </c>
      <c r="D545" s="11" t="s">
        <v>47</v>
      </c>
      <c r="E545" s="11" t="s">
        <v>227</v>
      </c>
      <c r="F545" s="18">
        <v>34516</v>
      </c>
      <c r="G545" s="19">
        <v>34516</v>
      </c>
      <c r="H545" s="11" t="s">
        <v>68</v>
      </c>
      <c r="I545" s="11" t="s">
        <v>48</v>
      </c>
      <c r="J545" s="11" t="s">
        <v>70</v>
      </c>
      <c r="K545" s="11" t="s">
        <v>23</v>
      </c>
      <c r="L545" s="19">
        <f>VLOOKUP($A545,'FtLauderdale GTs'!$A:$Z,17,0)</f>
        <v>42644</v>
      </c>
      <c r="M545" s="6">
        <f>VLOOKUP($A545,'FtLauderdale GTs'!$A:$Z,24,0)</f>
        <v>0</v>
      </c>
      <c r="N545" s="6">
        <f>VLOOKUP($A545,'FtLauderdale GTs'!$A:$Z,25,0)</f>
        <v>0</v>
      </c>
      <c r="O545" s="6">
        <f>VLOOKUP($A545,'FtLauderdale GTs'!$A:$Z,26,0)</f>
        <v>0</v>
      </c>
      <c r="P545" s="6">
        <f t="shared" si="8"/>
        <v>0</v>
      </c>
    </row>
    <row r="546" spans="1:16" x14ac:dyDescent="0.25">
      <c r="A546" s="11">
        <v>818563</v>
      </c>
      <c r="B546" s="11" t="s">
        <v>24</v>
      </c>
      <c r="C546" s="11" t="s">
        <v>41</v>
      </c>
      <c r="D546" s="11" t="s">
        <v>47</v>
      </c>
      <c r="E546" s="11" t="s">
        <v>227</v>
      </c>
      <c r="F546" s="18">
        <v>34516</v>
      </c>
      <c r="G546" s="19">
        <v>34516</v>
      </c>
      <c r="H546" s="11" t="s">
        <v>68</v>
      </c>
      <c r="I546" s="11" t="s">
        <v>48</v>
      </c>
      <c r="J546" s="11" t="s">
        <v>70</v>
      </c>
      <c r="K546" s="11" t="s">
        <v>23</v>
      </c>
      <c r="L546" s="19">
        <f>VLOOKUP($A546,'FtLauderdale GTs'!$A:$Z,17,0)</f>
        <v>42522</v>
      </c>
      <c r="M546" s="6">
        <f>VLOOKUP($A546,'FtLauderdale GTs'!$A:$Z,24,0)</f>
        <v>0</v>
      </c>
      <c r="N546" s="6">
        <f>VLOOKUP($A546,'FtLauderdale GTs'!$A:$Z,25,0)</f>
        <v>0</v>
      </c>
      <c r="O546" s="6">
        <f>VLOOKUP($A546,'FtLauderdale GTs'!$A:$Z,26,0)</f>
        <v>0</v>
      </c>
      <c r="P546" s="6">
        <f t="shared" si="8"/>
        <v>0</v>
      </c>
    </row>
    <row r="547" spans="1:16" x14ac:dyDescent="0.25">
      <c r="A547" s="11">
        <v>818564</v>
      </c>
      <c r="B547" s="11" t="s">
        <v>24</v>
      </c>
      <c r="C547" s="11" t="s">
        <v>41</v>
      </c>
      <c r="D547" s="11" t="s">
        <v>47</v>
      </c>
      <c r="E547" s="11" t="s">
        <v>227</v>
      </c>
      <c r="F547" s="18">
        <v>34516</v>
      </c>
      <c r="G547" s="19">
        <v>34516</v>
      </c>
      <c r="H547" s="11" t="s">
        <v>68</v>
      </c>
      <c r="I547" s="11" t="s">
        <v>48</v>
      </c>
      <c r="J547" s="11" t="s">
        <v>70</v>
      </c>
      <c r="K547" s="11" t="s">
        <v>23</v>
      </c>
      <c r="L547" s="19">
        <f>VLOOKUP($A547,'FtLauderdale GTs'!$A:$Z,17,0)</f>
        <v>42644</v>
      </c>
      <c r="M547" s="6">
        <f>VLOOKUP($A547,'FtLauderdale GTs'!$A:$Z,24,0)</f>
        <v>0</v>
      </c>
      <c r="N547" s="6">
        <f>VLOOKUP($A547,'FtLauderdale GTs'!$A:$Z,25,0)</f>
        <v>0</v>
      </c>
      <c r="O547" s="6">
        <f>VLOOKUP($A547,'FtLauderdale GTs'!$A:$Z,26,0)</f>
        <v>0</v>
      </c>
      <c r="P547" s="6">
        <f t="shared" si="8"/>
        <v>0</v>
      </c>
    </row>
    <row r="548" spans="1:16" x14ac:dyDescent="0.25">
      <c r="A548" s="11">
        <v>818565</v>
      </c>
      <c r="B548" s="11" t="s">
        <v>24</v>
      </c>
      <c r="C548" s="11" t="s">
        <v>41</v>
      </c>
      <c r="D548" s="11" t="s">
        <v>47</v>
      </c>
      <c r="E548" s="11" t="s">
        <v>227</v>
      </c>
      <c r="F548" s="18">
        <v>34516</v>
      </c>
      <c r="G548" s="19">
        <v>34516</v>
      </c>
      <c r="H548" s="11" t="s">
        <v>68</v>
      </c>
      <c r="I548" s="11" t="s">
        <v>48</v>
      </c>
      <c r="J548" s="11" t="s">
        <v>70</v>
      </c>
      <c r="K548" s="11" t="s">
        <v>23</v>
      </c>
      <c r="L548" s="19">
        <f>VLOOKUP($A548,'FtLauderdale GTs'!$A:$Z,17,0)</f>
        <v>42522</v>
      </c>
      <c r="M548" s="6">
        <f>VLOOKUP($A548,'FtLauderdale GTs'!$A:$Z,24,0)</f>
        <v>0</v>
      </c>
      <c r="N548" s="6">
        <f>VLOOKUP($A548,'FtLauderdale GTs'!$A:$Z,25,0)</f>
        <v>0</v>
      </c>
      <c r="O548" s="6">
        <f>VLOOKUP($A548,'FtLauderdale GTs'!$A:$Z,26,0)</f>
        <v>0</v>
      </c>
      <c r="P548" s="6">
        <f t="shared" si="8"/>
        <v>0</v>
      </c>
    </row>
    <row r="549" spans="1:16" x14ac:dyDescent="0.25">
      <c r="A549" s="11">
        <v>818566</v>
      </c>
      <c r="B549" s="11" t="s">
        <v>24</v>
      </c>
      <c r="C549" s="11" t="s">
        <v>41</v>
      </c>
      <c r="D549" s="11" t="s">
        <v>47</v>
      </c>
      <c r="E549" s="11" t="s">
        <v>227</v>
      </c>
      <c r="F549" s="18">
        <v>34516</v>
      </c>
      <c r="G549" s="19">
        <v>34516</v>
      </c>
      <c r="H549" s="11" t="s">
        <v>68</v>
      </c>
      <c r="I549" s="11" t="s">
        <v>48</v>
      </c>
      <c r="J549" s="11" t="s">
        <v>70</v>
      </c>
      <c r="K549" s="11" t="s">
        <v>23</v>
      </c>
      <c r="L549" s="19">
        <f>VLOOKUP($A549,'FtLauderdale GTs'!$A:$Z,17,0)</f>
        <v>42644</v>
      </c>
      <c r="M549" s="6">
        <f>VLOOKUP($A549,'FtLauderdale GTs'!$A:$Z,24,0)</f>
        <v>0</v>
      </c>
      <c r="N549" s="6">
        <f>VLOOKUP($A549,'FtLauderdale GTs'!$A:$Z,25,0)</f>
        <v>0</v>
      </c>
      <c r="O549" s="6">
        <f>VLOOKUP($A549,'FtLauderdale GTs'!$A:$Z,26,0)</f>
        <v>0</v>
      </c>
      <c r="P549" s="6">
        <f t="shared" si="8"/>
        <v>0</v>
      </c>
    </row>
    <row r="550" spans="1:16" x14ac:dyDescent="0.25">
      <c r="A550" s="11">
        <v>818567</v>
      </c>
      <c r="B550" s="11" t="s">
        <v>24</v>
      </c>
      <c r="C550" s="11" t="s">
        <v>41</v>
      </c>
      <c r="D550" s="11" t="s">
        <v>47</v>
      </c>
      <c r="E550" s="11" t="s">
        <v>227</v>
      </c>
      <c r="F550" s="18">
        <v>34516</v>
      </c>
      <c r="G550" s="19">
        <v>34516</v>
      </c>
      <c r="H550" s="11" t="s">
        <v>68</v>
      </c>
      <c r="I550" s="11" t="s">
        <v>48</v>
      </c>
      <c r="J550" s="11" t="s">
        <v>70</v>
      </c>
      <c r="K550" s="11" t="s">
        <v>23</v>
      </c>
      <c r="L550" s="19">
        <f>VLOOKUP($A550,'FtLauderdale GTs'!$A:$Z,17,0)</f>
        <v>42522</v>
      </c>
      <c r="M550" s="6">
        <f>VLOOKUP($A550,'FtLauderdale GTs'!$A:$Z,24,0)</f>
        <v>0</v>
      </c>
      <c r="N550" s="6">
        <f>VLOOKUP($A550,'FtLauderdale GTs'!$A:$Z,25,0)</f>
        <v>0</v>
      </c>
      <c r="O550" s="6">
        <f>VLOOKUP($A550,'FtLauderdale GTs'!$A:$Z,26,0)</f>
        <v>0</v>
      </c>
      <c r="P550" s="6">
        <f t="shared" si="8"/>
        <v>0</v>
      </c>
    </row>
    <row r="551" spans="1:16" x14ac:dyDescent="0.25">
      <c r="A551" s="11">
        <v>818568</v>
      </c>
      <c r="B551" s="11" t="s">
        <v>24</v>
      </c>
      <c r="C551" s="11" t="s">
        <v>41</v>
      </c>
      <c r="D551" s="11" t="s">
        <v>47</v>
      </c>
      <c r="E551" s="11" t="s">
        <v>227</v>
      </c>
      <c r="F551" s="18">
        <v>34516</v>
      </c>
      <c r="G551" s="19">
        <v>34516</v>
      </c>
      <c r="H551" s="11" t="s">
        <v>68</v>
      </c>
      <c r="I551" s="11" t="s">
        <v>48</v>
      </c>
      <c r="J551" s="11" t="s">
        <v>70</v>
      </c>
      <c r="K551" s="11" t="s">
        <v>23</v>
      </c>
      <c r="L551" s="19">
        <f>VLOOKUP($A551,'FtLauderdale GTs'!$A:$Z,17,0)</f>
        <v>42644</v>
      </c>
      <c r="M551" s="6">
        <f>VLOOKUP($A551,'FtLauderdale GTs'!$A:$Z,24,0)</f>
        <v>0</v>
      </c>
      <c r="N551" s="6">
        <f>VLOOKUP($A551,'FtLauderdale GTs'!$A:$Z,25,0)</f>
        <v>0</v>
      </c>
      <c r="O551" s="6">
        <f>VLOOKUP($A551,'FtLauderdale GTs'!$A:$Z,26,0)</f>
        <v>0</v>
      </c>
      <c r="P551" s="6">
        <f t="shared" si="8"/>
        <v>0</v>
      </c>
    </row>
    <row r="552" spans="1:16" x14ac:dyDescent="0.25">
      <c r="A552" s="11">
        <v>818569</v>
      </c>
      <c r="B552" s="11" t="s">
        <v>24</v>
      </c>
      <c r="C552" s="11" t="s">
        <v>41</v>
      </c>
      <c r="D552" s="11" t="s">
        <v>47</v>
      </c>
      <c r="E552" s="11" t="s">
        <v>227</v>
      </c>
      <c r="F552" s="18">
        <v>34516</v>
      </c>
      <c r="G552" s="19">
        <v>34516</v>
      </c>
      <c r="H552" s="11" t="s">
        <v>68</v>
      </c>
      <c r="I552" s="11" t="s">
        <v>48</v>
      </c>
      <c r="J552" s="11" t="s">
        <v>70</v>
      </c>
      <c r="K552" s="11" t="s">
        <v>23</v>
      </c>
      <c r="L552" s="19">
        <f>VLOOKUP($A552,'FtLauderdale GTs'!$A:$Z,17,0)</f>
        <v>42522</v>
      </c>
      <c r="M552" s="6">
        <f>VLOOKUP($A552,'FtLauderdale GTs'!$A:$Z,24,0)</f>
        <v>0</v>
      </c>
      <c r="N552" s="6">
        <f>VLOOKUP($A552,'FtLauderdale GTs'!$A:$Z,25,0)</f>
        <v>0</v>
      </c>
      <c r="O552" s="6">
        <f>VLOOKUP($A552,'FtLauderdale GTs'!$A:$Z,26,0)</f>
        <v>0</v>
      </c>
      <c r="P552" s="6">
        <f t="shared" si="8"/>
        <v>0</v>
      </c>
    </row>
    <row r="553" spans="1:16" x14ac:dyDescent="0.25">
      <c r="A553" s="11">
        <v>818570</v>
      </c>
      <c r="B553" s="11" t="s">
        <v>24</v>
      </c>
      <c r="C553" s="11" t="s">
        <v>41</v>
      </c>
      <c r="D553" s="11" t="s">
        <v>47</v>
      </c>
      <c r="E553" s="11" t="s">
        <v>43</v>
      </c>
      <c r="F553" s="18">
        <v>34881</v>
      </c>
      <c r="G553" s="19">
        <v>34881</v>
      </c>
      <c r="H553" s="11" t="s">
        <v>68</v>
      </c>
      <c r="I553" s="11" t="s">
        <v>48</v>
      </c>
      <c r="J553" s="11" t="s">
        <v>70</v>
      </c>
      <c r="K553" s="11" t="s">
        <v>23</v>
      </c>
      <c r="L553" s="19">
        <f>VLOOKUP($A553,'FtLauderdale GTs'!$A:$Z,17,0)</f>
        <v>42644</v>
      </c>
      <c r="M553" s="6">
        <f>VLOOKUP($A553,'FtLauderdale GTs'!$A:$Z,24,0)</f>
        <v>0</v>
      </c>
      <c r="N553" s="6">
        <f>VLOOKUP($A553,'FtLauderdale GTs'!$A:$Z,25,0)</f>
        <v>0</v>
      </c>
      <c r="O553" s="6">
        <f>VLOOKUP($A553,'FtLauderdale GTs'!$A:$Z,26,0)</f>
        <v>0</v>
      </c>
      <c r="P553" s="6">
        <f t="shared" si="8"/>
        <v>0</v>
      </c>
    </row>
    <row r="554" spans="1:16" x14ac:dyDescent="0.25">
      <c r="A554" s="11">
        <v>818571</v>
      </c>
      <c r="B554" s="11" t="s">
        <v>24</v>
      </c>
      <c r="C554" s="11" t="s">
        <v>41</v>
      </c>
      <c r="D554" s="11" t="s">
        <v>47</v>
      </c>
      <c r="E554" s="11" t="s">
        <v>43</v>
      </c>
      <c r="F554" s="18">
        <v>34881</v>
      </c>
      <c r="G554" s="19">
        <v>34881</v>
      </c>
      <c r="H554" s="11" t="s">
        <v>68</v>
      </c>
      <c r="I554" s="11" t="s">
        <v>48</v>
      </c>
      <c r="J554" s="11" t="s">
        <v>70</v>
      </c>
      <c r="K554" s="11" t="s">
        <v>23</v>
      </c>
      <c r="L554" s="19">
        <f>VLOOKUP($A554,'FtLauderdale GTs'!$A:$Z,17,0)</f>
        <v>42522</v>
      </c>
      <c r="M554" s="6">
        <f>VLOOKUP($A554,'FtLauderdale GTs'!$A:$Z,24,0)</f>
        <v>0</v>
      </c>
      <c r="N554" s="6">
        <f>VLOOKUP($A554,'FtLauderdale GTs'!$A:$Z,25,0)</f>
        <v>0</v>
      </c>
      <c r="O554" s="6">
        <f>VLOOKUP($A554,'FtLauderdale GTs'!$A:$Z,26,0)</f>
        <v>0</v>
      </c>
      <c r="P554" s="6">
        <f t="shared" si="8"/>
        <v>0</v>
      </c>
    </row>
    <row r="555" spans="1:16" x14ac:dyDescent="0.25">
      <c r="A555" s="11">
        <v>818572</v>
      </c>
      <c r="B555" s="11" t="s">
        <v>24</v>
      </c>
      <c r="C555" s="11" t="s">
        <v>41</v>
      </c>
      <c r="D555" s="11" t="s">
        <v>47</v>
      </c>
      <c r="E555" s="11" t="s">
        <v>189</v>
      </c>
      <c r="F555" s="18">
        <v>35247</v>
      </c>
      <c r="G555" s="19">
        <v>35247</v>
      </c>
      <c r="H555" s="11" t="s">
        <v>68</v>
      </c>
      <c r="I555" s="11" t="s">
        <v>48</v>
      </c>
      <c r="J555" s="11" t="s">
        <v>70</v>
      </c>
      <c r="K555" s="11" t="s">
        <v>23</v>
      </c>
      <c r="L555" s="19">
        <f>VLOOKUP($A555,'FtLauderdale GTs'!$A:$Z,17,0)</f>
        <v>42644</v>
      </c>
      <c r="M555" s="6">
        <f>VLOOKUP($A555,'FtLauderdale GTs'!$A:$Z,24,0)</f>
        <v>0</v>
      </c>
      <c r="N555" s="6">
        <f>VLOOKUP($A555,'FtLauderdale GTs'!$A:$Z,25,0)</f>
        <v>0</v>
      </c>
      <c r="O555" s="6">
        <f>VLOOKUP($A555,'FtLauderdale GTs'!$A:$Z,26,0)</f>
        <v>0</v>
      </c>
      <c r="P555" s="6">
        <f t="shared" si="8"/>
        <v>0</v>
      </c>
    </row>
    <row r="556" spans="1:16" x14ac:dyDescent="0.25">
      <c r="A556" s="11">
        <v>818573</v>
      </c>
      <c r="B556" s="11" t="s">
        <v>24</v>
      </c>
      <c r="C556" s="11" t="s">
        <v>41</v>
      </c>
      <c r="D556" s="11" t="s">
        <v>47</v>
      </c>
      <c r="E556" s="11" t="s">
        <v>189</v>
      </c>
      <c r="F556" s="18">
        <v>35247</v>
      </c>
      <c r="G556" s="19">
        <v>35247</v>
      </c>
      <c r="H556" s="11" t="s">
        <v>68</v>
      </c>
      <c r="I556" s="11" t="s">
        <v>48</v>
      </c>
      <c r="J556" s="11" t="s">
        <v>70</v>
      </c>
      <c r="K556" s="11" t="s">
        <v>23</v>
      </c>
      <c r="L556" s="19">
        <f>VLOOKUP($A556,'FtLauderdale GTs'!$A:$Z,17,0)</f>
        <v>42522</v>
      </c>
      <c r="M556" s="6">
        <f>VLOOKUP($A556,'FtLauderdale GTs'!$A:$Z,24,0)</f>
        <v>0</v>
      </c>
      <c r="N556" s="6">
        <f>VLOOKUP($A556,'FtLauderdale GTs'!$A:$Z,25,0)</f>
        <v>0</v>
      </c>
      <c r="O556" s="6">
        <f>VLOOKUP($A556,'FtLauderdale GTs'!$A:$Z,26,0)</f>
        <v>0</v>
      </c>
      <c r="P556" s="6">
        <f t="shared" si="8"/>
        <v>0</v>
      </c>
    </row>
    <row r="557" spans="1:16" x14ac:dyDescent="0.25">
      <c r="A557" s="11">
        <v>818574</v>
      </c>
      <c r="B557" s="11" t="s">
        <v>24</v>
      </c>
      <c r="C557" s="11" t="s">
        <v>41</v>
      </c>
      <c r="D557" s="11" t="s">
        <v>47</v>
      </c>
      <c r="E557" s="11" t="s">
        <v>189</v>
      </c>
      <c r="F557" s="18">
        <v>35247</v>
      </c>
      <c r="G557" s="19">
        <v>35247</v>
      </c>
      <c r="H557" s="11" t="s">
        <v>68</v>
      </c>
      <c r="I557" s="11" t="s">
        <v>48</v>
      </c>
      <c r="J557" s="11" t="s">
        <v>70</v>
      </c>
      <c r="K557" s="11" t="s">
        <v>23</v>
      </c>
      <c r="L557" s="19">
        <f>VLOOKUP($A557,'FtLauderdale GTs'!$A:$Z,17,0)</f>
        <v>42644</v>
      </c>
      <c r="M557" s="6">
        <f>VLOOKUP($A557,'FtLauderdale GTs'!$A:$Z,24,0)</f>
        <v>0</v>
      </c>
      <c r="N557" s="6">
        <f>VLOOKUP($A557,'FtLauderdale GTs'!$A:$Z,25,0)</f>
        <v>0</v>
      </c>
      <c r="O557" s="6">
        <f>VLOOKUP($A557,'FtLauderdale GTs'!$A:$Z,26,0)</f>
        <v>0</v>
      </c>
      <c r="P557" s="6">
        <f t="shared" si="8"/>
        <v>0</v>
      </c>
    </row>
    <row r="558" spans="1:16" x14ac:dyDescent="0.25">
      <c r="A558" s="11">
        <v>818575</v>
      </c>
      <c r="B558" s="11" t="s">
        <v>24</v>
      </c>
      <c r="C558" s="11" t="s">
        <v>41</v>
      </c>
      <c r="D558" s="11" t="s">
        <v>47</v>
      </c>
      <c r="E558" s="11" t="s">
        <v>191</v>
      </c>
      <c r="F558" s="18">
        <v>35977</v>
      </c>
      <c r="G558" s="19">
        <v>35977</v>
      </c>
      <c r="H558" s="11" t="s">
        <v>68</v>
      </c>
      <c r="I558" s="11" t="s">
        <v>48</v>
      </c>
      <c r="J558" s="11" t="s">
        <v>70</v>
      </c>
      <c r="K558" s="11" t="s">
        <v>23</v>
      </c>
      <c r="L558" s="19">
        <f>VLOOKUP($A558,'FtLauderdale GTs'!$A:$Z,17,0)</f>
        <v>42522</v>
      </c>
      <c r="M558" s="6">
        <f>VLOOKUP($A558,'FtLauderdale GTs'!$A:$Z,24,0)</f>
        <v>0</v>
      </c>
      <c r="N558" s="6">
        <f>VLOOKUP($A558,'FtLauderdale GTs'!$A:$Z,25,0)</f>
        <v>0</v>
      </c>
      <c r="O558" s="6">
        <f>VLOOKUP($A558,'FtLauderdale GTs'!$A:$Z,26,0)</f>
        <v>0</v>
      </c>
      <c r="P558" s="6">
        <f t="shared" si="8"/>
        <v>0</v>
      </c>
    </row>
    <row r="559" spans="1:16" x14ac:dyDescent="0.25">
      <c r="A559" s="11">
        <v>818576</v>
      </c>
      <c r="B559" s="11" t="s">
        <v>24</v>
      </c>
      <c r="C559" s="11" t="s">
        <v>41</v>
      </c>
      <c r="D559" s="11" t="s">
        <v>47</v>
      </c>
      <c r="E559" s="11" t="s">
        <v>191</v>
      </c>
      <c r="F559" s="18">
        <v>35977</v>
      </c>
      <c r="G559" s="19">
        <v>35977</v>
      </c>
      <c r="H559" s="11" t="s">
        <v>68</v>
      </c>
      <c r="I559" s="11" t="s">
        <v>48</v>
      </c>
      <c r="J559" s="11" t="s">
        <v>70</v>
      </c>
      <c r="K559" s="11" t="s">
        <v>23</v>
      </c>
      <c r="L559" s="19">
        <f>VLOOKUP($A559,'FtLauderdale GTs'!$A:$Z,17,0)</f>
        <v>42644</v>
      </c>
      <c r="M559" s="6">
        <f>VLOOKUP($A559,'FtLauderdale GTs'!$A:$Z,24,0)</f>
        <v>0</v>
      </c>
      <c r="N559" s="6">
        <f>VLOOKUP($A559,'FtLauderdale GTs'!$A:$Z,25,0)</f>
        <v>0</v>
      </c>
      <c r="O559" s="6">
        <f>VLOOKUP($A559,'FtLauderdale GTs'!$A:$Z,26,0)</f>
        <v>0</v>
      </c>
      <c r="P559" s="6">
        <f t="shared" si="8"/>
        <v>0</v>
      </c>
    </row>
    <row r="560" spans="1:16" x14ac:dyDescent="0.25">
      <c r="A560" s="11">
        <v>818577</v>
      </c>
      <c r="B560" s="11" t="s">
        <v>24</v>
      </c>
      <c r="C560" s="11" t="s">
        <v>41</v>
      </c>
      <c r="D560" s="11" t="s">
        <v>47</v>
      </c>
      <c r="E560" s="11" t="s">
        <v>191</v>
      </c>
      <c r="F560" s="18">
        <v>35977</v>
      </c>
      <c r="G560" s="19">
        <v>35977</v>
      </c>
      <c r="H560" s="11" t="s">
        <v>68</v>
      </c>
      <c r="I560" s="11" t="s">
        <v>48</v>
      </c>
      <c r="J560" s="11" t="s">
        <v>70</v>
      </c>
      <c r="K560" s="11" t="s">
        <v>23</v>
      </c>
      <c r="L560" s="19">
        <f>VLOOKUP($A560,'FtLauderdale GTs'!$A:$Z,17,0)</f>
        <v>42522</v>
      </c>
      <c r="M560" s="6">
        <f>VLOOKUP($A560,'FtLauderdale GTs'!$A:$Z,24,0)</f>
        <v>0</v>
      </c>
      <c r="N560" s="6">
        <f>VLOOKUP($A560,'FtLauderdale GTs'!$A:$Z,25,0)</f>
        <v>0</v>
      </c>
      <c r="O560" s="6">
        <f>VLOOKUP($A560,'FtLauderdale GTs'!$A:$Z,26,0)</f>
        <v>0</v>
      </c>
      <c r="P560" s="6">
        <f t="shared" si="8"/>
        <v>0</v>
      </c>
    </row>
    <row r="561" spans="1:16" x14ac:dyDescent="0.25">
      <c r="A561" s="11">
        <v>818578</v>
      </c>
      <c r="B561" s="11" t="s">
        <v>24</v>
      </c>
      <c r="C561" s="11" t="s">
        <v>41</v>
      </c>
      <c r="D561" s="11" t="s">
        <v>47</v>
      </c>
      <c r="E561" s="11" t="s">
        <v>191</v>
      </c>
      <c r="F561" s="18">
        <v>35977</v>
      </c>
      <c r="G561" s="19">
        <v>35977</v>
      </c>
      <c r="H561" s="11" t="s">
        <v>68</v>
      </c>
      <c r="I561" s="11" t="s">
        <v>48</v>
      </c>
      <c r="J561" s="11" t="s">
        <v>70</v>
      </c>
      <c r="K561" s="11" t="s">
        <v>23</v>
      </c>
      <c r="L561" s="19">
        <f>VLOOKUP($A561,'FtLauderdale GTs'!$A:$Z,17,0)</f>
        <v>42644</v>
      </c>
      <c r="M561" s="6">
        <f>VLOOKUP($A561,'FtLauderdale GTs'!$A:$Z,24,0)</f>
        <v>0</v>
      </c>
      <c r="N561" s="6">
        <f>VLOOKUP($A561,'FtLauderdale GTs'!$A:$Z,25,0)</f>
        <v>0</v>
      </c>
      <c r="O561" s="6">
        <f>VLOOKUP($A561,'FtLauderdale GTs'!$A:$Z,26,0)</f>
        <v>0</v>
      </c>
      <c r="P561" s="6">
        <f t="shared" si="8"/>
        <v>0</v>
      </c>
    </row>
    <row r="562" spans="1:16" x14ac:dyDescent="0.25">
      <c r="A562" s="11">
        <v>818579</v>
      </c>
      <c r="B562" s="11" t="s">
        <v>24</v>
      </c>
      <c r="C562" s="11" t="s">
        <v>41</v>
      </c>
      <c r="D562" s="11" t="s">
        <v>47</v>
      </c>
      <c r="E562" s="11" t="s">
        <v>191</v>
      </c>
      <c r="F562" s="18">
        <v>35977</v>
      </c>
      <c r="G562" s="19">
        <v>35977</v>
      </c>
      <c r="H562" s="11" t="s">
        <v>68</v>
      </c>
      <c r="I562" s="11" t="s">
        <v>48</v>
      </c>
      <c r="J562" s="11" t="s">
        <v>70</v>
      </c>
      <c r="K562" s="11" t="s">
        <v>23</v>
      </c>
      <c r="L562" s="19">
        <f>VLOOKUP($A562,'FtLauderdale GTs'!$A:$Z,17,0)</f>
        <v>42522</v>
      </c>
      <c r="M562" s="6">
        <f>VLOOKUP($A562,'FtLauderdale GTs'!$A:$Z,24,0)</f>
        <v>0</v>
      </c>
      <c r="N562" s="6">
        <f>VLOOKUP($A562,'FtLauderdale GTs'!$A:$Z,25,0)</f>
        <v>0</v>
      </c>
      <c r="O562" s="6">
        <f>VLOOKUP($A562,'FtLauderdale GTs'!$A:$Z,26,0)</f>
        <v>0</v>
      </c>
      <c r="P562" s="6">
        <f t="shared" si="8"/>
        <v>0</v>
      </c>
    </row>
    <row r="563" spans="1:16" x14ac:dyDescent="0.25">
      <c r="A563" s="11">
        <v>818580</v>
      </c>
      <c r="B563" s="11" t="s">
        <v>24</v>
      </c>
      <c r="C563" s="11" t="s">
        <v>41</v>
      </c>
      <c r="D563" s="11" t="s">
        <v>47</v>
      </c>
      <c r="E563" s="11" t="s">
        <v>190</v>
      </c>
      <c r="F563" s="18">
        <v>36342</v>
      </c>
      <c r="G563" s="19">
        <v>36342</v>
      </c>
      <c r="H563" s="11" t="s">
        <v>68</v>
      </c>
      <c r="I563" s="11" t="s">
        <v>48</v>
      </c>
      <c r="J563" s="11" t="s">
        <v>70</v>
      </c>
      <c r="K563" s="11" t="s">
        <v>23</v>
      </c>
      <c r="L563" s="19">
        <f>VLOOKUP($A563,'FtLauderdale GTs'!$A:$Z,17,0)</f>
        <v>42644</v>
      </c>
      <c r="M563" s="6">
        <f>VLOOKUP($A563,'FtLauderdale GTs'!$A:$Z,24,0)</f>
        <v>0</v>
      </c>
      <c r="N563" s="6">
        <f>VLOOKUP($A563,'FtLauderdale GTs'!$A:$Z,25,0)</f>
        <v>0</v>
      </c>
      <c r="O563" s="6">
        <f>VLOOKUP($A563,'FtLauderdale GTs'!$A:$Z,26,0)</f>
        <v>0</v>
      </c>
      <c r="P563" s="6">
        <f t="shared" si="8"/>
        <v>0</v>
      </c>
    </row>
    <row r="564" spans="1:16" x14ac:dyDescent="0.25">
      <c r="A564" s="11">
        <v>818581</v>
      </c>
      <c r="B564" s="11" t="s">
        <v>24</v>
      </c>
      <c r="C564" s="11" t="s">
        <v>41</v>
      </c>
      <c r="D564" s="11" t="s">
        <v>47</v>
      </c>
      <c r="E564" s="11" t="s">
        <v>92</v>
      </c>
      <c r="F564" s="18">
        <v>36708</v>
      </c>
      <c r="G564" s="19">
        <v>36708</v>
      </c>
      <c r="H564" s="11" t="s">
        <v>68</v>
      </c>
      <c r="I564" s="11" t="s">
        <v>48</v>
      </c>
      <c r="J564" s="11" t="s">
        <v>70</v>
      </c>
      <c r="K564" s="11" t="s">
        <v>23</v>
      </c>
      <c r="L564" s="19">
        <f>VLOOKUP($A564,'FtLauderdale GTs'!$A:$Z,17,0)</f>
        <v>42522</v>
      </c>
      <c r="M564" s="6">
        <f>VLOOKUP($A564,'FtLauderdale GTs'!$A:$Z,24,0)</f>
        <v>0</v>
      </c>
      <c r="N564" s="6">
        <f>VLOOKUP($A564,'FtLauderdale GTs'!$A:$Z,25,0)</f>
        <v>0</v>
      </c>
      <c r="O564" s="6">
        <f>VLOOKUP($A564,'FtLauderdale GTs'!$A:$Z,26,0)</f>
        <v>0</v>
      </c>
      <c r="P564" s="6">
        <f t="shared" si="8"/>
        <v>0</v>
      </c>
    </row>
    <row r="565" spans="1:16" x14ac:dyDescent="0.25">
      <c r="A565" s="11">
        <v>818582</v>
      </c>
      <c r="B565" s="11" t="s">
        <v>24</v>
      </c>
      <c r="C565" s="11" t="s">
        <v>41</v>
      </c>
      <c r="D565" s="11" t="s">
        <v>47</v>
      </c>
      <c r="E565" s="11" t="s">
        <v>72</v>
      </c>
      <c r="F565" s="18">
        <v>37073</v>
      </c>
      <c r="G565" s="19">
        <v>37073</v>
      </c>
      <c r="H565" s="11" t="s">
        <v>68</v>
      </c>
      <c r="I565" s="11" t="s">
        <v>48</v>
      </c>
      <c r="J565" s="11" t="s">
        <v>70</v>
      </c>
      <c r="K565" s="11" t="s">
        <v>23</v>
      </c>
      <c r="L565" s="19">
        <f>VLOOKUP($A565,'FtLauderdale GTs'!$A:$Z,17,0)</f>
        <v>42644</v>
      </c>
      <c r="M565" s="6">
        <f>VLOOKUP($A565,'FtLauderdale GTs'!$A:$Z,24,0)</f>
        <v>0</v>
      </c>
      <c r="N565" s="6">
        <f>VLOOKUP($A565,'FtLauderdale GTs'!$A:$Z,25,0)</f>
        <v>0</v>
      </c>
      <c r="O565" s="6">
        <f>VLOOKUP($A565,'FtLauderdale GTs'!$A:$Z,26,0)</f>
        <v>0</v>
      </c>
      <c r="P565" s="6">
        <f t="shared" si="8"/>
        <v>0</v>
      </c>
    </row>
    <row r="566" spans="1:16" x14ac:dyDescent="0.25">
      <c r="A566" s="11">
        <v>818583</v>
      </c>
      <c r="B566" s="11" t="s">
        <v>24</v>
      </c>
      <c r="C566" s="11" t="s">
        <v>41</v>
      </c>
      <c r="D566" s="11" t="s">
        <v>47</v>
      </c>
      <c r="E566" s="11" t="s">
        <v>72</v>
      </c>
      <c r="F566" s="18">
        <v>37073</v>
      </c>
      <c r="G566" s="19">
        <v>37073</v>
      </c>
      <c r="H566" s="11" t="s">
        <v>68</v>
      </c>
      <c r="I566" s="11" t="s">
        <v>48</v>
      </c>
      <c r="J566" s="11" t="s">
        <v>70</v>
      </c>
      <c r="K566" s="11" t="s">
        <v>23</v>
      </c>
      <c r="L566" s="19">
        <f>VLOOKUP($A566,'FtLauderdale GTs'!$A:$Z,17,0)</f>
        <v>42522</v>
      </c>
      <c r="M566" s="6">
        <f>VLOOKUP($A566,'FtLauderdale GTs'!$A:$Z,24,0)</f>
        <v>0</v>
      </c>
      <c r="N566" s="6">
        <f>VLOOKUP($A566,'FtLauderdale GTs'!$A:$Z,25,0)</f>
        <v>0</v>
      </c>
      <c r="O566" s="6">
        <f>VLOOKUP($A566,'FtLauderdale GTs'!$A:$Z,26,0)</f>
        <v>0</v>
      </c>
      <c r="P566" s="6">
        <f t="shared" si="8"/>
        <v>0</v>
      </c>
    </row>
    <row r="567" spans="1:16" x14ac:dyDescent="0.25">
      <c r="A567" s="11">
        <v>818584</v>
      </c>
      <c r="B567" s="11" t="s">
        <v>24</v>
      </c>
      <c r="C567" s="11" t="s">
        <v>41</v>
      </c>
      <c r="D567" s="11" t="s">
        <v>47</v>
      </c>
      <c r="E567" s="11" t="s">
        <v>72</v>
      </c>
      <c r="F567" s="18">
        <v>37073</v>
      </c>
      <c r="G567" s="19">
        <v>37073</v>
      </c>
      <c r="H567" s="11" t="s">
        <v>68</v>
      </c>
      <c r="I567" s="11" t="s">
        <v>48</v>
      </c>
      <c r="J567" s="11" t="s">
        <v>70</v>
      </c>
      <c r="K567" s="11" t="s">
        <v>23</v>
      </c>
      <c r="L567" s="19">
        <f>VLOOKUP($A567,'FtLauderdale GTs'!$A:$Z,17,0)</f>
        <v>42644</v>
      </c>
      <c r="M567" s="6">
        <f>VLOOKUP($A567,'FtLauderdale GTs'!$A:$Z,24,0)</f>
        <v>0</v>
      </c>
      <c r="N567" s="6">
        <f>VLOOKUP($A567,'FtLauderdale GTs'!$A:$Z,25,0)</f>
        <v>0</v>
      </c>
      <c r="O567" s="6">
        <f>VLOOKUP($A567,'FtLauderdale GTs'!$A:$Z,26,0)</f>
        <v>0</v>
      </c>
      <c r="P567" s="6">
        <f t="shared" si="8"/>
        <v>0</v>
      </c>
    </row>
    <row r="568" spans="1:16" x14ac:dyDescent="0.25">
      <c r="A568" s="11">
        <v>818585</v>
      </c>
      <c r="B568" s="11" t="s">
        <v>24</v>
      </c>
      <c r="C568" s="11" t="s">
        <v>41</v>
      </c>
      <c r="D568" s="11" t="s">
        <v>47</v>
      </c>
      <c r="E568" s="11" t="s">
        <v>72</v>
      </c>
      <c r="F568" s="18">
        <v>37073</v>
      </c>
      <c r="G568" s="19">
        <v>37073</v>
      </c>
      <c r="H568" s="11" t="s">
        <v>68</v>
      </c>
      <c r="I568" s="11" t="s">
        <v>48</v>
      </c>
      <c r="J568" s="11" t="s">
        <v>70</v>
      </c>
      <c r="K568" s="11" t="s">
        <v>23</v>
      </c>
      <c r="L568" s="19">
        <f>VLOOKUP($A568,'FtLauderdale GTs'!$A:$Z,17,0)</f>
        <v>42522</v>
      </c>
      <c r="M568" s="6">
        <f>VLOOKUP($A568,'FtLauderdale GTs'!$A:$Z,24,0)</f>
        <v>0</v>
      </c>
      <c r="N568" s="6">
        <f>VLOOKUP($A568,'FtLauderdale GTs'!$A:$Z,25,0)</f>
        <v>0</v>
      </c>
      <c r="O568" s="6">
        <f>VLOOKUP($A568,'FtLauderdale GTs'!$A:$Z,26,0)</f>
        <v>0</v>
      </c>
      <c r="P568" s="6">
        <f t="shared" si="8"/>
        <v>0</v>
      </c>
    </row>
    <row r="569" spans="1:16" x14ac:dyDescent="0.25">
      <c r="A569" s="11">
        <v>818586</v>
      </c>
      <c r="B569" s="11" t="s">
        <v>24</v>
      </c>
      <c r="C569" s="11" t="s">
        <v>41</v>
      </c>
      <c r="D569" s="11" t="s">
        <v>47</v>
      </c>
      <c r="E569" s="11" t="s">
        <v>72</v>
      </c>
      <c r="F569" s="18">
        <v>37073</v>
      </c>
      <c r="G569" s="19">
        <v>37073</v>
      </c>
      <c r="H569" s="11" t="s">
        <v>68</v>
      </c>
      <c r="I569" s="11" t="s">
        <v>48</v>
      </c>
      <c r="J569" s="11" t="s">
        <v>70</v>
      </c>
      <c r="K569" s="11" t="s">
        <v>23</v>
      </c>
      <c r="L569" s="19">
        <f>VLOOKUP($A569,'FtLauderdale GTs'!$A:$Z,17,0)</f>
        <v>42644</v>
      </c>
      <c r="M569" s="6">
        <f>VLOOKUP($A569,'FtLauderdale GTs'!$A:$Z,24,0)</f>
        <v>0</v>
      </c>
      <c r="N569" s="6">
        <f>VLOOKUP($A569,'FtLauderdale GTs'!$A:$Z,25,0)</f>
        <v>0</v>
      </c>
      <c r="O569" s="6">
        <f>VLOOKUP($A569,'FtLauderdale GTs'!$A:$Z,26,0)</f>
        <v>0</v>
      </c>
      <c r="P569" s="6">
        <f t="shared" si="8"/>
        <v>0</v>
      </c>
    </row>
    <row r="570" spans="1:16" x14ac:dyDescent="0.25">
      <c r="A570" s="11">
        <v>818587</v>
      </c>
      <c r="B570" s="11" t="s">
        <v>24</v>
      </c>
      <c r="C570" s="11" t="s">
        <v>41</v>
      </c>
      <c r="D570" s="11" t="s">
        <v>47</v>
      </c>
      <c r="E570" s="11" t="s">
        <v>72</v>
      </c>
      <c r="F570" s="18">
        <v>37073</v>
      </c>
      <c r="G570" s="19">
        <v>37073</v>
      </c>
      <c r="H570" s="11" t="s">
        <v>68</v>
      </c>
      <c r="I570" s="11" t="s">
        <v>48</v>
      </c>
      <c r="J570" s="11" t="s">
        <v>70</v>
      </c>
      <c r="K570" s="11" t="s">
        <v>23</v>
      </c>
      <c r="L570" s="19">
        <f>VLOOKUP($A570,'FtLauderdale GTs'!$A:$Z,17,0)</f>
        <v>42522</v>
      </c>
      <c r="M570" s="6">
        <f>VLOOKUP($A570,'FtLauderdale GTs'!$A:$Z,24,0)</f>
        <v>0</v>
      </c>
      <c r="N570" s="6">
        <f>VLOOKUP($A570,'FtLauderdale GTs'!$A:$Z,25,0)</f>
        <v>0</v>
      </c>
      <c r="O570" s="6">
        <f>VLOOKUP($A570,'FtLauderdale GTs'!$A:$Z,26,0)</f>
        <v>0</v>
      </c>
      <c r="P570" s="6">
        <f t="shared" si="8"/>
        <v>0</v>
      </c>
    </row>
    <row r="571" spans="1:16" x14ac:dyDescent="0.25">
      <c r="A571" s="11">
        <v>48582200</v>
      </c>
      <c r="B571" s="11" t="s">
        <v>24</v>
      </c>
      <c r="C571" s="11" t="s">
        <v>41</v>
      </c>
      <c r="D571" s="11" t="s">
        <v>47</v>
      </c>
      <c r="E571" s="11" t="s">
        <v>390</v>
      </c>
      <c r="F571" s="18">
        <v>38292</v>
      </c>
      <c r="G571" s="19">
        <v>38292</v>
      </c>
      <c r="H571" s="11" t="s">
        <v>68</v>
      </c>
      <c r="I571" s="11" t="s">
        <v>48</v>
      </c>
      <c r="J571" s="11" t="s">
        <v>70</v>
      </c>
      <c r="K571" s="11" t="s">
        <v>23</v>
      </c>
      <c r="L571" s="19">
        <f>VLOOKUP($A571,'FtLauderdale GTs'!$A:$Z,17,0)</f>
        <v>42644</v>
      </c>
      <c r="M571" s="6">
        <f>VLOOKUP($A571,'FtLauderdale GTs'!$A:$Z,24,0)</f>
        <v>0</v>
      </c>
      <c r="N571" s="6">
        <f>VLOOKUP($A571,'FtLauderdale GTs'!$A:$Z,25,0)</f>
        <v>0</v>
      </c>
      <c r="O571" s="6">
        <f>VLOOKUP($A571,'FtLauderdale GTs'!$A:$Z,26,0)</f>
        <v>0</v>
      </c>
      <c r="P571" s="6">
        <f t="shared" si="8"/>
        <v>0</v>
      </c>
    </row>
    <row r="572" spans="1:16" x14ac:dyDescent="0.25">
      <c r="A572" s="11">
        <v>56779700</v>
      </c>
      <c r="B572" s="11" t="s">
        <v>24</v>
      </c>
      <c r="C572" s="11" t="s">
        <v>41</v>
      </c>
      <c r="D572" s="11" t="s">
        <v>47</v>
      </c>
      <c r="E572" s="11" t="s">
        <v>391</v>
      </c>
      <c r="F572" s="18">
        <v>38596</v>
      </c>
      <c r="G572" s="19">
        <v>38596</v>
      </c>
      <c r="H572" s="11" t="s">
        <v>68</v>
      </c>
      <c r="I572" s="11" t="s">
        <v>48</v>
      </c>
      <c r="J572" s="11" t="s">
        <v>70</v>
      </c>
      <c r="K572" s="11" t="s">
        <v>23</v>
      </c>
      <c r="L572" s="19">
        <f>VLOOKUP($A572,'FtLauderdale GTs'!$A:$Z,17,0)</f>
        <v>42522</v>
      </c>
      <c r="M572" s="6">
        <f>VLOOKUP($A572,'FtLauderdale GTs'!$A:$Z,24,0)</f>
        <v>0</v>
      </c>
      <c r="N572" s="6">
        <f>VLOOKUP($A572,'FtLauderdale GTs'!$A:$Z,25,0)</f>
        <v>0</v>
      </c>
      <c r="O572" s="6">
        <f>VLOOKUP($A572,'FtLauderdale GTs'!$A:$Z,26,0)</f>
        <v>0</v>
      </c>
      <c r="P572" s="6">
        <f t="shared" si="8"/>
        <v>0</v>
      </c>
    </row>
    <row r="573" spans="1:16" x14ac:dyDescent="0.25">
      <c r="A573" s="11">
        <v>73046900</v>
      </c>
      <c r="B573" s="11" t="s">
        <v>24</v>
      </c>
      <c r="C573" s="11" t="s">
        <v>41</v>
      </c>
      <c r="D573" s="11" t="s">
        <v>47</v>
      </c>
      <c r="E573" s="11" t="s">
        <v>393</v>
      </c>
      <c r="F573" s="18">
        <v>39142</v>
      </c>
      <c r="G573" s="19">
        <v>39142</v>
      </c>
      <c r="H573" s="11" t="s">
        <v>68</v>
      </c>
      <c r="I573" s="11" t="s">
        <v>48</v>
      </c>
      <c r="J573" s="11" t="s">
        <v>70</v>
      </c>
      <c r="K573" s="11" t="s">
        <v>23</v>
      </c>
      <c r="L573" s="19">
        <f>VLOOKUP($A573,'FtLauderdale GTs'!$A:$Z,17,0)</f>
        <v>42644</v>
      </c>
      <c r="M573" s="6">
        <f>VLOOKUP($A573,'FtLauderdale GTs'!$A:$Z,24,0)</f>
        <v>0</v>
      </c>
      <c r="N573" s="6">
        <f>VLOOKUP($A573,'FtLauderdale GTs'!$A:$Z,25,0)</f>
        <v>0</v>
      </c>
      <c r="O573" s="6">
        <f>VLOOKUP($A573,'FtLauderdale GTs'!$A:$Z,26,0)</f>
        <v>0</v>
      </c>
      <c r="P573" s="6">
        <f t="shared" si="8"/>
        <v>0</v>
      </c>
    </row>
    <row r="574" spans="1:16" x14ac:dyDescent="0.25">
      <c r="A574" s="11">
        <v>20695895</v>
      </c>
      <c r="B574" s="11" t="s">
        <v>24</v>
      </c>
      <c r="C574" s="11" t="s">
        <v>41</v>
      </c>
      <c r="D574" s="11" t="s">
        <v>47</v>
      </c>
      <c r="E574" s="11" t="s">
        <v>389</v>
      </c>
      <c r="F574" s="18">
        <v>37591</v>
      </c>
      <c r="G574" s="19">
        <v>37591</v>
      </c>
      <c r="H574" s="11" t="s">
        <v>68</v>
      </c>
      <c r="I574" s="11" t="s">
        <v>48</v>
      </c>
      <c r="J574" s="11" t="s">
        <v>70</v>
      </c>
      <c r="K574" s="11" t="s">
        <v>23</v>
      </c>
      <c r="L574" s="19">
        <f>VLOOKUP($A574,'FtLauderdale GTs'!$A:$Z,17,0)</f>
        <v>42522</v>
      </c>
      <c r="M574" s="6">
        <f>VLOOKUP($A574,'FtLauderdale GTs'!$A:$Z,24,0)</f>
        <v>0</v>
      </c>
      <c r="N574" s="6">
        <f>VLOOKUP($A574,'FtLauderdale GTs'!$A:$Z,25,0)</f>
        <v>0</v>
      </c>
      <c r="O574" s="6">
        <f>VLOOKUP($A574,'FtLauderdale GTs'!$A:$Z,26,0)</f>
        <v>0</v>
      </c>
      <c r="P574" s="6">
        <f t="shared" si="8"/>
        <v>0</v>
      </c>
    </row>
    <row r="575" spans="1:16" x14ac:dyDescent="0.25">
      <c r="A575" s="11">
        <v>40328609</v>
      </c>
      <c r="B575" s="11" t="s">
        <v>24</v>
      </c>
      <c r="C575" s="11" t="s">
        <v>41</v>
      </c>
      <c r="D575" s="11" t="s">
        <v>47</v>
      </c>
      <c r="E575" s="11" t="s">
        <v>390</v>
      </c>
      <c r="F575" s="18">
        <v>37987</v>
      </c>
      <c r="G575" s="19">
        <v>37987</v>
      </c>
      <c r="H575" s="11" t="s">
        <v>68</v>
      </c>
      <c r="I575" s="11" t="s">
        <v>48</v>
      </c>
      <c r="J575" s="11" t="s">
        <v>70</v>
      </c>
      <c r="K575" s="11" t="s">
        <v>23</v>
      </c>
      <c r="L575" s="19">
        <f>VLOOKUP($A575,'FtLauderdale GTs'!$A:$Z,17,0)</f>
        <v>42644</v>
      </c>
      <c r="M575" s="6">
        <f>VLOOKUP($A575,'FtLauderdale GTs'!$A:$Z,24,0)</f>
        <v>0</v>
      </c>
      <c r="N575" s="6">
        <f>VLOOKUP($A575,'FtLauderdale GTs'!$A:$Z,25,0)</f>
        <v>0</v>
      </c>
      <c r="O575" s="6">
        <f>VLOOKUP($A575,'FtLauderdale GTs'!$A:$Z,26,0)</f>
        <v>0</v>
      </c>
      <c r="P575" s="6">
        <f t="shared" si="8"/>
        <v>0</v>
      </c>
    </row>
    <row r="576" spans="1:16" x14ac:dyDescent="0.25">
      <c r="A576" s="11">
        <v>40329597</v>
      </c>
      <c r="B576" s="11" t="s">
        <v>24</v>
      </c>
      <c r="C576" s="11" t="s">
        <v>41</v>
      </c>
      <c r="D576" s="11" t="s">
        <v>47</v>
      </c>
      <c r="E576" s="11" t="s">
        <v>390</v>
      </c>
      <c r="F576" s="18">
        <v>37987</v>
      </c>
      <c r="G576" s="19">
        <v>37987</v>
      </c>
      <c r="H576" s="11" t="s">
        <v>68</v>
      </c>
      <c r="I576" s="11" t="s">
        <v>48</v>
      </c>
      <c r="J576" s="11" t="s">
        <v>70</v>
      </c>
      <c r="K576" s="11" t="s">
        <v>23</v>
      </c>
      <c r="L576" s="19">
        <f>VLOOKUP($A576,'FtLauderdale GTs'!$A:$Z,17,0)</f>
        <v>42522</v>
      </c>
      <c r="M576" s="6">
        <f>VLOOKUP($A576,'FtLauderdale GTs'!$A:$Z,24,0)</f>
        <v>0</v>
      </c>
      <c r="N576" s="6">
        <f>VLOOKUP($A576,'FtLauderdale GTs'!$A:$Z,25,0)</f>
        <v>0</v>
      </c>
      <c r="O576" s="6">
        <f>VLOOKUP($A576,'FtLauderdale GTs'!$A:$Z,26,0)</f>
        <v>0</v>
      </c>
      <c r="P576" s="6">
        <f t="shared" si="8"/>
        <v>0</v>
      </c>
    </row>
    <row r="577" spans="1:16" x14ac:dyDescent="0.25">
      <c r="A577" s="11">
        <v>40362632</v>
      </c>
      <c r="B577" s="11" t="s">
        <v>24</v>
      </c>
      <c r="C577" s="11" t="s">
        <v>41</v>
      </c>
      <c r="D577" s="11" t="s">
        <v>47</v>
      </c>
      <c r="E577" s="11" t="s">
        <v>390</v>
      </c>
      <c r="F577" s="18">
        <v>37987</v>
      </c>
      <c r="G577" s="19">
        <v>37987</v>
      </c>
      <c r="H577" s="11" t="s">
        <v>68</v>
      </c>
      <c r="I577" s="11" t="s">
        <v>48</v>
      </c>
      <c r="J577" s="11" t="s">
        <v>70</v>
      </c>
      <c r="K577" s="11" t="s">
        <v>23</v>
      </c>
      <c r="L577" s="19">
        <f>VLOOKUP($A577,'FtLauderdale GTs'!$A:$Z,17,0)</f>
        <v>42644</v>
      </c>
      <c r="M577" s="6">
        <f>VLOOKUP($A577,'FtLauderdale GTs'!$A:$Z,24,0)</f>
        <v>0</v>
      </c>
      <c r="N577" s="6">
        <f>VLOOKUP($A577,'FtLauderdale GTs'!$A:$Z,25,0)</f>
        <v>0</v>
      </c>
      <c r="O577" s="6">
        <f>VLOOKUP($A577,'FtLauderdale GTs'!$A:$Z,26,0)</f>
        <v>0</v>
      </c>
      <c r="P577" s="6">
        <f t="shared" si="8"/>
        <v>0</v>
      </c>
    </row>
    <row r="578" spans="1:16" x14ac:dyDescent="0.25">
      <c r="A578" s="11">
        <v>41194477</v>
      </c>
      <c r="B578" s="11" t="s">
        <v>24</v>
      </c>
      <c r="C578" s="11" t="s">
        <v>41</v>
      </c>
      <c r="D578" s="11" t="s">
        <v>47</v>
      </c>
      <c r="E578" s="11" t="s">
        <v>390</v>
      </c>
      <c r="F578" s="18">
        <v>38018</v>
      </c>
      <c r="G578" s="19">
        <v>38018</v>
      </c>
      <c r="H578" s="11" t="s">
        <v>68</v>
      </c>
      <c r="I578" s="11" t="s">
        <v>48</v>
      </c>
      <c r="J578" s="11" t="s">
        <v>70</v>
      </c>
      <c r="K578" s="11" t="s">
        <v>23</v>
      </c>
      <c r="L578" s="19">
        <f>VLOOKUP($A578,'FtLauderdale GTs'!$A:$Z,17,0)</f>
        <v>42522</v>
      </c>
      <c r="M578" s="6">
        <f>VLOOKUP($A578,'FtLauderdale GTs'!$A:$Z,24,0)</f>
        <v>0</v>
      </c>
      <c r="N578" s="6">
        <f>VLOOKUP($A578,'FtLauderdale GTs'!$A:$Z,25,0)</f>
        <v>0</v>
      </c>
      <c r="O578" s="6">
        <f>VLOOKUP($A578,'FtLauderdale GTs'!$A:$Z,26,0)</f>
        <v>0</v>
      </c>
      <c r="P578" s="6">
        <f t="shared" si="8"/>
        <v>0</v>
      </c>
    </row>
    <row r="579" spans="1:16" x14ac:dyDescent="0.25">
      <c r="A579" s="11">
        <v>41199250</v>
      </c>
      <c r="B579" s="11" t="s">
        <v>24</v>
      </c>
      <c r="C579" s="11" t="s">
        <v>41</v>
      </c>
      <c r="D579" s="11" t="s">
        <v>47</v>
      </c>
      <c r="E579" s="11" t="s">
        <v>390</v>
      </c>
      <c r="F579" s="18">
        <v>38018</v>
      </c>
      <c r="G579" s="19">
        <v>38018</v>
      </c>
      <c r="H579" s="11" t="s">
        <v>68</v>
      </c>
      <c r="I579" s="11" t="s">
        <v>48</v>
      </c>
      <c r="J579" s="11" t="s">
        <v>70</v>
      </c>
      <c r="K579" s="11" t="s">
        <v>23</v>
      </c>
      <c r="L579" s="19">
        <f>VLOOKUP($A579,'FtLauderdale GTs'!$A:$Z,17,0)</f>
        <v>42644</v>
      </c>
      <c r="M579" s="6">
        <f>VLOOKUP($A579,'FtLauderdale GTs'!$A:$Z,24,0)</f>
        <v>0</v>
      </c>
      <c r="N579" s="6">
        <f>VLOOKUP($A579,'FtLauderdale GTs'!$A:$Z,25,0)</f>
        <v>0</v>
      </c>
      <c r="O579" s="6">
        <f>VLOOKUP($A579,'FtLauderdale GTs'!$A:$Z,26,0)</f>
        <v>0</v>
      </c>
      <c r="P579" s="6">
        <f t="shared" si="8"/>
        <v>0</v>
      </c>
    </row>
    <row r="580" spans="1:16" x14ac:dyDescent="0.25">
      <c r="A580" s="11">
        <v>42138352</v>
      </c>
      <c r="B580" s="11" t="s">
        <v>24</v>
      </c>
      <c r="C580" s="11" t="s">
        <v>41</v>
      </c>
      <c r="D580" s="11" t="s">
        <v>47</v>
      </c>
      <c r="E580" s="11" t="s">
        <v>390</v>
      </c>
      <c r="F580" s="18">
        <v>37987</v>
      </c>
      <c r="G580" s="19">
        <v>38047</v>
      </c>
      <c r="H580" s="11" t="s">
        <v>68</v>
      </c>
      <c r="I580" s="11" t="s">
        <v>48</v>
      </c>
      <c r="J580" s="11" t="s">
        <v>70</v>
      </c>
      <c r="K580" s="11" t="s">
        <v>23</v>
      </c>
      <c r="L580" s="19">
        <f>VLOOKUP($A580,'FtLauderdale GTs'!$A:$Z,17,0)</f>
        <v>42522</v>
      </c>
      <c r="M580" s="6">
        <f>VLOOKUP($A580,'FtLauderdale GTs'!$A:$Z,24,0)</f>
        <v>0</v>
      </c>
      <c r="N580" s="6">
        <f>VLOOKUP($A580,'FtLauderdale GTs'!$A:$Z,25,0)</f>
        <v>0</v>
      </c>
      <c r="O580" s="6">
        <f>VLOOKUP($A580,'FtLauderdale GTs'!$A:$Z,26,0)</f>
        <v>0</v>
      </c>
      <c r="P580" s="6">
        <f t="shared" si="8"/>
        <v>0</v>
      </c>
    </row>
    <row r="581" spans="1:16" x14ac:dyDescent="0.25">
      <c r="A581" s="11">
        <v>42165751</v>
      </c>
      <c r="B581" s="11" t="s">
        <v>24</v>
      </c>
      <c r="C581" s="11" t="s">
        <v>41</v>
      </c>
      <c r="D581" s="11" t="s">
        <v>47</v>
      </c>
      <c r="E581" s="11" t="s">
        <v>390</v>
      </c>
      <c r="F581" s="18">
        <v>38047</v>
      </c>
      <c r="G581" s="19">
        <v>38047</v>
      </c>
      <c r="H581" s="11" t="s">
        <v>68</v>
      </c>
      <c r="I581" s="11" t="s">
        <v>48</v>
      </c>
      <c r="J581" s="11" t="s">
        <v>70</v>
      </c>
      <c r="K581" s="11" t="s">
        <v>23</v>
      </c>
      <c r="L581" s="19">
        <f>VLOOKUP($A581,'FtLauderdale GTs'!$A:$Z,17,0)</f>
        <v>42644</v>
      </c>
      <c r="M581" s="6">
        <f>VLOOKUP($A581,'FtLauderdale GTs'!$A:$Z,24,0)</f>
        <v>0</v>
      </c>
      <c r="N581" s="6">
        <f>VLOOKUP($A581,'FtLauderdale GTs'!$A:$Z,25,0)</f>
        <v>0</v>
      </c>
      <c r="O581" s="6">
        <f>VLOOKUP($A581,'FtLauderdale GTs'!$A:$Z,26,0)</f>
        <v>0</v>
      </c>
      <c r="P581" s="6">
        <f t="shared" ref="P581:P644" si="9">+M581-N581-O581</f>
        <v>0</v>
      </c>
    </row>
    <row r="582" spans="1:16" x14ac:dyDescent="0.25">
      <c r="A582" s="11">
        <v>42175458</v>
      </c>
      <c r="B582" s="11" t="s">
        <v>24</v>
      </c>
      <c r="C582" s="11" t="s">
        <v>41</v>
      </c>
      <c r="D582" s="11" t="s">
        <v>47</v>
      </c>
      <c r="E582" s="11" t="s">
        <v>390</v>
      </c>
      <c r="F582" s="18">
        <v>38047</v>
      </c>
      <c r="G582" s="19">
        <v>38047</v>
      </c>
      <c r="H582" s="11" t="s">
        <v>68</v>
      </c>
      <c r="I582" s="11" t="s">
        <v>48</v>
      </c>
      <c r="J582" s="11" t="s">
        <v>70</v>
      </c>
      <c r="K582" s="11" t="s">
        <v>23</v>
      </c>
      <c r="L582" s="19">
        <f>VLOOKUP($A582,'FtLauderdale GTs'!$A:$Z,17,0)</f>
        <v>42522</v>
      </c>
      <c r="M582" s="6">
        <f>VLOOKUP($A582,'FtLauderdale GTs'!$A:$Z,24,0)</f>
        <v>0</v>
      </c>
      <c r="N582" s="6">
        <f>VLOOKUP($A582,'FtLauderdale GTs'!$A:$Z,25,0)</f>
        <v>0</v>
      </c>
      <c r="O582" s="6">
        <f>VLOOKUP($A582,'FtLauderdale GTs'!$A:$Z,26,0)</f>
        <v>0</v>
      </c>
      <c r="P582" s="6">
        <f t="shared" si="9"/>
        <v>0</v>
      </c>
    </row>
    <row r="583" spans="1:16" x14ac:dyDescent="0.25">
      <c r="A583" s="11">
        <v>43719188</v>
      </c>
      <c r="B583" s="11" t="s">
        <v>24</v>
      </c>
      <c r="C583" s="11" t="s">
        <v>41</v>
      </c>
      <c r="D583" s="11" t="s">
        <v>47</v>
      </c>
      <c r="E583" s="11" t="s">
        <v>390</v>
      </c>
      <c r="F583" s="18">
        <v>38078</v>
      </c>
      <c r="G583" s="19">
        <v>38078</v>
      </c>
      <c r="H583" s="11" t="s">
        <v>68</v>
      </c>
      <c r="I583" s="11" t="s">
        <v>48</v>
      </c>
      <c r="J583" s="11" t="s">
        <v>70</v>
      </c>
      <c r="K583" s="11" t="s">
        <v>23</v>
      </c>
      <c r="L583" s="19">
        <f>VLOOKUP($A583,'FtLauderdale GTs'!$A:$Z,17,0)</f>
        <v>42644</v>
      </c>
      <c r="M583" s="6">
        <f>VLOOKUP($A583,'FtLauderdale GTs'!$A:$Z,24,0)</f>
        <v>0</v>
      </c>
      <c r="N583" s="6">
        <f>VLOOKUP($A583,'FtLauderdale GTs'!$A:$Z,25,0)</f>
        <v>0</v>
      </c>
      <c r="O583" s="6">
        <f>VLOOKUP($A583,'FtLauderdale GTs'!$A:$Z,26,0)</f>
        <v>0</v>
      </c>
      <c r="P583" s="6">
        <f t="shared" si="9"/>
        <v>0</v>
      </c>
    </row>
    <row r="584" spans="1:16" x14ac:dyDescent="0.25">
      <c r="A584" s="11">
        <v>43759626</v>
      </c>
      <c r="B584" s="11" t="s">
        <v>24</v>
      </c>
      <c r="C584" s="11" t="s">
        <v>41</v>
      </c>
      <c r="D584" s="11" t="s">
        <v>47</v>
      </c>
      <c r="E584" s="11" t="s">
        <v>390</v>
      </c>
      <c r="F584" s="18">
        <v>37987</v>
      </c>
      <c r="G584" s="19">
        <v>38078</v>
      </c>
      <c r="H584" s="11" t="s">
        <v>68</v>
      </c>
      <c r="I584" s="11" t="s">
        <v>48</v>
      </c>
      <c r="J584" s="11" t="s">
        <v>70</v>
      </c>
      <c r="K584" s="11" t="s">
        <v>23</v>
      </c>
      <c r="L584" s="19">
        <f>VLOOKUP($A584,'FtLauderdale GTs'!$A:$Z,17,0)</f>
        <v>42522</v>
      </c>
      <c r="M584" s="6">
        <f>VLOOKUP($A584,'FtLauderdale GTs'!$A:$Z,24,0)</f>
        <v>0</v>
      </c>
      <c r="N584" s="6">
        <f>VLOOKUP($A584,'FtLauderdale GTs'!$A:$Z,25,0)</f>
        <v>0</v>
      </c>
      <c r="O584" s="6">
        <f>VLOOKUP($A584,'FtLauderdale GTs'!$A:$Z,26,0)</f>
        <v>0</v>
      </c>
      <c r="P584" s="6">
        <f t="shared" si="9"/>
        <v>0</v>
      </c>
    </row>
    <row r="585" spans="1:16" x14ac:dyDescent="0.25">
      <c r="A585" s="11">
        <v>44317472</v>
      </c>
      <c r="B585" s="11" t="s">
        <v>24</v>
      </c>
      <c r="C585" s="11" t="s">
        <v>41</v>
      </c>
      <c r="D585" s="11" t="s">
        <v>47</v>
      </c>
      <c r="E585" s="11" t="s">
        <v>390</v>
      </c>
      <c r="F585" s="18">
        <v>38108</v>
      </c>
      <c r="G585" s="19">
        <v>38108</v>
      </c>
      <c r="H585" s="11" t="s">
        <v>68</v>
      </c>
      <c r="I585" s="11" t="s">
        <v>48</v>
      </c>
      <c r="J585" s="11" t="s">
        <v>70</v>
      </c>
      <c r="K585" s="11" t="s">
        <v>23</v>
      </c>
      <c r="L585" s="19">
        <f>VLOOKUP($A585,'FtLauderdale GTs'!$A:$Z,17,0)</f>
        <v>42644</v>
      </c>
      <c r="M585" s="6">
        <f>VLOOKUP($A585,'FtLauderdale GTs'!$A:$Z,24,0)</f>
        <v>0</v>
      </c>
      <c r="N585" s="6">
        <f>VLOOKUP($A585,'FtLauderdale GTs'!$A:$Z,25,0)</f>
        <v>0</v>
      </c>
      <c r="O585" s="6">
        <f>VLOOKUP($A585,'FtLauderdale GTs'!$A:$Z,26,0)</f>
        <v>0</v>
      </c>
      <c r="P585" s="6">
        <f t="shared" si="9"/>
        <v>0</v>
      </c>
    </row>
    <row r="586" spans="1:16" x14ac:dyDescent="0.25">
      <c r="A586" s="11">
        <v>44347140</v>
      </c>
      <c r="B586" s="11" t="s">
        <v>24</v>
      </c>
      <c r="C586" s="11" t="s">
        <v>41</v>
      </c>
      <c r="D586" s="11" t="s">
        <v>47</v>
      </c>
      <c r="E586" s="11" t="s">
        <v>390</v>
      </c>
      <c r="F586" s="18">
        <v>38108</v>
      </c>
      <c r="G586" s="19">
        <v>38108</v>
      </c>
      <c r="H586" s="11" t="s">
        <v>68</v>
      </c>
      <c r="I586" s="11" t="s">
        <v>48</v>
      </c>
      <c r="J586" s="11" t="s">
        <v>70</v>
      </c>
      <c r="K586" s="11" t="s">
        <v>23</v>
      </c>
      <c r="L586" s="19">
        <f>VLOOKUP($A586,'FtLauderdale GTs'!$A:$Z,17,0)</f>
        <v>42522</v>
      </c>
      <c r="M586" s="6">
        <f>VLOOKUP($A586,'FtLauderdale GTs'!$A:$Z,24,0)</f>
        <v>0</v>
      </c>
      <c r="N586" s="6">
        <f>VLOOKUP($A586,'FtLauderdale GTs'!$A:$Z,25,0)</f>
        <v>0</v>
      </c>
      <c r="O586" s="6">
        <f>VLOOKUP($A586,'FtLauderdale GTs'!$A:$Z,26,0)</f>
        <v>0</v>
      </c>
      <c r="P586" s="6">
        <f t="shared" si="9"/>
        <v>0</v>
      </c>
    </row>
    <row r="587" spans="1:16" x14ac:dyDescent="0.25">
      <c r="A587" s="11">
        <v>44974518</v>
      </c>
      <c r="B587" s="11" t="s">
        <v>24</v>
      </c>
      <c r="C587" s="11" t="s">
        <v>41</v>
      </c>
      <c r="D587" s="11" t="s">
        <v>47</v>
      </c>
      <c r="E587" s="11" t="s">
        <v>390</v>
      </c>
      <c r="F587" s="18">
        <v>38139</v>
      </c>
      <c r="G587" s="19">
        <v>38139</v>
      </c>
      <c r="H587" s="11" t="s">
        <v>68</v>
      </c>
      <c r="I587" s="11" t="s">
        <v>48</v>
      </c>
      <c r="J587" s="11" t="s">
        <v>70</v>
      </c>
      <c r="K587" s="11" t="s">
        <v>23</v>
      </c>
      <c r="L587" s="19">
        <f>VLOOKUP($A587,'FtLauderdale GTs'!$A:$Z,17,0)</f>
        <v>42644</v>
      </c>
      <c r="M587" s="6">
        <f>VLOOKUP($A587,'FtLauderdale GTs'!$A:$Z,24,0)</f>
        <v>0</v>
      </c>
      <c r="N587" s="6">
        <f>VLOOKUP($A587,'FtLauderdale GTs'!$A:$Z,25,0)</f>
        <v>0</v>
      </c>
      <c r="O587" s="6">
        <f>VLOOKUP($A587,'FtLauderdale GTs'!$A:$Z,26,0)</f>
        <v>0</v>
      </c>
      <c r="P587" s="6">
        <f t="shared" si="9"/>
        <v>0</v>
      </c>
    </row>
    <row r="588" spans="1:16" x14ac:dyDescent="0.25">
      <c r="A588" s="11">
        <v>46073744</v>
      </c>
      <c r="B588" s="11" t="s">
        <v>24</v>
      </c>
      <c r="C588" s="11" t="s">
        <v>41</v>
      </c>
      <c r="D588" s="11" t="s">
        <v>47</v>
      </c>
      <c r="E588" s="11" t="s">
        <v>390</v>
      </c>
      <c r="F588" s="18">
        <v>38169</v>
      </c>
      <c r="G588" s="19">
        <v>38169</v>
      </c>
      <c r="H588" s="11" t="s">
        <v>68</v>
      </c>
      <c r="I588" s="11" t="s">
        <v>48</v>
      </c>
      <c r="J588" s="11" t="s">
        <v>70</v>
      </c>
      <c r="K588" s="11" t="s">
        <v>23</v>
      </c>
      <c r="L588" s="19">
        <f>VLOOKUP($A588,'FtLauderdale GTs'!$A:$Z,17,0)</f>
        <v>42522</v>
      </c>
      <c r="M588" s="6">
        <f>VLOOKUP($A588,'FtLauderdale GTs'!$A:$Z,24,0)</f>
        <v>0</v>
      </c>
      <c r="N588" s="6">
        <f>VLOOKUP($A588,'FtLauderdale GTs'!$A:$Z,25,0)</f>
        <v>0</v>
      </c>
      <c r="O588" s="6">
        <f>VLOOKUP($A588,'FtLauderdale GTs'!$A:$Z,26,0)</f>
        <v>0</v>
      </c>
      <c r="P588" s="6">
        <f t="shared" si="9"/>
        <v>0</v>
      </c>
    </row>
    <row r="589" spans="1:16" x14ac:dyDescent="0.25">
      <c r="A589" s="11">
        <v>46097866</v>
      </c>
      <c r="B589" s="11" t="s">
        <v>24</v>
      </c>
      <c r="C589" s="11" t="s">
        <v>41</v>
      </c>
      <c r="D589" s="11" t="s">
        <v>47</v>
      </c>
      <c r="E589" s="11" t="s">
        <v>390</v>
      </c>
      <c r="F589" s="18">
        <v>38169</v>
      </c>
      <c r="G589" s="19">
        <v>38169</v>
      </c>
      <c r="H589" s="11" t="s">
        <v>68</v>
      </c>
      <c r="I589" s="11" t="s">
        <v>48</v>
      </c>
      <c r="J589" s="11" t="s">
        <v>70</v>
      </c>
      <c r="K589" s="11" t="s">
        <v>23</v>
      </c>
      <c r="L589" s="19">
        <f>VLOOKUP($A589,'FtLauderdale GTs'!$A:$Z,17,0)</f>
        <v>42644</v>
      </c>
      <c r="M589" s="6">
        <f>VLOOKUP($A589,'FtLauderdale GTs'!$A:$Z,24,0)</f>
        <v>0</v>
      </c>
      <c r="N589" s="6">
        <f>VLOOKUP($A589,'FtLauderdale GTs'!$A:$Z,25,0)</f>
        <v>0</v>
      </c>
      <c r="O589" s="6">
        <f>VLOOKUP($A589,'FtLauderdale GTs'!$A:$Z,26,0)</f>
        <v>0</v>
      </c>
      <c r="P589" s="6">
        <f t="shared" si="9"/>
        <v>0</v>
      </c>
    </row>
    <row r="590" spans="1:16" x14ac:dyDescent="0.25">
      <c r="A590" s="11">
        <v>46099330</v>
      </c>
      <c r="B590" s="11" t="s">
        <v>24</v>
      </c>
      <c r="C590" s="11" t="s">
        <v>41</v>
      </c>
      <c r="D590" s="11" t="s">
        <v>47</v>
      </c>
      <c r="E590" s="11" t="s">
        <v>390</v>
      </c>
      <c r="F590" s="18">
        <v>38169</v>
      </c>
      <c r="G590" s="19">
        <v>38169</v>
      </c>
      <c r="H590" s="11" t="s">
        <v>68</v>
      </c>
      <c r="I590" s="11" t="s">
        <v>48</v>
      </c>
      <c r="J590" s="11" t="s">
        <v>70</v>
      </c>
      <c r="K590" s="11" t="s">
        <v>23</v>
      </c>
      <c r="L590" s="19">
        <f>VLOOKUP($A590,'FtLauderdale GTs'!$A:$Z,17,0)</f>
        <v>42522</v>
      </c>
      <c r="M590" s="6">
        <f>VLOOKUP($A590,'FtLauderdale GTs'!$A:$Z,24,0)</f>
        <v>0</v>
      </c>
      <c r="N590" s="6">
        <f>VLOOKUP($A590,'FtLauderdale GTs'!$A:$Z,25,0)</f>
        <v>0</v>
      </c>
      <c r="O590" s="6">
        <f>VLOOKUP($A590,'FtLauderdale GTs'!$A:$Z,26,0)</f>
        <v>0</v>
      </c>
      <c r="P590" s="6">
        <f t="shared" si="9"/>
        <v>0</v>
      </c>
    </row>
    <row r="591" spans="1:16" x14ac:dyDescent="0.25">
      <c r="A591" s="11">
        <v>46665383</v>
      </c>
      <c r="B591" s="11" t="s">
        <v>24</v>
      </c>
      <c r="C591" s="11" t="s">
        <v>41</v>
      </c>
      <c r="D591" s="11" t="s">
        <v>47</v>
      </c>
      <c r="E591" s="11" t="s">
        <v>390</v>
      </c>
      <c r="F591" s="18">
        <v>38200</v>
      </c>
      <c r="G591" s="19">
        <v>38200</v>
      </c>
      <c r="H591" s="11" t="s">
        <v>68</v>
      </c>
      <c r="I591" s="11" t="s">
        <v>48</v>
      </c>
      <c r="J591" s="11" t="s">
        <v>70</v>
      </c>
      <c r="K591" s="11" t="s">
        <v>23</v>
      </c>
      <c r="L591" s="19">
        <f>VLOOKUP($A591,'FtLauderdale GTs'!$A:$Z,17,0)</f>
        <v>42644</v>
      </c>
      <c r="M591" s="6">
        <f>VLOOKUP($A591,'FtLauderdale GTs'!$A:$Z,24,0)</f>
        <v>0</v>
      </c>
      <c r="N591" s="6">
        <f>VLOOKUP($A591,'FtLauderdale GTs'!$A:$Z,25,0)</f>
        <v>0</v>
      </c>
      <c r="O591" s="6">
        <f>VLOOKUP($A591,'FtLauderdale GTs'!$A:$Z,26,0)</f>
        <v>0</v>
      </c>
      <c r="P591" s="6">
        <f t="shared" si="9"/>
        <v>0</v>
      </c>
    </row>
    <row r="592" spans="1:16" x14ac:dyDescent="0.25">
      <c r="A592" s="11">
        <v>46674583</v>
      </c>
      <c r="B592" s="11" t="s">
        <v>24</v>
      </c>
      <c r="C592" s="11" t="s">
        <v>41</v>
      </c>
      <c r="D592" s="11" t="s">
        <v>47</v>
      </c>
      <c r="E592" s="11" t="s">
        <v>390</v>
      </c>
      <c r="F592" s="18">
        <v>38200</v>
      </c>
      <c r="G592" s="19">
        <v>38200</v>
      </c>
      <c r="H592" s="11" t="s">
        <v>68</v>
      </c>
      <c r="I592" s="11" t="s">
        <v>48</v>
      </c>
      <c r="J592" s="11" t="s">
        <v>70</v>
      </c>
      <c r="K592" s="11" t="s">
        <v>23</v>
      </c>
      <c r="L592" s="19">
        <f>VLOOKUP($A592,'FtLauderdale GTs'!$A:$Z,17,0)</f>
        <v>42522</v>
      </c>
      <c r="M592" s="6">
        <f>VLOOKUP($A592,'FtLauderdale GTs'!$A:$Z,24,0)</f>
        <v>0</v>
      </c>
      <c r="N592" s="6">
        <f>VLOOKUP($A592,'FtLauderdale GTs'!$A:$Z,25,0)</f>
        <v>0</v>
      </c>
      <c r="O592" s="6">
        <f>VLOOKUP($A592,'FtLauderdale GTs'!$A:$Z,26,0)</f>
        <v>0</v>
      </c>
      <c r="P592" s="6">
        <f t="shared" si="9"/>
        <v>0</v>
      </c>
    </row>
    <row r="593" spans="1:16" x14ac:dyDescent="0.25">
      <c r="A593" s="11">
        <v>48016345</v>
      </c>
      <c r="B593" s="11" t="s">
        <v>24</v>
      </c>
      <c r="C593" s="11" t="s">
        <v>41</v>
      </c>
      <c r="D593" s="11" t="s">
        <v>47</v>
      </c>
      <c r="E593" s="11" t="s">
        <v>390</v>
      </c>
      <c r="F593" s="18">
        <v>38261</v>
      </c>
      <c r="G593" s="19">
        <v>38261</v>
      </c>
      <c r="H593" s="11" t="s">
        <v>68</v>
      </c>
      <c r="I593" s="11" t="s">
        <v>48</v>
      </c>
      <c r="J593" s="11" t="s">
        <v>70</v>
      </c>
      <c r="K593" s="11" t="s">
        <v>23</v>
      </c>
      <c r="L593" s="19">
        <f>VLOOKUP($A593,'FtLauderdale GTs'!$A:$Z,17,0)</f>
        <v>42644</v>
      </c>
      <c r="M593" s="6">
        <f>VLOOKUP($A593,'FtLauderdale GTs'!$A:$Z,24,0)</f>
        <v>0</v>
      </c>
      <c r="N593" s="6">
        <f>VLOOKUP($A593,'FtLauderdale GTs'!$A:$Z,25,0)</f>
        <v>0</v>
      </c>
      <c r="O593" s="6">
        <f>VLOOKUP($A593,'FtLauderdale GTs'!$A:$Z,26,0)</f>
        <v>0</v>
      </c>
      <c r="P593" s="6">
        <f t="shared" si="9"/>
        <v>0</v>
      </c>
    </row>
    <row r="594" spans="1:16" x14ac:dyDescent="0.25">
      <c r="A594" s="11">
        <v>48037143</v>
      </c>
      <c r="B594" s="11" t="s">
        <v>24</v>
      </c>
      <c r="C594" s="11" t="s">
        <v>41</v>
      </c>
      <c r="D594" s="11" t="s">
        <v>47</v>
      </c>
      <c r="E594" s="11" t="s">
        <v>390</v>
      </c>
      <c r="F594" s="18">
        <v>38231</v>
      </c>
      <c r="G594" s="19">
        <v>38261</v>
      </c>
      <c r="H594" s="11" t="s">
        <v>68</v>
      </c>
      <c r="I594" s="11" t="s">
        <v>48</v>
      </c>
      <c r="J594" s="11" t="s">
        <v>70</v>
      </c>
      <c r="K594" s="11" t="s">
        <v>23</v>
      </c>
      <c r="L594" s="19">
        <f>VLOOKUP($A594,'FtLauderdale GTs'!$A:$Z,17,0)</f>
        <v>42522</v>
      </c>
      <c r="M594" s="6">
        <f>VLOOKUP($A594,'FtLauderdale GTs'!$A:$Z,24,0)</f>
        <v>0</v>
      </c>
      <c r="N594" s="6">
        <f>VLOOKUP($A594,'FtLauderdale GTs'!$A:$Z,25,0)</f>
        <v>0</v>
      </c>
      <c r="O594" s="6">
        <f>VLOOKUP($A594,'FtLauderdale GTs'!$A:$Z,26,0)</f>
        <v>0</v>
      </c>
      <c r="P594" s="6">
        <f t="shared" si="9"/>
        <v>0</v>
      </c>
    </row>
    <row r="595" spans="1:16" x14ac:dyDescent="0.25">
      <c r="A595" s="11">
        <v>48582169</v>
      </c>
      <c r="B595" s="11" t="s">
        <v>24</v>
      </c>
      <c r="C595" s="11" t="s">
        <v>41</v>
      </c>
      <c r="D595" s="11" t="s">
        <v>47</v>
      </c>
      <c r="E595" s="11" t="s">
        <v>390</v>
      </c>
      <c r="F595" s="18">
        <v>38292</v>
      </c>
      <c r="G595" s="19">
        <v>38292</v>
      </c>
      <c r="H595" s="11" t="s">
        <v>68</v>
      </c>
      <c r="I595" s="11" t="s">
        <v>48</v>
      </c>
      <c r="J595" s="11" t="s">
        <v>70</v>
      </c>
      <c r="K595" s="11" t="s">
        <v>23</v>
      </c>
      <c r="L595" s="19">
        <f>VLOOKUP($A595,'FtLauderdale GTs'!$A:$Z,17,0)</f>
        <v>42644</v>
      </c>
      <c r="M595" s="6">
        <f>VLOOKUP($A595,'FtLauderdale GTs'!$A:$Z,24,0)</f>
        <v>0</v>
      </c>
      <c r="N595" s="6">
        <f>VLOOKUP($A595,'FtLauderdale GTs'!$A:$Z,25,0)</f>
        <v>0</v>
      </c>
      <c r="O595" s="6">
        <f>VLOOKUP($A595,'FtLauderdale GTs'!$A:$Z,26,0)</f>
        <v>0</v>
      </c>
      <c r="P595" s="6">
        <f t="shared" si="9"/>
        <v>0</v>
      </c>
    </row>
    <row r="596" spans="1:16" x14ac:dyDescent="0.25">
      <c r="A596" s="11">
        <v>49183559</v>
      </c>
      <c r="B596" s="11" t="s">
        <v>24</v>
      </c>
      <c r="C596" s="11" t="s">
        <v>41</v>
      </c>
      <c r="D596" s="11" t="s">
        <v>47</v>
      </c>
      <c r="E596" s="11" t="s">
        <v>390</v>
      </c>
      <c r="F596" s="18">
        <v>38322</v>
      </c>
      <c r="G596" s="19">
        <v>38322</v>
      </c>
      <c r="H596" s="11" t="s">
        <v>68</v>
      </c>
      <c r="I596" s="11" t="s">
        <v>48</v>
      </c>
      <c r="J596" s="11" t="s">
        <v>70</v>
      </c>
      <c r="K596" s="11" t="s">
        <v>23</v>
      </c>
      <c r="L596" s="19">
        <f>VLOOKUP($A596,'FtLauderdale GTs'!$A:$Z,17,0)</f>
        <v>42522</v>
      </c>
      <c r="M596" s="6">
        <f>VLOOKUP($A596,'FtLauderdale GTs'!$A:$Z,24,0)</f>
        <v>0</v>
      </c>
      <c r="N596" s="6">
        <f>VLOOKUP($A596,'FtLauderdale GTs'!$A:$Z,25,0)</f>
        <v>0</v>
      </c>
      <c r="O596" s="6">
        <f>VLOOKUP($A596,'FtLauderdale GTs'!$A:$Z,26,0)</f>
        <v>0</v>
      </c>
      <c r="P596" s="6">
        <f t="shared" si="9"/>
        <v>0</v>
      </c>
    </row>
    <row r="597" spans="1:16" x14ac:dyDescent="0.25">
      <c r="A597" s="11">
        <v>49943857</v>
      </c>
      <c r="B597" s="11" t="s">
        <v>24</v>
      </c>
      <c r="C597" s="11" t="s">
        <v>41</v>
      </c>
      <c r="D597" s="11" t="s">
        <v>47</v>
      </c>
      <c r="E597" s="11" t="s">
        <v>391</v>
      </c>
      <c r="F597" s="18">
        <v>38353</v>
      </c>
      <c r="G597" s="19">
        <v>38353</v>
      </c>
      <c r="H597" s="11" t="s">
        <v>68</v>
      </c>
      <c r="I597" s="11" t="s">
        <v>48</v>
      </c>
      <c r="J597" s="11" t="s">
        <v>70</v>
      </c>
      <c r="K597" s="11" t="s">
        <v>23</v>
      </c>
      <c r="L597" s="19">
        <f>VLOOKUP($A597,'FtLauderdale GTs'!$A:$Z,17,0)</f>
        <v>42644</v>
      </c>
      <c r="M597" s="6">
        <f>VLOOKUP($A597,'FtLauderdale GTs'!$A:$Z,24,0)</f>
        <v>0</v>
      </c>
      <c r="N597" s="6">
        <f>VLOOKUP($A597,'FtLauderdale GTs'!$A:$Z,25,0)</f>
        <v>0</v>
      </c>
      <c r="O597" s="6">
        <f>VLOOKUP($A597,'FtLauderdale GTs'!$A:$Z,26,0)</f>
        <v>0</v>
      </c>
      <c r="P597" s="6">
        <f t="shared" si="9"/>
        <v>0</v>
      </c>
    </row>
    <row r="598" spans="1:16" x14ac:dyDescent="0.25">
      <c r="A598" s="11">
        <v>49977443</v>
      </c>
      <c r="B598" s="11" t="s">
        <v>24</v>
      </c>
      <c r="C598" s="11" t="s">
        <v>41</v>
      </c>
      <c r="D598" s="11" t="s">
        <v>47</v>
      </c>
      <c r="E598" s="11" t="s">
        <v>390</v>
      </c>
      <c r="F598" s="18">
        <v>38322</v>
      </c>
      <c r="G598" s="19">
        <v>38353</v>
      </c>
      <c r="H598" s="11" t="s">
        <v>68</v>
      </c>
      <c r="I598" s="11" t="s">
        <v>48</v>
      </c>
      <c r="J598" s="11" t="s">
        <v>70</v>
      </c>
      <c r="K598" s="11" t="s">
        <v>23</v>
      </c>
      <c r="L598" s="19">
        <f>VLOOKUP($A598,'FtLauderdale GTs'!$A:$Z,17,0)</f>
        <v>42522</v>
      </c>
      <c r="M598" s="6">
        <f>VLOOKUP($A598,'FtLauderdale GTs'!$A:$Z,24,0)</f>
        <v>0</v>
      </c>
      <c r="N598" s="6">
        <f>VLOOKUP($A598,'FtLauderdale GTs'!$A:$Z,25,0)</f>
        <v>0</v>
      </c>
      <c r="O598" s="6">
        <f>VLOOKUP($A598,'FtLauderdale GTs'!$A:$Z,26,0)</f>
        <v>0</v>
      </c>
      <c r="P598" s="6">
        <f t="shared" si="9"/>
        <v>0</v>
      </c>
    </row>
    <row r="599" spans="1:16" x14ac:dyDescent="0.25">
      <c r="A599" s="11">
        <v>49978519</v>
      </c>
      <c r="B599" s="11" t="s">
        <v>24</v>
      </c>
      <c r="C599" s="11" t="s">
        <v>41</v>
      </c>
      <c r="D599" s="11" t="s">
        <v>47</v>
      </c>
      <c r="E599" s="11" t="s">
        <v>390</v>
      </c>
      <c r="F599" s="18">
        <v>38231</v>
      </c>
      <c r="G599" s="19">
        <v>38353</v>
      </c>
      <c r="H599" s="11" t="s">
        <v>68</v>
      </c>
      <c r="I599" s="11" t="s">
        <v>48</v>
      </c>
      <c r="J599" s="11" t="s">
        <v>70</v>
      </c>
      <c r="K599" s="11" t="s">
        <v>23</v>
      </c>
      <c r="L599" s="19">
        <f>VLOOKUP($A599,'FtLauderdale GTs'!$A:$Z,17,0)</f>
        <v>42644</v>
      </c>
      <c r="M599" s="6">
        <f>VLOOKUP($A599,'FtLauderdale GTs'!$A:$Z,24,0)</f>
        <v>0</v>
      </c>
      <c r="N599" s="6">
        <f>VLOOKUP($A599,'FtLauderdale GTs'!$A:$Z,25,0)</f>
        <v>0</v>
      </c>
      <c r="O599" s="6">
        <f>VLOOKUP($A599,'FtLauderdale GTs'!$A:$Z,26,0)</f>
        <v>0</v>
      </c>
      <c r="P599" s="6">
        <f t="shared" si="9"/>
        <v>0</v>
      </c>
    </row>
    <row r="600" spans="1:16" x14ac:dyDescent="0.25">
      <c r="A600" s="11">
        <v>50702748</v>
      </c>
      <c r="B600" s="11" t="s">
        <v>24</v>
      </c>
      <c r="C600" s="11" t="s">
        <v>41</v>
      </c>
      <c r="D600" s="11" t="s">
        <v>47</v>
      </c>
      <c r="E600" s="11" t="s">
        <v>391</v>
      </c>
      <c r="F600" s="18">
        <v>38384</v>
      </c>
      <c r="G600" s="19">
        <v>38384</v>
      </c>
      <c r="H600" s="11" t="s">
        <v>68</v>
      </c>
      <c r="I600" s="11" t="s">
        <v>48</v>
      </c>
      <c r="J600" s="11" t="s">
        <v>70</v>
      </c>
      <c r="K600" s="11" t="s">
        <v>23</v>
      </c>
      <c r="L600" s="19">
        <f>VLOOKUP($A600,'FtLauderdale GTs'!$A:$Z,17,0)</f>
        <v>42522</v>
      </c>
      <c r="M600" s="6">
        <f>VLOOKUP($A600,'FtLauderdale GTs'!$A:$Z,24,0)</f>
        <v>0</v>
      </c>
      <c r="N600" s="6">
        <f>VLOOKUP($A600,'FtLauderdale GTs'!$A:$Z,25,0)</f>
        <v>0</v>
      </c>
      <c r="O600" s="6">
        <f>VLOOKUP($A600,'FtLauderdale GTs'!$A:$Z,26,0)</f>
        <v>0</v>
      </c>
      <c r="P600" s="6">
        <f t="shared" si="9"/>
        <v>0</v>
      </c>
    </row>
    <row r="601" spans="1:16" x14ac:dyDescent="0.25">
      <c r="A601" s="11">
        <v>50704667</v>
      </c>
      <c r="B601" s="11" t="s">
        <v>24</v>
      </c>
      <c r="C601" s="11" t="s">
        <v>41</v>
      </c>
      <c r="D601" s="11" t="s">
        <v>47</v>
      </c>
      <c r="E601" s="11" t="s">
        <v>391</v>
      </c>
      <c r="F601" s="18">
        <v>38353</v>
      </c>
      <c r="G601" s="19">
        <v>38384</v>
      </c>
      <c r="H601" s="11" t="s">
        <v>68</v>
      </c>
      <c r="I601" s="11" t="s">
        <v>48</v>
      </c>
      <c r="J601" s="11" t="s">
        <v>70</v>
      </c>
      <c r="K601" s="11" t="s">
        <v>23</v>
      </c>
      <c r="L601" s="19">
        <f>VLOOKUP($A601,'FtLauderdale GTs'!$A:$Z,17,0)</f>
        <v>42644</v>
      </c>
      <c r="M601" s="6">
        <f>VLOOKUP($A601,'FtLauderdale GTs'!$A:$Z,24,0)</f>
        <v>0</v>
      </c>
      <c r="N601" s="6">
        <f>VLOOKUP($A601,'FtLauderdale GTs'!$A:$Z,25,0)</f>
        <v>0</v>
      </c>
      <c r="O601" s="6">
        <f>VLOOKUP($A601,'FtLauderdale GTs'!$A:$Z,26,0)</f>
        <v>0</v>
      </c>
      <c r="P601" s="6">
        <f t="shared" si="9"/>
        <v>0</v>
      </c>
    </row>
    <row r="602" spans="1:16" x14ac:dyDescent="0.25">
      <c r="A602" s="11">
        <v>50736115</v>
      </c>
      <c r="B602" s="11" t="s">
        <v>24</v>
      </c>
      <c r="C602" s="11" t="s">
        <v>41</v>
      </c>
      <c r="D602" s="11" t="s">
        <v>47</v>
      </c>
      <c r="E602" s="11" t="s">
        <v>391</v>
      </c>
      <c r="F602" s="18">
        <v>38384</v>
      </c>
      <c r="G602" s="19">
        <v>38384</v>
      </c>
      <c r="H602" s="11" t="s">
        <v>68</v>
      </c>
      <c r="I602" s="11" t="s">
        <v>48</v>
      </c>
      <c r="J602" s="11" t="s">
        <v>70</v>
      </c>
      <c r="K602" s="11" t="s">
        <v>23</v>
      </c>
      <c r="L602" s="19">
        <f>VLOOKUP($A602,'FtLauderdale GTs'!$A:$Z,17,0)</f>
        <v>42522</v>
      </c>
      <c r="M602" s="6">
        <f>VLOOKUP($A602,'FtLauderdale GTs'!$A:$Z,24,0)</f>
        <v>0</v>
      </c>
      <c r="N602" s="6">
        <f>VLOOKUP($A602,'FtLauderdale GTs'!$A:$Z,25,0)</f>
        <v>0</v>
      </c>
      <c r="O602" s="6">
        <f>VLOOKUP($A602,'FtLauderdale GTs'!$A:$Z,26,0)</f>
        <v>0</v>
      </c>
      <c r="P602" s="6">
        <f t="shared" si="9"/>
        <v>0</v>
      </c>
    </row>
    <row r="603" spans="1:16" x14ac:dyDescent="0.25">
      <c r="A603" s="11">
        <v>51623714</v>
      </c>
      <c r="B603" s="11" t="s">
        <v>24</v>
      </c>
      <c r="C603" s="11" t="s">
        <v>41</v>
      </c>
      <c r="D603" s="11" t="s">
        <v>47</v>
      </c>
      <c r="E603" s="11" t="s">
        <v>391</v>
      </c>
      <c r="F603" s="18">
        <v>38384</v>
      </c>
      <c r="G603" s="19">
        <v>38412</v>
      </c>
      <c r="H603" s="11" t="s">
        <v>68</v>
      </c>
      <c r="I603" s="11" t="s">
        <v>48</v>
      </c>
      <c r="J603" s="11" t="s">
        <v>70</v>
      </c>
      <c r="K603" s="11" t="s">
        <v>23</v>
      </c>
      <c r="L603" s="19">
        <f>VLOOKUP($A603,'FtLauderdale GTs'!$A:$Z,17,0)</f>
        <v>42644</v>
      </c>
      <c r="M603" s="6">
        <f>VLOOKUP($A603,'FtLauderdale GTs'!$A:$Z,24,0)</f>
        <v>0</v>
      </c>
      <c r="N603" s="6">
        <f>VLOOKUP($A603,'FtLauderdale GTs'!$A:$Z,25,0)</f>
        <v>0</v>
      </c>
      <c r="O603" s="6">
        <f>VLOOKUP($A603,'FtLauderdale GTs'!$A:$Z,26,0)</f>
        <v>0</v>
      </c>
      <c r="P603" s="6">
        <f t="shared" si="9"/>
        <v>0</v>
      </c>
    </row>
    <row r="604" spans="1:16" x14ac:dyDescent="0.25">
      <c r="A604" s="11">
        <v>51644742</v>
      </c>
      <c r="B604" s="11" t="s">
        <v>24</v>
      </c>
      <c r="C604" s="11" t="s">
        <v>41</v>
      </c>
      <c r="D604" s="11" t="s">
        <v>47</v>
      </c>
      <c r="E604" s="11" t="s">
        <v>391</v>
      </c>
      <c r="F604" s="18">
        <v>38412</v>
      </c>
      <c r="G604" s="19">
        <v>38412</v>
      </c>
      <c r="H604" s="11" t="s">
        <v>68</v>
      </c>
      <c r="I604" s="11" t="s">
        <v>48</v>
      </c>
      <c r="J604" s="11" t="s">
        <v>70</v>
      </c>
      <c r="K604" s="11" t="s">
        <v>23</v>
      </c>
      <c r="L604" s="19">
        <f>VLOOKUP($A604,'FtLauderdale GTs'!$A:$Z,17,0)</f>
        <v>42522</v>
      </c>
      <c r="M604" s="6">
        <f>VLOOKUP($A604,'FtLauderdale GTs'!$A:$Z,24,0)</f>
        <v>0</v>
      </c>
      <c r="N604" s="6">
        <f>VLOOKUP($A604,'FtLauderdale GTs'!$A:$Z,25,0)</f>
        <v>0</v>
      </c>
      <c r="O604" s="6">
        <f>VLOOKUP($A604,'FtLauderdale GTs'!$A:$Z,26,0)</f>
        <v>0</v>
      </c>
      <c r="P604" s="6">
        <f t="shared" si="9"/>
        <v>0</v>
      </c>
    </row>
    <row r="605" spans="1:16" x14ac:dyDescent="0.25">
      <c r="A605" s="11">
        <v>52677730</v>
      </c>
      <c r="B605" s="11" t="s">
        <v>24</v>
      </c>
      <c r="C605" s="11" t="s">
        <v>41</v>
      </c>
      <c r="D605" s="11" t="s">
        <v>47</v>
      </c>
      <c r="E605" s="11" t="s">
        <v>391</v>
      </c>
      <c r="F605" s="18">
        <v>38443</v>
      </c>
      <c r="G605" s="19">
        <v>38443</v>
      </c>
      <c r="H605" s="11" t="s">
        <v>68</v>
      </c>
      <c r="I605" s="11" t="s">
        <v>48</v>
      </c>
      <c r="J605" s="11" t="s">
        <v>70</v>
      </c>
      <c r="K605" s="11" t="s">
        <v>23</v>
      </c>
      <c r="L605" s="19">
        <f>VLOOKUP($A605,'FtLauderdale GTs'!$A:$Z,17,0)</f>
        <v>42644</v>
      </c>
      <c r="M605" s="6">
        <f>VLOOKUP($A605,'FtLauderdale GTs'!$A:$Z,24,0)</f>
        <v>0</v>
      </c>
      <c r="N605" s="6">
        <f>VLOOKUP($A605,'FtLauderdale GTs'!$A:$Z,25,0)</f>
        <v>0</v>
      </c>
      <c r="O605" s="6">
        <f>VLOOKUP($A605,'FtLauderdale GTs'!$A:$Z,26,0)</f>
        <v>0</v>
      </c>
      <c r="P605" s="6">
        <f t="shared" si="9"/>
        <v>0</v>
      </c>
    </row>
    <row r="606" spans="1:16" x14ac:dyDescent="0.25">
      <c r="A606" s="11">
        <v>52678003</v>
      </c>
      <c r="B606" s="11" t="s">
        <v>24</v>
      </c>
      <c r="C606" s="11" t="s">
        <v>41</v>
      </c>
      <c r="D606" s="11" t="s">
        <v>47</v>
      </c>
      <c r="E606" s="11" t="s">
        <v>391</v>
      </c>
      <c r="F606" s="18">
        <v>38443</v>
      </c>
      <c r="G606" s="19">
        <v>38443</v>
      </c>
      <c r="H606" s="11" t="s">
        <v>68</v>
      </c>
      <c r="I606" s="11" t="s">
        <v>48</v>
      </c>
      <c r="J606" s="11" t="s">
        <v>70</v>
      </c>
      <c r="K606" s="11" t="s">
        <v>23</v>
      </c>
      <c r="L606" s="19">
        <f>VLOOKUP($A606,'FtLauderdale GTs'!$A:$Z,17,0)</f>
        <v>42522</v>
      </c>
      <c r="M606" s="6">
        <f>VLOOKUP($A606,'FtLauderdale GTs'!$A:$Z,24,0)</f>
        <v>0</v>
      </c>
      <c r="N606" s="6">
        <f>VLOOKUP($A606,'FtLauderdale GTs'!$A:$Z,25,0)</f>
        <v>0</v>
      </c>
      <c r="O606" s="6">
        <f>VLOOKUP($A606,'FtLauderdale GTs'!$A:$Z,26,0)</f>
        <v>0</v>
      </c>
      <c r="P606" s="6">
        <f t="shared" si="9"/>
        <v>0</v>
      </c>
    </row>
    <row r="607" spans="1:16" x14ac:dyDescent="0.25">
      <c r="A607" s="11">
        <v>52746499</v>
      </c>
      <c r="B607" s="11" t="s">
        <v>24</v>
      </c>
      <c r="C607" s="11" t="s">
        <v>41</v>
      </c>
      <c r="D607" s="11" t="s">
        <v>47</v>
      </c>
      <c r="E607" s="11" t="s">
        <v>391</v>
      </c>
      <c r="F607" s="18">
        <v>38443</v>
      </c>
      <c r="G607" s="19">
        <v>38443</v>
      </c>
      <c r="H607" s="11" t="s">
        <v>68</v>
      </c>
      <c r="I607" s="11" t="s">
        <v>48</v>
      </c>
      <c r="J607" s="11" t="s">
        <v>70</v>
      </c>
      <c r="K607" s="11" t="s">
        <v>23</v>
      </c>
      <c r="L607" s="19">
        <f>VLOOKUP($A607,'FtLauderdale GTs'!$A:$Z,17,0)</f>
        <v>42644</v>
      </c>
      <c r="M607" s="6">
        <f>VLOOKUP($A607,'FtLauderdale GTs'!$A:$Z,24,0)</f>
        <v>0</v>
      </c>
      <c r="N607" s="6">
        <f>VLOOKUP($A607,'FtLauderdale GTs'!$A:$Z,25,0)</f>
        <v>0</v>
      </c>
      <c r="O607" s="6">
        <f>VLOOKUP($A607,'FtLauderdale GTs'!$A:$Z,26,0)</f>
        <v>0</v>
      </c>
      <c r="P607" s="6">
        <f t="shared" si="9"/>
        <v>0</v>
      </c>
    </row>
    <row r="608" spans="1:16" x14ac:dyDescent="0.25">
      <c r="A608" s="11">
        <v>52773750</v>
      </c>
      <c r="B608" s="11" t="s">
        <v>24</v>
      </c>
      <c r="C608" s="11" t="s">
        <v>41</v>
      </c>
      <c r="D608" s="11" t="s">
        <v>47</v>
      </c>
      <c r="E608" s="11" t="s">
        <v>391</v>
      </c>
      <c r="F608" s="18">
        <v>38443</v>
      </c>
      <c r="G608" s="19">
        <v>38443</v>
      </c>
      <c r="H608" s="11" t="s">
        <v>68</v>
      </c>
      <c r="I608" s="11" t="s">
        <v>48</v>
      </c>
      <c r="J608" s="11" t="s">
        <v>70</v>
      </c>
      <c r="K608" s="11" t="s">
        <v>23</v>
      </c>
      <c r="L608" s="19">
        <f>VLOOKUP($A608,'FtLauderdale GTs'!$A:$Z,17,0)</f>
        <v>42522</v>
      </c>
      <c r="M608" s="6">
        <f>VLOOKUP($A608,'FtLauderdale GTs'!$A:$Z,24,0)</f>
        <v>0</v>
      </c>
      <c r="N608" s="6">
        <f>VLOOKUP($A608,'FtLauderdale GTs'!$A:$Z,25,0)</f>
        <v>0</v>
      </c>
      <c r="O608" s="6">
        <f>VLOOKUP($A608,'FtLauderdale GTs'!$A:$Z,26,0)</f>
        <v>0</v>
      </c>
      <c r="P608" s="6">
        <f t="shared" si="9"/>
        <v>0</v>
      </c>
    </row>
    <row r="609" spans="1:16" x14ac:dyDescent="0.25">
      <c r="A609" s="11">
        <v>55341770</v>
      </c>
      <c r="B609" s="11" t="s">
        <v>24</v>
      </c>
      <c r="C609" s="11" t="s">
        <v>41</v>
      </c>
      <c r="D609" s="11" t="s">
        <v>47</v>
      </c>
      <c r="E609" s="11" t="s">
        <v>391</v>
      </c>
      <c r="F609" s="18">
        <v>38534</v>
      </c>
      <c r="G609" s="19">
        <v>38534</v>
      </c>
      <c r="H609" s="11" t="s">
        <v>68</v>
      </c>
      <c r="I609" s="11" t="s">
        <v>48</v>
      </c>
      <c r="J609" s="11" t="s">
        <v>70</v>
      </c>
      <c r="K609" s="11" t="s">
        <v>23</v>
      </c>
      <c r="L609" s="19">
        <f>VLOOKUP($A609,'FtLauderdale GTs'!$A:$Z,17,0)</f>
        <v>42644</v>
      </c>
      <c r="M609" s="6">
        <f>VLOOKUP($A609,'FtLauderdale GTs'!$A:$Z,24,0)</f>
        <v>0</v>
      </c>
      <c r="N609" s="6">
        <f>VLOOKUP($A609,'FtLauderdale GTs'!$A:$Z,25,0)</f>
        <v>0</v>
      </c>
      <c r="O609" s="6">
        <f>VLOOKUP($A609,'FtLauderdale GTs'!$A:$Z,26,0)</f>
        <v>0</v>
      </c>
      <c r="P609" s="6">
        <f t="shared" si="9"/>
        <v>0</v>
      </c>
    </row>
    <row r="610" spans="1:16" x14ac:dyDescent="0.25">
      <c r="A610" s="11">
        <v>56786585</v>
      </c>
      <c r="B610" s="11" t="s">
        <v>24</v>
      </c>
      <c r="C610" s="11" t="s">
        <v>41</v>
      </c>
      <c r="D610" s="11" t="s">
        <v>47</v>
      </c>
      <c r="E610" s="11" t="s">
        <v>391</v>
      </c>
      <c r="F610" s="18">
        <v>38596</v>
      </c>
      <c r="G610" s="19">
        <v>38596</v>
      </c>
      <c r="H610" s="11" t="s">
        <v>68</v>
      </c>
      <c r="I610" s="11" t="s">
        <v>48</v>
      </c>
      <c r="J610" s="11" t="s">
        <v>70</v>
      </c>
      <c r="K610" s="11" t="s">
        <v>23</v>
      </c>
      <c r="L610" s="19">
        <f>VLOOKUP($A610,'FtLauderdale GTs'!$A:$Z,17,0)</f>
        <v>42522</v>
      </c>
      <c r="M610" s="6">
        <f>VLOOKUP($A610,'FtLauderdale GTs'!$A:$Z,24,0)</f>
        <v>0</v>
      </c>
      <c r="N610" s="6">
        <f>VLOOKUP($A610,'FtLauderdale GTs'!$A:$Z,25,0)</f>
        <v>0</v>
      </c>
      <c r="O610" s="6">
        <f>VLOOKUP($A610,'FtLauderdale GTs'!$A:$Z,26,0)</f>
        <v>0</v>
      </c>
      <c r="P610" s="6">
        <f t="shared" si="9"/>
        <v>0</v>
      </c>
    </row>
    <row r="611" spans="1:16" x14ac:dyDescent="0.25">
      <c r="A611" s="11">
        <v>57436821</v>
      </c>
      <c r="B611" s="11" t="s">
        <v>24</v>
      </c>
      <c r="C611" s="11" t="s">
        <v>41</v>
      </c>
      <c r="D611" s="11" t="s">
        <v>47</v>
      </c>
      <c r="E611" s="11" t="s">
        <v>391</v>
      </c>
      <c r="F611" s="18">
        <v>38626</v>
      </c>
      <c r="G611" s="19">
        <v>38626</v>
      </c>
      <c r="H611" s="11" t="s">
        <v>68</v>
      </c>
      <c r="I611" s="11" t="s">
        <v>48</v>
      </c>
      <c r="J611" s="11" t="s">
        <v>70</v>
      </c>
      <c r="K611" s="11" t="s">
        <v>23</v>
      </c>
      <c r="L611" s="19">
        <f>VLOOKUP($A611,'FtLauderdale GTs'!$A:$Z,17,0)</f>
        <v>42644</v>
      </c>
      <c r="M611" s="6">
        <f>VLOOKUP($A611,'FtLauderdale GTs'!$A:$Z,24,0)</f>
        <v>0</v>
      </c>
      <c r="N611" s="6">
        <f>VLOOKUP($A611,'FtLauderdale GTs'!$A:$Z,25,0)</f>
        <v>0</v>
      </c>
      <c r="O611" s="6">
        <f>VLOOKUP($A611,'FtLauderdale GTs'!$A:$Z,26,0)</f>
        <v>0</v>
      </c>
      <c r="P611" s="6">
        <f t="shared" si="9"/>
        <v>0</v>
      </c>
    </row>
    <row r="612" spans="1:16" x14ac:dyDescent="0.25">
      <c r="A612" s="11">
        <v>57456348</v>
      </c>
      <c r="B612" s="11" t="s">
        <v>24</v>
      </c>
      <c r="C612" s="11" t="s">
        <v>41</v>
      </c>
      <c r="D612" s="11" t="s">
        <v>47</v>
      </c>
      <c r="E612" s="11" t="s">
        <v>391</v>
      </c>
      <c r="F612" s="18">
        <v>38626</v>
      </c>
      <c r="G612" s="19">
        <v>38626</v>
      </c>
      <c r="H612" s="11" t="s">
        <v>68</v>
      </c>
      <c r="I612" s="11" t="s">
        <v>48</v>
      </c>
      <c r="J612" s="11" t="s">
        <v>70</v>
      </c>
      <c r="K612" s="11" t="s">
        <v>23</v>
      </c>
      <c r="L612" s="19">
        <f>VLOOKUP($A612,'FtLauderdale GTs'!$A:$Z,17,0)</f>
        <v>42522</v>
      </c>
      <c r="M612" s="6">
        <f>VLOOKUP($A612,'FtLauderdale GTs'!$A:$Z,24,0)</f>
        <v>0</v>
      </c>
      <c r="N612" s="6">
        <f>VLOOKUP($A612,'FtLauderdale GTs'!$A:$Z,25,0)</f>
        <v>0</v>
      </c>
      <c r="O612" s="6">
        <f>VLOOKUP($A612,'FtLauderdale GTs'!$A:$Z,26,0)</f>
        <v>0</v>
      </c>
      <c r="P612" s="6">
        <f t="shared" si="9"/>
        <v>0</v>
      </c>
    </row>
    <row r="613" spans="1:16" x14ac:dyDescent="0.25">
      <c r="A613" s="11">
        <v>57466545</v>
      </c>
      <c r="B613" s="11" t="s">
        <v>24</v>
      </c>
      <c r="C613" s="11" t="s">
        <v>41</v>
      </c>
      <c r="D613" s="11" t="s">
        <v>47</v>
      </c>
      <c r="E613" s="11" t="s">
        <v>391</v>
      </c>
      <c r="F613" s="18">
        <v>38596</v>
      </c>
      <c r="G613" s="19">
        <v>38626</v>
      </c>
      <c r="H613" s="11" t="s">
        <v>68</v>
      </c>
      <c r="I613" s="11" t="s">
        <v>48</v>
      </c>
      <c r="J613" s="11" t="s">
        <v>70</v>
      </c>
      <c r="K613" s="11" t="s">
        <v>23</v>
      </c>
      <c r="L613" s="19">
        <f>VLOOKUP($A613,'FtLauderdale GTs'!$A:$Z,17,0)</f>
        <v>42644</v>
      </c>
      <c r="M613" s="6">
        <f>VLOOKUP($A613,'FtLauderdale GTs'!$A:$Z,24,0)</f>
        <v>0</v>
      </c>
      <c r="N613" s="6">
        <f>VLOOKUP($A613,'FtLauderdale GTs'!$A:$Z,25,0)</f>
        <v>0</v>
      </c>
      <c r="O613" s="6">
        <f>VLOOKUP($A613,'FtLauderdale GTs'!$A:$Z,26,0)</f>
        <v>0</v>
      </c>
      <c r="P613" s="6">
        <f t="shared" si="9"/>
        <v>0</v>
      </c>
    </row>
    <row r="614" spans="1:16" x14ac:dyDescent="0.25">
      <c r="A614" s="11">
        <v>57468361</v>
      </c>
      <c r="B614" s="11" t="s">
        <v>24</v>
      </c>
      <c r="C614" s="11" t="s">
        <v>41</v>
      </c>
      <c r="D614" s="11" t="s">
        <v>47</v>
      </c>
      <c r="E614" s="11" t="s">
        <v>391</v>
      </c>
      <c r="F614" s="18">
        <v>38596</v>
      </c>
      <c r="G614" s="19">
        <v>38626</v>
      </c>
      <c r="H614" s="11" t="s">
        <v>68</v>
      </c>
      <c r="I614" s="11" t="s">
        <v>48</v>
      </c>
      <c r="J614" s="11" t="s">
        <v>70</v>
      </c>
      <c r="K614" s="11" t="s">
        <v>23</v>
      </c>
      <c r="L614" s="19">
        <f>VLOOKUP($A614,'FtLauderdale GTs'!$A:$Z,17,0)</f>
        <v>42522</v>
      </c>
      <c r="M614" s="6">
        <f>VLOOKUP($A614,'FtLauderdale GTs'!$A:$Z,24,0)</f>
        <v>0</v>
      </c>
      <c r="N614" s="6">
        <f>VLOOKUP($A614,'FtLauderdale GTs'!$A:$Z,25,0)</f>
        <v>0</v>
      </c>
      <c r="O614" s="6">
        <f>VLOOKUP($A614,'FtLauderdale GTs'!$A:$Z,26,0)</f>
        <v>0</v>
      </c>
      <c r="P614" s="6">
        <f t="shared" si="9"/>
        <v>0</v>
      </c>
    </row>
    <row r="615" spans="1:16" x14ac:dyDescent="0.25">
      <c r="A615" s="11">
        <v>57540060</v>
      </c>
      <c r="B615" s="11" t="s">
        <v>24</v>
      </c>
      <c r="C615" s="11" t="s">
        <v>41</v>
      </c>
      <c r="D615" s="11" t="s">
        <v>47</v>
      </c>
      <c r="E615" s="11" t="s">
        <v>391</v>
      </c>
      <c r="F615" s="18">
        <v>38596</v>
      </c>
      <c r="G615" s="19">
        <v>38626</v>
      </c>
      <c r="H615" s="11" t="s">
        <v>68</v>
      </c>
      <c r="I615" s="11" t="s">
        <v>48</v>
      </c>
      <c r="J615" s="11" t="s">
        <v>70</v>
      </c>
      <c r="K615" s="11" t="s">
        <v>23</v>
      </c>
      <c r="L615" s="19">
        <f>VLOOKUP($A615,'FtLauderdale GTs'!$A:$Z,17,0)</f>
        <v>42644</v>
      </c>
      <c r="M615" s="6">
        <f>VLOOKUP($A615,'FtLauderdale GTs'!$A:$Z,24,0)</f>
        <v>0</v>
      </c>
      <c r="N615" s="6">
        <f>VLOOKUP($A615,'FtLauderdale GTs'!$A:$Z,25,0)</f>
        <v>0</v>
      </c>
      <c r="O615" s="6">
        <f>VLOOKUP($A615,'FtLauderdale GTs'!$A:$Z,26,0)</f>
        <v>0</v>
      </c>
      <c r="P615" s="6">
        <f t="shared" si="9"/>
        <v>0</v>
      </c>
    </row>
    <row r="616" spans="1:16" x14ac:dyDescent="0.25">
      <c r="A616" s="11">
        <v>58034706</v>
      </c>
      <c r="B616" s="11" t="s">
        <v>24</v>
      </c>
      <c r="C616" s="11" t="s">
        <v>41</v>
      </c>
      <c r="D616" s="11" t="s">
        <v>47</v>
      </c>
      <c r="E616" s="11" t="s">
        <v>391</v>
      </c>
      <c r="F616" s="18">
        <v>38657</v>
      </c>
      <c r="G616" s="19">
        <v>38657</v>
      </c>
      <c r="H616" s="11" t="s">
        <v>68</v>
      </c>
      <c r="I616" s="11" t="s">
        <v>48</v>
      </c>
      <c r="J616" s="11" t="s">
        <v>70</v>
      </c>
      <c r="K616" s="11" t="s">
        <v>23</v>
      </c>
      <c r="L616" s="19">
        <f>VLOOKUP($A616,'FtLauderdale GTs'!$A:$Z,17,0)</f>
        <v>42522</v>
      </c>
      <c r="M616" s="6">
        <f>VLOOKUP($A616,'FtLauderdale GTs'!$A:$Z,24,0)</f>
        <v>0</v>
      </c>
      <c r="N616" s="6">
        <f>VLOOKUP($A616,'FtLauderdale GTs'!$A:$Z,25,0)</f>
        <v>0</v>
      </c>
      <c r="O616" s="6">
        <f>VLOOKUP($A616,'FtLauderdale GTs'!$A:$Z,26,0)</f>
        <v>0</v>
      </c>
      <c r="P616" s="6">
        <f t="shared" si="9"/>
        <v>0</v>
      </c>
    </row>
    <row r="617" spans="1:16" x14ac:dyDescent="0.25">
      <c r="A617" s="11">
        <v>58051582</v>
      </c>
      <c r="B617" s="11" t="s">
        <v>24</v>
      </c>
      <c r="C617" s="11" t="s">
        <v>41</v>
      </c>
      <c r="D617" s="11" t="s">
        <v>47</v>
      </c>
      <c r="E617" s="11" t="s">
        <v>391</v>
      </c>
      <c r="F617" s="18">
        <v>38657</v>
      </c>
      <c r="G617" s="19">
        <v>38657</v>
      </c>
      <c r="H617" s="11" t="s">
        <v>68</v>
      </c>
      <c r="I617" s="11" t="s">
        <v>48</v>
      </c>
      <c r="J617" s="11" t="s">
        <v>70</v>
      </c>
      <c r="K617" s="11" t="s">
        <v>23</v>
      </c>
      <c r="L617" s="19">
        <f>VLOOKUP($A617,'FtLauderdale GTs'!$A:$Z,17,0)</f>
        <v>42644</v>
      </c>
      <c r="M617" s="6">
        <f>VLOOKUP($A617,'FtLauderdale GTs'!$A:$Z,24,0)</f>
        <v>0</v>
      </c>
      <c r="N617" s="6">
        <f>VLOOKUP($A617,'FtLauderdale GTs'!$A:$Z,25,0)</f>
        <v>0</v>
      </c>
      <c r="O617" s="6">
        <f>VLOOKUP($A617,'FtLauderdale GTs'!$A:$Z,26,0)</f>
        <v>0</v>
      </c>
      <c r="P617" s="6">
        <f t="shared" si="9"/>
        <v>0</v>
      </c>
    </row>
    <row r="618" spans="1:16" x14ac:dyDescent="0.25">
      <c r="A618" s="11">
        <v>58052681</v>
      </c>
      <c r="B618" s="11" t="s">
        <v>24</v>
      </c>
      <c r="C618" s="11" t="s">
        <v>41</v>
      </c>
      <c r="D618" s="11" t="s">
        <v>47</v>
      </c>
      <c r="E618" s="11" t="s">
        <v>391</v>
      </c>
      <c r="F618" s="18">
        <v>38657</v>
      </c>
      <c r="G618" s="19">
        <v>38657</v>
      </c>
      <c r="H618" s="11" t="s">
        <v>68</v>
      </c>
      <c r="I618" s="11" t="s">
        <v>48</v>
      </c>
      <c r="J618" s="11" t="s">
        <v>70</v>
      </c>
      <c r="K618" s="11" t="s">
        <v>23</v>
      </c>
      <c r="L618" s="19">
        <f>VLOOKUP($A618,'FtLauderdale GTs'!$A:$Z,17,0)</f>
        <v>42522</v>
      </c>
      <c r="M618" s="6">
        <f>VLOOKUP($A618,'FtLauderdale GTs'!$A:$Z,24,0)</f>
        <v>0</v>
      </c>
      <c r="N618" s="6">
        <f>VLOOKUP($A618,'FtLauderdale GTs'!$A:$Z,25,0)</f>
        <v>0</v>
      </c>
      <c r="O618" s="6">
        <f>VLOOKUP($A618,'FtLauderdale GTs'!$A:$Z,26,0)</f>
        <v>0</v>
      </c>
      <c r="P618" s="6">
        <f t="shared" si="9"/>
        <v>0</v>
      </c>
    </row>
    <row r="619" spans="1:16" x14ac:dyDescent="0.25">
      <c r="A619" s="11">
        <v>58738275</v>
      </c>
      <c r="B619" s="11" t="s">
        <v>24</v>
      </c>
      <c r="C619" s="11" t="s">
        <v>41</v>
      </c>
      <c r="D619" s="11" t="s">
        <v>47</v>
      </c>
      <c r="E619" s="11" t="s">
        <v>391</v>
      </c>
      <c r="F619" s="18">
        <v>38687</v>
      </c>
      <c r="G619" s="19">
        <v>38687</v>
      </c>
      <c r="H619" s="11" t="s">
        <v>68</v>
      </c>
      <c r="I619" s="11" t="s">
        <v>48</v>
      </c>
      <c r="J619" s="11" t="s">
        <v>70</v>
      </c>
      <c r="K619" s="11" t="s">
        <v>23</v>
      </c>
      <c r="L619" s="19">
        <f>VLOOKUP($A619,'FtLauderdale GTs'!$A:$Z,17,0)</f>
        <v>42644</v>
      </c>
      <c r="M619" s="6">
        <f>VLOOKUP($A619,'FtLauderdale GTs'!$A:$Z,24,0)</f>
        <v>0</v>
      </c>
      <c r="N619" s="6">
        <f>VLOOKUP($A619,'FtLauderdale GTs'!$A:$Z,25,0)</f>
        <v>0</v>
      </c>
      <c r="O619" s="6">
        <f>VLOOKUP($A619,'FtLauderdale GTs'!$A:$Z,26,0)</f>
        <v>0</v>
      </c>
      <c r="P619" s="6">
        <f t="shared" si="9"/>
        <v>0</v>
      </c>
    </row>
    <row r="620" spans="1:16" x14ac:dyDescent="0.25">
      <c r="A620" s="11">
        <v>58738360</v>
      </c>
      <c r="B620" s="11" t="s">
        <v>24</v>
      </c>
      <c r="C620" s="11" t="s">
        <v>41</v>
      </c>
      <c r="D620" s="11" t="s">
        <v>47</v>
      </c>
      <c r="E620" s="11" t="s">
        <v>391</v>
      </c>
      <c r="F620" s="18">
        <v>38687</v>
      </c>
      <c r="G620" s="19">
        <v>38687</v>
      </c>
      <c r="H620" s="11" t="s">
        <v>68</v>
      </c>
      <c r="I620" s="11" t="s">
        <v>48</v>
      </c>
      <c r="J620" s="11" t="s">
        <v>70</v>
      </c>
      <c r="K620" s="11" t="s">
        <v>23</v>
      </c>
      <c r="L620" s="19">
        <f>VLOOKUP($A620,'FtLauderdale GTs'!$A:$Z,17,0)</f>
        <v>42522</v>
      </c>
      <c r="M620" s="6">
        <f>VLOOKUP($A620,'FtLauderdale GTs'!$A:$Z,24,0)</f>
        <v>0</v>
      </c>
      <c r="N620" s="6">
        <f>VLOOKUP($A620,'FtLauderdale GTs'!$A:$Z,25,0)</f>
        <v>0</v>
      </c>
      <c r="O620" s="6">
        <f>VLOOKUP($A620,'FtLauderdale GTs'!$A:$Z,26,0)</f>
        <v>0</v>
      </c>
      <c r="P620" s="6">
        <f t="shared" si="9"/>
        <v>0</v>
      </c>
    </row>
    <row r="621" spans="1:16" x14ac:dyDescent="0.25">
      <c r="A621" s="11">
        <v>58738377</v>
      </c>
      <c r="B621" s="11" t="s">
        <v>24</v>
      </c>
      <c r="C621" s="11" t="s">
        <v>41</v>
      </c>
      <c r="D621" s="11" t="s">
        <v>47</v>
      </c>
      <c r="E621" s="11" t="s">
        <v>391</v>
      </c>
      <c r="F621" s="18">
        <v>38687</v>
      </c>
      <c r="G621" s="19">
        <v>38687</v>
      </c>
      <c r="H621" s="11" t="s">
        <v>68</v>
      </c>
      <c r="I621" s="11" t="s">
        <v>48</v>
      </c>
      <c r="J621" s="11" t="s">
        <v>70</v>
      </c>
      <c r="K621" s="11" t="s">
        <v>23</v>
      </c>
      <c r="L621" s="19">
        <f>VLOOKUP($A621,'FtLauderdale GTs'!$A:$Z,17,0)</f>
        <v>42644</v>
      </c>
      <c r="M621" s="6">
        <f>VLOOKUP($A621,'FtLauderdale GTs'!$A:$Z,24,0)</f>
        <v>0</v>
      </c>
      <c r="N621" s="6">
        <f>VLOOKUP($A621,'FtLauderdale GTs'!$A:$Z,25,0)</f>
        <v>0</v>
      </c>
      <c r="O621" s="6">
        <f>VLOOKUP($A621,'FtLauderdale GTs'!$A:$Z,26,0)</f>
        <v>0</v>
      </c>
      <c r="P621" s="6">
        <f t="shared" si="9"/>
        <v>0</v>
      </c>
    </row>
    <row r="622" spans="1:16" x14ac:dyDescent="0.25">
      <c r="A622" s="11">
        <v>58770703</v>
      </c>
      <c r="B622" s="11" t="s">
        <v>24</v>
      </c>
      <c r="C622" s="11" t="s">
        <v>41</v>
      </c>
      <c r="D622" s="11" t="s">
        <v>47</v>
      </c>
      <c r="E622" s="11" t="s">
        <v>391</v>
      </c>
      <c r="F622" s="18">
        <v>38687</v>
      </c>
      <c r="G622" s="19">
        <v>38687</v>
      </c>
      <c r="H622" s="11" t="s">
        <v>68</v>
      </c>
      <c r="I622" s="11" t="s">
        <v>48</v>
      </c>
      <c r="J622" s="11" t="s">
        <v>70</v>
      </c>
      <c r="K622" s="11" t="s">
        <v>23</v>
      </c>
      <c r="L622" s="19">
        <f>VLOOKUP($A622,'FtLauderdale GTs'!$A:$Z,17,0)</f>
        <v>42522</v>
      </c>
      <c r="M622" s="6">
        <f>VLOOKUP($A622,'FtLauderdale GTs'!$A:$Z,24,0)</f>
        <v>0</v>
      </c>
      <c r="N622" s="6">
        <f>VLOOKUP($A622,'FtLauderdale GTs'!$A:$Z,25,0)</f>
        <v>0</v>
      </c>
      <c r="O622" s="6">
        <f>VLOOKUP($A622,'FtLauderdale GTs'!$A:$Z,26,0)</f>
        <v>0</v>
      </c>
      <c r="P622" s="6">
        <f t="shared" si="9"/>
        <v>0</v>
      </c>
    </row>
    <row r="623" spans="1:16" x14ac:dyDescent="0.25">
      <c r="A623" s="11">
        <v>58783605</v>
      </c>
      <c r="B623" s="11" t="s">
        <v>24</v>
      </c>
      <c r="C623" s="11" t="s">
        <v>41</v>
      </c>
      <c r="D623" s="11" t="s">
        <v>47</v>
      </c>
      <c r="E623" s="11" t="s">
        <v>391</v>
      </c>
      <c r="F623" s="18">
        <v>38687</v>
      </c>
      <c r="G623" s="19">
        <v>38687</v>
      </c>
      <c r="H623" s="11" t="s">
        <v>68</v>
      </c>
      <c r="I623" s="11" t="s">
        <v>48</v>
      </c>
      <c r="J623" s="11" t="s">
        <v>70</v>
      </c>
      <c r="K623" s="11" t="s">
        <v>23</v>
      </c>
      <c r="L623" s="19">
        <f>VLOOKUP($A623,'FtLauderdale GTs'!$A:$Z,17,0)</f>
        <v>42644</v>
      </c>
      <c r="M623" s="6">
        <f>VLOOKUP($A623,'FtLauderdale GTs'!$A:$Z,24,0)</f>
        <v>0</v>
      </c>
      <c r="N623" s="6">
        <f>VLOOKUP($A623,'FtLauderdale GTs'!$A:$Z,25,0)</f>
        <v>0</v>
      </c>
      <c r="O623" s="6">
        <f>VLOOKUP($A623,'FtLauderdale GTs'!$A:$Z,26,0)</f>
        <v>0</v>
      </c>
      <c r="P623" s="6">
        <f t="shared" si="9"/>
        <v>0</v>
      </c>
    </row>
    <row r="624" spans="1:16" x14ac:dyDescent="0.25">
      <c r="A624" s="11">
        <v>59526471</v>
      </c>
      <c r="B624" s="11" t="s">
        <v>24</v>
      </c>
      <c r="C624" s="11" t="s">
        <v>41</v>
      </c>
      <c r="D624" s="11" t="s">
        <v>47</v>
      </c>
      <c r="E624" s="11" t="s">
        <v>424</v>
      </c>
      <c r="F624" s="18">
        <v>38718</v>
      </c>
      <c r="G624" s="19">
        <v>38718</v>
      </c>
      <c r="H624" s="11" t="s">
        <v>68</v>
      </c>
      <c r="I624" s="11" t="s">
        <v>48</v>
      </c>
      <c r="J624" s="11" t="s">
        <v>70</v>
      </c>
      <c r="K624" s="11" t="s">
        <v>23</v>
      </c>
      <c r="L624" s="19">
        <f>VLOOKUP($A624,'FtLauderdale GTs'!$A:$Z,17,0)</f>
        <v>42522</v>
      </c>
      <c r="M624" s="6">
        <f>VLOOKUP($A624,'FtLauderdale GTs'!$A:$Z,24,0)</f>
        <v>0</v>
      </c>
      <c r="N624" s="6">
        <f>VLOOKUP($A624,'FtLauderdale GTs'!$A:$Z,25,0)</f>
        <v>0</v>
      </c>
      <c r="O624" s="6">
        <f>VLOOKUP($A624,'FtLauderdale GTs'!$A:$Z,26,0)</f>
        <v>0</v>
      </c>
      <c r="P624" s="6">
        <f t="shared" si="9"/>
        <v>0</v>
      </c>
    </row>
    <row r="625" spans="1:16" x14ac:dyDescent="0.25">
      <c r="A625" s="11">
        <v>60357121</v>
      </c>
      <c r="B625" s="11" t="s">
        <v>24</v>
      </c>
      <c r="C625" s="11" t="s">
        <v>41</v>
      </c>
      <c r="D625" s="11" t="s">
        <v>47</v>
      </c>
      <c r="E625" s="11" t="s">
        <v>424</v>
      </c>
      <c r="F625" s="18">
        <v>38749</v>
      </c>
      <c r="G625" s="19">
        <v>38749</v>
      </c>
      <c r="H625" s="11" t="s">
        <v>68</v>
      </c>
      <c r="I625" s="11" t="s">
        <v>48</v>
      </c>
      <c r="J625" s="11" t="s">
        <v>70</v>
      </c>
      <c r="K625" s="11" t="s">
        <v>23</v>
      </c>
      <c r="L625" s="19">
        <f>VLOOKUP($A625,'FtLauderdale GTs'!$A:$Z,17,0)</f>
        <v>42644</v>
      </c>
      <c r="M625" s="6">
        <f>VLOOKUP($A625,'FtLauderdale GTs'!$A:$Z,24,0)</f>
        <v>0</v>
      </c>
      <c r="N625" s="6">
        <f>VLOOKUP($A625,'FtLauderdale GTs'!$A:$Z,25,0)</f>
        <v>0</v>
      </c>
      <c r="O625" s="6">
        <f>VLOOKUP($A625,'FtLauderdale GTs'!$A:$Z,26,0)</f>
        <v>0</v>
      </c>
      <c r="P625" s="6">
        <f t="shared" si="9"/>
        <v>0</v>
      </c>
    </row>
    <row r="626" spans="1:16" x14ac:dyDescent="0.25">
      <c r="A626" s="11">
        <v>61572365</v>
      </c>
      <c r="B626" s="11" t="s">
        <v>24</v>
      </c>
      <c r="C626" s="11" t="s">
        <v>41</v>
      </c>
      <c r="D626" s="11" t="s">
        <v>47</v>
      </c>
      <c r="E626" s="11" t="s">
        <v>424</v>
      </c>
      <c r="F626" s="18">
        <v>38777</v>
      </c>
      <c r="G626" s="19">
        <v>38777</v>
      </c>
      <c r="H626" s="11" t="s">
        <v>68</v>
      </c>
      <c r="I626" s="11" t="s">
        <v>48</v>
      </c>
      <c r="J626" s="11" t="s">
        <v>70</v>
      </c>
      <c r="K626" s="11" t="s">
        <v>23</v>
      </c>
      <c r="L626" s="19">
        <f>VLOOKUP($A626,'FtLauderdale GTs'!$A:$Z,17,0)</f>
        <v>42522</v>
      </c>
      <c r="M626" s="6">
        <f>VLOOKUP($A626,'FtLauderdale GTs'!$A:$Z,24,0)</f>
        <v>0</v>
      </c>
      <c r="N626" s="6">
        <f>VLOOKUP($A626,'FtLauderdale GTs'!$A:$Z,25,0)</f>
        <v>0</v>
      </c>
      <c r="O626" s="6">
        <f>VLOOKUP($A626,'FtLauderdale GTs'!$A:$Z,26,0)</f>
        <v>0</v>
      </c>
      <c r="P626" s="6">
        <f t="shared" si="9"/>
        <v>0</v>
      </c>
    </row>
    <row r="627" spans="1:16" x14ac:dyDescent="0.25">
      <c r="A627" s="11">
        <v>61575811</v>
      </c>
      <c r="B627" s="11" t="s">
        <v>24</v>
      </c>
      <c r="C627" s="11" t="s">
        <v>41</v>
      </c>
      <c r="D627" s="11" t="s">
        <v>47</v>
      </c>
      <c r="E627" s="11" t="s">
        <v>424</v>
      </c>
      <c r="F627" s="18">
        <v>38777</v>
      </c>
      <c r="G627" s="19">
        <v>38777</v>
      </c>
      <c r="H627" s="11" t="s">
        <v>68</v>
      </c>
      <c r="I627" s="11" t="s">
        <v>48</v>
      </c>
      <c r="J627" s="11" t="s">
        <v>70</v>
      </c>
      <c r="K627" s="11" t="s">
        <v>23</v>
      </c>
      <c r="L627" s="19">
        <f>VLOOKUP($A627,'FtLauderdale GTs'!$A:$Z,17,0)</f>
        <v>42644</v>
      </c>
      <c r="M627" s="6">
        <f>VLOOKUP($A627,'FtLauderdale GTs'!$A:$Z,24,0)</f>
        <v>0</v>
      </c>
      <c r="N627" s="6">
        <f>VLOOKUP($A627,'FtLauderdale GTs'!$A:$Z,25,0)</f>
        <v>0</v>
      </c>
      <c r="O627" s="6">
        <f>VLOOKUP($A627,'FtLauderdale GTs'!$A:$Z,26,0)</f>
        <v>0</v>
      </c>
      <c r="P627" s="6">
        <f t="shared" si="9"/>
        <v>0</v>
      </c>
    </row>
    <row r="628" spans="1:16" x14ac:dyDescent="0.25">
      <c r="A628" s="11">
        <v>62511457</v>
      </c>
      <c r="B628" s="11" t="s">
        <v>24</v>
      </c>
      <c r="C628" s="11" t="s">
        <v>41</v>
      </c>
      <c r="D628" s="11" t="s">
        <v>47</v>
      </c>
      <c r="E628" s="11" t="s">
        <v>424</v>
      </c>
      <c r="F628" s="18">
        <v>38808</v>
      </c>
      <c r="G628" s="19">
        <v>38808</v>
      </c>
      <c r="H628" s="11" t="s">
        <v>68</v>
      </c>
      <c r="I628" s="11" t="s">
        <v>48</v>
      </c>
      <c r="J628" s="11" t="s">
        <v>70</v>
      </c>
      <c r="K628" s="11" t="s">
        <v>23</v>
      </c>
      <c r="L628" s="19">
        <f>VLOOKUP($A628,'FtLauderdale GTs'!$A:$Z,17,0)</f>
        <v>42522</v>
      </c>
      <c r="M628" s="6">
        <f>VLOOKUP($A628,'FtLauderdale GTs'!$A:$Z,24,0)</f>
        <v>0</v>
      </c>
      <c r="N628" s="6">
        <f>VLOOKUP($A628,'FtLauderdale GTs'!$A:$Z,25,0)</f>
        <v>0</v>
      </c>
      <c r="O628" s="6">
        <f>VLOOKUP($A628,'FtLauderdale GTs'!$A:$Z,26,0)</f>
        <v>0</v>
      </c>
      <c r="P628" s="6">
        <f t="shared" si="9"/>
        <v>0</v>
      </c>
    </row>
    <row r="629" spans="1:16" x14ac:dyDescent="0.25">
      <c r="A629" s="11">
        <v>62513324</v>
      </c>
      <c r="B629" s="11" t="s">
        <v>24</v>
      </c>
      <c r="C629" s="11" t="s">
        <v>41</v>
      </c>
      <c r="D629" s="11" t="s">
        <v>47</v>
      </c>
      <c r="E629" s="11" t="s">
        <v>424</v>
      </c>
      <c r="F629" s="18">
        <v>38808</v>
      </c>
      <c r="G629" s="19">
        <v>38808</v>
      </c>
      <c r="H629" s="11" t="s">
        <v>68</v>
      </c>
      <c r="I629" s="11" t="s">
        <v>48</v>
      </c>
      <c r="J629" s="11" t="s">
        <v>70</v>
      </c>
      <c r="K629" s="11" t="s">
        <v>23</v>
      </c>
      <c r="L629" s="19">
        <f>VLOOKUP($A629,'FtLauderdale GTs'!$A:$Z,17,0)</f>
        <v>42644</v>
      </c>
      <c r="M629" s="6">
        <f>VLOOKUP($A629,'FtLauderdale GTs'!$A:$Z,24,0)</f>
        <v>0</v>
      </c>
      <c r="N629" s="6">
        <f>VLOOKUP($A629,'FtLauderdale GTs'!$A:$Z,25,0)</f>
        <v>0</v>
      </c>
      <c r="O629" s="6">
        <f>VLOOKUP($A629,'FtLauderdale GTs'!$A:$Z,26,0)</f>
        <v>0</v>
      </c>
      <c r="P629" s="6">
        <f t="shared" si="9"/>
        <v>0</v>
      </c>
    </row>
    <row r="630" spans="1:16" x14ac:dyDescent="0.25">
      <c r="A630" s="11">
        <v>62522236</v>
      </c>
      <c r="B630" s="11" t="s">
        <v>24</v>
      </c>
      <c r="C630" s="11" t="s">
        <v>41</v>
      </c>
      <c r="D630" s="11" t="s">
        <v>47</v>
      </c>
      <c r="E630" s="11" t="s">
        <v>424</v>
      </c>
      <c r="F630" s="18">
        <v>38808</v>
      </c>
      <c r="G630" s="19">
        <v>38808</v>
      </c>
      <c r="H630" s="11" t="s">
        <v>68</v>
      </c>
      <c r="I630" s="11" t="s">
        <v>48</v>
      </c>
      <c r="J630" s="11" t="s">
        <v>70</v>
      </c>
      <c r="K630" s="11" t="s">
        <v>23</v>
      </c>
      <c r="L630" s="19">
        <f>VLOOKUP($A630,'FtLauderdale GTs'!$A:$Z,17,0)</f>
        <v>42522</v>
      </c>
      <c r="M630" s="6">
        <f>VLOOKUP($A630,'FtLauderdale GTs'!$A:$Z,24,0)</f>
        <v>0</v>
      </c>
      <c r="N630" s="6">
        <f>VLOOKUP($A630,'FtLauderdale GTs'!$A:$Z,25,0)</f>
        <v>0</v>
      </c>
      <c r="O630" s="6">
        <f>VLOOKUP($A630,'FtLauderdale GTs'!$A:$Z,26,0)</f>
        <v>0</v>
      </c>
      <c r="P630" s="6">
        <f t="shared" si="9"/>
        <v>0</v>
      </c>
    </row>
    <row r="631" spans="1:16" x14ac:dyDescent="0.25">
      <c r="A631" s="11">
        <v>62555712</v>
      </c>
      <c r="B631" s="11" t="s">
        <v>24</v>
      </c>
      <c r="C631" s="11" t="s">
        <v>41</v>
      </c>
      <c r="D631" s="11" t="s">
        <v>47</v>
      </c>
      <c r="E631" s="11" t="s">
        <v>424</v>
      </c>
      <c r="F631" s="18">
        <v>38808</v>
      </c>
      <c r="G631" s="19">
        <v>38808</v>
      </c>
      <c r="H631" s="11" t="s">
        <v>68</v>
      </c>
      <c r="I631" s="11" t="s">
        <v>48</v>
      </c>
      <c r="J631" s="11" t="s">
        <v>70</v>
      </c>
      <c r="K631" s="11" t="s">
        <v>23</v>
      </c>
      <c r="L631" s="19">
        <f>VLOOKUP($A631,'FtLauderdale GTs'!$A:$Z,17,0)</f>
        <v>42644</v>
      </c>
      <c r="M631" s="6">
        <f>VLOOKUP($A631,'FtLauderdale GTs'!$A:$Z,24,0)</f>
        <v>0</v>
      </c>
      <c r="N631" s="6">
        <f>VLOOKUP($A631,'FtLauderdale GTs'!$A:$Z,25,0)</f>
        <v>0</v>
      </c>
      <c r="O631" s="6">
        <f>VLOOKUP($A631,'FtLauderdale GTs'!$A:$Z,26,0)</f>
        <v>0</v>
      </c>
      <c r="P631" s="6">
        <f t="shared" si="9"/>
        <v>0</v>
      </c>
    </row>
    <row r="632" spans="1:16" x14ac:dyDescent="0.25">
      <c r="A632" s="11">
        <v>62558293</v>
      </c>
      <c r="B632" s="11" t="s">
        <v>24</v>
      </c>
      <c r="C632" s="11" t="s">
        <v>41</v>
      </c>
      <c r="D632" s="11" t="s">
        <v>47</v>
      </c>
      <c r="E632" s="11" t="s">
        <v>424</v>
      </c>
      <c r="F632" s="18">
        <v>38808</v>
      </c>
      <c r="G632" s="19">
        <v>38808</v>
      </c>
      <c r="H632" s="11" t="s">
        <v>68</v>
      </c>
      <c r="I632" s="11" t="s">
        <v>48</v>
      </c>
      <c r="J632" s="11" t="s">
        <v>70</v>
      </c>
      <c r="K632" s="11" t="s">
        <v>23</v>
      </c>
      <c r="L632" s="19">
        <f>VLOOKUP($A632,'FtLauderdale GTs'!$A:$Z,17,0)</f>
        <v>42522</v>
      </c>
      <c r="M632" s="6">
        <f>VLOOKUP($A632,'FtLauderdale GTs'!$A:$Z,24,0)</f>
        <v>0</v>
      </c>
      <c r="N632" s="6">
        <f>VLOOKUP($A632,'FtLauderdale GTs'!$A:$Z,25,0)</f>
        <v>0</v>
      </c>
      <c r="O632" s="6">
        <f>VLOOKUP($A632,'FtLauderdale GTs'!$A:$Z,26,0)</f>
        <v>0</v>
      </c>
      <c r="P632" s="6">
        <f t="shared" si="9"/>
        <v>0</v>
      </c>
    </row>
    <row r="633" spans="1:16" x14ac:dyDescent="0.25">
      <c r="A633" s="11">
        <v>63376083</v>
      </c>
      <c r="B633" s="11" t="s">
        <v>24</v>
      </c>
      <c r="C633" s="11" t="s">
        <v>41</v>
      </c>
      <c r="D633" s="11" t="s">
        <v>47</v>
      </c>
      <c r="E633" s="11" t="s">
        <v>424</v>
      </c>
      <c r="F633" s="18">
        <v>38838</v>
      </c>
      <c r="G633" s="19">
        <v>38838</v>
      </c>
      <c r="H633" s="11" t="s">
        <v>68</v>
      </c>
      <c r="I633" s="11" t="s">
        <v>48</v>
      </c>
      <c r="J633" s="11" t="s">
        <v>70</v>
      </c>
      <c r="K633" s="11" t="s">
        <v>23</v>
      </c>
      <c r="L633" s="19">
        <f>VLOOKUP($A633,'FtLauderdale GTs'!$A:$Z,17,0)</f>
        <v>42644</v>
      </c>
      <c r="M633" s="6">
        <f>VLOOKUP($A633,'FtLauderdale GTs'!$A:$Z,24,0)</f>
        <v>0</v>
      </c>
      <c r="N633" s="6">
        <f>VLOOKUP($A633,'FtLauderdale GTs'!$A:$Z,25,0)</f>
        <v>0</v>
      </c>
      <c r="O633" s="6">
        <f>VLOOKUP($A633,'FtLauderdale GTs'!$A:$Z,26,0)</f>
        <v>0</v>
      </c>
      <c r="P633" s="6">
        <f t="shared" si="9"/>
        <v>0</v>
      </c>
    </row>
    <row r="634" spans="1:16" x14ac:dyDescent="0.25">
      <c r="A634" s="11">
        <v>64334804</v>
      </c>
      <c r="B634" s="11" t="s">
        <v>24</v>
      </c>
      <c r="C634" s="11" t="s">
        <v>41</v>
      </c>
      <c r="D634" s="11" t="s">
        <v>47</v>
      </c>
      <c r="E634" s="11" t="s">
        <v>424</v>
      </c>
      <c r="F634" s="18">
        <v>38838</v>
      </c>
      <c r="G634" s="19">
        <v>38869</v>
      </c>
      <c r="H634" s="11" t="s">
        <v>68</v>
      </c>
      <c r="I634" s="11" t="s">
        <v>48</v>
      </c>
      <c r="J634" s="11" t="s">
        <v>70</v>
      </c>
      <c r="K634" s="11" t="s">
        <v>23</v>
      </c>
      <c r="L634" s="19">
        <f>VLOOKUP($A634,'FtLauderdale GTs'!$A:$Z,17,0)</f>
        <v>42522</v>
      </c>
      <c r="M634" s="6">
        <f>VLOOKUP($A634,'FtLauderdale GTs'!$A:$Z,24,0)</f>
        <v>0</v>
      </c>
      <c r="N634" s="6">
        <f>VLOOKUP($A634,'FtLauderdale GTs'!$A:$Z,25,0)</f>
        <v>0</v>
      </c>
      <c r="O634" s="6">
        <f>VLOOKUP($A634,'FtLauderdale GTs'!$A:$Z,26,0)</f>
        <v>0</v>
      </c>
      <c r="P634" s="6">
        <f t="shared" si="9"/>
        <v>0</v>
      </c>
    </row>
    <row r="635" spans="1:16" x14ac:dyDescent="0.25">
      <c r="A635" s="11">
        <v>64377671</v>
      </c>
      <c r="B635" s="11" t="s">
        <v>24</v>
      </c>
      <c r="C635" s="11" t="s">
        <v>41</v>
      </c>
      <c r="D635" s="11" t="s">
        <v>47</v>
      </c>
      <c r="E635" s="11" t="s">
        <v>424</v>
      </c>
      <c r="F635" s="18">
        <v>38869</v>
      </c>
      <c r="G635" s="19">
        <v>38869</v>
      </c>
      <c r="H635" s="11" t="s">
        <v>68</v>
      </c>
      <c r="I635" s="11" t="s">
        <v>48</v>
      </c>
      <c r="J635" s="11" t="s">
        <v>70</v>
      </c>
      <c r="K635" s="11" t="s">
        <v>23</v>
      </c>
      <c r="L635" s="19">
        <f>VLOOKUP($A635,'FtLauderdale GTs'!$A:$Z,17,0)</f>
        <v>42644</v>
      </c>
      <c r="M635" s="6">
        <f>VLOOKUP($A635,'FtLauderdale GTs'!$A:$Z,24,0)</f>
        <v>0</v>
      </c>
      <c r="N635" s="6">
        <f>VLOOKUP($A635,'FtLauderdale GTs'!$A:$Z,25,0)</f>
        <v>0</v>
      </c>
      <c r="O635" s="6">
        <f>VLOOKUP($A635,'FtLauderdale GTs'!$A:$Z,26,0)</f>
        <v>0</v>
      </c>
      <c r="P635" s="6">
        <f t="shared" si="9"/>
        <v>0</v>
      </c>
    </row>
    <row r="636" spans="1:16" x14ac:dyDescent="0.25">
      <c r="A636" s="11">
        <v>65255648</v>
      </c>
      <c r="B636" s="11" t="s">
        <v>24</v>
      </c>
      <c r="C636" s="11" t="s">
        <v>41</v>
      </c>
      <c r="D636" s="11" t="s">
        <v>47</v>
      </c>
      <c r="E636" s="11" t="s">
        <v>424</v>
      </c>
      <c r="F636" s="18">
        <v>38899</v>
      </c>
      <c r="G636" s="19">
        <v>38899</v>
      </c>
      <c r="H636" s="11" t="s">
        <v>68</v>
      </c>
      <c r="I636" s="11" t="s">
        <v>48</v>
      </c>
      <c r="J636" s="11" t="s">
        <v>70</v>
      </c>
      <c r="K636" s="11" t="s">
        <v>23</v>
      </c>
      <c r="L636" s="19">
        <f>VLOOKUP($A636,'FtLauderdale GTs'!$A:$Z,17,0)</f>
        <v>42522</v>
      </c>
      <c r="M636" s="6">
        <f>VLOOKUP($A636,'FtLauderdale GTs'!$A:$Z,24,0)</f>
        <v>0</v>
      </c>
      <c r="N636" s="6">
        <f>VLOOKUP($A636,'FtLauderdale GTs'!$A:$Z,25,0)</f>
        <v>0</v>
      </c>
      <c r="O636" s="6">
        <f>VLOOKUP($A636,'FtLauderdale GTs'!$A:$Z,26,0)</f>
        <v>0</v>
      </c>
      <c r="P636" s="6">
        <f t="shared" si="9"/>
        <v>0</v>
      </c>
    </row>
    <row r="637" spans="1:16" x14ac:dyDescent="0.25">
      <c r="A637" s="11">
        <v>65255723</v>
      </c>
      <c r="B637" s="11" t="s">
        <v>24</v>
      </c>
      <c r="C637" s="11" t="s">
        <v>41</v>
      </c>
      <c r="D637" s="11" t="s">
        <v>47</v>
      </c>
      <c r="E637" s="11" t="s">
        <v>424</v>
      </c>
      <c r="F637" s="18">
        <v>38899</v>
      </c>
      <c r="G637" s="19">
        <v>38899</v>
      </c>
      <c r="H637" s="11" t="s">
        <v>68</v>
      </c>
      <c r="I637" s="11" t="s">
        <v>48</v>
      </c>
      <c r="J637" s="11" t="s">
        <v>70</v>
      </c>
      <c r="K637" s="11" t="s">
        <v>23</v>
      </c>
      <c r="L637" s="19">
        <f>VLOOKUP($A637,'FtLauderdale GTs'!$A:$Z,17,0)</f>
        <v>42644</v>
      </c>
      <c r="M637" s="6">
        <f>VLOOKUP($A637,'FtLauderdale GTs'!$A:$Z,24,0)</f>
        <v>0</v>
      </c>
      <c r="N637" s="6">
        <f>VLOOKUP($A637,'FtLauderdale GTs'!$A:$Z,25,0)</f>
        <v>0</v>
      </c>
      <c r="O637" s="6">
        <f>VLOOKUP($A637,'FtLauderdale GTs'!$A:$Z,26,0)</f>
        <v>0</v>
      </c>
      <c r="P637" s="6">
        <f t="shared" si="9"/>
        <v>0</v>
      </c>
    </row>
    <row r="638" spans="1:16" x14ac:dyDescent="0.25">
      <c r="A638" s="11">
        <v>68450690</v>
      </c>
      <c r="B638" s="11" t="s">
        <v>24</v>
      </c>
      <c r="C638" s="11" t="s">
        <v>41</v>
      </c>
      <c r="D638" s="11" t="s">
        <v>47</v>
      </c>
      <c r="E638" s="11" t="s">
        <v>424</v>
      </c>
      <c r="F638" s="18">
        <v>38961</v>
      </c>
      <c r="G638" s="19">
        <v>38991</v>
      </c>
      <c r="H638" s="11" t="s">
        <v>68</v>
      </c>
      <c r="I638" s="11" t="s">
        <v>48</v>
      </c>
      <c r="J638" s="11" t="s">
        <v>70</v>
      </c>
      <c r="K638" s="11" t="s">
        <v>23</v>
      </c>
      <c r="L638" s="19">
        <f>VLOOKUP($A638,'FtLauderdale GTs'!$A:$Z,17,0)</f>
        <v>42522</v>
      </c>
      <c r="M638" s="6">
        <f>VLOOKUP($A638,'FtLauderdale GTs'!$A:$Z,24,0)</f>
        <v>0</v>
      </c>
      <c r="N638" s="6">
        <f>VLOOKUP($A638,'FtLauderdale GTs'!$A:$Z,25,0)</f>
        <v>0</v>
      </c>
      <c r="O638" s="6">
        <f>VLOOKUP($A638,'FtLauderdale GTs'!$A:$Z,26,0)</f>
        <v>0</v>
      </c>
      <c r="P638" s="6">
        <f t="shared" si="9"/>
        <v>0</v>
      </c>
    </row>
    <row r="639" spans="1:16" x14ac:dyDescent="0.25">
      <c r="A639" s="11">
        <v>68461514</v>
      </c>
      <c r="B639" s="11" t="s">
        <v>24</v>
      </c>
      <c r="C639" s="11" t="s">
        <v>41</v>
      </c>
      <c r="D639" s="11" t="s">
        <v>47</v>
      </c>
      <c r="E639" s="11" t="s">
        <v>424</v>
      </c>
      <c r="F639" s="18">
        <v>38991</v>
      </c>
      <c r="G639" s="19">
        <v>38991</v>
      </c>
      <c r="H639" s="11" t="s">
        <v>68</v>
      </c>
      <c r="I639" s="11" t="s">
        <v>48</v>
      </c>
      <c r="J639" s="11" t="s">
        <v>70</v>
      </c>
      <c r="K639" s="11" t="s">
        <v>23</v>
      </c>
      <c r="L639" s="19">
        <f>VLOOKUP($A639,'FtLauderdale GTs'!$A:$Z,17,0)</f>
        <v>42644</v>
      </c>
      <c r="M639" s="6">
        <f>VLOOKUP($A639,'FtLauderdale GTs'!$A:$Z,24,0)</f>
        <v>0</v>
      </c>
      <c r="N639" s="6">
        <f>VLOOKUP($A639,'FtLauderdale GTs'!$A:$Z,25,0)</f>
        <v>0</v>
      </c>
      <c r="O639" s="6">
        <f>VLOOKUP($A639,'FtLauderdale GTs'!$A:$Z,26,0)</f>
        <v>0</v>
      </c>
      <c r="P639" s="6">
        <f t="shared" si="9"/>
        <v>0</v>
      </c>
    </row>
    <row r="640" spans="1:16" x14ac:dyDescent="0.25">
      <c r="A640" s="11">
        <v>69452644</v>
      </c>
      <c r="B640" s="11" t="s">
        <v>24</v>
      </c>
      <c r="C640" s="11" t="s">
        <v>41</v>
      </c>
      <c r="D640" s="11" t="s">
        <v>47</v>
      </c>
      <c r="E640" s="11" t="s">
        <v>424</v>
      </c>
      <c r="F640" s="18">
        <v>39022</v>
      </c>
      <c r="G640" s="19">
        <v>39022</v>
      </c>
      <c r="H640" s="11" t="s">
        <v>68</v>
      </c>
      <c r="I640" s="11" t="s">
        <v>48</v>
      </c>
      <c r="J640" s="11" t="s">
        <v>70</v>
      </c>
      <c r="K640" s="11" t="s">
        <v>23</v>
      </c>
      <c r="L640" s="19">
        <f>VLOOKUP($A640,'FtLauderdale GTs'!$A:$Z,17,0)</f>
        <v>42522</v>
      </c>
      <c r="M640" s="6">
        <f>VLOOKUP($A640,'FtLauderdale GTs'!$A:$Z,24,0)</f>
        <v>0</v>
      </c>
      <c r="N640" s="6">
        <f>VLOOKUP($A640,'FtLauderdale GTs'!$A:$Z,25,0)</f>
        <v>0</v>
      </c>
      <c r="O640" s="6">
        <f>VLOOKUP($A640,'FtLauderdale GTs'!$A:$Z,26,0)</f>
        <v>0</v>
      </c>
      <c r="P640" s="6">
        <f t="shared" si="9"/>
        <v>0</v>
      </c>
    </row>
    <row r="641" spans="1:16" x14ac:dyDescent="0.25">
      <c r="A641" s="11">
        <v>70362585</v>
      </c>
      <c r="B641" s="11" t="s">
        <v>24</v>
      </c>
      <c r="C641" s="11" t="s">
        <v>41</v>
      </c>
      <c r="D641" s="11" t="s">
        <v>47</v>
      </c>
      <c r="E641" s="11" t="s">
        <v>424</v>
      </c>
      <c r="F641" s="18">
        <v>39052</v>
      </c>
      <c r="G641" s="19">
        <v>39052</v>
      </c>
      <c r="H641" s="11" t="s">
        <v>68</v>
      </c>
      <c r="I641" s="11" t="s">
        <v>48</v>
      </c>
      <c r="J641" s="11" t="s">
        <v>70</v>
      </c>
      <c r="K641" s="11" t="s">
        <v>23</v>
      </c>
      <c r="L641" s="19">
        <f>VLOOKUP($A641,'FtLauderdale GTs'!$A:$Z,17,0)</f>
        <v>42644</v>
      </c>
      <c r="M641" s="6">
        <f>VLOOKUP($A641,'FtLauderdale GTs'!$A:$Z,24,0)</f>
        <v>0</v>
      </c>
      <c r="N641" s="6">
        <f>VLOOKUP($A641,'FtLauderdale GTs'!$A:$Z,25,0)</f>
        <v>0</v>
      </c>
      <c r="O641" s="6">
        <f>VLOOKUP($A641,'FtLauderdale GTs'!$A:$Z,26,0)</f>
        <v>0</v>
      </c>
      <c r="P641" s="6">
        <f t="shared" si="9"/>
        <v>0</v>
      </c>
    </row>
    <row r="642" spans="1:16" x14ac:dyDescent="0.25">
      <c r="A642" s="11">
        <v>71433112</v>
      </c>
      <c r="B642" s="11" t="s">
        <v>24</v>
      </c>
      <c r="C642" s="11" t="s">
        <v>41</v>
      </c>
      <c r="D642" s="11" t="s">
        <v>47</v>
      </c>
      <c r="E642" s="11" t="s">
        <v>424</v>
      </c>
      <c r="F642" s="18">
        <v>39052</v>
      </c>
      <c r="G642" s="19">
        <v>39083</v>
      </c>
      <c r="H642" s="11" t="s">
        <v>68</v>
      </c>
      <c r="I642" s="11" t="s">
        <v>48</v>
      </c>
      <c r="J642" s="11" t="s">
        <v>70</v>
      </c>
      <c r="K642" s="11" t="s">
        <v>23</v>
      </c>
      <c r="L642" s="19">
        <f>VLOOKUP($A642,'FtLauderdale GTs'!$A:$Z,17,0)</f>
        <v>42522</v>
      </c>
      <c r="M642" s="6">
        <f>VLOOKUP($A642,'FtLauderdale GTs'!$A:$Z,24,0)</f>
        <v>0</v>
      </c>
      <c r="N642" s="6">
        <f>VLOOKUP($A642,'FtLauderdale GTs'!$A:$Z,25,0)</f>
        <v>0</v>
      </c>
      <c r="O642" s="6">
        <f>VLOOKUP($A642,'FtLauderdale GTs'!$A:$Z,26,0)</f>
        <v>0</v>
      </c>
      <c r="P642" s="6">
        <f t="shared" si="9"/>
        <v>0</v>
      </c>
    </row>
    <row r="643" spans="1:16" x14ac:dyDescent="0.25">
      <c r="A643" s="11">
        <v>72210959</v>
      </c>
      <c r="B643" s="11" t="s">
        <v>24</v>
      </c>
      <c r="C643" s="11" t="s">
        <v>41</v>
      </c>
      <c r="D643" s="11" t="s">
        <v>47</v>
      </c>
      <c r="E643" s="11" t="s">
        <v>393</v>
      </c>
      <c r="F643" s="18">
        <v>39083</v>
      </c>
      <c r="G643" s="19">
        <v>39114</v>
      </c>
      <c r="H643" s="11" t="s">
        <v>68</v>
      </c>
      <c r="I643" s="11" t="s">
        <v>48</v>
      </c>
      <c r="J643" s="11" t="s">
        <v>70</v>
      </c>
      <c r="K643" s="11" t="s">
        <v>23</v>
      </c>
      <c r="L643" s="19">
        <f>VLOOKUP($A643,'FtLauderdale GTs'!$A:$Z,17,0)</f>
        <v>42644</v>
      </c>
      <c r="M643" s="6">
        <f>VLOOKUP($A643,'FtLauderdale GTs'!$A:$Z,24,0)</f>
        <v>0</v>
      </c>
      <c r="N643" s="6">
        <f>VLOOKUP($A643,'FtLauderdale GTs'!$A:$Z,25,0)</f>
        <v>0</v>
      </c>
      <c r="O643" s="6">
        <f>VLOOKUP($A643,'FtLauderdale GTs'!$A:$Z,26,0)</f>
        <v>0</v>
      </c>
      <c r="P643" s="6">
        <f t="shared" si="9"/>
        <v>0</v>
      </c>
    </row>
    <row r="644" spans="1:16" x14ac:dyDescent="0.25">
      <c r="A644" s="11">
        <v>72272102</v>
      </c>
      <c r="B644" s="11" t="s">
        <v>24</v>
      </c>
      <c r="C644" s="11" t="s">
        <v>41</v>
      </c>
      <c r="D644" s="11" t="s">
        <v>47</v>
      </c>
      <c r="E644" s="11" t="s">
        <v>393</v>
      </c>
      <c r="F644" s="18">
        <v>39114</v>
      </c>
      <c r="G644" s="19">
        <v>39114</v>
      </c>
      <c r="H644" s="11" t="s">
        <v>68</v>
      </c>
      <c r="I644" s="11" t="s">
        <v>48</v>
      </c>
      <c r="J644" s="11" t="s">
        <v>70</v>
      </c>
      <c r="K644" s="11" t="s">
        <v>23</v>
      </c>
      <c r="L644" s="19">
        <f>VLOOKUP($A644,'FtLauderdale GTs'!$A:$Z,17,0)</f>
        <v>42522</v>
      </c>
      <c r="M644" s="6">
        <f>VLOOKUP($A644,'FtLauderdale GTs'!$A:$Z,24,0)</f>
        <v>0</v>
      </c>
      <c r="N644" s="6">
        <f>VLOOKUP($A644,'FtLauderdale GTs'!$A:$Z,25,0)</f>
        <v>0</v>
      </c>
      <c r="O644" s="6">
        <f>VLOOKUP($A644,'FtLauderdale GTs'!$A:$Z,26,0)</f>
        <v>0</v>
      </c>
      <c r="P644" s="6">
        <f t="shared" si="9"/>
        <v>0</v>
      </c>
    </row>
    <row r="645" spans="1:16" x14ac:dyDescent="0.25">
      <c r="A645" s="11">
        <v>72273092</v>
      </c>
      <c r="B645" s="11" t="s">
        <v>24</v>
      </c>
      <c r="C645" s="11" t="s">
        <v>41</v>
      </c>
      <c r="D645" s="11" t="s">
        <v>47</v>
      </c>
      <c r="E645" s="11" t="s">
        <v>393</v>
      </c>
      <c r="F645" s="18">
        <v>39114</v>
      </c>
      <c r="G645" s="19">
        <v>39114</v>
      </c>
      <c r="H645" s="11" t="s">
        <v>68</v>
      </c>
      <c r="I645" s="11" t="s">
        <v>48</v>
      </c>
      <c r="J645" s="11" t="s">
        <v>70</v>
      </c>
      <c r="K645" s="11" t="s">
        <v>23</v>
      </c>
      <c r="L645" s="19">
        <f>VLOOKUP($A645,'FtLauderdale GTs'!$A:$Z,17,0)</f>
        <v>42644</v>
      </c>
      <c r="M645" s="6">
        <f>VLOOKUP($A645,'FtLauderdale GTs'!$A:$Z,24,0)</f>
        <v>0</v>
      </c>
      <c r="N645" s="6">
        <f>VLOOKUP($A645,'FtLauderdale GTs'!$A:$Z,25,0)</f>
        <v>0</v>
      </c>
      <c r="O645" s="6">
        <f>VLOOKUP($A645,'FtLauderdale GTs'!$A:$Z,26,0)</f>
        <v>0</v>
      </c>
      <c r="P645" s="6">
        <f t="shared" ref="P645:P708" si="10">+M645-N645-O645</f>
        <v>0</v>
      </c>
    </row>
    <row r="646" spans="1:16" x14ac:dyDescent="0.25">
      <c r="A646" s="11">
        <v>72295225</v>
      </c>
      <c r="B646" s="11" t="s">
        <v>24</v>
      </c>
      <c r="C646" s="11" t="s">
        <v>41</v>
      </c>
      <c r="D646" s="11" t="s">
        <v>47</v>
      </c>
      <c r="E646" s="11" t="s">
        <v>424</v>
      </c>
      <c r="F646" s="18">
        <v>39052</v>
      </c>
      <c r="G646" s="19">
        <v>39114</v>
      </c>
      <c r="H646" s="11" t="s">
        <v>68</v>
      </c>
      <c r="I646" s="11" t="s">
        <v>48</v>
      </c>
      <c r="J646" s="11" t="s">
        <v>70</v>
      </c>
      <c r="K646" s="11" t="s">
        <v>23</v>
      </c>
      <c r="L646" s="19">
        <f>VLOOKUP($A646,'FtLauderdale GTs'!$A:$Z,17,0)</f>
        <v>42522</v>
      </c>
      <c r="M646" s="6">
        <f>VLOOKUP($A646,'FtLauderdale GTs'!$A:$Z,24,0)</f>
        <v>0</v>
      </c>
      <c r="N646" s="6">
        <f>VLOOKUP($A646,'FtLauderdale GTs'!$A:$Z,25,0)</f>
        <v>0</v>
      </c>
      <c r="O646" s="6">
        <f>VLOOKUP($A646,'FtLauderdale GTs'!$A:$Z,26,0)</f>
        <v>0</v>
      </c>
      <c r="P646" s="6">
        <f t="shared" si="10"/>
        <v>0</v>
      </c>
    </row>
    <row r="647" spans="1:16" x14ac:dyDescent="0.25">
      <c r="A647" s="11">
        <v>73876321</v>
      </c>
      <c r="B647" s="11" t="s">
        <v>24</v>
      </c>
      <c r="C647" s="11" t="s">
        <v>41</v>
      </c>
      <c r="D647" s="11" t="s">
        <v>47</v>
      </c>
      <c r="E647" s="11" t="s">
        <v>393</v>
      </c>
      <c r="F647" s="18">
        <v>39173</v>
      </c>
      <c r="G647" s="19">
        <v>39173</v>
      </c>
      <c r="H647" s="11" t="s">
        <v>68</v>
      </c>
      <c r="I647" s="11" t="s">
        <v>48</v>
      </c>
      <c r="J647" s="11" t="s">
        <v>70</v>
      </c>
      <c r="K647" s="11" t="s">
        <v>23</v>
      </c>
      <c r="L647" s="19">
        <f>VLOOKUP($A647,'FtLauderdale GTs'!$A:$Z,17,0)</f>
        <v>42644</v>
      </c>
      <c r="M647" s="6">
        <f>VLOOKUP($A647,'FtLauderdale GTs'!$A:$Z,24,0)</f>
        <v>0</v>
      </c>
      <c r="N647" s="6">
        <f>VLOOKUP($A647,'FtLauderdale GTs'!$A:$Z,25,0)</f>
        <v>0</v>
      </c>
      <c r="O647" s="6">
        <f>VLOOKUP($A647,'FtLauderdale GTs'!$A:$Z,26,0)</f>
        <v>0</v>
      </c>
      <c r="P647" s="6">
        <f t="shared" si="10"/>
        <v>0</v>
      </c>
    </row>
    <row r="648" spans="1:16" x14ac:dyDescent="0.25">
      <c r="A648" s="11">
        <v>73877052</v>
      </c>
      <c r="B648" s="11" t="s">
        <v>24</v>
      </c>
      <c r="C648" s="11" t="s">
        <v>41</v>
      </c>
      <c r="D648" s="11" t="s">
        <v>47</v>
      </c>
      <c r="E648" s="11" t="s">
        <v>393</v>
      </c>
      <c r="F648" s="18">
        <v>39173</v>
      </c>
      <c r="G648" s="19">
        <v>39173</v>
      </c>
      <c r="H648" s="11" t="s">
        <v>68</v>
      </c>
      <c r="I648" s="11" t="s">
        <v>48</v>
      </c>
      <c r="J648" s="11" t="s">
        <v>70</v>
      </c>
      <c r="K648" s="11" t="s">
        <v>23</v>
      </c>
      <c r="L648" s="19">
        <f>VLOOKUP($A648,'FtLauderdale GTs'!$A:$Z,17,0)</f>
        <v>42522</v>
      </c>
      <c r="M648" s="6">
        <f>VLOOKUP($A648,'FtLauderdale GTs'!$A:$Z,24,0)</f>
        <v>0</v>
      </c>
      <c r="N648" s="6">
        <f>VLOOKUP($A648,'FtLauderdale GTs'!$A:$Z,25,0)</f>
        <v>0</v>
      </c>
      <c r="O648" s="6">
        <f>VLOOKUP($A648,'FtLauderdale GTs'!$A:$Z,26,0)</f>
        <v>0</v>
      </c>
      <c r="P648" s="6">
        <f t="shared" si="10"/>
        <v>0</v>
      </c>
    </row>
    <row r="649" spans="1:16" x14ac:dyDescent="0.25">
      <c r="A649" s="11">
        <v>74781729</v>
      </c>
      <c r="B649" s="11" t="s">
        <v>24</v>
      </c>
      <c r="C649" s="11" t="s">
        <v>41</v>
      </c>
      <c r="D649" s="11" t="s">
        <v>47</v>
      </c>
      <c r="E649" s="11" t="s">
        <v>393</v>
      </c>
      <c r="F649" s="18">
        <v>39203</v>
      </c>
      <c r="G649" s="19">
        <v>39203</v>
      </c>
      <c r="H649" s="11" t="s">
        <v>68</v>
      </c>
      <c r="I649" s="11" t="s">
        <v>48</v>
      </c>
      <c r="J649" s="11" t="s">
        <v>70</v>
      </c>
      <c r="K649" s="11" t="s">
        <v>23</v>
      </c>
      <c r="L649" s="19">
        <f>VLOOKUP($A649,'FtLauderdale GTs'!$A:$Z,17,0)</f>
        <v>42644</v>
      </c>
      <c r="M649" s="6">
        <f>VLOOKUP($A649,'FtLauderdale GTs'!$A:$Z,24,0)</f>
        <v>0</v>
      </c>
      <c r="N649" s="6">
        <f>VLOOKUP($A649,'FtLauderdale GTs'!$A:$Z,25,0)</f>
        <v>0</v>
      </c>
      <c r="O649" s="6">
        <f>VLOOKUP($A649,'FtLauderdale GTs'!$A:$Z,26,0)</f>
        <v>0</v>
      </c>
      <c r="P649" s="6">
        <f t="shared" si="10"/>
        <v>0</v>
      </c>
    </row>
    <row r="650" spans="1:16" x14ac:dyDescent="0.25">
      <c r="A650" s="11">
        <v>74782103</v>
      </c>
      <c r="B650" s="11" t="s">
        <v>24</v>
      </c>
      <c r="C650" s="11" t="s">
        <v>41</v>
      </c>
      <c r="D650" s="11" t="s">
        <v>47</v>
      </c>
      <c r="E650" s="11" t="s">
        <v>393</v>
      </c>
      <c r="F650" s="18">
        <v>39203</v>
      </c>
      <c r="G650" s="19">
        <v>39203</v>
      </c>
      <c r="H650" s="11" t="s">
        <v>68</v>
      </c>
      <c r="I650" s="11" t="s">
        <v>48</v>
      </c>
      <c r="J650" s="11" t="s">
        <v>70</v>
      </c>
      <c r="K650" s="11" t="s">
        <v>23</v>
      </c>
      <c r="L650" s="19">
        <f>VLOOKUP($A650,'FtLauderdale GTs'!$A:$Z,17,0)</f>
        <v>42522</v>
      </c>
      <c r="M650" s="6">
        <f>VLOOKUP($A650,'FtLauderdale GTs'!$A:$Z,24,0)</f>
        <v>0</v>
      </c>
      <c r="N650" s="6">
        <f>VLOOKUP($A650,'FtLauderdale GTs'!$A:$Z,25,0)</f>
        <v>0</v>
      </c>
      <c r="O650" s="6">
        <f>VLOOKUP($A650,'FtLauderdale GTs'!$A:$Z,26,0)</f>
        <v>0</v>
      </c>
      <c r="P650" s="6">
        <f t="shared" si="10"/>
        <v>0</v>
      </c>
    </row>
    <row r="651" spans="1:16" x14ac:dyDescent="0.25">
      <c r="A651" s="11">
        <v>77079585</v>
      </c>
      <c r="B651" s="11" t="s">
        <v>24</v>
      </c>
      <c r="C651" s="11" t="s">
        <v>41</v>
      </c>
      <c r="D651" s="11" t="s">
        <v>47</v>
      </c>
      <c r="E651" s="11" t="s">
        <v>393</v>
      </c>
      <c r="F651" s="18">
        <v>39264</v>
      </c>
      <c r="G651" s="19">
        <v>39264</v>
      </c>
      <c r="H651" s="11" t="s">
        <v>68</v>
      </c>
      <c r="I651" s="11" t="s">
        <v>48</v>
      </c>
      <c r="J651" s="11" t="s">
        <v>70</v>
      </c>
      <c r="K651" s="11" t="s">
        <v>23</v>
      </c>
      <c r="L651" s="19">
        <f>VLOOKUP($A651,'FtLauderdale GTs'!$A:$Z,17,0)</f>
        <v>42644</v>
      </c>
      <c r="M651" s="6">
        <f>VLOOKUP($A651,'FtLauderdale GTs'!$A:$Z,24,0)</f>
        <v>0</v>
      </c>
      <c r="N651" s="6">
        <f>VLOOKUP($A651,'FtLauderdale GTs'!$A:$Z,25,0)</f>
        <v>0</v>
      </c>
      <c r="O651" s="6">
        <f>VLOOKUP($A651,'FtLauderdale GTs'!$A:$Z,26,0)</f>
        <v>0</v>
      </c>
      <c r="P651" s="6">
        <f t="shared" si="10"/>
        <v>0</v>
      </c>
    </row>
    <row r="652" spans="1:16" x14ac:dyDescent="0.25">
      <c r="A652" s="11">
        <v>78845845</v>
      </c>
      <c r="B652" s="11" t="s">
        <v>24</v>
      </c>
      <c r="C652" s="11" t="s">
        <v>41</v>
      </c>
      <c r="D652" s="11" t="s">
        <v>47</v>
      </c>
      <c r="E652" s="11" t="s">
        <v>393</v>
      </c>
      <c r="F652" s="18">
        <v>39326</v>
      </c>
      <c r="G652" s="19">
        <v>39326</v>
      </c>
      <c r="H652" s="11" t="s">
        <v>68</v>
      </c>
      <c r="I652" s="11" t="s">
        <v>48</v>
      </c>
      <c r="J652" s="11" t="s">
        <v>70</v>
      </c>
      <c r="K652" s="11" t="s">
        <v>23</v>
      </c>
      <c r="L652" s="19">
        <f>VLOOKUP($A652,'FtLauderdale GTs'!$A:$Z,17,0)</f>
        <v>42522</v>
      </c>
      <c r="M652" s="6">
        <f>VLOOKUP($A652,'FtLauderdale GTs'!$A:$Z,24,0)</f>
        <v>0</v>
      </c>
      <c r="N652" s="6">
        <f>VLOOKUP($A652,'FtLauderdale GTs'!$A:$Z,25,0)</f>
        <v>0</v>
      </c>
      <c r="O652" s="6">
        <f>VLOOKUP($A652,'FtLauderdale GTs'!$A:$Z,26,0)</f>
        <v>0</v>
      </c>
      <c r="P652" s="6">
        <f t="shared" si="10"/>
        <v>0</v>
      </c>
    </row>
    <row r="653" spans="1:16" x14ac:dyDescent="0.25">
      <c r="A653" s="11">
        <v>78846120</v>
      </c>
      <c r="B653" s="11" t="s">
        <v>24</v>
      </c>
      <c r="C653" s="11" t="s">
        <v>41</v>
      </c>
      <c r="D653" s="11" t="s">
        <v>47</v>
      </c>
      <c r="E653" s="11" t="s">
        <v>393</v>
      </c>
      <c r="F653" s="18">
        <v>39326</v>
      </c>
      <c r="G653" s="19">
        <v>39326</v>
      </c>
      <c r="H653" s="11" t="s">
        <v>68</v>
      </c>
      <c r="I653" s="11" t="s">
        <v>48</v>
      </c>
      <c r="J653" s="11" t="s">
        <v>70</v>
      </c>
      <c r="K653" s="11" t="s">
        <v>23</v>
      </c>
      <c r="L653" s="19">
        <f>VLOOKUP($A653,'FtLauderdale GTs'!$A:$Z,17,0)</f>
        <v>42644</v>
      </c>
      <c r="M653" s="6">
        <f>VLOOKUP($A653,'FtLauderdale GTs'!$A:$Z,24,0)</f>
        <v>0</v>
      </c>
      <c r="N653" s="6">
        <f>VLOOKUP($A653,'FtLauderdale GTs'!$A:$Z,25,0)</f>
        <v>0</v>
      </c>
      <c r="O653" s="6">
        <f>VLOOKUP($A653,'FtLauderdale GTs'!$A:$Z,26,0)</f>
        <v>0</v>
      </c>
      <c r="P653" s="6">
        <f t="shared" si="10"/>
        <v>0</v>
      </c>
    </row>
    <row r="654" spans="1:16" x14ac:dyDescent="0.25">
      <c r="A654" s="11">
        <v>79753305</v>
      </c>
      <c r="B654" s="11" t="s">
        <v>24</v>
      </c>
      <c r="C654" s="11" t="s">
        <v>41</v>
      </c>
      <c r="D654" s="11" t="s">
        <v>47</v>
      </c>
      <c r="E654" s="11" t="s">
        <v>393</v>
      </c>
      <c r="F654" s="18">
        <v>39356</v>
      </c>
      <c r="G654" s="19">
        <v>39356</v>
      </c>
      <c r="H654" s="11" t="s">
        <v>68</v>
      </c>
      <c r="I654" s="11" t="s">
        <v>48</v>
      </c>
      <c r="J654" s="11" t="s">
        <v>70</v>
      </c>
      <c r="K654" s="11" t="s">
        <v>23</v>
      </c>
      <c r="L654" s="19">
        <f>VLOOKUP($A654,'FtLauderdale GTs'!$A:$Z,17,0)</f>
        <v>42522</v>
      </c>
      <c r="M654" s="6">
        <f>VLOOKUP($A654,'FtLauderdale GTs'!$A:$Z,24,0)</f>
        <v>0</v>
      </c>
      <c r="N654" s="6">
        <f>VLOOKUP($A654,'FtLauderdale GTs'!$A:$Z,25,0)</f>
        <v>0</v>
      </c>
      <c r="O654" s="6">
        <f>VLOOKUP($A654,'FtLauderdale GTs'!$A:$Z,26,0)</f>
        <v>0</v>
      </c>
      <c r="P654" s="6">
        <f t="shared" si="10"/>
        <v>0</v>
      </c>
    </row>
    <row r="655" spans="1:16" x14ac:dyDescent="0.25">
      <c r="A655" s="11">
        <v>80458703</v>
      </c>
      <c r="B655" s="11" t="s">
        <v>24</v>
      </c>
      <c r="C655" s="11" t="s">
        <v>41</v>
      </c>
      <c r="D655" s="11" t="s">
        <v>47</v>
      </c>
      <c r="E655" s="11" t="s">
        <v>393</v>
      </c>
      <c r="F655" s="18">
        <v>39387</v>
      </c>
      <c r="G655" s="19">
        <v>39387</v>
      </c>
      <c r="H655" s="11" t="s">
        <v>68</v>
      </c>
      <c r="I655" s="11" t="s">
        <v>48</v>
      </c>
      <c r="J655" s="11" t="s">
        <v>70</v>
      </c>
      <c r="K655" s="11" t="s">
        <v>23</v>
      </c>
      <c r="L655" s="19">
        <f>VLOOKUP($A655,'FtLauderdale GTs'!$A:$Z,17,0)</f>
        <v>42644</v>
      </c>
      <c r="M655" s="6">
        <f>VLOOKUP($A655,'FtLauderdale GTs'!$A:$Z,24,0)</f>
        <v>0</v>
      </c>
      <c r="N655" s="6">
        <f>VLOOKUP($A655,'FtLauderdale GTs'!$A:$Z,25,0)</f>
        <v>0</v>
      </c>
      <c r="O655" s="6">
        <f>VLOOKUP($A655,'FtLauderdale GTs'!$A:$Z,26,0)</f>
        <v>0</v>
      </c>
      <c r="P655" s="6">
        <f t="shared" si="10"/>
        <v>0</v>
      </c>
    </row>
    <row r="656" spans="1:16" x14ac:dyDescent="0.25">
      <c r="A656" s="11">
        <v>80459678</v>
      </c>
      <c r="B656" s="11" t="s">
        <v>24</v>
      </c>
      <c r="C656" s="11" t="s">
        <v>41</v>
      </c>
      <c r="D656" s="11" t="s">
        <v>47</v>
      </c>
      <c r="E656" s="11" t="s">
        <v>393</v>
      </c>
      <c r="F656" s="18">
        <v>39387</v>
      </c>
      <c r="G656" s="19">
        <v>39387</v>
      </c>
      <c r="H656" s="11" t="s">
        <v>68</v>
      </c>
      <c r="I656" s="11" t="s">
        <v>48</v>
      </c>
      <c r="J656" s="11" t="s">
        <v>70</v>
      </c>
      <c r="K656" s="11" t="s">
        <v>23</v>
      </c>
      <c r="L656" s="19">
        <f>VLOOKUP($A656,'FtLauderdale GTs'!$A:$Z,17,0)</f>
        <v>42522</v>
      </c>
      <c r="M656" s="6">
        <f>VLOOKUP($A656,'FtLauderdale GTs'!$A:$Z,24,0)</f>
        <v>0</v>
      </c>
      <c r="N656" s="6">
        <f>VLOOKUP($A656,'FtLauderdale GTs'!$A:$Z,25,0)</f>
        <v>0</v>
      </c>
      <c r="O656" s="6">
        <f>VLOOKUP($A656,'FtLauderdale GTs'!$A:$Z,26,0)</f>
        <v>0</v>
      </c>
      <c r="P656" s="6">
        <f t="shared" si="10"/>
        <v>0</v>
      </c>
    </row>
    <row r="657" spans="1:16" x14ac:dyDescent="0.25">
      <c r="A657" s="11">
        <v>80501954</v>
      </c>
      <c r="B657" s="11" t="s">
        <v>24</v>
      </c>
      <c r="C657" s="11" t="s">
        <v>41</v>
      </c>
      <c r="D657" s="11" t="s">
        <v>47</v>
      </c>
      <c r="E657" s="11" t="s">
        <v>393</v>
      </c>
      <c r="F657" s="18">
        <v>39356</v>
      </c>
      <c r="G657" s="19">
        <v>39387</v>
      </c>
      <c r="H657" s="11" t="s">
        <v>68</v>
      </c>
      <c r="I657" s="11" t="s">
        <v>48</v>
      </c>
      <c r="J657" s="11" t="s">
        <v>70</v>
      </c>
      <c r="K657" s="11" t="s">
        <v>23</v>
      </c>
      <c r="L657" s="19">
        <f>VLOOKUP($A657,'FtLauderdale GTs'!$A:$Z,17,0)</f>
        <v>42644</v>
      </c>
      <c r="M657" s="6">
        <f>VLOOKUP($A657,'FtLauderdale GTs'!$A:$Z,24,0)</f>
        <v>0</v>
      </c>
      <c r="N657" s="6">
        <f>VLOOKUP($A657,'FtLauderdale GTs'!$A:$Z,25,0)</f>
        <v>0</v>
      </c>
      <c r="O657" s="6">
        <f>VLOOKUP($A657,'FtLauderdale GTs'!$A:$Z,26,0)</f>
        <v>0</v>
      </c>
      <c r="P657" s="6">
        <f t="shared" si="10"/>
        <v>0</v>
      </c>
    </row>
    <row r="658" spans="1:16" x14ac:dyDescent="0.25">
      <c r="A658" s="11">
        <v>81183954</v>
      </c>
      <c r="B658" s="11" t="s">
        <v>24</v>
      </c>
      <c r="C658" s="11" t="s">
        <v>41</v>
      </c>
      <c r="D658" s="11" t="s">
        <v>47</v>
      </c>
      <c r="E658" s="11" t="s">
        <v>393</v>
      </c>
      <c r="F658" s="18">
        <v>39417</v>
      </c>
      <c r="G658" s="19">
        <v>39417</v>
      </c>
      <c r="H658" s="11" t="s">
        <v>68</v>
      </c>
      <c r="I658" s="11" t="s">
        <v>48</v>
      </c>
      <c r="J658" s="11" t="s">
        <v>70</v>
      </c>
      <c r="K658" s="11" t="s">
        <v>23</v>
      </c>
      <c r="L658" s="19">
        <f>VLOOKUP($A658,'FtLauderdale GTs'!$A:$Z,17,0)</f>
        <v>42522</v>
      </c>
      <c r="M658" s="6">
        <f>VLOOKUP($A658,'FtLauderdale GTs'!$A:$Z,24,0)</f>
        <v>0</v>
      </c>
      <c r="N658" s="6">
        <f>VLOOKUP($A658,'FtLauderdale GTs'!$A:$Z,25,0)</f>
        <v>0</v>
      </c>
      <c r="O658" s="6">
        <f>VLOOKUP($A658,'FtLauderdale GTs'!$A:$Z,26,0)</f>
        <v>0</v>
      </c>
      <c r="P658" s="6">
        <f t="shared" si="10"/>
        <v>0</v>
      </c>
    </row>
    <row r="659" spans="1:16" x14ac:dyDescent="0.25">
      <c r="A659" s="11">
        <v>81966926</v>
      </c>
      <c r="B659" s="11" t="s">
        <v>24</v>
      </c>
      <c r="C659" s="11" t="s">
        <v>41</v>
      </c>
      <c r="D659" s="11" t="s">
        <v>47</v>
      </c>
      <c r="E659" s="11" t="s">
        <v>394</v>
      </c>
      <c r="F659" s="18">
        <v>39448</v>
      </c>
      <c r="G659" s="19">
        <v>39448</v>
      </c>
      <c r="H659" s="11" t="s">
        <v>68</v>
      </c>
      <c r="I659" s="11" t="s">
        <v>48</v>
      </c>
      <c r="J659" s="11" t="s">
        <v>70</v>
      </c>
      <c r="K659" s="11" t="s">
        <v>23</v>
      </c>
      <c r="L659" s="19">
        <f>VLOOKUP($A659,'FtLauderdale GTs'!$A:$Z,17,0)</f>
        <v>42644</v>
      </c>
      <c r="M659" s="6">
        <f>VLOOKUP($A659,'FtLauderdale GTs'!$A:$Z,24,0)</f>
        <v>0</v>
      </c>
      <c r="N659" s="6">
        <f>VLOOKUP($A659,'FtLauderdale GTs'!$A:$Z,25,0)</f>
        <v>0</v>
      </c>
      <c r="O659" s="6">
        <f>VLOOKUP($A659,'FtLauderdale GTs'!$A:$Z,26,0)</f>
        <v>0</v>
      </c>
      <c r="P659" s="6">
        <f t="shared" si="10"/>
        <v>0</v>
      </c>
    </row>
    <row r="660" spans="1:16" x14ac:dyDescent="0.25">
      <c r="A660" s="11">
        <v>82707652</v>
      </c>
      <c r="B660" s="11" t="s">
        <v>24</v>
      </c>
      <c r="C660" s="11" t="s">
        <v>41</v>
      </c>
      <c r="D660" s="11" t="s">
        <v>47</v>
      </c>
      <c r="E660" s="11" t="s">
        <v>394</v>
      </c>
      <c r="F660" s="18">
        <v>39479</v>
      </c>
      <c r="G660" s="19">
        <v>39479</v>
      </c>
      <c r="H660" s="11" t="s">
        <v>68</v>
      </c>
      <c r="I660" s="11" t="s">
        <v>48</v>
      </c>
      <c r="J660" s="11" t="s">
        <v>70</v>
      </c>
      <c r="K660" s="11" t="s">
        <v>23</v>
      </c>
      <c r="L660" s="19">
        <f>VLOOKUP($A660,'FtLauderdale GTs'!$A:$Z,17,0)</f>
        <v>42522</v>
      </c>
      <c r="M660" s="6">
        <f>VLOOKUP($A660,'FtLauderdale GTs'!$A:$Z,24,0)</f>
        <v>0</v>
      </c>
      <c r="N660" s="6">
        <f>VLOOKUP($A660,'FtLauderdale GTs'!$A:$Z,25,0)</f>
        <v>0</v>
      </c>
      <c r="O660" s="6">
        <f>VLOOKUP($A660,'FtLauderdale GTs'!$A:$Z,26,0)</f>
        <v>0</v>
      </c>
      <c r="P660" s="6">
        <f t="shared" si="10"/>
        <v>0</v>
      </c>
    </row>
    <row r="661" spans="1:16" x14ac:dyDescent="0.25">
      <c r="A661" s="11">
        <v>83367898</v>
      </c>
      <c r="B661" s="11" t="s">
        <v>24</v>
      </c>
      <c r="C661" s="11" t="s">
        <v>41</v>
      </c>
      <c r="D661" s="11" t="s">
        <v>47</v>
      </c>
      <c r="E661" s="11" t="s">
        <v>394</v>
      </c>
      <c r="F661" s="18">
        <v>39508</v>
      </c>
      <c r="G661" s="19">
        <v>39508</v>
      </c>
      <c r="H661" s="11" t="s">
        <v>68</v>
      </c>
      <c r="I661" s="11" t="s">
        <v>48</v>
      </c>
      <c r="J661" s="11" t="s">
        <v>70</v>
      </c>
      <c r="K661" s="11" t="s">
        <v>23</v>
      </c>
      <c r="L661" s="19">
        <f>VLOOKUP($A661,'FtLauderdale GTs'!$A:$Z,17,0)</f>
        <v>42644</v>
      </c>
      <c r="M661" s="6">
        <f>VLOOKUP($A661,'FtLauderdale GTs'!$A:$Z,24,0)</f>
        <v>0</v>
      </c>
      <c r="N661" s="6">
        <f>VLOOKUP($A661,'FtLauderdale GTs'!$A:$Z,25,0)</f>
        <v>0</v>
      </c>
      <c r="O661" s="6">
        <f>VLOOKUP($A661,'FtLauderdale GTs'!$A:$Z,26,0)</f>
        <v>0</v>
      </c>
      <c r="P661" s="6">
        <f t="shared" si="10"/>
        <v>0</v>
      </c>
    </row>
    <row r="662" spans="1:16" x14ac:dyDescent="0.25">
      <c r="A662" s="11">
        <v>86185246</v>
      </c>
      <c r="B662" s="11" t="s">
        <v>24</v>
      </c>
      <c r="C662" s="11" t="s">
        <v>41</v>
      </c>
      <c r="D662" s="11" t="s">
        <v>47</v>
      </c>
      <c r="E662" s="11" t="s">
        <v>394</v>
      </c>
      <c r="F662" s="18">
        <v>39600</v>
      </c>
      <c r="G662" s="19">
        <v>39630</v>
      </c>
      <c r="H662" s="11" t="s">
        <v>68</v>
      </c>
      <c r="I662" s="11" t="s">
        <v>48</v>
      </c>
      <c r="J662" s="11" t="s">
        <v>70</v>
      </c>
      <c r="K662" s="11" t="s">
        <v>23</v>
      </c>
      <c r="L662" s="19">
        <f>VLOOKUP($A662,'FtLauderdale GTs'!$A:$Z,17,0)</f>
        <v>42522</v>
      </c>
      <c r="M662" s="6">
        <f>VLOOKUP($A662,'FtLauderdale GTs'!$A:$Z,24,0)</f>
        <v>0</v>
      </c>
      <c r="N662" s="6">
        <f>VLOOKUP($A662,'FtLauderdale GTs'!$A:$Z,25,0)</f>
        <v>0</v>
      </c>
      <c r="O662" s="6">
        <f>VLOOKUP($A662,'FtLauderdale GTs'!$A:$Z,26,0)</f>
        <v>0</v>
      </c>
      <c r="P662" s="6">
        <f t="shared" si="10"/>
        <v>0</v>
      </c>
    </row>
    <row r="663" spans="1:16" x14ac:dyDescent="0.25">
      <c r="A663" s="11">
        <v>86186715</v>
      </c>
      <c r="B663" s="11" t="s">
        <v>24</v>
      </c>
      <c r="C663" s="11" t="s">
        <v>41</v>
      </c>
      <c r="D663" s="11" t="s">
        <v>47</v>
      </c>
      <c r="E663" s="11" t="s">
        <v>394</v>
      </c>
      <c r="F663" s="18">
        <v>39600</v>
      </c>
      <c r="G663" s="19">
        <v>39630</v>
      </c>
      <c r="H663" s="11" t="s">
        <v>68</v>
      </c>
      <c r="I663" s="11" t="s">
        <v>48</v>
      </c>
      <c r="J663" s="11" t="s">
        <v>70</v>
      </c>
      <c r="K663" s="11" t="s">
        <v>23</v>
      </c>
      <c r="L663" s="19">
        <f>VLOOKUP($A663,'FtLauderdale GTs'!$A:$Z,17,0)</f>
        <v>42644</v>
      </c>
      <c r="M663" s="6">
        <f>VLOOKUP($A663,'FtLauderdale GTs'!$A:$Z,24,0)</f>
        <v>0</v>
      </c>
      <c r="N663" s="6">
        <f>VLOOKUP($A663,'FtLauderdale GTs'!$A:$Z,25,0)</f>
        <v>0</v>
      </c>
      <c r="O663" s="6">
        <f>VLOOKUP($A663,'FtLauderdale GTs'!$A:$Z,26,0)</f>
        <v>0</v>
      </c>
      <c r="P663" s="6">
        <f t="shared" si="10"/>
        <v>0</v>
      </c>
    </row>
    <row r="664" spans="1:16" x14ac:dyDescent="0.25">
      <c r="A664" s="11">
        <v>86813910</v>
      </c>
      <c r="B664" s="11" t="s">
        <v>24</v>
      </c>
      <c r="C664" s="11" t="s">
        <v>41</v>
      </c>
      <c r="D664" s="11" t="s">
        <v>47</v>
      </c>
      <c r="E664" s="11" t="s">
        <v>394</v>
      </c>
      <c r="F664" s="18">
        <v>39661</v>
      </c>
      <c r="G664" s="19">
        <v>39661</v>
      </c>
      <c r="H664" s="11" t="s">
        <v>68</v>
      </c>
      <c r="I664" s="11" t="s">
        <v>48</v>
      </c>
      <c r="J664" s="11" t="s">
        <v>70</v>
      </c>
      <c r="K664" s="11" t="s">
        <v>23</v>
      </c>
      <c r="L664" s="19">
        <f>VLOOKUP($A664,'FtLauderdale GTs'!$A:$Z,17,0)</f>
        <v>42522</v>
      </c>
      <c r="M664" s="6">
        <f>VLOOKUP($A664,'FtLauderdale GTs'!$A:$Z,24,0)</f>
        <v>0</v>
      </c>
      <c r="N664" s="6">
        <f>VLOOKUP($A664,'FtLauderdale GTs'!$A:$Z,25,0)</f>
        <v>0</v>
      </c>
      <c r="O664" s="6">
        <f>VLOOKUP($A664,'FtLauderdale GTs'!$A:$Z,26,0)</f>
        <v>0</v>
      </c>
      <c r="P664" s="6">
        <f t="shared" si="10"/>
        <v>0</v>
      </c>
    </row>
    <row r="665" spans="1:16" x14ac:dyDescent="0.25">
      <c r="A665" s="11">
        <v>87578376</v>
      </c>
      <c r="B665" s="11" t="s">
        <v>24</v>
      </c>
      <c r="C665" s="11" t="s">
        <v>41</v>
      </c>
      <c r="D665" s="11" t="s">
        <v>47</v>
      </c>
      <c r="E665" s="11" t="s">
        <v>394</v>
      </c>
      <c r="F665" s="18">
        <v>39692</v>
      </c>
      <c r="G665" s="19">
        <v>39692</v>
      </c>
      <c r="H665" s="11" t="s">
        <v>68</v>
      </c>
      <c r="I665" s="11" t="s">
        <v>48</v>
      </c>
      <c r="J665" s="11" t="s">
        <v>70</v>
      </c>
      <c r="K665" s="11" t="s">
        <v>23</v>
      </c>
      <c r="L665" s="19">
        <f>VLOOKUP($A665,'FtLauderdale GTs'!$A:$Z,17,0)</f>
        <v>42644</v>
      </c>
      <c r="M665" s="6">
        <f>VLOOKUP($A665,'FtLauderdale GTs'!$A:$Z,24,0)</f>
        <v>0</v>
      </c>
      <c r="N665" s="6">
        <f>VLOOKUP($A665,'FtLauderdale GTs'!$A:$Z,25,0)</f>
        <v>0</v>
      </c>
      <c r="O665" s="6">
        <f>VLOOKUP($A665,'FtLauderdale GTs'!$A:$Z,26,0)</f>
        <v>0</v>
      </c>
      <c r="P665" s="6">
        <f t="shared" si="10"/>
        <v>0</v>
      </c>
    </row>
    <row r="666" spans="1:16" x14ac:dyDescent="0.25">
      <c r="A666" s="11">
        <v>89484542</v>
      </c>
      <c r="B666" s="11" t="s">
        <v>24</v>
      </c>
      <c r="C666" s="11" t="s">
        <v>41</v>
      </c>
      <c r="D666" s="11" t="s">
        <v>47</v>
      </c>
      <c r="E666" s="11" t="s">
        <v>394</v>
      </c>
      <c r="F666" s="18">
        <v>39783</v>
      </c>
      <c r="G666" s="19">
        <v>39783</v>
      </c>
      <c r="H666" s="11" t="s">
        <v>68</v>
      </c>
      <c r="I666" s="11" t="s">
        <v>48</v>
      </c>
      <c r="J666" s="11" t="s">
        <v>70</v>
      </c>
      <c r="K666" s="11" t="s">
        <v>23</v>
      </c>
      <c r="L666" s="19">
        <f>VLOOKUP($A666,'FtLauderdale GTs'!$A:$Z,17,0)</f>
        <v>42522</v>
      </c>
      <c r="M666" s="6">
        <f>VLOOKUP($A666,'FtLauderdale GTs'!$A:$Z,24,0)</f>
        <v>0</v>
      </c>
      <c r="N666" s="6">
        <f>VLOOKUP($A666,'FtLauderdale GTs'!$A:$Z,25,0)</f>
        <v>0</v>
      </c>
      <c r="O666" s="6">
        <f>VLOOKUP($A666,'FtLauderdale GTs'!$A:$Z,26,0)</f>
        <v>0</v>
      </c>
      <c r="P666" s="6">
        <f t="shared" si="10"/>
        <v>0</v>
      </c>
    </row>
    <row r="667" spans="1:16" x14ac:dyDescent="0.25">
      <c r="A667" s="11">
        <v>90081621</v>
      </c>
      <c r="B667" s="11" t="s">
        <v>24</v>
      </c>
      <c r="C667" s="11" t="s">
        <v>41</v>
      </c>
      <c r="D667" s="11" t="s">
        <v>47</v>
      </c>
      <c r="E667" s="11" t="s">
        <v>394</v>
      </c>
      <c r="F667" s="18">
        <v>39783</v>
      </c>
      <c r="G667" s="19">
        <v>39814</v>
      </c>
      <c r="H667" s="11" t="s">
        <v>68</v>
      </c>
      <c r="I667" s="11" t="s">
        <v>48</v>
      </c>
      <c r="J667" s="11" t="s">
        <v>70</v>
      </c>
      <c r="K667" s="11" t="s">
        <v>23</v>
      </c>
      <c r="L667" s="19">
        <f>VLOOKUP($A667,'FtLauderdale GTs'!$A:$Z,17,0)</f>
        <v>42644</v>
      </c>
      <c r="M667" s="6">
        <f>VLOOKUP($A667,'FtLauderdale GTs'!$A:$Z,24,0)</f>
        <v>0</v>
      </c>
      <c r="N667" s="6">
        <f>VLOOKUP($A667,'FtLauderdale GTs'!$A:$Z,25,0)</f>
        <v>0</v>
      </c>
      <c r="O667" s="6">
        <f>VLOOKUP($A667,'FtLauderdale GTs'!$A:$Z,26,0)</f>
        <v>0</v>
      </c>
      <c r="P667" s="6">
        <f t="shared" si="10"/>
        <v>0</v>
      </c>
    </row>
    <row r="668" spans="1:16" x14ac:dyDescent="0.25">
      <c r="A668" s="11">
        <v>90614253</v>
      </c>
      <c r="B668" s="11" t="s">
        <v>24</v>
      </c>
      <c r="C668" s="11" t="s">
        <v>41</v>
      </c>
      <c r="D668" s="11" t="s">
        <v>47</v>
      </c>
      <c r="E668" s="11" t="s">
        <v>394</v>
      </c>
      <c r="F668" s="18">
        <v>39692</v>
      </c>
      <c r="G668" s="19">
        <v>39845</v>
      </c>
      <c r="H668" s="11" t="s">
        <v>68</v>
      </c>
      <c r="I668" s="11" t="s">
        <v>48</v>
      </c>
      <c r="J668" s="11" t="s">
        <v>70</v>
      </c>
      <c r="K668" s="11" t="s">
        <v>23</v>
      </c>
      <c r="L668" s="19">
        <f>VLOOKUP($A668,'FtLauderdale GTs'!$A:$Z,17,0)</f>
        <v>42522</v>
      </c>
      <c r="M668" s="6">
        <f>VLOOKUP($A668,'FtLauderdale GTs'!$A:$Z,24,0)</f>
        <v>0</v>
      </c>
      <c r="N668" s="6">
        <f>VLOOKUP($A668,'FtLauderdale GTs'!$A:$Z,25,0)</f>
        <v>0</v>
      </c>
      <c r="O668" s="6">
        <f>VLOOKUP($A668,'FtLauderdale GTs'!$A:$Z,26,0)</f>
        <v>0</v>
      </c>
      <c r="P668" s="6">
        <f t="shared" si="10"/>
        <v>0</v>
      </c>
    </row>
    <row r="669" spans="1:16" x14ac:dyDescent="0.25">
      <c r="A669" s="11">
        <v>91291681</v>
      </c>
      <c r="B669" s="11" t="s">
        <v>24</v>
      </c>
      <c r="C669" s="11" t="s">
        <v>41</v>
      </c>
      <c r="D669" s="11" t="s">
        <v>47</v>
      </c>
      <c r="E669" s="11" t="s">
        <v>394</v>
      </c>
      <c r="F669" s="18">
        <v>39783</v>
      </c>
      <c r="G669" s="19">
        <v>39873</v>
      </c>
      <c r="H669" s="11" t="s">
        <v>68</v>
      </c>
      <c r="I669" s="11" t="s">
        <v>48</v>
      </c>
      <c r="J669" s="11" t="s">
        <v>70</v>
      </c>
      <c r="K669" s="11" t="s">
        <v>23</v>
      </c>
      <c r="L669" s="19">
        <f>VLOOKUP($A669,'FtLauderdale GTs'!$A:$Z,17,0)</f>
        <v>42644</v>
      </c>
      <c r="M669" s="6">
        <f>VLOOKUP($A669,'FtLauderdale GTs'!$A:$Z,24,0)</f>
        <v>0</v>
      </c>
      <c r="N669" s="6">
        <f>VLOOKUP($A669,'FtLauderdale GTs'!$A:$Z,25,0)</f>
        <v>0</v>
      </c>
      <c r="O669" s="6">
        <f>VLOOKUP($A669,'FtLauderdale GTs'!$A:$Z,26,0)</f>
        <v>0</v>
      </c>
      <c r="P669" s="6">
        <f t="shared" si="10"/>
        <v>0</v>
      </c>
    </row>
    <row r="670" spans="1:16" x14ac:dyDescent="0.25">
      <c r="A670" s="11">
        <v>92890159</v>
      </c>
      <c r="B670" s="11" t="s">
        <v>24</v>
      </c>
      <c r="C670" s="11" t="s">
        <v>41</v>
      </c>
      <c r="D670" s="11" t="s">
        <v>47</v>
      </c>
      <c r="E670" s="11" t="s">
        <v>457</v>
      </c>
      <c r="F670" s="18">
        <v>39965</v>
      </c>
      <c r="G670" s="19">
        <v>39965</v>
      </c>
      <c r="H670" s="11" t="s">
        <v>68</v>
      </c>
      <c r="I670" s="11" t="s">
        <v>48</v>
      </c>
      <c r="J670" s="11" t="s">
        <v>70</v>
      </c>
      <c r="K670" s="11" t="s">
        <v>23</v>
      </c>
      <c r="L670" s="19">
        <f>VLOOKUP($A670,'FtLauderdale GTs'!$A:$Z,17,0)</f>
        <v>42522</v>
      </c>
      <c r="M670" s="6">
        <f>VLOOKUP($A670,'FtLauderdale GTs'!$A:$Z,24,0)</f>
        <v>0</v>
      </c>
      <c r="N670" s="6">
        <f>VLOOKUP($A670,'FtLauderdale GTs'!$A:$Z,25,0)</f>
        <v>0</v>
      </c>
      <c r="O670" s="6">
        <f>VLOOKUP($A670,'FtLauderdale GTs'!$A:$Z,26,0)</f>
        <v>0</v>
      </c>
      <c r="P670" s="6">
        <f t="shared" si="10"/>
        <v>0</v>
      </c>
    </row>
    <row r="671" spans="1:16" x14ac:dyDescent="0.25">
      <c r="A671" s="11">
        <v>94041413</v>
      </c>
      <c r="B671" s="11" t="s">
        <v>24</v>
      </c>
      <c r="C671" s="11" t="s">
        <v>41</v>
      </c>
      <c r="D671" s="11" t="s">
        <v>47</v>
      </c>
      <c r="E671" s="11" t="s">
        <v>457</v>
      </c>
      <c r="F671" s="18">
        <v>40026</v>
      </c>
      <c r="G671" s="19">
        <v>40026</v>
      </c>
      <c r="H671" s="11" t="s">
        <v>68</v>
      </c>
      <c r="I671" s="11" t="s">
        <v>48</v>
      </c>
      <c r="J671" s="11" t="s">
        <v>70</v>
      </c>
      <c r="K671" s="11" t="s">
        <v>23</v>
      </c>
      <c r="L671" s="19">
        <f>VLOOKUP($A671,'FtLauderdale GTs'!$A:$Z,17,0)</f>
        <v>42644</v>
      </c>
      <c r="M671" s="6">
        <f>VLOOKUP($A671,'FtLauderdale GTs'!$A:$Z,24,0)</f>
        <v>0</v>
      </c>
      <c r="N671" s="6">
        <f>VLOOKUP($A671,'FtLauderdale GTs'!$A:$Z,25,0)</f>
        <v>0</v>
      </c>
      <c r="O671" s="6">
        <f>VLOOKUP($A671,'FtLauderdale GTs'!$A:$Z,26,0)</f>
        <v>0</v>
      </c>
      <c r="P671" s="6">
        <f t="shared" si="10"/>
        <v>0</v>
      </c>
    </row>
    <row r="672" spans="1:16" x14ac:dyDescent="0.25">
      <c r="A672" s="11">
        <v>94585624</v>
      </c>
      <c r="B672" s="11" t="s">
        <v>24</v>
      </c>
      <c r="C672" s="11" t="s">
        <v>41</v>
      </c>
      <c r="D672" s="11" t="s">
        <v>47</v>
      </c>
      <c r="E672" s="11" t="s">
        <v>457</v>
      </c>
      <c r="F672" s="18">
        <v>40057</v>
      </c>
      <c r="G672" s="19">
        <v>40057</v>
      </c>
      <c r="H672" s="11" t="s">
        <v>68</v>
      </c>
      <c r="I672" s="11" t="s">
        <v>48</v>
      </c>
      <c r="J672" s="11" t="s">
        <v>70</v>
      </c>
      <c r="K672" s="11" t="s">
        <v>23</v>
      </c>
      <c r="L672" s="19">
        <f>VLOOKUP($A672,'FtLauderdale GTs'!$A:$Z,17,0)</f>
        <v>42522</v>
      </c>
      <c r="M672" s="6">
        <f>VLOOKUP($A672,'FtLauderdale GTs'!$A:$Z,24,0)</f>
        <v>0</v>
      </c>
      <c r="N672" s="6">
        <f>VLOOKUP($A672,'FtLauderdale GTs'!$A:$Z,25,0)</f>
        <v>0</v>
      </c>
      <c r="O672" s="6">
        <f>VLOOKUP($A672,'FtLauderdale GTs'!$A:$Z,26,0)</f>
        <v>0</v>
      </c>
      <c r="P672" s="6">
        <f t="shared" si="10"/>
        <v>0</v>
      </c>
    </row>
    <row r="673" spans="1:16" x14ac:dyDescent="0.25">
      <c r="A673" s="11">
        <v>95601219</v>
      </c>
      <c r="B673" s="11" t="s">
        <v>24</v>
      </c>
      <c r="C673" s="11" t="s">
        <v>41</v>
      </c>
      <c r="D673" s="11" t="s">
        <v>47</v>
      </c>
      <c r="E673" s="11" t="s">
        <v>457</v>
      </c>
      <c r="F673" s="18">
        <v>40118</v>
      </c>
      <c r="G673" s="19">
        <v>40118</v>
      </c>
      <c r="H673" s="11" t="s">
        <v>68</v>
      </c>
      <c r="I673" s="11" t="s">
        <v>48</v>
      </c>
      <c r="J673" s="11" t="s">
        <v>70</v>
      </c>
      <c r="K673" s="11" t="s">
        <v>23</v>
      </c>
      <c r="L673" s="19">
        <f>VLOOKUP($A673,'FtLauderdale GTs'!$A:$Z,17,0)</f>
        <v>42644</v>
      </c>
      <c r="M673" s="6">
        <f>VLOOKUP($A673,'FtLauderdale GTs'!$A:$Z,24,0)</f>
        <v>0</v>
      </c>
      <c r="N673" s="6">
        <f>VLOOKUP($A673,'FtLauderdale GTs'!$A:$Z,25,0)</f>
        <v>0</v>
      </c>
      <c r="O673" s="6">
        <f>VLOOKUP($A673,'FtLauderdale GTs'!$A:$Z,26,0)</f>
        <v>0</v>
      </c>
      <c r="P673" s="6">
        <f t="shared" si="10"/>
        <v>0</v>
      </c>
    </row>
    <row r="674" spans="1:16" x14ac:dyDescent="0.25">
      <c r="A674" s="11">
        <v>95604442</v>
      </c>
      <c r="B674" s="11" t="s">
        <v>24</v>
      </c>
      <c r="C674" s="11" t="s">
        <v>41</v>
      </c>
      <c r="D674" s="11" t="s">
        <v>47</v>
      </c>
      <c r="E674" s="11" t="s">
        <v>457</v>
      </c>
      <c r="F674" s="18">
        <v>40118</v>
      </c>
      <c r="G674" s="19">
        <v>40118</v>
      </c>
      <c r="H674" s="11" t="s">
        <v>68</v>
      </c>
      <c r="I674" s="11" t="s">
        <v>48</v>
      </c>
      <c r="J674" s="11" t="s">
        <v>70</v>
      </c>
      <c r="K674" s="11" t="s">
        <v>23</v>
      </c>
      <c r="L674" s="19">
        <f>VLOOKUP($A674,'FtLauderdale GTs'!$A:$Z,17,0)</f>
        <v>42522</v>
      </c>
      <c r="M674" s="6">
        <f>VLOOKUP($A674,'FtLauderdale GTs'!$A:$Z,24,0)</f>
        <v>0</v>
      </c>
      <c r="N674" s="6">
        <f>VLOOKUP($A674,'FtLauderdale GTs'!$A:$Z,25,0)</f>
        <v>0</v>
      </c>
      <c r="O674" s="6">
        <f>VLOOKUP($A674,'FtLauderdale GTs'!$A:$Z,26,0)</f>
        <v>0</v>
      </c>
      <c r="P674" s="6">
        <f t="shared" si="10"/>
        <v>0</v>
      </c>
    </row>
    <row r="675" spans="1:16" x14ac:dyDescent="0.25">
      <c r="A675" s="11">
        <v>95608505</v>
      </c>
      <c r="B675" s="11" t="s">
        <v>24</v>
      </c>
      <c r="C675" s="11" t="s">
        <v>41</v>
      </c>
      <c r="D675" s="11" t="s">
        <v>47</v>
      </c>
      <c r="E675" s="11" t="s">
        <v>457</v>
      </c>
      <c r="F675" s="18">
        <v>40118</v>
      </c>
      <c r="G675" s="19">
        <v>40118</v>
      </c>
      <c r="H675" s="11" t="s">
        <v>68</v>
      </c>
      <c r="I675" s="11" t="s">
        <v>48</v>
      </c>
      <c r="J675" s="11" t="s">
        <v>70</v>
      </c>
      <c r="K675" s="11" t="s">
        <v>23</v>
      </c>
      <c r="L675" s="19">
        <f>VLOOKUP($A675,'FtLauderdale GTs'!$A:$Z,17,0)</f>
        <v>42644</v>
      </c>
      <c r="M675" s="6">
        <f>VLOOKUP($A675,'FtLauderdale GTs'!$A:$Z,24,0)</f>
        <v>0</v>
      </c>
      <c r="N675" s="6">
        <f>VLOOKUP($A675,'FtLauderdale GTs'!$A:$Z,25,0)</f>
        <v>0</v>
      </c>
      <c r="O675" s="6">
        <f>VLOOKUP($A675,'FtLauderdale GTs'!$A:$Z,26,0)</f>
        <v>0</v>
      </c>
      <c r="P675" s="6">
        <f t="shared" si="10"/>
        <v>0</v>
      </c>
    </row>
    <row r="676" spans="1:16" x14ac:dyDescent="0.25">
      <c r="A676" s="11">
        <v>95611822</v>
      </c>
      <c r="B676" s="11" t="s">
        <v>24</v>
      </c>
      <c r="C676" s="11" t="s">
        <v>41</v>
      </c>
      <c r="D676" s="11" t="s">
        <v>47</v>
      </c>
      <c r="E676" s="11" t="s">
        <v>457</v>
      </c>
      <c r="F676" s="18">
        <v>40118</v>
      </c>
      <c r="G676" s="19">
        <v>40118</v>
      </c>
      <c r="H676" s="11" t="s">
        <v>68</v>
      </c>
      <c r="I676" s="11" t="s">
        <v>48</v>
      </c>
      <c r="J676" s="11" t="s">
        <v>70</v>
      </c>
      <c r="K676" s="11" t="s">
        <v>23</v>
      </c>
      <c r="L676" s="19">
        <f>VLOOKUP($A676,'FtLauderdale GTs'!$A:$Z,17,0)</f>
        <v>42522</v>
      </c>
      <c r="M676" s="6">
        <f>VLOOKUP($A676,'FtLauderdale GTs'!$A:$Z,24,0)</f>
        <v>0</v>
      </c>
      <c r="N676" s="6">
        <f>VLOOKUP($A676,'FtLauderdale GTs'!$A:$Z,25,0)</f>
        <v>0</v>
      </c>
      <c r="O676" s="6">
        <f>VLOOKUP($A676,'FtLauderdale GTs'!$A:$Z,26,0)</f>
        <v>0</v>
      </c>
      <c r="P676" s="6">
        <f t="shared" si="10"/>
        <v>0</v>
      </c>
    </row>
    <row r="677" spans="1:16" x14ac:dyDescent="0.25">
      <c r="A677" s="11">
        <v>96081501</v>
      </c>
      <c r="B677" s="11" t="s">
        <v>24</v>
      </c>
      <c r="C677" s="11" t="s">
        <v>41</v>
      </c>
      <c r="D677" s="11" t="s">
        <v>47</v>
      </c>
      <c r="E677" s="11" t="s">
        <v>457</v>
      </c>
      <c r="F677" s="18">
        <v>40148</v>
      </c>
      <c r="G677" s="19">
        <v>40148</v>
      </c>
      <c r="H677" s="11" t="s">
        <v>68</v>
      </c>
      <c r="I677" s="11" t="s">
        <v>48</v>
      </c>
      <c r="J677" s="11" t="s">
        <v>70</v>
      </c>
      <c r="K677" s="11" t="s">
        <v>23</v>
      </c>
      <c r="L677" s="19">
        <f>VLOOKUP($A677,'FtLauderdale GTs'!$A:$Z,17,0)</f>
        <v>42644</v>
      </c>
      <c r="M677" s="6">
        <f>VLOOKUP($A677,'FtLauderdale GTs'!$A:$Z,24,0)</f>
        <v>0</v>
      </c>
      <c r="N677" s="6">
        <f>VLOOKUP($A677,'FtLauderdale GTs'!$A:$Z,25,0)</f>
        <v>0</v>
      </c>
      <c r="O677" s="6">
        <f>VLOOKUP($A677,'FtLauderdale GTs'!$A:$Z,26,0)</f>
        <v>0</v>
      </c>
      <c r="P677" s="6">
        <f t="shared" si="10"/>
        <v>0</v>
      </c>
    </row>
    <row r="678" spans="1:16" x14ac:dyDescent="0.25">
      <c r="A678" s="11">
        <v>96734792</v>
      </c>
      <c r="B678" s="11" t="s">
        <v>24</v>
      </c>
      <c r="C678" s="11" t="s">
        <v>41</v>
      </c>
      <c r="D678" s="11" t="s">
        <v>47</v>
      </c>
      <c r="E678" s="11" t="s">
        <v>457</v>
      </c>
      <c r="F678" s="18">
        <v>40148</v>
      </c>
      <c r="G678" s="19">
        <v>40179</v>
      </c>
      <c r="H678" s="11" t="s">
        <v>68</v>
      </c>
      <c r="I678" s="11" t="s">
        <v>48</v>
      </c>
      <c r="J678" s="11" t="s">
        <v>70</v>
      </c>
      <c r="K678" s="11" t="s">
        <v>23</v>
      </c>
      <c r="L678" s="19">
        <f>VLOOKUP($A678,'FtLauderdale GTs'!$A:$Z,17,0)</f>
        <v>42522</v>
      </c>
      <c r="M678" s="6">
        <f>VLOOKUP($A678,'FtLauderdale GTs'!$A:$Z,24,0)</f>
        <v>0</v>
      </c>
      <c r="N678" s="6">
        <f>VLOOKUP($A678,'FtLauderdale GTs'!$A:$Z,25,0)</f>
        <v>0</v>
      </c>
      <c r="O678" s="6">
        <f>VLOOKUP($A678,'FtLauderdale GTs'!$A:$Z,26,0)</f>
        <v>0</v>
      </c>
      <c r="P678" s="6">
        <f t="shared" si="10"/>
        <v>0</v>
      </c>
    </row>
    <row r="679" spans="1:16" x14ac:dyDescent="0.25">
      <c r="A679" s="11">
        <v>96737020</v>
      </c>
      <c r="B679" s="11" t="s">
        <v>24</v>
      </c>
      <c r="C679" s="11" t="s">
        <v>41</v>
      </c>
      <c r="D679" s="11" t="s">
        <v>47</v>
      </c>
      <c r="E679" s="11" t="s">
        <v>457</v>
      </c>
      <c r="F679" s="18">
        <v>40118</v>
      </c>
      <c r="G679" s="19">
        <v>40179</v>
      </c>
      <c r="H679" s="11" t="s">
        <v>68</v>
      </c>
      <c r="I679" s="11" t="s">
        <v>48</v>
      </c>
      <c r="J679" s="11" t="s">
        <v>70</v>
      </c>
      <c r="K679" s="11" t="s">
        <v>23</v>
      </c>
      <c r="L679" s="19">
        <f>VLOOKUP($A679,'FtLauderdale GTs'!$A:$Z,17,0)</f>
        <v>42644</v>
      </c>
      <c r="M679" s="6">
        <f>VLOOKUP($A679,'FtLauderdale GTs'!$A:$Z,24,0)</f>
        <v>0</v>
      </c>
      <c r="N679" s="6">
        <f>VLOOKUP($A679,'FtLauderdale GTs'!$A:$Z,25,0)</f>
        <v>0</v>
      </c>
      <c r="O679" s="6">
        <f>VLOOKUP($A679,'FtLauderdale GTs'!$A:$Z,26,0)</f>
        <v>0</v>
      </c>
      <c r="P679" s="6">
        <f t="shared" si="10"/>
        <v>0</v>
      </c>
    </row>
    <row r="680" spans="1:16" x14ac:dyDescent="0.25">
      <c r="A680" s="11">
        <v>98233507</v>
      </c>
      <c r="B680" s="11" t="s">
        <v>24</v>
      </c>
      <c r="C680" s="11" t="s">
        <v>41</v>
      </c>
      <c r="D680" s="11" t="s">
        <v>47</v>
      </c>
      <c r="E680" s="11" t="s">
        <v>462</v>
      </c>
      <c r="F680" s="18">
        <v>40238</v>
      </c>
      <c r="G680" s="19">
        <v>40269</v>
      </c>
      <c r="H680" s="11" t="s">
        <v>68</v>
      </c>
      <c r="I680" s="11" t="s">
        <v>48</v>
      </c>
      <c r="J680" s="11" t="s">
        <v>70</v>
      </c>
      <c r="K680" s="11" t="s">
        <v>23</v>
      </c>
      <c r="L680" s="19">
        <f>VLOOKUP($A680,'FtLauderdale GTs'!$A:$Z,17,0)</f>
        <v>42522</v>
      </c>
      <c r="M680" s="6">
        <f>VLOOKUP($A680,'FtLauderdale GTs'!$A:$Z,24,0)</f>
        <v>0</v>
      </c>
      <c r="N680" s="6">
        <f>VLOOKUP($A680,'FtLauderdale GTs'!$A:$Z,25,0)</f>
        <v>0</v>
      </c>
      <c r="O680" s="6">
        <f>VLOOKUP($A680,'FtLauderdale GTs'!$A:$Z,26,0)</f>
        <v>0</v>
      </c>
      <c r="P680" s="6">
        <f t="shared" si="10"/>
        <v>0</v>
      </c>
    </row>
    <row r="681" spans="1:16" x14ac:dyDescent="0.25">
      <c r="A681" s="11">
        <v>98250652</v>
      </c>
      <c r="B681" s="11" t="s">
        <v>24</v>
      </c>
      <c r="C681" s="11" t="s">
        <v>41</v>
      </c>
      <c r="D681" s="11" t="s">
        <v>47</v>
      </c>
      <c r="E681" s="11" t="s">
        <v>462</v>
      </c>
      <c r="F681" s="18">
        <v>40269</v>
      </c>
      <c r="G681" s="19">
        <v>40269</v>
      </c>
      <c r="H681" s="11" t="s">
        <v>68</v>
      </c>
      <c r="I681" s="11" t="s">
        <v>48</v>
      </c>
      <c r="J681" s="11" t="s">
        <v>70</v>
      </c>
      <c r="K681" s="11" t="s">
        <v>23</v>
      </c>
      <c r="L681" s="19">
        <f>VLOOKUP($A681,'FtLauderdale GTs'!$A:$Z,17,0)</f>
        <v>42644</v>
      </c>
      <c r="M681" s="6">
        <f>VLOOKUP($A681,'FtLauderdale GTs'!$A:$Z,24,0)</f>
        <v>0</v>
      </c>
      <c r="N681" s="6">
        <f>VLOOKUP($A681,'FtLauderdale GTs'!$A:$Z,25,0)</f>
        <v>0</v>
      </c>
      <c r="O681" s="6">
        <f>VLOOKUP($A681,'FtLauderdale GTs'!$A:$Z,26,0)</f>
        <v>0</v>
      </c>
      <c r="P681" s="6">
        <f t="shared" si="10"/>
        <v>0</v>
      </c>
    </row>
    <row r="682" spans="1:16" x14ac:dyDescent="0.25">
      <c r="A682" s="11">
        <v>99273546</v>
      </c>
      <c r="B682" s="11" t="s">
        <v>24</v>
      </c>
      <c r="C682" s="11" t="s">
        <v>41</v>
      </c>
      <c r="D682" s="11" t="s">
        <v>47</v>
      </c>
      <c r="E682" s="11" t="s">
        <v>462</v>
      </c>
      <c r="F682" s="18">
        <v>40269</v>
      </c>
      <c r="G682" s="19">
        <v>40330</v>
      </c>
      <c r="H682" s="11" t="s">
        <v>68</v>
      </c>
      <c r="I682" s="11" t="s">
        <v>48</v>
      </c>
      <c r="J682" s="11" t="s">
        <v>70</v>
      </c>
      <c r="K682" s="11" t="s">
        <v>23</v>
      </c>
      <c r="L682" s="19">
        <f>VLOOKUP($A682,'FtLauderdale GTs'!$A:$Z,17,0)</f>
        <v>42522</v>
      </c>
      <c r="M682" s="6">
        <f>VLOOKUP($A682,'FtLauderdale GTs'!$A:$Z,24,0)</f>
        <v>0</v>
      </c>
      <c r="N682" s="6">
        <f>VLOOKUP($A682,'FtLauderdale GTs'!$A:$Z,25,0)</f>
        <v>0</v>
      </c>
      <c r="O682" s="6">
        <f>VLOOKUP($A682,'FtLauderdale GTs'!$A:$Z,26,0)</f>
        <v>0</v>
      </c>
      <c r="P682" s="6">
        <f t="shared" si="10"/>
        <v>0</v>
      </c>
    </row>
    <row r="683" spans="1:16" x14ac:dyDescent="0.25">
      <c r="A683" s="11">
        <v>99756738</v>
      </c>
      <c r="B683" s="11" t="s">
        <v>24</v>
      </c>
      <c r="C683" s="11" t="s">
        <v>41</v>
      </c>
      <c r="D683" s="11" t="s">
        <v>47</v>
      </c>
      <c r="E683" s="11" t="s">
        <v>462</v>
      </c>
      <c r="F683" s="18">
        <v>40360</v>
      </c>
      <c r="G683" s="19">
        <v>40360</v>
      </c>
      <c r="H683" s="11" t="s">
        <v>68</v>
      </c>
      <c r="I683" s="11" t="s">
        <v>48</v>
      </c>
      <c r="J683" s="11" t="s">
        <v>70</v>
      </c>
      <c r="K683" s="11" t="s">
        <v>23</v>
      </c>
      <c r="L683" s="19">
        <f>VLOOKUP($A683,'FtLauderdale GTs'!$A:$Z,17,0)</f>
        <v>42644</v>
      </c>
      <c r="M683" s="6">
        <f>VLOOKUP($A683,'FtLauderdale GTs'!$A:$Z,24,0)</f>
        <v>0</v>
      </c>
      <c r="N683" s="6">
        <f>VLOOKUP($A683,'FtLauderdale GTs'!$A:$Z,25,0)</f>
        <v>0</v>
      </c>
      <c r="O683" s="6">
        <f>VLOOKUP($A683,'FtLauderdale GTs'!$A:$Z,26,0)</f>
        <v>0</v>
      </c>
      <c r="P683" s="6">
        <f t="shared" si="10"/>
        <v>0</v>
      </c>
    </row>
    <row r="684" spans="1:16" x14ac:dyDescent="0.25">
      <c r="A684" s="11">
        <v>99767167</v>
      </c>
      <c r="B684" s="11" t="s">
        <v>24</v>
      </c>
      <c r="C684" s="11" t="s">
        <v>41</v>
      </c>
      <c r="D684" s="11" t="s">
        <v>47</v>
      </c>
      <c r="E684" s="11" t="s">
        <v>462</v>
      </c>
      <c r="F684" s="18">
        <v>40360</v>
      </c>
      <c r="G684" s="19">
        <v>40360</v>
      </c>
      <c r="H684" s="11" t="s">
        <v>68</v>
      </c>
      <c r="I684" s="11" t="s">
        <v>48</v>
      </c>
      <c r="J684" s="11" t="s">
        <v>70</v>
      </c>
      <c r="K684" s="11" t="s">
        <v>23</v>
      </c>
      <c r="L684" s="19">
        <f>VLOOKUP($A684,'FtLauderdale GTs'!$A:$Z,17,0)</f>
        <v>42522</v>
      </c>
      <c r="M684" s="6">
        <f>VLOOKUP($A684,'FtLauderdale GTs'!$A:$Z,24,0)</f>
        <v>0</v>
      </c>
      <c r="N684" s="6">
        <f>VLOOKUP($A684,'FtLauderdale GTs'!$A:$Z,25,0)</f>
        <v>0</v>
      </c>
      <c r="O684" s="6">
        <f>VLOOKUP($A684,'FtLauderdale GTs'!$A:$Z,26,0)</f>
        <v>0</v>
      </c>
      <c r="P684" s="6">
        <f t="shared" si="10"/>
        <v>0</v>
      </c>
    </row>
    <row r="685" spans="1:16" x14ac:dyDescent="0.25">
      <c r="A685" s="11">
        <v>99776144</v>
      </c>
      <c r="B685" s="11" t="s">
        <v>24</v>
      </c>
      <c r="C685" s="11" t="s">
        <v>41</v>
      </c>
      <c r="D685" s="11" t="s">
        <v>47</v>
      </c>
      <c r="E685" s="11" t="s">
        <v>457</v>
      </c>
      <c r="F685" s="18">
        <v>40118</v>
      </c>
      <c r="G685" s="19">
        <v>40360</v>
      </c>
      <c r="H685" s="11" t="s">
        <v>68</v>
      </c>
      <c r="I685" s="11" t="s">
        <v>48</v>
      </c>
      <c r="J685" s="11" t="s">
        <v>70</v>
      </c>
      <c r="K685" s="11" t="s">
        <v>23</v>
      </c>
      <c r="L685" s="19">
        <f>VLOOKUP($A685,'FtLauderdale GTs'!$A:$Z,17,0)</f>
        <v>42644</v>
      </c>
      <c r="M685" s="6">
        <f>VLOOKUP($A685,'FtLauderdale GTs'!$A:$Z,24,0)</f>
        <v>0</v>
      </c>
      <c r="N685" s="6">
        <f>VLOOKUP($A685,'FtLauderdale GTs'!$A:$Z,25,0)</f>
        <v>0</v>
      </c>
      <c r="O685" s="6">
        <f>VLOOKUP($A685,'FtLauderdale GTs'!$A:$Z,26,0)</f>
        <v>0</v>
      </c>
      <c r="P685" s="6">
        <f t="shared" si="10"/>
        <v>0</v>
      </c>
    </row>
    <row r="686" spans="1:16" x14ac:dyDescent="0.25">
      <c r="A686" s="11">
        <v>100313062</v>
      </c>
      <c r="B686" s="11" t="s">
        <v>24</v>
      </c>
      <c r="C686" s="11" t="s">
        <v>41</v>
      </c>
      <c r="D686" s="11" t="s">
        <v>47</v>
      </c>
      <c r="E686" s="11" t="s">
        <v>393</v>
      </c>
      <c r="F686" s="18">
        <v>39356</v>
      </c>
      <c r="G686" s="19">
        <v>40391</v>
      </c>
      <c r="H686" s="11" t="s">
        <v>68</v>
      </c>
      <c r="I686" s="11" t="s">
        <v>48</v>
      </c>
      <c r="J686" s="11" t="s">
        <v>70</v>
      </c>
      <c r="K686" s="11" t="s">
        <v>23</v>
      </c>
      <c r="L686" s="19">
        <f>VLOOKUP($A686,'FtLauderdale GTs'!$A:$Z,17,0)</f>
        <v>42522</v>
      </c>
      <c r="M686" s="6">
        <f>VLOOKUP($A686,'FtLauderdale GTs'!$A:$Z,24,0)</f>
        <v>0</v>
      </c>
      <c r="N686" s="6">
        <f>VLOOKUP($A686,'FtLauderdale GTs'!$A:$Z,25,0)</f>
        <v>0</v>
      </c>
      <c r="O686" s="6">
        <f>VLOOKUP($A686,'FtLauderdale GTs'!$A:$Z,26,0)</f>
        <v>0</v>
      </c>
      <c r="P686" s="6">
        <f t="shared" si="10"/>
        <v>0</v>
      </c>
    </row>
    <row r="687" spans="1:16" x14ac:dyDescent="0.25">
      <c r="A687" s="11">
        <v>100821610</v>
      </c>
      <c r="B687" s="11" t="s">
        <v>24</v>
      </c>
      <c r="C687" s="11" t="s">
        <v>41</v>
      </c>
      <c r="D687" s="11" t="s">
        <v>47</v>
      </c>
      <c r="E687" s="11" t="s">
        <v>462</v>
      </c>
      <c r="F687" s="18">
        <v>40422</v>
      </c>
      <c r="G687" s="19">
        <v>40422</v>
      </c>
      <c r="H687" s="11" t="s">
        <v>68</v>
      </c>
      <c r="I687" s="11" t="s">
        <v>48</v>
      </c>
      <c r="J687" s="11" t="s">
        <v>70</v>
      </c>
      <c r="K687" s="11" t="s">
        <v>23</v>
      </c>
      <c r="L687" s="19">
        <f>VLOOKUP($A687,'FtLauderdale GTs'!$A:$Z,17,0)</f>
        <v>42644</v>
      </c>
      <c r="M687" s="6">
        <f>VLOOKUP($A687,'FtLauderdale GTs'!$A:$Z,24,0)</f>
        <v>0</v>
      </c>
      <c r="N687" s="6">
        <f>VLOOKUP($A687,'FtLauderdale GTs'!$A:$Z,25,0)</f>
        <v>0</v>
      </c>
      <c r="O687" s="6">
        <f>VLOOKUP($A687,'FtLauderdale GTs'!$A:$Z,26,0)</f>
        <v>0</v>
      </c>
      <c r="P687" s="6">
        <f t="shared" si="10"/>
        <v>0</v>
      </c>
    </row>
    <row r="688" spans="1:16" x14ac:dyDescent="0.25">
      <c r="A688" s="11">
        <v>100825247</v>
      </c>
      <c r="B688" s="11" t="s">
        <v>24</v>
      </c>
      <c r="C688" s="11" t="s">
        <v>41</v>
      </c>
      <c r="D688" s="11" t="s">
        <v>47</v>
      </c>
      <c r="E688" s="11" t="s">
        <v>462</v>
      </c>
      <c r="F688" s="18">
        <v>40422</v>
      </c>
      <c r="G688" s="19">
        <v>40422</v>
      </c>
      <c r="H688" s="11" t="s">
        <v>68</v>
      </c>
      <c r="I688" s="11" t="s">
        <v>48</v>
      </c>
      <c r="J688" s="11" t="s">
        <v>70</v>
      </c>
      <c r="K688" s="11" t="s">
        <v>23</v>
      </c>
      <c r="L688" s="19">
        <f>VLOOKUP($A688,'FtLauderdale GTs'!$A:$Z,17,0)</f>
        <v>42522</v>
      </c>
      <c r="M688" s="6">
        <f>VLOOKUP($A688,'FtLauderdale GTs'!$A:$Z,24,0)</f>
        <v>0</v>
      </c>
      <c r="N688" s="6">
        <f>VLOOKUP($A688,'FtLauderdale GTs'!$A:$Z,25,0)</f>
        <v>0</v>
      </c>
      <c r="O688" s="6">
        <f>VLOOKUP($A688,'FtLauderdale GTs'!$A:$Z,26,0)</f>
        <v>0</v>
      </c>
      <c r="P688" s="6">
        <f t="shared" si="10"/>
        <v>0</v>
      </c>
    </row>
    <row r="689" spans="1:16" x14ac:dyDescent="0.25">
      <c r="A689" s="11">
        <v>100834032</v>
      </c>
      <c r="B689" s="11" t="s">
        <v>24</v>
      </c>
      <c r="C689" s="11" t="s">
        <v>41</v>
      </c>
      <c r="D689" s="11" t="s">
        <v>47</v>
      </c>
      <c r="E689" s="11" t="s">
        <v>462</v>
      </c>
      <c r="F689" s="18">
        <v>40422</v>
      </c>
      <c r="G689" s="19">
        <v>40422</v>
      </c>
      <c r="H689" s="11" t="s">
        <v>68</v>
      </c>
      <c r="I689" s="11" t="s">
        <v>48</v>
      </c>
      <c r="J689" s="11" t="s">
        <v>70</v>
      </c>
      <c r="K689" s="11" t="s">
        <v>23</v>
      </c>
      <c r="L689" s="19">
        <f>VLOOKUP($A689,'FtLauderdale GTs'!$A:$Z,17,0)</f>
        <v>42644</v>
      </c>
      <c r="M689" s="6">
        <f>VLOOKUP($A689,'FtLauderdale GTs'!$A:$Z,24,0)</f>
        <v>0</v>
      </c>
      <c r="N689" s="6">
        <f>VLOOKUP($A689,'FtLauderdale GTs'!$A:$Z,25,0)</f>
        <v>0</v>
      </c>
      <c r="O689" s="6">
        <f>VLOOKUP($A689,'FtLauderdale GTs'!$A:$Z,26,0)</f>
        <v>0</v>
      </c>
      <c r="P689" s="6">
        <f t="shared" si="10"/>
        <v>0</v>
      </c>
    </row>
    <row r="690" spans="1:16" x14ac:dyDescent="0.25">
      <c r="A690" s="11">
        <v>101325830</v>
      </c>
      <c r="B690" s="11" t="s">
        <v>24</v>
      </c>
      <c r="C690" s="11" t="s">
        <v>41</v>
      </c>
      <c r="D690" s="11" t="s">
        <v>47</v>
      </c>
      <c r="E690" s="11" t="s">
        <v>462</v>
      </c>
      <c r="F690" s="18">
        <v>40452</v>
      </c>
      <c r="G690" s="19">
        <v>40452</v>
      </c>
      <c r="H690" s="11" t="s">
        <v>68</v>
      </c>
      <c r="I690" s="11" t="s">
        <v>48</v>
      </c>
      <c r="J690" s="11" t="s">
        <v>70</v>
      </c>
      <c r="K690" s="11" t="s">
        <v>23</v>
      </c>
      <c r="L690" s="19">
        <f>VLOOKUP($A690,'FtLauderdale GTs'!$A:$Z,17,0)</f>
        <v>42522</v>
      </c>
      <c r="M690" s="6">
        <f>VLOOKUP($A690,'FtLauderdale GTs'!$A:$Z,24,0)</f>
        <v>0</v>
      </c>
      <c r="N690" s="6">
        <f>VLOOKUP($A690,'FtLauderdale GTs'!$A:$Z,25,0)</f>
        <v>0</v>
      </c>
      <c r="O690" s="6">
        <f>VLOOKUP($A690,'FtLauderdale GTs'!$A:$Z,26,0)</f>
        <v>0</v>
      </c>
      <c r="P690" s="6">
        <f t="shared" si="10"/>
        <v>0</v>
      </c>
    </row>
    <row r="691" spans="1:16" x14ac:dyDescent="0.25">
      <c r="A691" s="11">
        <v>101326171</v>
      </c>
      <c r="B691" s="11" t="s">
        <v>24</v>
      </c>
      <c r="C691" s="11" t="s">
        <v>41</v>
      </c>
      <c r="D691" s="11" t="s">
        <v>47</v>
      </c>
      <c r="E691" s="11" t="s">
        <v>462</v>
      </c>
      <c r="F691" s="18">
        <v>40452</v>
      </c>
      <c r="G691" s="19">
        <v>40452</v>
      </c>
      <c r="H691" s="11" t="s">
        <v>68</v>
      </c>
      <c r="I691" s="11" t="s">
        <v>48</v>
      </c>
      <c r="J691" s="11" t="s">
        <v>70</v>
      </c>
      <c r="K691" s="11" t="s">
        <v>23</v>
      </c>
      <c r="L691" s="19">
        <f>VLOOKUP($A691,'FtLauderdale GTs'!$A:$Z,17,0)</f>
        <v>42644</v>
      </c>
      <c r="M691" s="6">
        <f>VLOOKUP($A691,'FtLauderdale GTs'!$A:$Z,24,0)</f>
        <v>0</v>
      </c>
      <c r="N691" s="6">
        <f>VLOOKUP($A691,'FtLauderdale GTs'!$A:$Z,25,0)</f>
        <v>0</v>
      </c>
      <c r="O691" s="6">
        <f>VLOOKUP($A691,'FtLauderdale GTs'!$A:$Z,26,0)</f>
        <v>0</v>
      </c>
      <c r="P691" s="6">
        <f t="shared" si="10"/>
        <v>0</v>
      </c>
    </row>
    <row r="692" spans="1:16" x14ac:dyDescent="0.25">
      <c r="A692" s="11">
        <v>101338210</v>
      </c>
      <c r="B692" s="11" t="s">
        <v>24</v>
      </c>
      <c r="C692" s="11" t="s">
        <v>41</v>
      </c>
      <c r="D692" s="11" t="s">
        <v>47</v>
      </c>
      <c r="E692" s="11" t="s">
        <v>462</v>
      </c>
      <c r="F692" s="18">
        <v>40452</v>
      </c>
      <c r="G692" s="19">
        <v>40452</v>
      </c>
      <c r="H692" s="11" t="s">
        <v>68</v>
      </c>
      <c r="I692" s="11" t="s">
        <v>48</v>
      </c>
      <c r="J692" s="11" t="s">
        <v>70</v>
      </c>
      <c r="K692" s="11" t="s">
        <v>23</v>
      </c>
      <c r="L692" s="19">
        <f>VLOOKUP($A692,'FtLauderdale GTs'!$A:$Z,17,0)</f>
        <v>42522</v>
      </c>
      <c r="M692" s="6">
        <f>VLOOKUP($A692,'FtLauderdale GTs'!$A:$Z,24,0)</f>
        <v>0</v>
      </c>
      <c r="N692" s="6">
        <f>VLOOKUP($A692,'FtLauderdale GTs'!$A:$Z,25,0)</f>
        <v>0</v>
      </c>
      <c r="O692" s="6">
        <f>VLOOKUP($A692,'FtLauderdale GTs'!$A:$Z,26,0)</f>
        <v>0</v>
      </c>
      <c r="P692" s="6">
        <f t="shared" si="10"/>
        <v>0</v>
      </c>
    </row>
    <row r="693" spans="1:16" x14ac:dyDescent="0.25">
      <c r="A693" s="11">
        <v>101835445</v>
      </c>
      <c r="B693" s="11" t="s">
        <v>24</v>
      </c>
      <c r="C693" s="11" t="s">
        <v>41</v>
      </c>
      <c r="D693" s="11" t="s">
        <v>47</v>
      </c>
      <c r="E693" s="11" t="s">
        <v>462</v>
      </c>
      <c r="F693" s="18">
        <v>40483</v>
      </c>
      <c r="G693" s="19">
        <v>40483</v>
      </c>
      <c r="H693" s="11" t="s">
        <v>68</v>
      </c>
      <c r="I693" s="11" t="s">
        <v>48</v>
      </c>
      <c r="J693" s="11" t="s">
        <v>70</v>
      </c>
      <c r="K693" s="11" t="s">
        <v>23</v>
      </c>
      <c r="L693" s="19">
        <f>VLOOKUP($A693,'FtLauderdale GTs'!$A:$Z,17,0)</f>
        <v>42644</v>
      </c>
      <c r="M693" s="6">
        <f>VLOOKUP($A693,'FtLauderdale GTs'!$A:$Z,24,0)</f>
        <v>0</v>
      </c>
      <c r="N693" s="6">
        <f>VLOOKUP($A693,'FtLauderdale GTs'!$A:$Z,25,0)</f>
        <v>0</v>
      </c>
      <c r="O693" s="6">
        <f>VLOOKUP($A693,'FtLauderdale GTs'!$A:$Z,26,0)</f>
        <v>0</v>
      </c>
      <c r="P693" s="6">
        <f t="shared" si="10"/>
        <v>0</v>
      </c>
    </row>
    <row r="694" spans="1:16" x14ac:dyDescent="0.25">
      <c r="A694" s="11">
        <v>102797699</v>
      </c>
      <c r="B694" s="11" t="s">
        <v>24</v>
      </c>
      <c r="C694" s="11" t="s">
        <v>41</v>
      </c>
      <c r="D694" s="11" t="s">
        <v>47</v>
      </c>
      <c r="E694" s="11" t="s">
        <v>462</v>
      </c>
      <c r="F694" s="18">
        <v>40483</v>
      </c>
      <c r="G694" s="19">
        <v>40544</v>
      </c>
      <c r="H694" s="11" t="s">
        <v>68</v>
      </c>
      <c r="I694" s="11" t="s">
        <v>48</v>
      </c>
      <c r="J694" s="11" t="s">
        <v>70</v>
      </c>
      <c r="K694" s="11" t="s">
        <v>23</v>
      </c>
      <c r="L694" s="19">
        <f>VLOOKUP($A694,'FtLauderdale GTs'!$A:$Z,17,0)</f>
        <v>42522</v>
      </c>
      <c r="M694" s="6">
        <f>VLOOKUP($A694,'FtLauderdale GTs'!$A:$Z,24,0)</f>
        <v>0</v>
      </c>
      <c r="N694" s="6">
        <f>VLOOKUP($A694,'FtLauderdale GTs'!$A:$Z,25,0)</f>
        <v>0</v>
      </c>
      <c r="O694" s="6">
        <f>VLOOKUP($A694,'FtLauderdale GTs'!$A:$Z,26,0)</f>
        <v>0</v>
      </c>
      <c r="P694" s="6">
        <f t="shared" si="10"/>
        <v>0</v>
      </c>
    </row>
    <row r="695" spans="1:16" x14ac:dyDescent="0.25">
      <c r="A695" s="11">
        <v>103262480</v>
      </c>
      <c r="B695" s="11" t="s">
        <v>24</v>
      </c>
      <c r="C695" s="11" t="s">
        <v>41</v>
      </c>
      <c r="D695" s="11" t="s">
        <v>47</v>
      </c>
      <c r="E695" s="11" t="s">
        <v>462</v>
      </c>
      <c r="F695" s="18">
        <v>40483</v>
      </c>
      <c r="G695" s="19">
        <v>40575</v>
      </c>
      <c r="H695" s="11" t="s">
        <v>68</v>
      </c>
      <c r="I695" s="11" t="s">
        <v>48</v>
      </c>
      <c r="J695" s="11" t="s">
        <v>70</v>
      </c>
      <c r="K695" s="11" t="s">
        <v>23</v>
      </c>
      <c r="L695" s="19">
        <f>VLOOKUP($A695,'FtLauderdale GTs'!$A:$Z,17,0)</f>
        <v>42644</v>
      </c>
      <c r="M695" s="6">
        <f>VLOOKUP($A695,'FtLauderdale GTs'!$A:$Z,24,0)</f>
        <v>0</v>
      </c>
      <c r="N695" s="6">
        <f>VLOOKUP($A695,'FtLauderdale GTs'!$A:$Z,25,0)</f>
        <v>0</v>
      </c>
      <c r="O695" s="6">
        <f>VLOOKUP($A695,'FtLauderdale GTs'!$A:$Z,26,0)</f>
        <v>0</v>
      </c>
      <c r="P695" s="6">
        <f t="shared" si="10"/>
        <v>0</v>
      </c>
    </row>
    <row r="696" spans="1:16" x14ac:dyDescent="0.25">
      <c r="A696" s="11">
        <v>103730361</v>
      </c>
      <c r="B696" s="11" t="s">
        <v>24</v>
      </c>
      <c r="C696" s="11" t="s">
        <v>41</v>
      </c>
      <c r="D696" s="11" t="s">
        <v>47</v>
      </c>
      <c r="E696" s="11" t="s">
        <v>471</v>
      </c>
      <c r="F696" s="18">
        <v>40603</v>
      </c>
      <c r="G696" s="19">
        <v>40603</v>
      </c>
      <c r="H696" s="11" t="s">
        <v>68</v>
      </c>
      <c r="I696" s="11" t="s">
        <v>48</v>
      </c>
      <c r="J696" s="11" t="s">
        <v>70</v>
      </c>
      <c r="K696" s="11" t="s">
        <v>23</v>
      </c>
      <c r="L696" s="19">
        <f>VLOOKUP($A696,'FtLauderdale GTs'!$A:$Z,17,0)</f>
        <v>42522</v>
      </c>
      <c r="M696" s="6">
        <f>VLOOKUP($A696,'FtLauderdale GTs'!$A:$Z,24,0)</f>
        <v>0</v>
      </c>
      <c r="N696" s="6">
        <f>VLOOKUP($A696,'FtLauderdale GTs'!$A:$Z,25,0)</f>
        <v>0</v>
      </c>
      <c r="O696" s="6">
        <f>VLOOKUP($A696,'FtLauderdale GTs'!$A:$Z,26,0)</f>
        <v>0</v>
      </c>
      <c r="P696" s="6">
        <f t="shared" si="10"/>
        <v>0</v>
      </c>
    </row>
    <row r="697" spans="1:16" x14ac:dyDescent="0.25">
      <c r="A697" s="11">
        <v>103732692</v>
      </c>
      <c r="B697" s="11" t="s">
        <v>24</v>
      </c>
      <c r="C697" s="11" t="s">
        <v>41</v>
      </c>
      <c r="D697" s="11" t="s">
        <v>47</v>
      </c>
      <c r="E697" s="11" t="s">
        <v>471</v>
      </c>
      <c r="F697" s="18">
        <v>40603</v>
      </c>
      <c r="G697" s="19">
        <v>40603</v>
      </c>
      <c r="H697" s="11" t="s">
        <v>68</v>
      </c>
      <c r="I697" s="11" t="s">
        <v>48</v>
      </c>
      <c r="J697" s="11" t="s">
        <v>70</v>
      </c>
      <c r="K697" s="11" t="s">
        <v>23</v>
      </c>
      <c r="L697" s="19">
        <f>VLOOKUP($A697,'FtLauderdale GTs'!$A:$Z,17,0)</f>
        <v>42644</v>
      </c>
      <c r="M697" s="6">
        <f>VLOOKUP($A697,'FtLauderdale GTs'!$A:$Z,24,0)</f>
        <v>0</v>
      </c>
      <c r="N697" s="6">
        <f>VLOOKUP($A697,'FtLauderdale GTs'!$A:$Z,25,0)</f>
        <v>0</v>
      </c>
      <c r="O697" s="6">
        <f>VLOOKUP($A697,'FtLauderdale GTs'!$A:$Z,26,0)</f>
        <v>0</v>
      </c>
      <c r="P697" s="6">
        <f t="shared" si="10"/>
        <v>0</v>
      </c>
    </row>
    <row r="698" spans="1:16" x14ac:dyDescent="0.25">
      <c r="A698" s="11">
        <v>104195424</v>
      </c>
      <c r="B698" s="11" t="s">
        <v>24</v>
      </c>
      <c r="C698" s="11" t="s">
        <v>41</v>
      </c>
      <c r="D698" s="11" t="s">
        <v>47</v>
      </c>
      <c r="E698" s="11" t="s">
        <v>471</v>
      </c>
      <c r="F698" s="18">
        <v>40634</v>
      </c>
      <c r="G698" s="19">
        <v>40634</v>
      </c>
      <c r="H698" s="11" t="s">
        <v>68</v>
      </c>
      <c r="I698" s="11" t="s">
        <v>48</v>
      </c>
      <c r="J698" s="11" t="s">
        <v>70</v>
      </c>
      <c r="K698" s="11" t="s">
        <v>23</v>
      </c>
      <c r="L698" s="19">
        <f>VLOOKUP($A698,'FtLauderdale GTs'!$A:$Z,17,0)</f>
        <v>42522</v>
      </c>
      <c r="M698" s="6">
        <f>VLOOKUP($A698,'FtLauderdale GTs'!$A:$Z,24,0)</f>
        <v>0</v>
      </c>
      <c r="N698" s="6">
        <f>VLOOKUP($A698,'FtLauderdale GTs'!$A:$Z,25,0)</f>
        <v>0</v>
      </c>
      <c r="O698" s="6">
        <f>VLOOKUP($A698,'FtLauderdale GTs'!$A:$Z,26,0)</f>
        <v>0</v>
      </c>
      <c r="P698" s="6">
        <f t="shared" si="10"/>
        <v>0</v>
      </c>
    </row>
    <row r="699" spans="1:16" x14ac:dyDescent="0.25">
      <c r="A699" s="11">
        <v>104727872</v>
      </c>
      <c r="B699" s="11" t="s">
        <v>24</v>
      </c>
      <c r="C699" s="11" t="s">
        <v>41</v>
      </c>
      <c r="D699" s="11" t="s">
        <v>47</v>
      </c>
      <c r="E699" s="11" t="s">
        <v>471</v>
      </c>
      <c r="F699" s="18">
        <v>40664</v>
      </c>
      <c r="G699" s="19">
        <v>40664</v>
      </c>
      <c r="H699" s="11" t="s">
        <v>68</v>
      </c>
      <c r="I699" s="11" t="s">
        <v>48</v>
      </c>
      <c r="J699" s="11" t="s">
        <v>70</v>
      </c>
      <c r="K699" s="11" t="s">
        <v>23</v>
      </c>
      <c r="L699" s="19">
        <f>VLOOKUP($A699,'FtLauderdale GTs'!$A:$Z,17,0)</f>
        <v>42644</v>
      </c>
      <c r="M699" s="6">
        <f>VLOOKUP($A699,'FtLauderdale GTs'!$A:$Z,24,0)</f>
        <v>0</v>
      </c>
      <c r="N699" s="6">
        <f>VLOOKUP($A699,'FtLauderdale GTs'!$A:$Z,25,0)</f>
        <v>0</v>
      </c>
      <c r="O699" s="6">
        <f>VLOOKUP($A699,'FtLauderdale GTs'!$A:$Z,26,0)</f>
        <v>0</v>
      </c>
      <c r="P699" s="6">
        <f t="shared" si="10"/>
        <v>0</v>
      </c>
    </row>
    <row r="700" spans="1:16" x14ac:dyDescent="0.25">
      <c r="A700" s="11">
        <v>621883279</v>
      </c>
      <c r="B700" s="11" t="s">
        <v>24</v>
      </c>
      <c r="C700" s="11" t="s">
        <v>41</v>
      </c>
      <c r="D700" s="11" t="s">
        <v>47</v>
      </c>
      <c r="E700" s="11" t="s">
        <v>471</v>
      </c>
      <c r="F700" s="18">
        <v>40725</v>
      </c>
      <c r="G700" s="19">
        <v>40725</v>
      </c>
      <c r="H700" s="11" t="s">
        <v>68</v>
      </c>
      <c r="I700" s="11" t="s">
        <v>48</v>
      </c>
      <c r="J700" s="11" t="s">
        <v>70</v>
      </c>
      <c r="K700" s="11" t="s">
        <v>23</v>
      </c>
      <c r="L700" s="19">
        <f>VLOOKUP($A700,'FtLauderdale GTs'!$A:$Z,17,0)</f>
        <v>42522</v>
      </c>
      <c r="M700" s="6">
        <f>VLOOKUP($A700,'FtLauderdale GTs'!$A:$Z,24,0)</f>
        <v>0</v>
      </c>
      <c r="N700" s="6">
        <f>VLOOKUP($A700,'FtLauderdale GTs'!$A:$Z,25,0)</f>
        <v>0</v>
      </c>
      <c r="O700" s="6">
        <f>VLOOKUP($A700,'FtLauderdale GTs'!$A:$Z,26,0)</f>
        <v>0</v>
      </c>
      <c r="P700" s="6">
        <f t="shared" si="10"/>
        <v>0</v>
      </c>
    </row>
    <row r="701" spans="1:16" x14ac:dyDescent="0.25">
      <c r="A701" s="11">
        <v>622686189</v>
      </c>
      <c r="B701" s="11" t="s">
        <v>24</v>
      </c>
      <c r="C701" s="11" t="s">
        <v>41</v>
      </c>
      <c r="D701" s="11" t="s">
        <v>47</v>
      </c>
      <c r="E701" s="11" t="s">
        <v>471</v>
      </c>
      <c r="F701" s="18">
        <v>40756</v>
      </c>
      <c r="G701" s="19">
        <v>40756</v>
      </c>
      <c r="H701" s="11" t="s">
        <v>68</v>
      </c>
      <c r="I701" s="11" t="s">
        <v>48</v>
      </c>
      <c r="J701" s="11" t="s">
        <v>70</v>
      </c>
      <c r="K701" s="11" t="s">
        <v>23</v>
      </c>
      <c r="L701" s="19">
        <f>VLOOKUP($A701,'FtLauderdale GTs'!$A:$Z,17,0)</f>
        <v>42644</v>
      </c>
      <c r="M701" s="6">
        <f>VLOOKUP($A701,'FtLauderdale GTs'!$A:$Z,24,0)</f>
        <v>0</v>
      </c>
      <c r="N701" s="6">
        <f>VLOOKUP($A701,'FtLauderdale GTs'!$A:$Z,25,0)</f>
        <v>0</v>
      </c>
      <c r="O701" s="6">
        <f>VLOOKUP($A701,'FtLauderdale GTs'!$A:$Z,26,0)</f>
        <v>0</v>
      </c>
      <c r="P701" s="6">
        <f t="shared" si="10"/>
        <v>0</v>
      </c>
    </row>
    <row r="702" spans="1:16" x14ac:dyDescent="0.25">
      <c r="A702" s="11">
        <v>626076577</v>
      </c>
      <c r="B702" s="11" t="s">
        <v>24</v>
      </c>
      <c r="C702" s="11" t="s">
        <v>41</v>
      </c>
      <c r="D702" s="11" t="s">
        <v>47</v>
      </c>
      <c r="E702" s="11" t="s">
        <v>471</v>
      </c>
      <c r="F702" s="18">
        <v>40817</v>
      </c>
      <c r="G702" s="19">
        <v>40848</v>
      </c>
      <c r="H702" s="11" t="s">
        <v>68</v>
      </c>
      <c r="I702" s="11" t="s">
        <v>48</v>
      </c>
      <c r="J702" s="11" t="s">
        <v>70</v>
      </c>
      <c r="K702" s="11" t="s">
        <v>23</v>
      </c>
      <c r="L702" s="19">
        <f>VLOOKUP($A702,'FtLauderdale GTs'!$A:$Z,17,0)</f>
        <v>42522</v>
      </c>
      <c r="M702" s="6">
        <f>VLOOKUP($A702,'FtLauderdale GTs'!$A:$Z,24,0)</f>
        <v>0</v>
      </c>
      <c r="N702" s="6">
        <f>VLOOKUP($A702,'FtLauderdale GTs'!$A:$Z,25,0)</f>
        <v>0</v>
      </c>
      <c r="O702" s="6">
        <f>VLOOKUP($A702,'FtLauderdale GTs'!$A:$Z,26,0)</f>
        <v>0</v>
      </c>
      <c r="P702" s="6">
        <f t="shared" si="10"/>
        <v>0</v>
      </c>
    </row>
    <row r="703" spans="1:16" x14ac:dyDescent="0.25">
      <c r="A703" s="11">
        <v>626077660</v>
      </c>
      <c r="B703" s="11" t="s">
        <v>24</v>
      </c>
      <c r="C703" s="11" t="s">
        <v>41</v>
      </c>
      <c r="D703" s="11" t="s">
        <v>47</v>
      </c>
      <c r="E703" s="11" t="s">
        <v>471</v>
      </c>
      <c r="F703" s="18">
        <v>40848</v>
      </c>
      <c r="G703" s="19">
        <v>40848</v>
      </c>
      <c r="H703" s="11" t="s">
        <v>68</v>
      </c>
      <c r="I703" s="11" t="s">
        <v>48</v>
      </c>
      <c r="J703" s="11" t="s">
        <v>70</v>
      </c>
      <c r="K703" s="11" t="s">
        <v>23</v>
      </c>
      <c r="L703" s="19">
        <f>VLOOKUP($A703,'FtLauderdale GTs'!$A:$Z,17,0)</f>
        <v>42644</v>
      </c>
      <c r="M703" s="6">
        <f>VLOOKUP($A703,'FtLauderdale GTs'!$A:$Z,24,0)</f>
        <v>0</v>
      </c>
      <c r="N703" s="6">
        <f>VLOOKUP($A703,'FtLauderdale GTs'!$A:$Z,25,0)</f>
        <v>0</v>
      </c>
      <c r="O703" s="6">
        <f>VLOOKUP($A703,'FtLauderdale GTs'!$A:$Z,26,0)</f>
        <v>0</v>
      </c>
      <c r="P703" s="6">
        <f t="shared" si="10"/>
        <v>0</v>
      </c>
    </row>
    <row r="704" spans="1:16" x14ac:dyDescent="0.25">
      <c r="A704" s="11">
        <v>626077666</v>
      </c>
      <c r="B704" s="11" t="s">
        <v>24</v>
      </c>
      <c r="C704" s="11" t="s">
        <v>41</v>
      </c>
      <c r="D704" s="11" t="s">
        <v>47</v>
      </c>
      <c r="E704" s="11" t="s">
        <v>471</v>
      </c>
      <c r="F704" s="18">
        <v>40848</v>
      </c>
      <c r="G704" s="19">
        <v>40848</v>
      </c>
      <c r="H704" s="11" t="s">
        <v>68</v>
      </c>
      <c r="I704" s="11" t="s">
        <v>48</v>
      </c>
      <c r="J704" s="11" t="s">
        <v>70</v>
      </c>
      <c r="K704" s="11" t="s">
        <v>23</v>
      </c>
      <c r="L704" s="19">
        <f>VLOOKUP($A704,'FtLauderdale GTs'!$A:$Z,17,0)</f>
        <v>42522</v>
      </c>
      <c r="M704" s="6">
        <f>VLOOKUP($A704,'FtLauderdale GTs'!$A:$Z,24,0)</f>
        <v>0</v>
      </c>
      <c r="N704" s="6">
        <f>VLOOKUP($A704,'FtLauderdale GTs'!$A:$Z,25,0)</f>
        <v>0</v>
      </c>
      <c r="O704" s="6">
        <f>VLOOKUP($A704,'FtLauderdale GTs'!$A:$Z,26,0)</f>
        <v>0</v>
      </c>
      <c r="P704" s="6">
        <f t="shared" si="10"/>
        <v>0</v>
      </c>
    </row>
    <row r="705" spans="1:16" x14ac:dyDescent="0.25">
      <c r="A705" s="11">
        <v>627782278</v>
      </c>
      <c r="B705" s="11" t="s">
        <v>24</v>
      </c>
      <c r="C705" s="11" t="s">
        <v>41</v>
      </c>
      <c r="D705" s="11" t="s">
        <v>47</v>
      </c>
      <c r="E705" s="11" t="s">
        <v>471</v>
      </c>
      <c r="F705" s="18">
        <v>40848</v>
      </c>
      <c r="G705" s="19">
        <v>40909</v>
      </c>
      <c r="H705" s="11" t="s">
        <v>68</v>
      </c>
      <c r="I705" s="11" t="s">
        <v>48</v>
      </c>
      <c r="J705" s="11" t="s">
        <v>70</v>
      </c>
      <c r="K705" s="11" t="s">
        <v>23</v>
      </c>
      <c r="L705" s="19">
        <f>VLOOKUP($A705,'FtLauderdale GTs'!$A:$Z,17,0)</f>
        <v>42644</v>
      </c>
      <c r="M705" s="6">
        <f>VLOOKUP($A705,'FtLauderdale GTs'!$A:$Z,24,0)</f>
        <v>0</v>
      </c>
      <c r="N705" s="6">
        <f>VLOOKUP($A705,'FtLauderdale GTs'!$A:$Z,25,0)</f>
        <v>0</v>
      </c>
      <c r="O705" s="6">
        <f>VLOOKUP($A705,'FtLauderdale GTs'!$A:$Z,26,0)</f>
        <v>0</v>
      </c>
      <c r="P705" s="6">
        <f t="shared" si="10"/>
        <v>0</v>
      </c>
    </row>
    <row r="706" spans="1:16" x14ac:dyDescent="0.25">
      <c r="A706" s="11">
        <v>630462332</v>
      </c>
      <c r="B706" s="11" t="s">
        <v>24</v>
      </c>
      <c r="C706" s="11" t="s">
        <v>41</v>
      </c>
      <c r="D706" s="11" t="s">
        <v>47</v>
      </c>
      <c r="E706" s="11" t="s">
        <v>395</v>
      </c>
      <c r="F706" s="18">
        <v>41000</v>
      </c>
      <c r="G706" s="19">
        <v>41000</v>
      </c>
      <c r="H706" s="11" t="s">
        <v>68</v>
      </c>
      <c r="I706" s="11" t="s">
        <v>48</v>
      </c>
      <c r="J706" s="11" t="s">
        <v>70</v>
      </c>
      <c r="K706" s="11" t="s">
        <v>23</v>
      </c>
      <c r="L706" s="19">
        <f>VLOOKUP($A706,'FtLauderdale GTs'!$A:$Z,17,0)</f>
        <v>42522</v>
      </c>
      <c r="M706" s="6">
        <f>VLOOKUP($A706,'FtLauderdale GTs'!$A:$Z,24,0)</f>
        <v>0</v>
      </c>
      <c r="N706" s="6">
        <f>VLOOKUP($A706,'FtLauderdale GTs'!$A:$Z,25,0)</f>
        <v>0</v>
      </c>
      <c r="O706" s="6">
        <f>VLOOKUP($A706,'FtLauderdale GTs'!$A:$Z,26,0)</f>
        <v>0</v>
      </c>
      <c r="P706" s="6">
        <f t="shared" si="10"/>
        <v>0</v>
      </c>
    </row>
    <row r="707" spans="1:16" x14ac:dyDescent="0.25">
      <c r="A707" s="11">
        <v>631266220</v>
      </c>
      <c r="B707" s="11" t="s">
        <v>24</v>
      </c>
      <c r="C707" s="11" t="s">
        <v>41</v>
      </c>
      <c r="D707" s="11" t="s">
        <v>47</v>
      </c>
      <c r="E707" s="11" t="s">
        <v>395</v>
      </c>
      <c r="F707" s="18">
        <v>41030</v>
      </c>
      <c r="G707" s="19">
        <v>41030</v>
      </c>
      <c r="H707" s="11" t="s">
        <v>68</v>
      </c>
      <c r="I707" s="11" t="s">
        <v>48</v>
      </c>
      <c r="J707" s="11" t="s">
        <v>70</v>
      </c>
      <c r="K707" s="11" t="s">
        <v>23</v>
      </c>
      <c r="L707" s="19">
        <f>VLOOKUP($A707,'FtLauderdale GTs'!$A:$Z,17,0)</f>
        <v>42644</v>
      </c>
      <c r="M707" s="6">
        <f>VLOOKUP($A707,'FtLauderdale GTs'!$A:$Z,24,0)</f>
        <v>0</v>
      </c>
      <c r="N707" s="6">
        <f>VLOOKUP($A707,'FtLauderdale GTs'!$A:$Z,25,0)</f>
        <v>0</v>
      </c>
      <c r="O707" s="6">
        <f>VLOOKUP($A707,'FtLauderdale GTs'!$A:$Z,26,0)</f>
        <v>0</v>
      </c>
      <c r="P707" s="6">
        <f t="shared" si="10"/>
        <v>0</v>
      </c>
    </row>
    <row r="708" spans="1:16" x14ac:dyDescent="0.25">
      <c r="A708" s="11">
        <v>632099661</v>
      </c>
      <c r="B708" s="11" t="s">
        <v>24</v>
      </c>
      <c r="C708" s="11" t="s">
        <v>41</v>
      </c>
      <c r="D708" s="11" t="s">
        <v>47</v>
      </c>
      <c r="E708" s="11" t="s">
        <v>395</v>
      </c>
      <c r="F708" s="18">
        <v>41061</v>
      </c>
      <c r="G708" s="19">
        <v>41061</v>
      </c>
      <c r="H708" s="11" t="s">
        <v>68</v>
      </c>
      <c r="I708" s="11" t="s">
        <v>48</v>
      </c>
      <c r="J708" s="11" t="s">
        <v>70</v>
      </c>
      <c r="K708" s="11" t="s">
        <v>23</v>
      </c>
      <c r="L708" s="19">
        <f>VLOOKUP($A708,'FtLauderdale GTs'!$A:$Z,17,0)</f>
        <v>42522</v>
      </c>
      <c r="M708" s="6">
        <f>VLOOKUP($A708,'FtLauderdale GTs'!$A:$Z,24,0)</f>
        <v>0</v>
      </c>
      <c r="N708" s="6">
        <f>VLOOKUP($A708,'FtLauderdale GTs'!$A:$Z,25,0)</f>
        <v>0</v>
      </c>
      <c r="O708" s="6">
        <f>VLOOKUP($A708,'FtLauderdale GTs'!$A:$Z,26,0)</f>
        <v>0</v>
      </c>
      <c r="P708" s="6">
        <f t="shared" si="10"/>
        <v>0</v>
      </c>
    </row>
    <row r="709" spans="1:16" x14ac:dyDescent="0.25">
      <c r="A709" s="11">
        <v>637006293</v>
      </c>
      <c r="B709" s="11" t="s">
        <v>24</v>
      </c>
      <c r="C709" s="11" t="s">
        <v>41</v>
      </c>
      <c r="D709" s="11" t="s">
        <v>47</v>
      </c>
      <c r="E709" s="11" t="s">
        <v>395</v>
      </c>
      <c r="F709" s="18">
        <v>41183</v>
      </c>
      <c r="G709" s="19">
        <v>41183</v>
      </c>
      <c r="H709" s="11" t="s">
        <v>68</v>
      </c>
      <c r="I709" s="11" t="s">
        <v>48</v>
      </c>
      <c r="J709" s="11" t="s">
        <v>70</v>
      </c>
      <c r="K709" s="11" t="s">
        <v>23</v>
      </c>
      <c r="L709" s="19">
        <f>VLOOKUP($A709,'FtLauderdale GTs'!$A:$Z,17,0)</f>
        <v>42644</v>
      </c>
      <c r="M709" s="6">
        <f>VLOOKUP($A709,'FtLauderdale GTs'!$A:$Z,24,0)</f>
        <v>0</v>
      </c>
      <c r="N709" s="6">
        <f>VLOOKUP($A709,'FtLauderdale GTs'!$A:$Z,25,0)</f>
        <v>0</v>
      </c>
      <c r="O709" s="6">
        <f>VLOOKUP($A709,'FtLauderdale GTs'!$A:$Z,26,0)</f>
        <v>0</v>
      </c>
      <c r="P709" s="6">
        <f t="shared" ref="P709:P772" si="11">+M709-N709-O709</f>
        <v>0</v>
      </c>
    </row>
    <row r="710" spans="1:16" x14ac:dyDescent="0.25">
      <c r="A710" s="11">
        <v>641584574</v>
      </c>
      <c r="B710" s="11" t="s">
        <v>24</v>
      </c>
      <c r="C710" s="11" t="s">
        <v>41</v>
      </c>
      <c r="D710" s="11" t="s">
        <v>47</v>
      </c>
      <c r="E710" s="11" t="s">
        <v>395</v>
      </c>
      <c r="F710" s="18">
        <v>41183</v>
      </c>
      <c r="G710" s="19">
        <v>41334</v>
      </c>
      <c r="H710" s="11" t="s">
        <v>68</v>
      </c>
      <c r="I710" s="11" t="s">
        <v>48</v>
      </c>
      <c r="J710" s="11" t="s">
        <v>70</v>
      </c>
      <c r="K710" s="11" t="s">
        <v>23</v>
      </c>
      <c r="L710" s="19">
        <f>VLOOKUP($A710,'FtLauderdale GTs'!$A:$Z,17,0)</f>
        <v>42522</v>
      </c>
      <c r="M710" s="6">
        <f>VLOOKUP($A710,'FtLauderdale GTs'!$A:$Z,24,0)</f>
        <v>0</v>
      </c>
      <c r="N710" s="6">
        <f>VLOOKUP($A710,'FtLauderdale GTs'!$A:$Z,25,0)</f>
        <v>0</v>
      </c>
      <c r="O710" s="6">
        <f>VLOOKUP($A710,'FtLauderdale GTs'!$A:$Z,26,0)</f>
        <v>0</v>
      </c>
      <c r="P710" s="6">
        <f t="shared" si="11"/>
        <v>0</v>
      </c>
    </row>
    <row r="711" spans="1:16" x14ac:dyDescent="0.25">
      <c r="A711" s="11">
        <v>653967493</v>
      </c>
      <c r="B711" s="11" t="s">
        <v>24</v>
      </c>
      <c r="C711" s="11" t="s">
        <v>41</v>
      </c>
      <c r="D711" s="11" t="s">
        <v>47</v>
      </c>
      <c r="E711" s="11" t="s">
        <v>477</v>
      </c>
      <c r="F711" s="18">
        <v>41609</v>
      </c>
      <c r="G711" s="19">
        <v>41609</v>
      </c>
      <c r="H711" s="11" t="s">
        <v>68</v>
      </c>
      <c r="I711" s="11" t="s">
        <v>48</v>
      </c>
      <c r="J711" s="11" t="s">
        <v>70</v>
      </c>
      <c r="K711" s="11" t="s">
        <v>23</v>
      </c>
      <c r="L711" s="19">
        <f>VLOOKUP($A711,'FtLauderdale GTs'!$A:$Z,17,0)</f>
        <v>42644</v>
      </c>
      <c r="M711" s="6">
        <f>VLOOKUP($A711,'FtLauderdale GTs'!$A:$Z,24,0)</f>
        <v>0</v>
      </c>
      <c r="N711" s="6">
        <f>VLOOKUP($A711,'FtLauderdale GTs'!$A:$Z,25,0)</f>
        <v>0</v>
      </c>
      <c r="O711" s="6">
        <f>VLOOKUP($A711,'FtLauderdale GTs'!$A:$Z,26,0)</f>
        <v>0</v>
      </c>
      <c r="P711" s="6">
        <f t="shared" si="11"/>
        <v>0</v>
      </c>
    </row>
    <row r="712" spans="1:16" x14ac:dyDescent="0.25">
      <c r="A712" s="11">
        <v>82853668</v>
      </c>
      <c r="B712" s="11" t="s">
        <v>24</v>
      </c>
      <c r="C712" s="11" t="s">
        <v>41</v>
      </c>
      <c r="D712" s="11" t="s">
        <v>449</v>
      </c>
      <c r="E712" s="11" t="s">
        <v>394</v>
      </c>
      <c r="F712" s="18">
        <v>39479</v>
      </c>
      <c r="G712" s="19">
        <v>39479</v>
      </c>
      <c r="H712" s="11" t="s">
        <v>68</v>
      </c>
      <c r="I712" s="11" t="s">
        <v>48</v>
      </c>
      <c r="J712" s="11" t="s">
        <v>70</v>
      </c>
      <c r="K712" s="11" t="s">
        <v>448</v>
      </c>
      <c r="L712" s="19">
        <f>VLOOKUP($A712,'FtLauderdale GTs'!$A:$Z,17,0)</f>
        <v>42522</v>
      </c>
      <c r="M712" s="6">
        <f>VLOOKUP($A712,'FtLauderdale GTs'!$A:$Z,24,0)</f>
        <v>0</v>
      </c>
      <c r="N712" s="6">
        <f>VLOOKUP($A712,'FtLauderdale GTs'!$A:$Z,25,0)</f>
        <v>0</v>
      </c>
      <c r="O712" s="6">
        <f>VLOOKUP($A712,'FtLauderdale GTs'!$A:$Z,26,0)</f>
        <v>0</v>
      </c>
      <c r="P712" s="6">
        <f t="shared" si="11"/>
        <v>0</v>
      </c>
    </row>
    <row r="713" spans="1:16" x14ac:dyDescent="0.25">
      <c r="A713" s="11">
        <v>52171</v>
      </c>
      <c r="B713" s="11" t="s">
        <v>24</v>
      </c>
      <c r="C713" s="11" t="s">
        <v>41</v>
      </c>
      <c r="D713" s="11" t="s">
        <v>47</v>
      </c>
      <c r="E713" s="11" t="s">
        <v>61</v>
      </c>
      <c r="F713" s="18">
        <v>25750</v>
      </c>
      <c r="G713" s="19">
        <v>25750</v>
      </c>
      <c r="H713" s="11" t="s">
        <v>20</v>
      </c>
      <c r="I713" s="11" t="s">
        <v>48</v>
      </c>
      <c r="J713" s="11" t="s">
        <v>267</v>
      </c>
      <c r="K713" s="11" t="s">
        <v>23</v>
      </c>
      <c r="L713" s="19">
        <f>VLOOKUP($A713,'FtLauderdale GTs'!$A:$Z,17,0)</f>
        <v>42644</v>
      </c>
      <c r="M713" s="6">
        <f>VLOOKUP($A713,'FtLauderdale GTs'!$A:$Z,24,0)</f>
        <v>0</v>
      </c>
      <c r="N713" s="6">
        <f>VLOOKUP($A713,'FtLauderdale GTs'!$A:$Z,25,0)</f>
        <v>0</v>
      </c>
      <c r="O713" s="6">
        <f>VLOOKUP($A713,'FtLauderdale GTs'!$A:$Z,26,0)</f>
        <v>0</v>
      </c>
      <c r="P713" s="6">
        <f t="shared" si="11"/>
        <v>0</v>
      </c>
    </row>
    <row r="714" spans="1:16" x14ac:dyDescent="0.25">
      <c r="A714" s="11">
        <v>52172</v>
      </c>
      <c r="B714" s="11" t="s">
        <v>24</v>
      </c>
      <c r="C714" s="11" t="s">
        <v>41</v>
      </c>
      <c r="D714" s="11" t="s">
        <v>47</v>
      </c>
      <c r="E714" s="11" t="s">
        <v>54</v>
      </c>
      <c r="F714" s="18">
        <v>26481</v>
      </c>
      <c r="G714" s="19">
        <v>26481</v>
      </c>
      <c r="H714" s="11" t="s">
        <v>20</v>
      </c>
      <c r="I714" s="11" t="s">
        <v>48</v>
      </c>
      <c r="J714" s="11" t="s">
        <v>267</v>
      </c>
      <c r="K714" s="11" t="s">
        <v>23</v>
      </c>
      <c r="L714" s="19">
        <f>VLOOKUP($A714,'FtLauderdale GTs'!$A:$Z,17,0)</f>
        <v>42522</v>
      </c>
      <c r="M714" s="6">
        <f>VLOOKUP($A714,'FtLauderdale GTs'!$A:$Z,24,0)</f>
        <v>0</v>
      </c>
      <c r="N714" s="6">
        <f>VLOOKUP($A714,'FtLauderdale GTs'!$A:$Z,25,0)</f>
        <v>0</v>
      </c>
      <c r="O714" s="6">
        <f>VLOOKUP($A714,'FtLauderdale GTs'!$A:$Z,26,0)</f>
        <v>0</v>
      </c>
      <c r="P714" s="6">
        <f t="shared" si="11"/>
        <v>0</v>
      </c>
    </row>
    <row r="715" spans="1:16" x14ac:dyDescent="0.25">
      <c r="A715" s="11">
        <v>53240</v>
      </c>
      <c r="B715" s="11" t="s">
        <v>24</v>
      </c>
      <c r="C715" s="11" t="s">
        <v>41</v>
      </c>
      <c r="D715" s="11" t="s">
        <v>47</v>
      </c>
      <c r="E715" s="11" t="s">
        <v>61</v>
      </c>
      <c r="F715" s="18">
        <v>25750</v>
      </c>
      <c r="G715" s="19">
        <v>25750</v>
      </c>
      <c r="H715" s="11" t="s">
        <v>20</v>
      </c>
      <c r="I715" s="11" t="s">
        <v>48</v>
      </c>
      <c r="J715" s="11" t="s">
        <v>302</v>
      </c>
      <c r="K715" s="11" t="s">
        <v>23</v>
      </c>
      <c r="L715" s="19">
        <f>VLOOKUP($A715,'FtLauderdale GTs'!$A:$Z,17,0)</f>
        <v>42644</v>
      </c>
      <c r="M715" s="6">
        <f>VLOOKUP($A715,'FtLauderdale GTs'!$A:$Z,24,0)</f>
        <v>0</v>
      </c>
      <c r="N715" s="6">
        <f>VLOOKUP($A715,'FtLauderdale GTs'!$A:$Z,25,0)</f>
        <v>0</v>
      </c>
      <c r="O715" s="6">
        <f>VLOOKUP($A715,'FtLauderdale GTs'!$A:$Z,26,0)</f>
        <v>0</v>
      </c>
      <c r="P715" s="6">
        <f t="shared" si="11"/>
        <v>0</v>
      </c>
    </row>
    <row r="716" spans="1:16" x14ac:dyDescent="0.25">
      <c r="A716" s="11">
        <v>53241</v>
      </c>
      <c r="B716" s="11" t="s">
        <v>24</v>
      </c>
      <c r="C716" s="11" t="s">
        <v>41</v>
      </c>
      <c r="D716" s="11" t="s">
        <v>47</v>
      </c>
      <c r="E716" s="11" t="s">
        <v>54</v>
      </c>
      <c r="F716" s="18">
        <v>26481</v>
      </c>
      <c r="G716" s="19">
        <v>26481</v>
      </c>
      <c r="H716" s="11" t="s">
        <v>20</v>
      </c>
      <c r="I716" s="11" t="s">
        <v>48</v>
      </c>
      <c r="J716" s="11" t="s">
        <v>302</v>
      </c>
      <c r="K716" s="11" t="s">
        <v>23</v>
      </c>
      <c r="L716" s="19">
        <f>VLOOKUP($A716,'FtLauderdale GTs'!$A:$Z,17,0)</f>
        <v>42522</v>
      </c>
      <c r="M716" s="6">
        <f>VLOOKUP($A716,'FtLauderdale GTs'!$A:$Z,24,0)</f>
        <v>0</v>
      </c>
      <c r="N716" s="6">
        <f>VLOOKUP($A716,'FtLauderdale GTs'!$A:$Z,25,0)</f>
        <v>0</v>
      </c>
      <c r="O716" s="6">
        <f>VLOOKUP($A716,'FtLauderdale GTs'!$A:$Z,26,0)</f>
        <v>0</v>
      </c>
      <c r="P716" s="6">
        <f t="shared" si="11"/>
        <v>0</v>
      </c>
    </row>
    <row r="717" spans="1:16" x14ac:dyDescent="0.25">
      <c r="A717" s="11">
        <v>50600</v>
      </c>
      <c r="B717" s="11" t="s">
        <v>24</v>
      </c>
      <c r="C717" s="11" t="s">
        <v>41</v>
      </c>
      <c r="D717" s="11" t="s">
        <v>47</v>
      </c>
      <c r="E717" s="11" t="s">
        <v>38</v>
      </c>
      <c r="F717" s="18">
        <v>33786</v>
      </c>
      <c r="G717" s="19">
        <v>33786</v>
      </c>
      <c r="H717" s="11" t="s">
        <v>20</v>
      </c>
      <c r="I717" s="11" t="s">
        <v>48</v>
      </c>
      <c r="J717" s="11" t="s">
        <v>22</v>
      </c>
      <c r="K717" s="11" t="s">
        <v>23</v>
      </c>
      <c r="L717" s="19">
        <f>VLOOKUP($A717,'FtLauderdale GTs'!$A:$Z,17,0)</f>
        <v>42644</v>
      </c>
      <c r="M717" s="6">
        <f>VLOOKUP($A717,'FtLauderdale GTs'!$A:$Z,24,0)</f>
        <v>0</v>
      </c>
      <c r="N717" s="6">
        <f>VLOOKUP($A717,'FtLauderdale GTs'!$A:$Z,25,0)</f>
        <v>0</v>
      </c>
      <c r="O717" s="6">
        <f>VLOOKUP($A717,'FtLauderdale GTs'!$A:$Z,26,0)</f>
        <v>0</v>
      </c>
      <c r="P717" s="6">
        <f t="shared" si="11"/>
        <v>0</v>
      </c>
    </row>
    <row r="718" spans="1:16" x14ac:dyDescent="0.25">
      <c r="A718" s="11">
        <v>50590</v>
      </c>
      <c r="B718" s="11" t="s">
        <v>24</v>
      </c>
      <c r="C718" s="11" t="s">
        <v>41</v>
      </c>
      <c r="D718" s="11" t="s">
        <v>47</v>
      </c>
      <c r="E718" s="11" t="s">
        <v>61</v>
      </c>
      <c r="F718" s="18">
        <v>25750</v>
      </c>
      <c r="G718" s="19">
        <v>25750</v>
      </c>
      <c r="H718" s="11" t="s">
        <v>20</v>
      </c>
      <c r="I718" s="11" t="s">
        <v>48</v>
      </c>
      <c r="J718" s="11" t="s">
        <v>22</v>
      </c>
      <c r="K718" s="11" t="s">
        <v>23</v>
      </c>
      <c r="L718" s="19">
        <f>VLOOKUP($A718,'FtLauderdale GTs'!$A:$Z,17,0)</f>
        <v>42522</v>
      </c>
      <c r="M718" s="6">
        <f>VLOOKUP($A718,'FtLauderdale GTs'!$A:$Z,24,0)</f>
        <v>0</v>
      </c>
      <c r="N718" s="6">
        <f>VLOOKUP($A718,'FtLauderdale GTs'!$A:$Z,25,0)</f>
        <v>0</v>
      </c>
      <c r="O718" s="6">
        <f>VLOOKUP($A718,'FtLauderdale GTs'!$A:$Z,26,0)</f>
        <v>0</v>
      </c>
      <c r="P718" s="6">
        <f t="shared" si="11"/>
        <v>0</v>
      </c>
    </row>
    <row r="719" spans="1:16" x14ac:dyDescent="0.25">
      <c r="A719" s="11">
        <v>50591</v>
      </c>
      <c r="B719" s="11" t="s">
        <v>24</v>
      </c>
      <c r="C719" s="11" t="s">
        <v>41</v>
      </c>
      <c r="D719" s="11" t="s">
        <v>47</v>
      </c>
      <c r="E719" s="11" t="s">
        <v>54</v>
      </c>
      <c r="F719" s="18">
        <v>26481</v>
      </c>
      <c r="G719" s="19">
        <v>26481</v>
      </c>
      <c r="H719" s="11" t="s">
        <v>20</v>
      </c>
      <c r="I719" s="11" t="s">
        <v>48</v>
      </c>
      <c r="J719" s="11" t="s">
        <v>22</v>
      </c>
      <c r="K719" s="11" t="s">
        <v>23</v>
      </c>
      <c r="L719" s="19">
        <f>VLOOKUP($A719,'FtLauderdale GTs'!$A:$Z,17,0)</f>
        <v>42644</v>
      </c>
      <c r="M719" s="6">
        <f>VLOOKUP($A719,'FtLauderdale GTs'!$A:$Z,24,0)</f>
        <v>0</v>
      </c>
      <c r="N719" s="6">
        <f>VLOOKUP($A719,'FtLauderdale GTs'!$A:$Z,25,0)</f>
        <v>0</v>
      </c>
      <c r="O719" s="6">
        <f>VLOOKUP($A719,'FtLauderdale GTs'!$A:$Z,26,0)</f>
        <v>0</v>
      </c>
      <c r="P719" s="6">
        <f t="shared" si="11"/>
        <v>0</v>
      </c>
    </row>
    <row r="720" spans="1:16" x14ac:dyDescent="0.25">
      <c r="A720" s="11">
        <v>50592</v>
      </c>
      <c r="B720" s="11" t="s">
        <v>24</v>
      </c>
      <c r="C720" s="11" t="s">
        <v>41</v>
      </c>
      <c r="D720" s="11" t="s">
        <v>47</v>
      </c>
      <c r="E720" s="11" t="s">
        <v>51</v>
      </c>
      <c r="F720" s="18">
        <v>28672</v>
      </c>
      <c r="G720" s="19">
        <v>28672</v>
      </c>
      <c r="H720" s="11" t="s">
        <v>20</v>
      </c>
      <c r="I720" s="11" t="s">
        <v>48</v>
      </c>
      <c r="J720" s="11" t="s">
        <v>22</v>
      </c>
      <c r="K720" s="11" t="s">
        <v>23</v>
      </c>
      <c r="L720" s="19">
        <f>VLOOKUP($A720,'FtLauderdale GTs'!$A:$Z,17,0)</f>
        <v>42522</v>
      </c>
      <c r="M720" s="6">
        <f>VLOOKUP($A720,'FtLauderdale GTs'!$A:$Z,24,0)</f>
        <v>0</v>
      </c>
      <c r="N720" s="6">
        <f>VLOOKUP($A720,'FtLauderdale GTs'!$A:$Z,25,0)</f>
        <v>0</v>
      </c>
      <c r="O720" s="6">
        <f>VLOOKUP($A720,'FtLauderdale GTs'!$A:$Z,26,0)</f>
        <v>0</v>
      </c>
      <c r="P720" s="6">
        <f t="shared" si="11"/>
        <v>0</v>
      </c>
    </row>
    <row r="721" spans="1:16" x14ac:dyDescent="0.25">
      <c r="A721" s="11">
        <v>50593</v>
      </c>
      <c r="B721" s="11" t="s">
        <v>24</v>
      </c>
      <c r="C721" s="11" t="s">
        <v>41</v>
      </c>
      <c r="D721" s="11" t="s">
        <v>47</v>
      </c>
      <c r="E721" s="11" t="s">
        <v>19</v>
      </c>
      <c r="F721" s="18">
        <v>29403</v>
      </c>
      <c r="G721" s="19">
        <v>29403</v>
      </c>
      <c r="H721" s="11" t="s">
        <v>20</v>
      </c>
      <c r="I721" s="11" t="s">
        <v>48</v>
      </c>
      <c r="J721" s="11" t="s">
        <v>22</v>
      </c>
      <c r="K721" s="11" t="s">
        <v>23</v>
      </c>
      <c r="L721" s="19">
        <f>VLOOKUP($A721,'FtLauderdale GTs'!$A:$Z,17,0)</f>
        <v>42644</v>
      </c>
      <c r="M721" s="6">
        <f>VLOOKUP($A721,'FtLauderdale GTs'!$A:$Z,24,0)</f>
        <v>0</v>
      </c>
      <c r="N721" s="6">
        <f>VLOOKUP($A721,'FtLauderdale GTs'!$A:$Z,25,0)</f>
        <v>0</v>
      </c>
      <c r="O721" s="6">
        <f>VLOOKUP($A721,'FtLauderdale GTs'!$A:$Z,26,0)</f>
        <v>0</v>
      </c>
      <c r="P721" s="6">
        <f t="shared" si="11"/>
        <v>0</v>
      </c>
    </row>
    <row r="722" spans="1:16" x14ac:dyDescent="0.25">
      <c r="A722" s="11">
        <v>50594</v>
      </c>
      <c r="B722" s="11" t="s">
        <v>24</v>
      </c>
      <c r="C722" s="11" t="s">
        <v>41</v>
      </c>
      <c r="D722" s="11" t="s">
        <v>47</v>
      </c>
      <c r="E722" s="11" t="s">
        <v>83</v>
      </c>
      <c r="F722" s="18">
        <v>30498</v>
      </c>
      <c r="G722" s="19">
        <v>30498</v>
      </c>
      <c r="H722" s="11" t="s">
        <v>20</v>
      </c>
      <c r="I722" s="11" t="s">
        <v>48</v>
      </c>
      <c r="J722" s="11" t="s">
        <v>22</v>
      </c>
      <c r="K722" s="11" t="s">
        <v>23</v>
      </c>
      <c r="L722" s="19">
        <f>VLOOKUP($A722,'FtLauderdale GTs'!$A:$Z,17,0)</f>
        <v>42522</v>
      </c>
      <c r="M722" s="6">
        <f>VLOOKUP($A722,'FtLauderdale GTs'!$A:$Z,24,0)</f>
        <v>0</v>
      </c>
      <c r="N722" s="6">
        <f>VLOOKUP($A722,'FtLauderdale GTs'!$A:$Z,25,0)</f>
        <v>0</v>
      </c>
      <c r="O722" s="6">
        <f>VLOOKUP($A722,'FtLauderdale GTs'!$A:$Z,26,0)</f>
        <v>0</v>
      </c>
      <c r="P722" s="6">
        <f t="shared" si="11"/>
        <v>0</v>
      </c>
    </row>
    <row r="723" spans="1:16" x14ac:dyDescent="0.25">
      <c r="A723" s="11">
        <v>50595</v>
      </c>
      <c r="B723" s="11" t="s">
        <v>24</v>
      </c>
      <c r="C723" s="11" t="s">
        <v>41</v>
      </c>
      <c r="D723" s="11" t="s">
        <v>47</v>
      </c>
      <c r="E723" s="11" t="s">
        <v>86</v>
      </c>
      <c r="F723" s="18">
        <v>31594</v>
      </c>
      <c r="G723" s="19">
        <v>31594</v>
      </c>
      <c r="H723" s="11" t="s">
        <v>20</v>
      </c>
      <c r="I723" s="11" t="s">
        <v>48</v>
      </c>
      <c r="J723" s="11" t="s">
        <v>22</v>
      </c>
      <c r="K723" s="11" t="s">
        <v>23</v>
      </c>
      <c r="L723" s="19">
        <f>VLOOKUP($A723,'FtLauderdale GTs'!$A:$Z,17,0)</f>
        <v>42644</v>
      </c>
      <c r="M723" s="6">
        <f>VLOOKUP($A723,'FtLauderdale GTs'!$A:$Z,24,0)</f>
        <v>0</v>
      </c>
      <c r="N723" s="6">
        <f>VLOOKUP($A723,'FtLauderdale GTs'!$A:$Z,25,0)</f>
        <v>0</v>
      </c>
      <c r="O723" s="6">
        <f>VLOOKUP($A723,'FtLauderdale GTs'!$A:$Z,26,0)</f>
        <v>0</v>
      </c>
      <c r="P723" s="6">
        <f t="shared" si="11"/>
        <v>0</v>
      </c>
    </row>
    <row r="724" spans="1:16" x14ac:dyDescent="0.25">
      <c r="A724" s="11">
        <v>50596</v>
      </c>
      <c r="B724" s="11" t="s">
        <v>24</v>
      </c>
      <c r="C724" s="11" t="s">
        <v>41</v>
      </c>
      <c r="D724" s="11" t="s">
        <v>47</v>
      </c>
      <c r="E724" s="11" t="s">
        <v>67</v>
      </c>
      <c r="F724" s="18">
        <v>31959</v>
      </c>
      <c r="G724" s="19">
        <v>31959</v>
      </c>
      <c r="H724" s="11" t="s">
        <v>20</v>
      </c>
      <c r="I724" s="11" t="s">
        <v>48</v>
      </c>
      <c r="J724" s="11" t="s">
        <v>22</v>
      </c>
      <c r="K724" s="11" t="s">
        <v>23</v>
      </c>
      <c r="L724" s="19">
        <f>VLOOKUP($A724,'FtLauderdale GTs'!$A:$Z,17,0)</f>
        <v>42522</v>
      </c>
      <c r="M724" s="6">
        <f>VLOOKUP($A724,'FtLauderdale GTs'!$A:$Z,24,0)</f>
        <v>0</v>
      </c>
      <c r="N724" s="6">
        <f>VLOOKUP($A724,'FtLauderdale GTs'!$A:$Z,25,0)</f>
        <v>0</v>
      </c>
      <c r="O724" s="6">
        <f>VLOOKUP($A724,'FtLauderdale GTs'!$A:$Z,26,0)</f>
        <v>0</v>
      </c>
      <c r="P724" s="6">
        <f t="shared" si="11"/>
        <v>0</v>
      </c>
    </row>
    <row r="725" spans="1:16" x14ac:dyDescent="0.25">
      <c r="A725" s="11">
        <v>50597</v>
      </c>
      <c r="B725" s="11" t="s">
        <v>24</v>
      </c>
      <c r="C725" s="11" t="s">
        <v>41</v>
      </c>
      <c r="D725" s="11" t="s">
        <v>47</v>
      </c>
      <c r="E725" s="11" t="s">
        <v>91</v>
      </c>
      <c r="F725" s="18">
        <v>32325</v>
      </c>
      <c r="G725" s="19">
        <v>32325</v>
      </c>
      <c r="H725" s="11" t="s">
        <v>20</v>
      </c>
      <c r="I725" s="11" t="s">
        <v>48</v>
      </c>
      <c r="J725" s="11" t="s">
        <v>22</v>
      </c>
      <c r="K725" s="11" t="s">
        <v>23</v>
      </c>
      <c r="L725" s="19">
        <f>VLOOKUP($A725,'FtLauderdale GTs'!$A:$Z,17,0)</f>
        <v>42644</v>
      </c>
      <c r="M725" s="6">
        <f>VLOOKUP($A725,'FtLauderdale GTs'!$A:$Z,24,0)</f>
        <v>0</v>
      </c>
      <c r="N725" s="6">
        <f>VLOOKUP($A725,'FtLauderdale GTs'!$A:$Z,25,0)</f>
        <v>0</v>
      </c>
      <c r="O725" s="6">
        <f>VLOOKUP($A725,'FtLauderdale GTs'!$A:$Z,26,0)</f>
        <v>0</v>
      </c>
      <c r="P725" s="6">
        <f t="shared" si="11"/>
        <v>0</v>
      </c>
    </row>
    <row r="726" spans="1:16" x14ac:dyDescent="0.25">
      <c r="A726" s="11">
        <v>50598</v>
      </c>
      <c r="B726" s="11" t="s">
        <v>24</v>
      </c>
      <c r="C726" s="11" t="s">
        <v>41</v>
      </c>
      <c r="D726" s="11" t="s">
        <v>47</v>
      </c>
      <c r="E726" s="11" t="s">
        <v>58</v>
      </c>
      <c r="F726" s="18">
        <v>33055</v>
      </c>
      <c r="G726" s="19">
        <v>33055</v>
      </c>
      <c r="H726" s="11" t="s">
        <v>20</v>
      </c>
      <c r="I726" s="11" t="s">
        <v>48</v>
      </c>
      <c r="J726" s="11" t="s">
        <v>22</v>
      </c>
      <c r="K726" s="11" t="s">
        <v>23</v>
      </c>
      <c r="L726" s="19">
        <f>VLOOKUP($A726,'FtLauderdale GTs'!$A:$Z,17,0)</f>
        <v>42522</v>
      </c>
      <c r="M726" s="6">
        <f>VLOOKUP($A726,'FtLauderdale GTs'!$A:$Z,24,0)</f>
        <v>0</v>
      </c>
      <c r="N726" s="6">
        <f>VLOOKUP($A726,'FtLauderdale GTs'!$A:$Z,25,0)</f>
        <v>0</v>
      </c>
      <c r="O726" s="6">
        <f>VLOOKUP($A726,'FtLauderdale GTs'!$A:$Z,26,0)</f>
        <v>0</v>
      </c>
      <c r="P726" s="6">
        <f t="shared" si="11"/>
        <v>0</v>
      </c>
    </row>
    <row r="727" spans="1:16" x14ac:dyDescent="0.25">
      <c r="A727" s="11">
        <v>50599</v>
      </c>
      <c r="B727" s="11" t="s">
        <v>24</v>
      </c>
      <c r="C727" s="11" t="s">
        <v>41</v>
      </c>
      <c r="D727" s="11" t="s">
        <v>47</v>
      </c>
      <c r="E727" s="11" t="s">
        <v>87</v>
      </c>
      <c r="F727" s="18">
        <v>33420</v>
      </c>
      <c r="G727" s="19">
        <v>33420</v>
      </c>
      <c r="H727" s="11" t="s">
        <v>20</v>
      </c>
      <c r="I727" s="11" t="s">
        <v>48</v>
      </c>
      <c r="J727" s="11" t="s">
        <v>22</v>
      </c>
      <c r="K727" s="11" t="s">
        <v>23</v>
      </c>
      <c r="L727" s="19">
        <f>VLOOKUP($A727,'FtLauderdale GTs'!$A:$Z,17,0)</f>
        <v>42644</v>
      </c>
      <c r="M727" s="6">
        <f>VLOOKUP($A727,'FtLauderdale GTs'!$A:$Z,24,0)</f>
        <v>0</v>
      </c>
      <c r="N727" s="6">
        <f>VLOOKUP($A727,'FtLauderdale GTs'!$A:$Z,25,0)</f>
        <v>0</v>
      </c>
      <c r="O727" s="6">
        <f>VLOOKUP($A727,'FtLauderdale GTs'!$A:$Z,26,0)</f>
        <v>0</v>
      </c>
      <c r="P727" s="6">
        <f t="shared" si="11"/>
        <v>0</v>
      </c>
    </row>
    <row r="728" spans="1:16" x14ac:dyDescent="0.25">
      <c r="A728" s="11">
        <v>50601</v>
      </c>
      <c r="B728" s="11" t="s">
        <v>24</v>
      </c>
      <c r="C728" s="11" t="s">
        <v>41</v>
      </c>
      <c r="D728" s="11" t="s">
        <v>47</v>
      </c>
      <c r="E728" s="11" t="s">
        <v>138</v>
      </c>
      <c r="F728" s="18">
        <v>34151</v>
      </c>
      <c r="G728" s="19">
        <v>34151</v>
      </c>
      <c r="H728" s="11" t="s">
        <v>20</v>
      </c>
      <c r="I728" s="11" t="s">
        <v>48</v>
      </c>
      <c r="J728" s="11" t="s">
        <v>22</v>
      </c>
      <c r="K728" s="11" t="s">
        <v>23</v>
      </c>
      <c r="L728" s="19">
        <f>VLOOKUP($A728,'FtLauderdale GTs'!$A:$Z,17,0)</f>
        <v>42522</v>
      </c>
      <c r="M728" s="6">
        <f>VLOOKUP($A728,'FtLauderdale GTs'!$A:$Z,24,0)</f>
        <v>0</v>
      </c>
      <c r="N728" s="6">
        <f>VLOOKUP($A728,'FtLauderdale GTs'!$A:$Z,25,0)</f>
        <v>0</v>
      </c>
      <c r="O728" s="6">
        <f>VLOOKUP($A728,'FtLauderdale GTs'!$A:$Z,26,0)</f>
        <v>0</v>
      </c>
      <c r="P728" s="6">
        <f t="shared" si="11"/>
        <v>0</v>
      </c>
    </row>
    <row r="729" spans="1:16" x14ac:dyDescent="0.25">
      <c r="A729" s="11">
        <v>50602</v>
      </c>
      <c r="B729" s="11" t="s">
        <v>24</v>
      </c>
      <c r="C729" s="11" t="s">
        <v>41</v>
      </c>
      <c r="D729" s="11" t="s">
        <v>47</v>
      </c>
      <c r="E729" s="11" t="s">
        <v>227</v>
      </c>
      <c r="F729" s="18">
        <v>34516</v>
      </c>
      <c r="G729" s="19">
        <v>34516</v>
      </c>
      <c r="H729" s="11" t="s">
        <v>20</v>
      </c>
      <c r="I729" s="11" t="s">
        <v>48</v>
      </c>
      <c r="J729" s="11" t="s">
        <v>22</v>
      </c>
      <c r="K729" s="11" t="s">
        <v>23</v>
      </c>
      <c r="L729" s="19">
        <f>VLOOKUP($A729,'FtLauderdale GTs'!$A:$Z,17,0)</f>
        <v>42644</v>
      </c>
      <c r="M729" s="6">
        <f>VLOOKUP($A729,'FtLauderdale GTs'!$A:$Z,24,0)</f>
        <v>0</v>
      </c>
      <c r="N729" s="6">
        <f>VLOOKUP($A729,'FtLauderdale GTs'!$A:$Z,25,0)</f>
        <v>0</v>
      </c>
      <c r="O729" s="6">
        <f>VLOOKUP($A729,'FtLauderdale GTs'!$A:$Z,26,0)</f>
        <v>0</v>
      </c>
      <c r="P729" s="6">
        <f t="shared" si="11"/>
        <v>0</v>
      </c>
    </row>
    <row r="730" spans="1:16" x14ac:dyDescent="0.25">
      <c r="A730" s="11">
        <v>50603</v>
      </c>
      <c r="B730" s="11" t="s">
        <v>24</v>
      </c>
      <c r="C730" s="11" t="s">
        <v>41</v>
      </c>
      <c r="D730" s="11" t="s">
        <v>47</v>
      </c>
      <c r="E730" s="11" t="s">
        <v>43</v>
      </c>
      <c r="F730" s="18">
        <v>34881</v>
      </c>
      <c r="G730" s="19">
        <v>34881</v>
      </c>
      <c r="H730" s="11" t="s">
        <v>20</v>
      </c>
      <c r="I730" s="11" t="s">
        <v>48</v>
      </c>
      <c r="J730" s="11" t="s">
        <v>22</v>
      </c>
      <c r="K730" s="11" t="s">
        <v>23</v>
      </c>
      <c r="L730" s="19">
        <f>VLOOKUP($A730,'FtLauderdale GTs'!$A:$Z,17,0)</f>
        <v>42522</v>
      </c>
      <c r="M730" s="6">
        <f>VLOOKUP($A730,'FtLauderdale GTs'!$A:$Z,24,0)</f>
        <v>0</v>
      </c>
      <c r="N730" s="6">
        <f>VLOOKUP($A730,'FtLauderdale GTs'!$A:$Z,25,0)</f>
        <v>0</v>
      </c>
      <c r="O730" s="6">
        <f>VLOOKUP($A730,'FtLauderdale GTs'!$A:$Z,26,0)</f>
        <v>0</v>
      </c>
      <c r="P730" s="6">
        <f t="shared" si="11"/>
        <v>0</v>
      </c>
    </row>
    <row r="731" spans="1:16" x14ac:dyDescent="0.25">
      <c r="A731" s="11">
        <v>50604</v>
      </c>
      <c r="B731" s="11" t="s">
        <v>24</v>
      </c>
      <c r="C731" s="11" t="s">
        <v>41</v>
      </c>
      <c r="D731" s="11" t="s">
        <v>47</v>
      </c>
      <c r="E731" s="11" t="s">
        <v>189</v>
      </c>
      <c r="F731" s="18">
        <v>35247</v>
      </c>
      <c r="G731" s="19">
        <v>35247</v>
      </c>
      <c r="H731" s="11" t="s">
        <v>20</v>
      </c>
      <c r="I731" s="11" t="s">
        <v>48</v>
      </c>
      <c r="J731" s="11" t="s">
        <v>22</v>
      </c>
      <c r="K731" s="11" t="s">
        <v>23</v>
      </c>
      <c r="L731" s="19">
        <f>VLOOKUP($A731,'FtLauderdale GTs'!$A:$Z,17,0)</f>
        <v>42644</v>
      </c>
      <c r="M731" s="6">
        <f>VLOOKUP($A731,'FtLauderdale GTs'!$A:$Z,24,0)</f>
        <v>0</v>
      </c>
      <c r="N731" s="6">
        <f>VLOOKUP($A731,'FtLauderdale GTs'!$A:$Z,25,0)</f>
        <v>0</v>
      </c>
      <c r="O731" s="6">
        <f>VLOOKUP($A731,'FtLauderdale GTs'!$A:$Z,26,0)</f>
        <v>0</v>
      </c>
      <c r="P731" s="6">
        <f t="shared" si="11"/>
        <v>0</v>
      </c>
    </row>
    <row r="732" spans="1:16" x14ac:dyDescent="0.25">
      <c r="A732" s="11">
        <v>50605</v>
      </c>
      <c r="B732" s="11" t="s">
        <v>24</v>
      </c>
      <c r="C732" s="11" t="s">
        <v>41</v>
      </c>
      <c r="D732" s="11" t="s">
        <v>47</v>
      </c>
      <c r="E732" s="11" t="s">
        <v>191</v>
      </c>
      <c r="F732" s="18">
        <v>35977</v>
      </c>
      <c r="G732" s="19">
        <v>35977</v>
      </c>
      <c r="H732" s="11" t="s">
        <v>20</v>
      </c>
      <c r="I732" s="11" t="s">
        <v>48</v>
      </c>
      <c r="J732" s="11" t="s">
        <v>22</v>
      </c>
      <c r="K732" s="11" t="s">
        <v>23</v>
      </c>
      <c r="L732" s="19">
        <f>VLOOKUP($A732,'FtLauderdale GTs'!$A:$Z,17,0)</f>
        <v>42522</v>
      </c>
      <c r="M732" s="6">
        <f>VLOOKUP($A732,'FtLauderdale GTs'!$A:$Z,24,0)</f>
        <v>0</v>
      </c>
      <c r="N732" s="6">
        <f>VLOOKUP($A732,'FtLauderdale GTs'!$A:$Z,25,0)</f>
        <v>0</v>
      </c>
      <c r="O732" s="6">
        <f>VLOOKUP($A732,'FtLauderdale GTs'!$A:$Z,26,0)</f>
        <v>0</v>
      </c>
      <c r="P732" s="6">
        <f t="shared" si="11"/>
        <v>0</v>
      </c>
    </row>
    <row r="733" spans="1:16" x14ac:dyDescent="0.25">
      <c r="A733" s="11">
        <v>50606</v>
      </c>
      <c r="B733" s="11" t="s">
        <v>24</v>
      </c>
      <c r="C733" s="11" t="s">
        <v>41</v>
      </c>
      <c r="D733" s="11" t="s">
        <v>47</v>
      </c>
      <c r="E733" s="11" t="s">
        <v>190</v>
      </c>
      <c r="F733" s="18">
        <v>36342</v>
      </c>
      <c r="G733" s="19">
        <v>36342</v>
      </c>
      <c r="H733" s="11" t="s">
        <v>20</v>
      </c>
      <c r="I733" s="11" t="s">
        <v>48</v>
      </c>
      <c r="J733" s="11" t="s">
        <v>22</v>
      </c>
      <c r="K733" s="11" t="s">
        <v>23</v>
      </c>
      <c r="L733" s="19">
        <f>VLOOKUP($A733,'FtLauderdale GTs'!$A:$Z,17,0)</f>
        <v>42644</v>
      </c>
      <c r="M733" s="6">
        <f>VLOOKUP($A733,'FtLauderdale GTs'!$A:$Z,24,0)</f>
        <v>0</v>
      </c>
      <c r="N733" s="6">
        <f>VLOOKUP($A733,'FtLauderdale GTs'!$A:$Z,25,0)</f>
        <v>0</v>
      </c>
      <c r="O733" s="6">
        <f>VLOOKUP($A733,'FtLauderdale GTs'!$A:$Z,26,0)</f>
        <v>0</v>
      </c>
      <c r="P733" s="6">
        <f t="shared" si="11"/>
        <v>0</v>
      </c>
    </row>
    <row r="734" spans="1:16" x14ac:dyDescent="0.25">
      <c r="A734" s="11">
        <v>50607</v>
      </c>
      <c r="B734" s="11" t="s">
        <v>24</v>
      </c>
      <c r="C734" s="11" t="s">
        <v>41</v>
      </c>
      <c r="D734" s="11" t="s">
        <v>47</v>
      </c>
      <c r="E734" s="11" t="s">
        <v>92</v>
      </c>
      <c r="F734" s="18">
        <v>36708</v>
      </c>
      <c r="G734" s="19">
        <v>36708</v>
      </c>
      <c r="H734" s="11" t="s">
        <v>20</v>
      </c>
      <c r="I734" s="11" t="s">
        <v>48</v>
      </c>
      <c r="J734" s="11" t="s">
        <v>22</v>
      </c>
      <c r="K734" s="11" t="s">
        <v>23</v>
      </c>
      <c r="L734" s="19">
        <f>VLOOKUP($A734,'FtLauderdale GTs'!$A:$Z,17,0)</f>
        <v>42522</v>
      </c>
      <c r="M734" s="6">
        <f>VLOOKUP($A734,'FtLauderdale GTs'!$A:$Z,24,0)</f>
        <v>0</v>
      </c>
      <c r="N734" s="6">
        <f>VLOOKUP($A734,'FtLauderdale GTs'!$A:$Z,25,0)</f>
        <v>0</v>
      </c>
      <c r="O734" s="6">
        <f>VLOOKUP($A734,'FtLauderdale GTs'!$A:$Z,26,0)</f>
        <v>0</v>
      </c>
      <c r="P734" s="6">
        <f t="shared" si="11"/>
        <v>0</v>
      </c>
    </row>
    <row r="735" spans="1:16" x14ac:dyDescent="0.25">
      <c r="A735" s="11">
        <v>50608</v>
      </c>
      <c r="B735" s="11" t="s">
        <v>24</v>
      </c>
      <c r="C735" s="11" t="s">
        <v>41</v>
      </c>
      <c r="D735" s="11" t="s">
        <v>47</v>
      </c>
      <c r="E735" s="11" t="s">
        <v>72</v>
      </c>
      <c r="F735" s="18">
        <v>37073</v>
      </c>
      <c r="G735" s="19">
        <v>37073</v>
      </c>
      <c r="H735" s="11" t="s">
        <v>20</v>
      </c>
      <c r="I735" s="11" t="s">
        <v>48</v>
      </c>
      <c r="J735" s="11" t="s">
        <v>22</v>
      </c>
      <c r="K735" s="11" t="s">
        <v>23</v>
      </c>
      <c r="L735" s="19">
        <f>VLOOKUP($A735,'FtLauderdale GTs'!$A:$Z,17,0)</f>
        <v>42644</v>
      </c>
      <c r="M735" s="6">
        <f>VLOOKUP($A735,'FtLauderdale GTs'!$A:$Z,24,0)</f>
        <v>0</v>
      </c>
      <c r="N735" s="6">
        <f>VLOOKUP($A735,'FtLauderdale GTs'!$A:$Z,25,0)</f>
        <v>0</v>
      </c>
      <c r="O735" s="6">
        <f>VLOOKUP($A735,'FtLauderdale GTs'!$A:$Z,26,0)</f>
        <v>0</v>
      </c>
      <c r="P735" s="6">
        <f t="shared" si="11"/>
        <v>0</v>
      </c>
    </row>
    <row r="736" spans="1:16" x14ac:dyDescent="0.25">
      <c r="A736" s="11">
        <v>53087</v>
      </c>
      <c r="B736" s="11" t="s">
        <v>24</v>
      </c>
      <c r="C736" s="11" t="s">
        <v>41</v>
      </c>
      <c r="D736" s="11" t="s">
        <v>47</v>
      </c>
      <c r="E736" s="11" t="s">
        <v>61</v>
      </c>
      <c r="F736" s="18">
        <v>25750</v>
      </c>
      <c r="G736" s="19">
        <v>25750</v>
      </c>
      <c r="H736" s="11" t="s">
        <v>20</v>
      </c>
      <c r="I736" s="11" t="s">
        <v>48</v>
      </c>
      <c r="J736" s="11" t="s">
        <v>52</v>
      </c>
      <c r="K736" s="11" t="s">
        <v>23</v>
      </c>
      <c r="L736" s="19">
        <f>VLOOKUP($A736,'FtLauderdale GTs'!$A:$Z,17,0)</f>
        <v>42522</v>
      </c>
      <c r="M736" s="6">
        <f>VLOOKUP($A736,'FtLauderdale GTs'!$A:$Z,24,0)</f>
        <v>0</v>
      </c>
      <c r="N736" s="6">
        <f>VLOOKUP($A736,'FtLauderdale GTs'!$A:$Z,25,0)</f>
        <v>0</v>
      </c>
      <c r="O736" s="6">
        <f>VLOOKUP($A736,'FtLauderdale GTs'!$A:$Z,26,0)</f>
        <v>0</v>
      </c>
      <c r="P736" s="6">
        <f t="shared" si="11"/>
        <v>0</v>
      </c>
    </row>
    <row r="737" spans="1:16" x14ac:dyDescent="0.25">
      <c r="A737" s="11">
        <v>53020</v>
      </c>
      <c r="B737" s="11" t="s">
        <v>24</v>
      </c>
      <c r="C737" s="11" t="s">
        <v>41</v>
      </c>
      <c r="D737" s="11" t="s">
        <v>47</v>
      </c>
      <c r="E737" s="11" t="s">
        <v>61</v>
      </c>
      <c r="F737" s="18">
        <v>25750</v>
      </c>
      <c r="G737" s="19">
        <v>25750</v>
      </c>
      <c r="H737" s="11" t="s">
        <v>20</v>
      </c>
      <c r="I737" s="11" t="s">
        <v>48</v>
      </c>
      <c r="J737" s="11" t="s">
        <v>280</v>
      </c>
      <c r="K737" s="11" t="s">
        <v>23</v>
      </c>
      <c r="L737" s="19">
        <f>VLOOKUP($A737,'FtLauderdale GTs'!$A:$Z,17,0)</f>
        <v>42644</v>
      </c>
      <c r="M737" s="6">
        <f>VLOOKUP($A737,'FtLauderdale GTs'!$A:$Z,24,0)</f>
        <v>0</v>
      </c>
      <c r="N737" s="6">
        <f>VLOOKUP($A737,'FtLauderdale GTs'!$A:$Z,25,0)</f>
        <v>0</v>
      </c>
      <c r="O737" s="6">
        <f>VLOOKUP($A737,'FtLauderdale GTs'!$A:$Z,26,0)</f>
        <v>0</v>
      </c>
      <c r="P737" s="6">
        <f t="shared" si="11"/>
        <v>0</v>
      </c>
    </row>
    <row r="738" spans="1:16" x14ac:dyDescent="0.25">
      <c r="A738" s="11">
        <v>53021</v>
      </c>
      <c r="B738" s="11" t="s">
        <v>24</v>
      </c>
      <c r="C738" s="11" t="s">
        <v>41</v>
      </c>
      <c r="D738" s="11" t="s">
        <v>47</v>
      </c>
      <c r="E738" s="11" t="s">
        <v>54</v>
      </c>
      <c r="F738" s="18">
        <v>26481</v>
      </c>
      <c r="G738" s="19">
        <v>26481</v>
      </c>
      <c r="H738" s="11" t="s">
        <v>20</v>
      </c>
      <c r="I738" s="11" t="s">
        <v>48</v>
      </c>
      <c r="J738" s="11" t="s">
        <v>280</v>
      </c>
      <c r="K738" s="11" t="s">
        <v>23</v>
      </c>
      <c r="L738" s="19">
        <f>VLOOKUP($A738,'FtLauderdale GTs'!$A:$Z,17,0)</f>
        <v>42522</v>
      </c>
      <c r="M738" s="6">
        <f>VLOOKUP($A738,'FtLauderdale GTs'!$A:$Z,24,0)</f>
        <v>0</v>
      </c>
      <c r="N738" s="6">
        <f>VLOOKUP($A738,'FtLauderdale GTs'!$A:$Z,25,0)</f>
        <v>0</v>
      </c>
      <c r="O738" s="6">
        <f>VLOOKUP($A738,'FtLauderdale GTs'!$A:$Z,26,0)</f>
        <v>0</v>
      </c>
      <c r="P738" s="6">
        <f t="shared" si="11"/>
        <v>0</v>
      </c>
    </row>
    <row r="739" spans="1:16" x14ac:dyDescent="0.25">
      <c r="A739" s="11">
        <v>53022</v>
      </c>
      <c r="B739" s="11" t="s">
        <v>24</v>
      </c>
      <c r="C739" s="11" t="s">
        <v>41</v>
      </c>
      <c r="D739" s="11" t="s">
        <v>47</v>
      </c>
      <c r="E739" s="11" t="s">
        <v>87</v>
      </c>
      <c r="F739" s="18">
        <v>33420</v>
      </c>
      <c r="G739" s="19">
        <v>33420</v>
      </c>
      <c r="H739" s="11" t="s">
        <v>20</v>
      </c>
      <c r="I739" s="11" t="s">
        <v>48</v>
      </c>
      <c r="J739" s="11" t="s">
        <v>280</v>
      </c>
      <c r="K739" s="11" t="s">
        <v>23</v>
      </c>
      <c r="L739" s="19">
        <f>VLOOKUP($A739,'FtLauderdale GTs'!$A:$Z,17,0)</f>
        <v>42644</v>
      </c>
      <c r="M739" s="6">
        <f>VLOOKUP($A739,'FtLauderdale GTs'!$A:$Z,24,0)</f>
        <v>0</v>
      </c>
      <c r="N739" s="6">
        <f>VLOOKUP($A739,'FtLauderdale GTs'!$A:$Z,25,0)</f>
        <v>0</v>
      </c>
      <c r="O739" s="6">
        <f>VLOOKUP($A739,'FtLauderdale GTs'!$A:$Z,26,0)</f>
        <v>0</v>
      </c>
      <c r="P739" s="6">
        <f t="shared" si="11"/>
        <v>0</v>
      </c>
    </row>
    <row r="740" spans="1:16" x14ac:dyDescent="0.25">
      <c r="A740" s="11">
        <v>53023</v>
      </c>
      <c r="B740" s="11" t="s">
        <v>24</v>
      </c>
      <c r="C740" s="11" t="s">
        <v>41</v>
      </c>
      <c r="D740" s="11" t="s">
        <v>47</v>
      </c>
      <c r="E740" s="11" t="s">
        <v>38</v>
      </c>
      <c r="F740" s="18">
        <v>33786</v>
      </c>
      <c r="G740" s="19">
        <v>33786</v>
      </c>
      <c r="H740" s="11" t="s">
        <v>20</v>
      </c>
      <c r="I740" s="11" t="s">
        <v>48</v>
      </c>
      <c r="J740" s="11" t="s">
        <v>280</v>
      </c>
      <c r="K740" s="11" t="s">
        <v>23</v>
      </c>
      <c r="L740" s="19">
        <f>VLOOKUP($A740,'FtLauderdale GTs'!$A:$Z,17,0)</f>
        <v>42522</v>
      </c>
      <c r="M740" s="6">
        <f>VLOOKUP($A740,'FtLauderdale GTs'!$A:$Z,24,0)</f>
        <v>0</v>
      </c>
      <c r="N740" s="6">
        <f>VLOOKUP($A740,'FtLauderdale GTs'!$A:$Z,25,0)</f>
        <v>0</v>
      </c>
      <c r="O740" s="6">
        <f>VLOOKUP($A740,'FtLauderdale GTs'!$A:$Z,26,0)</f>
        <v>0</v>
      </c>
      <c r="P740" s="6">
        <f t="shared" si="11"/>
        <v>0</v>
      </c>
    </row>
    <row r="741" spans="1:16" x14ac:dyDescent="0.25">
      <c r="A741" s="11">
        <v>53024</v>
      </c>
      <c r="B741" s="11" t="s">
        <v>24</v>
      </c>
      <c r="C741" s="11" t="s">
        <v>41</v>
      </c>
      <c r="D741" s="11" t="s">
        <v>47</v>
      </c>
      <c r="E741" s="11" t="s">
        <v>138</v>
      </c>
      <c r="F741" s="18">
        <v>34151</v>
      </c>
      <c r="G741" s="19">
        <v>34151</v>
      </c>
      <c r="H741" s="11" t="s">
        <v>20</v>
      </c>
      <c r="I741" s="11" t="s">
        <v>48</v>
      </c>
      <c r="J741" s="11" t="s">
        <v>280</v>
      </c>
      <c r="K741" s="11" t="s">
        <v>23</v>
      </c>
      <c r="L741" s="19">
        <f>VLOOKUP($A741,'FtLauderdale GTs'!$A:$Z,17,0)</f>
        <v>42644</v>
      </c>
      <c r="M741" s="6">
        <f>VLOOKUP($A741,'FtLauderdale GTs'!$A:$Z,24,0)</f>
        <v>0</v>
      </c>
      <c r="N741" s="6">
        <f>VLOOKUP($A741,'FtLauderdale GTs'!$A:$Z,25,0)</f>
        <v>0</v>
      </c>
      <c r="O741" s="6">
        <f>VLOOKUP($A741,'FtLauderdale GTs'!$A:$Z,26,0)</f>
        <v>0</v>
      </c>
      <c r="P741" s="6">
        <f t="shared" si="11"/>
        <v>0</v>
      </c>
    </row>
    <row r="742" spans="1:16" x14ac:dyDescent="0.25">
      <c r="A742" s="11">
        <v>52744</v>
      </c>
      <c r="B742" s="11" t="s">
        <v>24</v>
      </c>
      <c r="C742" s="11" t="s">
        <v>41</v>
      </c>
      <c r="D742" s="11" t="s">
        <v>47</v>
      </c>
      <c r="E742" s="11" t="s">
        <v>61</v>
      </c>
      <c r="F742" s="18">
        <v>25750</v>
      </c>
      <c r="G742" s="19">
        <v>25750</v>
      </c>
      <c r="H742" s="11" t="s">
        <v>20</v>
      </c>
      <c r="I742" s="11" t="s">
        <v>48</v>
      </c>
      <c r="J742" s="11" t="s">
        <v>272</v>
      </c>
      <c r="K742" s="11" t="s">
        <v>23</v>
      </c>
      <c r="L742" s="19">
        <f>VLOOKUP($A742,'FtLauderdale GTs'!$A:$Z,17,0)</f>
        <v>42522</v>
      </c>
      <c r="M742" s="6">
        <f>VLOOKUP($A742,'FtLauderdale GTs'!$A:$Z,24,0)</f>
        <v>0</v>
      </c>
      <c r="N742" s="6">
        <f>VLOOKUP($A742,'FtLauderdale GTs'!$A:$Z,25,0)</f>
        <v>0</v>
      </c>
      <c r="O742" s="6">
        <f>VLOOKUP($A742,'FtLauderdale GTs'!$A:$Z,26,0)</f>
        <v>0</v>
      </c>
      <c r="P742" s="6">
        <f t="shared" si="11"/>
        <v>0</v>
      </c>
    </row>
    <row r="743" spans="1:16" x14ac:dyDescent="0.25">
      <c r="A743" s="11">
        <v>51891</v>
      </c>
      <c r="B743" s="11" t="s">
        <v>24</v>
      </c>
      <c r="C743" s="11" t="s">
        <v>41</v>
      </c>
      <c r="D743" s="11" t="s">
        <v>47</v>
      </c>
      <c r="E743" s="11" t="s">
        <v>19</v>
      </c>
      <c r="F743" s="18">
        <v>29403</v>
      </c>
      <c r="G743" s="19">
        <v>29403</v>
      </c>
      <c r="H743" s="11" t="s">
        <v>20</v>
      </c>
      <c r="I743" s="11" t="s">
        <v>48</v>
      </c>
      <c r="J743" s="11" t="s">
        <v>248</v>
      </c>
      <c r="K743" s="11" t="s">
        <v>23</v>
      </c>
      <c r="L743" s="19">
        <f>VLOOKUP($A743,'FtLauderdale GTs'!$A:$Z,17,0)</f>
        <v>42644</v>
      </c>
      <c r="M743" s="6">
        <f>VLOOKUP($A743,'FtLauderdale GTs'!$A:$Z,24,0)</f>
        <v>0</v>
      </c>
      <c r="N743" s="6">
        <f>VLOOKUP($A743,'FtLauderdale GTs'!$A:$Z,25,0)</f>
        <v>0</v>
      </c>
      <c r="O743" s="6">
        <f>VLOOKUP($A743,'FtLauderdale GTs'!$A:$Z,26,0)</f>
        <v>0</v>
      </c>
      <c r="P743" s="6">
        <f t="shared" si="11"/>
        <v>0</v>
      </c>
    </row>
    <row r="744" spans="1:16" x14ac:dyDescent="0.25">
      <c r="A744" s="11">
        <v>51892</v>
      </c>
      <c r="B744" s="11" t="s">
        <v>24</v>
      </c>
      <c r="C744" s="11" t="s">
        <v>41</v>
      </c>
      <c r="D744" s="11" t="s">
        <v>47</v>
      </c>
      <c r="E744" s="11" t="s">
        <v>86</v>
      </c>
      <c r="F744" s="18">
        <v>31594</v>
      </c>
      <c r="G744" s="19">
        <v>31594</v>
      </c>
      <c r="H744" s="11" t="s">
        <v>20</v>
      </c>
      <c r="I744" s="11" t="s">
        <v>48</v>
      </c>
      <c r="J744" s="11" t="s">
        <v>248</v>
      </c>
      <c r="K744" s="11" t="s">
        <v>23</v>
      </c>
      <c r="L744" s="19">
        <f>VLOOKUP($A744,'FtLauderdale GTs'!$A:$Z,17,0)</f>
        <v>42522</v>
      </c>
      <c r="M744" s="6">
        <f>VLOOKUP($A744,'FtLauderdale GTs'!$A:$Z,24,0)</f>
        <v>0</v>
      </c>
      <c r="N744" s="6">
        <f>VLOOKUP($A744,'FtLauderdale GTs'!$A:$Z,25,0)</f>
        <v>0</v>
      </c>
      <c r="O744" s="6">
        <f>VLOOKUP($A744,'FtLauderdale GTs'!$A:$Z,26,0)</f>
        <v>0</v>
      </c>
      <c r="P744" s="6">
        <f t="shared" si="11"/>
        <v>0</v>
      </c>
    </row>
    <row r="745" spans="1:16" x14ac:dyDescent="0.25">
      <c r="A745" s="11">
        <v>51914</v>
      </c>
      <c r="B745" s="11" t="s">
        <v>24</v>
      </c>
      <c r="C745" s="11" t="s">
        <v>41</v>
      </c>
      <c r="D745" s="11" t="s">
        <v>47</v>
      </c>
      <c r="E745" s="11" t="s">
        <v>61</v>
      </c>
      <c r="F745" s="18">
        <v>25750</v>
      </c>
      <c r="G745" s="19">
        <v>25750</v>
      </c>
      <c r="H745" s="11" t="s">
        <v>20</v>
      </c>
      <c r="I745" s="11" t="s">
        <v>48</v>
      </c>
      <c r="J745" s="11" t="s">
        <v>251</v>
      </c>
      <c r="K745" s="11" t="s">
        <v>23</v>
      </c>
      <c r="L745" s="19">
        <f>VLOOKUP($A745,'FtLauderdale GTs'!$A:$Z,17,0)</f>
        <v>42644</v>
      </c>
      <c r="M745" s="6">
        <f>VLOOKUP($A745,'FtLauderdale GTs'!$A:$Z,24,0)</f>
        <v>0</v>
      </c>
      <c r="N745" s="6">
        <f>VLOOKUP($A745,'FtLauderdale GTs'!$A:$Z,25,0)</f>
        <v>0</v>
      </c>
      <c r="O745" s="6">
        <f>VLOOKUP($A745,'FtLauderdale GTs'!$A:$Z,26,0)</f>
        <v>0</v>
      </c>
      <c r="P745" s="6">
        <f t="shared" si="11"/>
        <v>0</v>
      </c>
    </row>
    <row r="746" spans="1:16" x14ac:dyDescent="0.25">
      <c r="A746" s="11">
        <v>51915</v>
      </c>
      <c r="B746" s="11" t="s">
        <v>24</v>
      </c>
      <c r="C746" s="11" t="s">
        <v>41</v>
      </c>
      <c r="D746" s="11" t="s">
        <v>47</v>
      </c>
      <c r="E746" s="11" t="s">
        <v>54</v>
      </c>
      <c r="F746" s="18">
        <v>26481</v>
      </c>
      <c r="G746" s="19">
        <v>26481</v>
      </c>
      <c r="H746" s="11" t="s">
        <v>20</v>
      </c>
      <c r="I746" s="11" t="s">
        <v>48</v>
      </c>
      <c r="J746" s="11" t="s">
        <v>251</v>
      </c>
      <c r="K746" s="11" t="s">
        <v>23</v>
      </c>
      <c r="L746" s="19">
        <f>VLOOKUP($A746,'FtLauderdale GTs'!$A:$Z,17,0)</f>
        <v>42522</v>
      </c>
      <c r="M746" s="6">
        <f>VLOOKUP($A746,'FtLauderdale GTs'!$A:$Z,24,0)</f>
        <v>0</v>
      </c>
      <c r="N746" s="6">
        <f>VLOOKUP($A746,'FtLauderdale GTs'!$A:$Z,25,0)</f>
        <v>0</v>
      </c>
      <c r="O746" s="6">
        <f>VLOOKUP($A746,'FtLauderdale GTs'!$A:$Z,26,0)</f>
        <v>0</v>
      </c>
      <c r="P746" s="6">
        <f t="shared" si="11"/>
        <v>0</v>
      </c>
    </row>
    <row r="747" spans="1:16" x14ac:dyDescent="0.25">
      <c r="A747" s="11">
        <v>51916</v>
      </c>
      <c r="B747" s="11" t="s">
        <v>24</v>
      </c>
      <c r="C747" s="11" t="s">
        <v>41</v>
      </c>
      <c r="D747" s="11" t="s">
        <v>47</v>
      </c>
      <c r="E747" s="11" t="s">
        <v>138</v>
      </c>
      <c r="F747" s="18">
        <v>34151</v>
      </c>
      <c r="G747" s="19">
        <v>34151</v>
      </c>
      <c r="H747" s="11" t="s">
        <v>20</v>
      </c>
      <c r="I747" s="11" t="s">
        <v>48</v>
      </c>
      <c r="J747" s="11" t="s">
        <v>251</v>
      </c>
      <c r="K747" s="11" t="s">
        <v>23</v>
      </c>
      <c r="L747" s="19">
        <f>VLOOKUP($A747,'FtLauderdale GTs'!$A:$Z,17,0)</f>
        <v>42644</v>
      </c>
      <c r="M747" s="6">
        <f>VLOOKUP($A747,'FtLauderdale GTs'!$A:$Z,24,0)</f>
        <v>0</v>
      </c>
      <c r="N747" s="6">
        <f>VLOOKUP($A747,'FtLauderdale GTs'!$A:$Z,25,0)</f>
        <v>0</v>
      </c>
      <c r="O747" s="6">
        <f>VLOOKUP($A747,'FtLauderdale GTs'!$A:$Z,26,0)</f>
        <v>0</v>
      </c>
      <c r="P747" s="6">
        <f t="shared" si="11"/>
        <v>0</v>
      </c>
    </row>
    <row r="748" spans="1:16" x14ac:dyDescent="0.25">
      <c r="A748" s="11">
        <v>40844254</v>
      </c>
      <c r="B748" s="11" t="s">
        <v>24</v>
      </c>
      <c r="C748" s="11" t="s">
        <v>41</v>
      </c>
      <c r="D748" s="11" t="s">
        <v>47</v>
      </c>
      <c r="E748" s="11" t="s">
        <v>190</v>
      </c>
      <c r="F748" s="18">
        <v>36342</v>
      </c>
      <c r="G748" s="19">
        <v>36342</v>
      </c>
      <c r="H748" s="11" t="s">
        <v>20</v>
      </c>
      <c r="I748" s="11" t="s">
        <v>48</v>
      </c>
      <c r="J748" s="11" t="s">
        <v>407</v>
      </c>
      <c r="K748" s="11" t="s">
        <v>23</v>
      </c>
      <c r="L748" s="19">
        <f>VLOOKUP($A748,'FtLauderdale GTs'!$A:$Z,17,0)</f>
        <v>42522</v>
      </c>
      <c r="M748" s="6">
        <f>VLOOKUP($A748,'FtLauderdale GTs'!$A:$Z,24,0)</f>
        <v>0</v>
      </c>
      <c r="N748" s="6">
        <f>VLOOKUP($A748,'FtLauderdale GTs'!$A:$Z,25,0)</f>
        <v>0</v>
      </c>
      <c r="O748" s="6">
        <f>VLOOKUP($A748,'FtLauderdale GTs'!$A:$Z,26,0)</f>
        <v>0</v>
      </c>
      <c r="P748" s="6">
        <f t="shared" si="11"/>
        <v>0</v>
      </c>
    </row>
    <row r="749" spans="1:16" x14ac:dyDescent="0.25">
      <c r="A749" s="11">
        <v>41623407</v>
      </c>
      <c r="B749" s="11" t="s">
        <v>24</v>
      </c>
      <c r="C749" s="11" t="s">
        <v>41</v>
      </c>
      <c r="D749" s="11" t="s">
        <v>47</v>
      </c>
      <c r="E749" s="11" t="s">
        <v>19</v>
      </c>
      <c r="F749" s="18">
        <v>29403</v>
      </c>
      <c r="G749" s="19">
        <v>29403</v>
      </c>
      <c r="H749" s="11" t="s">
        <v>20</v>
      </c>
      <c r="I749" s="11" t="s">
        <v>48</v>
      </c>
      <c r="J749" s="11" t="s">
        <v>407</v>
      </c>
      <c r="K749" s="11" t="s">
        <v>23</v>
      </c>
      <c r="L749" s="19">
        <f>VLOOKUP($A749,'FtLauderdale GTs'!$A:$Z,17,0)</f>
        <v>42644</v>
      </c>
      <c r="M749" s="6">
        <f>VLOOKUP($A749,'FtLauderdale GTs'!$A:$Z,24,0)</f>
        <v>0</v>
      </c>
      <c r="N749" s="6">
        <f>VLOOKUP($A749,'FtLauderdale GTs'!$A:$Z,25,0)</f>
        <v>0</v>
      </c>
      <c r="O749" s="6">
        <f>VLOOKUP($A749,'FtLauderdale GTs'!$A:$Z,26,0)</f>
        <v>0</v>
      </c>
      <c r="P749" s="6">
        <f t="shared" si="11"/>
        <v>0</v>
      </c>
    </row>
    <row r="750" spans="1:16" x14ac:dyDescent="0.25">
      <c r="A750" s="11">
        <v>41623413</v>
      </c>
      <c r="B750" s="11" t="s">
        <v>24</v>
      </c>
      <c r="C750" s="11" t="s">
        <v>41</v>
      </c>
      <c r="D750" s="11" t="s">
        <v>47</v>
      </c>
      <c r="E750" s="11" t="s">
        <v>396</v>
      </c>
      <c r="F750" s="18">
        <v>37956</v>
      </c>
      <c r="G750" s="19">
        <v>37622</v>
      </c>
      <c r="H750" s="11" t="s">
        <v>20</v>
      </c>
      <c r="I750" s="11" t="s">
        <v>48</v>
      </c>
      <c r="J750" s="11" t="s">
        <v>407</v>
      </c>
      <c r="K750" s="11" t="s">
        <v>23</v>
      </c>
      <c r="L750" s="19">
        <f>VLOOKUP($A750,'FtLauderdale GTs'!$A:$Z,17,0)</f>
        <v>42522</v>
      </c>
      <c r="M750" s="6">
        <f>VLOOKUP($A750,'FtLauderdale GTs'!$A:$Z,24,0)</f>
        <v>0</v>
      </c>
      <c r="N750" s="6">
        <f>VLOOKUP($A750,'FtLauderdale GTs'!$A:$Z,25,0)</f>
        <v>0</v>
      </c>
      <c r="O750" s="6">
        <f>VLOOKUP($A750,'FtLauderdale GTs'!$A:$Z,26,0)</f>
        <v>0</v>
      </c>
      <c r="P750" s="6">
        <f t="shared" si="11"/>
        <v>0</v>
      </c>
    </row>
    <row r="751" spans="1:16" x14ac:dyDescent="0.25">
      <c r="A751" s="11">
        <v>44039163</v>
      </c>
      <c r="B751" s="11" t="s">
        <v>24</v>
      </c>
      <c r="C751" s="11" t="s">
        <v>41</v>
      </c>
      <c r="D751" s="11" t="s">
        <v>47</v>
      </c>
      <c r="E751" s="11" t="s">
        <v>390</v>
      </c>
      <c r="F751" s="18">
        <v>38200</v>
      </c>
      <c r="G751" s="19">
        <v>37987</v>
      </c>
      <c r="H751" s="11" t="s">
        <v>20</v>
      </c>
      <c r="I751" s="11" t="s">
        <v>48</v>
      </c>
      <c r="J751" s="11" t="s">
        <v>407</v>
      </c>
      <c r="K751" s="11" t="s">
        <v>23</v>
      </c>
      <c r="L751" s="19">
        <f>VLOOKUP($A751,'FtLauderdale GTs'!$A:$Z,17,0)</f>
        <v>42644</v>
      </c>
      <c r="M751" s="6">
        <f>VLOOKUP($A751,'FtLauderdale GTs'!$A:$Z,24,0)</f>
        <v>0</v>
      </c>
      <c r="N751" s="6">
        <f>VLOOKUP($A751,'FtLauderdale GTs'!$A:$Z,25,0)</f>
        <v>0</v>
      </c>
      <c r="O751" s="6">
        <f>VLOOKUP($A751,'FtLauderdale GTs'!$A:$Z,26,0)</f>
        <v>0</v>
      </c>
      <c r="P751" s="6">
        <f t="shared" si="11"/>
        <v>0</v>
      </c>
    </row>
    <row r="752" spans="1:16" x14ac:dyDescent="0.25">
      <c r="A752" s="11">
        <v>49598937</v>
      </c>
      <c r="B752" s="11" t="s">
        <v>24</v>
      </c>
      <c r="C752" s="11" t="s">
        <v>41</v>
      </c>
      <c r="D752" s="11" t="s">
        <v>47</v>
      </c>
      <c r="E752" s="11" t="s">
        <v>390</v>
      </c>
      <c r="F752" s="18">
        <v>38322</v>
      </c>
      <c r="G752" s="19">
        <v>37987</v>
      </c>
      <c r="H752" s="11" t="s">
        <v>20</v>
      </c>
      <c r="I752" s="11" t="s">
        <v>48</v>
      </c>
      <c r="J752" s="11" t="s">
        <v>407</v>
      </c>
      <c r="K752" s="11" t="s">
        <v>23</v>
      </c>
      <c r="L752" s="19">
        <f>VLOOKUP($A752,'FtLauderdale GTs'!$A:$Z,17,0)</f>
        <v>42522</v>
      </c>
      <c r="M752" s="6">
        <f>VLOOKUP($A752,'FtLauderdale GTs'!$A:$Z,24,0)</f>
        <v>0</v>
      </c>
      <c r="N752" s="6">
        <f>VLOOKUP($A752,'FtLauderdale GTs'!$A:$Z,25,0)</f>
        <v>0</v>
      </c>
      <c r="O752" s="6">
        <f>VLOOKUP($A752,'FtLauderdale GTs'!$A:$Z,26,0)</f>
        <v>0</v>
      </c>
      <c r="P752" s="6">
        <f t="shared" si="11"/>
        <v>0</v>
      </c>
    </row>
    <row r="753" spans="1:16" x14ac:dyDescent="0.25">
      <c r="A753" s="11">
        <v>49598946</v>
      </c>
      <c r="B753" s="11" t="s">
        <v>24</v>
      </c>
      <c r="C753" s="11" t="s">
        <v>41</v>
      </c>
      <c r="D753" s="11" t="s">
        <v>47</v>
      </c>
      <c r="E753" s="11" t="s">
        <v>390</v>
      </c>
      <c r="F753" s="18">
        <v>38200</v>
      </c>
      <c r="G753" s="19">
        <v>37987</v>
      </c>
      <c r="H753" s="11" t="s">
        <v>20</v>
      </c>
      <c r="I753" s="11" t="s">
        <v>48</v>
      </c>
      <c r="J753" s="11" t="s">
        <v>407</v>
      </c>
      <c r="K753" s="11" t="s">
        <v>23</v>
      </c>
      <c r="L753" s="19">
        <f>VLOOKUP($A753,'FtLauderdale GTs'!$A:$Z,17,0)</f>
        <v>42644</v>
      </c>
      <c r="M753" s="6">
        <f>VLOOKUP($A753,'FtLauderdale GTs'!$A:$Z,24,0)</f>
        <v>0</v>
      </c>
      <c r="N753" s="6">
        <f>VLOOKUP($A753,'FtLauderdale GTs'!$A:$Z,25,0)</f>
        <v>0</v>
      </c>
      <c r="O753" s="6">
        <f>VLOOKUP($A753,'FtLauderdale GTs'!$A:$Z,26,0)</f>
        <v>0</v>
      </c>
      <c r="P753" s="6">
        <f t="shared" si="11"/>
        <v>0</v>
      </c>
    </row>
    <row r="754" spans="1:16" x14ac:dyDescent="0.25">
      <c r="A754" s="11">
        <v>50575644</v>
      </c>
      <c r="B754" s="11" t="s">
        <v>24</v>
      </c>
      <c r="C754" s="11" t="s">
        <v>41</v>
      </c>
      <c r="D754" s="11" t="s">
        <v>47</v>
      </c>
      <c r="E754" s="11" t="s">
        <v>390</v>
      </c>
      <c r="F754" s="18">
        <v>38139</v>
      </c>
      <c r="G754" s="19">
        <v>37987</v>
      </c>
      <c r="H754" s="11" t="s">
        <v>20</v>
      </c>
      <c r="I754" s="11" t="s">
        <v>48</v>
      </c>
      <c r="J754" s="11" t="s">
        <v>407</v>
      </c>
      <c r="K754" s="11" t="s">
        <v>23</v>
      </c>
      <c r="L754" s="19">
        <f>VLOOKUP($A754,'FtLauderdale GTs'!$A:$Z,17,0)</f>
        <v>42522</v>
      </c>
      <c r="M754" s="6">
        <f>VLOOKUP($A754,'FtLauderdale GTs'!$A:$Z,24,0)</f>
        <v>0</v>
      </c>
      <c r="N754" s="6">
        <f>VLOOKUP($A754,'FtLauderdale GTs'!$A:$Z,25,0)</f>
        <v>0</v>
      </c>
      <c r="O754" s="6">
        <f>VLOOKUP($A754,'FtLauderdale GTs'!$A:$Z,26,0)</f>
        <v>0</v>
      </c>
      <c r="P754" s="6">
        <f t="shared" si="11"/>
        <v>0</v>
      </c>
    </row>
    <row r="755" spans="1:16" x14ac:dyDescent="0.25">
      <c r="A755" s="11">
        <v>50618863</v>
      </c>
      <c r="B755" s="11" t="s">
        <v>24</v>
      </c>
      <c r="C755" s="11" t="s">
        <v>41</v>
      </c>
      <c r="D755" s="11" t="s">
        <v>47</v>
      </c>
      <c r="E755" s="11" t="s">
        <v>390</v>
      </c>
      <c r="F755" s="18">
        <v>38231</v>
      </c>
      <c r="G755" s="19">
        <v>38353</v>
      </c>
      <c r="H755" s="11" t="s">
        <v>20</v>
      </c>
      <c r="I755" s="11" t="s">
        <v>48</v>
      </c>
      <c r="J755" s="11" t="s">
        <v>407</v>
      </c>
      <c r="K755" s="11" t="s">
        <v>23</v>
      </c>
      <c r="L755" s="19">
        <f>VLOOKUP($A755,'FtLauderdale GTs'!$A:$Z,17,0)</f>
        <v>42644</v>
      </c>
      <c r="M755" s="6">
        <f>VLOOKUP($A755,'FtLauderdale GTs'!$A:$Z,24,0)</f>
        <v>0</v>
      </c>
      <c r="N755" s="6">
        <f>VLOOKUP($A755,'FtLauderdale GTs'!$A:$Z,25,0)</f>
        <v>0</v>
      </c>
      <c r="O755" s="6">
        <f>VLOOKUP($A755,'FtLauderdale GTs'!$A:$Z,26,0)</f>
        <v>0</v>
      </c>
      <c r="P755" s="6">
        <f t="shared" si="11"/>
        <v>0</v>
      </c>
    </row>
    <row r="756" spans="1:16" x14ac:dyDescent="0.25">
      <c r="A756" s="11">
        <v>57904747</v>
      </c>
      <c r="B756" s="11" t="s">
        <v>24</v>
      </c>
      <c r="C756" s="11" t="s">
        <v>41</v>
      </c>
      <c r="D756" s="11" t="s">
        <v>47</v>
      </c>
      <c r="E756" s="11" t="s">
        <v>391</v>
      </c>
      <c r="F756" s="18">
        <v>38657</v>
      </c>
      <c r="G756" s="19">
        <v>38353</v>
      </c>
      <c r="H756" s="11" t="s">
        <v>20</v>
      </c>
      <c r="I756" s="11" t="s">
        <v>48</v>
      </c>
      <c r="J756" s="11" t="s">
        <v>407</v>
      </c>
      <c r="K756" s="11" t="s">
        <v>23</v>
      </c>
      <c r="L756" s="19">
        <f>VLOOKUP($A756,'FtLauderdale GTs'!$A:$Z,17,0)</f>
        <v>42522</v>
      </c>
      <c r="M756" s="6">
        <f>VLOOKUP($A756,'FtLauderdale GTs'!$A:$Z,24,0)</f>
        <v>0</v>
      </c>
      <c r="N756" s="6">
        <f>VLOOKUP($A756,'FtLauderdale GTs'!$A:$Z,25,0)</f>
        <v>0</v>
      </c>
      <c r="O756" s="6">
        <f>VLOOKUP($A756,'FtLauderdale GTs'!$A:$Z,26,0)</f>
        <v>0</v>
      </c>
      <c r="P756" s="6">
        <f t="shared" si="11"/>
        <v>0</v>
      </c>
    </row>
    <row r="757" spans="1:16" x14ac:dyDescent="0.25">
      <c r="A757" s="11">
        <v>60186023</v>
      </c>
      <c r="B757" s="11" t="s">
        <v>24</v>
      </c>
      <c r="C757" s="11" t="s">
        <v>41</v>
      </c>
      <c r="D757" s="11" t="s">
        <v>47</v>
      </c>
      <c r="E757" s="11" t="s">
        <v>391</v>
      </c>
      <c r="F757" s="18">
        <v>38687</v>
      </c>
      <c r="G757" s="19">
        <v>38353</v>
      </c>
      <c r="H757" s="11" t="s">
        <v>20</v>
      </c>
      <c r="I757" s="11" t="s">
        <v>48</v>
      </c>
      <c r="J757" s="11" t="s">
        <v>407</v>
      </c>
      <c r="K757" s="11" t="s">
        <v>23</v>
      </c>
      <c r="L757" s="19">
        <f>VLOOKUP($A757,'FtLauderdale GTs'!$A:$Z,17,0)</f>
        <v>42644</v>
      </c>
      <c r="M757" s="6">
        <f>VLOOKUP($A757,'FtLauderdale GTs'!$A:$Z,24,0)</f>
        <v>0</v>
      </c>
      <c r="N757" s="6">
        <f>VLOOKUP($A757,'FtLauderdale GTs'!$A:$Z,25,0)</f>
        <v>0</v>
      </c>
      <c r="O757" s="6">
        <f>VLOOKUP($A757,'FtLauderdale GTs'!$A:$Z,26,0)</f>
        <v>0</v>
      </c>
      <c r="P757" s="6">
        <f t="shared" si="11"/>
        <v>0</v>
      </c>
    </row>
    <row r="758" spans="1:16" x14ac:dyDescent="0.25">
      <c r="A758" s="11">
        <v>71039664</v>
      </c>
      <c r="B758" s="11" t="s">
        <v>24</v>
      </c>
      <c r="C758" s="11" t="s">
        <v>41</v>
      </c>
      <c r="D758" s="11" t="s">
        <v>47</v>
      </c>
      <c r="E758" s="11" t="s">
        <v>424</v>
      </c>
      <c r="F758" s="18">
        <v>38991</v>
      </c>
      <c r="G758" s="19">
        <v>38718</v>
      </c>
      <c r="H758" s="11" t="s">
        <v>20</v>
      </c>
      <c r="I758" s="11" t="s">
        <v>48</v>
      </c>
      <c r="J758" s="11" t="s">
        <v>407</v>
      </c>
      <c r="K758" s="11" t="s">
        <v>23</v>
      </c>
      <c r="L758" s="19">
        <f>VLOOKUP($A758,'FtLauderdale GTs'!$A:$Z,17,0)</f>
        <v>42522</v>
      </c>
      <c r="M758" s="6">
        <f>VLOOKUP($A758,'FtLauderdale GTs'!$A:$Z,24,0)</f>
        <v>0</v>
      </c>
      <c r="N758" s="6">
        <f>VLOOKUP($A758,'FtLauderdale GTs'!$A:$Z,25,0)</f>
        <v>0</v>
      </c>
      <c r="O758" s="6">
        <f>VLOOKUP($A758,'FtLauderdale GTs'!$A:$Z,26,0)</f>
        <v>0</v>
      </c>
      <c r="P758" s="6">
        <f t="shared" si="11"/>
        <v>0</v>
      </c>
    </row>
    <row r="759" spans="1:16" x14ac:dyDescent="0.25">
      <c r="A759" s="11">
        <v>89557113</v>
      </c>
      <c r="B759" s="11" t="s">
        <v>24</v>
      </c>
      <c r="C759" s="11" t="s">
        <v>41</v>
      </c>
      <c r="D759" s="11" t="s">
        <v>47</v>
      </c>
      <c r="E759" s="11" t="s">
        <v>394</v>
      </c>
      <c r="F759" s="18">
        <v>39479</v>
      </c>
      <c r="G759" s="19">
        <v>39448</v>
      </c>
      <c r="H759" s="11" t="s">
        <v>20</v>
      </c>
      <c r="I759" s="11" t="s">
        <v>48</v>
      </c>
      <c r="J759" s="11" t="s">
        <v>407</v>
      </c>
      <c r="K759" s="11" t="s">
        <v>23</v>
      </c>
      <c r="L759" s="19">
        <f>VLOOKUP($A759,'FtLauderdale GTs'!$A:$Z,17,0)</f>
        <v>42644</v>
      </c>
      <c r="M759" s="6">
        <f>VLOOKUP($A759,'FtLauderdale GTs'!$A:$Z,24,0)</f>
        <v>0</v>
      </c>
      <c r="N759" s="6">
        <f>VLOOKUP($A759,'FtLauderdale GTs'!$A:$Z,25,0)</f>
        <v>0</v>
      </c>
      <c r="O759" s="6">
        <f>VLOOKUP($A759,'FtLauderdale GTs'!$A:$Z,26,0)</f>
        <v>0</v>
      </c>
      <c r="P759" s="6">
        <f t="shared" si="11"/>
        <v>0</v>
      </c>
    </row>
    <row r="760" spans="1:16" x14ac:dyDescent="0.25">
      <c r="A760" s="11">
        <v>90863915</v>
      </c>
      <c r="B760" s="11" t="s">
        <v>24</v>
      </c>
      <c r="C760" s="11" t="s">
        <v>41</v>
      </c>
      <c r="D760" s="11" t="s">
        <v>47</v>
      </c>
      <c r="E760" s="11" t="s">
        <v>394</v>
      </c>
      <c r="F760" s="18">
        <v>39600</v>
      </c>
      <c r="G760" s="19">
        <v>39630</v>
      </c>
      <c r="H760" s="11" t="s">
        <v>20</v>
      </c>
      <c r="I760" s="11" t="s">
        <v>48</v>
      </c>
      <c r="J760" s="11" t="s">
        <v>407</v>
      </c>
      <c r="K760" s="11" t="s">
        <v>23</v>
      </c>
      <c r="L760" s="19">
        <f>VLOOKUP($A760,'FtLauderdale GTs'!$A:$Z,17,0)</f>
        <v>42522</v>
      </c>
      <c r="M760" s="6">
        <f>VLOOKUP($A760,'FtLauderdale GTs'!$A:$Z,24,0)</f>
        <v>0</v>
      </c>
      <c r="N760" s="6">
        <f>VLOOKUP($A760,'FtLauderdale GTs'!$A:$Z,25,0)</f>
        <v>0</v>
      </c>
      <c r="O760" s="6">
        <f>VLOOKUP($A760,'FtLauderdale GTs'!$A:$Z,26,0)</f>
        <v>0</v>
      </c>
      <c r="P760" s="6">
        <f t="shared" si="11"/>
        <v>0</v>
      </c>
    </row>
    <row r="761" spans="1:16" x14ac:dyDescent="0.25">
      <c r="A761" s="11">
        <v>91043754</v>
      </c>
      <c r="B761" s="11" t="s">
        <v>24</v>
      </c>
      <c r="C761" s="11" t="s">
        <v>41</v>
      </c>
      <c r="D761" s="11" t="s">
        <v>47</v>
      </c>
      <c r="E761" s="11" t="s">
        <v>393</v>
      </c>
      <c r="F761" s="18">
        <v>39326</v>
      </c>
      <c r="G761" s="19">
        <v>39326</v>
      </c>
      <c r="H761" s="11" t="s">
        <v>20</v>
      </c>
      <c r="I761" s="11" t="s">
        <v>48</v>
      </c>
      <c r="J761" s="11" t="s">
        <v>407</v>
      </c>
      <c r="K761" s="11" t="s">
        <v>23</v>
      </c>
      <c r="L761" s="19">
        <f>VLOOKUP($A761,'FtLauderdale GTs'!$A:$Z,17,0)</f>
        <v>42644</v>
      </c>
      <c r="M761" s="6">
        <f>VLOOKUP($A761,'FtLauderdale GTs'!$A:$Z,24,0)</f>
        <v>0</v>
      </c>
      <c r="N761" s="6">
        <f>VLOOKUP($A761,'FtLauderdale GTs'!$A:$Z,25,0)</f>
        <v>0</v>
      </c>
      <c r="O761" s="6">
        <f>VLOOKUP($A761,'FtLauderdale GTs'!$A:$Z,26,0)</f>
        <v>0</v>
      </c>
      <c r="P761" s="6">
        <f t="shared" si="11"/>
        <v>0</v>
      </c>
    </row>
    <row r="762" spans="1:16" x14ac:dyDescent="0.25">
      <c r="A762" s="11">
        <v>96351498</v>
      </c>
      <c r="B762" s="11" t="s">
        <v>24</v>
      </c>
      <c r="C762" s="11" t="s">
        <v>41</v>
      </c>
      <c r="D762" s="11" t="s">
        <v>47</v>
      </c>
      <c r="E762" s="11" t="s">
        <v>393</v>
      </c>
      <c r="F762" s="18">
        <v>39387</v>
      </c>
      <c r="G762" s="19">
        <v>39083</v>
      </c>
      <c r="H762" s="11" t="s">
        <v>20</v>
      </c>
      <c r="I762" s="11" t="s">
        <v>48</v>
      </c>
      <c r="J762" s="11" t="s">
        <v>407</v>
      </c>
      <c r="K762" s="11" t="s">
        <v>23</v>
      </c>
      <c r="L762" s="19">
        <f>VLOOKUP($A762,'FtLauderdale GTs'!$A:$Z,17,0)</f>
        <v>42522</v>
      </c>
      <c r="M762" s="6">
        <f>VLOOKUP($A762,'FtLauderdale GTs'!$A:$Z,24,0)</f>
        <v>0</v>
      </c>
      <c r="N762" s="6">
        <f>VLOOKUP($A762,'FtLauderdale GTs'!$A:$Z,25,0)</f>
        <v>0</v>
      </c>
      <c r="O762" s="6">
        <f>VLOOKUP($A762,'FtLauderdale GTs'!$A:$Z,26,0)</f>
        <v>0</v>
      </c>
      <c r="P762" s="6">
        <f t="shared" si="11"/>
        <v>0</v>
      </c>
    </row>
    <row r="763" spans="1:16" x14ac:dyDescent="0.25">
      <c r="A763" s="11">
        <v>96351507</v>
      </c>
      <c r="B763" s="11" t="s">
        <v>24</v>
      </c>
      <c r="C763" s="11" t="s">
        <v>41</v>
      </c>
      <c r="D763" s="11" t="s">
        <v>47</v>
      </c>
      <c r="E763" s="11" t="s">
        <v>393</v>
      </c>
      <c r="F763" s="18">
        <v>39387</v>
      </c>
      <c r="G763" s="19">
        <v>39083</v>
      </c>
      <c r="H763" s="11" t="s">
        <v>20</v>
      </c>
      <c r="I763" s="11" t="s">
        <v>48</v>
      </c>
      <c r="J763" s="11" t="s">
        <v>407</v>
      </c>
      <c r="K763" s="11" t="s">
        <v>23</v>
      </c>
      <c r="L763" s="19">
        <f>VLOOKUP($A763,'FtLauderdale GTs'!$A:$Z,17,0)</f>
        <v>42644</v>
      </c>
      <c r="M763" s="6">
        <f>VLOOKUP($A763,'FtLauderdale GTs'!$A:$Z,24,0)</f>
        <v>0</v>
      </c>
      <c r="N763" s="6">
        <f>VLOOKUP($A763,'FtLauderdale GTs'!$A:$Z,25,0)</f>
        <v>0</v>
      </c>
      <c r="O763" s="6">
        <f>VLOOKUP($A763,'FtLauderdale GTs'!$A:$Z,26,0)</f>
        <v>0</v>
      </c>
      <c r="P763" s="6">
        <f t="shared" si="11"/>
        <v>0</v>
      </c>
    </row>
    <row r="764" spans="1:16" x14ac:dyDescent="0.25">
      <c r="A764" s="11">
        <v>98276162</v>
      </c>
      <c r="B764" s="11" t="s">
        <v>24</v>
      </c>
      <c r="C764" s="11" t="s">
        <v>41</v>
      </c>
      <c r="D764" s="11" t="s">
        <v>47</v>
      </c>
      <c r="E764" s="11" t="s">
        <v>394</v>
      </c>
      <c r="F764" s="18">
        <v>39661</v>
      </c>
      <c r="G764" s="19">
        <v>39661</v>
      </c>
      <c r="H764" s="11" t="s">
        <v>20</v>
      </c>
      <c r="I764" s="11" t="s">
        <v>48</v>
      </c>
      <c r="J764" s="11" t="s">
        <v>407</v>
      </c>
      <c r="K764" s="11" t="s">
        <v>23</v>
      </c>
      <c r="L764" s="19">
        <f>VLOOKUP($A764,'FtLauderdale GTs'!$A:$Z,17,0)</f>
        <v>42522</v>
      </c>
      <c r="M764" s="6">
        <f>VLOOKUP($A764,'FtLauderdale GTs'!$A:$Z,24,0)</f>
        <v>0</v>
      </c>
      <c r="N764" s="6">
        <f>VLOOKUP($A764,'FtLauderdale GTs'!$A:$Z,25,0)</f>
        <v>0</v>
      </c>
      <c r="O764" s="6">
        <f>VLOOKUP($A764,'FtLauderdale GTs'!$A:$Z,26,0)</f>
        <v>0</v>
      </c>
      <c r="P764" s="6">
        <f t="shared" si="11"/>
        <v>0</v>
      </c>
    </row>
    <row r="765" spans="1:16" x14ac:dyDescent="0.25">
      <c r="A765" s="11">
        <v>99555905</v>
      </c>
      <c r="B765" s="11" t="s">
        <v>24</v>
      </c>
      <c r="C765" s="11" t="s">
        <v>41</v>
      </c>
      <c r="D765" s="11" t="s">
        <v>47</v>
      </c>
      <c r="E765" s="11" t="s">
        <v>391</v>
      </c>
      <c r="F765" s="18">
        <v>38687</v>
      </c>
      <c r="G765" s="19">
        <v>38353</v>
      </c>
      <c r="H765" s="11" t="s">
        <v>20</v>
      </c>
      <c r="I765" s="11" t="s">
        <v>48</v>
      </c>
      <c r="J765" s="11" t="s">
        <v>407</v>
      </c>
      <c r="K765" s="11" t="s">
        <v>23</v>
      </c>
      <c r="L765" s="19">
        <f>VLOOKUP($A765,'FtLauderdale GTs'!$A:$Z,17,0)</f>
        <v>42644</v>
      </c>
      <c r="M765" s="6">
        <f>VLOOKUP($A765,'FtLauderdale GTs'!$A:$Z,24,0)</f>
        <v>0</v>
      </c>
      <c r="N765" s="6">
        <f>VLOOKUP($A765,'FtLauderdale GTs'!$A:$Z,25,0)</f>
        <v>0</v>
      </c>
      <c r="O765" s="6">
        <f>VLOOKUP($A765,'FtLauderdale GTs'!$A:$Z,26,0)</f>
        <v>0</v>
      </c>
      <c r="P765" s="6">
        <f t="shared" si="11"/>
        <v>0</v>
      </c>
    </row>
    <row r="766" spans="1:16" x14ac:dyDescent="0.25">
      <c r="A766" s="11">
        <v>100757922</v>
      </c>
      <c r="B766" s="11" t="s">
        <v>24</v>
      </c>
      <c r="C766" s="11" t="s">
        <v>41</v>
      </c>
      <c r="D766" s="11" t="s">
        <v>47</v>
      </c>
      <c r="E766" s="11" t="s">
        <v>393</v>
      </c>
      <c r="F766" s="18">
        <v>39356</v>
      </c>
      <c r="G766" s="19">
        <v>40391</v>
      </c>
      <c r="H766" s="11" t="s">
        <v>20</v>
      </c>
      <c r="I766" s="11" t="s">
        <v>48</v>
      </c>
      <c r="J766" s="11" t="s">
        <v>407</v>
      </c>
      <c r="K766" s="11" t="s">
        <v>23</v>
      </c>
      <c r="L766" s="19">
        <f>VLOOKUP($A766,'FtLauderdale GTs'!$A:$Z,17,0)</f>
        <v>42522</v>
      </c>
      <c r="M766" s="6">
        <f>VLOOKUP($A766,'FtLauderdale GTs'!$A:$Z,24,0)</f>
        <v>0</v>
      </c>
      <c r="N766" s="6">
        <f>VLOOKUP($A766,'FtLauderdale GTs'!$A:$Z,25,0)</f>
        <v>0</v>
      </c>
      <c r="O766" s="6">
        <f>VLOOKUP($A766,'FtLauderdale GTs'!$A:$Z,26,0)</f>
        <v>0</v>
      </c>
      <c r="P766" s="6">
        <f t="shared" si="11"/>
        <v>0</v>
      </c>
    </row>
    <row r="767" spans="1:16" x14ac:dyDescent="0.25">
      <c r="A767" s="11">
        <v>101158320</v>
      </c>
      <c r="B767" s="11" t="s">
        <v>24</v>
      </c>
      <c r="C767" s="11" t="s">
        <v>41</v>
      </c>
      <c r="D767" s="11" t="s">
        <v>47</v>
      </c>
      <c r="E767" s="11" t="s">
        <v>393</v>
      </c>
      <c r="F767" s="18">
        <v>39356</v>
      </c>
      <c r="G767" s="19">
        <v>40391</v>
      </c>
      <c r="H767" s="11" t="s">
        <v>20</v>
      </c>
      <c r="I767" s="11" t="s">
        <v>48</v>
      </c>
      <c r="J767" s="11" t="s">
        <v>407</v>
      </c>
      <c r="K767" s="11" t="s">
        <v>23</v>
      </c>
      <c r="L767" s="19">
        <f>VLOOKUP($A767,'FtLauderdale GTs'!$A:$Z,17,0)</f>
        <v>42644</v>
      </c>
      <c r="M767" s="6">
        <f>VLOOKUP($A767,'FtLauderdale GTs'!$A:$Z,24,0)</f>
        <v>0</v>
      </c>
      <c r="N767" s="6">
        <f>VLOOKUP($A767,'FtLauderdale GTs'!$A:$Z,25,0)</f>
        <v>0</v>
      </c>
      <c r="O767" s="6">
        <f>VLOOKUP($A767,'FtLauderdale GTs'!$A:$Z,26,0)</f>
        <v>0</v>
      </c>
      <c r="P767" s="6">
        <f t="shared" si="11"/>
        <v>0</v>
      </c>
    </row>
    <row r="768" spans="1:16" x14ac:dyDescent="0.25">
      <c r="A768" s="11">
        <v>103797089</v>
      </c>
      <c r="B768" s="11" t="s">
        <v>24</v>
      </c>
      <c r="C768" s="11" t="s">
        <v>41</v>
      </c>
      <c r="D768" s="11" t="s">
        <v>47</v>
      </c>
      <c r="E768" s="11" t="s">
        <v>462</v>
      </c>
      <c r="F768" s="18">
        <v>40269</v>
      </c>
      <c r="G768" s="19">
        <v>40269</v>
      </c>
      <c r="H768" s="11" t="s">
        <v>20</v>
      </c>
      <c r="I768" s="11" t="s">
        <v>48</v>
      </c>
      <c r="J768" s="11" t="s">
        <v>407</v>
      </c>
      <c r="K768" s="11" t="s">
        <v>23</v>
      </c>
      <c r="L768" s="19">
        <f>VLOOKUP($A768,'FtLauderdale GTs'!$A:$Z,17,0)</f>
        <v>42522</v>
      </c>
      <c r="M768" s="6">
        <f>VLOOKUP($A768,'FtLauderdale GTs'!$A:$Z,24,0)</f>
        <v>0</v>
      </c>
      <c r="N768" s="6">
        <f>VLOOKUP($A768,'FtLauderdale GTs'!$A:$Z,25,0)</f>
        <v>0</v>
      </c>
      <c r="O768" s="6">
        <f>VLOOKUP($A768,'FtLauderdale GTs'!$A:$Z,26,0)</f>
        <v>0</v>
      </c>
      <c r="P768" s="6">
        <f t="shared" si="11"/>
        <v>0</v>
      </c>
    </row>
    <row r="769" spans="1:16" x14ac:dyDescent="0.25">
      <c r="A769" s="11">
        <v>104260665</v>
      </c>
      <c r="B769" s="11" t="s">
        <v>24</v>
      </c>
      <c r="C769" s="11" t="s">
        <v>41</v>
      </c>
      <c r="D769" s="11" t="s">
        <v>47</v>
      </c>
      <c r="E769" s="11" t="s">
        <v>462</v>
      </c>
      <c r="F769" s="18">
        <v>40422</v>
      </c>
      <c r="G769" s="19">
        <v>40422</v>
      </c>
      <c r="H769" s="11" t="s">
        <v>20</v>
      </c>
      <c r="I769" s="11" t="s">
        <v>48</v>
      </c>
      <c r="J769" s="11" t="s">
        <v>407</v>
      </c>
      <c r="K769" s="11" t="s">
        <v>23</v>
      </c>
      <c r="L769" s="19">
        <f>VLOOKUP($A769,'FtLauderdale GTs'!$A:$Z,17,0)</f>
        <v>42644</v>
      </c>
      <c r="M769" s="6">
        <f>VLOOKUP($A769,'FtLauderdale GTs'!$A:$Z,24,0)</f>
        <v>0</v>
      </c>
      <c r="N769" s="6">
        <f>VLOOKUP($A769,'FtLauderdale GTs'!$A:$Z,25,0)</f>
        <v>0</v>
      </c>
      <c r="O769" s="6">
        <f>VLOOKUP($A769,'FtLauderdale GTs'!$A:$Z,26,0)</f>
        <v>0</v>
      </c>
      <c r="P769" s="6">
        <f t="shared" si="11"/>
        <v>0</v>
      </c>
    </row>
    <row r="770" spans="1:16" x14ac:dyDescent="0.25">
      <c r="A770" s="11">
        <v>104260682</v>
      </c>
      <c r="B770" s="11" t="s">
        <v>24</v>
      </c>
      <c r="C770" s="11" t="s">
        <v>41</v>
      </c>
      <c r="D770" s="11" t="s">
        <v>47</v>
      </c>
      <c r="E770" s="11" t="s">
        <v>457</v>
      </c>
      <c r="F770" s="18">
        <v>39995</v>
      </c>
      <c r="G770" s="19">
        <v>39995</v>
      </c>
      <c r="H770" s="11" t="s">
        <v>20</v>
      </c>
      <c r="I770" s="11" t="s">
        <v>48</v>
      </c>
      <c r="J770" s="11" t="s">
        <v>407</v>
      </c>
      <c r="K770" s="11" t="s">
        <v>23</v>
      </c>
      <c r="L770" s="19">
        <f>VLOOKUP($A770,'FtLauderdale GTs'!$A:$Z,17,0)</f>
        <v>42522</v>
      </c>
      <c r="M770" s="6">
        <f>VLOOKUP($A770,'FtLauderdale GTs'!$A:$Z,24,0)</f>
        <v>0</v>
      </c>
      <c r="N770" s="6">
        <f>VLOOKUP($A770,'FtLauderdale GTs'!$A:$Z,25,0)</f>
        <v>0</v>
      </c>
      <c r="O770" s="6">
        <f>VLOOKUP($A770,'FtLauderdale GTs'!$A:$Z,26,0)</f>
        <v>0</v>
      </c>
      <c r="P770" s="6">
        <f t="shared" si="11"/>
        <v>0</v>
      </c>
    </row>
    <row r="771" spans="1:16" x14ac:dyDescent="0.25">
      <c r="A771" s="11">
        <v>104784604</v>
      </c>
      <c r="B771" s="11" t="s">
        <v>24</v>
      </c>
      <c r="C771" s="11" t="s">
        <v>41</v>
      </c>
      <c r="D771" s="11" t="s">
        <v>47</v>
      </c>
      <c r="E771" s="11" t="s">
        <v>462</v>
      </c>
      <c r="F771" s="18">
        <v>40483</v>
      </c>
      <c r="G771" s="19">
        <v>40483</v>
      </c>
      <c r="H771" s="11" t="s">
        <v>20</v>
      </c>
      <c r="I771" s="11" t="s">
        <v>48</v>
      </c>
      <c r="J771" s="11" t="s">
        <v>407</v>
      </c>
      <c r="K771" s="11" t="s">
        <v>23</v>
      </c>
      <c r="L771" s="19">
        <f>VLOOKUP($A771,'FtLauderdale GTs'!$A:$Z,17,0)</f>
        <v>42644</v>
      </c>
      <c r="M771" s="6">
        <f>VLOOKUP($A771,'FtLauderdale GTs'!$A:$Z,24,0)</f>
        <v>0</v>
      </c>
      <c r="N771" s="6">
        <f>VLOOKUP($A771,'FtLauderdale GTs'!$A:$Z,25,0)</f>
        <v>0</v>
      </c>
      <c r="O771" s="6">
        <f>VLOOKUP($A771,'FtLauderdale GTs'!$A:$Z,26,0)</f>
        <v>0</v>
      </c>
      <c r="P771" s="6">
        <f t="shared" si="11"/>
        <v>0</v>
      </c>
    </row>
    <row r="772" spans="1:16" x14ac:dyDescent="0.25">
      <c r="A772" s="11">
        <v>631814052</v>
      </c>
      <c r="B772" s="11" t="s">
        <v>24</v>
      </c>
      <c r="C772" s="11" t="s">
        <v>41</v>
      </c>
      <c r="D772" s="11" t="s">
        <v>47</v>
      </c>
      <c r="E772" s="11" t="s">
        <v>471</v>
      </c>
      <c r="F772" s="18">
        <v>40756</v>
      </c>
      <c r="G772" s="19">
        <v>40756</v>
      </c>
      <c r="H772" s="11" t="s">
        <v>20</v>
      </c>
      <c r="I772" s="11" t="s">
        <v>48</v>
      </c>
      <c r="J772" s="11" t="s">
        <v>407</v>
      </c>
      <c r="K772" s="11" t="s">
        <v>23</v>
      </c>
      <c r="L772" s="19">
        <f>VLOOKUP($A772,'FtLauderdale GTs'!$A:$Z,17,0)</f>
        <v>42522</v>
      </c>
      <c r="M772" s="6">
        <f>VLOOKUP($A772,'FtLauderdale GTs'!$A:$Z,24,0)</f>
        <v>0</v>
      </c>
      <c r="N772" s="6">
        <f>VLOOKUP($A772,'FtLauderdale GTs'!$A:$Z,25,0)</f>
        <v>0</v>
      </c>
      <c r="O772" s="6">
        <f>VLOOKUP($A772,'FtLauderdale GTs'!$A:$Z,26,0)</f>
        <v>0</v>
      </c>
      <c r="P772" s="6">
        <f t="shared" si="11"/>
        <v>0</v>
      </c>
    </row>
    <row r="773" spans="1:16" x14ac:dyDescent="0.25">
      <c r="A773" s="11">
        <v>51928</v>
      </c>
      <c r="B773" s="11" t="s">
        <v>24</v>
      </c>
      <c r="C773" s="11" t="s">
        <v>41</v>
      </c>
      <c r="D773" s="11" t="s">
        <v>47</v>
      </c>
      <c r="E773" s="11" t="s">
        <v>61</v>
      </c>
      <c r="F773" s="18">
        <v>25750</v>
      </c>
      <c r="G773" s="19">
        <v>25750</v>
      </c>
      <c r="H773" s="11" t="s">
        <v>20</v>
      </c>
      <c r="I773" s="11" t="s">
        <v>48</v>
      </c>
      <c r="J773" s="11" t="s">
        <v>254</v>
      </c>
      <c r="K773" s="11" t="s">
        <v>23</v>
      </c>
      <c r="L773" s="19">
        <f>VLOOKUP($A773,'FtLauderdale GTs'!$A:$Z,17,0)</f>
        <v>42644</v>
      </c>
      <c r="M773" s="6">
        <f>VLOOKUP($A773,'FtLauderdale GTs'!$A:$Z,24,0)</f>
        <v>0</v>
      </c>
      <c r="N773" s="6">
        <f>VLOOKUP($A773,'FtLauderdale GTs'!$A:$Z,25,0)</f>
        <v>0</v>
      </c>
      <c r="O773" s="6">
        <f>VLOOKUP($A773,'FtLauderdale GTs'!$A:$Z,26,0)</f>
        <v>0</v>
      </c>
      <c r="P773" s="6">
        <f t="shared" ref="P773:P836" si="12">+M773-N773-O773</f>
        <v>0</v>
      </c>
    </row>
    <row r="774" spans="1:16" x14ac:dyDescent="0.25">
      <c r="A774" s="11">
        <v>51895</v>
      </c>
      <c r="B774" s="11" t="s">
        <v>24</v>
      </c>
      <c r="C774" s="11" t="s">
        <v>41</v>
      </c>
      <c r="D774" s="11" t="s">
        <v>47</v>
      </c>
      <c r="E774" s="11" t="s">
        <v>61</v>
      </c>
      <c r="F774" s="18">
        <v>25750</v>
      </c>
      <c r="G774" s="19">
        <v>25750</v>
      </c>
      <c r="H774" s="11" t="s">
        <v>20</v>
      </c>
      <c r="I774" s="11" t="s">
        <v>48</v>
      </c>
      <c r="J774" s="11" t="s">
        <v>50</v>
      </c>
      <c r="K774" s="11" t="s">
        <v>23</v>
      </c>
      <c r="L774" s="19">
        <f>VLOOKUP($A774,'FtLauderdale GTs'!$A:$Z,17,0)</f>
        <v>42522</v>
      </c>
      <c r="M774" s="6">
        <f>VLOOKUP($A774,'FtLauderdale GTs'!$A:$Z,24,0)</f>
        <v>0</v>
      </c>
      <c r="N774" s="6">
        <f>VLOOKUP($A774,'FtLauderdale GTs'!$A:$Z,25,0)</f>
        <v>0</v>
      </c>
      <c r="O774" s="6">
        <f>VLOOKUP($A774,'FtLauderdale GTs'!$A:$Z,26,0)</f>
        <v>0</v>
      </c>
      <c r="P774" s="6">
        <f t="shared" si="12"/>
        <v>0</v>
      </c>
    </row>
    <row r="775" spans="1:16" x14ac:dyDescent="0.25">
      <c r="A775" s="11">
        <v>51896</v>
      </c>
      <c r="B775" s="11" t="s">
        <v>24</v>
      </c>
      <c r="C775" s="11" t="s">
        <v>41</v>
      </c>
      <c r="D775" s="11" t="s">
        <v>47</v>
      </c>
      <c r="E775" s="11" t="s">
        <v>54</v>
      </c>
      <c r="F775" s="18">
        <v>26481</v>
      </c>
      <c r="G775" s="19">
        <v>26481</v>
      </c>
      <c r="H775" s="11" t="s">
        <v>20</v>
      </c>
      <c r="I775" s="11" t="s">
        <v>48</v>
      </c>
      <c r="J775" s="11" t="s">
        <v>50</v>
      </c>
      <c r="K775" s="11" t="s">
        <v>23</v>
      </c>
      <c r="L775" s="19">
        <f>VLOOKUP($A775,'FtLauderdale GTs'!$A:$Z,17,0)</f>
        <v>42644</v>
      </c>
      <c r="M775" s="6">
        <f>VLOOKUP($A775,'FtLauderdale GTs'!$A:$Z,24,0)</f>
        <v>0</v>
      </c>
      <c r="N775" s="6">
        <f>VLOOKUP($A775,'FtLauderdale GTs'!$A:$Z,25,0)</f>
        <v>0</v>
      </c>
      <c r="O775" s="6">
        <f>VLOOKUP($A775,'FtLauderdale GTs'!$A:$Z,26,0)</f>
        <v>0</v>
      </c>
      <c r="P775" s="6">
        <f t="shared" si="12"/>
        <v>0</v>
      </c>
    </row>
    <row r="776" spans="1:16" x14ac:dyDescent="0.25">
      <c r="A776" s="11">
        <v>51904</v>
      </c>
      <c r="B776" s="11" t="s">
        <v>24</v>
      </c>
      <c r="C776" s="11" t="s">
        <v>41</v>
      </c>
      <c r="D776" s="11" t="s">
        <v>47</v>
      </c>
      <c r="E776" s="11" t="s">
        <v>61</v>
      </c>
      <c r="F776" s="18">
        <v>25750</v>
      </c>
      <c r="G776" s="19">
        <v>25750</v>
      </c>
      <c r="H776" s="11" t="s">
        <v>20</v>
      </c>
      <c r="I776" s="11" t="s">
        <v>48</v>
      </c>
      <c r="J776" s="11" t="s">
        <v>249</v>
      </c>
      <c r="K776" s="11" t="s">
        <v>23</v>
      </c>
      <c r="L776" s="19">
        <f>VLOOKUP($A776,'FtLauderdale GTs'!$A:$Z,17,0)</f>
        <v>42522</v>
      </c>
      <c r="M776" s="6">
        <f>VLOOKUP($A776,'FtLauderdale GTs'!$A:$Z,24,0)</f>
        <v>0</v>
      </c>
      <c r="N776" s="6">
        <f>VLOOKUP($A776,'FtLauderdale GTs'!$A:$Z,25,0)</f>
        <v>0</v>
      </c>
      <c r="O776" s="6">
        <f>VLOOKUP($A776,'FtLauderdale GTs'!$A:$Z,26,0)</f>
        <v>0</v>
      </c>
      <c r="P776" s="6">
        <f t="shared" si="12"/>
        <v>0</v>
      </c>
    </row>
    <row r="777" spans="1:16" x14ac:dyDescent="0.25">
      <c r="A777" s="11">
        <v>51905</v>
      </c>
      <c r="B777" s="11" t="s">
        <v>24</v>
      </c>
      <c r="C777" s="11" t="s">
        <v>41</v>
      </c>
      <c r="D777" s="11" t="s">
        <v>47</v>
      </c>
      <c r="E777" s="11" t="s">
        <v>54</v>
      </c>
      <c r="F777" s="18">
        <v>26481</v>
      </c>
      <c r="G777" s="19">
        <v>26481</v>
      </c>
      <c r="H777" s="11" t="s">
        <v>20</v>
      </c>
      <c r="I777" s="11" t="s">
        <v>48</v>
      </c>
      <c r="J777" s="11" t="s">
        <v>249</v>
      </c>
      <c r="K777" s="11" t="s">
        <v>23</v>
      </c>
      <c r="L777" s="19">
        <f>VLOOKUP($A777,'FtLauderdale GTs'!$A:$Z,17,0)</f>
        <v>42644</v>
      </c>
      <c r="M777" s="6">
        <f>VLOOKUP($A777,'FtLauderdale GTs'!$A:$Z,24,0)</f>
        <v>0</v>
      </c>
      <c r="N777" s="6">
        <f>VLOOKUP($A777,'FtLauderdale GTs'!$A:$Z,25,0)</f>
        <v>0</v>
      </c>
      <c r="O777" s="6">
        <f>VLOOKUP($A777,'FtLauderdale GTs'!$A:$Z,26,0)</f>
        <v>0</v>
      </c>
      <c r="P777" s="6">
        <f t="shared" si="12"/>
        <v>0</v>
      </c>
    </row>
    <row r="778" spans="1:16" x14ac:dyDescent="0.25">
      <c r="A778" s="11">
        <v>51906</v>
      </c>
      <c r="B778" s="11" t="s">
        <v>24</v>
      </c>
      <c r="C778" s="11" t="s">
        <v>41</v>
      </c>
      <c r="D778" s="11" t="s">
        <v>47</v>
      </c>
      <c r="E778" s="11" t="s">
        <v>138</v>
      </c>
      <c r="F778" s="18">
        <v>34151</v>
      </c>
      <c r="G778" s="19">
        <v>34151</v>
      </c>
      <c r="H778" s="11" t="s">
        <v>20</v>
      </c>
      <c r="I778" s="11" t="s">
        <v>48</v>
      </c>
      <c r="J778" s="11" t="s">
        <v>249</v>
      </c>
      <c r="K778" s="11" t="s">
        <v>23</v>
      </c>
      <c r="L778" s="19">
        <f>VLOOKUP($A778,'FtLauderdale GTs'!$A:$Z,17,0)</f>
        <v>42522</v>
      </c>
      <c r="M778" s="6">
        <f>VLOOKUP($A778,'FtLauderdale GTs'!$A:$Z,24,0)</f>
        <v>0</v>
      </c>
      <c r="N778" s="6">
        <f>VLOOKUP($A778,'FtLauderdale GTs'!$A:$Z,25,0)</f>
        <v>0</v>
      </c>
      <c r="O778" s="6">
        <f>VLOOKUP($A778,'FtLauderdale GTs'!$A:$Z,26,0)</f>
        <v>0</v>
      </c>
      <c r="P778" s="6">
        <f t="shared" si="12"/>
        <v>0</v>
      </c>
    </row>
    <row r="779" spans="1:16" x14ac:dyDescent="0.25">
      <c r="A779" s="11">
        <v>51909</v>
      </c>
      <c r="B779" s="11" t="s">
        <v>24</v>
      </c>
      <c r="C779" s="11" t="s">
        <v>41</v>
      </c>
      <c r="D779" s="11" t="s">
        <v>47</v>
      </c>
      <c r="E779" s="11" t="s">
        <v>61</v>
      </c>
      <c r="F779" s="18">
        <v>25750</v>
      </c>
      <c r="G779" s="19">
        <v>25750</v>
      </c>
      <c r="H779" s="11" t="s">
        <v>20</v>
      </c>
      <c r="I779" s="11" t="s">
        <v>48</v>
      </c>
      <c r="J779" s="11" t="s">
        <v>250</v>
      </c>
      <c r="K779" s="11" t="s">
        <v>23</v>
      </c>
      <c r="L779" s="19">
        <f>VLOOKUP($A779,'FtLauderdale GTs'!$A:$Z,17,0)</f>
        <v>42644</v>
      </c>
      <c r="M779" s="6">
        <f>VLOOKUP($A779,'FtLauderdale GTs'!$A:$Z,24,0)</f>
        <v>0</v>
      </c>
      <c r="N779" s="6">
        <f>VLOOKUP($A779,'FtLauderdale GTs'!$A:$Z,25,0)</f>
        <v>0</v>
      </c>
      <c r="O779" s="6">
        <f>VLOOKUP($A779,'FtLauderdale GTs'!$A:$Z,26,0)</f>
        <v>0</v>
      </c>
      <c r="P779" s="6">
        <f t="shared" si="12"/>
        <v>0</v>
      </c>
    </row>
    <row r="780" spans="1:16" x14ac:dyDescent="0.25">
      <c r="A780" s="11">
        <v>51910</v>
      </c>
      <c r="B780" s="11" t="s">
        <v>24</v>
      </c>
      <c r="C780" s="11" t="s">
        <v>41</v>
      </c>
      <c r="D780" s="11" t="s">
        <v>47</v>
      </c>
      <c r="E780" s="11" t="s">
        <v>54</v>
      </c>
      <c r="F780" s="18">
        <v>26481</v>
      </c>
      <c r="G780" s="19">
        <v>26481</v>
      </c>
      <c r="H780" s="11" t="s">
        <v>20</v>
      </c>
      <c r="I780" s="11" t="s">
        <v>48</v>
      </c>
      <c r="J780" s="11" t="s">
        <v>250</v>
      </c>
      <c r="K780" s="11" t="s">
        <v>23</v>
      </c>
      <c r="L780" s="19">
        <f>VLOOKUP($A780,'FtLauderdale GTs'!$A:$Z,17,0)</f>
        <v>42522</v>
      </c>
      <c r="M780" s="6">
        <f>VLOOKUP($A780,'FtLauderdale GTs'!$A:$Z,24,0)</f>
        <v>0</v>
      </c>
      <c r="N780" s="6">
        <f>VLOOKUP($A780,'FtLauderdale GTs'!$A:$Z,25,0)</f>
        <v>0</v>
      </c>
      <c r="O780" s="6">
        <f>VLOOKUP($A780,'FtLauderdale GTs'!$A:$Z,26,0)</f>
        <v>0</v>
      </c>
      <c r="P780" s="6">
        <f t="shared" si="12"/>
        <v>0</v>
      </c>
    </row>
    <row r="781" spans="1:16" x14ac:dyDescent="0.25">
      <c r="A781" s="11">
        <v>51911</v>
      </c>
      <c r="B781" s="11" t="s">
        <v>24</v>
      </c>
      <c r="C781" s="11" t="s">
        <v>41</v>
      </c>
      <c r="D781" s="11" t="s">
        <v>47</v>
      </c>
      <c r="E781" s="11" t="s">
        <v>138</v>
      </c>
      <c r="F781" s="18">
        <v>34151</v>
      </c>
      <c r="G781" s="19">
        <v>34151</v>
      </c>
      <c r="H781" s="11" t="s">
        <v>20</v>
      </c>
      <c r="I781" s="11" t="s">
        <v>48</v>
      </c>
      <c r="J781" s="11" t="s">
        <v>250</v>
      </c>
      <c r="K781" s="11" t="s">
        <v>23</v>
      </c>
      <c r="L781" s="19">
        <f>VLOOKUP($A781,'FtLauderdale GTs'!$A:$Z,17,0)</f>
        <v>42644</v>
      </c>
      <c r="M781" s="6">
        <f>VLOOKUP($A781,'FtLauderdale GTs'!$A:$Z,24,0)</f>
        <v>0</v>
      </c>
      <c r="N781" s="6">
        <f>VLOOKUP($A781,'FtLauderdale GTs'!$A:$Z,25,0)</f>
        <v>0</v>
      </c>
      <c r="O781" s="6">
        <f>VLOOKUP($A781,'FtLauderdale GTs'!$A:$Z,26,0)</f>
        <v>0</v>
      </c>
      <c r="P781" s="6">
        <f t="shared" si="12"/>
        <v>0</v>
      </c>
    </row>
    <row r="782" spans="1:16" x14ac:dyDescent="0.25">
      <c r="A782" s="11">
        <v>51919</v>
      </c>
      <c r="B782" s="11" t="s">
        <v>24</v>
      </c>
      <c r="C782" s="11" t="s">
        <v>41</v>
      </c>
      <c r="D782" s="11" t="s">
        <v>47</v>
      </c>
      <c r="E782" s="11" t="s">
        <v>61</v>
      </c>
      <c r="F782" s="18">
        <v>25750</v>
      </c>
      <c r="G782" s="19">
        <v>25750</v>
      </c>
      <c r="H782" s="11" t="s">
        <v>20</v>
      </c>
      <c r="I782" s="11" t="s">
        <v>48</v>
      </c>
      <c r="J782" s="11" t="s">
        <v>252</v>
      </c>
      <c r="K782" s="11" t="s">
        <v>23</v>
      </c>
      <c r="L782" s="19">
        <f>VLOOKUP($A782,'FtLauderdale GTs'!$A:$Z,17,0)</f>
        <v>42522</v>
      </c>
      <c r="M782" s="6">
        <f>VLOOKUP($A782,'FtLauderdale GTs'!$A:$Z,24,0)</f>
        <v>0</v>
      </c>
      <c r="N782" s="6">
        <f>VLOOKUP($A782,'FtLauderdale GTs'!$A:$Z,25,0)</f>
        <v>0</v>
      </c>
      <c r="O782" s="6">
        <f>VLOOKUP($A782,'FtLauderdale GTs'!$A:$Z,26,0)</f>
        <v>0</v>
      </c>
      <c r="P782" s="6">
        <f t="shared" si="12"/>
        <v>0</v>
      </c>
    </row>
    <row r="783" spans="1:16" x14ac:dyDescent="0.25">
      <c r="A783" s="11">
        <v>51920</v>
      </c>
      <c r="B783" s="11" t="s">
        <v>24</v>
      </c>
      <c r="C783" s="11" t="s">
        <v>41</v>
      </c>
      <c r="D783" s="11" t="s">
        <v>47</v>
      </c>
      <c r="E783" s="11" t="s">
        <v>54</v>
      </c>
      <c r="F783" s="18">
        <v>26481</v>
      </c>
      <c r="G783" s="19">
        <v>26481</v>
      </c>
      <c r="H783" s="11" t="s">
        <v>20</v>
      </c>
      <c r="I783" s="11" t="s">
        <v>48</v>
      </c>
      <c r="J783" s="11" t="s">
        <v>252</v>
      </c>
      <c r="K783" s="11" t="s">
        <v>23</v>
      </c>
      <c r="L783" s="19">
        <f>VLOOKUP($A783,'FtLauderdale GTs'!$A:$Z,17,0)</f>
        <v>42644</v>
      </c>
      <c r="M783" s="6">
        <f>VLOOKUP($A783,'FtLauderdale GTs'!$A:$Z,24,0)</f>
        <v>0</v>
      </c>
      <c r="N783" s="6">
        <f>VLOOKUP($A783,'FtLauderdale GTs'!$A:$Z,25,0)</f>
        <v>0</v>
      </c>
      <c r="O783" s="6">
        <f>VLOOKUP($A783,'FtLauderdale GTs'!$A:$Z,26,0)</f>
        <v>0</v>
      </c>
      <c r="P783" s="6">
        <f t="shared" si="12"/>
        <v>0</v>
      </c>
    </row>
    <row r="784" spans="1:16" x14ac:dyDescent="0.25">
      <c r="A784" s="11">
        <v>51921</v>
      </c>
      <c r="B784" s="11" t="s">
        <v>24</v>
      </c>
      <c r="C784" s="11" t="s">
        <v>41</v>
      </c>
      <c r="D784" s="11" t="s">
        <v>47</v>
      </c>
      <c r="E784" s="11" t="s">
        <v>138</v>
      </c>
      <c r="F784" s="18">
        <v>34151</v>
      </c>
      <c r="G784" s="19">
        <v>34151</v>
      </c>
      <c r="H784" s="11" t="s">
        <v>20</v>
      </c>
      <c r="I784" s="11" t="s">
        <v>48</v>
      </c>
      <c r="J784" s="11" t="s">
        <v>252</v>
      </c>
      <c r="K784" s="11" t="s">
        <v>23</v>
      </c>
      <c r="L784" s="19">
        <f>VLOOKUP($A784,'FtLauderdale GTs'!$A:$Z,17,0)</f>
        <v>42522</v>
      </c>
      <c r="M784" s="6">
        <f>VLOOKUP($A784,'FtLauderdale GTs'!$A:$Z,24,0)</f>
        <v>0</v>
      </c>
      <c r="N784" s="6">
        <f>VLOOKUP($A784,'FtLauderdale GTs'!$A:$Z,25,0)</f>
        <v>0</v>
      </c>
      <c r="O784" s="6">
        <f>VLOOKUP($A784,'FtLauderdale GTs'!$A:$Z,26,0)</f>
        <v>0</v>
      </c>
      <c r="P784" s="6">
        <f t="shared" si="12"/>
        <v>0</v>
      </c>
    </row>
    <row r="785" spans="1:16" x14ac:dyDescent="0.25">
      <c r="A785" s="11">
        <v>51924</v>
      </c>
      <c r="B785" s="11" t="s">
        <v>24</v>
      </c>
      <c r="C785" s="11" t="s">
        <v>41</v>
      </c>
      <c r="D785" s="11" t="s">
        <v>47</v>
      </c>
      <c r="E785" s="11" t="s">
        <v>61</v>
      </c>
      <c r="F785" s="18">
        <v>25750</v>
      </c>
      <c r="G785" s="19">
        <v>25750</v>
      </c>
      <c r="H785" s="11" t="s">
        <v>20</v>
      </c>
      <c r="I785" s="11" t="s">
        <v>48</v>
      </c>
      <c r="J785" s="11" t="s">
        <v>253</v>
      </c>
      <c r="K785" s="11" t="s">
        <v>23</v>
      </c>
      <c r="L785" s="19">
        <f>VLOOKUP($A785,'FtLauderdale GTs'!$A:$Z,17,0)</f>
        <v>42644</v>
      </c>
      <c r="M785" s="6">
        <f>VLOOKUP($A785,'FtLauderdale GTs'!$A:$Z,24,0)</f>
        <v>0</v>
      </c>
      <c r="N785" s="6">
        <f>VLOOKUP($A785,'FtLauderdale GTs'!$A:$Z,25,0)</f>
        <v>0</v>
      </c>
      <c r="O785" s="6">
        <f>VLOOKUP($A785,'FtLauderdale GTs'!$A:$Z,26,0)</f>
        <v>0</v>
      </c>
      <c r="P785" s="6">
        <f t="shared" si="12"/>
        <v>0</v>
      </c>
    </row>
    <row r="786" spans="1:16" x14ac:dyDescent="0.25">
      <c r="A786" s="11">
        <v>51925</v>
      </c>
      <c r="B786" s="11" t="s">
        <v>24</v>
      </c>
      <c r="C786" s="11" t="s">
        <v>41</v>
      </c>
      <c r="D786" s="11" t="s">
        <v>47</v>
      </c>
      <c r="E786" s="11" t="s">
        <v>54</v>
      </c>
      <c r="F786" s="18">
        <v>26481</v>
      </c>
      <c r="G786" s="19">
        <v>26481</v>
      </c>
      <c r="H786" s="11" t="s">
        <v>20</v>
      </c>
      <c r="I786" s="11" t="s">
        <v>48</v>
      </c>
      <c r="J786" s="11" t="s">
        <v>253</v>
      </c>
      <c r="K786" s="11" t="s">
        <v>23</v>
      </c>
      <c r="L786" s="19">
        <f>VLOOKUP($A786,'FtLauderdale GTs'!$A:$Z,17,0)</f>
        <v>42522</v>
      </c>
      <c r="M786" s="6">
        <f>VLOOKUP($A786,'FtLauderdale GTs'!$A:$Z,24,0)</f>
        <v>0</v>
      </c>
      <c r="N786" s="6">
        <f>VLOOKUP($A786,'FtLauderdale GTs'!$A:$Z,25,0)</f>
        <v>0</v>
      </c>
      <c r="O786" s="6">
        <f>VLOOKUP($A786,'FtLauderdale GTs'!$A:$Z,26,0)</f>
        <v>0</v>
      </c>
      <c r="P786" s="6">
        <f t="shared" si="12"/>
        <v>0</v>
      </c>
    </row>
    <row r="787" spans="1:16" x14ac:dyDescent="0.25">
      <c r="A787" s="11">
        <v>51926</v>
      </c>
      <c r="B787" s="11" t="s">
        <v>24</v>
      </c>
      <c r="C787" s="11" t="s">
        <v>41</v>
      </c>
      <c r="D787" s="11" t="s">
        <v>47</v>
      </c>
      <c r="E787" s="11" t="s">
        <v>138</v>
      </c>
      <c r="F787" s="18">
        <v>34151</v>
      </c>
      <c r="G787" s="19">
        <v>34151</v>
      </c>
      <c r="H787" s="11" t="s">
        <v>20</v>
      </c>
      <c r="I787" s="11" t="s">
        <v>48</v>
      </c>
      <c r="J787" s="11" t="s">
        <v>253</v>
      </c>
      <c r="K787" s="11" t="s">
        <v>23</v>
      </c>
      <c r="L787" s="19">
        <f>VLOOKUP($A787,'FtLauderdale GTs'!$A:$Z,17,0)</f>
        <v>42644</v>
      </c>
      <c r="M787" s="6">
        <f>VLOOKUP($A787,'FtLauderdale GTs'!$A:$Z,24,0)</f>
        <v>0</v>
      </c>
      <c r="N787" s="6">
        <f>VLOOKUP($A787,'FtLauderdale GTs'!$A:$Z,25,0)</f>
        <v>0</v>
      </c>
      <c r="O787" s="6">
        <f>VLOOKUP($A787,'FtLauderdale GTs'!$A:$Z,26,0)</f>
        <v>0</v>
      </c>
      <c r="P787" s="6">
        <f t="shared" si="12"/>
        <v>0</v>
      </c>
    </row>
    <row r="788" spans="1:16" x14ac:dyDescent="0.25">
      <c r="A788" s="11">
        <v>51936</v>
      </c>
      <c r="B788" s="11" t="s">
        <v>24</v>
      </c>
      <c r="C788" s="11" t="s">
        <v>41</v>
      </c>
      <c r="D788" s="11" t="s">
        <v>47</v>
      </c>
      <c r="E788" s="11" t="s">
        <v>61</v>
      </c>
      <c r="F788" s="18">
        <v>25750</v>
      </c>
      <c r="G788" s="19">
        <v>25750</v>
      </c>
      <c r="H788" s="11" t="s">
        <v>20</v>
      </c>
      <c r="I788" s="11" t="s">
        <v>48</v>
      </c>
      <c r="J788" s="11" t="s">
        <v>256</v>
      </c>
      <c r="K788" s="11" t="s">
        <v>23</v>
      </c>
      <c r="L788" s="19">
        <f>VLOOKUP($A788,'FtLauderdale GTs'!$A:$Z,17,0)</f>
        <v>42522</v>
      </c>
      <c r="M788" s="6">
        <f>VLOOKUP($A788,'FtLauderdale GTs'!$A:$Z,24,0)</f>
        <v>0</v>
      </c>
      <c r="N788" s="6">
        <f>VLOOKUP($A788,'FtLauderdale GTs'!$A:$Z,25,0)</f>
        <v>0</v>
      </c>
      <c r="O788" s="6">
        <f>VLOOKUP($A788,'FtLauderdale GTs'!$A:$Z,26,0)</f>
        <v>0</v>
      </c>
      <c r="P788" s="6">
        <f t="shared" si="12"/>
        <v>0</v>
      </c>
    </row>
    <row r="789" spans="1:16" x14ac:dyDescent="0.25">
      <c r="A789" s="11">
        <v>51937</v>
      </c>
      <c r="B789" s="11" t="s">
        <v>24</v>
      </c>
      <c r="C789" s="11" t="s">
        <v>41</v>
      </c>
      <c r="D789" s="11" t="s">
        <v>47</v>
      </c>
      <c r="E789" s="11" t="s">
        <v>54</v>
      </c>
      <c r="F789" s="18">
        <v>26481</v>
      </c>
      <c r="G789" s="19">
        <v>26481</v>
      </c>
      <c r="H789" s="11" t="s">
        <v>20</v>
      </c>
      <c r="I789" s="11" t="s">
        <v>48</v>
      </c>
      <c r="J789" s="11" t="s">
        <v>256</v>
      </c>
      <c r="K789" s="11" t="s">
        <v>23</v>
      </c>
      <c r="L789" s="19">
        <f>VLOOKUP($A789,'FtLauderdale GTs'!$A:$Z,17,0)</f>
        <v>42644</v>
      </c>
      <c r="M789" s="6">
        <f>VLOOKUP($A789,'FtLauderdale GTs'!$A:$Z,24,0)</f>
        <v>0</v>
      </c>
      <c r="N789" s="6">
        <f>VLOOKUP($A789,'FtLauderdale GTs'!$A:$Z,25,0)</f>
        <v>0</v>
      </c>
      <c r="O789" s="6">
        <f>VLOOKUP($A789,'FtLauderdale GTs'!$A:$Z,26,0)</f>
        <v>0</v>
      </c>
      <c r="P789" s="6">
        <f t="shared" si="12"/>
        <v>0</v>
      </c>
    </row>
    <row r="790" spans="1:16" x14ac:dyDescent="0.25">
      <c r="A790" s="11">
        <v>51938</v>
      </c>
      <c r="B790" s="11" t="s">
        <v>24</v>
      </c>
      <c r="C790" s="11" t="s">
        <v>41</v>
      </c>
      <c r="D790" s="11" t="s">
        <v>47</v>
      </c>
      <c r="E790" s="11" t="s">
        <v>138</v>
      </c>
      <c r="F790" s="18">
        <v>34151</v>
      </c>
      <c r="G790" s="19">
        <v>34151</v>
      </c>
      <c r="H790" s="11" t="s">
        <v>20</v>
      </c>
      <c r="I790" s="11" t="s">
        <v>48</v>
      </c>
      <c r="J790" s="11" t="s">
        <v>256</v>
      </c>
      <c r="K790" s="11" t="s">
        <v>23</v>
      </c>
      <c r="L790" s="19">
        <f>VLOOKUP($A790,'FtLauderdale GTs'!$A:$Z,17,0)</f>
        <v>42522</v>
      </c>
      <c r="M790" s="6">
        <f>VLOOKUP($A790,'FtLauderdale GTs'!$A:$Z,24,0)</f>
        <v>0</v>
      </c>
      <c r="N790" s="6">
        <f>VLOOKUP($A790,'FtLauderdale GTs'!$A:$Z,25,0)</f>
        <v>0</v>
      </c>
      <c r="O790" s="6">
        <f>VLOOKUP($A790,'FtLauderdale GTs'!$A:$Z,26,0)</f>
        <v>0</v>
      </c>
      <c r="P790" s="6">
        <f t="shared" si="12"/>
        <v>0</v>
      </c>
    </row>
    <row r="791" spans="1:16" x14ac:dyDescent="0.25">
      <c r="A791" s="11">
        <v>51943</v>
      </c>
      <c r="B791" s="11" t="s">
        <v>24</v>
      </c>
      <c r="C791" s="11" t="s">
        <v>41</v>
      </c>
      <c r="D791" s="11" t="s">
        <v>47</v>
      </c>
      <c r="E791" s="11" t="s">
        <v>61</v>
      </c>
      <c r="F791" s="18">
        <v>25750</v>
      </c>
      <c r="G791" s="19">
        <v>25750</v>
      </c>
      <c r="H791" s="11" t="s">
        <v>20</v>
      </c>
      <c r="I791" s="11" t="s">
        <v>48</v>
      </c>
      <c r="J791" s="11" t="s">
        <v>257</v>
      </c>
      <c r="K791" s="11" t="s">
        <v>23</v>
      </c>
      <c r="L791" s="19">
        <f>VLOOKUP($A791,'FtLauderdale GTs'!$A:$Z,17,0)</f>
        <v>42644</v>
      </c>
      <c r="M791" s="6">
        <f>VLOOKUP($A791,'FtLauderdale GTs'!$A:$Z,24,0)</f>
        <v>0</v>
      </c>
      <c r="N791" s="6">
        <f>VLOOKUP($A791,'FtLauderdale GTs'!$A:$Z,25,0)</f>
        <v>0</v>
      </c>
      <c r="O791" s="6">
        <f>VLOOKUP($A791,'FtLauderdale GTs'!$A:$Z,26,0)</f>
        <v>0</v>
      </c>
      <c r="P791" s="6">
        <f t="shared" si="12"/>
        <v>0</v>
      </c>
    </row>
    <row r="792" spans="1:16" x14ac:dyDescent="0.25">
      <c r="A792" s="11">
        <v>51944</v>
      </c>
      <c r="B792" s="11" t="s">
        <v>24</v>
      </c>
      <c r="C792" s="11" t="s">
        <v>41</v>
      </c>
      <c r="D792" s="11" t="s">
        <v>47</v>
      </c>
      <c r="E792" s="11" t="s">
        <v>54</v>
      </c>
      <c r="F792" s="18">
        <v>26481</v>
      </c>
      <c r="G792" s="19">
        <v>26481</v>
      </c>
      <c r="H792" s="11" t="s">
        <v>20</v>
      </c>
      <c r="I792" s="11" t="s">
        <v>48</v>
      </c>
      <c r="J792" s="11" t="s">
        <v>257</v>
      </c>
      <c r="K792" s="11" t="s">
        <v>23</v>
      </c>
      <c r="L792" s="19">
        <f>VLOOKUP($A792,'FtLauderdale GTs'!$A:$Z,17,0)</f>
        <v>42522</v>
      </c>
      <c r="M792" s="6">
        <f>VLOOKUP($A792,'FtLauderdale GTs'!$A:$Z,24,0)</f>
        <v>0</v>
      </c>
      <c r="N792" s="6">
        <f>VLOOKUP($A792,'FtLauderdale GTs'!$A:$Z,25,0)</f>
        <v>0</v>
      </c>
      <c r="O792" s="6">
        <f>VLOOKUP($A792,'FtLauderdale GTs'!$A:$Z,26,0)</f>
        <v>0</v>
      </c>
      <c r="P792" s="6">
        <f t="shared" si="12"/>
        <v>0</v>
      </c>
    </row>
    <row r="793" spans="1:16" x14ac:dyDescent="0.25">
      <c r="A793" s="11">
        <v>51945</v>
      </c>
      <c r="B793" s="11" t="s">
        <v>24</v>
      </c>
      <c r="C793" s="11" t="s">
        <v>41</v>
      </c>
      <c r="D793" s="11" t="s">
        <v>47</v>
      </c>
      <c r="E793" s="11" t="s">
        <v>19</v>
      </c>
      <c r="F793" s="18">
        <v>29403</v>
      </c>
      <c r="G793" s="19">
        <v>29403</v>
      </c>
      <c r="H793" s="11" t="s">
        <v>20</v>
      </c>
      <c r="I793" s="11" t="s">
        <v>48</v>
      </c>
      <c r="J793" s="11" t="s">
        <v>257</v>
      </c>
      <c r="K793" s="11" t="s">
        <v>23</v>
      </c>
      <c r="L793" s="19">
        <f>VLOOKUP($A793,'FtLauderdale GTs'!$A:$Z,17,0)</f>
        <v>42644</v>
      </c>
      <c r="M793" s="6">
        <f>VLOOKUP($A793,'FtLauderdale GTs'!$A:$Z,24,0)</f>
        <v>0</v>
      </c>
      <c r="N793" s="6">
        <f>VLOOKUP($A793,'FtLauderdale GTs'!$A:$Z,25,0)</f>
        <v>0</v>
      </c>
      <c r="O793" s="6">
        <f>VLOOKUP($A793,'FtLauderdale GTs'!$A:$Z,26,0)</f>
        <v>0</v>
      </c>
      <c r="P793" s="6">
        <f t="shared" si="12"/>
        <v>0</v>
      </c>
    </row>
    <row r="794" spans="1:16" x14ac:dyDescent="0.25">
      <c r="A794" s="11">
        <v>51946</v>
      </c>
      <c r="B794" s="11" t="s">
        <v>24</v>
      </c>
      <c r="C794" s="11" t="s">
        <v>41</v>
      </c>
      <c r="D794" s="11" t="s">
        <v>47</v>
      </c>
      <c r="E794" s="11" t="s">
        <v>138</v>
      </c>
      <c r="F794" s="18">
        <v>34151</v>
      </c>
      <c r="G794" s="19">
        <v>34151</v>
      </c>
      <c r="H794" s="11" t="s">
        <v>20</v>
      </c>
      <c r="I794" s="11" t="s">
        <v>48</v>
      </c>
      <c r="J794" s="11" t="s">
        <v>257</v>
      </c>
      <c r="K794" s="11" t="s">
        <v>23</v>
      </c>
      <c r="L794" s="19">
        <f>VLOOKUP($A794,'FtLauderdale GTs'!$A:$Z,17,0)</f>
        <v>42522</v>
      </c>
      <c r="M794" s="6">
        <f>VLOOKUP($A794,'FtLauderdale GTs'!$A:$Z,24,0)</f>
        <v>0</v>
      </c>
      <c r="N794" s="6">
        <f>VLOOKUP($A794,'FtLauderdale GTs'!$A:$Z,25,0)</f>
        <v>0</v>
      </c>
      <c r="O794" s="6">
        <f>VLOOKUP($A794,'FtLauderdale GTs'!$A:$Z,26,0)</f>
        <v>0</v>
      </c>
      <c r="P794" s="6">
        <f t="shared" si="12"/>
        <v>0</v>
      </c>
    </row>
    <row r="795" spans="1:16" x14ac:dyDescent="0.25">
      <c r="A795" s="11">
        <v>51948</v>
      </c>
      <c r="B795" s="11" t="s">
        <v>24</v>
      </c>
      <c r="C795" s="11" t="s">
        <v>41</v>
      </c>
      <c r="D795" s="11" t="s">
        <v>47</v>
      </c>
      <c r="E795" s="11" t="s">
        <v>61</v>
      </c>
      <c r="F795" s="18">
        <v>25750</v>
      </c>
      <c r="G795" s="19">
        <v>25750</v>
      </c>
      <c r="H795" s="11" t="s">
        <v>20</v>
      </c>
      <c r="I795" s="11" t="s">
        <v>48</v>
      </c>
      <c r="J795" s="11" t="s">
        <v>258</v>
      </c>
      <c r="K795" s="11" t="s">
        <v>23</v>
      </c>
      <c r="L795" s="19">
        <f>VLOOKUP($A795,'FtLauderdale GTs'!$A:$Z,17,0)</f>
        <v>42644</v>
      </c>
      <c r="M795" s="6">
        <f>VLOOKUP($A795,'FtLauderdale GTs'!$A:$Z,24,0)</f>
        <v>0</v>
      </c>
      <c r="N795" s="6">
        <f>VLOOKUP($A795,'FtLauderdale GTs'!$A:$Z,25,0)</f>
        <v>0</v>
      </c>
      <c r="O795" s="6">
        <f>VLOOKUP($A795,'FtLauderdale GTs'!$A:$Z,26,0)</f>
        <v>0</v>
      </c>
      <c r="P795" s="6">
        <f t="shared" si="12"/>
        <v>0</v>
      </c>
    </row>
    <row r="796" spans="1:16" x14ac:dyDescent="0.25">
      <c r="A796" s="11">
        <v>51949</v>
      </c>
      <c r="B796" s="11" t="s">
        <v>24</v>
      </c>
      <c r="C796" s="11" t="s">
        <v>41</v>
      </c>
      <c r="D796" s="11" t="s">
        <v>47</v>
      </c>
      <c r="E796" s="11" t="s">
        <v>54</v>
      </c>
      <c r="F796" s="18">
        <v>26481</v>
      </c>
      <c r="G796" s="19">
        <v>26481</v>
      </c>
      <c r="H796" s="11" t="s">
        <v>20</v>
      </c>
      <c r="I796" s="11" t="s">
        <v>48</v>
      </c>
      <c r="J796" s="11" t="s">
        <v>258</v>
      </c>
      <c r="K796" s="11" t="s">
        <v>23</v>
      </c>
      <c r="L796" s="19">
        <f>VLOOKUP($A796,'FtLauderdale GTs'!$A:$Z,17,0)</f>
        <v>42522</v>
      </c>
      <c r="M796" s="6">
        <f>VLOOKUP($A796,'FtLauderdale GTs'!$A:$Z,24,0)</f>
        <v>0</v>
      </c>
      <c r="N796" s="6">
        <f>VLOOKUP($A796,'FtLauderdale GTs'!$A:$Z,25,0)</f>
        <v>0</v>
      </c>
      <c r="O796" s="6">
        <f>VLOOKUP($A796,'FtLauderdale GTs'!$A:$Z,26,0)</f>
        <v>0</v>
      </c>
      <c r="P796" s="6">
        <f t="shared" si="12"/>
        <v>0</v>
      </c>
    </row>
    <row r="797" spans="1:16" x14ac:dyDescent="0.25">
      <c r="A797" s="11">
        <v>51950</v>
      </c>
      <c r="B797" s="11" t="s">
        <v>24</v>
      </c>
      <c r="C797" s="11" t="s">
        <v>41</v>
      </c>
      <c r="D797" s="11" t="s">
        <v>47</v>
      </c>
      <c r="E797" s="11" t="s">
        <v>138</v>
      </c>
      <c r="F797" s="18">
        <v>34151</v>
      </c>
      <c r="G797" s="19">
        <v>34151</v>
      </c>
      <c r="H797" s="11" t="s">
        <v>20</v>
      </c>
      <c r="I797" s="11" t="s">
        <v>48</v>
      </c>
      <c r="J797" s="11" t="s">
        <v>258</v>
      </c>
      <c r="K797" s="11" t="s">
        <v>23</v>
      </c>
      <c r="L797" s="19">
        <f>VLOOKUP($A797,'FtLauderdale GTs'!$A:$Z,17,0)</f>
        <v>42644</v>
      </c>
      <c r="M797" s="6">
        <f>VLOOKUP($A797,'FtLauderdale GTs'!$A:$Z,24,0)</f>
        <v>0</v>
      </c>
      <c r="N797" s="6">
        <f>VLOOKUP($A797,'FtLauderdale GTs'!$A:$Z,25,0)</f>
        <v>0</v>
      </c>
      <c r="O797" s="6">
        <f>VLOOKUP($A797,'FtLauderdale GTs'!$A:$Z,26,0)</f>
        <v>0</v>
      </c>
      <c r="P797" s="6">
        <f t="shared" si="12"/>
        <v>0</v>
      </c>
    </row>
    <row r="798" spans="1:16" x14ac:dyDescent="0.25">
      <c r="A798" s="11">
        <v>51952</v>
      </c>
      <c r="B798" s="11" t="s">
        <v>24</v>
      </c>
      <c r="C798" s="11" t="s">
        <v>41</v>
      </c>
      <c r="D798" s="11" t="s">
        <v>47</v>
      </c>
      <c r="E798" s="11" t="s">
        <v>61</v>
      </c>
      <c r="F798" s="18">
        <v>25750</v>
      </c>
      <c r="G798" s="19">
        <v>25750</v>
      </c>
      <c r="H798" s="11" t="s">
        <v>20</v>
      </c>
      <c r="I798" s="11" t="s">
        <v>48</v>
      </c>
      <c r="J798" s="11" t="s">
        <v>259</v>
      </c>
      <c r="K798" s="11" t="s">
        <v>23</v>
      </c>
      <c r="L798" s="19">
        <f>VLOOKUP($A798,'FtLauderdale GTs'!$A:$Z,17,0)</f>
        <v>42522</v>
      </c>
      <c r="M798" s="6">
        <f>VLOOKUP($A798,'FtLauderdale GTs'!$A:$Z,24,0)</f>
        <v>0</v>
      </c>
      <c r="N798" s="6">
        <f>VLOOKUP($A798,'FtLauderdale GTs'!$A:$Z,25,0)</f>
        <v>0</v>
      </c>
      <c r="O798" s="6">
        <f>VLOOKUP($A798,'FtLauderdale GTs'!$A:$Z,26,0)</f>
        <v>0</v>
      </c>
      <c r="P798" s="6">
        <f t="shared" si="12"/>
        <v>0</v>
      </c>
    </row>
    <row r="799" spans="1:16" x14ac:dyDescent="0.25">
      <c r="A799" s="11">
        <v>51953</v>
      </c>
      <c r="B799" s="11" t="s">
        <v>24</v>
      </c>
      <c r="C799" s="11" t="s">
        <v>41</v>
      </c>
      <c r="D799" s="11" t="s">
        <v>47</v>
      </c>
      <c r="E799" s="11" t="s">
        <v>54</v>
      </c>
      <c r="F799" s="18">
        <v>26481</v>
      </c>
      <c r="G799" s="19">
        <v>26481</v>
      </c>
      <c r="H799" s="11" t="s">
        <v>20</v>
      </c>
      <c r="I799" s="11" t="s">
        <v>48</v>
      </c>
      <c r="J799" s="11" t="s">
        <v>259</v>
      </c>
      <c r="K799" s="11" t="s">
        <v>23</v>
      </c>
      <c r="L799" s="19">
        <f>VLOOKUP($A799,'FtLauderdale GTs'!$A:$Z,17,0)</f>
        <v>42644</v>
      </c>
      <c r="M799" s="6">
        <f>VLOOKUP($A799,'FtLauderdale GTs'!$A:$Z,24,0)</f>
        <v>0</v>
      </c>
      <c r="N799" s="6">
        <f>VLOOKUP($A799,'FtLauderdale GTs'!$A:$Z,25,0)</f>
        <v>0</v>
      </c>
      <c r="O799" s="6">
        <f>VLOOKUP($A799,'FtLauderdale GTs'!$A:$Z,26,0)</f>
        <v>0</v>
      </c>
      <c r="P799" s="6">
        <f t="shared" si="12"/>
        <v>0</v>
      </c>
    </row>
    <row r="800" spans="1:16" x14ac:dyDescent="0.25">
      <c r="A800" s="11">
        <v>51954</v>
      </c>
      <c r="B800" s="11" t="s">
        <v>24</v>
      </c>
      <c r="C800" s="11" t="s">
        <v>41</v>
      </c>
      <c r="D800" s="11" t="s">
        <v>47</v>
      </c>
      <c r="E800" s="11" t="s">
        <v>138</v>
      </c>
      <c r="F800" s="18">
        <v>34151</v>
      </c>
      <c r="G800" s="19">
        <v>34151</v>
      </c>
      <c r="H800" s="11" t="s">
        <v>20</v>
      </c>
      <c r="I800" s="11" t="s">
        <v>48</v>
      </c>
      <c r="J800" s="11" t="s">
        <v>259</v>
      </c>
      <c r="K800" s="11" t="s">
        <v>23</v>
      </c>
      <c r="L800" s="19">
        <f>VLOOKUP($A800,'FtLauderdale GTs'!$A:$Z,17,0)</f>
        <v>42522</v>
      </c>
      <c r="M800" s="6">
        <f>VLOOKUP($A800,'FtLauderdale GTs'!$A:$Z,24,0)</f>
        <v>0</v>
      </c>
      <c r="N800" s="6">
        <f>VLOOKUP($A800,'FtLauderdale GTs'!$A:$Z,25,0)</f>
        <v>0</v>
      </c>
      <c r="O800" s="6">
        <f>VLOOKUP($A800,'FtLauderdale GTs'!$A:$Z,26,0)</f>
        <v>0</v>
      </c>
      <c r="P800" s="6">
        <f t="shared" si="12"/>
        <v>0</v>
      </c>
    </row>
    <row r="801" spans="1:16" x14ac:dyDescent="0.25">
      <c r="A801" s="11">
        <v>51956</v>
      </c>
      <c r="B801" s="11" t="s">
        <v>24</v>
      </c>
      <c r="C801" s="11" t="s">
        <v>41</v>
      </c>
      <c r="D801" s="11" t="s">
        <v>47</v>
      </c>
      <c r="E801" s="11" t="s">
        <v>61</v>
      </c>
      <c r="F801" s="18">
        <v>25750</v>
      </c>
      <c r="G801" s="19">
        <v>25750</v>
      </c>
      <c r="H801" s="11" t="s">
        <v>20</v>
      </c>
      <c r="I801" s="11" t="s">
        <v>48</v>
      </c>
      <c r="J801" s="11" t="s">
        <v>260</v>
      </c>
      <c r="K801" s="11" t="s">
        <v>23</v>
      </c>
      <c r="L801" s="19">
        <f>VLOOKUP($A801,'FtLauderdale GTs'!$A:$Z,17,0)</f>
        <v>42644</v>
      </c>
      <c r="M801" s="6">
        <f>VLOOKUP($A801,'FtLauderdale GTs'!$A:$Z,24,0)</f>
        <v>0</v>
      </c>
      <c r="N801" s="6">
        <f>VLOOKUP($A801,'FtLauderdale GTs'!$A:$Z,25,0)</f>
        <v>0</v>
      </c>
      <c r="O801" s="6">
        <f>VLOOKUP($A801,'FtLauderdale GTs'!$A:$Z,26,0)</f>
        <v>0</v>
      </c>
      <c r="P801" s="6">
        <f t="shared" si="12"/>
        <v>0</v>
      </c>
    </row>
    <row r="802" spans="1:16" x14ac:dyDescent="0.25">
      <c r="A802" s="11">
        <v>51957</v>
      </c>
      <c r="B802" s="11" t="s">
        <v>24</v>
      </c>
      <c r="C802" s="11" t="s">
        <v>41</v>
      </c>
      <c r="D802" s="11" t="s">
        <v>47</v>
      </c>
      <c r="E802" s="11" t="s">
        <v>54</v>
      </c>
      <c r="F802" s="18">
        <v>26481</v>
      </c>
      <c r="G802" s="19">
        <v>26481</v>
      </c>
      <c r="H802" s="11" t="s">
        <v>20</v>
      </c>
      <c r="I802" s="11" t="s">
        <v>48</v>
      </c>
      <c r="J802" s="11" t="s">
        <v>260</v>
      </c>
      <c r="K802" s="11" t="s">
        <v>23</v>
      </c>
      <c r="L802" s="19">
        <f>VLOOKUP($A802,'FtLauderdale GTs'!$A:$Z,17,0)</f>
        <v>42522</v>
      </c>
      <c r="M802" s="6">
        <f>VLOOKUP($A802,'FtLauderdale GTs'!$A:$Z,24,0)</f>
        <v>0</v>
      </c>
      <c r="N802" s="6">
        <f>VLOOKUP($A802,'FtLauderdale GTs'!$A:$Z,25,0)</f>
        <v>0</v>
      </c>
      <c r="O802" s="6">
        <f>VLOOKUP($A802,'FtLauderdale GTs'!$A:$Z,26,0)</f>
        <v>0</v>
      </c>
      <c r="P802" s="6">
        <f t="shared" si="12"/>
        <v>0</v>
      </c>
    </row>
    <row r="803" spans="1:16" x14ac:dyDescent="0.25">
      <c r="A803" s="11">
        <v>51958</v>
      </c>
      <c r="B803" s="11" t="s">
        <v>24</v>
      </c>
      <c r="C803" s="11" t="s">
        <v>41</v>
      </c>
      <c r="D803" s="11" t="s">
        <v>47</v>
      </c>
      <c r="E803" s="11" t="s">
        <v>138</v>
      </c>
      <c r="F803" s="18">
        <v>34151</v>
      </c>
      <c r="G803" s="19">
        <v>34151</v>
      </c>
      <c r="H803" s="11" t="s">
        <v>20</v>
      </c>
      <c r="I803" s="11" t="s">
        <v>48</v>
      </c>
      <c r="J803" s="11" t="s">
        <v>260</v>
      </c>
      <c r="K803" s="11" t="s">
        <v>23</v>
      </c>
      <c r="L803" s="19">
        <f>VLOOKUP($A803,'FtLauderdale GTs'!$A:$Z,17,0)</f>
        <v>42644</v>
      </c>
      <c r="M803" s="6">
        <f>VLOOKUP($A803,'FtLauderdale GTs'!$A:$Z,24,0)</f>
        <v>0</v>
      </c>
      <c r="N803" s="6">
        <f>VLOOKUP($A803,'FtLauderdale GTs'!$A:$Z,25,0)</f>
        <v>0</v>
      </c>
      <c r="O803" s="6">
        <f>VLOOKUP($A803,'FtLauderdale GTs'!$A:$Z,26,0)</f>
        <v>0</v>
      </c>
      <c r="P803" s="6">
        <f t="shared" si="12"/>
        <v>0</v>
      </c>
    </row>
    <row r="804" spans="1:16" x14ac:dyDescent="0.25">
      <c r="A804" s="11">
        <v>51960</v>
      </c>
      <c r="B804" s="11" t="s">
        <v>24</v>
      </c>
      <c r="C804" s="11" t="s">
        <v>41</v>
      </c>
      <c r="D804" s="11" t="s">
        <v>47</v>
      </c>
      <c r="E804" s="11" t="s">
        <v>61</v>
      </c>
      <c r="F804" s="18">
        <v>25750</v>
      </c>
      <c r="G804" s="19">
        <v>25750</v>
      </c>
      <c r="H804" s="11" t="s">
        <v>20</v>
      </c>
      <c r="I804" s="11" t="s">
        <v>48</v>
      </c>
      <c r="J804" s="11" t="s">
        <v>261</v>
      </c>
      <c r="K804" s="11" t="s">
        <v>23</v>
      </c>
      <c r="L804" s="19">
        <f>VLOOKUP($A804,'FtLauderdale GTs'!$A:$Z,17,0)</f>
        <v>42522</v>
      </c>
      <c r="M804" s="6">
        <f>VLOOKUP($A804,'FtLauderdale GTs'!$A:$Z,24,0)</f>
        <v>0</v>
      </c>
      <c r="N804" s="6">
        <f>VLOOKUP($A804,'FtLauderdale GTs'!$A:$Z,25,0)</f>
        <v>0</v>
      </c>
      <c r="O804" s="6">
        <f>VLOOKUP($A804,'FtLauderdale GTs'!$A:$Z,26,0)</f>
        <v>0</v>
      </c>
      <c r="P804" s="6">
        <f t="shared" si="12"/>
        <v>0</v>
      </c>
    </row>
    <row r="805" spans="1:16" x14ac:dyDescent="0.25">
      <c r="A805" s="11">
        <v>51961</v>
      </c>
      <c r="B805" s="11" t="s">
        <v>24</v>
      </c>
      <c r="C805" s="11" t="s">
        <v>41</v>
      </c>
      <c r="D805" s="11" t="s">
        <v>47</v>
      </c>
      <c r="E805" s="11" t="s">
        <v>54</v>
      </c>
      <c r="F805" s="18">
        <v>26481</v>
      </c>
      <c r="G805" s="19">
        <v>26481</v>
      </c>
      <c r="H805" s="11" t="s">
        <v>20</v>
      </c>
      <c r="I805" s="11" t="s">
        <v>48</v>
      </c>
      <c r="J805" s="11" t="s">
        <v>261</v>
      </c>
      <c r="K805" s="11" t="s">
        <v>23</v>
      </c>
      <c r="L805" s="19">
        <f>VLOOKUP($A805,'FtLauderdale GTs'!$A:$Z,17,0)</f>
        <v>42644</v>
      </c>
      <c r="M805" s="6">
        <f>VLOOKUP($A805,'FtLauderdale GTs'!$A:$Z,24,0)</f>
        <v>0</v>
      </c>
      <c r="N805" s="6">
        <f>VLOOKUP($A805,'FtLauderdale GTs'!$A:$Z,25,0)</f>
        <v>0</v>
      </c>
      <c r="O805" s="6">
        <f>VLOOKUP($A805,'FtLauderdale GTs'!$A:$Z,26,0)</f>
        <v>0</v>
      </c>
      <c r="P805" s="6">
        <f t="shared" si="12"/>
        <v>0</v>
      </c>
    </row>
    <row r="806" spans="1:16" x14ac:dyDescent="0.25">
      <c r="A806" s="11">
        <v>51962</v>
      </c>
      <c r="B806" s="11" t="s">
        <v>24</v>
      </c>
      <c r="C806" s="11" t="s">
        <v>41</v>
      </c>
      <c r="D806" s="11" t="s">
        <v>47</v>
      </c>
      <c r="E806" s="11" t="s">
        <v>138</v>
      </c>
      <c r="F806" s="18">
        <v>34151</v>
      </c>
      <c r="G806" s="19">
        <v>34151</v>
      </c>
      <c r="H806" s="11" t="s">
        <v>20</v>
      </c>
      <c r="I806" s="11" t="s">
        <v>48</v>
      </c>
      <c r="J806" s="11" t="s">
        <v>261</v>
      </c>
      <c r="K806" s="11" t="s">
        <v>23</v>
      </c>
      <c r="L806" s="19">
        <f>VLOOKUP($A806,'FtLauderdale GTs'!$A:$Z,17,0)</f>
        <v>42522</v>
      </c>
      <c r="M806" s="6">
        <f>VLOOKUP($A806,'FtLauderdale GTs'!$A:$Z,24,0)</f>
        <v>0</v>
      </c>
      <c r="N806" s="6">
        <f>VLOOKUP($A806,'FtLauderdale GTs'!$A:$Z,25,0)</f>
        <v>0</v>
      </c>
      <c r="O806" s="6">
        <f>VLOOKUP($A806,'FtLauderdale GTs'!$A:$Z,26,0)</f>
        <v>0</v>
      </c>
      <c r="P806" s="6">
        <f t="shared" si="12"/>
        <v>0</v>
      </c>
    </row>
    <row r="807" spans="1:16" x14ac:dyDescent="0.25">
      <c r="A807" s="11">
        <v>53201</v>
      </c>
      <c r="B807" s="11" t="s">
        <v>24</v>
      </c>
      <c r="C807" s="11" t="s">
        <v>41</v>
      </c>
      <c r="D807" s="11" t="s">
        <v>47</v>
      </c>
      <c r="E807" s="11" t="s">
        <v>61</v>
      </c>
      <c r="F807" s="18">
        <v>25750</v>
      </c>
      <c r="G807" s="19">
        <v>25750</v>
      </c>
      <c r="H807" s="11" t="s">
        <v>20</v>
      </c>
      <c r="I807" s="11" t="s">
        <v>48</v>
      </c>
      <c r="J807" s="11" t="s">
        <v>300</v>
      </c>
      <c r="K807" s="11" t="s">
        <v>23</v>
      </c>
      <c r="L807" s="19">
        <f>VLOOKUP($A807,'FtLauderdale GTs'!$A:$Z,17,0)</f>
        <v>42644</v>
      </c>
      <c r="M807" s="6">
        <f>VLOOKUP($A807,'FtLauderdale GTs'!$A:$Z,24,0)</f>
        <v>0</v>
      </c>
      <c r="N807" s="6">
        <f>VLOOKUP($A807,'FtLauderdale GTs'!$A:$Z,25,0)</f>
        <v>0</v>
      </c>
      <c r="O807" s="6">
        <f>VLOOKUP($A807,'FtLauderdale GTs'!$A:$Z,26,0)</f>
        <v>0</v>
      </c>
      <c r="P807" s="6">
        <f t="shared" si="12"/>
        <v>0</v>
      </c>
    </row>
    <row r="808" spans="1:16" x14ac:dyDescent="0.25">
      <c r="A808" s="11">
        <v>53202</v>
      </c>
      <c r="B808" s="11" t="s">
        <v>24</v>
      </c>
      <c r="C808" s="11" t="s">
        <v>41</v>
      </c>
      <c r="D808" s="11" t="s">
        <v>47</v>
      </c>
      <c r="E808" s="11" t="s">
        <v>54</v>
      </c>
      <c r="F808" s="18">
        <v>26481</v>
      </c>
      <c r="G808" s="19">
        <v>26481</v>
      </c>
      <c r="H808" s="11" t="s">
        <v>20</v>
      </c>
      <c r="I808" s="11" t="s">
        <v>48</v>
      </c>
      <c r="J808" s="11" t="s">
        <v>300</v>
      </c>
      <c r="K808" s="11" t="s">
        <v>23</v>
      </c>
      <c r="L808" s="19">
        <f>VLOOKUP($A808,'FtLauderdale GTs'!$A:$Z,17,0)</f>
        <v>42522</v>
      </c>
      <c r="M808" s="6">
        <f>VLOOKUP($A808,'FtLauderdale GTs'!$A:$Z,24,0)</f>
        <v>0</v>
      </c>
      <c r="N808" s="6">
        <f>VLOOKUP($A808,'FtLauderdale GTs'!$A:$Z,25,0)</f>
        <v>0</v>
      </c>
      <c r="O808" s="6">
        <f>VLOOKUP($A808,'FtLauderdale GTs'!$A:$Z,26,0)</f>
        <v>0</v>
      </c>
      <c r="P808" s="6">
        <f t="shared" si="12"/>
        <v>0</v>
      </c>
    </row>
    <row r="809" spans="1:16" x14ac:dyDescent="0.25">
      <c r="A809" s="11">
        <v>50589</v>
      </c>
      <c r="B809" s="11" t="s">
        <v>24</v>
      </c>
      <c r="C809" s="11" t="s">
        <v>226</v>
      </c>
      <c r="D809" s="11" t="s">
        <v>47</v>
      </c>
      <c r="E809" s="11" t="s">
        <v>54</v>
      </c>
      <c r="F809" s="18">
        <v>26481</v>
      </c>
      <c r="G809" s="19">
        <v>26481</v>
      </c>
      <c r="H809" s="11" t="s">
        <v>20</v>
      </c>
      <c r="I809" s="11" t="s">
        <v>48</v>
      </c>
      <c r="J809" s="11" t="s">
        <v>22</v>
      </c>
      <c r="K809" s="11" t="s">
        <v>23</v>
      </c>
      <c r="L809" s="19">
        <f>VLOOKUP($A809,'FtLauderdale GTs'!$A:$Z,17,0)</f>
        <v>42644</v>
      </c>
      <c r="M809" s="6">
        <f>VLOOKUP($A809,'FtLauderdale GTs'!$A:$Z,24,0)</f>
        <v>0</v>
      </c>
      <c r="N809" s="6">
        <f>VLOOKUP($A809,'FtLauderdale GTs'!$A:$Z,25,0)</f>
        <v>0</v>
      </c>
      <c r="O809" s="6">
        <f>VLOOKUP($A809,'FtLauderdale GTs'!$A:$Z,26,0)</f>
        <v>0</v>
      </c>
      <c r="P809" s="6">
        <f t="shared" si="12"/>
        <v>0</v>
      </c>
    </row>
    <row r="810" spans="1:16" x14ac:dyDescent="0.25">
      <c r="A810" s="11">
        <v>818588</v>
      </c>
      <c r="B810" s="11" t="s">
        <v>24</v>
      </c>
      <c r="C810" s="11" t="s">
        <v>88</v>
      </c>
      <c r="D810" s="11" t="s">
        <v>47</v>
      </c>
      <c r="E810" s="11" t="s">
        <v>67</v>
      </c>
      <c r="F810" s="18">
        <v>31959</v>
      </c>
      <c r="G810" s="19">
        <v>31959</v>
      </c>
      <c r="H810" s="11" t="s">
        <v>68</v>
      </c>
      <c r="I810" s="11" t="s">
        <v>48</v>
      </c>
      <c r="J810" s="11" t="s">
        <v>70</v>
      </c>
      <c r="K810" s="11" t="s">
        <v>23</v>
      </c>
      <c r="L810" s="19">
        <f>VLOOKUP($A810,'FtLauderdale GTs'!$A:$Z,17,0)</f>
        <v>42522</v>
      </c>
      <c r="M810" s="6">
        <f>VLOOKUP($A810,'FtLauderdale GTs'!$A:$Z,24,0)</f>
        <v>0</v>
      </c>
      <c r="N810" s="6">
        <f>VLOOKUP($A810,'FtLauderdale GTs'!$A:$Z,25,0)</f>
        <v>0</v>
      </c>
      <c r="O810" s="6">
        <f>VLOOKUP($A810,'FtLauderdale GTs'!$A:$Z,26,0)</f>
        <v>0</v>
      </c>
      <c r="P810" s="6">
        <f t="shared" si="12"/>
        <v>0</v>
      </c>
    </row>
    <row r="811" spans="1:16" x14ac:dyDescent="0.25">
      <c r="A811" s="11">
        <v>639848955</v>
      </c>
      <c r="B811" s="11" t="s">
        <v>24</v>
      </c>
      <c r="C811" s="11" t="s">
        <v>88</v>
      </c>
      <c r="D811" s="11" t="s">
        <v>47</v>
      </c>
      <c r="E811" s="11" t="s">
        <v>477</v>
      </c>
      <c r="F811" s="18">
        <v>41275</v>
      </c>
      <c r="G811" s="19">
        <v>41275</v>
      </c>
      <c r="H811" s="11" t="s">
        <v>68</v>
      </c>
      <c r="I811" s="11" t="s">
        <v>48</v>
      </c>
      <c r="J811" s="11" t="s">
        <v>70</v>
      </c>
      <c r="K811" s="11" t="s">
        <v>23</v>
      </c>
      <c r="L811" s="19">
        <f>VLOOKUP($A811,'FtLauderdale GTs'!$A:$Z,17,0)</f>
        <v>42644</v>
      </c>
      <c r="M811" s="6">
        <f>VLOOKUP($A811,'FtLauderdale GTs'!$A:$Z,24,0)</f>
        <v>0</v>
      </c>
      <c r="N811" s="6">
        <f>VLOOKUP($A811,'FtLauderdale GTs'!$A:$Z,25,0)</f>
        <v>0</v>
      </c>
      <c r="O811" s="6">
        <f>VLOOKUP($A811,'FtLauderdale GTs'!$A:$Z,26,0)</f>
        <v>0</v>
      </c>
      <c r="P811" s="6">
        <f t="shared" si="12"/>
        <v>0</v>
      </c>
    </row>
    <row r="812" spans="1:16" x14ac:dyDescent="0.25">
      <c r="A812" s="11">
        <v>50609</v>
      </c>
      <c r="B812" s="11" t="s">
        <v>24</v>
      </c>
      <c r="C812" s="11" t="s">
        <v>88</v>
      </c>
      <c r="D812" s="11" t="s">
        <v>47</v>
      </c>
      <c r="E812" s="11" t="s">
        <v>61</v>
      </c>
      <c r="F812" s="18">
        <v>25750</v>
      </c>
      <c r="G812" s="19">
        <v>25750</v>
      </c>
      <c r="H812" s="11" t="s">
        <v>20</v>
      </c>
      <c r="I812" s="11" t="s">
        <v>48</v>
      </c>
      <c r="J812" s="11" t="s">
        <v>22</v>
      </c>
      <c r="K812" s="11" t="s">
        <v>23</v>
      </c>
      <c r="L812" s="19">
        <f>VLOOKUP($A812,'FtLauderdale GTs'!$A:$Z,17,0)</f>
        <v>42522</v>
      </c>
      <c r="M812" s="6">
        <f>VLOOKUP($A812,'FtLauderdale GTs'!$A:$Z,24,0)</f>
        <v>0</v>
      </c>
      <c r="N812" s="6">
        <f>VLOOKUP($A812,'FtLauderdale GTs'!$A:$Z,25,0)</f>
        <v>0</v>
      </c>
      <c r="O812" s="6">
        <f>VLOOKUP($A812,'FtLauderdale GTs'!$A:$Z,26,0)</f>
        <v>0</v>
      </c>
      <c r="P812" s="6">
        <f t="shared" si="12"/>
        <v>0</v>
      </c>
    </row>
    <row r="813" spans="1:16" x14ac:dyDescent="0.25">
      <c r="A813" s="11">
        <v>50610</v>
      </c>
      <c r="B813" s="11" t="s">
        <v>24</v>
      </c>
      <c r="C813" s="11" t="s">
        <v>88</v>
      </c>
      <c r="D813" s="11" t="s">
        <v>47</v>
      </c>
      <c r="E813" s="11" t="s">
        <v>54</v>
      </c>
      <c r="F813" s="18">
        <v>26481</v>
      </c>
      <c r="G813" s="19">
        <v>26481</v>
      </c>
      <c r="H813" s="11" t="s">
        <v>20</v>
      </c>
      <c r="I813" s="11" t="s">
        <v>48</v>
      </c>
      <c r="J813" s="11" t="s">
        <v>22</v>
      </c>
      <c r="K813" s="11" t="s">
        <v>23</v>
      </c>
      <c r="L813" s="19">
        <f>VLOOKUP($A813,'FtLauderdale GTs'!$A:$Z,17,0)</f>
        <v>42644</v>
      </c>
      <c r="M813" s="6">
        <f>VLOOKUP($A813,'FtLauderdale GTs'!$A:$Z,24,0)</f>
        <v>0</v>
      </c>
      <c r="N813" s="6">
        <f>VLOOKUP($A813,'FtLauderdale GTs'!$A:$Z,25,0)</f>
        <v>0</v>
      </c>
      <c r="O813" s="6">
        <f>VLOOKUP($A813,'FtLauderdale GTs'!$A:$Z,26,0)</f>
        <v>0</v>
      </c>
      <c r="P813" s="6">
        <f t="shared" si="12"/>
        <v>0</v>
      </c>
    </row>
    <row r="814" spans="1:16" x14ac:dyDescent="0.25">
      <c r="A814" s="11">
        <v>50612</v>
      </c>
      <c r="B814" s="11" t="s">
        <v>24</v>
      </c>
      <c r="C814" s="11" t="s">
        <v>89</v>
      </c>
      <c r="D814" s="11" t="s">
        <v>47</v>
      </c>
      <c r="E814" s="11" t="s">
        <v>61</v>
      </c>
      <c r="F814" s="18">
        <v>25750</v>
      </c>
      <c r="G814" s="19">
        <v>25750</v>
      </c>
      <c r="H814" s="11" t="s">
        <v>20</v>
      </c>
      <c r="I814" s="11" t="s">
        <v>48</v>
      </c>
      <c r="J814" s="11" t="s">
        <v>22</v>
      </c>
      <c r="K814" s="11" t="s">
        <v>23</v>
      </c>
      <c r="L814" s="19">
        <f>VLOOKUP($A814,'FtLauderdale GTs'!$A:$Z,17,0)</f>
        <v>42522</v>
      </c>
      <c r="M814" s="6">
        <f>VLOOKUP($A814,'FtLauderdale GTs'!$A:$Z,24,0)</f>
        <v>0</v>
      </c>
      <c r="N814" s="6">
        <f>VLOOKUP($A814,'FtLauderdale GTs'!$A:$Z,25,0)</f>
        <v>0</v>
      </c>
      <c r="O814" s="6">
        <f>VLOOKUP($A814,'FtLauderdale GTs'!$A:$Z,26,0)</f>
        <v>0</v>
      </c>
      <c r="P814" s="6">
        <f t="shared" si="12"/>
        <v>0</v>
      </c>
    </row>
    <row r="815" spans="1:16" x14ac:dyDescent="0.25">
      <c r="A815" s="11">
        <v>50613</v>
      </c>
      <c r="B815" s="11" t="s">
        <v>24</v>
      </c>
      <c r="C815" s="11" t="s">
        <v>63</v>
      </c>
      <c r="D815" s="11" t="s">
        <v>47</v>
      </c>
      <c r="E815" s="11" t="s">
        <v>54</v>
      </c>
      <c r="F815" s="18">
        <v>26481</v>
      </c>
      <c r="G815" s="19">
        <v>26481</v>
      </c>
      <c r="H815" s="11" t="s">
        <v>20</v>
      </c>
      <c r="I815" s="11" t="s">
        <v>48</v>
      </c>
      <c r="J815" s="11" t="s">
        <v>22</v>
      </c>
      <c r="K815" s="11" t="s">
        <v>23</v>
      </c>
      <c r="L815" s="19">
        <f>VLOOKUP($A815,'FtLauderdale GTs'!$A:$Z,17,0)</f>
        <v>42644</v>
      </c>
      <c r="M815" s="6">
        <f>VLOOKUP($A815,'FtLauderdale GTs'!$A:$Z,24,0)</f>
        <v>0</v>
      </c>
      <c r="N815" s="6">
        <f>VLOOKUP($A815,'FtLauderdale GTs'!$A:$Z,25,0)</f>
        <v>0</v>
      </c>
      <c r="O815" s="6">
        <f>VLOOKUP($A815,'FtLauderdale GTs'!$A:$Z,26,0)</f>
        <v>0</v>
      </c>
      <c r="P815" s="6">
        <f t="shared" si="12"/>
        <v>0</v>
      </c>
    </row>
    <row r="816" spans="1:16" x14ac:dyDescent="0.25">
      <c r="A816" s="11">
        <v>53574</v>
      </c>
      <c r="B816" s="11" t="s">
        <v>24</v>
      </c>
      <c r="C816" s="11" t="s">
        <v>41</v>
      </c>
      <c r="D816" s="11" t="s">
        <v>53</v>
      </c>
      <c r="E816" s="11" t="s">
        <v>28</v>
      </c>
      <c r="F816" s="18">
        <v>27211</v>
      </c>
      <c r="G816" s="19">
        <v>27211</v>
      </c>
      <c r="H816" s="11" t="s">
        <v>20</v>
      </c>
      <c r="I816" s="11" t="s">
        <v>55</v>
      </c>
      <c r="J816" s="11" t="s">
        <v>316</v>
      </c>
      <c r="K816" s="11" t="s">
        <v>23</v>
      </c>
      <c r="L816" s="19">
        <f>VLOOKUP($A816,'FtLauderdale GTs'!$A:$Z,17,0)</f>
        <v>42522</v>
      </c>
      <c r="M816" s="6">
        <f>VLOOKUP($A816,'FtLauderdale GTs'!$A:$Z,24,0)</f>
        <v>0</v>
      </c>
      <c r="N816" s="6">
        <f>VLOOKUP($A816,'FtLauderdale GTs'!$A:$Z,25,0)</f>
        <v>0</v>
      </c>
      <c r="O816" s="6">
        <f>VLOOKUP($A816,'FtLauderdale GTs'!$A:$Z,26,0)</f>
        <v>0</v>
      </c>
      <c r="P816" s="6">
        <f t="shared" si="12"/>
        <v>0</v>
      </c>
    </row>
    <row r="817" spans="1:16" x14ac:dyDescent="0.25">
      <c r="A817" s="11">
        <v>53545</v>
      </c>
      <c r="B817" s="11" t="s">
        <v>24</v>
      </c>
      <c r="C817" s="11" t="s">
        <v>41</v>
      </c>
      <c r="D817" s="11" t="s">
        <v>53</v>
      </c>
      <c r="E817" s="11" t="s">
        <v>61</v>
      </c>
      <c r="F817" s="18">
        <v>25750</v>
      </c>
      <c r="G817" s="19">
        <v>25750</v>
      </c>
      <c r="H817" s="11" t="s">
        <v>20</v>
      </c>
      <c r="I817" s="11" t="s">
        <v>55</v>
      </c>
      <c r="J817" s="11" t="s">
        <v>315</v>
      </c>
      <c r="K817" s="11" t="s">
        <v>23</v>
      </c>
      <c r="L817" s="19">
        <f>VLOOKUP($A817,'FtLauderdale GTs'!$A:$Z,17,0)</f>
        <v>42644</v>
      </c>
      <c r="M817" s="6">
        <f>VLOOKUP($A817,'FtLauderdale GTs'!$A:$Z,24,0)</f>
        <v>0</v>
      </c>
      <c r="N817" s="6">
        <f>VLOOKUP($A817,'FtLauderdale GTs'!$A:$Z,25,0)</f>
        <v>0</v>
      </c>
      <c r="O817" s="6">
        <f>VLOOKUP($A817,'FtLauderdale GTs'!$A:$Z,26,0)</f>
        <v>0</v>
      </c>
      <c r="P817" s="6">
        <f t="shared" si="12"/>
        <v>0</v>
      </c>
    </row>
    <row r="818" spans="1:16" x14ac:dyDescent="0.25">
      <c r="A818" s="11">
        <v>53546</v>
      </c>
      <c r="B818" s="11" t="s">
        <v>24</v>
      </c>
      <c r="C818" s="11" t="s">
        <v>41</v>
      </c>
      <c r="D818" s="11" t="s">
        <v>53</v>
      </c>
      <c r="E818" s="11" t="s">
        <v>54</v>
      </c>
      <c r="F818" s="18">
        <v>26481</v>
      </c>
      <c r="G818" s="19">
        <v>26481</v>
      </c>
      <c r="H818" s="11" t="s">
        <v>20</v>
      </c>
      <c r="I818" s="11" t="s">
        <v>55</v>
      </c>
      <c r="J818" s="11" t="s">
        <v>315</v>
      </c>
      <c r="K818" s="11" t="s">
        <v>23</v>
      </c>
      <c r="L818" s="19">
        <f>VLOOKUP($A818,'FtLauderdale GTs'!$A:$Z,17,0)</f>
        <v>42522</v>
      </c>
      <c r="M818" s="6">
        <f>VLOOKUP($A818,'FtLauderdale GTs'!$A:$Z,24,0)</f>
        <v>0</v>
      </c>
      <c r="N818" s="6">
        <f>VLOOKUP($A818,'FtLauderdale GTs'!$A:$Z,25,0)</f>
        <v>0</v>
      </c>
      <c r="O818" s="6">
        <f>VLOOKUP($A818,'FtLauderdale GTs'!$A:$Z,26,0)</f>
        <v>0</v>
      </c>
      <c r="P818" s="6">
        <f t="shared" si="12"/>
        <v>0</v>
      </c>
    </row>
    <row r="819" spans="1:16" x14ac:dyDescent="0.25">
      <c r="A819" s="11">
        <v>43418382</v>
      </c>
      <c r="B819" s="11" t="s">
        <v>24</v>
      </c>
      <c r="C819" s="11" t="s">
        <v>41</v>
      </c>
      <c r="D819" s="11" t="s">
        <v>53</v>
      </c>
      <c r="E819" s="11" t="s">
        <v>390</v>
      </c>
      <c r="F819" s="18">
        <v>38018</v>
      </c>
      <c r="G819" s="19">
        <v>38018</v>
      </c>
      <c r="H819" s="11" t="s">
        <v>20</v>
      </c>
      <c r="I819" s="11" t="s">
        <v>55</v>
      </c>
      <c r="J819" s="11" t="s">
        <v>315</v>
      </c>
      <c r="K819" s="11" t="s">
        <v>23</v>
      </c>
      <c r="L819" s="19">
        <f>VLOOKUP($A819,'FtLauderdale GTs'!$A:$Z,17,0)</f>
        <v>42644</v>
      </c>
      <c r="M819" s="6">
        <f>VLOOKUP($A819,'FtLauderdale GTs'!$A:$Z,24,0)</f>
        <v>0</v>
      </c>
      <c r="N819" s="6">
        <f>VLOOKUP($A819,'FtLauderdale GTs'!$A:$Z,25,0)</f>
        <v>0</v>
      </c>
      <c r="O819" s="6">
        <f>VLOOKUP($A819,'FtLauderdale GTs'!$A:$Z,26,0)</f>
        <v>0</v>
      </c>
      <c r="P819" s="6">
        <f t="shared" si="12"/>
        <v>0</v>
      </c>
    </row>
    <row r="820" spans="1:16" x14ac:dyDescent="0.25">
      <c r="A820" s="11">
        <v>53590</v>
      </c>
      <c r="B820" s="11" t="s">
        <v>24</v>
      </c>
      <c r="C820" s="11" t="s">
        <v>41</v>
      </c>
      <c r="D820" s="11" t="s">
        <v>53</v>
      </c>
      <c r="E820" s="11" t="s">
        <v>61</v>
      </c>
      <c r="F820" s="18">
        <v>25750</v>
      </c>
      <c r="G820" s="19">
        <v>25750</v>
      </c>
      <c r="H820" s="11" t="s">
        <v>20</v>
      </c>
      <c r="I820" s="11" t="s">
        <v>55</v>
      </c>
      <c r="J820" s="11" t="s">
        <v>317</v>
      </c>
      <c r="K820" s="11" t="s">
        <v>23</v>
      </c>
      <c r="L820" s="19">
        <f>VLOOKUP($A820,'FtLauderdale GTs'!$A:$Z,17,0)</f>
        <v>42522</v>
      </c>
      <c r="M820" s="6">
        <f>VLOOKUP($A820,'FtLauderdale GTs'!$A:$Z,24,0)</f>
        <v>0</v>
      </c>
      <c r="N820" s="6">
        <f>VLOOKUP($A820,'FtLauderdale GTs'!$A:$Z,25,0)</f>
        <v>0</v>
      </c>
      <c r="O820" s="6">
        <f>VLOOKUP($A820,'FtLauderdale GTs'!$A:$Z,26,0)</f>
        <v>0</v>
      </c>
      <c r="P820" s="6">
        <f t="shared" si="12"/>
        <v>0</v>
      </c>
    </row>
    <row r="821" spans="1:16" x14ac:dyDescent="0.25">
      <c r="A821" s="11">
        <v>53591</v>
      </c>
      <c r="B821" s="11" t="s">
        <v>24</v>
      </c>
      <c r="C821" s="11" t="s">
        <v>41</v>
      </c>
      <c r="D821" s="11" t="s">
        <v>53</v>
      </c>
      <c r="E821" s="11" t="s">
        <v>54</v>
      </c>
      <c r="F821" s="18">
        <v>26481</v>
      </c>
      <c r="G821" s="19">
        <v>26481</v>
      </c>
      <c r="H821" s="11" t="s">
        <v>20</v>
      </c>
      <c r="I821" s="11" t="s">
        <v>55</v>
      </c>
      <c r="J821" s="11" t="s">
        <v>317</v>
      </c>
      <c r="K821" s="11" t="s">
        <v>23</v>
      </c>
      <c r="L821" s="19">
        <f>VLOOKUP($A821,'FtLauderdale GTs'!$A:$Z,17,0)</f>
        <v>42644</v>
      </c>
      <c r="M821" s="6">
        <f>VLOOKUP($A821,'FtLauderdale GTs'!$A:$Z,24,0)</f>
        <v>0</v>
      </c>
      <c r="N821" s="6">
        <f>VLOOKUP($A821,'FtLauderdale GTs'!$A:$Z,25,0)</f>
        <v>0</v>
      </c>
      <c r="O821" s="6">
        <f>VLOOKUP($A821,'FtLauderdale GTs'!$A:$Z,26,0)</f>
        <v>0</v>
      </c>
      <c r="P821" s="6">
        <f t="shared" si="12"/>
        <v>0</v>
      </c>
    </row>
    <row r="822" spans="1:16" x14ac:dyDescent="0.25">
      <c r="A822" s="11">
        <v>53606</v>
      </c>
      <c r="B822" s="11" t="s">
        <v>24</v>
      </c>
      <c r="C822" s="11" t="s">
        <v>41</v>
      </c>
      <c r="D822" s="11" t="s">
        <v>53</v>
      </c>
      <c r="E822" s="11" t="s">
        <v>61</v>
      </c>
      <c r="F822" s="18">
        <v>25750</v>
      </c>
      <c r="G822" s="19">
        <v>25750</v>
      </c>
      <c r="H822" s="11" t="s">
        <v>20</v>
      </c>
      <c r="I822" s="11" t="s">
        <v>55</v>
      </c>
      <c r="J822" s="11" t="s">
        <v>318</v>
      </c>
      <c r="K822" s="11" t="s">
        <v>23</v>
      </c>
      <c r="L822" s="19">
        <f>VLOOKUP($A822,'FtLauderdale GTs'!$A:$Z,17,0)</f>
        <v>42522</v>
      </c>
      <c r="M822" s="6">
        <f>VLOOKUP($A822,'FtLauderdale GTs'!$A:$Z,24,0)</f>
        <v>0</v>
      </c>
      <c r="N822" s="6">
        <f>VLOOKUP($A822,'FtLauderdale GTs'!$A:$Z,25,0)</f>
        <v>0</v>
      </c>
      <c r="O822" s="6">
        <f>VLOOKUP($A822,'FtLauderdale GTs'!$A:$Z,26,0)</f>
        <v>0</v>
      </c>
      <c r="P822" s="6">
        <f t="shared" si="12"/>
        <v>0</v>
      </c>
    </row>
    <row r="823" spans="1:16" x14ac:dyDescent="0.25">
      <c r="A823" s="11">
        <v>53607</v>
      </c>
      <c r="B823" s="11" t="s">
        <v>24</v>
      </c>
      <c r="C823" s="11" t="s">
        <v>41</v>
      </c>
      <c r="D823" s="11" t="s">
        <v>53</v>
      </c>
      <c r="E823" s="11" t="s">
        <v>54</v>
      </c>
      <c r="F823" s="18">
        <v>26481</v>
      </c>
      <c r="G823" s="19">
        <v>26481</v>
      </c>
      <c r="H823" s="11" t="s">
        <v>20</v>
      </c>
      <c r="I823" s="11" t="s">
        <v>55</v>
      </c>
      <c r="J823" s="11" t="s">
        <v>318</v>
      </c>
      <c r="K823" s="11" t="s">
        <v>23</v>
      </c>
      <c r="L823" s="19">
        <f>VLOOKUP($A823,'FtLauderdale GTs'!$A:$Z,17,0)</f>
        <v>42644</v>
      </c>
      <c r="M823" s="6">
        <f>VLOOKUP($A823,'FtLauderdale GTs'!$A:$Z,24,0)</f>
        <v>0</v>
      </c>
      <c r="N823" s="6">
        <f>VLOOKUP($A823,'FtLauderdale GTs'!$A:$Z,25,0)</f>
        <v>0</v>
      </c>
      <c r="O823" s="6">
        <f>VLOOKUP($A823,'FtLauderdale GTs'!$A:$Z,26,0)</f>
        <v>0</v>
      </c>
      <c r="P823" s="6">
        <f t="shared" si="12"/>
        <v>0</v>
      </c>
    </row>
    <row r="824" spans="1:16" x14ac:dyDescent="0.25">
      <c r="A824" s="11">
        <v>818700</v>
      </c>
      <c r="B824" s="11" t="s">
        <v>24</v>
      </c>
      <c r="C824" s="11" t="s">
        <v>41</v>
      </c>
      <c r="D824" s="11" t="s">
        <v>53</v>
      </c>
      <c r="E824" s="11" t="s">
        <v>67</v>
      </c>
      <c r="F824" s="18">
        <v>31959</v>
      </c>
      <c r="G824" s="19">
        <v>31959</v>
      </c>
      <c r="H824" s="11" t="s">
        <v>68</v>
      </c>
      <c r="I824" s="11" t="s">
        <v>55</v>
      </c>
      <c r="J824" s="11" t="s">
        <v>70</v>
      </c>
      <c r="K824" s="11" t="s">
        <v>23</v>
      </c>
      <c r="L824" s="19">
        <f>VLOOKUP($A824,'FtLauderdale GTs'!$A:$Z,17,0)</f>
        <v>42522</v>
      </c>
      <c r="M824" s="6">
        <f>VLOOKUP($A824,'FtLauderdale GTs'!$A:$Z,24,0)</f>
        <v>0</v>
      </c>
      <c r="N824" s="6">
        <f>VLOOKUP($A824,'FtLauderdale GTs'!$A:$Z,25,0)</f>
        <v>0</v>
      </c>
      <c r="O824" s="6">
        <f>VLOOKUP($A824,'FtLauderdale GTs'!$A:$Z,26,0)</f>
        <v>0</v>
      </c>
      <c r="P824" s="6">
        <f t="shared" si="12"/>
        <v>0</v>
      </c>
    </row>
    <row r="825" spans="1:16" x14ac:dyDescent="0.25">
      <c r="A825" s="11">
        <v>818699</v>
      </c>
      <c r="B825" s="11" t="s">
        <v>24</v>
      </c>
      <c r="C825" s="11" t="s">
        <v>41</v>
      </c>
      <c r="D825" s="11" t="s">
        <v>53</v>
      </c>
      <c r="E825" s="11" t="s">
        <v>311</v>
      </c>
      <c r="F825" s="18">
        <v>31229</v>
      </c>
      <c r="G825" s="19">
        <v>31229</v>
      </c>
      <c r="H825" s="11" t="s">
        <v>68</v>
      </c>
      <c r="I825" s="11" t="s">
        <v>55</v>
      </c>
      <c r="J825" s="11" t="s">
        <v>70</v>
      </c>
      <c r="K825" s="11" t="s">
        <v>23</v>
      </c>
      <c r="L825" s="19">
        <f>VLOOKUP($A825,'FtLauderdale GTs'!$A:$Z,17,0)</f>
        <v>42644</v>
      </c>
      <c r="M825" s="6">
        <f>VLOOKUP($A825,'FtLauderdale GTs'!$A:$Z,24,0)</f>
        <v>0</v>
      </c>
      <c r="N825" s="6">
        <f>VLOOKUP($A825,'FtLauderdale GTs'!$A:$Z,25,0)</f>
        <v>0</v>
      </c>
      <c r="O825" s="6">
        <f>VLOOKUP($A825,'FtLauderdale GTs'!$A:$Z,26,0)</f>
        <v>0</v>
      </c>
      <c r="P825" s="6">
        <f t="shared" si="12"/>
        <v>0</v>
      </c>
    </row>
    <row r="826" spans="1:16" x14ac:dyDescent="0.25">
      <c r="A826" s="11">
        <v>818701</v>
      </c>
      <c r="B826" s="11" t="s">
        <v>24</v>
      </c>
      <c r="C826" s="11" t="s">
        <v>41</v>
      </c>
      <c r="D826" s="11" t="s">
        <v>53</v>
      </c>
      <c r="E826" s="11" t="s">
        <v>72</v>
      </c>
      <c r="F826" s="18">
        <v>37073</v>
      </c>
      <c r="G826" s="19">
        <v>37073</v>
      </c>
      <c r="H826" s="11" t="s">
        <v>68</v>
      </c>
      <c r="I826" s="11" t="s">
        <v>55</v>
      </c>
      <c r="J826" s="11" t="s">
        <v>70</v>
      </c>
      <c r="K826" s="11" t="s">
        <v>23</v>
      </c>
      <c r="L826" s="19">
        <f>VLOOKUP($A826,'FtLauderdale GTs'!$A:$Z,17,0)</f>
        <v>42522</v>
      </c>
      <c r="M826" s="6">
        <f>VLOOKUP($A826,'FtLauderdale GTs'!$A:$Z,24,0)</f>
        <v>0</v>
      </c>
      <c r="N826" s="6">
        <f>VLOOKUP($A826,'FtLauderdale GTs'!$A:$Z,25,0)</f>
        <v>0</v>
      </c>
      <c r="O826" s="6">
        <f>VLOOKUP($A826,'FtLauderdale GTs'!$A:$Z,26,0)</f>
        <v>0</v>
      </c>
      <c r="P826" s="6">
        <f t="shared" si="12"/>
        <v>0</v>
      </c>
    </row>
    <row r="827" spans="1:16" x14ac:dyDescent="0.25">
      <c r="A827" s="11">
        <v>84158000</v>
      </c>
      <c r="B827" s="11" t="s">
        <v>24</v>
      </c>
      <c r="C827" s="11" t="s">
        <v>41</v>
      </c>
      <c r="D827" s="11" t="s">
        <v>53</v>
      </c>
      <c r="E827" s="11" t="s">
        <v>394</v>
      </c>
      <c r="F827" s="18">
        <v>39539</v>
      </c>
      <c r="G827" s="19">
        <v>39539</v>
      </c>
      <c r="H827" s="11" t="s">
        <v>68</v>
      </c>
      <c r="I827" s="11" t="s">
        <v>55</v>
      </c>
      <c r="J827" s="11" t="s">
        <v>70</v>
      </c>
      <c r="K827" s="11" t="s">
        <v>23</v>
      </c>
      <c r="L827" s="19">
        <f>VLOOKUP($A827,'FtLauderdale GTs'!$A:$Z,17,0)</f>
        <v>42644</v>
      </c>
      <c r="M827" s="6">
        <f>VLOOKUP($A827,'FtLauderdale GTs'!$A:$Z,24,0)</f>
        <v>0</v>
      </c>
      <c r="N827" s="6">
        <f>VLOOKUP($A827,'FtLauderdale GTs'!$A:$Z,25,0)</f>
        <v>0</v>
      </c>
      <c r="O827" s="6">
        <f>VLOOKUP($A827,'FtLauderdale GTs'!$A:$Z,26,0)</f>
        <v>0</v>
      </c>
      <c r="P827" s="6">
        <f t="shared" si="12"/>
        <v>0</v>
      </c>
    </row>
    <row r="828" spans="1:16" x14ac:dyDescent="0.25">
      <c r="A828" s="11">
        <v>35837221</v>
      </c>
      <c r="B828" s="11" t="s">
        <v>24</v>
      </c>
      <c r="C828" s="11" t="s">
        <v>41</v>
      </c>
      <c r="D828" s="11" t="s">
        <v>53</v>
      </c>
      <c r="E828" s="11" t="s">
        <v>396</v>
      </c>
      <c r="F828" s="18">
        <v>37865</v>
      </c>
      <c r="G828" s="19">
        <v>37865</v>
      </c>
      <c r="H828" s="11" t="s">
        <v>68</v>
      </c>
      <c r="I828" s="11" t="s">
        <v>55</v>
      </c>
      <c r="J828" s="11" t="s">
        <v>70</v>
      </c>
      <c r="K828" s="11" t="s">
        <v>23</v>
      </c>
      <c r="L828" s="19">
        <f>VLOOKUP($A828,'FtLauderdale GTs'!$A:$Z,17,0)</f>
        <v>42522</v>
      </c>
      <c r="M828" s="6">
        <f>VLOOKUP($A828,'FtLauderdale GTs'!$A:$Z,24,0)</f>
        <v>0</v>
      </c>
      <c r="N828" s="6">
        <f>VLOOKUP($A828,'FtLauderdale GTs'!$A:$Z,25,0)</f>
        <v>0</v>
      </c>
      <c r="O828" s="6">
        <f>VLOOKUP($A828,'FtLauderdale GTs'!$A:$Z,26,0)</f>
        <v>0</v>
      </c>
      <c r="P828" s="6">
        <f t="shared" si="12"/>
        <v>0</v>
      </c>
    </row>
    <row r="829" spans="1:16" x14ac:dyDescent="0.25">
      <c r="A829" s="11">
        <v>35837230</v>
      </c>
      <c r="B829" s="11" t="s">
        <v>24</v>
      </c>
      <c r="C829" s="11" t="s">
        <v>41</v>
      </c>
      <c r="D829" s="11" t="s">
        <v>53</v>
      </c>
      <c r="E829" s="11" t="s">
        <v>396</v>
      </c>
      <c r="F829" s="18">
        <v>37865</v>
      </c>
      <c r="G829" s="19">
        <v>37865</v>
      </c>
      <c r="H829" s="11" t="s">
        <v>68</v>
      </c>
      <c r="I829" s="11" t="s">
        <v>55</v>
      </c>
      <c r="J829" s="11" t="s">
        <v>70</v>
      </c>
      <c r="K829" s="11" t="s">
        <v>23</v>
      </c>
      <c r="L829" s="19">
        <f>VLOOKUP($A829,'FtLauderdale GTs'!$A:$Z,17,0)</f>
        <v>42644</v>
      </c>
      <c r="M829" s="6">
        <f>VLOOKUP($A829,'FtLauderdale GTs'!$A:$Z,24,0)</f>
        <v>0</v>
      </c>
      <c r="N829" s="6">
        <f>VLOOKUP($A829,'FtLauderdale GTs'!$A:$Z,25,0)</f>
        <v>0</v>
      </c>
      <c r="O829" s="6">
        <f>VLOOKUP($A829,'FtLauderdale GTs'!$A:$Z,26,0)</f>
        <v>0</v>
      </c>
      <c r="P829" s="6">
        <f t="shared" si="12"/>
        <v>0</v>
      </c>
    </row>
    <row r="830" spans="1:16" x14ac:dyDescent="0.25">
      <c r="A830" s="11">
        <v>35839361</v>
      </c>
      <c r="B830" s="11" t="s">
        <v>24</v>
      </c>
      <c r="C830" s="11" t="s">
        <v>41</v>
      </c>
      <c r="D830" s="11" t="s">
        <v>53</v>
      </c>
      <c r="E830" s="11" t="s">
        <v>396</v>
      </c>
      <c r="F830" s="18">
        <v>37865</v>
      </c>
      <c r="G830" s="19">
        <v>37865</v>
      </c>
      <c r="H830" s="11" t="s">
        <v>68</v>
      </c>
      <c r="I830" s="11" t="s">
        <v>55</v>
      </c>
      <c r="J830" s="11" t="s">
        <v>70</v>
      </c>
      <c r="K830" s="11" t="s">
        <v>23</v>
      </c>
      <c r="L830" s="19">
        <f>VLOOKUP($A830,'FtLauderdale GTs'!$A:$Z,17,0)</f>
        <v>42522</v>
      </c>
      <c r="M830" s="6">
        <f>VLOOKUP($A830,'FtLauderdale GTs'!$A:$Z,24,0)</f>
        <v>0</v>
      </c>
      <c r="N830" s="6">
        <f>VLOOKUP($A830,'FtLauderdale GTs'!$A:$Z,25,0)</f>
        <v>0</v>
      </c>
      <c r="O830" s="6">
        <f>VLOOKUP($A830,'FtLauderdale GTs'!$A:$Z,26,0)</f>
        <v>0</v>
      </c>
      <c r="P830" s="6">
        <f t="shared" si="12"/>
        <v>0</v>
      </c>
    </row>
    <row r="831" spans="1:16" x14ac:dyDescent="0.25">
      <c r="A831" s="11">
        <v>38891385</v>
      </c>
      <c r="B831" s="11" t="s">
        <v>24</v>
      </c>
      <c r="C831" s="11" t="s">
        <v>41</v>
      </c>
      <c r="D831" s="11" t="s">
        <v>53</v>
      </c>
      <c r="E831" s="11" t="s">
        <v>396</v>
      </c>
      <c r="F831" s="18">
        <v>37865</v>
      </c>
      <c r="G831" s="19">
        <v>37956</v>
      </c>
      <c r="H831" s="11" t="s">
        <v>68</v>
      </c>
      <c r="I831" s="11" t="s">
        <v>55</v>
      </c>
      <c r="J831" s="11" t="s">
        <v>70</v>
      </c>
      <c r="K831" s="11" t="s">
        <v>23</v>
      </c>
      <c r="L831" s="19">
        <f>VLOOKUP($A831,'FtLauderdale GTs'!$A:$Z,17,0)</f>
        <v>42644</v>
      </c>
      <c r="M831" s="6">
        <f>VLOOKUP($A831,'FtLauderdale GTs'!$A:$Z,24,0)</f>
        <v>0</v>
      </c>
      <c r="N831" s="6">
        <f>VLOOKUP($A831,'FtLauderdale GTs'!$A:$Z,25,0)</f>
        <v>0</v>
      </c>
      <c r="O831" s="6">
        <f>VLOOKUP($A831,'FtLauderdale GTs'!$A:$Z,26,0)</f>
        <v>0</v>
      </c>
      <c r="P831" s="6">
        <f t="shared" si="12"/>
        <v>0</v>
      </c>
    </row>
    <row r="832" spans="1:16" x14ac:dyDescent="0.25">
      <c r="A832" s="11">
        <v>41193367</v>
      </c>
      <c r="B832" s="11" t="s">
        <v>24</v>
      </c>
      <c r="C832" s="11" t="s">
        <v>41</v>
      </c>
      <c r="D832" s="11" t="s">
        <v>53</v>
      </c>
      <c r="E832" s="11" t="s">
        <v>390</v>
      </c>
      <c r="F832" s="18">
        <v>38018</v>
      </c>
      <c r="G832" s="19">
        <v>38018</v>
      </c>
      <c r="H832" s="11" t="s">
        <v>68</v>
      </c>
      <c r="I832" s="11" t="s">
        <v>55</v>
      </c>
      <c r="J832" s="11" t="s">
        <v>70</v>
      </c>
      <c r="K832" s="11" t="s">
        <v>23</v>
      </c>
      <c r="L832" s="19">
        <f>VLOOKUP($A832,'FtLauderdale GTs'!$A:$Z,17,0)</f>
        <v>42522</v>
      </c>
      <c r="M832" s="6">
        <f>VLOOKUP($A832,'FtLauderdale GTs'!$A:$Z,24,0)</f>
        <v>0</v>
      </c>
      <c r="N832" s="6">
        <f>VLOOKUP($A832,'FtLauderdale GTs'!$A:$Z,25,0)</f>
        <v>0</v>
      </c>
      <c r="O832" s="6">
        <f>VLOOKUP($A832,'FtLauderdale GTs'!$A:$Z,26,0)</f>
        <v>0</v>
      </c>
      <c r="P832" s="6">
        <f t="shared" si="12"/>
        <v>0</v>
      </c>
    </row>
    <row r="833" spans="1:16" x14ac:dyDescent="0.25">
      <c r="A833" s="11">
        <v>58742614</v>
      </c>
      <c r="B833" s="11" t="s">
        <v>24</v>
      </c>
      <c r="C833" s="11" t="s">
        <v>41</v>
      </c>
      <c r="D833" s="11" t="s">
        <v>53</v>
      </c>
      <c r="E833" s="11" t="s">
        <v>391</v>
      </c>
      <c r="F833" s="18">
        <v>38687</v>
      </c>
      <c r="G833" s="19">
        <v>38687</v>
      </c>
      <c r="H833" s="11" t="s">
        <v>68</v>
      </c>
      <c r="I833" s="11" t="s">
        <v>55</v>
      </c>
      <c r="J833" s="11" t="s">
        <v>70</v>
      </c>
      <c r="K833" s="11" t="s">
        <v>23</v>
      </c>
      <c r="L833" s="19">
        <f>VLOOKUP($A833,'FtLauderdale GTs'!$A:$Z,17,0)</f>
        <v>42644</v>
      </c>
      <c r="M833" s="6">
        <f>VLOOKUP($A833,'FtLauderdale GTs'!$A:$Z,24,0)</f>
        <v>0</v>
      </c>
      <c r="N833" s="6">
        <f>VLOOKUP($A833,'FtLauderdale GTs'!$A:$Z,25,0)</f>
        <v>0</v>
      </c>
      <c r="O833" s="6">
        <f>VLOOKUP($A833,'FtLauderdale GTs'!$A:$Z,26,0)</f>
        <v>0</v>
      </c>
      <c r="P833" s="6">
        <f t="shared" si="12"/>
        <v>0</v>
      </c>
    </row>
    <row r="834" spans="1:16" x14ac:dyDescent="0.25">
      <c r="A834" s="11">
        <v>59526041</v>
      </c>
      <c r="B834" s="11" t="s">
        <v>24</v>
      </c>
      <c r="C834" s="11" t="s">
        <v>41</v>
      </c>
      <c r="D834" s="11" t="s">
        <v>53</v>
      </c>
      <c r="E834" s="11" t="s">
        <v>424</v>
      </c>
      <c r="F834" s="18">
        <v>38718</v>
      </c>
      <c r="G834" s="19">
        <v>38718</v>
      </c>
      <c r="H834" s="11" t="s">
        <v>68</v>
      </c>
      <c r="I834" s="11" t="s">
        <v>55</v>
      </c>
      <c r="J834" s="11" t="s">
        <v>70</v>
      </c>
      <c r="K834" s="11" t="s">
        <v>23</v>
      </c>
      <c r="L834" s="19">
        <f>VLOOKUP($A834,'FtLauderdale GTs'!$A:$Z,17,0)</f>
        <v>42522</v>
      </c>
      <c r="M834" s="6">
        <f>VLOOKUP($A834,'FtLauderdale GTs'!$A:$Z,24,0)</f>
        <v>0</v>
      </c>
      <c r="N834" s="6">
        <f>VLOOKUP($A834,'FtLauderdale GTs'!$A:$Z,25,0)</f>
        <v>0</v>
      </c>
      <c r="O834" s="6">
        <f>VLOOKUP($A834,'FtLauderdale GTs'!$A:$Z,26,0)</f>
        <v>0</v>
      </c>
      <c r="P834" s="6">
        <f t="shared" si="12"/>
        <v>0</v>
      </c>
    </row>
    <row r="835" spans="1:16" x14ac:dyDescent="0.25">
      <c r="A835" s="11">
        <v>88835013</v>
      </c>
      <c r="B835" s="11" t="s">
        <v>24</v>
      </c>
      <c r="C835" s="11" t="s">
        <v>41</v>
      </c>
      <c r="D835" s="11" t="s">
        <v>53</v>
      </c>
      <c r="E835" s="11" t="s">
        <v>394</v>
      </c>
      <c r="F835" s="18">
        <v>39753</v>
      </c>
      <c r="G835" s="19">
        <v>39753</v>
      </c>
      <c r="H835" s="11" t="s">
        <v>68</v>
      </c>
      <c r="I835" s="11" t="s">
        <v>55</v>
      </c>
      <c r="J835" s="11" t="s">
        <v>70</v>
      </c>
      <c r="K835" s="11" t="s">
        <v>23</v>
      </c>
      <c r="L835" s="19">
        <f>VLOOKUP($A835,'FtLauderdale GTs'!$A:$Z,17,0)</f>
        <v>42644</v>
      </c>
      <c r="M835" s="6">
        <f>VLOOKUP($A835,'FtLauderdale GTs'!$A:$Z,24,0)</f>
        <v>0</v>
      </c>
      <c r="N835" s="6">
        <f>VLOOKUP($A835,'FtLauderdale GTs'!$A:$Z,25,0)</f>
        <v>0</v>
      </c>
      <c r="O835" s="6">
        <f>VLOOKUP($A835,'FtLauderdale GTs'!$A:$Z,26,0)</f>
        <v>0</v>
      </c>
      <c r="P835" s="6">
        <f t="shared" si="12"/>
        <v>0</v>
      </c>
    </row>
    <row r="836" spans="1:16" x14ac:dyDescent="0.25">
      <c r="A836" s="11">
        <v>89482026</v>
      </c>
      <c r="B836" s="11" t="s">
        <v>24</v>
      </c>
      <c r="C836" s="11" t="s">
        <v>41</v>
      </c>
      <c r="D836" s="11" t="s">
        <v>53</v>
      </c>
      <c r="E836" s="11" t="s">
        <v>394</v>
      </c>
      <c r="F836" s="18">
        <v>39783</v>
      </c>
      <c r="G836" s="19">
        <v>39783</v>
      </c>
      <c r="H836" s="11" t="s">
        <v>68</v>
      </c>
      <c r="I836" s="11" t="s">
        <v>55</v>
      </c>
      <c r="J836" s="11" t="s">
        <v>70</v>
      </c>
      <c r="K836" s="11" t="s">
        <v>23</v>
      </c>
      <c r="L836" s="19">
        <f>VLOOKUP($A836,'FtLauderdale GTs'!$A:$Z,17,0)</f>
        <v>42522</v>
      </c>
      <c r="M836" s="6">
        <f>VLOOKUP($A836,'FtLauderdale GTs'!$A:$Z,24,0)</f>
        <v>0</v>
      </c>
      <c r="N836" s="6">
        <f>VLOOKUP($A836,'FtLauderdale GTs'!$A:$Z,25,0)</f>
        <v>0</v>
      </c>
      <c r="O836" s="6">
        <f>VLOOKUP($A836,'FtLauderdale GTs'!$A:$Z,26,0)</f>
        <v>0</v>
      </c>
      <c r="P836" s="6">
        <f t="shared" si="12"/>
        <v>0</v>
      </c>
    </row>
    <row r="837" spans="1:16" x14ac:dyDescent="0.25">
      <c r="A837" s="11">
        <v>90097521</v>
      </c>
      <c r="B837" s="11" t="s">
        <v>24</v>
      </c>
      <c r="C837" s="11" t="s">
        <v>41</v>
      </c>
      <c r="D837" s="11" t="s">
        <v>53</v>
      </c>
      <c r="E837" s="11" t="s">
        <v>394</v>
      </c>
      <c r="F837" s="18">
        <v>39753</v>
      </c>
      <c r="G837" s="19">
        <v>39814</v>
      </c>
      <c r="H837" s="11" t="s">
        <v>68</v>
      </c>
      <c r="I837" s="11" t="s">
        <v>55</v>
      </c>
      <c r="J837" s="11" t="s">
        <v>70</v>
      </c>
      <c r="K837" s="11" t="s">
        <v>23</v>
      </c>
      <c r="L837" s="19">
        <f>VLOOKUP($A837,'FtLauderdale GTs'!$A:$Z,17,0)</f>
        <v>42644</v>
      </c>
      <c r="M837" s="6">
        <f>VLOOKUP($A837,'FtLauderdale GTs'!$A:$Z,24,0)</f>
        <v>0</v>
      </c>
      <c r="N837" s="6">
        <f>VLOOKUP($A837,'FtLauderdale GTs'!$A:$Z,25,0)</f>
        <v>0</v>
      </c>
      <c r="O837" s="6">
        <f>VLOOKUP($A837,'FtLauderdale GTs'!$A:$Z,26,0)</f>
        <v>0</v>
      </c>
      <c r="P837" s="6">
        <f t="shared" ref="P837:P900" si="13">+M837-N837-O837</f>
        <v>0</v>
      </c>
    </row>
    <row r="838" spans="1:16" x14ac:dyDescent="0.25">
      <c r="A838" s="11">
        <v>90650207</v>
      </c>
      <c r="B838" s="11" t="s">
        <v>24</v>
      </c>
      <c r="C838" s="11" t="s">
        <v>41</v>
      </c>
      <c r="D838" s="11" t="s">
        <v>53</v>
      </c>
      <c r="E838" s="11" t="s">
        <v>394</v>
      </c>
      <c r="F838" s="18">
        <v>39783</v>
      </c>
      <c r="G838" s="19">
        <v>39845</v>
      </c>
      <c r="H838" s="11" t="s">
        <v>68</v>
      </c>
      <c r="I838" s="11" t="s">
        <v>55</v>
      </c>
      <c r="J838" s="11" t="s">
        <v>70</v>
      </c>
      <c r="K838" s="11" t="s">
        <v>23</v>
      </c>
      <c r="L838" s="19">
        <f>VLOOKUP($A838,'FtLauderdale GTs'!$A:$Z,17,0)</f>
        <v>42522</v>
      </c>
      <c r="M838" s="6">
        <f>VLOOKUP($A838,'FtLauderdale GTs'!$A:$Z,24,0)</f>
        <v>0</v>
      </c>
      <c r="N838" s="6">
        <f>VLOOKUP($A838,'FtLauderdale GTs'!$A:$Z,25,0)</f>
        <v>0</v>
      </c>
      <c r="O838" s="6">
        <f>VLOOKUP($A838,'FtLauderdale GTs'!$A:$Z,26,0)</f>
        <v>0</v>
      </c>
      <c r="P838" s="6">
        <f t="shared" si="13"/>
        <v>0</v>
      </c>
    </row>
    <row r="839" spans="1:16" x14ac:dyDescent="0.25">
      <c r="A839" s="11">
        <v>91246806</v>
      </c>
      <c r="B839" s="11" t="s">
        <v>24</v>
      </c>
      <c r="C839" s="11" t="s">
        <v>41</v>
      </c>
      <c r="D839" s="11" t="s">
        <v>53</v>
      </c>
      <c r="E839" s="11" t="s">
        <v>457</v>
      </c>
      <c r="F839" s="18">
        <v>39873</v>
      </c>
      <c r="G839" s="19">
        <v>39873</v>
      </c>
      <c r="H839" s="11" t="s">
        <v>68</v>
      </c>
      <c r="I839" s="11" t="s">
        <v>55</v>
      </c>
      <c r="J839" s="11" t="s">
        <v>70</v>
      </c>
      <c r="K839" s="11" t="s">
        <v>23</v>
      </c>
      <c r="L839" s="19">
        <f>VLOOKUP($A839,'FtLauderdale GTs'!$A:$Z,17,0)</f>
        <v>42644</v>
      </c>
      <c r="M839" s="6">
        <f>VLOOKUP($A839,'FtLauderdale GTs'!$A:$Z,24,0)</f>
        <v>0</v>
      </c>
      <c r="N839" s="6">
        <f>VLOOKUP($A839,'FtLauderdale GTs'!$A:$Z,25,0)</f>
        <v>0</v>
      </c>
      <c r="O839" s="6">
        <f>VLOOKUP($A839,'FtLauderdale GTs'!$A:$Z,26,0)</f>
        <v>0</v>
      </c>
      <c r="P839" s="6">
        <f t="shared" si="13"/>
        <v>0</v>
      </c>
    </row>
    <row r="840" spans="1:16" x14ac:dyDescent="0.25">
      <c r="A840" s="11">
        <v>91252415</v>
      </c>
      <c r="B840" s="11" t="s">
        <v>24</v>
      </c>
      <c r="C840" s="11" t="s">
        <v>41</v>
      </c>
      <c r="D840" s="11" t="s">
        <v>53</v>
      </c>
      <c r="E840" s="11" t="s">
        <v>394</v>
      </c>
      <c r="F840" s="18">
        <v>39753</v>
      </c>
      <c r="G840" s="19">
        <v>39873</v>
      </c>
      <c r="H840" s="11" t="s">
        <v>68</v>
      </c>
      <c r="I840" s="11" t="s">
        <v>55</v>
      </c>
      <c r="J840" s="11" t="s">
        <v>70</v>
      </c>
      <c r="K840" s="11" t="s">
        <v>23</v>
      </c>
      <c r="L840" s="19">
        <f>VLOOKUP($A840,'FtLauderdale GTs'!$A:$Z,17,0)</f>
        <v>42522</v>
      </c>
      <c r="M840" s="6">
        <f>VLOOKUP($A840,'FtLauderdale GTs'!$A:$Z,24,0)</f>
        <v>0</v>
      </c>
      <c r="N840" s="6">
        <f>VLOOKUP($A840,'FtLauderdale GTs'!$A:$Z,25,0)</f>
        <v>0</v>
      </c>
      <c r="O840" s="6">
        <f>VLOOKUP($A840,'FtLauderdale GTs'!$A:$Z,26,0)</f>
        <v>0</v>
      </c>
      <c r="P840" s="6">
        <f t="shared" si="13"/>
        <v>0</v>
      </c>
    </row>
    <row r="841" spans="1:16" x14ac:dyDescent="0.25">
      <c r="A841" s="11">
        <v>91289968</v>
      </c>
      <c r="B841" s="11" t="s">
        <v>24</v>
      </c>
      <c r="C841" s="11" t="s">
        <v>41</v>
      </c>
      <c r="D841" s="11" t="s">
        <v>53</v>
      </c>
      <c r="E841" s="11" t="s">
        <v>394</v>
      </c>
      <c r="F841" s="18">
        <v>39783</v>
      </c>
      <c r="G841" s="19">
        <v>39873</v>
      </c>
      <c r="H841" s="11" t="s">
        <v>68</v>
      </c>
      <c r="I841" s="11" t="s">
        <v>55</v>
      </c>
      <c r="J841" s="11" t="s">
        <v>70</v>
      </c>
      <c r="K841" s="11" t="s">
        <v>23</v>
      </c>
      <c r="L841" s="19">
        <f>VLOOKUP($A841,'FtLauderdale GTs'!$A:$Z,17,0)</f>
        <v>42644</v>
      </c>
      <c r="M841" s="6">
        <f>VLOOKUP($A841,'FtLauderdale GTs'!$A:$Z,24,0)</f>
        <v>0</v>
      </c>
      <c r="N841" s="6">
        <f>VLOOKUP($A841,'FtLauderdale GTs'!$A:$Z,25,0)</f>
        <v>0</v>
      </c>
      <c r="O841" s="6">
        <f>VLOOKUP($A841,'FtLauderdale GTs'!$A:$Z,26,0)</f>
        <v>0</v>
      </c>
      <c r="P841" s="6">
        <f t="shared" si="13"/>
        <v>0</v>
      </c>
    </row>
    <row r="842" spans="1:16" x14ac:dyDescent="0.25">
      <c r="A842" s="11">
        <v>92884688</v>
      </c>
      <c r="B842" s="11" t="s">
        <v>24</v>
      </c>
      <c r="C842" s="11" t="s">
        <v>41</v>
      </c>
      <c r="D842" s="11" t="s">
        <v>53</v>
      </c>
      <c r="E842" s="11" t="s">
        <v>457</v>
      </c>
      <c r="F842" s="18">
        <v>39965</v>
      </c>
      <c r="G842" s="19">
        <v>39965</v>
      </c>
      <c r="H842" s="11" t="s">
        <v>68</v>
      </c>
      <c r="I842" s="11" t="s">
        <v>55</v>
      </c>
      <c r="J842" s="11" t="s">
        <v>70</v>
      </c>
      <c r="K842" s="11" t="s">
        <v>23</v>
      </c>
      <c r="L842" s="19">
        <f>VLOOKUP($A842,'FtLauderdale GTs'!$A:$Z,17,0)</f>
        <v>42522</v>
      </c>
      <c r="M842" s="6">
        <f>VLOOKUP($A842,'FtLauderdale GTs'!$A:$Z,24,0)</f>
        <v>0</v>
      </c>
      <c r="N842" s="6">
        <f>VLOOKUP($A842,'FtLauderdale GTs'!$A:$Z,25,0)</f>
        <v>0</v>
      </c>
      <c r="O842" s="6">
        <f>VLOOKUP($A842,'FtLauderdale GTs'!$A:$Z,26,0)</f>
        <v>0</v>
      </c>
      <c r="P842" s="6">
        <f t="shared" si="13"/>
        <v>0</v>
      </c>
    </row>
    <row r="843" spans="1:16" x14ac:dyDescent="0.25">
      <c r="A843" s="11">
        <v>53450</v>
      </c>
      <c r="B843" s="11" t="s">
        <v>24</v>
      </c>
      <c r="C843" s="11" t="s">
        <v>41</v>
      </c>
      <c r="D843" s="11" t="s">
        <v>53</v>
      </c>
      <c r="E843" s="11" t="s">
        <v>61</v>
      </c>
      <c r="F843" s="18">
        <v>25750</v>
      </c>
      <c r="G843" s="19">
        <v>25750</v>
      </c>
      <c r="H843" s="11" t="s">
        <v>20</v>
      </c>
      <c r="I843" s="11" t="s">
        <v>55</v>
      </c>
      <c r="J843" s="11" t="s">
        <v>22</v>
      </c>
      <c r="K843" s="11" t="s">
        <v>23</v>
      </c>
      <c r="L843" s="19">
        <f>VLOOKUP($A843,'FtLauderdale GTs'!$A:$Z,17,0)</f>
        <v>42644</v>
      </c>
      <c r="M843" s="6">
        <f>VLOOKUP($A843,'FtLauderdale GTs'!$A:$Z,24,0)</f>
        <v>0</v>
      </c>
      <c r="N843" s="6">
        <f>VLOOKUP($A843,'FtLauderdale GTs'!$A:$Z,25,0)</f>
        <v>0</v>
      </c>
      <c r="O843" s="6">
        <f>VLOOKUP($A843,'FtLauderdale GTs'!$A:$Z,26,0)</f>
        <v>0</v>
      </c>
      <c r="P843" s="6">
        <f t="shared" si="13"/>
        <v>0</v>
      </c>
    </row>
    <row r="844" spans="1:16" x14ac:dyDescent="0.25">
      <c r="A844" s="11">
        <v>53451</v>
      </c>
      <c r="B844" s="11" t="s">
        <v>24</v>
      </c>
      <c r="C844" s="11" t="s">
        <v>41</v>
      </c>
      <c r="D844" s="11" t="s">
        <v>53</v>
      </c>
      <c r="E844" s="11" t="s">
        <v>54</v>
      </c>
      <c r="F844" s="18">
        <v>26481</v>
      </c>
      <c r="G844" s="19">
        <v>26481</v>
      </c>
      <c r="H844" s="11" t="s">
        <v>20</v>
      </c>
      <c r="I844" s="11" t="s">
        <v>55</v>
      </c>
      <c r="J844" s="11" t="s">
        <v>22</v>
      </c>
      <c r="K844" s="11" t="s">
        <v>23</v>
      </c>
      <c r="L844" s="19">
        <f>VLOOKUP($A844,'FtLauderdale GTs'!$A:$Z,17,0)</f>
        <v>42522</v>
      </c>
      <c r="M844" s="6">
        <f>VLOOKUP($A844,'FtLauderdale GTs'!$A:$Z,24,0)</f>
        <v>0</v>
      </c>
      <c r="N844" s="6">
        <f>VLOOKUP($A844,'FtLauderdale GTs'!$A:$Z,25,0)</f>
        <v>0</v>
      </c>
      <c r="O844" s="6">
        <f>VLOOKUP($A844,'FtLauderdale GTs'!$A:$Z,26,0)</f>
        <v>0</v>
      </c>
      <c r="P844" s="6">
        <f t="shared" si="13"/>
        <v>0</v>
      </c>
    </row>
    <row r="845" spans="1:16" x14ac:dyDescent="0.25">
      <c r="A845" s="11">
        <v>53452</v>
      </c>
      <c r="B845" s="11" t="s">
        <v>24</v>
      </c>
      <c r="C845" s="11" t="s">
        <v>41</v>
      </c>
      <c r="D845" s="11" t="s">
        <v>53</v>
      </c>
      <c r="E845" s="11" t="s">
        <v>28</v>
      </c>
      <c r="F845" s="18">
        <v>27211</v>
      </c>
      <c r="G845" s="19">
        <v>27211</v>
      </c>
      <c r="H845" s="11" t="s">
        <v>20</v>
      </c>
      <c r="I845" s="11" t="s">
        <v>55</v>
      </c>
      <c r="J845" s="11" t="s">
        <v>22</v>
      </c>
      <c r="K845" s="11" t="s">
        <v>23</v>
      </c>
      <c r="L845" s="19">
        <f>VLOOKUP($A845,'FtLauderdale GTs'!$A:$Z,17,0)</f>
        <v>42644</v>
      </c>
      <c r="M845" s="6">
        <f>VLOOKUP($A845,'FtLauderdale GTs'!$A:$Z,24,0)</f>
        <v>0</v>
      </c>
      <c r="N845" s="6">
        <f>VLOOKUP($A845,'FtLauderdale GTs'!$A:$Z,25,0)</f>
        <v>0</v>
      </c>
      <c r="O845" s="6">
        <f>VLOOKUP($A845,'FtLauderdale GTs'!$A:$Z,26,0)</f>
        <v>0</v>
      </c>
      <c r="P845" s="6">
        <f t="shared" si="13"/>
        <v>0</v>
      </c>
    </row>
    <row r="846" spans="1:16" x14ac:dyDescent="0.25">
      <c r="A846" s="11">
        <v>53453</v>
      </c>
      <c r="B846" s="11" t="s">
        <v>24</v>
      </c>
      <c r="C846" s="11" t="s">
        <v>41</v>
      </c>
      <c r="D846" s="11" t="s">
        <v>53</v>
      </c>
      <c r="E846" s="11" t="s">
        <v>83</v>
      </c>
      <c r="F846" s="18">
        <v>30498</v>
      </c>
      <c r="G846" s="19">
        <v>30498</v>
      </c>
      <c r="H846" s="11" t="s">
        <v>20</v>
      </c>
      <c r="I846" s="11" t="s">
        <v>55</v>
      </c>
      <c r="J846" s="11" t="s">
        <v>22</v>
      </c>
      <c r="K846" s="11" t="s">
        <v>23</v>
      </c>
      <c r="L846" s="19">
        <f>VLOOKUP($A846,'FtLauderdale GTs'!$A:$Z,17,0)</f>
        <v>42522</v>
      </c>
      <c r="M846" s="6">
        <f>VLOOKUP($A846,'FtLauderdale GTs'!$A:$Z,24,0)</f>
        <v>0</v>
      </c>
      <c r="N846" s="6">
        <f>VLOOKUP($A846,'FtLauderdale GTs'!$A:$Z,25,0)</f>
        <v>0</v>
      </c>
      <c r="O846" s="6">
        <f>VLOOKUP($A846,'FtLauderdale GTs'!$A:$Z,26,0)</f>
        <v>0</v>
      </c>
      <c r="P846" s="6">
        <f t="shared" si="13"/>
        <v>0</v>
      </c>
    </row>
    <row r="847" spans="1:16" x14ac:dyDescent="0.25">
      <c r="A847" s="11">
        <v>53454</v>
      </c>
      <c r="B847" s="11" t="s">
        <v>24</v>
      </c>
      <c r="C847" s="11" t="s">
        <v>41</v>
      </c>
      <c r="D847" s="11" t="s">
        <v>53</v>
      </c>
      <c r="E847" s="11" t="s">
        <v>311</v>
      </c>
      <c r="F847" s="18">
        <v>31229</v>
      </c>
      <c r="G847" s="19">
        <v>31229</v>
      </c>
      <c r="H847" s="11" t="s">
        <v>20</v>
      </c>
      <c r="I847" s="11" t="s">
        <v>55</v>
      </c>
      <c r="J847" s="11" t="s">
        <v>22</v>
      </c>
      <c r="K847" s="11" t="s">
        <v>23</v>
      </c>
      <c r="L847" s="19">
        <f>VLOOKUP($A847,'FtLauderdale GTs'!$A:$Z,17,0)</f>
        <v>42644</v>
      </c>
      <c r="M847" s="6">
        <f>VLOOKUP($A847,'FtLauderdale GTs'!$A:$Z,24,0)</f>
        <v>0</v>
      </c>
      <c r="N847" s="6">
        <f>VLOOKUP($A847,'FtLauderdale GTs'!$A:$Z,25,0)</f>
        <v>0</v>
      </c>
      <c r="O847" s="6">
        <f>VLOOKUP($A847,'FtLauderdale GTs'!$A:$Z,26,0)</f>
        <v>0</v>
      </c>
      <c r="P847" s="6">
        <f t="shared" si="13"/>
        <v>0</v>
      </c>
    </row>
    <row r="848" spans="1:16" x14ac:dyDescent="0.25">
      <c r="A848" s="11">
        <v>53455</v>
      </c>
      <c r="B848" s="11" t="s">
        <v>24</v>
      </c>
      <c r="C848" s="11" t="s">
        <v>41</v>
      </c>
      <c r="D848" s="11" t="s">
        <v>53</v>
      </c>
      <c r="E848" s="11" t="s">
        <v>67</v>
      </c>
      <c r="F848" s="18">
        <v>31959</v>
      </c>
      <c r="G848" s="19">
        <v>31959</v>
      </c>
      <c r="H848" s="11" t="s">
        <v>20</v>
      </c>
      <c r="I848" s="11" t="s">
        <v>55</v>
      </c>
      <c r="J848" s="11" t="s">
        <v>22</v>
      </c>
      <c r="K848" s="11" t="s">
        <v>23</v>
      </c>
      <c r="L848" s="19">
        <f>VLOOKUP($A848,'FtLauderdale GTs'!$A:$Z,17,0)</f>
        <v>42522</v>
      </c>
      <c r="M848" s="6">
        <f>VLOOKUP($A848,'FtLauderdale GTs'!$A:$Z,24,0)</f>
        <v>0</v>
      </c>
      <c r="N848" s="6">
        <f>VLOOKUP($A848,'FtLauderdale GTs'!$A:$Z,25,0)</f>
        <v>0</v>
      </c>
      <c r="O848" s="6">
        <f>VLOOKUP($A848,'FtLauderdale GTs'!$A:$Z,26,0)</f>
        <v>0</v>
      </c>
      <c r="P848" s="6">
        <f t="shared" si="13"/>
        <v>0</v>
      </c>
    </row>
    <row r="849" spans="1:16" x14ac:dyDescent="0.25">
      <c r="A849" s="11">
        <v>53456</v>
      </c>
      <c r="B849" s="11" t="s">
        <v>24</v>
      </c>
      <c r="C849" s="11" t="s">
        <v>41</v>
      </c>
      <c r="D849" s="11" t="s">
        <v>53</v>
      </c>
      <c r="E849" s="11" t="s">
        <v>72</v>
      </c>
      <c r="F849" s="18">
        <v>37073</v>
      </c>
      <c r="G849" s="19">
        <v>37073</v>
      </c>
      <c r="H849" s="11" t="s">
        <v>20</v>
      </c>
      <c r="I849" s="11" t="s">
        <v>55</v>
      </c>
      <c r="J849" s="11" t="s">
        <v>22</v>
      </c>
      <c r="K849" s="11" t="s">
        <v>23</v>
      </c>
      <c r="L849" s="19">
        <f>VLOOKUP($A849,'FtLauderdale GTs'!$A:$Z,17,0)</f>
        <v>42644</v>
      </c>
      <c r="M849" s="6">
        <f>VLOOKUP($A849,'FtLauderdale GTs'!$A:$Z,24,0)</f>
        <v>0</v>
      </c>
      <c r="N849" s="6">
        <f>VLOOKUP($A849,'FtLauderdale GTs'!$A:$Z,25,0)</f>
        <v>0</v>
      </c>
      <c r="O849" s="6">
        <f>VLOOKUP($A849,'FtLauderdale GTs'!$A:$Z,26,0)</f>
        <v>0</v>
      </c>
      <c r="P849" s="6">
        <f t="shared" si="13"/>
        <v>0</v>
      </c>
    </row>
    <row r="850" spans="1:16" x14ac:dyDescent="0.25">
      <c r="A850" s="11">
        <v>53449</v>
      </c>
      <c r="B850" s="11" t="s">
        <v>24</v>
      </c>
      <c r="C850" s="11" t="s">
        <v>310</v>
      </c>
      <c r="D850" s="11" t="s">
        <v>53</v>
      </c>
      <c r="E850" s="11" t="s">
        <v>28</v>
      </c>
      <c r="F850" s="18">
        <v>27211</v>
      </c>
      <c r="G850" s="19">
        <v>27211</v>
      </c>
      <c r="H850" s="11" t="s">
        <v>20</v>
      </c>
      <c r="I850" s="11" t="s">
        <v>55</v>
      </c>
      <c r="J850" s="11" t="s">
        <v>22</v>
      </c>
      <c r="K850" s="11" t="s">
        <v>23</v>
      </c>
      <c r="L850" s="19">
        <f>VLOOKUP($A850,'FtLauderdale GTs'!$A:$Z,17,0)</f>
        <v>42522</v>
      </c>
      <c r="M850" s="6">
        <f>VLOOKUP($A850,'FtLauderdale GTs'!$A:$Z,24,0)</f>
        <v>0</v>
      </c>
      <c r="N850" s="6">
        <f>VLOOKUP($A850,'FtLauderdale GTs'!$A:$Z,25,0)</f>
        <v>0</v>
      </c>
      <c r="O850" s="6">
        <f>VLOOKUP($A850,'FtLauderdale GTs'!$A:$Z,26,0)</f>
        <v>0</v>
      </c>
      <c r="P850" s="6">
        <f t="shared" si="13"/>
        <v>0</v>
      </c>
    </row>
    <row r="851" spans="1:16" x14ac:dyDescent="0.25">
      <c r="A851" s="11">
        <v>818702</v>
      </c>
      <c r="B851" s="11" t="s">
        <v>24</v>
      </c>
      <c r="C851" s="11" t="s">
        <v>88</v>
      </c>
      <c r="D851" s="11" t="s">
        <v>53</v>
      </c>
      <c r="E851" s="11" t="s">
        <v>83</v>
      </c>
      <c r="F851" s="18">
        <v>30498</v>
      </c>
      <c r="G851" s="19">
        <v>30498</v>
      </c>
      <c r="H851" s="11" t="s">
        <v>68</v>
      </c>
      <c r="I851" s="11" t="s">
        <v>55</v>
      </c>
      <c r="J851" s="11" t="s">
        <v>70</v>
      </c>
      <c r="K851" s="11" t="s">
        <v>23</v>
      </c>
      <c r="L851" s="19">
        <f>VLOOKUP($A851,'FtLauderdale GTs'!$A:$Z,17,0)</f>
        <v>42644</v>
      </c>
      <c r="M851" s="6">
        <f>VLOOKUP($A851,'FtLauderdale GTs'!$A:$Z,24,0)</f>
        <v>0</v>
      </c>
      <c r="N851" s="6">
        <f>VLOOKUP($A851,'FtLauderdale GTs'!$A:$Z,25,0)</f>
        <v>0</v>
      </c>
      <c r="O851" s="6">
        <f>VLOOKUP($A851,'FtLauderdale GTs'!$A:$Z,26,0)</f>
        <v>0</v>
      </c>
      <c r="P851" s="6">
        <f t="shared" si="13"/>
        <v>0</v>
      </c>
    </row>
    <row r="852" spans="1:16" x14ac:dyDescent="0.25">
      <c r="A852" s="11">
        <v>818703</v>
      </c>
      <c r="B852" s="11" t="s">
        <v>24</v>
      </c>
      <c r="C852" s="11" t="s">
        <v>88</v>
      </c>
      <c r="D852" s="11" t="s">
        <v>53</v>
      </c>
      <c r="E852" s="11" t="s">
        <v>311</v>
      </c>
      <c r="F852" s="18">
        <v>31229</v>
      </c>
      <c r="G852" s="19">
        <v>31229</v>
      </c>
      <c r="H852" s="11" t="s">
        <v>68</v>
      </c>
      <c r="I852" s="11" t="s">
        <v>55</v>
      </c>
      <c r="J852" s="11" t="s">
        <v>70</v>
      </c>
      <c r="K852" s="11" t="s">
        <v>23</v>
      </c>
      <c r="L852" s="19">
        <f>VLOOKUP($A852,'FtLauderdale GTs'!$A:$Z,17,0)</f>
        <v>42522</v>
      </c>
      <c r="M852" s="6">
        <f>VLOOKUP($A852,'FtLauderdale GTs'!$A:$Z,24,0)</f>
        <v>0</v>
      </c>
      <c r="N852" s="6">
        <f>VLOOKUP($A852,'FtLauderdale GTs'!$A:$Z,25,0)</f>
        <v>0</v>
      </c>
      <c r="O852" s="6">
        <f>VLOOKUP($A852,'FtLauderdale GTs'!$A:$Z,26,0)</f>
        <v>0</v>
      </c>
      <c r="P852" s="6">
        <f t="shared" si="13"/>
        <v>0</v>
      </c>
    </row>
    <row r="853" spans="1:16" x14ac:dyDescent="0.25">
      <c r="A853" s="11">
        <v>53457</v>
      </c>
      <c r="B853" s="11" t="s">
        <v>24</v>
      </c>
      <c r="C853" s="11" t="s">
        <v>88</v>
      </c>
      <c r="D853" s="11" t="s">
        <v>53</v>
      </c>
      <c r="E853" s="11" t="s">
        <v>61</v>
      </c>
      <c r="F853" s="18">
        <v>25750</v>
      </c>
      <c r="G853" s="19">
        <v>25750</v>
      </c>
      <c r="H853" s="11" t="s">
        <v>20</v>
      </c>
      <c r="I853" s="11" t="s">
        <v>55</v>
      </c>
      <c r="J853" s="11" t="s">
        <v>22</v>
      </c>
      <c r="K853" s="11" t="s">
        <v>23</v>
      </c>
      <c r="L853" s="19">
        <f>VLOOKUP($A853,'FtLauderdale GTs'!$A:$Z,17,0)</f>
        <v>42644</v>
      </c>
      <c r="M853" s="6">
        <f>VLOOKUP($A853,'FtLauderdale GTs'!$A:$Z,24,0)</f>
        <v>0</v>
      </c>
      <c r="N853" s="6">
        <f>VLOOKUP($A853,'FtLauderdale GTs'!$A:$Z,25,0)</f>
        <v>0</v>
      </c>
      <c r="O853" s="6">
        <f>VLOOKUP($A853,'FtLauderdale GTs'!$A:$Z,26,0)</f>
        <v>0</v>
      </c>
      <c r="P853" s="6">
        <f t="shared" si="13"/>
        <v>0</v>
      </c>
    </row>
    <row r="854" spans="1:16" x14ac:dyDescent="0.25">
      <c r="A854" s="11">
        <v>53458</v>
      </c>
      <c r="B854" s="11" t="s">
        <v>24</v>
      </c>
      <c r="C854" s="11" t="s">
        <v>88</v>
      </c>
      <c r="D854" s="11" t="s">
        <v>53</v>
      </c>
      <c r="E854" s="11" t="s">
        <v>54</v>
      </c>
      <c r="F854" s="18">
        <v>26481</v>
      </c>
      <c r="G854" s="19">
        <v>26481</v>
      </c>
      <c r="H854" s="11" t="s">
        <v>20</v>
      </c>
      <c r="I854" s="11" t="s">
        <v>55</v>
      </c>
      <c r="J854" s="11" t="s">
        <v>22</v>
      </c>
      <c r="K854" s="11" t="s">
        <v>23</v>
      </c>
      <c r="L854" s="19">
        <f>VLOOKUP($A854,'FtLauderdale GTs'!$A:$Z,17,0)</f>
        <v>42522</v>
      </c>
      <c r="M854" s="6">
        <f>VLOOKUP($A854,'FtLauderdale GTs'!$A:$Z,24,0)</f>
        <v>0</v>
      </c>
      <c r="N854" s="6">
        <f>VLOOKUP($A854,'FtLauderdale GTs'!$A:$Z,25,0)</f>
        <v>0</v>
      </c>
      <c r="O854" s="6">
        <f>VLOOKUP($A854,'FtLauderdale GTs'!$A:$Z,26,0)</f>
        <v>0</v>
      </c>
      <c r="P854" s="6">
        <f t="shared" si="13"/>
        <v>0</v>
      </c>
    </row>
    <row r="855" spans="1:16" x14ac:dyDescent="0.25">
      <c r="A855" s="11">
        <v>53459</v>
      </c>
      <c r="B855" s="11" t="s">
        <v>24</v>
      </c>
      <c r="C855" s="11" t="s">
        <v>88</v>
      </c>
      <c r="D855" s="11" t="s">
        <v>53</v>
      </c>
      <c r="E855" s="11" t="s">
        <v>83</v>
      </c>
      <c r="F855" s="18">
        <v>30498</v>
      </c>
      <c r="G855" s="19">
        <v>30498</v>
      </c>
      <c r="H855" s="11" t="s">
        <v>20</v>
      </c>
      <c r="I855" s="11" t="s">
        <v>55</v>
      </c>
      <c r="J855" s="11" t="s">
        <v>22</v>
      </c>
      <c r="K855" s="11" t="s">
        <v>23</v>
      </c>
      <c r="L855" s="19">
        <f>VLOOKUP($A855,'FtLauderdale GTs'!$A:$Z,17,0)</f>
        <v>42644</v>
      </c>
      <c r="M855" s="6">
        <f>VLOOKUP($A855,'FtLauderdale GTs'!$A:$Z,24,0)</f>
        <v>0</v>
      </c>
      <c r="N855" s="6">
        <f>VLOOKUP($A855,'FtLauderdale GTs'!$A:$Z,25,0)</f>
        <v>0</v>
      </c>
      <c r="O855" s="6">
        <f>VLOOKUP($A855,'FtLauderdale GTs'!$A:$Z,26,0)</f>
        <v>0</v>
      </c>
      <c r="P855" s="6">
        <f t="shared" si="13"/>
        <v>0</v>
      </c>
    </row>
    <row r="856" spans="1:16" x14ac:dyDescent="0.25">
      <c r="A856" s="11">
        <v>818704</v>
      </c>
      <c r="B856" s="11" t="s">
        <v>24</v>
      </c>
      <c r="C856" s="11" t="s">
        <v>89</v>
      </c>
      <c r="D856" s="11" t="s">
        <v>53</v>
      </c>
      <c r="E856" s="11" t="s">
        <v>311</v>
      </c>
      <c r="F856" s="18">
        <v>31229</v>
      </c>
      <c r="G856" s="19">
        <v>31229</v>
      </c>
      <c r="H856" s="11" t="s">
        <v>68</v>
      </c>
      <c r="I856" s="11" t="s">
        <v>55</v>
      </c>
      <c r="J856" s="11" t="s">
        <v>70</v>
      </c>
      <c r="K856" s="11" t="s">
        <v>23</v>
      </c>
      <c r="L856" s="19">
        <f>VLOOKUP($A856,'FtLauderdale GTs'!$A:$Z,17,0)</f>
        <v>42522</v>
      </c>
      <c r="M856" s="6">
        <f>VLOOKUP($A856,'FtLauderdale GTs'!$A:$Z,24,0)</f>
        <v>0</v>
      </c>
      <c r="N856" s="6">
        <f>VLOOKUP($A856,'FtLauderdale GTs'!$A:$Z,25,0)</f>
        <v>0</v>
      </c>
      <c r="O856" s="6">
        <f>VLOOKUP($A856,'FtLauderdale GTs'!$A:$Z,26,0)</f>
        <v>0</v>
      </c>
      <c r="P856" s="6">
        <f t="shared" si="13"/>
        <v>0</v>
      </c>
    </row>
    <row r="857" spans="1:16" x14ac:dyDescent="0.25">
      <c r="A857" s="11">
        <v>53460</v>
      </c>
      <c r="B857" s="11" t="s">
        <v>24</v>
      </c>
      <c r="C857" s="11" t="s">
        <v>89</v>
      </c>
      <c r="D857" s="11" t="s">
        <v>53</v>
      </c>
      <c r="E857" s="11" t="s">
        <v>61</v>
      </c>
      <c r="F857" s="18">
        <v>25750</v>
      </c>
      <c r="G857" s="19">
        <v>25750</v>
      </c>
      <c r="H857" s="11" t="s">
        <v>20</v>
      </c>
      <c r="I857" s="11" t="s">
        <v>55</v>
      </c>
      <c r="J857" s="11" t="s">
        <v>22</v>
      </c>
      <c r="K857" s="11" t="s">
        <v>23</v>
      </c>
      <c r="L857" s="19">
        <f>VLOOKUP($A857,'FtLauderdale GTs'!$A:$Z,17,0)</f>
        <v>42644</v>
      </c>
      <c r="M857" s="6">
        <f>VLOOKUP($A857,'FtLauderdale GTs'!$A:$Z,24,0)</f>
        <v>0</v>
      </c>
      <c r="N857" s="6">
        <f>VLOOKUP($A857,'FtLauderdale GTs'!$A:$Z,25,0)</f>
        <v>0</v>
      </c>
      <c r="O857" s="6">
        <f>VLOOKUP($A857,'FtLauderdale GTs'!$A:$Z,26,0)</f>
        <v>0</v>
      </c>
      <c r="P857" s="6">
        <f t="shared" si="13"/>
        <v>0</v>
      </c>
    </row>
    <row r="858" spans="1:16" x14ac:dyDescent="0.25">
      <c r="A858" s="11">
        <v>53461</v>
      </c>
      <c r="B858" s="11" t="s">
        <v>24</v>
      </c>
      <c r="C858" s="11" t="s">
        <v>63</v>
      </c>
      <c r="D858" s="11" t="s">
        <v>53</v>
      </c>
      <c r="E858" s="11" t="s">
        <v>54</v>
      </c>
      <c r="F858" s="18">
        <v>26481</v>
      </c>
      <c r="G858" s="19">
        <v>26481</v>
      </c>
      <c r="H858" s="11" t="s">
        <v>20</v>
      </c>
      <c r="I858" s="11" t="s">
        <v>55</v>
      </c>
      <c r="J858" s="11" t="s">
        <v>22</v>
      </c>
      <c r="K858" s="11" t="s">
        <v>23</v>
      </c>
      <c r="L858" s="19">
        <f>VLOOKUP($A858,'FtLauderdale GTs'!$A:$Z,17,0)</f>
        <v>42522</v>
      </c>
      <c r="M858" s="6">
        <f>VLOOKUP($A858,'FtLauderdale GTs'!$A:$Z,24,0)</f>
        <v>0</v>
      </c>
      <c r="N858" s="6">
        <f>VLOOKUP($A858,'FtLauderdale GTs'!$A:$Z,25,0)</f>
        <v>0</v>
      </c>
      <c r="O858" s="6">
        <f>VLOOKUP($A858,'FtLauderdale GTs'!$A:$Z,26,0)</f>
        <v>0</v>
      </c>
      <c r="P858" s="6">
        <f t="shared" si="13"/>
        <v>0</v>
      </c>
    </row>
    <row r="859" spans="1:16" x14ac:dyDescent="0.25">
      <c r="A859" s="11">
        <v>818862</v>
      </c>
      <c r="B859" s="11" t="s">
        <v>24</v>
      </c>
      <c r="C859" s="11" t="s">
        <v>41</v>
      </c>
      <c r="D859" s="11" t="s">
        <v>60</v>
      </c>
      <c r="E859" s="11" t="s">
        <v>84</v>
      </c>
      <c r="F859" s="18">
        <v>30864</v>
      </c>
      <c r="G859" s="19">
        <v>30864</v>
      </c>
      <c r="H859" s="11" t="s">
        <v>68</v>
      </c>
      <c r="I859" s="11" t="s">
        <v>59</v>
      </c>
      <c r="J859" s="11" t="s">
        <v>70</v>
      </c>
      <c r="K859" s="11" t="s">
        <v>23</v>
      </c>
      <c r="L859" s="19">
        <f>VLOOKUP($A859,'FtLauderdale GTs'!$A:$Z,17,0)</f>
        <v>42644</v>
      </c>
      <c r="M859" s="6">
        <f>VLOOKUP($A859,'FtLauderdale GTs'!$A:$Z,24,0)</f>
        <v>0</v>
      </c>
      <c r="N859" s="6">
        <f>VLOOKUP($A859,'FtLauderdale GTs'!$A:$Z,25,0)</f>
        <v>0</v>
      </c>
      <c r="O859" s="6">
        <f>VLOOKUP($A859,'FtLauderdale GTs'!$A:$Z,26,0)</f>
        <v>0</v>
      </c>
      <c r="P859" s="6">
        <f t="shared" si="13"/>
        <v>0</v>
      </c>
    </row>
    <row r="860" spans="1:16" x14ac:dyDescent="0.25">
      <c r="A860" s="11">
        <v>818863</v>
      </c>
      <c r="B860" s="11" t="s">
        <v>24</v>
      </c>
      <c r="C860" s="11" t="s">
        <v>41</v>
      </c>
      <c r="D860" s="11" t="s">
        <v>60</v>
      </c>
      <c r="E860" s="11" t="s">
        <v>84</v>
      </c>
      <c r="F860" s="18">
        <v>30864</v>
      </c>
      <c r="G860" s="19">
        <v>30864</v>
      </c>
      <c r="H860" s="11" t="s">
        <v>68</v>
      </c>
      <c r="I860" s="11" t="s">
        <v>59</v>
      </c>
      <c r="J860" s="11" t="s">
        <v>70</v>
      </c>
      <c r="K860" s="11" t="s">
        <v>23</v>
      </c>
      <c r="L860" s="19">
        <f>VLOOKUP($A860,'FtLauderdale GTs'!$A:$Z,17,0)</f>
        <v>42522</v>
      </c>
      <c r="M860" s="6">
        <f>VLOOKUP($A860,'FtLauderdale GTs'!$A:$Z,24,0)</f>
        <v>0</v>
      </c>
      <c r="N860" s="6">
        <f>VLOOKUP($A860,'FtLauderdale GTs'!$A:$Z,25,0)</f>
        <v>0</v>
      </c>
      <c r="O860" s="6">
        <f>VLOOKUP($A860,'FtLauderdale GTs'!$A:$Z,26,0)</f>
        <v>0</v>
      </c>
      <c r="P860" s="6">
        <f t="shared" si="13"/>
        <v>0</v>
      </c>
    </row>
    <row r="861" spans="1:16" x14ac:dyDescent="0.25">
      <c r="A861" s="11">
        <v>818864</v>
      </c>
      <c r="B861" s="11" t="s">
        <v>24</v>
      </c>
      <c r="C861" s="11" t="s">
        <v>41</v>
      </c>
      <c r="D861" s="11" t="s">
        <v>60</v>
      </c>
      <c r="E861" s="11" t="s">
        <v>86</v>
      </c>
      <c r="F861" s="18">
        <v>31594</v>
      </c>
      <c r="G861" s="19">
        <v>31594</v>
      </c>
      <c r="H861" s="11" t="s">
        <v>68</v>
      </c>
      <c r="I861" s="11" t="s">
        <v>59</v>
      </c>
      <c r="J861" s="11" t="s">
        <v>70</v>
      </c>
      <c r="K861" s="11" t="s">
        <v>23</v>
      </c>
      <c r="L861" s="19">
        <f>VLOOKUP($A861,'FtLauderdale GTs'!$A:$Z,17,0)</f>
        <v>42644</v>
      </c>
      <c r="M861" s="6">
        <f>VLOOKUP($A861,'FtLauderdale GTs'!$A:$Z,24,0)</f>
        <v>0</v>
      </c>
      <c r="N861" s="6">
        <f>VLOOKUP($A861,'FtLauderdale GTs'!$A:$Z,25,0)</f>
        <v>0</v>
      </c>
      <c r="O861" s="6">
        <f>VLOOKUP($A861,'FtLauderdale GTs'!$A:$Z,26,0)</f>
        <v>0</v>
      </c>
      <c r="P861" s="6">
        <f t="shared" si="13"/>
        <v>0</v>
      </c>
    </row>
    <row r="862" spans="1:16" x14ac:dyDescent="0.25">
      <c r="A862" s="11">
        <v>818865</v>
      </c>
      <c r="B862" s="11" t="s">
        <v>24</v>
      </c>
      <c r="C862" s="11" t="s">
        <v>41</v>
      </c>
      <c r="D862" s="11" t="s">
        <v>60</v>
      </c>
      <c r="E862" s="11" t="s">
        <v>67</v>
      </c>
      <c r="F862" s="18">
        <v>31959</v>
      </c>
      <c r="G862" s="19">
        <v>31959</v>
      </c>
      <c r="H862" s="11" t="s">
        <v>68</v>
      </c>
      <c r="I862" s="11" t="s">
        <v>59</v>
      </c>
      <c r="J862" s="11" t="s">
        <v>70</v>
      </c>
      <c r="K862" s="11" t="s">
        <v>23</v>
      </c>
      <c r="L862" s="19">
        <f>VLOOKUP($A862,'FtLauderdale GTs'!$A:$Z,17,0)</f>
        <v>42522</v>
      </c>
      <c r="M862" s="6">
        <f>VLOOKUP($A862,'FtLauderdale GTs'!$A:$Z,24,0)</f>
        <v>0</v>
      </c>
      <c r="N862" s="6">
        <f>VLOOKUP($A862,'FtLauderdale GTs'!$A:$Z,25,0)</f>
        <v>0</v>
      </c>
      <c r="O862" s="6">
        <f>VLOOKUP($A862,'FtLauderdale GTs'!$A:$Z,26,0)</f>
        <v>0</v>
      </c>
      <c r="P862" s="6">
        <f t="shared" si="13"/>
        <v>0</v>
      </c>
    </row>
    <row r="863" spans="1:16" x14ac:dyDescent="0.25">
      <c r="A863" s="11">
        <v>818866</v>
      </c>
      <c r="B863" s="11" t="s">
        <v>24</v>
      </c>
      <c r="C863" s="11" t="s">
        <v>41</v>
      </c>
      <c r="D863" s="11" t="s">
        <v>60</v>
      </c>
      <c r="E863" s="11" t="s">
        <v>67</v>
      </c>
      <c r="F863" s="18">
        <v>31959</v>
      </c>
      <c r="G863" s="19">
        <v>31959</v>
      </c>
      <c r="H863" s="11" t="s">
        <v>68</v>
      </c>
      <c r="I863" s="11" t="s">
        <v>59</v>
      </c>
      <c r="J863" s="11" t="s">
        <v>70</v>
      </c>
      <c r="K863" s="11" t="s">
        <v>23</v>
      </c>
      <c r="L863" s="19">
        <f>VLOOKUP($A863,'FtLauderdale GTs'!$A:$Z,17,0)</f>
        <v>42644</v>
      </c>
      <c r="M863" s="6">
        <f>VLOOKUP($A863,'FtLauderdale GTs'!$A:$Z,24,0)</f>
        <v>0</v>
      </c>
      <c r="N863" s="6">
        <f>VLOOKUP($A863,'FtLauderdale GTs'!$A:$Z,25,0)</f>
        <v>0</v>
      </c>
      <c r="O863" s="6">
        <f>VLOOKUP($A863,'FtLauderdale GTs'!$A:$Z,26,0)</f>
        <v>0</v>
      </c>
      <c r="P863" s="6">
        <f t="shared" si="13"/>
        <v>0</v>
      </c>
    </row>
    <row r="864" spans="1:16" x14ac:dyDescent="0.25">
      <c r="A864" s="11">
        <v>818867</v>
      </c>
      <c r="B864" s="11" t="s">
        <v>24</v>
      </c>
      <c r="C864" s="11" t="s">
        <v>41</v>
      </c>
      <c r="D864" s="11" t="s">
        <v>60</v>
      </c>
      <c r="E864" s="11" t="s">
        <v>91</v>
      </c>
      <c r="F864" s="18">
        <v>32325</v>
      </c>
      <c r="G864" s="19">
        <v>32325</v>
      </c>
      <c r="H864" s="11" t="s">
        <v>68</v>
      </c>
      <c r="I864" s="11" t="s">
        <v>59</v>
      </c>
      <c r="J864" s="11" t="s">
        <v>70</v>
      </c>
      <c r="K864" s="11" t="s">
        <v>23</v>
      </c>
      <c r="L864" s="19">
        <f>VLOOKUP($A864,'FtLauderdale GTs'!$A:$Z,17,0)</f>
        <v>42522</v>
      </c>
      <c r="M864" s="6">
        <f>VLOOKUP($A864,'FtLauderdale GTs'!$A:$Z,24,0)</f>
        <v>0</v>
      </c>
      <c r="N864" s="6">
        <f>VLOOKUP($A864,'FtLauderdale GTs'!$A:$Z,25,0)</f>
        <v>0</v>
      </c>
      <c r="O864" s="6">
        <f>VLOOKUP($A864,'FtLauderdale GTs'!$A:$Z,26,0)</f>
        <v>0</v>
      </c>
      <c r="P864" s="6">
        <f t="shared" si="13"/>
        <v>0</v>
      </c>
    </row>
    <row r="865" spans="1:16" x14ac:dyDescent="0.25">
      <c r="A865" s="11">
        <v>818868</v>
      </c>
      <c r="B865" s="11" t="s">
        <v>24</v>
      </c>
      <c r="C865" s="11" t="s">
        <v>41</v>
      </c>
      <c r="D865" s="11" t="s">
        <v>60</v>
      </c>
      <c r="E865" s="11" t="s">
        <v>91</v>
      </c>
      <c r="F865" s="18">
        <v>32325</v>
      </c>
      <c r="G865" s="19">
        <v>32325</v>
      </c>
      <c r="H865" s="11" t="s">
        <v>68</v>
      </c>
      <c r="I865" s="11" t="s">
        <v>59</v>
      </c>
      <c r="J865" s="11" t="s">
        <v>70</v>
      </c>
      <c r="K865" s="11" t="s">
        <v>23</v>
      </c>
      <c r="L865" s="19">
        <f>VLOOKUP($A865,'FtLauderdale GTs'!$A:$Z,17,0)</f>
        <v>42644</v>
      </c>
      <c r="M865" s="6">
        <f>VLOOKUP($A865,'FtLauderdale GTs'!$A:$Z,24,0)</f>
        <v>0</v>
      </c>
      <c r="N865" s="6">
        <f>VLOOKUP($A865,'FtLauderdale GTs'!$A:$Z,25,0)</f>
        <v>0</v>
      </c>
      <c r="O865" s="6">
        <f>VLOOKUP($A865,'FtLauderdale GTs'!$A:$Z,26,0)</f>
        <v>0</v>
      </c>
      <c r="P865" s="6">
        <f t="shared" si="13"/>
        <v>0</v>
      </c>
    </row>
    <row r="866" spans="1:16" x14ac:dyDescent="0.25">
      <c r="A866" s="11">
        <v>818869</v>
      </c>
      <c r="B866" s="11" t="s">
        <v>24</v>
      </c>
      <c r="C866" s="11" t="s">
        <v>41</v>
      </c>
      <c r="D866" s="11" t="s">
        <v>60</v>
      </c>
      <c r="E866" s="11" t="s">
        <v>388</v>
      </c>
      <c r="F866" s="18">
        <v>32690</v>
      </c>
      <c r="G866" s="19">
        <v>32690</v>
      </c>
      <c r="H866" s="11" t="s">
        <v>68</v>
      </c>
      <c r="I866" s="11" t="s">
        <v>59</v>
      </c>
      <c r="J866" s="11" t="s">
        <v>70</v>
      </c>
      <c r="K866" s="11" t="s">
        <v>23</v>
      </c>
      <c r="L866" s="19">
        <f>VLOOKUP($A866,'FtLauderdale GTs'!$A:$Z,17,0)</f>
        <v>42522</v>
      </c>
      <c r="M866" s="6">
        <f>VLOOKUP($A866,'FtLauderdale GTs'!$A:$Z,24,0)</f>
        <v>0</v>
      </c>
      <c r="N866" s="6">
        <f>VLOOKUP($A866,'FtLauderdale GTs'!$A:$Z,25,0)</f>
        <v>0</v>
      </c>
      <c r="O866" s="6">
        <f>VLOOKUP($A866,'FtLauderdale GTs'!$A:$Z,26,0)</f>
        <v>0</v>
      </c>
      <c r="P866" s="6">
        <f t="shared" si="13"/>
        <v>0</v>
      </c>
    </row>
    <row r="867" spans="1:16" x14ac:dyDescent="0.25">
      <c r="A867" s="11">
        <v>818870</v>
      </c>
      <c r="B867" s="11" t="s">
        <v>24</v>
      </c>
      <c r="C867" s="11" t="s">
        <v>41</v>
      </c>
      <c r="D867" s="11" t="s">
        <v>60</v>
      </c>
      <c r="E867" s="11" t="s">
        <v>58</v>
      </c>
      <c r="F867" s="18">
        <v>33055</v>
      </c>
      <c r="G867" s="19">
        <v>33055</v>
      </c>
      <c r="H867" s="11" t="s">
        <v>68</v>
      </c>
      <c r="I867" s="11" t="s">
        <v>59</v>
      </c>
      <c r="J867" s="11" t="s">
        <v>70</v>
      </c>
      <c r="K867" s="11" t="s">
        <v>23</v>
      </c>
      <c r="L867" s="19">
        <f>VLOOKUP($A867,'FtLauderdale GTs'!$A:$Z,17,0)</f>
        <v>42644</v>
      </c>
      <c r="M867" s="6">
        <f>VLOOKUP($A867,'FtLauderdale GTs'!$A:$Z,24,0)</f>
        <v>0</v>
      </c>
      <c r="N867" s="6">
        <f>VLOOKUP($A867,'FtLauderdale GTs'!$A:$Z,25,0)</f>
        <v>0</v>
      </c>
      <c r="O867" s="6">
        <f>VLOOKUP($A867,'FtLauderdale GTs'!$A:$Z,26,0)</f>
        <v>0</v>
      </c>
      <c r="P867" s="6">
        <f t="shared" si="13"/>
        <v>0</v>
      </c>
    </row>
    <row r="868" spans="1:16" x14ac:dyDescent="0.25">
      <c r="A868" s="11">
        <v>818871</v>
      </c>
      <c r="B868" s="11" t="s">
        <v>24</v>
      </c>
      <c r="C868" s="11" t="s">
        <v>41</v>
      </c>
      <c r="D868" s="11" t="s">
        <v>60</v>
      </c>
      <c r="E868" s="11" t="s">
        <v>58</v>
      </c>
      <c r="F868" s="18">
        <v>33055</v>
      </c>
      <c r="G868" s="19">
        <v>33055</v>
      </c>
      <c r="H868" s="11" t="s">
        <v>68</v>
      </c>
      <c r="I868" s="11" t="s">
        <v>59</v>
      </c>
      <c r="J868" s="11" t="s">
        <v>70</v>
      </c>
      <c r="K868" s="11" t="s">
        <v>23</v>
      </c>
      <c r="L868" s="19">
        <f>VLOOKUP($A868,'FtLauderdale GTs'!$A:$Z,17,0)</f>
        <v>42522</v>
      </c>
      <c r="M868" s="6">
        <f>VLOOKUP($A868,'FtLauderdale GTs'!$A:$Z,24,0)</f>
        <v>0</v>
      </c>
      <c r="N868" s="6">
        <f>VLOOKUP($A868,'FtLauderdale GTs'!$A:$Z,25,0)</f>
        <v>0</v>
      </c>
      <c r="O868" s="6">
        <f>VLOOKUP($A868,'FtLauderdale GTs'!$A:$Z,26,0)</f>
        <v>0</v>
      </c>
      <c r="P868" s="6">
        <f t="shared" si="13"/>
        <v>0</v>
      </c>
    </row>
    <row r="869" spans="1:16" x14ac:dyDescent="0.25">
      <c r="A869" s="11">
        <v>818872</v>
      </c>
      <c r="B869" s="11" t="s">
        <v>24</v>
      </c>
      <c r="C869" s="11" t="s">
        <v>41</v>
      </c>
      <c r="D869" s="11" t="s">
        <v>60</v>
      </c>
      <c r="E869" s="11" t="s">
        <v>87</v>
      </c>
      <c r="F869" s="18">
        <v>33420</v>
      </c>
      <c r="G869" s="19">
        <v>33420</v>
      </c>
      <c r="H869" s="11" t="s">
        <v>68</v>
      </c>
      <c r="I869" s="11" t="s">
        <v>59</v>
      </c>
      <c r="J869" s="11" t="s">
        <v>70</v>
      </c>
      <c r="K869" s="11" t="s">
        <v>23</v>
      </c>
      <c r="L869" s="19">
        <f>VLOOKUP($A869,'FtLauderdale GTs'!$A:$Z,17,0)</f>
        <v>42644</v>
      </c>
      <c r="M869" s="6">
        <f>VLOOKUP($A869,'FtLauderdale GTs'!$A:$Z,24,0)</f>
        <v>0</v>
      </c>
      <c r="N869" s="6">
        <f>VLOOKUP($A869,'FtLauderdale GTs'!$A:$Z,25,0)</f>
        <v>0</v>
      </c>
      <c r="O869" s="6">
        <f>VLOOKUP($A869,'FtLauderdale GTs'!$A:$Z,26,0)</f>
        <v>0</v>
      </c>
      <c r="P869" s="6">
        <f t="shared" si="13"/>
        <v>0</v>
      </c>
    </row>
    <row r="870" spans="1:16" x14ac:dyDescent="0.25">
      <c r="A870" s="11">
        <v>818873</v>
      </c>
      <c r="B870" s="11" t="s">
        <v>24</v>
      </c>
      <c r="C870" s="11" t="s">
        <v>41</v>
      </c>
      <c r="D870" s="11" t="s">
        <v>60</v>
      </c>
      <c r="E870" s="11" t="s">
        <v>227</v>
      </c>
      <c r="F870" s="18">
        <v>34516</v>
      </c>
      <c r="G870" s="19">
        <v>34516</v>
      </c>
      <c r="H870" s="11" t="s">
        <v>68</v>
      </c>
      <c r="I870" s="11" t="s">
        <v>59</v>
      </c>
      <c r="J870" s="11" t="s">
        <v>70</v>
      </c>
      <c r="K870" s="11" t="s">
        <v>23</v>
      </c>
      <c r="L870" s="19">
        <f>VLOOKUP($A870,'FtLauderdale GTs'!$A:$Z,17,0)</f>
        <v>42522</v>
      </c>
      <c r="M870" s="6">
        <f>VLOOKUP($A870,'FtLauderdale GTs'!$A:$Z,24,0)</f>
        <v>0</v>
      </c>
      <c r="N870" s="6">
        <f>VLOOKUP($A870,'FtLauderdale GTs'!$A:$Z,25,0)</f>
        <v>0</v>
      </c>
      <c r="O870" s="6">
        <f>VLOOKUP($A870,'FtLauderdale GTs'!$A:$Z,26,0)</f>
        <v>0</v>
      </c>
      <c r="P870" s="6">
        <f t="shared" si="13"/>
        <v>0</v>
      </c>
    </row>
    <row r="871" spans="1:16" x14ac:dyDescent="0.25">
      <c r="A871" s="11">
        <v>818874</v>
      </c>
      <c r="B871" s="11" t="s">
        <v>24</v>
      </c>
      <c r="C871" s="11" t="s">
        <v>41</v>
      </c>
      <c r="D871" s="11" t="s">
        <v>60</v>
      </c>
      <c r="E871" s="11" t="s">
        <v>43</v>
      </c>
      <c r="F871" s="18">
        <v>34881</v>
      </c>
      <c r="G871" s="19">
        <v>34881</v>
      </c>
      <c r="H871" s="11" t="s">
        <v>68</v>
      </c>
      <c r="I871" s="11" t="s">
        <v>59</v>
      </c>
      <c r="J871" s="11" t="s">
        <v>70</v>
      </c>
      <c r="K871" s="11" t="s">
        <v>23</v>
      </c>
      <c r="L871" s="19">
        <f>VLOOKUP($A871,'FtLauderdale GTs'!$A:$Z,17,0)</f>
        <v>42644</v>
      </c>
      <c r="M871" s="6">
        <f>VLOOKUP($A871,'FtLauderdale GTs'!$A:$Z,24,0)</f>
        <v>0</v>
      </c>
      <c r="N871" s="6">
        <f>VLOOKUP($A871,'FtLauderdale GTs'!$A:$Z,25,0)</f>
        <v>0</v>
      </c>
      <c r="O871" s="6">
        <f>VLOOKUP($A871,'FtLauderdale GTs'!$A:$Z,26,0)</f>
        <v>0</v>
      </c>
      <c r="P871" s="6">
        <f t="shared" si="13"/>
        <v>0</v>
      </c>
    </row>
    <row r="872" spans="1:16" x14ac:dyDescent="0.25">
      <c r="A872" s="11">
        <v>818875</v>
      </c>
      <c r="B872" s="11" t="s">
        <v>24</v>
      </c>
      <c r="C872" s="11" t="s">
        <v>41</v>
      </c>
      <c r="D872" s="11" t="s">
        <v>60</v>
      </c>
      <c r="E872" s="11" t="s">
        <v>92</v>
      </c>
      <c r="F872" s="18">
        <v>36708</v>
      </c>
      <c r="G872" s="19">
        <v>36708</v>
      </c>
      <c r="H872" s="11" t="s">
        <v>68</v>
      </c>
      <c r="I872" s="11" t="s">
        <v>59</v>
      </c>
      <c r="J872" s="11" t="s">
        <v>70</v>
      </c>
      <c r="K872" s="11" t="s">
        <v>23</v>
      </c>
      <c r="L872" s="19">
        <f>VLOOKUP($A872,'FtLauderdale GTs'!$A:$Z,17,0)</f>
        <v>42522</v>
      </c>
      <c r="M872" s="6">
        <f>VLOOKUP($A872,'FtLauderdale GTs'!$A:$Z,24,0)</f>
        <v>0</v>
      </c>
      <c r="N872" s="6">
        <f>VLOOKUP($A872,'FtLauderdale GTs'!$A:$Z,25,0)</f>
        <v>0</v>
      </c>
      <c r="O872" s="6">
        <f>VLOOKUP($A872,'FtLauderdale GTs'!$A:$Z,26,0)</f>
        <v>0</v>
      </c>
      <c r="P872" s="6">
        <f t="shared" si="13"/>
        <v>0</v>
      </c>
    </row>
    <row r="873" spans="1:16" x14ac:dyDescent="0.25">
      <c r="A873" s="11">
        <v>818876</v>
      </c>
      <c r="B873" s="11" t="s">
        <v>24</v>
      </c>
      <c r="C873" s="11" t="s">
        <v>41</v>
      </c>
      <c r="D873" s="11" t="s">
        <v>60</v>
      </c>
      <c r="E873" s="11" t="s">
        <v>92</v>
      </c>
      <c r="F873" s="18">
        <v>36708</v>
      </c>
      <c r="G873" s="19">
        <v>36708</v>
      </c>
      <c r="H873" s="11" t="s">
        <v>68</v>
      </c>
      <c r="I873" s="11" t="s">
        <v>59</v>
      </c>
      <c r="J873" s="11" t="s">
        <v>70</v>
      </c>
      <c r="K873" s="11" t="s">
        <v>23</v>
      </c>
      <c r="L873" s="19">
        <f>VLOOKUP($A873,'FtLauderdale GTs'!$A:$Z,17,0)</f>
        <v>42644</v>
      </c>
      <c r="M873" s="6">
        <f>VLOOKUP($A873,'FtLauderdale GTs'!$A:$Z,24,0)</f>
        <v>0</v>
      </c>
      <c r="N873" s="6">
        <f>VLOOKUP($A873,'FtLauderdale GTs'!$A:$Z,25,0)</f>
        <v>0</v>
      </c>
      <c r="O873" s="6">
        <f>VLOOKUP($A873,'FtLauderdale GTs'!$A:$Z,26,0)</f>
        <v>0</v>
      </c>
      <c r="P873" s="6">
        <f t="shared" si="13"/>
        <v>0</v>
      </c>
    </row>
    <row r="874" spans="1:16" x14ac:dyDescent="0.25">
      <c r="A874" s="11">
        <v>818877</v>
      </c>
      <c r="B874" s="11" t="s">
        <v>24</v>
      </c>
      <c r="C874" s="11" t="s">
        <v>41</v>
      </c>
      <c r="D874" s="11" t="s">
        <v>60</v>
      </c>
      <c r="E874" s="11" t="s">
        <v>72</v>
      </c>
      <c r="F874" s="18">
        <v>37073</v>
      </c>
      <c r="G874" s="19">
        <v>37073</v>
      </c>
      <c r="H874" s="11" t="s">
        <v>68</v>
      </c>
      <c r="I874" s="11" t="s">
        <v>59</v>
      </c>
      <c r="J874" s="11" t="s">
        <v>70</v>
      </c>
      <c r="K874" s="11" t="s">
        <v>23</v>
      </c>
      <c r="L874" s="19">
        <f>VLOOKUP($A874,'FtLauderdale GTs'!$A:$Z,17,0)</f>
        <v>42522</v>
      </c>
      <c r="M874" s="6">
        <f>VLOOKUP($A874,'FtLauderdale GTs'!$A:$Z,24,0)</f>
        <v>0</v>
      </c>
      <c r="N874" s="6">
        <f>VLOOKUP($A874,'FtLauderdale GTs'!$A:$Z,25,0)</f>
        <v>0</v>
      </c>
      <c r="O874" s="6">
        <f>VLOOKUP($A874,'FtLauderdale GTs'!$A:$Z,26,0)</f>
        <v>0</v>
      </c>
      <c r="P874" s="6">
        <f t="shared" si="13"/>
        <v>0</v>
      </c>
    </row>
    <row r="875" spans="1:16" x14ac:dyDescent="0.25">
      <c r="A875" s="11">
        <v>5589663</v>
      </c>
      <c r="B875" s="11" t="s">
        <v>24</v>
      </c>
      <c r="C875" s="11" t="s">
        <v>41</v>
      </c>
      <c r="D875" s="11" t="s">
        <v>60</v>
      </c>
      <c r="E875" s="11" t="s">
        <v>389</v>
      </c>
      <c r="F875" s="18">
        <v>37257</v>
      </c>
      <c r="G875" s="19">
        <v>37257</v>
      </c>
      <c r="H875" s="11" t="s">
        <v>68</v>
      </c>
      <c r="I875" s="11" t="s">
        <v>59</v>
      </c>
      <c r="J875" s="11" t="s">
        <v>70</v>
      </c>
      <c r="K875" s="11" t="s">
        <v>23</v>
      </c>
      <c r="L875" s="19">
        <f>VLOOKUP($A875,'FtLauderdale GTs'!$A:$Z,17,0)</f>
        <v>42644</v>
      </c>
      <c r="M875" s="6">
        <f>VLOOKUP($A875,'FtLauderdale GTs'!$A:$Z,24,0)</f>
        <v>0</v>
      </c>
      <c r="N875" s="6">
        <f>VLOOKUP($A875,'FtLauderdale GTs'!$A:$Z,25,0)</f>
        <v>0</v>
      </c>
      <c r="O875" s="6">
        <f>VLOOKUP($A875,'FtLauderdale GTs'!$A:$Z,26,0)</f>
        <v>0</v>
      </c>
      <c r="P875" s="6">
        <f t="shared" si="13"/>
        <v>0</v>
      </c>
    </row>
    <row r="876" spans="1:16" x14ac:dyDescent="0.25">
      <c r="A876" s="11">
        <v>15560245</v>
      </c>
      <c r="B876" s="11" t="s">
        <v>24</v>
      </c>
      <c r="C876" s="11" t="s">
        <v>41</v>
      </c>
      <c r="D876" s="11" t="s">
        <v>60</v>
      </c>
      <c r="E876" s="11" t="s">
        <v>389</v>
      </c>
      <c r="F876" s="18">
        <v>37408</v>
      </c>
      <c r="G876" s="19">
        <v>37408</v>
      </c>
      <c r="H876" s="11" t="s">
        <v>68</v>
      </c>
      <c r="I876" s="11" t="s">
        <v>59</v>
      </c>
      <c r="J876" s="11" t="s">
        <v>70</v>
      </c>
      <c r="K876" s="11" t="s">
        <v>23</v>
      </c>
      <c r="L876" s="19">
        <f>VLOOKUP($A876,'FtLauderdale GTs'!$A:$Z,17,0)</f>
        <v>42522</v>
      </c>
      <c r="M876" s="6">
        <f>VLOOKUP($A876,'FtLauderdale GTs'!$A:$Z,24,0)</f>
        <v>0</v>
      </c>
      <c r="N876" s="6">
        <f>VLOOKUP($A876,'FtLauderdale GTs'!$A:$Z,25,0)</f>
        <v>0</v>
      </c>
      <c r="O876" s="6">
        <f>VLOOKUP($A876,'FtLauderdale GTs'!$A:$Z,26,0)</f>
        <v>0</v>
      </c>
      <c r="P876" s="6">
        <f t="shared" si="13"/>
        <v>0</v>
      </c>
    </row>
    <row r="877" spans="1:16" x14ac:dyDescent="0.25">
      <c r="A877" s="11">
        <v>20697746</v>
      </c>
      <c r="B877" s="11" t="s">
        <v>24</v>
      </c>
      <c r="C877" s="11" t="s">
        <v>41</v>
      </c>
      <c r="D877" s="11" t="s">
        <v>60</v>
      </c>
      <c r="E877" s="11" t="s">
        <v>389</v>
      </c>
      <c r="F877" s="18">
        <v>37591</v>
      </c>
      <c r="G877" s="19">
        <v>37591</v>
      </c>
      <c r="H877" s="11" t="s">
        <v>68</v>
      </c>
      <c r="I877" s="11" t="s">
        <v>59</v>
      </c>
      <c r="J877" s="11" t="s">
        <v>70</v>
      </c>
      <c r="K877" s="11" t="s">
        <v>23</v>
      </c>
      <c r="L877" s="19">
        <f>VLOOKUP($A877,'FtLauderdale GTs'!$A:$Z,17,0)</f>
        <v>42644</v>
      </c>
      <c r="M877" s="6">
        <f>VLOOKUP($A877,'FtLauderdale GTs'!$A:$Z,24,0)</f>
        <v>0</v>
      </c>
      <c r="N877" s="6">
        <f>VLOOKUP($A877,'FtLauderdale GTs'!$A:$Z,25,0)</f>
        <v>0</v>
      </c>
      <c r="O877" s="6">
        <f>VLOOKUP($A877,'FtLauderdale GTs'!$A:$Z,26,0)</f>
        <v>0</v>
      </c>
      <c r="P877" s="6">
        <f t="shared" si="13"/>
        <v>0</v>
      </c>
    </row>
    <row r="878" spans="1:16" x14ac:dyDescent="0.25">
      <c r="A878" s="11">
        <v>29639439</v>
      </c>
      <c r="B878" s="11" t="s">
        <v>24</v>
      </c>
      <c r="C878" s="11" t="s">
        <v>41</v>
      </c>
      <c r="D878" s="11" t="s">
        <v>60</v>
      </c>
      <c r="E878" s="11" t="s">
        <v>396</v>
      </c>
      <c r="F878" s="18">
        <v>37773</v>
      </c>
      <c r="G878" s="19">
        <v>37773</v>
      </c>
      <c r="H878" s="11" t="s">
        <v>68</v>
      </c>
      <c r="I878" s="11" t="s">
        <v>59</v>
      </c>
      <c r="J878" s="11" t="s">
        <v>70</v>
      </c>
      <c r="K878" s="11" t="s">
        <v>23</v>
      </c>
      <c r="L878" s="19">
        <f>VLOOKUP($A878,'FtLauderdale GTs'!$A:$Z,17,0)</f>
        <v>42522</v>
      </c>
      <c r="M878" s="6">
        <f>VLOOKUP($A878,'FtLauderdale GTs'!$A:$Z,24,0)</f>
        <v>0</v>
      </c>
      <c r="N878" s="6">
        <f>VLOOKUP($A878,'FtLauderdale GTs'!$A:$Z,25,0)</f>
        <v>0</v>
      </c>
      <c r="O878" s="6">
        <f>VLOOKUP($A878,'FtLauderdale GTs'!$A:$Z,26,0)</f>
        <v>0</v>
      </c>
      <c r="P878" s="6">
        <f t="shared" si="13"/>
        <v>0</v>
      </c>
    </row>
    <row r="879" spans="1:16" x14ac:dyDescent="0.25">
      <c r="A879" s="11">
        <v>29639444</v>
      </c>
      <c r="B879" s="11" t="s">
        <v>24</v>
      </c>
      <c r="C879" s="11" t="s">
        <v>41</v>
      </c>
      <c r="D879" s="11" t="s">
        <v>60</v>
      </c>
      <c r="E879" s="11" t="s">
        <v>396</v>
      </c>
      <c r="F879" s="18">
        <v>37773</v>
      </c>
      <c r="G879" s="19">
        <v>37773</v>
      </c>
      <c r="H879" s="11" t="s">
        <v>68</v>
      </c>
      <c r="I879" s="11" t="s">
        <v>59</v>
      </c>
      <c r="J879" s="11" t="s">
        <v>70</v>
      </c>
      <c r="K879" s="11" t="s">
        <v>23</v>
      </c>
      <c r="L879" s="19">
        <f>VLOOKUP($A879,'FtLauderdale GTs'!$A:$Z,17,0)</f>
        <v>42644</v>
      </c>
      <c r="M879" s="6">
        <f>VLOOKUP($A879,'FtLauderdale GTs'!$A:$Z,24,0)</f>
        <v>0</v>
      </c>
      <c r="N879" s="6">
        <f>VLOOKUP($A879,'FtLauderdale GTs'!$A:$Z,25,0)</f>
        <v>0</v>
      </c>
      <c r="O879" s="6">
        <f>VLOOKUP($A879,'FtLauderdale GTs'!$A:$Z,26,0)</f>
        <v>0</v>
      </c>
      <c r="P879" s="6">
        <f t="shared" si="13"/>
        <v>0</v>
      </c>
    </row>
    <row r="880" spans="1:16" x14ac:dyDescent="0.25">
      <c r="A880" s="11">
        <v>33145558</v>
      </c>
      <c r="B880" s="11" t="s">
        <v>24</v>
      </c>
      <c r="C880" s="11" t="s">
        <v>41</v>
      </c>
      <c r="D880" s="11" t="s">
        <v>60</v>
      </c>
      <c r="E880" s="11" t="s">
        <v>396</v>
      </c>
      <c r="F880" s="18">
        <v>37834</v>
      </c>
      <c r="G880" s="19">
        <v>37834</v>
      </c>
      <c r="H880" s="11" t="s">
        <v>68</v>
      </c>
      <c r="I880" s="11" t="s">
        <v>59</v>
      </c>
      <c r="J880" s="11" t="s">
        <v>70</v>
      </c>
      <c r="K880" s="11" t="s">
        <v>23</v>
      </c>
      <c r="L880" s="19">
        <f>VLOOKUP($A880,'FtLauderdale GTs'!$A:$Z,17,0)</f>
        <v>42522</v>
      </c>
      <c r="M880" s="6">
        <f>VLOOKUP($A880,'FtLauderdale GTs'!$A:$Z,24,0)</f>
        <v>0</v>
      </c>
      <c r="N880" s="6">
        <f>VLOOKUP($A880,'FtLauderdale GTs'!$A:$Z,25,0)</f>
        <v>0</v>
      </c>
      <c r="O880" s="6">
        <f>VLOOKUP($A880,'FtLauderdale GTs'!$A:$Z,26,0)</f>
        <v>0</v>
      </c>
      <c r="P880" s="6">
        <f t="shared" si="13"/>
        <v>0</v>
      </c>
    </row>
    <row r="881" spans="1:16" x14ac:dyDescent="0.25">
      <c r="A881" s="11">
        <v>35930442</v>
      </c>
      <c r="B881" s="11" t="s">
        <v>24</v>
      </c>
      <c r="C881" s="11" t="s">
        <v>41</v>
      </c>
      <c r="D881" s="11" t="s">
        <v>60</v>
      </c>
      <c r="E881" s="11" t="s">
        <v>396</v>
      </c>
      <c r="F881" s="18">
        <v>37773</v>
      </c>
      <c r="G881" s="19">
        <v>37865</v>
      </c>
      <c r="H881" s="11" t="s">
        <v>68</v>
      </c>
      <c r="I881" s="11" t="s">
        <v>59</v>
      </c>
      <c r="J881" s="11" t="s">
        <v>70</v>
      </c>
      <c r="K881" s="11" t="s">
        <v>23</v>
      </c>
      <c r="L881" s="19">
        <f>VLOOKUP($A881,'FtLauderdale GTs'!$A:$Z,17,0)</f>
        <v>42644</v>
      </c>
      <c r="M881" s="6">
        <f>VLOOKUP($A881,'FtLauderdale GTs'!$A:$Z,24,0)</f>
        <v>0</v>
      </c>
      <c r="N881" s="6">
        <f>VLOOKUP($A881,'FtLauderdale GTs'!$A:$Z,25,0)</f>
        <v>0</v>
      </c>
      <c r="O881" s="6">
        <f>VLOOKUP($A881,'FtLauderdale GTs'!$A:$Z,26,0)</f>
        <v>0</v>
      </c>
      <c r="P881" s="6">
        <f t="shared" si="13"/>
        <v>0</v>
      </c>
    </row>
    <row r="882" spans="1:16" x14ac:dyDescent="0.25">
      <c r="A882" s="11">
        <v>35930495</v>
      </c>
      <c r="B882" s="11" t="s">
        <v>24</v>
      </c>
      <c r="C882" s="11" t="s">
        <v>41</v>
      </c>
      <c r="D882" s="11" t="s">
        <v>60</v>
      </c>
      <c r="E882" s="11" t="s">
        <v>396</v>
      </c>
      <c r="F882" s="18">
        <v>37834</v>
      </c>
      <c r="G882" s="19">
        <v>37865</v>
      </c>
      <c r="H882" s="11" t="s">
        <v>68</v>
      </c>
      <c r="I882" s="11" t="s">
        <v>59</v>
      </c>
      <c r="J882" s="11" t="s">
        <v>70</v>
      </c>
      <c r="K882" s="11" t="s">
        <v>23</v>
      </c>
      <c r="L882" s="19">
        <f>VLOOKUP($A882,'FtLauderdale GTs'!$A:$Z,17,0)</f>
        <v>42522</v>
      </c>
      <c r="M882" s="6">
        <f>VLOOKUP($A882,'FtLauderdale GTs'!$A:$Z,24,0)</f>
        <v>0</v>
      </c>
      <c r="N882" s="6">
        <f>VLOOKUP($A882,'FtLauderdale GTs'!$A:$Z,25,0)</f>
        <v>0</v>
      </c>
      <c r="O882" s="6">
        <f>VLOOKUP($A882,'FtLauderdale GTs'!$A:$Z,26,0)</f>
        <v>0</v>
      </c>
      <c r="P882" s="6">
        <f t="shared" si="13"/>
        <v>0</v>
      </c>
    </row>
    <row r="883" spans="1:16" x14ac:dyDescent="0.25">
      <c r="A883" s="11">
        <v>40334726</v>
      </c>
      <c r="B883" s="11" t="s">
        <v>24</v>
      </c>
      <c r="C883" s="11" t="s">
        <v>41</v>
      </c>
      <c r="D883" s="11" t="s">
        <v>60</v>
      </c>
      <c r="E883" s="11" t="s">
        <v>396</v>
      </c>
      <c r="F883" s="18">
        <v>37956</v>
      </c>
      <c r="G883" s="19">
        <v>37987</v>
      </c>
      <c r="H883" s="11" t="s">
        <v>68</v>
      </c>
      <c r="I883" s="11" t="s">
        <v>59</v>
      </c>
      <c r="J883" s="11" t="s">
        <v>70</v>
      </c>
      <c r="K883" s="11" t="s">
        <v>23</v>
      </c>
      <c r="L883" s="19">
        <f>VLOOKUP($A883,'FtLauderdale GTs'!$A:$Z,17,0)</f>
        <v>42644</v>
      </c>
      <c r="M883" s="6">
        <f>VLOOKUP($A883,'FtLauderdale GTs'!$A:$Z,24,0)</f>
        <v>0</v>
      </c>
      <c r="N883" s="6">
        <f>VLOOKUP($A883,'FtLauderdale GTs'!$A:$Z,25,0)</f>
        <v>0</v>
      </c>
      <c r="O883" s="6">
        <f>VLOOKUP($A883,'FtLauderdale GTs'!$A:$Z,26,0)</f>
        <v>0</v>
      </c>
      <c r="P883" s="6">
        <f t="shared" si="13"/>
        <v>0</v>
      </c>
    </row>
    <row r="884" spans="1:16" x14ac:dyDescent="0.25">
      <c r="A884" s="11">
        <v>40334829</v>
      </c>
      <c r="B884" s="11" t="s">
        <v>24</v>
      </c>
      <c r="C884" s="11" t="s">
        <v>41</v>
      </c>
      <c r="D884" s="11" t="s">
        <v>60</v>
      </c>
      <c r="E884" s="11" t="s">
        <v>396</v>
      </c>
      <c r="F884" s="18">
        <v>37956</v>
      </c>
      <c r="G884" s="19">
        <v>37987</v>
      </c>
      <c r="H884" s="11" t="s">
        <v>68</v>
      </c>
      <c r="I884" s="11" t="s">
        <v>59</v>
      </c>
      <c r="J884" s="11" t="s">
        <v>70</v>
      </c>
      <c r="K884" s="11" t="s">
        <v>23</v>
      </c>
      <c r="L884" s="19">
        <f>VLOOKUP($A884,'FtLauderdale GTs'!$A:$Z,17,0)</f>
        <v>42522</v>
      </c>
      <c r="M884" s="6">
        <f>VLOOKUP($A884,'FtLauderdale GTs'!$A:$Z,24,0)</f>
        <v>0</v>
      </c>
      <c r="N884" s="6">
        <f>VLOOKUP($A884,'FtLauderdale GTs'!$A:$Z,25,0)</f>
        <v>0</v>
      </c>
      <c r="O884" s="6">
        <f>VLOOKUP($A884,'FtLauderdale GTs'!$A:$Z,26,0)</f>
        <v>0</v>
      </c>
      <c r="P884" s="6">
        <f t="shared" si="13"/>
        <v>0</v>
      </c>
    </row>
    <row r="885" spans="1:16" x14ac:dyDescent="0.25">
      <c r="A885" s="11">
        <v>43749075</v>
      </c>
      <c r="B885" s="11" t="s">
        <v>24</v>
      </c>
      <c r="C885" s="11" t="s">
        <v>41</v>
      </c>
      <c r="D885" s="11" t="s">
        <v>60</v>
      </c>
      <c r="E885" s="11" t="s">
        <v>396</v>
      </c>
      <c r="F885" s="18">
        <v>37956</v>
      </c>
      <c r="G885" s="19">
        <v>38078</v>
      </c>
      <c r="H885" s="11" t="s">
        <v>68</v>
      </c>
      <c r="I885" s="11" t="s">
        <v>59</v>
      </c>
      <c r="J885" s="11" t="s">
        <v>70</v>
      </c>
      <c r="K885" s="11" t="s">
        <v>23</v>
      </c>
      <c r="L885" s="19">
        <f>VLOOKUP($A885,'FtLauderdale GTs'!$A:$Z,17,0)</f>
        <v>42644</v>
      </c>
      <c r="M885" s="6">
        <f>VLOOKUP($A885,'FtLauderdale GTs'!$A:$Z,24,0)</f>
        <v>0</v>
      </c>
      <c r="N885" s="6">
        <f>VLOOKUP($A885,'FtLauderdale GTs'!$A:$Z,25,0)</f>
        <v>0</v>
      </c>
      <c r="O885" s="6">
        <f>VLOOKUP($A885,'FtLauderdale GTs'!$A:$Z,26,0)</f>
        <v>0</v>
      </c>
      <c r="P885" s="6">
        <f t="shared" si="13"/>
        <v>0</v>
      </c>
    </row>
    <row r="886" spans="1:16" x14ac:dyDescent="0.25">
      <c r="A886" s="11">
        <v>43749192</v>
      </c>
      <c r="B886" s="11" t="s">
        <v>24</v>
      </c>
      <c r="C886" s="11" t="s">
        <v>41</v>
      </c>
      <c r="D886" s="11" t="s">
        <v>60</v>
      </c>
      <c r="E886" s="11" t="s">
        <v>396</v>
      </c>
      <c r="F886" s="18">
        <v>37956</v>
      </c>
      <c r="G886" s="19">
        <v>38078</v>
      </c>
      <c r="H886" s="11" t="s">
        <v>68</v>
      </c>
      <c r="I886" s="11" t="s">
        <v>59</v>
      </c>
      <c r="J886" s="11" t="s">
        <v>70</v>
      </c>
      <c r="K886" s="11" t="s">
        <v>23</v>
      </c>
      <c r="L886" s="19">
        <f>VLOOKUP($A886,'FtLauderdale GTs'!$A:$Z,17,0)</f>
        <v>42522</v>
      </c>
      <c r="M886" s="6">
        <f>VLOOKUP($A886,'FtLauderdale GTs'!$A:$Z,24,0)</f>
        <v>0</v>
      </c>
      <c r="N886" s="6">
        <f>VLOOKUP($A886,'FtLauderdale GTs'!$A:$Z,25,0)</f>
        <v>0</v>
      </c>
      <c r="O886" s="6">
        <f>VLOOKUP($A886,'FtLauderdale GTs'!$A:$Z,26,0)</f>
        <v>0</v>
      </c>
      <c r="P886" s="6">
        <f t="shared" si="13"/>
        <v>0</v>
      </c>
    </row>
    <row r="887" spans="1:16" x14ac:dyDescent="0.25">
      <c r="A887" s="11">
        <v>48588303</v>
      </c>
      <c r="B887" s="11" t="s">
        <v>24</v>
      </c>
      <c r="C887" s="11" t="s">
        <v>41</v>
      </c>
      <c r="D887" s="11" t="s">
        <v>60</v>
      </c>
      <c r="E887" s="11" t="s">
        <v>390</v>
      </c>
      <c r="F887" s="18">
        <v>38292</v>
      </c>
      <c r="G887" s="19">
        <v>38292</v>
      </c>
      <c r="H887" s="11" t="s">
        <v>68</v>
      </c>
      <c r="I887" s="11" t="s">
        <v>59</v>
      </c>
      <c r="J887" s="11" t="s">
        <v>70</v>
      </c>
      <c r="K887" s="11" t="s">
        <v>23</v>
      </c>
      <c r="L887" s="19">
        <f>VLOOKUP($A887,'FtLauderdale GTs'!$A:$Z,17,0)</f>
        <v>42644</v>
      </c>
      <c r="M887" s="6">
        <f>VLOOKUP($A887,'FtLauderdale GTs'!$A:$Z,24,0)</f>
        <v>0</v>
      </c>
      <c r="N887" s="6">
        <f>VLOOKUP($A887,'FtLauderdale GTs'!$A:$Z,25,0)</f>
        <v>0</v>
      </c>
      <c r="O887" s="6">
        <f>VLOOKUP($A887,'FtLauderdale GTs'!$A:$Z,26,0)</f>
        <v>0</v>
      </c>
      <c r="P887" s="6">
        <f t="shared" si="13"/>
        <v>0</v>
      </c>
    </row>
    <row r="888" spans="1:16" x14ac:dyDescent="0.25">
      <c r="A888" s="11">
        <v>69459413</v>
      </c>
      <c r="B888" s="11" t="s">
        <v>24</v>
      </c>
      <c r="C888" s="11" t="s">
        <v>41</v>
      </c>
      <c r="D888" s="11" t="s">
        <v>60</v>
      </c>
      <c r="E888" s="11" t="s">
        <v>424</v>
      </c>
      <c r="F888" s="18">
        <v>39022</v>
      </c>
      <c r="G888" s="19">
        <v>39022</v>
      </c>
      <c r="H888" s="11" t="s">
        <v>68</v>
      </c>
      <c r="I888" s="11" t="s">
        <v>59</v>
      </c>
      <c r="J888" s="11" t="s">
        <v>70</v>
      </c>
      <c r="K888" s="11" t="s">
        <v>23</v>
      </c>
      <c r="L888" s="19">
        <f>VLOOKUP($A888,'FtLauderdale GTs'!$A:$Z,17,0)</f>
        <v>42522</v>
      </c>
      <c r="M888" s="6">
        <f>VLOOKUP($A888,'FtLauderdale GTs'!$A:$Z,24,0)</f>
        <v>0</v>
      </c>
      <c r="N888" s="6">
        <f>VLOOKUP($A888,'FtLauderdale GTs'!$A:$Z,25,0)</f>
        <v>0</v>
      </c>
      <c r="O888" s="6">
        <f>VLOOKUP($A888,'FtLauderdale GTs'!$A:$Z,26,0)</f>
        <v>0</v>
      </c>
      <c r="P888" s="6">
        <f t="shared" si="13"/>
        <v>0</v>
      </c>
    </row>
    <row r="889" spans="1:16" x14ac:dyDescent="0.25">
      <c r="A889" s="11">
        <v>89487650</v>
      </c>
      <c r="B889" s="11" t="s">
        <v>24</v>
      </c>
      <c r="C889" s="11" t="s">
        <v>41</v>
      </c>
      <c r="D889" s="11" t="s">
        <v>60</v>
      </c>
      <c r="E889" s="11" t="s">
        <v>394</v>
      </c>
      <c r="F889" s="18">
        <v>39783</v>
      </c>
      <c r="G889" s="19">
        <v>39783</v>
      </c>
      <c r="H889" s="11" t="s">
        <v>68</v>
      </c>
      <c r="I889" s="11" t="s">
        <v>59</v>
      </c>
      <c r="J889" s="11" t="s">
        <v>70</v>
      </c>
      <c r="K889" s="11" t="s">
        <v>23</v>
      </c>
      <c r="L889" s="19">
        <f>VLOOKUP($A889,'FtLauderdale GTs'!$A:$Z,17,0)</f>
        <v>42644</v>
      </c>
      <c r="M889" s="6">
        <f>VLOOKUP($A889,'FtLauderdale GTs'!$A:$Z,24,0)</f>
        <v>0</v>
      </c>
      <c r="N889" s="6">
        <f>VLOOKUP($A889,'FtLauderdale GTs'!$A:$Z,25,0)</f>
        <v>0</v>
      </c>
      <c r="O889" s="6">
        <f>VLOOKUP($A889,'FtLauderdale GTs'!$A:$Z,26,0)</f>
        <v>0</v>
      </c>
      <c r="P889" s="6">
        <f t="shared" si="13"/>
        <v>0</v>
      </c>
    </row>
    <row r="890" spans="1:16" x14ac:dyDescent="0.25">
      <c r="A890" s="11">
        <v>90106484</v>
      </c>
      <c r="B890" s="11" t="s">
        <v>24</v>
      </c>
      <c r="C890" s="11" t="s">
        <v>41</v>
      </c>
      <c r="D890" s="11" t="s">
        <v>60</v>
      </c>
      <c r="E890" s="11" t="s">
        <v>394</v>
      </c>
      <c r="F890" s="18">
        <v>39783</v>
      </c>
      <c r="G890" s="19">
        <v>39814</v>
      </c>
      <c r="H890" s="11" t="s">
        <v>68</v>
      </c>
      <c r="I890" s="11" t="s">
        <v>59</v>
      </c>
      <c r="J890" s="11" t="s">
        <v>70</v>
      </c>
      <c r="K890" s="11" t="s">
        <v>23</v>
      </c>
      <c r="L890" s="19">
        <f>VLOOKUP($A890,'FtLauderdale GTs'!$A:$Z,17,0)</f>
        <v>42522</v>
      </c>
      <c r="M890" s="6">
        <f>VLOOKUP($A890,'FtLauderdale GTs'!$A:$Z,24,0)</f>
        <v>0</v>
      </c>
      <c r="N890" s="6">
        <f>VLOOKUP($A890,'FtLauderdale GTs'!$A:$Z,25,0)</f>
        <v>0</v>
      </c>
      <c r="O890" s="6">
        <f>VLOOKUP($A890,'FtLauderdale GTs'!$A:$Z,26,0)</f>
        <v>0</v>
      </c>
      <c r="P890" s="6">
        <f t="shared" si="13"/>
        <v>0</v>
      </c>
    </row>
    <row r="891" spans="1:16" x14ac:dyDescent="0.25">
      <c r="A891" s="11">
        <v>92318488</v>
      </c>
      <c r="B891" s="11" t="s">
        <v>24</v>
      </c>
      <c r="C891" s="11" t="s">
        <v>41</v>
      </c>
      <c r="D891" s="11" t="s">
        <v>60</v>
      </c>
      <c r="E891" s="11" t="s">
        <v>394</v>
      </c>
      <c r="F891" s="18">
        <v>39783</v>
      </c>
      <c r="G891" s="19">
        <v>39934</v>
      </c>
      <c r="H891" s="11" t="s">
        <v>68</v>
      </c>
      <c r="I891" s="11" t="s">
        <v>59</v>
      </c>
      <c r="J891" s="11" t="s">
        <v>70</v>
      </c>
      <c r="K891" s="11" t="s">
        <v>23</v>
      </c>
      <c r="L891" s="19">
        <f>VLOOKUP($A891,'FtLauderdale GTs'!$A:$Z,17,0)</f>
        <v>42644</v>
      </c>
      <c r="M891" s="6">
        <f>VLOOKUP($A891,'FtLauderdale GTs'!$A:$Z,24,0)</f>
        <v>0</v>
      </c>
      <c r="N891" s="6">
        <f>VLOOKUP($A891,'FtLauderdale GTs'!$A:$Z,25,0)</f>
        <v>0</v>
      </c>
      <c r="O891" s="6">
        <f>VLOOKUP($A891,'FtLauderdale GTs'!$A:$Z,26,0)</f>
        <v>0</v>
      </c>
      <c r="P891" s="6">
        <f t="shared" si="13"/>
        <v>0</v>
      </c>
    </row>
    <row r="892" spans="1:16" x14ac:dyDescent="0.25">
      <c r="A892" s="11">
        <v>53819</v>
      </c>
      <c r="B892" s="11" t="s">
        <v>24</v>
      </c>
      <c r="C892" s="11" t="s">
        <v>41</v>
      </c>
      <c r="D892" s="11" t="s">
        <v>60</v>
      </c>
      <c r="E892" s="11" t="s">
        <v>61</v>
      </c>
      <c r="F892" s="18">
        <v>25750</v>
      </c>
      <c r="G892" s="19">
        <v>25750</v>
      </c>
      <c r="H892" s="11" t="s">
        <v>20</v>
      </c>
      <c r="I892" s="11" t="s">
        <v>59</v>
      </c>
      <c r="J892" s="11" t="s">
        <v>22</v>
      </c>
      <c r="K892" s="11" t="s">
        <v>23</v>
      </c>
      <c r="L892" s="19">
        <f>VLOOKUP($A892,'FtLauderdale GTs'!$A:$Z,17,0)</f>
        <v>42522</v>
      </c>
      <c r="M892" s="6">
        <f>VLOOKUP($A892,'FtLauderdale GTs'!$A:$Z,24,0)</f>
        <v>0</v>
      </c>
      <c r="N892" s="6">
        <f>VLOOKUP($A892,'FtLauderdale GTs'!$A:$Z,25,0)</f>
        <v>0</v>
      </c>
      <c r="O892" s="6">
        <f>VLOOKUP($A892,'FtLauderdale GTs'!$A:$Z,26,0)</f>
        <v>0</v>
      </c>
      <c r="P892" s="6">
        <f t="shared" si="13"/>
        <v>0</v>
      </c>
    </row>
    <row r="893" spans="1:16" x14ac:dyDescent="0.25">
      <c r="A893" s="11">
        <v>53820</v>
      </c>
      <c r="B893" s="11" t="s">
        <v>24</v>
      </c>
      <c r="C893" s="11" t="s">
        <v>41</v>
      </c>
      <c r="D893" s="11" t="s">
        <v>60</v>
      </c>
      <c r="E893" s="11" t="s">
        <v>54</v>
      </c>
      <c r="F893" s="18">
        <v>26481</v>
      </c>
      <c r="G893" s="19">
        <v>26481</v>
      </c>
      <c r="H893" s="11" t="s">
        <v>20</v>
      </c>
      <c r="I893" s="11" t="s">
        <v>59</v>
      </c>
      <c r="J893" s="11" t="s">
        <v>22</v>
      </c>
      <c r="K893" s="11" t="s">
        <v>23</v>
      </c>
      <c r="L893" s="19">
        <f>VLOOKUP($A893,'FtLauderdale GTs'!$A:$Z,17,0)</f>
        <v>42644</v>
      </c>
      <c r="M893" s="6">
        <f>VLOOKUP($A893,'FtLauderdale GTs'!$A:$Z,24,0)</f>
        <v>0</v>
      </c>
      <c r="N893" s="6">
        <f>VLOOKUP($A893,'FtLauderdale GTs'!$A:$Z,25,0)</f>
        <v>0</v>
      </c>
      <c r="O893" s="6">
        <f>VLOOKUP($A893,'FtLauderdale GTs'!$A:$Z,26,0)</f>
        <v>0</v>
      </c>
      <c r="P893" s="6">
        <f t="shared" si="13"/>
        <v>0</v>
      </c>
    </row>
    <row r="894" spans="1:16" x14ac:dyDescent="0.25">
      <c r="A894" s="11">
        <v>53821</v>
      </c>
      <c r="B894" s="11" t="s">
        <v>24</v>
      </c>
      <c r="C894" s="11" t="s">
        <v>41</v>
      </c>
      <c r="D894" s="11" t="s">
        <v>60</v>
      </c>
      <c r="E894" s="11" t="s">
        <v>27</v>
      </c>
      <c r="F894" s="18">
        <v>26846</v>
      </c>
      <c r="G894" s="19">
        <v>26846</v>
      </c>
      <c r="H894" s="11" t="s">
        <v>20</v>
      </c>
      <c r="I894" s="11" t="s">
        <v>59</v>
      </c>
      <c r="J894" s="11" t="s">
        <v>22</v>
      </c>
      <c r="K894" s="11" t="s">
        <v>23</v>
      </c>
      <c r="L894" s="19">
        <f>VLOOKUP($A894,'FtLauderdale GTs'!$A:$Z,17,0)</f>
        <v>42522</v>
      </c>
      <c r="M894" s="6">
        <f>VLOOKUP($A894,'FtLauderdale GTs'!$A:$Z,24,0)</f>
        <v>0</v>
      </c>
      <c r="N894" s="6">
        <f>VLOOKUP($A894,'FtLauderdale GTs'!$A:$Z,25,0)</f>
        <v>0</v>
      </c>
      <c r="O894" s="6">
        <f>VLOOKUP($A894,'FtLauderdale GTs'!$A:$Z,26,0)</f>
        <v>0</v>
      </c>
      <c r="P894" s="6">
        <f t="shared" si="13"/>
        <v>0</v>
      </c>
    </row>
    <row r="895" spans="1:16" x14ac:dyDescent="0.25">
      <c r="A895" s="11">
        <v>53822</v>
      </c>
      <c r="B895" s="11" t="s">
        <v>24</v>
      </c>
      <c r="C895" s="11" t="s">
        <v>41</v>
      </c>
      <c r="D895" s="11" t="s">
        <v>60</v>
      </c>
      <c r="E895" s="11" t="s">
        <v>51</v>
      </c>
      <c r="F895" s="18">
        <v>28672</v>
      </c>
      <c r="G895" s="19">
        <v>28672</v>
      </c>
      <c r="H895" s="11" t="s">
        <v>20</v>
      </c>
      <c r="I895" s="11" t="s">
        <v>59</v>
      </c>
      <c r="J895" s="11" t="s">
        <v>22</v>
      </c>
      <c r="K895" s="11" t="s">
        <v>23</v>
      </c>
      <c r="L895" s="19">
        <f>VLOOKUP($A895,'FtLauderdale GTs'!$A:$Z,17,0)</f>
        <v>42644</v>
      </c>
      <c r="M895" s="6">
        <f>VLOOKUP($A895,'FtLauderdale GTs'!$A:$Z,24,0)</f>
        <v>0</v>
      </c>
      <c r="N895" s="6">
        <f>VLOOKUP($A895,'FtLauderdale GTs'!$A:$Z,25,0)</f>
        <v>0</v>
      </c>
      <c r="O895" s="6">
        <f>VLOOKUP($A895,'FtLauderdale GTs'!$A:$Z,26,0)</f>
        <v>0</v>
      </c>
      <c r="P895" s="6">
        <f t="shared" si="13"/>
        <v>0</v>
      </c>
    </row>
    <row r="896" spans="1:16" x14ac:dyDescent="0.25">
      <c r="A896" s="11">
        <v>53823</v>
      </c>
      <c r="B896" s="11" t="s">
        <v>24</v>
      </c>
      <c r="C896" s="11" t="s">
        <v>41</v>
      </c>
      <c r="D896" s="11" t="s">
        <v>60</v>
      </c>
      <c r="E896" s="11" t="s">
        <v>80</v>
      </c>
      <c r="F896" s="18">
        <v>29037</v>
      </c>
      <c r="G896" s="19">
        <v>29037</v>
      </c>
      <c r="H896" s="11" t="s">
        <v>20</v>
      </c>
      <c r="I896" s="11" t="s">
        <v>59</v>
      </c>
      <c r="J896" s="11" t="s">
        <v>22</v>
      </c>
      <c r="K896" s="11" t="s">
        <v>23</v>
      </c>
      <c r="L896" s="19">
        <f>VLOOKUP($A896,'FtLauderdale GTs'!$A:$Z,17,0)</f>
        <v>42522</v>
      </c>
      <c r="M896" s="6">
        <f>VLOOKUP($A896,'FtLauderdale GTs'!$A:$Z,24,0)</f>
        <v>0</v>
      </c>
      <c r="N896" s="6">
        <f>VLOOKUP($A896,'FtLauderdale GTs'!$A:$Z,25,0)</f>
        <v>0</v>
      </c>
      <c r="O896" s="6">
        <f>VLOOKUP($A896,'FtLauderdale GTs'!$A:$Z,26,0)</f>
        <v>0</v>
      </c>
      <c r="P896" s="6">
        <f t="shared" si="13"/>
        <v>0</v>
      </c>
    </row>
    <row r="897" spans="1:16" x14ac:dyDescent="0.25">
      <c r="A897" s="11">
        <v>53824</v>
      </c>
      <c r="B897" s="11" t="s">
        <v>24</v>
      </c>
      <c r="C897" s="11" t="s">
        <v>41</v>
      </c>
      <c r="D897" s="11" t="s">
        <v>60</v>
      </c>
      <c r="E897" s="11" t="s">
        <v>84</v>
      </c>
      <c r="F897" s="18">
        <v>30864</v>
      </c>
      <c r="G897" s="19">
        <v>30864</v>
      </c>
      <c r="H897" s="11" t="s">
        <v>20</v>
      </c>
      <c r="I897" s="11" t="s">
        <v>59</v>
      </c>
      <c r="J897" s="11" t="s">
        <v>22</v>
      </c>
      <c r="K897" s="11" t="s">
        <v>23</v>
      </c>
      <c r="L897" s="19">
        <f>VLOOKUP($A897,'FtLauderdale GTs'!$A:$Z,17,0)</f>
        <v>42644</v>
      </c>
      <c r="M897" s="6">
        <f>VLOOKUP($A897,'FtLauderdale GTs'!$A:$Z,24,0)</f>
        <v>0</v>
      </c>
      <c r="N897" s="6">
        <f>VLOOKUP($A897,'FtLauderdale GTs'!$A:$Z,25,0)</f>
        <v>0</v>
      </c>
      <c r="O897" s="6">
        <f>VLOOKUP($A897,'FtLauderdale GTs'!$A:$Z,26,0)</f>
        <v>0</v>
      </c>
      <c r="P897" s="6">
        <f t="shared" si="13"/>
        <v>0</v>
      </c>
    </row>
    <row r="898" spans="1:16" x14ac:dyDescent="0.25">
      <c r="A898" s="11">
        <v>53825</v>
      </c>
      <c r="B898" s="11" t="s">
        <v>24</v>
      </c>
      <c r="C898" s="11" t="s">
        <v>41</v>
      </c>
      <c r="D898" s="11" t="s">
        <v>60</v>
      </c>
      <c r="E898" s="11" t="s">
        <v>311</v>
      </c>
      <c r="F898" s="18">
        <v>31229</v>
      </c>
      <c r="G898" s="19">
        <v>31229</v>
      </c>
      <c r="H898" s="11" t="s">
        <v>20</v>
      </c>
      <c r="I898" s="11" t="s">
        <v>59</v>
      </c>
      <c r="J898" s="11" t="s">
        <v>22</v>
      </c>
      <c r="K898" s="11" t="s">
        <v>23</v>
      </c>
      <c r="L898" s="19">
        <f>VLOOKUP($A898,'FtLauderdale GTs'!$A:$Z,17,0)</f>
        <v>42522</v>
      </c>
      <c r="M898" s="6">
        <f>VLOOKUP($A898,'FtLauderdale GTs'!$A:$Z,24,0)</f>
        <v>0</v>
      </c>
      <c r="N898" s="6">
        <f>VLOOKUP($A898,'FtLauderdale GTs'!$A:$Z,25,0)</f>
        <v>0</v>
      </c>
      <c r="O898" s="6">
        <f>VLOOKUP($A898,'FtLauderdale GTs'!$A:$Z,26,0)</f>
        <v>0</v>
      </c>
      <c r="P898" s="6">
        <f t="shared" si="13"/>
        <v>0</v>
      </c>
    </row>
    <row r="899" spans="1:16" x14ac:dyDescent="0.25">
      <c r="A899" s="11">
        <v>53826</v>
      </c>
      <c r="B899" s="11" t="s">
        <v>24</v>
      </c>
      <c r="C899" s="11" t="s">
        <v>41</v>
      </c>
      <c r="D899" s="11" t="s">
        <v>60</v>
      </c>
      <c r="E899" s="11" t="s">
        <v>86</v>
      </c>
      <c r="F899" s="18">
        <v>31594</v>
      </c>
      <c r="G899" s="19">
        <v>31594</v>
      </c>
      <c r="H899" s="11" t="s">
        <v>20</v>
      </c>
      <c r="I899" s="11" t="s">
        <v>59</v>
      </c>
      <c r="J899" s="11" t="s">
        <v>22</v>
      </c>
      <c r="K899" s="11" t="s">
        <v>23</v>
      </c>
      <c r="L899" s="19">
        <f>VLOOKUP($A899,'FtLauderdale GTs'!$A:$Z,17,0)</f>
        <v>42644</v>
      </c>
      <c r="M899" s="6">
        <f>VLOOKUP($A899,'FtLauderdale GTs'!$A:$Z,24,0)</f>
        <v>0</v>
      </c>
      <c r="N899" s="6">
        <f>VLOOKUP($A899,'FtLauderdale GTs'!$A:$Z,25,0)</f>
        <v>0</v>
      </c>
      <c r="O899" s="6">
        <f>VLOOKUP($A899,'FtLauderdale GTs'!$A:$Z,26,0)</f>
        <v>0</v>
      </c>
      <c r="P899" s="6">
        <f t="shared" si="13"/>
        <v>0</v>
      </c>
    </row>
    <row r="900" spans="1:16" x14ac:dyDescent="0.25">
      <c r="A900" s="11">
        <v>53827</v>
      </c>
      <c r="B900" s="11" t="s">
        <v>24</v>
      </c>
      <c r="C900" s="11" t="s">
        <v>41</v>
      </c>
      <c r="D900" s="11" t="s">
        <v>60</v>
      </c>
      <c r="E900" s="11" t="s">
        <v>67</v>
      </c>
      <c r="F900" s="18">
        <v>31959</v>
      </c>
      <c r="G900" s="19">
        <v>31959</v>
      </c>
      <c r="H900" s="11" t="s">
        <v>20</v>
      </c>
      <c r="I900" s="11" t="s">
        <v>59</v>
      </c>
      <c r="J900" s="11" t="s">
        <v>22</v>
      </c>
      <c r="K900" s="11" t="s">
        <v>23</v>
      </c>
      <c r="L900" s="19">
        <f>VLOOKUP($A900,'FtLauderdale GTs'!$A:$Z,17,0)</f>
        <v>42522</v>
      </c>
      <c r="M900" s="6">
        <f>VLOOKUP($A900,'FtLauderdale GTs'!$A:$Z,24,0)</f>
        <v>0</v>
      </c>
      <c r="N900" s="6">
        <f>VLOOKUP($A900,'FtLauderdale GTs'!$A:$Z,25,0)</f>
        <v>0</v>
      </c>
      <c r="O900" s="6">
        <f>VLOOKUP($A900,'FtLauderdale GTs'!$A:$Z,26,0)</f>
        <v>0</v>
      </c>
      <c r="P900" s="6">
        <f t="shared" si="13"/>
        <v>0</v>
      </c>
    </row>
    <row r="901" spans="1:16" x14ac:dyDescent="0.25">
      <c r="A901" s="11">
        <v>53828</v>
      </c>
      <c r="B901" s="11" t="s">
        <v>24</v>
      </c>
      <c r="C901" s="11" t="s">
        <v>41</v>
      </c>
      <c r="D901" s="11" t="s">
        <v>60</v>
      </c>
      <c r="E901" s="11" t="s">
        <v>91</v>
      </c>
      <c r="F901" s="18">
        <v>32325</v>
      </c>
      <c r="G901" s="19">
        <v>32325</v>
      </c>
      <c r="H901" s="11" t="s">
        <v>20</v>
      </c>
      <c r="I901" s="11" t="s">
        <v>59</v>
      </c>
      <c r="J901" s="11" t="s">
        <v>22</v>
      </c>
      <c r="K901" s="11" t="s">
        <v>23</v>
      </c>
      <c r="L901" s="19">
        <f>VLOOKUP($A901,'FtLauderdale GTs'!$A:$Z,17,0)</f>
        <v>42644</v>
      </c>
      <c r="M901" s="6">
        <f>VLOOKUP($A901,'FtLauderdale GTs'!$A:$Z,24,0)</f>
        <v>0</v>
      </c>
      <c r="N901" s="6">
        <f>VLOOKUP($A901,'FtLauderdale GTs'!$A:$Z,25,0)</f>
        <v>0</v>
      </c>
      <c r="O901" s="6">
        <f>VLOOKUP($A901,'FtLauderdale GTs'!$A:$Z,26,0)</f>
        <v>0</v>
      </c>
      <c r="P901" s="6">
        <f t="shared" ref="P901:P964" si="14">+M901-N901-O901</f>
        <v>0</v>
      </c>
    </row>
    <row r="902" spans="1:16" x14ac:dyDescent="0.25">
      <c r="A902" s="11">
        <v>53829</v>
      </c>
      <c r="B902" s="11" t="s">
        <v>24</v>
      </c>
      <c r="C902" s="11" t="s">
        <v>41</v>
      </c>
      <c r="D902" s="11" t="s">
        <v>60</v>
      </c>
      <c r="E902" s="11" t="s">
        <v>58</v>
      </c>
      <c r="F902" s="18">
        <v>33055</v>
      </c>
      <c r="G902" s="19">
        <v>33055</v>
      </c>
      <c r="H902" s="11" t="s">
        <v>20</v>
      </c>
      <c r="I902" s="11" t="s">
        <v>59</v>
      </c>
      <c r="J902" s="11" t="s">
        <v>22</v>
      </c>
      <c r="K902" s="11" t="s">
        <v>23</v>
      </c>
      <c r="L902" s="19">
        <f>VLOOKUP($A902,'FtLauderdale GTs'!$A:$Z,17,0)</f>
        <v>42522</v>
      </c>
      <c r="M902" s="6">
        <f>VLOOKUP($A902,'FtLauderdale GTs'!$A:$Z,24,0)</f>
        <v>0</v>
      </c>
      <c r="N902" s="6">
        <f>VLOOKUP($A902,'FtLauderdale GTs'!$A:$Z,25,0)</f>
        <v>0</v>
      </c>
      <c r="O902" s="6">
        <f>VLOOKUP($A902,'FtLauderdale GTs'!$A:$Z,26,0)</f>
        <v>0</v>
      </c>
      <c r="P902" s="6">
        <f t="shared" si="14"/>
        <v>0</v>
      </c>
    </row>
    <row r="903" spans="1:16" x14ac:dyDescent="0.25">
      <c r="A903" s="11">
        <v>53830</v>
      </c>
      <c r="B903" s="11" t="s">
        <v>24</v>
      </c>
      <c r="C903" s="11" t="s">
        <v>41</v>
      </c>
      <c r="D903" s="11" t="s">
        <v>60</v>
      </c>
      <c r="E903" s="11" t="s">
        <v>87</v>
      </c>
      <c r="F903" s="18">
        <v>33420</v>
      </c>
      <c r="G903" s="19">
        <v>33420</v>
      </c>
      <c r="H903" s="11" t="s">
        <v>20</v>
      </c>
      <c r="I903" s="11" t="s">
        <v>59</v>
      </c>
      <c r="J903" s="11" t="s">
        <v>22</v>
      </c>
      <c r="K903" s="11" t="s">
        <v>23</v>
      </c>
      <c r="L903" s="19">
        <f>VLOOKUP($A903,'FtLauderdale GTs'!$A:$Z,17,0)</f>
        <v>42644</v>
      </c>
      <c r="M903" s="6">
        <f>VLOOKUP($A903,'FtLauderdale GTs'!$A:$Z,24,0)</f>
        <v>0</v>
      </c>
      <c r="N903" s="6">
        <f>VLOOKUP($A903,'FtLauderdale GTs'!$A:$Z,25,0)</f>
        <v>0</v>
      </c>
      <c r="O903" s="6">
        <f>VLOOKUP($A903,'FtLauderdale GTs'!$A:$Z,26,0)</f>
        <v>0</v>
      </c>
      <c r="P903" s="6">
        <f t="shared" si="14"/>
        <v>0</v>
      </c>
    </row>
    <row r="904" spans="1:16" x14ac:dyDescent="0.25">
      <c r="A904" s="11">
        <v>53831</v>
      </c>
      <c r="B904" s="11" t="s">
        <v>24</v>
      </c>
      <c r="C904" s="11" t="s">
        <v>41</v>
      </c>
      <c r="D904" s="11" t="s">
        <v>60</v>
      </c>
      <c r="E904" s="11" t="s">
        <v>227</v>
      </c>
      <c r="F904" s="18">
        <v>34516</v>
      </c>
      <c r="G904" s="19">
        <v>34516</v>
      </c>
      <c r="H904" s="11" t="s">
        <v>20</v>
      </c>
      <c r="I904" s="11" t="s">
        <v>59</v>
      </c>
      <c r="J904" s="11" t="s">
        <v>22</v>
      </c>
      <c r="K904" s="11" t="s">
        <v>23</v>
      </c>
      <c r="L904" s="19">
        <f>VLOOKUP($A904,'FtLauderdale GTs'!$A:$Z,17,0)</f>
        <v>42522</v>
      </c>
      <c r="M904" s="6">
        <f>VLOOKUP($A904,'FtLauderdale GTs'!$A:$Z,24,0)</f>
        <v>0</v>
      </c>
      <c r="N904" s="6">
        <f>VLOOKUP($A904,'FtLauderdale GTs'!$A:$Z,25,0)</f>
        <v>0</v>
      </c>
      <c r="O904" s="6">
        <f>VLOOKUP($A904,'FtLauderdale GTs'!$A:$Z,26,0)</f>
        <v>0</v>
      </c>
      <c r="P904" s="6">
        <f t="shared" si="14"/>
        <v>0</v>
      </c>
    </row>
    <row r="905" spans="1:16" x14ac:dyDescent="0.25">
      <c r="A905" s="11">
        <v>53832</v>
      </c>
      <c r="B905" s="11" t="s">
        <v>24</v>
      </c>
      <c r="C905" s="11" t="s">
        <v>41</v>
      </c>
      <c r="D905" s="11" t="s">
        <v>60</v>
      </c>
      <c r="E905" s="11" t="s">
        <v>43</v>
      </c>
      <c r="F905" s="18">
        <v>34881</v>
      </c>
      <c r="G905" s="19">
        <v>34881</v>
      </c>
      <c r="H905" s="11" t="s">
        <v>20</v>
      </c>
      <c r="I905" s="11" t="s">
        <v>59</v>
      </c>
      <c r="J905" s="11" t="s">
        <v>22</v>
      </c>
      <c r="K905" s="11" t="s">
        <v>23</v>
      </c>
      <c r="L905" s="19">
        <f>VLOOKUP($A905,'FtLauderdale GTs'!$A:$Z,17,0)</f>
        <v>42644</v>
      </c>
      <c r="M905" s="6">
        <f>VLOOKUP($A905,'FtLauderdale GTs'!$A:$Z,24,0)</f>
        <v>0</v>
      </c>
      <c r="N905" s="6">
        <f>VLOOKUP($A905,'FtLauderdale GTs'!$A:$Z,25,0)</f>
        <v>0</v>
      </c>
      <c r="O905" s="6">
        <f>VLOOKUP($A905,'FtLauderdale GTs'!$A:$Z,26,0)</f>
        <v>0</v>
      </c>
      <c r="P905" s="6">
        <f t="shared" si="14"/>
        <v>0</v>
      </c>
    </row>
    <row r="906" spans="1:16" x14ac:dyDescent="0.25">
      <c r="A906" s="11">
        <v>53833</v>
      </c>
      <c r="B906" s="11" t="s">
        <v>24</v>
      </c>
      <c r="C906" s="11" t="s">
        <v>41</v>
      </c>
      <c r="D906" s="11" t="s">
        <v>60</v>
      </c>
      <c r="E906" s="11" t="s">
        <v>92</v>
      </c>
      <c r="F906" s="18">
        <v>36708</v>
      </c>
      <c r="G906" s="19">
        <v>36708</v>
      </c>
      <c r="H906" s="11" t="s">
        <v>20</v>
      </c>
      <c r="I906" s="11" t="s">
        <v>59</v>
      </c>
      <c r="J906" s="11" t="s">
        <v>22</v>
      </c>
      <c r="K906" s="11" t="s">
        <v>23</v>
      </c>
      <c r="L906" s="19">
        <f>VLOOKUP($A906,'FtLauderdale GTs'!$A:$Z,17,0)</f>
        <v>42522</v>
      </c>
      <c r="M906" s="6">
        <f>VLOOKUP($A906,'FtLauderdale GTs'!$A:$Z,24,0)</f>
        <v>0</v>
      </c>
      <c r="N906" s="6">
        <f>VLOOKUP($A906,'FtLauderdale GTs'!$A:$Z,25,0)</f>
        <v>0</v>
      </c>
      <c r="O906" s="6">
        <f>VLOOKUP($A906,'FtLauderdale GTs'!$A:$Z,26,0)</f>
        <v>0</v>
      </c>
      <c r="P906" s="6">
        <f t="shared" si="14"/>
        <v>0</v>
      </c>
    </row>
    <row r="907" spans="1:16" x14ac:dyDescent="0.25">
      <c r="A907" s="11">
        <v>54121</v>
      </c>
      <c r="B907" s="11" t="s">
        <v>24</v>
      </c>
      <c r="C907" s="11" t="s">
        <v>41</v>
      </c>
      <c r="D907" s="11" t="s">
        <v>60</v>
      </c>
      <c r="E907" s="11" t="s">
        <v>92</v>
      </c>
      <c r="F907" s="18">
        <v>36708</v>
      </c>
      <c r="G907" s="19">
        <v>36708</v>
      </c>
      <c r="H907" s="11" t="s">
        <v>20</v>
      </c>
      <c r="I907" s="11" t="s">
        <v>59</v>
      </c>
      <c r="J907" s="11" t="s">
        <v>333</v>
      </c>
      <c r="K907" s="11" t="s">
        <v>23</v>
      </c>
      <c r="L907" s="19">
        <f>VLOOKUP($A907,'FtLauderdale GTs'!$A:$Z,17,0)</f>
        <v>42644</v>
      </c>
      <c r="M907" s="6">
        <f>VLOOKUP($A907,'FtLauderdale GTs'!$A:$Z,24,0)</f>
        <v>0</v>
      </c>
      <c r="N907" s="6">
        <f>VLOOKUP($A907,'FtLauderdale GTs'!$A:$Z,25,0)</f>
        <v>0</v>
      </c>
      <c r="O907" s="6">
        <f>VLOOKUP($A907,'FtLauderdale GTs'!$A:$Z,26,0)</f>
        <v>0</v>
      </c>
      <c r="P907" s="6">
        <f t="shared" si="14"/>
        <v>0</v>
      </c>
    </row>
    <row r="908" spans="1:16" x14ac:dyDescent="0.25">
      <c r="A908" s="11">
        <v>15687312</v>
      </c>
      <c r="B908" s="11" t="s">
        <v>24</v>
      </c>
      <c r="C908" s="11" t="s">
        <v>41</v>
      </c>
      <c r="D908" s="11" t="s">
        <v>60</v>
      </c>
      <c r="E908" s="11" t="s">
        <v>72</v>
      </c>
      <c r="F908" s="18">
        <v>37226</v>
      </c>
      <c r="G908" s="19">
        <v>36892</v>
      </c>
      <c r="H908" s="11" t="s">
        <v>20</v>
      </c>
      <c r="I908" s="11" t="s">
        <v>59</v>
      </c>
      <c r="J908" s="11" t="s">
        <v>333</v>
      </c>
      <c r="K908" s="11" t="s">
        <v>23</v>
      </c>
      <c r="L908" s="19">
        <f>VLOOKUP($A908,'FtLauderdale GTs'!$A:$Z,17,0)</f>
        <v>42522</v>
      </c>
      <c r="M908" s="6">
        <f>VLOOKUP($A908,'FtLauderdale GTs'!$A:$Z,24,0)</f>
        <v>0</v>
      </c>
      <c r="N908" s="6">
        <f>VLOOKUP($A908,'FtLauderdale GTs'!$A:$Z,25,0)</f>
        <v>0</v>
      </c>
      <c r="O908" s="6">
        <f>VLOOKUP($A908,'FtLauderdale GTs'!$A:$Z,26,0)</f>
        <v>0</v>
      </c>
      <c r="P908" s="6">
        <f t="shared" si="14"/>
        <v>0</v>
      </c>
    </row>
    <row r="909" spans="1:16" x14ac:dyDescent="0.25">
      <c r="A909" s="11">
        <v>41739755</v>
      </c>
      <c r="B909" s="11" t="s">
        <v>24</v>
      </c>
      <c r="C909" s="11" t="s">
        <v>41</v>
      </c>
      <c r="D909" s="11" t="s">
        <v>60</v>
      </c>
      <c r="E909" s="11" t="s">
        <v>43</v>
      </c>
      <c r="F909" s="18">
        <v>34881</v>
      </c>
      <c r="G909" s="19">
        <v>34881</v>
      </c>
      <c r="H909" s="11" t="s">
        <v>20</v>
      </c>
      <c r="I909" s="11" t="s">
        <v>59</v>
      </c>
      <c r="J909" s="11" t="s">
        <v>333</v>
      </c>
      <c r="K909" s="11" t="s">
        <v>23</v>
      </c>
      <c r="L909" s="19">
        <f>VLOOKUP($A909,'FtLauderdale GTs'!$A:$Z,17,0)</f>
        <v>42644</v>
      </c>
      <c r="M909" s="6">
        <f>VLOOKUP($A909,'FtLauderdale GTs'!$A:$Z,24,0)</f>
        <v>0</v>
      </c>
      <c r="N909" s="6">
        <f>VLOOKUP($A909,'FtLauderdale GTs'!$A:$Z,25,0)</f>
        <v>0</v>
      </c>
      <c r="O909" s="6">
        <f>VLOOKUP($A909,'FtLauderdale GTs'!$A:$Z,26,0)</f>
        <v>0</v>
      </c>
      <c r="P909" s="6">
        <f t="shared" si="14"/>
        <v>0</v>
      </c>
    </row>
    <row r="910" spans="1:16" x14ac:dyDescent="0.25">
      <c r="A910" s="11">
        <v>41739758</v>
      </c>
      <c r="B910" s="11" t="s">
        <v>24</v>
      </c>
      <c r="C910" s="11" t="s">
        <v>41</v>
      </c>
      <c r="D910" s="11" t="s">
        <v>60</v>
      </c>
      <c r="E910" s="11" t="s">
        <v>58</v>
      </c>
      <c r="F910" s="18">
        <v>33055</v>
      </c>
      <c r="G910" s="19">
        <v>33055</v>
      </c>
      <c r="H910" s="11" t="s">
        <v>20</v>
      </c>
      <c r="I910" s="11" t="s">
        <v>59</v>
      </c>
      <c r="J910" s="11" t="s">
        <v>333</v>
      </c>
      <c r="K910" s="11" t="s">
        <v>23</v>
      </c>
      <c r="L910" s="19">
        <f>VLOOKUP($A910,'FtLauderdale GTs'!$A:$Z,17,0)</f>
        <v>42522</v>
      </c>
      <c r="M910" s="6">
        <f>VLOOKUP($A910,'FtLauderdale GTs'!$A:$Z,24,0)</f>
        <v>0</v>
      </c>
      <c r="N910" s="6">
        <f>VLOOKUP($A910,'FtLauderdale GTs'!$A:$Z,25,0)</f>
        <v>0</v>
      </c>
      <c r="O910" s="6">
        <f>VLOOKUP($A910,'FtLauderdale GTs'!$A:$Z,26,0)</f>
        <v>0</v>
      </c>
      <c r="P910" s="6">
        <f t="shared" si="14"/>
        <v>0</v>
      </c>
    </row>
    <row r="911" spans="1:16" x14ac:dyDescent="0.25">
      <c r="A911" s="11">
        <v>41739761</v>
      </c>
      <c r="B911" s="11" t="s">
        <v>24</v>
      </c>
      <c r="C911" s="11" t="s">
        <v>41</v>
      </c>
      <c r="D911" s="11" t="s">
        <v>60</v>
      </c>
      <c r="E911" s="11" t="s">
        <v>91</v>
      </c>
      <c r="F911" s="18">
        <v>32325</v>
      </c>
      <c r="G911" s="19">
        <v>32325</v>
      </c>
      <c r="H911" s="11" t="s">
        <v>20</v>
      </c>
      <c r="I911" s="11" t="s">
        <v>59</v>
      </c>
      <c r="J911" s="11" t="s">
        <v>333</v>
      </c>
      <c r="K911" s="11" t="s">
        <v>23</v>
      </c>
      <c r="L911" s="19">
        <f>VLOOKUP($A911,'FtLauderdale GTs'!$A:$Z,17,0)</f>
        <v>42644</v>
      </c>
      <c r="M911" s="6">
        <f>VLOOKUP($A911,'FtLauderdale GTs'!$A:$Z,24,0)</f>
        <v>0</v>
      </c>
      <c r="N911" s="6">
        <f>VLOOKUP($A911,'FtLauderdale GTs'!$A:$Z,25,0)</f>
        <v>0</v>
      </c>
      <c r="O911" s="6">
        <f>VLOOKUP($A911,'FtLauderdale GTs'!$A:$Z,26,0)</f>
        <v>0</v>
      </c>
      <c r="P911" s="6">
        <f t="shared" si="14"/>
        <v>0</v>
      </c>
    </row>
    <row r="912" spans="1:16" x14ac:dyDescent="0.25">
      <c r="A912" s="11">
        <v>41739764</v>
      </c>
      <c r="B912" s="11" t="s">
        <v>24</v>
      </c>
      <c r="C912" s="11" t="s">
        <v>41</v>
      </c>
      <c r="D912" s="11" t="s">
        <v>60</v>
      </c>
      <c r="E912" s="11" t="s">
        <v>67</v>
      </c>
      <c r="F912" s="18">
        <v>31959</v>
      </c>
      <c r="G912" s="19">
        <v>31959</v>
      </c>
      <c r="H912" s="11" t="s">
        <v>20</v>
      </c>
      <c r="I912" s="11" t="s">
        <v>59</v>
      </c>
      <c r="J912" s="11" t="s">
        <v>333</v>
      </c>
      <c r="K912" s="11" t="s">
        <v>23</v>
      </c>
      <c r="L912" s="19">
        <f>VLOOKUP($A912,'FtLauderdale GTs'!$A:$Z,17,0)</f>
        <v>42522</v>
      </c>
      <c r="M912" s="6">
        <f>VLOOKUP($A912,'FtLauderdale GTs'!$A:$Z,24,0)</f>
        <v>0</v>
      </c>
      <c r="N912" s="6">
        <f>VLOOKUP($A912,'FtLauderdale GTs'!$A:$Z,25,0)</f>
        <v>0</v>
      </c>
      <c r="O912" s="6">
        <f>VLOOKUP($A912,'FtLauderdale GTs'!$A:$Z,26,0)</f>
        <v>0</v>
      </c>
      <c r="P912" s="6">
        <f t="shared" si="14"/>
        <v>0</v>
      </c>
    </row>
    <row r="913" spans="1:16" x14ac:dyDescent="0.25">
      <c r="A913" s="11">
        <v>41739767</v>
      </c>
      <c r="B913" s="11" t="s">
        <v>24</v>
      </c>
      <c r="C913" s="11" t="s">
        <v>41</v>
      </c>
      <c r="D913" s="11" t="s">
        <v>60</v>
      </c>
      <c r="E913" s="11" t="s">
        <v>86</v>
      </c>
      <c r="F913" s="18">
        <v>31594</v>
      </c>
      <c r="G913" s="19">
        <v>31594</v>
      </c>
      <c r="H913" s="11" t="s">
        <v>20</v>
      </c>
      <c r="I913" s="11" t="s">
        <v>59</v>
      </c>
      <c r="J913" s="11" t="s">
        <v>333</v>
      </c>
      <c r="K913" s="11" t="s">
        <v>23</v>
      </c>
      <c r="L913" s="19">
        <f>VLOOKUP($A913,'FtLauderdale GTs'!$A:$Z,17,0)</f>
        <v>42644</v>
      </c>
      <c r="M913" s="6">
        <f>VLOOKUP($A913,'FtLauderdale GTs'!$A:$Z,24,0)</f>
        <v>0</v>
      </c>
      <c r="N913" s="6">
        <f>VLOOKUP($A913,'FtLauderdale GTs'!$A:$Z,25,0)</f>
        <v>0</v>
      </c>
      <c r="O913" s="6">
        <f>VLOOKUP($A913,'FtLauderdale GTs'!$A:$Z,26,0)</f>
        <v>0</v>
      </c>
      <c r="P913" s="6">
        <f t="shared" si="14"/>
        <v>0</v>
      </c>
    </row>
    <row r="914" spans="1:16" x14ac:dyDescent="0.25">
      <c r="A914" s="11">
        <v>41739770</v>
      </c>
      <c r="B914" s="11" t="s">
        <v>24</v>
      </c>
      <c r="C914" s="11" t="s">
        <v>41</v>
      </c>
      <c r="D914" s="11" t="s">
        <v>60</v>
      </c>
      <c r="E914" s="11" t="s">
        <v>54</v>
      </c>
      <c r="F914" s="18">
        <v>26481</v>
      </c>
      <c r="G914" s="19">
        <v>26481</v>
      </c>
      <c r="H914" s="11" t="s">
        <v>20</v>
      </c>
      <c r="I914" s="11" t="s">
        <v>59</v>
      </c>
      <c r="J914" s="11" t="s">
        <v>333</v>
      </c>
      <c r="K914" s="11" t="s">
        <v>23</v>
      </c>
      <c r="L914" s="19">
        <f>VLOOKUP($A914,'FtLauderdale GTs'!$A:$Z,17,0)</f>
        <v>42522</v>
      </c>
      <c r="M914" s="6">
        <f>VLOOKUP($A914,'FtLauderdale GTs'!$A:$Z,24,0)</f>
        <v>0</v>
      </c>
      <c r="N914" s="6">
        <f>VLOOKUP($A914,'FtLauderdale GTs'!$A:$Z,25,0)</f>
        <v>0</v>
      </c>
      <c r="O914" s="6">
        <f>VLOOKUP($A914,'FtLauderdale GTs'!$A:$Z,26,0)</f>
        <v>0</v>
      </c>
      <c r="P914" s="6">
        <f t="shared" si="14"/>
        <v>0</v>
      </c>
    </row>
    <row r="915" spans="1:16" x14ac:dyDescent="0.25">
      <c r="A915" s="11">
        <v>41739773</v>
      </c>
      <c r="B915" s="11" t="s">
        <v>24</v>
      </c>
      <c r="C915" s="11" t="s">
        <v>41</v>
      </c>
      <c r="D915" s="11" t="s">
        <v>60</v>
      </c>
      <c r="E915" s="11" t="s">
        <v>61</v>
      </c>
      <c r="F915" s="18">
        <v>25750</v>
      </c>
      <c r="G915" s="19">
        <v>25750</v>
      </c>
      <c r="H915" s="11" t="s">
        <v>20</v>
      </c>
      <c r="I915" s="11" t="s">
        <v>59</v>
      </c>
      <c r="J915" s="11" t="s">
        <v>333</v>
      </c>
      <c r="K915" s="11" t="s">
        <v>23</v>
      </c>
      <c r="L915" s="19">
        <f>VLOOKUP($A915,'FtLauderdale GTs'!$A:$Z,17,0)</f>
        <v>42644</v>
      </c>
      <c r="M915" s="6">
        <f>VLOOKUP($A915,'FtLauderdale GTs'!$A:$Z,24,0)</f>
        <v>0</v>
      </c>
      <c r="N915" s="6">
        <f>VLOOKUP($A915,'FtLauderdale GTs'!$A:$Z,25,0)</f>
        <v>0</v>
      </c>
      <c r="O915" s="6">
        <f>VLOOKUP($A915,'FtLauderdale GTs'!$A:$Z,26,0)</f>
        <v>0</v>
      </c>
      <c r="P915" s="6">
        <f t="shared" si="14"/>
        <v>0</v>
      </c>
    </row>
    <row r="916" spans="1:16" x14ac:dyDescent="0.25">
      <c r="A916" s="11">
        <v>54109</v>
      </c>
      <c r="B916" s="11" t="s">
        <v>24</v>
      </c>
      <c r="C916" s="11" t="s">
        <v>41</v>
      </c>
      <c r="D916" s="11" t="s">
        <v>60</v>
      </c>
      <c r="E916" s="11" t="s">
        <v>61</v>
      </c>
      <c r="F916" s="18">
        <v>25750</v>
      </c>
      <c r="G916" s="19">
        <v>25750</v>
      </c>
      <c r="H916" s="11" t="s">
        <v>20</v>
      </c>
      <c r="I916" s="11" t="s">
        <v>59</v>
      </c>
      <c r="J916" s="11" t="s">
        <v>332</v>
      </c>
      <c r="K916" s="11" t="s">
        <v>23</v>
      </c>
      <c r="L916" s="19">
        <f>VLOOKUP($A916,'FtLauderdale GTs'!$A:$Z,17,0)</f>
        <v>42522</v>
      </c>
      <c r="M916" s="6">
        <f>VLOOKUP($A916,'FtLauderdale GTs'!$A:$Z,24,0)</f>
        <v>0</v>
      </c>
      <c r="N916" s="6">
        <f>VLOOKUP($A916,'FtLauderdale GTs'!$A:$Z,25,0)</f>
        <v>0</v>
      </c>
      <c r="O916" s="6">
        <f>VLOOKUP($A916,'FtLauderdale GTs'!$A:$Z,26,0)</f>
        <v>0</v>
      </c>
      <c r="P916" s="6">
        <f t="shared" si="14"/>
        <v>0</v>
      </c>
    </row>
    <row r="917" spans="1:16" x14ac:dyDescent="0.25">
      <c r="A917" s="11">
        <v>54110</v>
      </c>
      <c r="B917" s="11" t="s">
        <v>24</v>
      </c>
      <c r="C917" s="11" t="s">
        <v>41</v>
      </c>
      <c r="D917" s="11" t="s">
        <v>60</v>
      </c>
      <c r="E917" s="11" t="s">
        <v>54</v>
      </c>
      <c r="F917" s="18">
        <v>26481</v>
      </c>
      <c r="G917" s="19">
        <v>26481</v>
      </c>
      <c r="H917" s="11" t="s">
        <v>20</v>
      </c>
      <c r="I917" s="11" t="s">
        <v>59</v>
      </c>
      <c r="J917" s="11" t="s">
        <v>332</v>
      </c>
      <c r="K917" s="11" t="s">
        <v>23</v>
      </c>
      <c r="L917" s="19">
        <f>VLOOKUP($A917,'FtLauderdale GTs'!$A:$Z,17,0)</f>
        <v>42644</v>
      </c>
      <c r="M917" s="6">
        <f>VLOOKUP($A917,'FtLauderdale GTs'!$A:$Z,24,0)</f>
        <v>0</v>
      </c>
      <c r="N917" s="6">
        <f>VLOOKUP($A917,'FtLauderdale GTs'!$A:$Z,25,0)</f>
        <v>0</v>
      </c>
      <c r="O917" s="6">
        <f>VLOOKUP($A917,'FtLauderdale GTs'!$A:$Z,26,0)</f>
        <v>0</v>
      </c>
      <c r="P917" s="6">
        <f t="shared" si="14"/>
        <v>0</v>
      </c>
    </row>
    <row r="918" spans="1:16" x14ac:dyDescent="0.25">
      <c r="A918" s="11">
        <v>54111</v>
      </c>
      <c r="B918" s="11" t="s">
        <v>24</v>
      </c>
      <c r="C918" s="11" t="s">
        <v>41</v>
      </c>
      <c r="D918" s="11" t="s">
        <v>60</v>
      </c>
      <c r="E918" s="11" t="s">
        <v>51</v>
      </c>
      <c r="F918" s="18">
        <v>28672</v>
      </c>
      <c r="G918" s="19">
        <v>28672</v>
      </c>
      <c r="H918" s="11" t="s">
        <v>20</v>
      </c>
      <c r="I918" s="11" t="s">
        <v>59</v>
      </c>
      <c r="J918" s="11" t="s">
        <v>332</v>
      </c>
      <c r="K918" s="11" t="s">
        <v>23</v>
      </c>
      <c r="L918" s="19">
        <f>VLOOKUP($A918,'FtLauderdale GTs'!$A:$Z,17,0)</f>
        <v>42522</v>
      </c>
      <c r="M918" s="6">
        <f>VLOOKUP($A918,'FtLauderdale GTs'!$A:$Z,24,0)</f>
        <v>0</v>
      </c>
      <c r="N918" s="6">
        <f>VLOOKUP($A918,'FtLauderdale GTs'!$A:$Z,25,0)</f>
        <v>0</v>
      </c>
      <c r="O918" s="6">
        <f>VLOOKUP($A918,'FtLauderdale GTs'!$A:$Z,26,0)</f>
        <v>0</v>
      </c>
      <c r="P918" s="6">
        <f t="shared" si="14"/>
        <v>0</v>
      </c>
    </row>
    <row r="919" spans="1:16" x14ac:dyDescent="0.25">
      <c r="A919" s="11">
        <v>54112</v>
      </c>
      <c r="B919" s="11" t="s">
        <v>24</v>
      </c>
      <c r="C919" s="11" t="s">
        <v>41</v>
      </c>
      <c r="D919" s="11" t="s">
        <v>60</v>
      </c>
      <c r="E919" s="11" t="s">
        <v>86</v>
      </c>
      <c r="F919" s="18">
        <v>31594</v>
      </c>
      <c r="G919" s="19">
        <v>31594</v>
      </c>
      <c r="H919" s="11" t="s">
        <v>20</v>
      </c>
      <c r="I919" s="11" t="s">
        <v>59</v>
      </c>
      <c r="J919" s="11" t="s">
        <v>332</v>
      </c>
      <c r="K919" s="11" t="s">
        <v>23</v>
      </c>
      <c r="L919" s="19">
        <f>VLOOKUP($A919,'FtLauderdale GTs'!$A:$Z,17,0)</f>
        <v>42644</v>
      </c>
      <c r="M919" s="6">
        <f>VLOOKUP($A919,'FtLauderdale GTs'!$A:$Z,24,0)</f>
        <v>0</v>
      </c>
      <c r="N919" s="6">
        <f>VLOOKUP($A919,'FtLauderdale GTs'!$A:$Z,25,0)</f>
        <v>0</v>
      </c>
      <c r="O919" s="6">
        <f>VLOOKUP($A919,'FtLauderdale GTs'!$A:$Z,26,0)</f>
        <v>0</v>
      </c>
      <c r="P919" s="6">
        <f t="shared" si="14"/>
        <v>0</v>
      </c>
    </row>
    <row r="920" spans="1:16" x14ac:dyDescent="0.25">
      <c r="A920" s="11">
        <v>54113</v>
      </c>
      <c r="B920" s="11" t="s">
        <v>24</v>
      </c>
      <c r="C920" s="11" t="s">
        <v>41</v>
      </c>
      <c r="D920" s="11" t="s">
        <v>60</v>
      </c>
      <c r="E920" s="11" t="s">
        <v>67</v>
      </c>
      <c r="F920" s="18">
        <v>31959</v>
      </c>
      <c r="G920" s="19">
        <v>31959</v>
      </c>
      <c r="H920" s="11" t="s">
        <v>20</v>
      </c>
      <c r="I920" s="11" t="s">
        <v>59</v>
      </c>
      <c r="J920" s="11" t="s">
        <v>332</v>
      </c>
      <c r="K920" s="11" t="s">
        <v>23</v>
      </c>
      <c r="L920" s="19">
        <f>VLOOKUP($A920,'FtLauderdale GTs'!$A:$Z,17,0)</f>
        <v>42522</v>
      </c>
      <c r="M920" s="6">
        <f>VLOOKUP($A920,'FtLauderdale GTs'!$A:$Z,24,0)</f>
        <v>0</v>
      </c>
      <c r="N920" s="6">
        <f>VLOOKUP($A920,'FtLauderdale GTs'!$A:$Z,25,0)</f>
        <v>0</v>
      </c>
      <c r="O920" s="6">
        <f>VLOOKUP($A920,'FtLauderdale GTs'!$A:$Z,26,0)</f>
        <v>0</v>
      </c>
      <c r="P920" s="6">
        <f t="shared" si="14"/>
        <v>0</v>
      </c>
    </row>
    <row r="921" spans="1:16" x14ac:dyDescent="0.25">
      <c r="A921" s="11">
        <v>54114</v>
      </c>
      <c r="B921" s="11" t="s">
        <v>24</v>
      </c>
      <c r="C921" s="11" t="s">
        <v>41</v>
      </c>
      <c r="D921" s="11" t="s">
        <v>60</v>
      </c>
      <c r="E921" s="11" t="s">
        <v>91</v>
      </c>
      <c r="F921" s="18">
        <v>32325</v>
      </c>
      <c r="G921" s="19">
        <v>32325</v>
      </c>
      <c r="H921" s="11" t="s">
        <v>20</v>
      </c>
      <c r="I921" s="11" t="s">
        <v>59</v>
      </c>
      <c r="J921" s="11" t="s">
        <v>332</v>
      </c>
      <c r="K921" s="11" t="s">
        <v>23</v>
      </c>
      <c r="L921" s="19">
        <f>VLOOKUP($A921,'FtLauderdale GTs'!$A:$Z,17,0)</f>
        <v>42644</v>
      </c>
      <c r="M921" s="6">
        <f>VLOOKUP($A921,'FtLauderdale GTs'!$A:$Z,24,0)</f>
        <v>0</v>
      </c>
      <c r="N921" s="6">
        <f>VLOOKUP($A921,'FtLauderdale GTs'!$A:$Z,25,0)</f>
        <v>0</v>
      </c>
      <c r="O921" s="6">
        <f>VLOOKUP($A921,'FtLauderdale GTs'!$A:$Z,26,0)</f>
        <v>0</v>
      </c>
      <c r="P921" s="6">
        <f t="shared" si="14"/>
        <v>0</v>
      </c>
    </row>
    <row r="922" spans="1:16" x14ac:dyDescent="0.25">
      <c r="A922" s="11">
        <v>54115</v>
      </c>
      <c r="B922" s="11" t="s">
        <v>24</v>
      </c>
      <c r="C922" s="11" t="s">
        <v>41</v>
      </c>
      <c r="D922" s="11" t="s">
        <v>60</v>
      </c>
      <c r="E922" s="11" t="s">
        <v>58</v>
      </c>
      <c r="F922" s="18">
        <v>33055</v>
      </c>
      <c r="G922" s="19">
        <v>33055</v>
      </c>
      <c r="H922" s="11" t="s">
        <v>20</v>
      </c>
      <c r="I922" s="11" t="s">
        <v>59</v>
      </c>
      <c r="J922" s="11" t="s">
        <v>332</v>
      </c>
      <c r="K922" s="11" t="s">
        <v>23</v>
      </c>
      <c r="L922" s="19">
        <f>VLOOKUP($A922,'FtLauderdale GTs'!$A:$Z,17,0)</f>
        <v>42522</v>
      </c>
      <c r="M922" s="6">
        <f>VLOOKUP($A922,'FtLauderdale GTs'!$A:$Z,24,0)</f>
        <v>0</v>
      </c>
      <c r="N922" s="6">
        <f>VLOOKUP($A922,'FtLauderdale GTs'!$A:$Z,25,0)</f>
        <v>0</v>
      </c>
      <c r="O922" s="6">
        <f>VLOOKUP($A922,'FtLauderdale GTs'!$A:$Z,26,0)</f>
        <v>0</v>
      </c>
      <c r="P922" s="6">
        <f t="shared" si="14"/>
        <v>0</v>
      </c>
    </row>
    <row r="923" spans="1:16" x14ac:dyDescent="0.25">
      <c r="A923" s="11">
        <v>54116</v>
      </c>
      <c r="B923" s="11" t="s">
        <v>24</v>
      </c>
      <c r="C923" s="11" t="s">
        <v>41</v>
      </c>
      <c r="D923" s="11" t="s">
        <v>60</v>
      </c>
      <c r="E923" s="11" t="s">
        <v>43</v>
      </c>
      <c r="F923" s="18">
        <v>34881</v>
      </c>
      <c r="G923" s="19">
        <v>34881</v>
      </c>
      <c r="H923" s="11" t="s">
        <v>20</v>
      </c>
      <c r="I923" s="11" t="s">
        <v>59</v>
      </c>
      <c r="J923" s="11" t="s">
        <v>332</v>
      </c>
      <c r="K923" s="11" t="s">
        <v>23</v>
      </c>
      <c r="L923" s="19">
        <f>VLOOKUP($A923,'FtLauderdale GTs'!$A:$Z,17,0)</f>
        <v>42644</v>
      </c>
      <c r="M923" s="6">
        <f>VLOOKUP($A923,'FtLauderdale GTs'!$A:$Z,24,0)</f>
        <v>0</v>
      </c>
      <c r="N923" s="6">
        <f>VLOOKUP($A923,'FtLauderdale GTs'!$A:$Z,25,0)</f>
        <v>0</v>
      </c>
      <c r="O923" s="6">
        <f>VLOOKUP($A923,'FtLauderdale GTs'!$A:$Z,26,0)</f>
        <v>0</v>
      </c>
      <c r="P923" s="6">
        <f t="shared" si="14"/>
        <v>0</v>
      </c>
    </row>
    <row r="924" spans="1:16" x14ac:dyDescent="0.25">
      <c r="A924" s="11">
        <v>54134</v>
      </c>
      <c r="B924" s="11" t="s">
        <v>24</v>
      </c>
      <c r="C924" s="11" t="s">
        <v>41</v>
      </c>
      <c r="D924" s="11" t="s">
        <v>60</v>
      </c>
      <c r="E924" s="11" t="s">
        <v>61</v>
      </c>
      <c r="F924" s="18">
        <v>25750</v>
      </c>
      <c r="G924" s="19">
        <v>25750</v>
      </c>
      <c r="H924" s="11" t="s">
        <v>20</v>
      </c>
      <c r="I924" s="11" t="s">
        <v>59</v>
      </c>
      <c r="J924" s="11" t="s">
        <v>334</v>
      </c>
      <c r="K924" s="11" t="s">
        <v>23</v>
      </c>
      <c r="L924" s="19">
        <f>VLOOKUP($A924,'FtLauderdale GTs'!$A:$Z,17,0)</f>
        <v>42522</v>
      </c>
      <c r="M924" s="6">
        <f>VLOOKUP($A924,'FtLauderdale GTs'!$A:$Z,24,0)</f>
        <v>0</v>
      </c>
      <c r="N924" s="6">
        <f>VLOOKUP($A924,'FtLauderdale GTs'!$A:$Z,25,0)</f>
        <v>0</v>
      </c>
      <c r="O924" s="6">
        <f>VLOOKUP($A924,'FtLauderdale GTs'!$A:$Z,26,0)</f>
        <v>0</v>
      </c>
      <c r="P924" s="6">
        <f t="shared" si="14"/>
        <v>0</v>
      </c>
    </row>
    <row r="925" spans="1:16" x14ac:dyDescent="0.25">
      <c r="A925" s="11">
        <v>54135</v>
      </c>
      <c r="B925" s="11" t="s">
        <v>24</v>
      </c>
      <c r="C925" s="11" t="s">
        <v>41</v>
      </c>
      <c r="D925" s="11" t="s">
        <v>60</v>
      </c>
      <c r="E925" s="11" t="s">
        <v>54</v>
      </c>
      <c r="F925" s="18">
        <v>26481</v>
      </c>
      <c r="G925" s="19">
        <v>26481</v>
      </c>
      <c r="H925" s="11" t="s">
        <v>20</v>
      </c>
      <c r="I925" s="11" t="s">
        <v>59</v>
      </c>
      <c r="J925" s="11" t="s">
        <v>334</v>
      </c>
      <c r="K925" s="11" t="s">
        <v>23</v>
      </c>
      <c r="L925" s="19">
        <f>VLOOKUP($A925,'FtLauderdale GTs'!$A:$Z,17,0)</f>
        <v>42644</v>
      </c>
      <c r="M925" s="6">
        <f>VLOOKUP($A925,'FtLauderdale GTs'!$A:$Z,24,0)</f>
        <v>0</v>
      </c>
      <c r="N925" s="6">
        <f>VLOOKUP($A925,'FtLauderdale GTs'!$A:$Z,25,0)</f>
        <v>0</v>
      </c>
      <c r="O925" s="6">
        <f>VLOOKUP($A925,'FtLauderdale GTs'!$A:$Z,26,0)</f>
        <v>0</v>
      </c>
      <c r="P925" s="6">
        <f t="shared" si="14"/>
        <v>0</v>
      </c>
    </row>
    <row r="926" spans="1:16" x14ac:dyDescent="0.25">
      <c r="A926" s="11">
        <v>54136</v>
      </c>
      <c r="B926" s="11" t="s">
        <v>24</v>
      </c>
      <c r="C926" s="11" t="s">
        <v>41</v>
      </c>
      <c r="D926" s="11" t="s">
        <v>60</v>
      </c>
      <c r="E926" s="11" t="s">
        <v>86</v>
      </c>
      <c r="F926" s="18">
        <v>31594</v>
      </c>
      <c r="G926" s="19">
        <v>31594</v>
      </c>
      <c r="H926" s="11" t="s">
        <v>20</v>
      </c>
      <c r="I926" s="11" t="s">
        <v>59</v>
      </c>
      <c r="J926" s="11" t="s">
        <v>334</v>
      </c>
      <c r="K926" s="11" t="s">
        <v>23</v>
      </c>
      <c r="L926" s="19">
        <f>VLOOKUP($A926,'FtLauderdale GTs'!$A:$Z,17,0)</f>
        <v>42522</v>
      </c>
      <c r="M926" s="6">
        <f>VLOOKUP($A926,'FtLauderdale GTs'!$A:$Z,24,0)</f>
        <v>0</v>
      </c>
      <c r="N926" s="6">
        <f>VLOOKUP($A926,'FtLauderdale GTs'!$A:$Z,25,0)</f>
        <v>0</v>
      </c>
      <c r="O926" s="6">
        <f>VLOOKUP($A926,'FtLauderdale GTs'!$A:$Z,26,0)</f>
        <v>0</v>
      </c>
      <c r="P926" s="6">
        <f t="shared" si="14"/>
        <v>0</v>
      </c>
    </row>
    <row r="927" spans="1:16" x14ac:dyDescent="0.25">
      <c r="A927" s="11">
        <v>54137</v>
      </c>
      <c r="B927" s="11" t="s">
        <v>24</v>
      </c>
      <c r="C927" s="11" t="s">
        <v>41</v>
      </c>
      <c r="D927" s="11" t="s">
        <v>60</v>
      </c>
      <c r="E927" s="11" t="s">
        <v>67</v>
      </c>
      <c r="F927" s="18">
        <v>31959</v>
      </c>
      <c r="G927" s="19">
        <v>31959</v>
      </c>
      <c r="H927" s="11" t="s">
        <v>20</v>
      </c>
      <c r="I927" s="11" t="s">
        <v>59</v>
      </c>
      <c r="J927" s="11" t="s">
        <v>334</v>
      </c>
      <c r="K927" s="11" t="s">
        <v>23</v>
      </c>
      <c r="L927" s="19">
        <f>VLOOKUP($A927,'FtLauderdale GTs'!$A:$Z,17,0)</f>
        <v>42644</v>
      </c>
      <c r="M927" s="6">
        <f>VLOOKUP($A927,'FtLauderdale GTs'!$A:$Z,24,0)</f>
        <v>0</v>
      </c>
      <c r="N927" s="6">
        <f>VLOOKUP($A927,'FtLauderdale GTs'!$A:$Z,25,0)</f>
        <v>0</v>
      </c>
      <c r="O927" s="6">
        <f>VLOOKUP($A927,'FtLauderdale GTs'!$A:$Z,26,0)</f>
        <v>0</v>
      </c>
      <c r="P927" s="6">
        <f t="shared" si="14"/>
        <v>0</v>
      </c>
    </row>
    <row r="928" spans="1:16" x14ac:dyDescent="0.25">
      <c r="A928" s="11">
        <v>54138</v>
      </c>
      <c r="B928" s="11" t="s">
        <v>24</v>
      </c>
      <c r="C928" s="11" t="s">
        <v>41</v>
      </c>
      <c r="D928" s="11" t="s">
        <v>60</v>
      </c>
      <c r="E928" s="11" t="s">
        <v>91</v>
      </c>
      <c r="F928" s="18">
        <v>32325</v>
      </c>
      <c r="G928" s="19">
        <v>32325</v>
      </c>
      <c r="H928" s="11" t="s">
        <v>20</v>
      </c>
      <c r="I928" s="11" t="s">
        <v>59</v>
      </c>
      <c r="J928" s="11" t="s">
        <v>334</v>
      </c>
      <c r="K928" s="11" t="s">
        <v>23</v>
      </c>
      <c r="L928" s="19">
        <f>VLOOKUP($A928,'FtLauderdale GTs'!$A:$Z,17,0)</f>
        <v>42522</v>
      </c>
      <c r="M928" s="6">
        <f>VLOOKUP($A928,'FtLauderdale GTs'!$A:$Z,24,0)</f>
        <v>0</v>
      </c>
      <c r="N928" s="6">
        <f>VLOOKUP($A928,'FtLauderdale GTs'!$A:$Z,25,0)</f>
        <v>0</v>
      </c>
      <c r="O928" s="6">
        <f>VLOOKUP($A928,'FtLauderdale GTs'!$A:$Z,26,0)</f>
        <v>0</v>
      </c>
      <c r="P928" s="6">
        <f t="shared" si="14"/>
        <v>0</v>
      </c>
    </row>
    <row r="929" spans="1:16" x14ac:dyDescent="0.25">
      <c r="A929" s="11">
        <v>54139</v>
      </c>
      <c r="B929" s="11" t="s">
        <v>24</v>
      </c>
      <c r="C929" s="11" t="s">
        <v>41</v>
      </c>
      <c r="D929" s="11" t="s">
        <v>60</v>
      </c>
      <c r="E929" s="11" t="s">
        <v>58</v>
      </c>
      <c r="F929" s="18">
        <v>33055</v>
      </c>
      <c r="G929" s="19">
        <v>33055</v>
      </c>
      <c r="H929" s="11" t="s">
        <v>20</v>
      </c>
      <c r="I929" s="11" t="s">
        <v>59</v>
      </c>
      <c r="J929" s="11" t="s">
        <v>334</v>
      </c>
      <c r="K929" s="11" t="s">
        <v>23</v>
      </c>
      <c r="L929" s="19">
        <f>VLOOKUP($A929,'FtLauderdale GTs'!$A:$Z,17,0)</f>
        <v>42644</v>
      </c>
      <c r="M929" s="6">
        <f>VLOOKUP($A929,'FtLauderdale GTs'!$A:$Z,24,0)</f>
        <v>0</v>
      </c>
      <c r="N929" s="6">
        <f>VLOOKUP($A929,'FtLauderdale GTs'!$A:$Z,25,0)</f>
        <v>0</v>
      </c>
      <c r="O929" s="6">
        <f>VLOOKUP($A929,'FtLauderdale GTs'!$A:$Z,26,0)</f>
        <v>0</v>
      </c>
      <c r="P929" s="6">
        <f t="shared" si="14"/>
        <v>0</v>
      </c>
    </row>
    <row r="930" spans="1:16" x14ac:dyDescent="0.25">
      <c r="A930" s="11">
        <v>54140</v>
      </c>
      <c r="B930" s="11" t="s">
        <v>24</v>
      </c>
      <c r="C930" s="11" t="s">
        <v>41</v>
      </c>
      <c r="D930" s="11" t="s">
        <v>60</v>
      </c>
      <c r="E930" s="11" t="s">
        <v>43</v>
      </c>
      <c r="F930" s="18">
        <v>34881</v>
      </c>
      <c r="G930" s="19">
        <v>34881</v>
      </c>
      <c r="H930" s="11" t="s">
        <v>20</v>
      </c>
      <c r="I930" s="11" t="s">
        <v>59</v>
      </c>
      <c r="J930" s="11" t="s">
        <v>334</v>
      </c>
      <c r="K930" s="11" t="s">
        <v>23</v>
      </c>
      <c r="L930" s="19">
        <f>VLOOKUP($A930,'FtLauderdale GTs'!$A:$Z,17,0)</f>
        <v>42522</v>
      </c>
      <c r="M930" s="6">
        <f>VLOOKUP($A930,'FtLauderdale GTs'!$A:$Z,24,0)</f>
        <v>0</v>
      </c>
      <c r="N930" s="6">
        <f>VLOOKUP($A930,'FtLauderdale GTs'!$A:$Z,25,0)</f>
        <v>0</v>
      </c>
      <c r="O930" s="6">
        <f>VLOOKUP($A930,'FtLauderdale GTs'!$A:$Z,26,0)</f>
        <v>0</v>
      </c>
      <c r="P930" s="6">
        <f t="shared" si="14"/>
        <v>0</v>
      </c>
    </row>
    <row r="931" spans="1:16" x14ac:dyDescent="0.25">
      <c r="A931" s="11">
        <v>15687318</v>
      </c>
      <c r="B931" s="11" t="s">
        <v>24</v>
      </c>
      <c r="C931" s="11" t="s">
        <v>41</v>
      </c>
      <c r="D931" s="11" t="s">
        <v>60</v>
      </c>
      <c r="E931" s="11" t="s">
        <v>72</v>
      </c>
      <c r="F931" s="18">
        <v>37226</v>
      </c>
      <c r="G931" s="19">
        <v>36892</v>
      </c>
      <c r="H931" s="11" t="s">
        <v>20</v>
      </c>
      <c r="I931" s="11" t="s">
        <v>59</v>
      </c>
      <c r="J931" s="11" t="s">
        <v>334</v>
      </c>
      <c r="K931" s="11" t="s">
        <v>23</v>
      </c>
      <c r="L931" s="19">
        <f>VLOOKUP($A931,'FtLauderdale GTs'!$A:$Z,17,0)</f>
        <v>42644</v>
      </c>
      <c r="M931" s="6">
        <f>VLOOKUP($A931,'FtLauderdale GTs'!$A:$Z,24,0)</f>
        <v>0</v>
      </c>
      <c r="N931" s="6">
        <f>VLOOKUP($A931,'FtLauderdale GTs'!$A:$Z,25,0)</f>
        <v>0</v>
      </c>
      <c r="O931" s="6">
        <f>VLOOKUP($A931,'FtLauderdale GTs'!$A:$Z,26,0)</f>
        <v>0</v>
      </c>
      <c r="P931" s="6">
        <f t="shared" si="14"/>
        <v>0</v>
      </c>
    </row>
    <row r="932" spans="1:16" x14ac:dyDescent="0.25">
      <c r="A932" s="11">
        <v>54273</v>
      </c>
      <c r="B932" s="11" t="s">
        <v>24</v>
      </c>
      <c r="C932" s="11" t="s">
        <v>41</v>
      </c>
      <c r="D932" s="11" t="s">
        <v>60</v>
      </c>
      <c r="E932" s="11" t="s">
        <v>61</v>
      </c>
      <c r="F932" s="18">
        <v>25750</v>
      </c>
      <c r="G932" s="19">
        <v>25750</v>
      </c>
      <c r="H932" s="11" t="s">
        <v>20</v>
      </c>
      <c r="I932" s="11" t="s">
        <v>59</v>
      </c>
      <c r="J932" s="11" t="s">
        <v>342</v>
      </c>
      <c r="K932" s="11" t="s">
        <v>23</v>
      </c>
      <c r="L932" s="19">
        <f>VLOOKUP($A932,'FtLauderdale GTs'!$A:$Z,17,0)</f>
        <v>42522</v>
      </c>
      <c r="M932" s="6">
        <f>VLOOKUP($A932,'FtLauderdale GTs'!$A:$Z,24,0)</f>
        <v>0</v>
      </c>
      <c r="N932" s="6">
        <f>VLOOKUP($A932,'FtLauderdale GTs'!$A:$Z,25,0)</f>
        <v>0</v>
      </c>
      <c r="O932" s="6">
        <f>VLOOKUP($A932,'FtLauderdale GTs'!$A:$Z,26,0)</f>
        <v>0</v>
      </c>
      <c r="P932" s="6">
        <f t="shared" si="14"/>
        <v>0</v>
      </c>
    </row>
    <row r="933" spans="1:16" x14ac:dyDescent="0.25">
      <c r="A933" s="11">
        <v>54453</v>
      </c>
      <c r="B933" s="11" t="s">
        <v>24</v>
      </c>
      <c r="C933" s="11" t="s">
        <v>41</v>
      </c>
      <c r="D933" s="11" t="s">
        <v>60</v>
      </c>
      <c r="E933" s="11" t="s">
        <v>54</v>
      </c>
      <c r="F933" s="18">
        <v>26481</v>
      </c>
      <c r="G933" s="19">
        <v>26481</v>
      </c>
      <c r="H933" s="11" t="s">
        <v>20</v>
      </c>
      <c r="I933" s="11" t="s">
        <v>59</v>
      </c>
      <c r="J933" s="11" t="s">
        <v>354</v>
      </c>
      <c r="K933" s="11" t="s">
        <v>23</v>
      </c>
      <c r="L933" s="19">
        <f>VLOOKUP($A933,'FtLauderdale GTs'!$A:$Z,17,0)</f>
        <v>42644</v>
      </c>
      <c r="M933" s="6">
        <f>VLOOKUP($A933,'FtLauderdale GTs'!$A:$Z,24,0)</f>
        <v>0</v>
      </c>
      <c r="N933" s="6">
        <f>VLOOKUP($A933,'FtLauderdale GTs'!$A:$Z,25,0)</f>
        <v>0</v>
      </c>
      <c r="O933" s="6">
        <f>VLOOKUP($A933,'FtLauderdale GTs'!$A:$Z,26,0)</f>
        <v>0</v>
      </c>
      <c r="P933" s="6">
        <f t="shared" si="14"/>
        <v>0</v>
      </c>
    </row>
    <row r="934" spans="1:16" x14ac:dyDescent="0.25">
      <c r="A934" s="11">
        <v>54500</v>
      </c>
      <c r="B934" s="11" t="s">
        <v>24</v>
      </c>
      <c r="C934" s="11" t="s">
        <v>41</v>
      </c>
      <c r="D934" s="11" t="s">
        <v>60</v>
      </c>
      <c r="E934" s="11" t="s">
        <v>61</v>
      </c>
      <c r="F934" s="18">
        <v>25750</v>
      </c>
      <c r="G934" s="19">
        <v>25750</v>
      </c>
      <c r="H934" s="11" t="s">
        <v>20</v>
      </c>
      <c r="I934" s="11" t="s">
        <v>59</v>
      </c>
      <c r="J934" s="11" t="s">
        <v>62</v>
      </c>
      <c r="K934" s="11" t="s">
        <v>23</v>
      </c>
      <c r="L934" s="19">
        <f>VLOOKUP($A934,'FtLauderdale GTs'!$A:$Z,17,0)</f>
        <v>42522</v>
      </c>
      <c r="M934" s="6">
        <f>VLOOKUP($A934,'FtLauderdale GTs'!$A:$Z,24,0)</f>
        <v>0</v>
      </c>
      <c r="N934" s="6">
        <f>VLOOKUP($A934,'FtLauderdale GTs'!$A:$Z,25,0)</f>
        <v>0</v>
      </c>
      <c r="O934" s="6">
        <f>VLOOKUP($A934,'FtLauderdale GTs'!$A:$Z,26,0)</f>
        <v>0</v>
      </c>
      <c r="P934" s="6">
        <f t="shared" si="14"/>
        <v>0</v>
      </c>
    </row>
    <row r="935" spans="1:16" x14ac:dyDescent="0.25">
      <c r="A935" s="11">
        <v>54501</v>
      </c>
      <c r="B935" s="11" t="s">
        <v>24</v>
      </c>
      <c r="C935" s="11" t="s">
        <v>41</v>
      </c>
      <c r="D935" s="11" t="s">
        <v>60</v>
      </c>
      <c r="E935" s="11" t="s">
        <v>54</v>
      </c>
      <c r="F935" s="18">
        <v>26481</v>
      </c>
      <c r="G935" s="19">
        <v>26481</v>
      </c>
      <c r="H935" s="11" t="s">
        <v>20</v>
      </c>
      <c r="I935" s="11" t="s">
        <v>59</v>
      </c>
      <c r="J935" s="11" t="s">
        <v>62</v>
      </c>
      <c r="K935" s="11" t="s">
        <v>23</v>
      </c>
      <c r="L935" s="19">
        <f>VLOOKUP($A935,'FtLauderdale GTs'!$A:$Z,17,0)</f>
        <v>42644</v>
      </c>
      <c r="M935" s="6">
        <f>VLOOKUP($A935,'FtLauderdale GTs'!$A:$Z,24,0)</f>
        <v>0</v>
      </c>
      <c r="N935" s="6">
        <f>VLOOKUP($A935,'FtLauderdale GTs'!$A:$Z,25,0)</f>
        <v>0</v>
      </c>
      <c r="O935" s="6">
        <f>VLOOKUP($A935,'FtLauderdale GTs'!$A:$Z,26,0)</f>
        <v>0</v>
      </c>
      <c r="P935" s="6">
        <f t="shared" si="14"/>
        <v>0</v>
      </c>
    </row>
    <row r="936" spans="1:16" x14ac:dyDescent="0.25">
      <c r="A936" s="11">
        <v>54520</v>
      </c>
      <c r="B936" s="11" t="s">
        <v>24</v>
      </c>
      <c r="C936" s="11" t="s">
        <v>41</v>
      </c>
      <c r="D936" s="11" t="s">
        <v>60</v>
      </c>
      <c r="E936" s="11" t="s">
        <v>311</v>
      </c>
      <c r="F936" s="18">
        <v>31229</v>
      </c>
      <c r="G936" s="19">
        <v>31229</v>
      </c>
      <c r="H936" s="11" t="s">
        <v>20</v>
      </c>
      <c r="I936" s="11" t="s">
        <v>59</v>
      </c>
      <c r="J936" s="11" t="s">
        <v>355</v>
      </c>
      <c r="K936" s="11" t="s">
        <v>23</v>
      </c>
      <c r="L936" s="19">
        <f>VLOOKUP($A936,'FtLauderdale GTs'!$A:$Z,17,0)</f>
        <v>42522</v>
      </c>
      <c r="M936" s="6">
        <f>VLOOKUP($A936,'FtLauderdale GTs'!$A:$Z,24,0)</f>
        <v>0</v>
      </c>
      <c r="N936" s="6">
        <f>VLOOKUP($A936,'FtLauderdale GTs'!$A:$Z,25,0)</f>
        <v>0</v>
      </c>
      <c r="O936" s="6">
        <f>VLOOKUP($A936,'FtLauderdale GTs'!$A:$Z,26,0)</f>
        <v>0</v>
      </c>
      <c r="P936" s="6">
        <f t="shared" si="14"/>
        <v>0</v>
      </c>
    </row>
    <row r="937" spans="1:16" x14ac:dyDescent="0.25">
      <c r="A937" s="11">
        <v>54521</v>
      </c>
      <c r="B937" s="11" t="s">
        <v>24</v>
      </c>
      <c r="C937" s="11" t="s">
        <v>41</v>
      </c>
      <c r="D937" s="11" t="s">
        <v>60</v>
      </c>
      <c r="E937" s="11" t="s">
        <v>67</v>
      </c>
      <c r="F937" s="18">
        <v>31959</v>
      </c>
      <c r="G937" s="19">
        <v>31959</v>
      </c>
      <c r="H937" s="11" t="s">
        <v>20</v>
      </c>
      <c r="I937" s="11" t="s">
        <v>59</v>
      </c>
      <c r="J937" s="11" t="s">
        <v>355</v>
      </c>
      <c r="K937" s="11" t="s">
        <v>23</v>
      </c>
      <c r="L937" s="19">
        <f>VLOOKUP($A937,'FtLauderdale GTs'!$A:$Z,17,0)</f>
        <v>42644</v>
      </c>
      <c r="M937" s="6">
        <f>VLOOKUP($A937,'FtLauderdale GTs'!$A:$Z,24,0)</f>
        <v>0</v>
      </c>
      <c r="N937" s="6">
        <f>VLOOKUP($A937,'FtLauderdale GTs'!$A:$Z,25,0)</f>
        <v>0</v>
      </c>
      <c r="O937" s="6">
        <f>VLOOKUP($A937,'FtLauderdale GTs'!$A:$Z,26,0)</f>
        <v>0</v>
      </c>
      <c r="P937" s="6">
        <f t="shared" si="14"/>
        <v>0</v>
      </c>
    </row>
    <row r="938" spans="1:16" x14ac:dyDescent="0.25">
      <c r="A938" s="11">
        <v>54522</v>
      </c>
      <c r="B938" s="11" t="s">
        <v>24</v>
      </c>
      <c r="C938" s="11" t="s">
        <v>41</v>
      </c>
      <c r="D938" s="11" t="s">
        <v>60</v>
      </c>
      <c r="E938" s="11" t="s">
        <v>91</v>
      </c>
      <c r="F938" s="18">
        <v>32325</v>
      </c>
      <c r="G938" s="19">
        <v>32325</v>
      </c>
      <c r="H938" s="11" t="s">
        <v>20</v>
      </c>
      <c r="I938" s="11" t="s">
        <v>59</v>
      </c>
      <c r="J938" s="11" t="s">
        <v>355</v>
      </c>
      <c r="K938" s="11" t="s">
        <v>23</v>
      </c>
      <c r="L938" s="19">
        <f>VLOOKUP($A938,'FtLauderdale GTs'!$A:$Z,17,0)</f>
        <v>42522</v>
      </c>
      <c r="M938" s="6">
        <f>VLOOKUP($A938,'FtLauderdale GTs'!$A:$Z,24,0)</f>
        <v>0</v>
      </c>
      <c r="N938" s="6">
        <f>VLOOKUP($A938,'FtLauderdale GTs'!$A:$Z,25,0)</f>
        <v>0</v>
      </c>
      <c r="O938" s="6">
        <f>VLOOKUP($A938,'FtLauderdale GTs'!$A:$Z,26,0)</f>
        <v>0</v>
      </c>
      <c r="P938" s="6">
        <f t="shared" si="14"/>
        <v>0</v>
      </c>
    </row>
    <row r="939" spans="1:16" x14ac:dyDescent="0.25">
      <c r="A939" s="11">
        <v>54523</v>
      </c>
      <c r="B939" s="11" t="s">
        <v>24</v>
      </c>
      <c r="C939" s="11" t="s">
        <v>41</v>
      </c>
      <c r="D939" s="11" t="s">
        <v>60</v>
      </c>
      <c r="E939" s="11" t="s">
        <v>58</v>
      </c>
      <c r="F939" s="18">
        <v>33055</v>
      </c>
      <c r="G939" s="19">
        <v>33055</v>
      </c>
      <c r="H939" s="11" t="s">
        <v>20</v>
      </c>
      <c r="I939" s="11" t="s">
        <v>59</v>
      </c>
      <c r="J939" s="11" t="s">
        <v>355</v>
      </c>
      <c r="K939" s="11" t="s">
        <v>23</v>
      </c>
      <c r="L939" s="19">
        <f>VLOOKUP($A939,'FtLauderdale GTs'!$A:$Z,17,0)</f>
        <v>42644</v>
      </c>
      <c r="M939" s="6">
        <f>VLOOKUP($A939,'FtLauderdale GTs'!$A:$Z,24,0)</f>
        <v>0</v>
      </c>
      <c r="N939" s="6">
        <f>VLOOKUP($A939,'FtLauderdale GTs'!$A:$Z,25,0)</f>
        <v>0</v>
      </c>
      <c r="O939" s="6">
        <f>VLOOKUP($A939,'FtLauderdale GTs'!$A:$Z,26,0)</f>
        <v>0</v>
      </c>
      <c r="P939" s="6">
        <f t="shared" si="14"/>
        <v>0</v>
      </c>
    </row>
    <row r="940" spans="1:16" x14ac:dyDescent="0.25">
      <c r="A940" s="11">
        <v>54534</v>
      </c>
      <c r="B940" s="11" t="s">
        <v>24</v>
      </c>
      <c r="C940" s="11" t="s">
        <v>41</v>
      </c>
      <c r="D940" s="11" t="s">
        <v>60</v>
      </c>
      <c r="E940" s="11" t="s">
        <v>58</v>
      </c>
      <c r="F940" s="18">
        <v>33055</v>
      </c>
      <c r="G940" s="19">
        <v>33055</v>
      </c>
      <c r="H940" s="11" t="s">
        <v>20</v>
      </c>
      <c r="I940" s="11" t="s">
        <v>59</v>
      </c>
      <c r="J940" s="11" t="s">
        <v>356</v>
      </c>
      <c r="K940" s="11" t="s">
        <v>23</v>
      </c>
      <c r="L940" s="19">
        <f>VLOOKUP($A940,'FtLauderdale GTs'!$A:$Z,17,0)</f>
        <v>42522</v>
      </c>
      <c r="M940" s="6">
        <f>VLOOKUP($A940,'FtLauderdale GTs'!$A:$Z,24,0)</f>
        <v>0</v>
      </c>
      <c r="N940" s="6">
        <f>VLOOKUP($A940,'FtLauderdale GTs'!$A:$Z,25,0)</f>
        <v>0</v>
      </c>
      <c r="O940" s="6">
        <f>VLOOKUP($A940,'FtLauderdale GTs'!$A:$Z,26,0)</f>
        <v>0</v>
      </c>
      <c r="P940" s="6">
        <f t="shared" si="14"/>
        <v>0</v>
      </c>
    </row>
    <row r="941" spans="1:16" x14ac:dyDescent="0.25">
      <c r="A941" s="11">
        <v>818878</v>
      </c>
      <c r="B941" s="11" t="s">
        <v>24</v>
      </c>
      <c r="C941" s="11" t="s">
        <v>88</v>
      </c>
      <c r="D941" s="11" t="s">
        <v>60</v>
      </c>
      <c r="E941" s="11" t="s">
        <v>84</v>
      </c>
      <c r="F941" s="18">
        <v>30864</v>
      </c>
      <c r="G941" s="19">
        <v>30864</v>
      </c>
      <c r="H941" s="11" t="s">
        <v>68</v>
      </c>
      <c r="I941" s="11" t="s">
        <v>59</v>
      </c>
      <c r="J941" s="11" t="s">
        <v>70</v>
      </c>
      <c r="K941" s="11" t="s">
        <v>23</v>
      </c>
      <c r="L941" s="19">
        <f>VLOOKUP($A941,'FtLauderdale GTs'!$A:$Z,17,0)</f>
        <v>42644</v>
      </c>
      <c r="M941" s="6">
        <f>VLOOKUP($A941,'FtLauderdale GTs'!$A:$Z,24,0)</f>
        <v>0</v>
      </c>
      <c r="N941" s="6">
        <f>VLOOKUP($A941,'FtLauderdale GTs'!$A:$Z,25,0)</f>
        <v>0</v>
      </c>
      <c r="O941" s="6">
        <f>VLOOKUP($A941,'FtLauderdale GTs'!$A:$Z,26,0)</f>
        <v>0</v>
      </c>
      <c r="P941" s="6">
        <f t="shared" si="14"/>
        <v>0</v>
      </c>
    </row>
    <row r="942" spans="1:16" x14ac:dyDescent="0.25">
      <c r="A942" s="11">
        <v>818879</v>
      </c>
      <c r="B942" s="11" t="s">
        <v>24</v>
      </c>
      <c r="C942" s="11" t="s">
        <v>88</v>
      </c>
      <c r="D942" s="11" t="s">
        <v>60</v>
      </c>
      <c r="E942" s="11" t="s">
        <v>84</v>
      </c>
      <c r="F942" s="18">
        <v>30864</v>
      </c>
      <c r="G942" s="19">
        <v>30864</v>
      </c>
      <c r="H942" s="11" t="s">
        <v>68</v>
      </c>
      <c r="I942" s="11" t="s">
        <v>59</v>
      </c>
      <c r="J942" s="11" t="s">
        <v>70</v>
      </c>
      <c r="K942" s="11" t="s">
        <v>23</v>
      </c>
      <c r="L942" s="19">
        <f>VLOOKUP($A942,'FtLauderdale GTs'!$A:$Z,17,0)</f>
        <v>42522</v>
      </c>
      <c r="M942" s="6">
        <f>VLOOKUP($A942,'FtLauderdale GTs'!$A:$Z,24,0)</f>
        <v>0</v>
      </c>
      <c r="N942" s="6">
        <f>VLOOKUP($A942,'FtLauderdale GTs'!$A:$Z,25,0)</f>
        <v>0</v>
      </c>
      <c r="O942" s="6">
        <f>VLOOKUP($A942,'FtLauderdale GTs'!$A:$Z,26,0)</f>
        <v>0</v>
      </c>
      <c r="P942" s="6">
        <f t="shared" si="14"/>
        <v>0</v>
      </c>
    </row>
    <row r="943" spans="1:16" x14ac:dyDescent="0.25">
      <c r="A943" s="11">
        <v>53834</v>
      </c>
      <c r="B943" s="11" t="s">
        <v>24</v>
      </c>
      <c r="C943" s="11" t="s">
        <v>88</v>
      </c>
      <c r="D943" s="11" t="s">
        <v>60</v>
      </c>
      <c r="E943" s="11" t="s">
        <v>61</v>
      </c>
      <c r="F943" s="18">
        <v>25750</v>
      </c>
      <c r="G943" s="19">
        <v>25750</v>
      </c>
      <c r="H943" s="11" t="s">
        <v>20</v>
      </c>
      <c r="I943" s="11" t="s">
        <v>59</v>
      </c>
      <c r="J943" s="11" t="s">
        <v>22</v>
      </c>
      <c r="K943" s="11" t="s">
        <v>23</v>
      </c>
      <c r="L943" s="19">
        <f>VLOOKUP($A943,'FtLauderdale GTs'!$A:$Z,17,0)</f>
        <v>42644</v>
      </c>
      <c r="M943" s="6">
        <f>VLOOKUP($A943,'FtLauderdale GTs'!$A:$Z,24,0)</f>
        <v>0</v>
      </c>
      <c r="N943" s="6">
        <f>VLOOKUP($A943,'FtLauderdale GTs'!$A:$Z,25,0)</f>
        <v>0</v>
      </c>
      <c r="O943" s="6">
        <f>VLOOKUP($A943,'FtLauderdale GTs'!$A:$Z,26,0)</f>
        <v>0</v>
      </c>
      <c r="P943" s="6">
        <f t="shared" si="14"/>
        <v>0</v>
      </c>
    </row>
    <row r="944" spans="1:16" x14ac:dyDescent="0.25">
      <c r="A944" s="11">
        <v>53835</v>
      </c>
      <c r="B944" s="11" t="s">
        <v>24</v>
      </c>
      <c r="C944" s="11" t="s">
        <v>88</v>
      </c>
      <c r="D944" s="11" t="s">
        <v>60</v>
      </c>
      <c r="E944" s="11" t="s">
        <v>54</v>
      </c>
      <c r="F944" s="18">
        <v>26481</v>
      </c>
      <c r="G944" s="19">
        <v>26481</v>
      </c>
      <c r="H944" s="11" t="s">
        <v>20</v>
      </c>
      <c r="I944" s="11" t="s">
        <v>59</v>
      </c>
      <c r="J944" s="11" t="s">
        <v>22</v>
      </c>
      <c r="K944" s="11" t="s">
        <v>23</v>
      </c>
      <c r="L944" s="19">
        <f>VLOOKUP($A944,'FtLauderdale GTs'!$A:$Z,17,0)</f>
        <v>42522</v>
      </c>
      <c r="M944" s="6">
        <f>VLOOKUP($A944,'FtLauderdale GTs'!$A:$Z,24,0)</f>
        <v>0</v>
      </c>
      <c r="N944" s="6">
        <f>VLOOKUP($A944,'FtLauderdale GTs'!$A:$Z,25,0)</f>
        <v>0</v>
      </c>
      <c r="O944" s="6">
        <f>VLOOKUP($A944,'FtLauderdale GTs'!$A:$Z,26,0)</f>
        <v>0</v>
      </c>
      <c r="P944" s="6">
        <f t="shared" si="14"/>
        <v>0</v>
      </c>
    </row>
    <row r="945" spans="1:16" x14ac:dyDescent="0.25">
      <c r="A945" s="11">
        <v>53836</v>
      </c>
      <c r="B945" s="11" t="s">
        <v>24</v>
      </c>
      <c r="C945" s="11" t="s">
        <v>88</v>
      </c>
      <c r="D945" s="11" t="s">
        <v>60</v>
      </c>
      <c r="E945" s="11" t="s">
        <v>27</v>
      </c>
      <c r="F945" s="18">
        <v>26846</v>
      </c>
      <c r="G945" s="19">
        <v>26846</v>
      </c>
      <c r="H945" s="11" t="s">
        <v>20</v>
      </c>
      <c r="I945" s="11" t="s">
        <v>59</v>
      </c>
      <c r="J945" s="11" t="s">
        <v>22</v>
      </c>
      <c r="K945" s="11" t="s">
        <v>23</v>
      </c>
      <c r="L945" s="19">
        <f>VLOOKUP($A945,'FtLauderdale GTs'!$A:$Z,17,0)</f>
        <v>42644</v>
      </c>
      <c r="M945" s="6">
        <f>VLOOKUP($A945,'FtLauderdale GTs'!$A:$Z,24,0)</f>
        <v>0</v>
      </c>
      <c r="N945" s="6">
        <f>VLOOKUP($A945,'FtLauderdale GTs'!$A:$Z,25,0)</f>
        <v>0</v>
      </c>
      <c r="O945" s="6">
        <f>VLOOKUP($A945,'FtLauderdale GTs'!$A:$Z,26,0)</f>
        <v>0</v>
      </c>
      <c r="P945" s="6">
        <f t="shared" si="14"/>
        <v>0</v>
      </c>
    </row>
    <row r="946" spans="1:16" x14ac:dyDescent="0.25">
      <c r="A946" s="11">
        <v>53837</v>
      </c>
      <c r="B946" s="11" t="s">
        <v>24</v>
      </c>
      <c r="C946" s="11" t="s">
        <v>88</v>
      </c>
      <c r="D946" s="11" t="s">
        <v>60</v>
      </c>
      <c r="E946" s="11" t="s">
        <v>51</v>
      </c>
      <c r="F946" s="18">
        <v>28672</v>
      </c>
      <c r="G946" s="19">
        <v>28672</v>
      </c>
      <c r="H946" s="11" t="s">
        <v>20</v>
      </c>
      <c r="I946" s="11" t="s">
        <v>59</v>
      </c>
      <c r="J946" s="11" t="s">
        <v>22</v>
      </c>
      <c r="K946" s="11" t="s">
        <v>23</v>
      </c>
      <c r="L946" s="19">
        <f>VLOOKUP($A946,'FtLauderdale GTs'!$A:$Z,17,0)</f>
        <v>42522</v>
      </c>
      <c r="M946" s="6">
        <f>VLOOKUP($A946,'FtLauderdale GTs'!$A:$Z,24,0)</f>
        <v>0</v>
      </c>
      <c r="N946" s="6">
        <f>VLOOKUP($A946,'FtLauderdale GTs'!$A:$Z,25,0)</f>
        <v>0</v>
      </c>
      <c r="O946" s="6">
        <f>VLOOKUP($A946,'FtLauderdale GTs'!$A:$Z,26,0)</f>
        <v>0</v>
      </c>
      <c r="P946" s="6">
        <f t="shared" si="14"/>
        <v>0</v>
      </c>
    </row>
    <row r="947" spans="1:16" x14ac:dyDescent="0.25">
      <c r="A947" s="11">
        <v>53838</v>
      </c>
      <c r="B947" s="11" t="s">
        <v>24</v>
      </c>
      <c r="C947" s="11" t="s">
        <v>88</v>
      </c>
      <c r="D947" s="11" t="s">
        <v>60</v>
      </c>
      <c r="E947" s="11" t="s">
        <v>80</v>
      </c>
      <c r="F947" s="18">
        <v>29037</v>
      </c>
      <c r="G947" s="19">
        <v>29037</v>
      </c>
      <c r="H947" s="11" t="s">
        <v>20</v>
      </c>
      <c r="I947" s="11" t="s">
        <v>59</v>
      </c>
      <c r="J947" s="11" t="s">
        <v>22</v>
      </c>
      <c r="K947" s="11" t="s">
        <v>23</v>
      </c>
      <c r="L947" s="19">
        <f>VLOOKUP($A947,'FtLauderdale GTs'!$A:$Z,17,0)</f>
        <v>42644</v>
      </c>
      <c r="M947" s="6">
        <f>VLOOKUP($A947,'FtLauderdale GTs'!$A:$Z,24,0)</f>
        <v>0</v>
      </c>
      <c r="N947" s="6">
        <f>VLOOKUP($A947,'FtLauderdale GTs'!$A:$Z,25,0)</f>
        <v>0</v>
      </c>
      <c r="O947" s="6">
        <f>VLOOKUP($A947,'FtLauderdale GTs'!$A:$Z,26,0)</f>
        <v>0</v>
      </c>
      <c r="P947" s="6">
        <f t="shared" si="14"/>
        <v>0</v>
      </c>
    </row>
    <row r="948" spans="1:16" x14ac:dyDescent="0.25">
      <c r="A948" s="11">
        <v>53839</v>
      </c>
      <c r="B948" s="11" t="s">
        <v>24</v>
      </c>
      <c r="C948" s="11" t="s">
        <v>88</v>
      </c>
      <c r="D948" s="11" t="s">
        <v>60</v>
      </c>
      <c r="E948" s="11" t="s">
        <v>84</v>
      </c>
      <c r="F948" s="18">
        <v>30864</v>
      </c>
      <c r="G948" s="19">
        <v>30864</v>
      </c>
      <c r="H948" s="11" t="s">
        <v>20</v>
      </c>
      <c r="I948" s="11" t="s">
        <v>59</v>
      </c>
      <c r="J948" s="11" t="s">
        <v>22</v>
      </c>
      <c r="K948" s="11" t="s">
        <v>23</v>
      </c>
      <c r="L948" s="19">
        <f>VLOOKUP($A948,'FtLauderdale GTs'!$A:$Z,17,0)</f>
        <v>42522</v>
      </c>
      <c r="M948" s="6">
        <f>VLOOKUP($A948,'FtLauderdale GTs'!$A:$Z,24,0)</f>
        <v>0</v>
      </c>
      <c r="N948" s="6">
        <f>VLOOKUP($A948,'FtLauderdale GTs'!$A:$Z,25,0)</f>
        <v>0</v>
      </c>
      <c r="O948" s="6">
        <f>VLOOKUP($A948,'FtLauderdale GTs'!$A:$Z,26,0)</f>
        <v>0</v>
      </c>
      <c r="P948" s="6">
        <f t="shared" si="14"/>
        <v>0</v>
      </c>
    </row>
    <row r="949" spans="1:16" x14ac:dyDescent="0.25">
      <c r="A949" s="11">
        <v>818880</v>
      </c>
      <c r="B949" s="11" t="s">
        <v>24</v>
      </c>
      <c r="C949" s="11" t="s">
        <v>89</v>
      </c>
      <c r="D949" s="11" t="s">
        <v>60</v>
      </c>
      <c r="E949" s="11" t="s">
        <v>84</v>
      </c>
      <c r="F949" s="18">
        <v>30864</v>
      </c>
      <c r="G949" s="19">
        <v>30864</v>
      </c>
      <c r="H949" s="11" t="s">
        <v>68</v>
      </c>
      <c r="I949" s="11" t="s">
        <v>59</v>
      </c>
      <c r="J949" s="11" t="s">
        <v>70</v>
      </c>
      <c r="K949" s="11" t="s">
        <v>23</v>
      </c>
      <c r="L949" s="19">
        <f>VLOOKUP($A949,'FtLauderdale GTs'!$A:$Z,17,0)</f>
        <v>42644</v>
      </c>
      <c r="M949" s="6">
        <f>VLOOKUP($A949,'FtLauderdale GTs'!$A:$Z,24,0)</f>
        <v>0</v>
      </c>
      <c r="N949" s="6">
        <f>VLOOKUP($A949,'FtLauderdale GTs'!$A:$Z,25,0)</f>
        <v>0</v>
      </c>
      <c r="O949" s="6">
        <f>VLOOKUP($A949,'FtLauderdale GTs'!$A:$Z,26,0)</f>
        <v>0</v>
      </c>
      <c r="P949" s="6">
        <f t="shared" si="14"/>
        <v>0</v>
      </c>
    </row>
    <row r="950" spans="1:16" x14ac:dyDescent="0.25">
      <c r="A950" s="11">
        <v>818881</v>
      </c>
      <c r="B950" s="11" t="s">
        <v>24</v>
      </c>
      <c r="C950" s="11" t="s">
        <v>89</v>
      </c>
      <c r="D950" s="11" t="s">
        <v>60</v>
      </c>
      <c r="E950" s="11" t="s">
        <v>84</v>
      </c>
      <c r="F950" s="18">
        <v>30864</v>
      </c>
      <c r="G950" s="19">
        <v>30864</v>
      </c>
      <c r="H950" s="11" t="s">
        <v>68</v>
      </c>
      <c r="I950" s="11" t="s">
        <v>59</v>
      </c>
      <c r="J950" s="11" t="s">
        <v>70</v>
      </c>
      <c r="K950" s="11" t="s">
        <v>23</v>
      </c>
      <c r="L950" s="19">
        <f>VLOOKUP($A950,'FtLauderdale GTs'!$A:$Z,17,0)</f>
        <v>42522</v>
      </c>
      <c r="M950" s="6">
        <f>VLOOKUP($A950,'FtLauderdale GTs'!$A:$Z,24,0)</f>
        <v>0</v>
      </c>
      <c r="N950" s="6">
        <f>VLOOKUP($A950,'FtLauderdale GTs'!$A:$Z,25,0)</f>
        <v>0</v>
      </c>
      <c r="O950" s="6">
        <f>VLOOKUP($A950,'FtLauderdale GTs'!$A:$Z,26,0)</f>
        <v>0</v>
      </c>
      <c r="P950" s="6">
        <f t="shared" si="14"/>
        <v>0</v>
      </c>
    </row>
    <row r="951" spans="1:16" x14ac:dyDescent="0.25">
      <c r="A951" s="11">
        <v>53840</v>
      </c>
      <c r="B951" s="11" t="s">
        <v>24</v>
      </c>
      <c r="C951" s="11" t="s">
        <v>89</v>
      </c>
      <c r="D951" s="11" t="s">
        <v>60</v>
      </c>
      <c r="E951" s="11" t="s">
        <v>61</v>
      </c>
      <c r="F951" s="18">
        <v>25750</v>
      </c>
      <c r="G951" s="19">
        <v>25750</v>
      </c>
      <c r="H951" s="11" t="s">
        <v>20</v>
      </c>
      <c r="I951" s="11" t="s">
        <v>59</v>
      </c>
      <c r="J951" s="11" t="s">
        <v>22</v>
      </c>
      <c r="K951" s="11" t="s">
        <v>23</v>
      </c>
      <c r="L951" s="19">
        <f>VLOOKUP($A951,'FtLauderdale GTs'!$A:$Z,17,0)</f>
        <v>42644</v>
      </c>
      <c r="M951" s="6">
        <f>VLOOKUP($A951,'FtLauderdale GTs'!$A:$Z,24,0)</f>
        <v>0</v>
      </c>
      <c r="N951" s="6">
        <f>VLOOKUP($A951,'FtLauderdale GTs'!$A:$Z,25,0)</f>
        <v>0</v>
      </c>
      <c r="O951" s="6">
        <f>VLOOKUP($A951,'FtLauderdale GTs'!$A:$Z,26,0)</f>
        <v>0</v>
      </c>
      <c r="P951" s="6">
        <f t="shared" si="14"/>
        <v>0</v>
      </c>
    </row>
    <row r="952" spans="1:16" x14ac:dyDescent="0.25">
      <c r="A952" s="11">
        <v>53841</v>
      </c>
      <c r="B952" s="11" t="s">
        <v>24</v>
      </c>
      <c r="C952" s="11" t="s">
        <v>89</v>
      </c>
      <c r="D952" s="11" t="s">
        <v>60</v>
      </c>
      <c r="E952" s="11" t="s">
        <v>27</v>
      </c>
      <c r="F952" s="18">
        <v>26846</v>
      </c>
      <c r="G952" s="19">
        <v>26846</v>
      </c>
      <c r="H952" s="11" t="s">
        <v>20</v>
      </c>
      <c r="I952" s="11" t="s">
        <v>59</v>
      </c>
      <c r="J952" s="11" t="s">
        <v>22</v>
      </c>
      <c r="K952" s="11" t="s">
        <v>23</v>
      </c>
      <c r="L952" s="19">
        <f>VLOOKUP($A952,'FtLauderdale GTs'!$A:$Z,17,0)</f>
        <v>42522</v>
      </c>
      <c r="M952" s="6">
        <f>VLOOKUP($A952,'FtLauderdale GTs'!$A:$Z,24,0)</f>
        <v>0</v>
      </c>
      <c r="N952" s="6">
        <f>VLOOKUP($A952,'FtLauderdale GTs'!$A:$Z,25,0)</f>
        <v>0</v>
      </c>
      <c r="O952" s="6">
        <f>VLOOKUP($A952,'FtLauderdale GTs'!$A:$Z,26,0)</f>
        <v>0</v>
      </c>
      <c r="P952" s="6">
        <f t="shared" si="14"/>
        <v>0</v>
      </c>
    </row>
    <row r="953" spans="1:16" x14ac:dyDescent="0.25">
      <c r="A953" s="11">
        <v>53842</v>
      </c>
      <c r="B953" s="11" t="s">
        <v>24</v>
      </c>
      <c r="C953" s="11" t="s">
        <v>89</v>
      </c>
      <c r="D953" s="11" t="s">
        <v>60</v>
      </c>
      <c r="E953" s="11" t="s">
        <v>51</v>
      </c>
      <c r="F953" s="18">
        <v>28672</v>
      </c>
      <c r="G953" s="19">
        <v>28672</v>
      </c>
      <c r="H953" s="11" t="s">
        <v>20</v>
      </c>
      <c r="I953" s="11" t="s">
        <v>59</v>
      </c>
      <c r="J953" s="11" t="s">
        <v>22</v>
      </c>
      <c r="K953" s="11" t="s">
        <v>23</v>
      </c>
      <c r="L953" s="19">
        <f>VLOOKUP($A953,'FtLauderdale GTs'!$A:$Z,17,0)</f>
        <v>42644</v>
      </c>
      <c r="M953" s="6">
        <f>VLOOKUP($A953,'FtLauderdale GTs'!$A:$Z,24,0)</f>
        <v>0</v>
      </c>
      <c r="N953" s="6">
        <f>VLOOKUP($A953,'FtLauderdale GTs'!$A:$Z,25,0)</f>
        <v>0</v>
      </c>
      <c r="O953" s="6">
        <f>VLOOKUP($A953,'FtLauderdale GTs'!$A:$Z,26,0)</f>
        <v>0</v>
      </c>
      <c r="P953" s="6">
        <f t="shared" si="14"/>
        <v>0</v>
      </c>
    </row>
    <row r="954" spans="1:16" x14ac:dyDescent="0.25">
      <c r="A954" s="11">
        <v>53843</v>
      </c>
      <c r="B954" s="11" t="s">
        <v>24</v>
      </c>
      <c r="C954" s="11" t="s">
        <v>89</v>
      </c>
      <c r="D954" s="11" t="s">
        <v>60</v>
      </c>
      <c r="E954" s="11" t="s">
        <v>84</v>
      </c>
      <c r="F954" s="18">
        <v>30864</v>
      </c>
      <c r="G954" s="19">
        <v>30864</v>
      </c>
      <c r="H954" s="11" t="s">
        <v>20</v>
      </c>
      <c r="I954" s="11" t="s">
        <v>59</v>
      </c>
      <c r="J954" s="11" t="s">
        <v>22</v>
      </c>
      <c r="K954" s="11" t="s">
        <v>23</v>
      </c>
      <c r="L954" s="19">
        <f>VLOOKUP($A954,'FtLauderdale GTs'!$A:$Z,17,0)</f>
        <v>42522</v>
      </c>
      <c r="M954" s="6">
        <f>VLOOKUP($A954,'FtLauderdale GTs'!$A:$Z,24,0)</f>
        <v>0</v>
      </c>
      <c r="N954" s="6">
        <f>VLOOKUP($A954,'FtLauderdale GTs'!$A:$Z,25,0)</f>
        <v>0</v>
      </c>
      <c r="O954" s="6">
        <f>VLOOKUP($A954,'FtLauderdale GTs'!$A:$Z,26,0)</f>
        <v>0</v>
      </c>
      <c r="P954" s="6">
        <f t="shared" si="14"/>
        <v>0</v>
      </c>
    </row>
    <row r="955" spans="1:16" x14ac:dyDescent="0.25">
      <c r="A955" s="11">
        <v>818882</v>
      </c>
      <c r="B955" s="11" t="s">
        <v>24</v>
      </c>
      <c r="C955" s="11" t="s">
        <v>63</v>
      </c>
      <c r="D955" s="11" t="s">
        <v>60</v>
      </c>
      <c r="E955" s="11" t="s">
        <v>80</v>
      </c>
      <c r="F955" s="18">
        <v>29037</v>
      </c>
      <c r="G955" s="19">
        <v>29037</v>
      </c>
      <c r="H955" s="11" t="s">
        <v>68</v>
      </c>
      <c r="I955" s="11" t="s">
        <v>59</v>
      </c>
      <c r="J955" s="11" t="s">
        <v>70</v>
      </c>
      <c r="K955" s="11" t="s">
        <v>23</v>
      </c>
      <c r="L955" s="19">
        <f>VLOOKUP($A955,'FtLauderdale GTs'!$A:$Z,17,0)</f>
        <v>42644</v>
      </c>
      <c r="M955" s="6">
        <f>VLOOKUP($A955,'FtLauderdale GTs'!$A:$Z,24,0)</f>
        <v>0</v>
      </c>
      <c r="N955" s="6">
        <f>VLOOKUP($A955,'FtLauderdale GTs'!$A:$Z,25,0)</f>
        <v>0</v>
      </c>
      <c r="O955" s="6">
        <f>VLOOKUP($A955,'FtLauderdale GTs'!$A:$Z,26,0)</f>
        <v>0</v>
      </c>
      <c r="P955" s="6">
        <f t="shared" si="14"/>
        <v>0</v>
      </c>
    </row>
    <row r="956" spans="1:16" x14ac:dyDescent="0.25">
      <c r="A956" s="11">
        <v>818883</v>
      </c>
      <c r="B956" s="11" t="s">
        <v>24</v>
      </c>
      <c r="C956" s="11" t="s">
        <v>63</v>
      </c>
      <c r="D956" s="11" t="s">
        <v>60</v>
      </c>
      <c r="E956" s="11" t="s">
        <v>84</v>
      </c>
      <c r="F956" s="18">
        <v>30864</v>
      </c>
      <c r="G956" s="19">
        <v>30864</v>
      </c>
      <c r="H956" s="11" t="s">
        <v>68</v>
      </c>
      <c r="I956" s="11" t="s">
        <v>59</v>
      </c>
      <c r="J956" s="11" t="s">
        <v>70</v>
      </c>
      <c r="K956" s="11" t="s">
        <v>23</v>
      </c>
      <c r="L956" s="19">
        <f>VLOOKUP($A956,'FtLauderdale GTs'!$A:$Z,17,0)</f>
        <v>42522</v>
      </c>
      <c r="M956" s="6">
        <f>VLOOKUP($A956,'FtLauderdale GTs'!$A:$Z,24,0)</f>
        <v>0</v>
      </c>
      <c r="N956" s="6">
        <f>VLOOKUP($A956,'FtLauderdale GTs'!$A:$Z,25,0)</f>
        <v>0</v>
      </c>
      <c r="O956" s="6">
        <f>VLOOKUP($A956,'FtLauderdale GTs'!$A:$Z,26,0)</f>
        <v>0</v>
      </c>
      <c r="P956" s="6">
        <f t="shared" si="14"/>
        <v>0</v>
      </c>
    </row>
    <row r="957" spans="1:16" x14ac:dyDescent="0.25">
      <c r="A957" s="11">
        <v>53844</v>
      </c>
      <c r="B957" s="11" t="s">
        <v>24</v>
      </c>
      <c r="C957" s="11" t="s">
        <v>63</v>
      </c>
      <c r="D957" s="11" t="s">
        <v>60</v>
      </c>
      <c r="E957" s="11" t="s">
        <v>54</v>
      </c>
      <c r="F957" s="18">
        <v>26481</v>
      </c>
      <c r="G957" s="19">
        <v>26481</v>
      </c>
      <c r="H957" s="11" t="s">
        <v>20</v>
      </c>
      <c r="I957" s="11" t="s">
        <v>59</v>
      </c>
      <c r="J957" s="11" t="s">
        <v>22</v>
      </c>
      <c r="K957" s="11" t="s">
        <v>23</v>
      </c>
      <c r="L957" s="19">
        <f>VLOOKUP($A957,'FtLauderdale GTs'!$A:$Z,17,0)</f>
        <v>42644</v>
      </c>
      <c r="M957" s="6">
        <f>VLOOKUP($A957,'FtLauderdale GTs'!$A:$Z,24,0)</f>
        <v>0</v>
      </c>
      <c r="N957" s="6">
        <f>VLOOKUP($A957,'FtLauderdale GTs'!$A:$Z,25,0)</f>
        <v>0</v>
      </c>
      <c r="O957" s="6">
        <f>VLOOKUP($A957,'FtLauderdale GTs'!$A:$Z,26,0)</f>
        <v>0</v>
      </c>
      <c r="P957" s="6">
        <f t="shared" si="14"/>
        <v>0</v>
      </c>
    </row>
    <row r="958" spans="1:16" x14ac:dyDescent="0.25">
      <c r="A958" s="11">
        <v>53845</v>
      </c>
      <c r="B958" s="11" t="s">
        <v>24</v>
      </c>
      <c r="C958" s="11" t="s">
        <v>63</v>
      </c>
      <c r="D958" s="11" t="s">
        <v>60</v>
      </c>
      <c r="E958" s="11" t="s">
        <v>51</v>
      </c>
      <c r="F958" s="18">
        <v>28672</v>
      </c>
      <c r="G958" s="19">
        <v>28672</v>
      </c>
      <c r="H958" s="11" t="s">
        <v>20</v>
      </c>
      <c r="I958" s="11" t="s">
        <v>59</v>
      </c>
      <c r="J958" s="11" t="s">
        <v>22</v>
      </c>
      <c r="K958" s="11" t="s">
        <v>23</v>
      </c>
      <c r="L958" s="19">
        <f>VLOOKUP($A958,'FtLauderdale GTs'!$A:$Z,17,0)</f>
        <v>42522</v>
      </c>
      <c r="M958" s="6">
        <f>VLOOKUP($A958,'FtLauderdale GTs'!$A:$Z,24,0)</f>
        <v>0</v>
      </c>
      <c r="N958" s="6">
        <f>VLOOKUP($A958,'FtLauderdale GTs'!$A:$Z,25,0)</f>
        <v>0</v>
      </c>
      <c r="O958" s="6">
        <f>VLOOKUP($A958,'FtLauderdale GTs'!$A:$Z,26,0)</f>
        <v>0</v>
      </c>
      <c r="P958" s="6">
        <f t="shared" si="14"/>
        <v>0</v>
      </c>
    </row>
    <row r="959" spans="1:16" x14ac:dyDescent="0.25">
      <c r="A959" s="11">
        <v>53846</v>
      </c>
      <c r="B959" s="11" t="s">
        <v>24</v>
      </c>
      <c r="C959" s="11" t="s">
        <v>63</v>
      </c>
      <c r="D959" s="11" t="s">
        <v>60</v>
      </c>
      <c r="E959" s="11" t="s">
        <v>80</v>
      </c>
      <c r="F959" s="18">
        <v>29037</v>
      </c>
      <c r="G959" s="19">
        <v>29037</v>
      </c>
      <c r="H959" s="11" t="s">
        <v>20</v>
      </c>
      <c r="I959" s="11" t="s">
        <v>59</v>
      </c>
      <c r="J959" s="11" t="s">
        <v>22</v>
      </c>
      <c r="K959" s="11" t="s">
        <v>23</v>
      </c>
      <c r="L959" s="19">
        <f>VLOOKUP($A959,'FtLauderdale GTs'!$A:$Z,17,0)</f>
        <v>42644</v>
      </c>
      <c r="M959" s="6">
        <f>VLOOKUP($A959,'FtLauderdale GTs'!$A:$Z,24,0)</f>
        <v>0</v>
      </c>
      <c r="N959" s="6">
        <f>VLOOKUP($A959,'FtLauderdale GTs'!$A:$Z,25,0)</f>
        <v>0</v>
      </c>
      <c r="O959" s="6">
        <f>VLOOKUP($A959,'FtLauderdale GTs'!$A:$Z,26,0)</f>
        <v>0</v>
      </c>
      <c r="P959" s="6">
        <f t="shared" si="14"/>
        <v>0</v>
      </c>
    </row>
    <row r="960" spans="1:16" x14ac:dyDescent="0.25">
      <c r="A960" s="11">
        <v>53847</v>
      </c>
      <c r="B960" s="11" t="s">
        <v>24</v>
      </c>
      <c r="C960" s="11" t="s">
        <v>63</v>
      </c>
      <c r="D960" s="11" t="s">
        <v>60</v>
      </c>
      <c r="E960" s="11" t="s">
        <v>84</v>
      </c>
      <c r="F960" s="18">
        <v>30864</v>
      </c>
      <c r="G960" s="19">
        <v>30864</v>
      </c>
      <c r="H960" s="11" t="s">
        <v>20</v>
      </c>
      <c r="I960" s="11" t="s">
        <v>59</v>
      </c>
      <c r="J960" s="11" t="s">
        <v>22</v>
      </c>
      <c r="K960" s="11" t="s">
        <v>23</v>
      </c>
      <c r="L960" s="19">
        <f>VLOOKUP($A960,'FtLauderdale GTs'!$A:$Z,17,0)</f>
        <v>42522</v>
      </c>
      <c r="M960" s="6">
        <f>VLOOKUP($A960,'FtLauderdale GTs'!$A:$Z,24,0)</f>
        <v>0</v>
      </c>
      <c r="N960" s="6">
        <f>VLOOKUP($A960,'FtLauderdale GTs'!$A:$Z,25,0)</f>
        <v>0</v>
      </c>
      <c r="O960" s="6">
        <f>VLOOKUP($A960,'FtLauderdale GTs'!$A:$Z,26,0)</f>
        <v>0</v>
      </c>
      <c r="P960" s="6">
        <f t="shared" si="14"/>
        <v>0</v>
      </c>
    </row>
    <row r="961" spans="1:16" x14ac:dyDescent="0.25">
      <c r="A961" s="11">
        <v>819273</v>
      </c>
      <c r="B961" s="11" t="s">
        <v>24</v>
      </c>
      <c r="C961" s="11" t="s">
        <v>41</v>
      </c>
      <c r="D961" s="11" t="s">
        <v>64</v>
      </c>
      <c r="E961" s="11" t="s">
        <v>86</v>
      </c>
      <c r="F961" s="18">
        <v>31594</v>
      </c>
      <c r="G961" s="19">
        <v>31594</v>
      </c>
      <c r="H961" s="11" t="s">
        <v>68</v>
      </c>
      <c r="I961" s="11" t="s">
        <v>65</v>
      </c>
      <c r="J961" s="11" t="s">
        <v>70</v>
      </c>
      <c r="K961" s="11" t="s">
        <v>23</v>
      </c>
      <c r="L961" s="19">
        <f>VLOOKUP($A961,'FtLauderdale GTs'!$A:$Z,17,0)</f>
        <v>42644</v>
      </c>
      <c r="M961" s="6">
        <f>VLOOKUP($A961,'FtLauderdale GTs'!$A:$Z,24,0)</f>
        <v>0</v>
      </c>
      <c r="N961" s="6">
        <f>VLOOKUP($A961,'FtLauderdale GTs'!$A:$Z,25,0)</f>
        <v>0</v>
      </c>
      <c r="O961" s="6">
        <f>VLOOKUP($A961,'FtLauderdale GTs'!$A:$Z,26,0)</f>
        <v>0</v>
      </c>
      <c r="P961" s="6">
        <f t="shared" si="14"/>
        <v>0</v>
      </c>
    </row>
    <row r="962" spans="1:16" x14ac:dyDescent="0.25">
      <c r="A962" s="11">
        <v>819274</v>
      </c>
      <c r="B962" s="11" t="s">
        <v>24</v>
      </c>
      <c r="C962" s="11" t="s">
        <v>41</v>
      </c>
      <c r="D962" s="11" t="s">
        <v>64</v>
      </c>
      <c r="E962" s="11" t="s">
        <v>86</v>
      </c>
      <c r="F962" s="18">
        <v>31594</v>
      </c>
      <c r="G962" s="19">
        <v>31594</v>
      </c>
      <c r="H962" s="11" t="s">
        <v>68</v>
      </c>
      <c r="I962" s="11" t="s">
        <v>65</v>
      </c>
      <c r="J962" s="11" t="s">
        <v>70</v>
      </c>
      <c r="K962" s="11" t="s">
        <v>23</v>
      </c>
      <c r="L962" s="19">
        <f>VLOOKUP($A962,'FtLauderdale GTs'!$A:$Z,17,0)</f>
        <v>42522</v>
      </c>
      <c r="M962" s="6">
        <f>VLOOKUP($A962,'FtLauderdale GTs'!$A:$Z,24,0)</f>
        <v>0</v>
      </c>
      <c r="N962" s="6">
        <f>VLOOKUP($A962,'FtLauderdale GTs'!$A:$Z,25,0)</f>
        <v>0</v>
      </c>
      <c r="O962" s="6">
        <f>VLOOKUP($A962,'FtLauderdale GTs'!$A:$Z,26,0)</f>
        <v>0</v>
      </c>
      <c r="P962" s="6">
        <f t="shared" si="14"/>
        <v>0</v>
      </c>
    </row>
    <row r="963" spans="1:16" x14ac:dyDescent="0.25">
      <c r="A963" s="11">
        <v>819275</v>
      </c>
      <c r="B963" s="11" t="s">
        <v>24</v>
      </c>
      <c r="C963" s="11" t="s">
        <v>41</v>
      </c>
      <c r="D963" s="11" t="s">
        <v>64</v>
      </c>
      <c r="E963" s="11" t="s">
        <v>67</v>
      </c>
      <c r="F963" s="18">
        <v>31959</v>
      </c>
      <c r="G963" s="19">
        <v>31959</v>
      </c>
      <c r="H963" s="11" t="s">
        <v>68</v>
      </c>
      <c r="I963" s="11" t="s">
        <v>65</v>
      </c>
      <c r="J963" s="11" t="s">
        <v>70</v>
      </c>
      <c r="K963" s="11" t="s">
        <v>23</v>
      </c>
      <c r="L963" s="19">
        <f>VLOOKUP($A963,'FtLauderdale GTs'!$A:$Z,17,0)</f>
        <v>42644</v>
      </c>
      <c r="M963" s="6">
        <f>VLOOKUP($A963,'FtLauderdale GTs'!$A:$Z,24,0)</f>
        <v>0</v>
      </c>
      <c r="N963" s="6">
        <f>VLOOKUP($A963,'FtLauderdale GTs'!$A:$Z,25,0)</f>
        <v>0</v>
      </c>
      <c r="O963" s="6">
        <f>VLOOKUP($A963,'FtLauderdale GTs'!$A:$Z,26,0)</f>
        <v>0</v>
      </c>
      <c r="P963" s="6">
        <f t="shared" si="14"/>
        <v>0</v>
      </c>
    </row>
    <row r="964" spans="1:16" x14ac:dyDescent="0.25">
      <c r="A964" s="11">
        <v>819276</v>
      </c>
      <c r="B964" s="11" t="s">
        <v>24</v>
      </c>
      <c r="C964" s="11" t="s">
        <v>41</v>
      </c>
      <c r="D964" s="11" t="s">
        <v>64</v>
      </c>
      <c r="E964" s="11" t="s">
        <v>91</v>
      </c>
      <c r="F964" s="18">
        <v>32325</v>
      </c>
      <c r="G964" s="19">
        <v>32325</v>
      </c>
      <c r="H964" s="11" t="s">
        <v>68</v>
      </c>
      <c r="I964" s="11" t="s">
        <v>65</v>
      </c>
      <c r="J964" s="11" t="s">
        <v>70</v>
      </c>
      <c r="K964" s="11" t="s">
        <v>23</v>
      </c>
      <c r="L964" s="19">
        <f>VLOOKUP($A964,'FtLauderdale GTs'!$A:$Z,17,0)</f>
        <v>42522</v>
      </c>
      <c r="M964" s="6">
        <f>VLOOKUP($A964,'FtLauderdale GTs'!$A:$Z,24,0)</f>
        <v>0</v>
      </c>
      <c r="N964" s="6">
        <f>VLOOKUP($A964,'FtLauderdale GTs'!$A:$Z,25,0)</f>
        <v>0</v>
      </c>
      <c r="O964" s="6">
        <f>VLOOKUP($A964,'FtLauderdale GTs'!$A:$Z,26,0)</f>
        <v>0</v>
      </c>
      <c r="P964" s="6">
        <f t="shared" si="14"/>
        <v>0</v>
      </c>
    </row>
    <row r="965" spans="1:16" x14ac:dyDescent="0.25">
      <c r="A965" s="11">
        <v>819277</v>
      </c>
      <c r="B965" s="11" t="s">
        <v>24</v>
      </c>
      <c r="C965" s="11" t="s">
        <v>41</v>
      </c>
      <c r="D965" s="11" t="s">
        <v>64</v>
      </c>
      <c r="E965" s="11" t="s">
        <v>138</v>
      </c>
      <c r="F965" s="18">
        <v>34151</v>
      </c>
      <c r="G965" s="19">
        <v>34151</v>
      </c>
      <c r="H965" s="11" t="s">
        <v>68</v>
      </c>
      <c r="I965" s="11" t="s">
        <v>65</v>
      </c>
      <c r="J965" s="11" t="s">
        <v>70</v>
      </c>
      <c r="K965" s="11" t="s">
        <v>23</v>
      </c>
      <c r="L965" s="19">
        <f>VLOOKUP($A965,'FtLauderdale GTs'!$A:$Z,17,0)</f>
        <v>42644</v>
      </c>
      <c r="M965" s="6">
        <f>VLOOKUP($A965,'FtLauderdale GTs'!$A:$Z,24,0)</f>
        <v>0</v>
      </c>
      <c r="N965" s="6">
        <f>VLOOKUP($A965,'FtLauderdale GTs'!$A:$Z,25,0)</f>
        <v>0</v>
      </c>
      <c r="O965" s="6">
        <f>VLOOKUP($A965,'FtLauderdale GTs'!$A:$Z,26,0)</f>
        <v>0</v>
      </c>
      <c r="P965" s="6">
        <f t="shared" ref="P965:P1003" si="15">+M965-N965-O965</f>
        <v>0</v>
      </c>
    </row>
    <row r="966" spans="1:16" x14ac:dyDescent="0.25">
      <c r="A966" s="11">
        <v>819278</v>
      </c>
      <c r="B966" s="11" t="s">
        <v>24</v>
      </c>
      <c r="C966" s="11" t="s">
        <v>41</v>
      </c>
      <c r="D966" s="11" t="s">
        <v>64</v>
      </c>
      <c r="E966" s="11" t="s">
        <v>138</v>
      </c>
      <c r="F966" s="18">
        <v>34151</v>
      </c>
      <c r="G966" s="19">
        <v>34151</v>
      </c>
      <c r="H966" s="11" t="s">
        <v>68</v>
      </c>
      <c r="I966" s="11" t="s">
        <v>65</v>
      </c>
      <c r="J966" s="11" t="s">
        <v>70</v>
      </c>
      <c r="K966" s="11" t="s">
        <v>23</v>
      </c>
      <c r="L966" s="19">
        <f>VLOOKUP($A966,'FtLauderdale GTs'!$A:$Z,17,0)</f>
        <v>42522</v>
      </c>
      <c r="M966" s="6">
        <f>VLOOKUP($A966,'FtLauderdale GTs'!$A:$Z,24,0)</f>
        <v>0</v>
      </c>
      <c r="N966" s="6">
        <f>VLOOKUP($A966,'FtLauderdale GTs'!$A:$Z,25,0)</f>
        <v>0</v>
      </c>
      <c r="O966" s="6">
        <f>VLOOKUP($A966,'FtLauderdale GTs'!$A:$Z,26,0)</f>
        <v>0</v>
      </c>
      <c r="P966" s="6">
        <f t="shared" si="15"/>
        <v>0</v>
      </c>
    </row>
    <row r="967" spans="1:16" x14ac:dyDescent="0.25">
      <c r="A967" s="11">
        <v>819279</v>
      </c>
      <c r="B967" s="11" t="s">
        <v>24</v>
      </c>
      <c r="C967" s="11" t="s">
        <v>41</v>
      </c>
      <c r="D967" s="11" t="s">
        <v>64</v>
      </c>
      <c r="E967" s="11" t="s">
        <v>138</v>
      </c>
      <c r="F967" s="18">
        <v>34151</v>
      </c>
      <c r="G967" s="19">
        <v>34151</v>
      </c>
      <c r="H967" s="11" t="s">
        <v>68</v>
      </c>
      <c r="I967" s="11" t="s">
        <v>65</v>
      </c>
      <c r="J967" s="11" t="s">
        <v>70</v>
      </c>
      <c r="K967" s="11" t="s">
        <v>23</v>
      </c>
      <c r="L967" s="19">
        <f>VLOOKUP($A967,'FtLauderdale GTs'!$A:$Z,17,0)</f>
        <v>42644</v>
      </c>
      <c r="M967" s="6">
        <f>VLOOKUP($A967,'FtLauderdale GTs'!$A:$Z,24,0)</f>
        <v>0</v>
      </c>
      <c r="N967" s="6">
        <f>VLOOKUP($A967,'FtLauderdale GTs'!$A:$Z,25,0)</f>
        <v>0</v>
      </c>
      <c r="O967" s="6">
        <f>VLOOKUP($A967,'FtLauderdale GTs'!$A:$Z,26,0)</f>
        <v>0</v>
      </c>
      <c r="P967" s="6">
        <f t="shared" si="15"/>
        <v>0</v>
      </c>
    </row>
    <row r="968" spans="1:16" x14ac:dyDescent="0.25">
      <c r="A968" s="11">
        <v>54696</v>
      </c>
      <c r="B968" s="11" t="s">
        <v>24</v>
      </c>
      <c r="C968" s="11" t="s">
        <v>41</v>
      </c>
      <c r="D968" s="11" t="s">
        <v>64</v>
      </c>
      <c r="E968" s="11" t="s">
        <v>54</v>
      </c>
      <c r="F968" s="18">
        <v>26481</v>
      </c>
      <c r="G968" s="19">
        <v>26481</v>
      </c>
      <c r="H968" s="11" t="s">
        <v>20</v>
      </c>
      <c r="I968" s="11" t="s">
        <v>65</v>
      </c>
      <c r="J968" s="11" t="s">
        <v>22</v>
      </c>
      <c r="K968" s="11" t="s">
        <v>23</v>
      </c>
      <c r="L968" s="19">
        <f>VLOOKUP($A968,'FtLauderdale GTs'!$A:$Z,17,0)</f>
        <v>42522</v>
      </c>
      <c r="M968" s="6">
        <f>VLOOKUP($A968,'FtLauderdale GTs'!$A:$Z,24,0)</f>
        <v>0</v>
      </c>
      <c r="N968" s="6">
        <f>VLOOKUP($A968,'FtLauderdale GTs'!$A:$Z,25,0)</f>
        <v>0</v>
      </c>
      <c r="O968" s="6">
        <f>VLOOKUP($A968,'FtLauderdale GTs'!$A:$Z,26,0)</f>
        <v>0</v>
      </c>
      <c r="P968" s="6">
        <f t="shared" si="15"/>
        <v>0</v>
      </c>
    </row>
    <row r="969" spans="1:16" x14ac:dyDescent="0.25">
      <c r="A969" s="11">
        <v>54697</v>
      </c>
      <c r="B969" s="11" t="s">
        <v>24</v>
      </c>
      <c r="C969" s="11" t="s">
        <v>41</v>
      </c>
      <c r="D969" s="11" t="s">
        <v>64</v>
      </c>
      <c r="E969" s="11" t="s">
        <v>86</v>
      </c>
      <c r="F969" s="18">
        <v>31594</v>
      </c>
      <c r="G969" s="19">
        <v>31594</v>
      </c>
      <c r="H969" s="11" t="s">
        <v>20</v>
      </c>
      <c r="I969" s="11" t="s">
        <v>65</v>
      </c>
      <c r="J969" s="11" t="s">
        <v>22</v>
      </c>
      <c r="K969" s="11" t="s">
        <v>23</v>
      </c>
      <c r="L969" s="19">
        <f>VLOOKUP($A969,'FtLauderdale GTs'!$A:$Z,17,0)</f>
        <v>42644</v>
      </c>
      <c r="M969" s="6">
        <f>VLOOKUP($A969,'FtLauderdale GTs'!$A:$Z,24,0)</f>
        <v>0</v>
      </c>
      <c r="N969" s="6">
        <f>VLOOKUP($A969,'FtLauderdale GTs'!$A:$Z,25,0)</f>
        <v>0</v>
      </c>
      <c r="O969" s="6">
        <f>VLOOKUP($A969,'FtLauderdale GTs'!$A:$Z,26,0)</f>
        <v>0</v>
      </c>
      <c r="P969" s="6">
        <f t="shared" si="15"/>
        <v>0</v>
      </c>
    </row>
    <row r="970" spans="1:16" x14ac:dyDescent="0.25">
      <c r="A970" s="11">
        <v>54698</v>
      </c>
      <c r="B970" s="11" t="s">
        <v>24</v>
      </c>
      <c r="C970" s="11" t="s">
        <v>41</v>
      </c>
      <c r="D970" s="11" t="s">
        <v>64</v>
      </c>
      <c r="E970" s="11" t="s">
        <v>67</v>
      </c>
      <c r="F970" s="18">
        <v>31959</v>
      </c>
      <c r="G970" s="19">
        <v>31959</v>
      </c>
      <c r="H970" s="11" t="s">
        <v>20</v>
      </c>
      <c r="I970" s="11" t="s">
        <v>65</v>
      </c>
      <c r="J970" s="11" t="s">
        <v>22</v>
      </c>
      <c r="K970" s="11" t="s">
        <v>23</v>
      </c>
      <c r="L970" s="19">
        <f>VLOOKUP($A970,'FtLauderdale GTs'!$A:$Z,17,0)</f>
        <v>42522</v>
      </c>
      <c r="M970" s="6">
        <f>VLOOKUP($A970,'FtLauderdale GTs'!$A:$Z,24,0)</f>
        <v>0</v>
      </c>
      <c r="N970" s="6">
        <f>VLOOKUP($A970,'FtLauderdale GTs'!$A:$Z,25,0)</f>
        <v>0</v>
      </c>
      <c r="O970" s="6">
        <f>VLOOKUP($A970,'FtLauderdale GTs'!$A:$Z,26,0)</f>
        <v>0</v>
      </c>
      <c r="P970" s="6">
        <f t="shared" si="15"/>
        <v>0</v>
      </c>
    </row>
    <row r="971" spans="1:16" x14ac:dyDescent="0.25">
      <c r="A971" s="11">
        <v>54699</v>
      </c>
      <c r="B971" s="11" t="s">
        <v>24</v>
      </c>
      <c r="C971" s="11" t="s">
        <v>41</v>
      </c>
      <c r="D971" s="11" t="s">
        <v>64</v>
      </c>
      <c r="E971" s="11" t="s">
        <v>91</v>
      </c>
      <c r="F971" s="18">
        <v>32325</v>
      </c>
      <c r="G971" s="19">
        <v>32325</v>
      </c>
      <c r="H971" s="11" t="s">
        <v>20</v>
      </c>
      <c r="I971" s="11" t="s">
        <v>65</v>
      </c>
      <c r="J971" s="11" t="s">
        <v>22</v>
      </c>
      <c r="K971" s="11" t="s">
        <v>23</v>
      </c>
      <c r="L971" s="19">
        <f>VLOOKUP($A971,'FtLauderdale GTs'!$A:$Z,17,0)</f>
        <v>42644</v>
      </c>
      <c r="M971" s="6">
        <f>VLOOKUP($A971,'FtLauderdale GTs'!$A:$Z,24,0)</f>
        <v>0</v>
      </c>
      <c r="N971" s="6">
        <f>VLOOKUP($A971,'FtLauderdale GTs'!$A:$Z,25,0)</f>
        <v>0</v>
      </c>
      <c r="O971" s="6">
        <f>VLOOKUP($A971,'FtLauderdale GTs'!$A:$Z,26,0)</f>
        <v>0</v>
      </c>
      <c r="P971" s="6">
        <f t="shared" si="15"/>
        <v>0</v>
      </c>
    </row>
    <row r="972" spans="1:16" x14ac:dyDescent="0.25">
      <c r="A972" s="11">
        <v>55399</v>
      </c>
      <c r="B972" s="11" t="s">
        <v>24</v>
      </c>
      <c r="C972" s="11" t="s">
        <v>41</v>
      </c>
      <c r="D972" s="11" t="s">
        <v>64</v>
      </c>
      <c r="E972" s="11" t="s">
        <v>86</v>
      </c>
      <c r="F972" s="18">
        <v>31594</v>
      </c>
      <c r="G972" s="19">
        <v>31594</v>
      </c>
      <c r="H972" s="11" t="s">
        <v>20</v>
      </c>
      <c r="I972" s="11" t="s">
        <v>65</v>
      </c>
      <c r="J972" s="11" t="s">
        <v>379</v>
      </c>
      <c r="K972" s="11" t="s">
        <v>23</v>
      </c>
      <c r="L972" s="19">
        <f>VLOOKUP($A972,'FtLauderdale GTs'!$A:$Z,17,0)</f>
        <v>42522</v>
      </c>
      <c r="M972" s="6">
        <f>VLOOKUP($A972,'FtLauderdale GTs'!$A:$Z,24,0)</f>
        <v>0</v>
      </c>
      <c r="N972" s="6">
        <f>VLOOKUP($A972,'FtLauderdale GTs'!$A:$Z,25,0)</f>
        <v>0</v>
      </c>
      <c r="O972" s="6">
        <f>VLOOKUP($A972,'FtLauderdale GTs'!$A:$Z,26,0)</f>
        <v>0</v>
      </c>
      <c r="P972" s="6">
        <f t="shared" si="15"/>
        <v>0</v>
      </c>
    </row>
    <row r="973" spans="1:16" x14ac:dyDescent="0.25">
      <c r="A973" s="11">
        <v>819271</v>
      </c>
      <c r="B973" s="11" t="s">
        <v>24</v>
      </c>
      <c r="C973" s="11" t="s">
        <v>25</v>
      </c>
      <c r="D973" s="11" t="s">
        <v>64</v>
      </c>
      <c r="E973" s="11" t="s">
        <v>86</v>
      </c>
      <c r="F973" s="18">
        <v>31594</v>
      </c>
      <c r="G973" s="19">
        <v>31594</v>
      </c>
      <c r="H973" s="11" t="s">
        <v>68</v>
      </c>
      <c r="I973" s="11" t="s">
        <v>65</v>
      </c>
      <c r="J973" s="11" t="s">
        <v>70</v>
      </c>
      <c r="K973" s="11" t="s">
        <v>23</v>
      </c>
      <c r="L973" s="19">
        <f>VLOOKUP($A973,'FtLauderdale GTs'!$A:$Z,17,0)</f>
        <v>42644</v>
      </c>
      <c r="M973" s="6">
        <f>VLOOKUP($A973,'FtLauderdale GTs'!$A:$Z,24,0)</f>
        <v>0</v>
      </c>
      <c r="N973" s="6">
        <f>VLOOKUP($A973,'FtLauderdale GTs'!$A:$Z,25,0)</f>
        <v>0</v>
      </c>
      <c r="O973" s="6">
        <f>VLOOKUP($A973,'FtLauderdale GTs'!$A:$Z,26,0)</f>
        <v>0</v>
      </c>
      <c r="P973" s="6">
        <f t="shared" si="15"/>
        <v>0</v>
      </c>
    </row>
    <row r="974" spans="1:16" x14ac:dyDescent="0.25">
      <c r="A974" s="11">
        <v>819272</v>
      </c>
      <c r="B974" s="11" t="s">
        <v>24</v>
      </c>
      <c r="C974" s="11" t="s">
        <v>25</v>
      </c>
      <c r="D974" s="11" t="s">
        <v>64</v>
      </c>
      <c r="E974" s="11" t="s">
        <v>86</v>
      </c>
      <c r="F974" s="18">
        <v>31594</v>
      </c>
      <c r="G974" s="19">
        <v>31594</v>
      </c>
      <c r="H974" s="11" t="s">
        <v>68</v>
      </c>
      <c r="I974" s="11" t="s">
        <v>65</v>
      </c>
      <c r="J974" s="11" t="s">
        <v>70</v>
      </c>
      <c r="K974" s="11" t="s">
        <v>23</v>
      </c>
      <c r="L974" s="19">
        <f>VLOOKUP($A974,'FtLauderdale GTs'!$A:$Z,17,0)</f>
        <v>42522</v>
      </c>
      <c r="M974" s="6">
        <f>VLOOKUP($A974,'FtLauderdale GTs'!$A:$Z,24,0)</f>
        <v>0</v>
      </c>
      <c r="N974" s="6">
        <f>VLOOKUP($A974,'FtLauderdale GTs'!$A:$Z,25,0)</f>
        <v>0</v>
      </c>
      <c r="O974" s="6">
        <f>VLOOKUP($A974,'FtLauderdale GTs'!$A:$Z,26,0)</f>
        <v>0</v>
      </c>
      <c r="P974" s="6">
        <f t="shared" si="15"/>
        <v>0</v>
      </c>
    </row>
    <row r="975" spans="1:16" x14ac:dyDescent="0.25">
      <c r="A975" s="11">
        <v>54695</v>
      </c>
      <c r="B975" s="11" t="s">
        <v>24</v>
      </c>
      <c r="C975" s="11" t="s">
        <v>25</v>
      </c>
      <c r="D975" s="11" t="s">
        <v>64</v>
      </c>
      <c r="E975" s="11" t="s">
        <v>54</v>
      </c>
      <c r="F975" s="18">
        <v>26481</v>
      </c>
      <c r="G975" s="19">
        <v>26481</v>
      </c>
      <c r="H975" s="11" t="s">
        <v>20</v>
      </c>
      <c r="I975" s="11" t="s">
        <v>65</v>
      </c>
      <c r="J975" s="11" t="s">
        <v>22</v>
      </c>
      <c r="K975" s="11" t="s">
        <v>23</v>
      </c>
      <c r="L975" s="19">
        <f>VLOOKUP($A975,'FtLauderdale GTs'!$A:$Z,17,0)</f>
        <v>42644</v>
      </c>
      <c r="M975" s="6">
        <f>VLOOKUP($A975,'FtLauderdale GTs'!$A:$Z,24,0)</f>
        <v>0</v>
      </c>
      <c r="N975" s="6">
        <f>VLOOKUP($A975,'FtLauderdale GTs'!$A:$Z,25,0)</f>
        <v>0</v>
      </c>
      <c r="O975" s="6">
        <f>VLOOKUP($A975,'FtLauderdale GTs'!$A:$Z,26,0)</f>
        <v>0</v>
      </c>
      <c r="P975" s="6">
        <f t="shared" si="15"/>
        <v>0</v>
      </c>
    </row>
    <row r="976" spans="1:16" x14ac:dyDescent="0.25">
      <c r="A976" s="11">
        <v>55681</v>
      </c>
      <c r="B976" s="11" t="s">
        <v>24</v>
      </c>
      <c r="C976" s="11" t="s">
        <v>25</v>
      </c>
      <c r="D976" s="11" t="s">
        <v>64</v>
      </c>
      <c r="E976" s="11" t="s">
        <v>85</v>
      </c>
      <c r="F976" s="18">
        <v>28307</v>
      </c>
      <c r="G976" s="19">
        <v>28307</v>
      </c>
      <c r="H976" s="11" t="s">
        <v>20</v>
      </c>
      <c r="I976" s="11" t="s">
        <v>65</v>
      </c>
      <c r="J976" s="11" t="s">
        <v>385</v>
      </c>
      <c r="K976" s="11" t="s">
        <v>23</v>
      </c>
      <c r="L976" s="19">
        <f>VLOOKUP($A976,'FtLauderdale GTs'!$A:$Z,17,0)</f>
        <v>42522</v>
      </c>
      <c r="M976" s="6">
        <f>VLOOKUP($A976,'FtLauderdale GTs'!$A:$Z,24,0)</f>
        <v>0</v>
      </c>
      <c r="N976" s="6">
        <f>VLOOKUP($A976,'FtLauderdale GTs'!$A:$Z,25,0)</f>
        <v>0</v>
      </c>
      <c r="O976" s="6">
        <f>VLOOKUP($A976,'FtLauderdale GTs'!$A:$Z,26,0)</f>
        <v>0</v>
      </c>
      <c r="P976" s="6">
        <f t="shared" si="15"/>
        <v>0</v>
      </c>
    </row>
    <row r="977" spans="1:16" x14ac:dyDescent="0.25">
      <c r="A977" s="11">
        <v>54700</v>
      </c>
      <c r="B977" s="11" t="s">
        <v>24</v>
      </c>
      <c r="C977" s="11" t="s">
        <v>63</v>
      </c>
      <c r="D977" s="11" t="s">
        <v>64</v>
      </c>
      <c r="E977" s="11" t="s">
        <v>54</v>
      </c>
      <c r="F977" s="18">
        <v>26481</v>
      </c>
      <c r="G977" s="19">
        <v>26481</v>
      </c>
      <c r="H977" s="11" t="s">
        <v>20</v>
      </c>
      <c r="I977" s="11" t="s">
        <v>65</v>
      </c>
      <c r="J977" s="11" t="s">
        <v>22</v>
      </c>
      <c r="K977" s="11" t="s">
        <v>23</v>
      </c>
      <c r="L977" s="19">
        <f>VLOOKUP($A977,'FtLauderdale GTs'!$A:$Z,17,0)</f>
        <v>42644</v>
      </c>
      <c r="M977" s="6">
        <f>VLOOKUP($A977,'FtLauderdale GTs'!$A:$Z,24,0)</f>
        <v>0</v>
      </c>
      <c r="N977" s="6">
        <f>VLOOKUP($A977,'FtLauderdale GTs'!$A:$Z,25,0)</f>
        <v>0</v>
      </c>
      <c r="O977" s="6">
        <f>VLOOKUP($A977,'FtLauderdale GTs'!$A:$Z,26,0)</f>
        <v>0</v>
      </c>
      <c r="P977" s="6">
        <f t="shared" si="15"/>
        <v>0</v>
      </c>
    </row>
    <row r="978" spans="1:16" x14ac:dyDescent="0.25">
      <c r="A978" s="11">
        <v>41623410</v>
      </c>
      <c r="B978" s="11" t="s">
        <v>24</v>
      </c>
      <c r="C978" s="11" t="s">
        <v>41</v>
      </c>
      <c r="D978" s="11" t="s">
        <v>47</v>
      </c>
      <c r="E978" s="11" t="s">
        <v>86</v>
      </c>
      <c r="F978" s="18">
        <v>31594</v>
      </c>
      <c r="G978" s="19">
        <v>31594</v>
      </c>
      <c r="H978" s="11" t="s">
        <v>20</v>
      </c>
      <c r="I978" s="11" t="s">
        <v>48</v>
      </c>
      <c r="J978" s="11" t="s">
        <v>407</v>
      </c>
      <c r="K978" s="11" t="s">
        <v>23</v>
      </c>
      <c r="L978" s="19">
        <f>VLOOKUP($A978,'FtLauderdale GTs'!$A:$Z,17,0)</f>
        <v>42522</v>
      </c>
      <c r="M978" s="6">
        <f>VLOOKUP($A978,'FtLauderdale GTs'!$A:$Z,24,0)</f>
        <v>-9.1666666666666667E-3</v>
      </c>
      <c r="N978" s="6">
        <f>VLOOKUP($A978,'FtLauderdale GTs'!$A:$Z,25,0)</f>
        <v>-9.3660416666666666E-3</v>
      </c>
      <c r="O978" s="6">
        <f>VLOOKUP($A978,'FtLauderdale GTs'!$A:$Z,26,0)</f>
        <v>1.993750000000006E-4</v>
      </c>
      <c r="P978" s="6">
        <f t="shared" si="15"/>
        <v>-7.0473141211557788E-19</v>
      </c>
    </row>
    <row r="979" spans="1:16" x14ac:dyDescent="0.25">
      <c r="A979" s="11">
        <v>688386736</v>
      </c>
      <c r="B979" s="11" t="s">
        <v>24</v>
      </c>
      <c r="C979" s="11" t="s">
        <v>41</v>
      </c>
      <c r="D979" s="11" t="s">
        <v>47</v>
      </c>
      <c r="E979" s="11" t="s">
        <v>466</v>
      </c>
      <c r="F979" s="18">
        <v>41883</v>
      </c>
      <c r="G979" s="19">
        <v>42186</v>
      </c>
      <c r="H979" s="11" t="s">
        <v>68</v>
      </c>
      <c r="I979" s="11" t="s">
        <v>48</v>
      </c>
      <c r="J979" s="11" t="s">
        <v>70</v>
      </c>
      <c r="K979" s="11" t="s">
        <v>23</v>
      </c>
      <c r="L979" s="19">
        <f>VLOOKUP($A979,'FtLauderdale GTs'!$A:$Z,17,0)</f>
        <v>42644</v>
      </c>
      <c r="M979" s="6">
        <f>VLOOKUP($A979,'FtLauderdale GTs'!$A:$Z,24,0)</f>
        <v>-9.1666666666666667E-3</v>
      </c>
      <c r="N979" s="6">
        <f>VLOOKUP($A979,'FtLauderdale GTs'!$A:$Z,25,0)</f>
        <v>-2.8798611111111115E-4</v>
      </c>
      <c r="O979" s="6">
        <f>VLOOKUP($A979,'FtLauderdale GTs'!$A:$Z,26,0)</f>
        <v>-8.8786805555555546E-3</v>
      </c>
      <c r="P979" s="6">
        <f t="shared" si="15"/>
        <v>0</v>
      </c>
    </row>
    <row r="980" spans="1:16" x14ac:dyDescent="0.25">
      <c r="A980" s="11">
        <v>653967381</v>
      </c>
      <c r="B980" s="11" t="s">
        <v>24</v>
      </c>
      <c r="C980" s="11" t="s">
        <v>41</v>
      </c>
      <c r="D980" s="11" t="s">
        <v>66</v>
      </c>
      <c r="E980" s="11" t="s">
        <v>477</v>
      </c>
      <c r="F980" s="18">
        <v>41609</v>
      </c>
      <c r="G980" s="19">
        <v>41609</v>
      </c>
      <c r="H980" s="11" t="s">
        <v>68</v>
      </c>
      <c r="I980" s="11" t="s">
        <v>69</v>
      </c>
      <c r="J980" s="11" t="s">
        <v>70</v>
      </c>
      <c r="K980" s="11" t="s">
        <v>23</v>
      </c>
      <c r="L980" s="19">
        <f>VLOOKUP($A980,'FtLauderdale GTs'!$A:$Z,17,0)</f>
        <v>42522</v>
      </c>
      <c r="M980" s="6">
        <f>VLOOKUP($A980,'FtLauderdale GTs'!$A:$Z,24,0)</f>
        <v>9327.6424999999999</v>
      </c>
      <c r="N980" s="6">
        <f>VLOOKUP($A980,'FtLauderdale GTs'!$A:$Z,25,0)</f>
        <v>9620.4298620833324</v>
      </c>
      <c r="O980" s="6">
        <f>VLOOKUP($A980,'FtLauderdale GTs'!$A:$Z,26,0)</f>
        <v>-292.78736208333294</v>
      </c>
      <c r="P980" s="6">
        <f t="shared" si="15"/>
        <v>4.5474735088646412E-13</v>
      </c>
    </row>
    <row r="981" spans="1:16" x14ac:dyDescent="0.25">
      <c r="A981" s="11">
        <v>665429833</v>
      </c>
      <c r="B981" s="11" t="s">
        <v>24</v>
      </c>
      <c r="C981" s="11" t="s">
        <v>41</v>
      </c>
      <c r="D981" s="11" t="s">
        <v>66</v>
      </c>
      <c r="E981" s="11" t="s">
        <v>466</v>
      </c>
      <c r="F981" s="18">
        <v>41821</v>
      </c>
      <c r="G981" s="19">
        <v>41821</v>
      </c>
      <c r="H981" s="11" t="s">
        <v>68</v>
      </c>
      <c r="I981" s="11" t="s">
        <v>69</v>
      </c>
      <c r="J981" s="11" t="s">
        <v>70</v>
      </c>
      <c r="K981" s="11" t="s">
        <v>23</v>
      </c>
      <c r="L981" s="19">
        <f>VLOOKUP($A981,'FtLauderdale GTs'!$A:$Z,17,0)</f>
        <v>42644</v>
      </c>
      <c r="M981" s="6">
        <f>VLOOKUP($A981,'FtLauderdale GTs'!$A:$Z,24,0)</f>
        <v>19714.291666666664</v>
      </c>
      <c r="N981" s="6">
        <f>VLOOKUP($A981,'FtLauderdale GTs'!$A:$Z,25,0)</f>
        <v>20399.79004861111</v>
      </c>
      <c r="O981" s="6">
        <f>VLOOKUP($A981,'FtLauderdale GTs'!$A:$Z,26,0)</f>
        <v>-685.4983819444426</v>
      </c>
      <c r="P981" s="6">
        <f t="shared" si="15"/>
        <v>-3.4106051316484809E-12</v>
      </c>
    </row>
    <row r="982" spans="1:16" x14ac:dyDescent="0.25">
      <c r="A982" s="11">
        <v>669454017</v>
      </c>
      <c r="B982" s="11" t="s">
        <v>24</v>
      </c>
      <c r="C982" s="11" t="s">
        <v>41</v>
      </c>
      <c r="D982" s="11" t="s">
        <v>66</v>
      </c>
      <c r="E982" s="11" t="s">
        <v>466</v>
      </c>
      <c r="F982" s="18">
        <v>41883</v>
      </c>
      <c r="G982" s="19">
        <v>41883</v>
      </c>
      <c r="H982" s="11" t="s">
        <v>68</v>
      </c>
      <c r="I982" s="11" t="s">
        <v>69</v>
      </c>
      <c r="J982" s="11" t="s">
        <v>70</v>
      </c>
      <c r="K982" s="11" t="s">
        <v>23</v>
      </c>
      <c r="L982" s="19">
        <f>VLOOKUP($A982,'FtLauderdale GTs'!$A:$Z,17,0)</f>
        <v>42522</v>
      </c>
      <c r="M982" s="6">
        <f>VLOOKUP($A982,'FtLauderdale GTs'!$A:$Z,24,0)</f>
        <v>22753.655833333331</v>
      </c>
      <c r="N982" s="6">
        <f>VLOOKUP($A982,'FtLauderdale GTs'!$A:$Z,25,0)</f>
        <v>23347.63962208333</v>
      </c>
      <c r="O982" s="6">
        <f>VLOOKUP($A982,'FtLauderdale GTs'!$A:$Z,26,0)</f>
        <v>-593.98378875000094</v>
      </c>
      <c r="P982" s="6">
        <f t="shared" si="15"/>
        <v>1.1368683772161603E-12</v>
      </c>
    </row>
    <row r="983" spans="1:16" x14ac:dyDescent="0.25">
      <c r="A983" s="11">
        <v>50382</v>
      </c>
      <c r="B983" s="11" t="s">
        <v>24</v>
      </c>
      <c r="C983" s="11" t="s">
        <v>41</v>
      </c>
      <c r="D983" s="11" t="s">
        <v>66</v>
      </c>
      <c r="E983" s="11" t="s">
        <v>61</v>
      </c>
      <c r="F983" s="18">
        <v>25750</v>
      </c>
      <c r="G983" s="19">
        <v>25750</v>
      </c>
      <c r="H983" s="11" t="s">
        <v>20</v>
      </c>
      <c r="I983" s="11" t="s">
        <v>69</v>
      </c>
      <c r="J983" s="11" t="s">
        <v>220</v>
      </c>
      <c r="K983" s="11" t="s">
        <v>23</v>
      </c>
      <c r="L983" s="19">
        <f>VLOOKUP($A983,'FtLauderdale GTs'!$A:$Z,17,0)</f>
        <v>42644</v>
      </c>
      <c r="M983" s="6">
        <f>VLOOKUP($A983,'FtLauderdale GTs'!$A:$Z,24,0)</f>
        <v>3737.0116666666663</v>
      </c>
      <c r="N983" s="6">
        <f>VLOOKUP($A983,'FtLauderdale GTs'!$A:$Z,25,0)</f>
        <v>4735.8099952777784</v>
      </c>
      <c r="O983" s="6">
        <f>VLOOKUP($A983,'FtLauderdale GTs'!$A:$Z,26,0)</f>
        <v>-998.79832861111163</v>
      </c>
      <c r="P983" s="6">
        <f t="shared" si="15"/>
        <v>0</v>
      </c>
    </row>
    <row r="984" spans="1:16" x14ac:dyDescent="0.25">
      <c r="A984" s="11">
        <v>672896495</v>
      </c>
      <c r="B984" s="11" t="s">
        <v>24</v>
      </c>
      <c r="C984" s="11" t="s">
        <v>41</v>
      </c>
      <c r="D984" s="11" t="s">
        <v>66</v>
      </c>
      <c r="E984" s="11" t="s">
        <v>466</v>
      </c>
      <c r="F984" s="18">
        <v>41730</v>
      </c>
      <c r="G984" s="19">
        <v>41640</v>
      </c>
      <c r="H984" s="11" t="s">
        <v>20</v>
      </c>
      <c r="I984" s="11" t="s">
        <v>69</v>
      </c>
      <c r="J984" s="11" t="s">
        <v>489</v>
      </c>
      <c r="K984" s="11" t="s">
        <v>23</v>
      </c>
      <c r="L984" s="19">
        <f>VLOOKUP($A984,'FtLauderdale GTs'!$A:$Z,17,0)</f>
        <v>42522</v>
      </c>
      <c r="M984" s="6">
        <f>VLOOKUP($A984,'FtLauderdale GTs'!$A:$Z,24,0)</f>
        <v>165000.54999999999</v>
      </c>
      <c r="N984" s="6">
        <f>VLOOKUP($A984,'FtLauderdale GTs'!$A:$Z,25,0)</f>
        <v>169307.90405833331</v>
      </c>
      <c r="O984" s="6">
        <f>VLOOKUP($A984,'FtLauderdale GTs'!$A:$Z,26,0)</f>
        <v>-4307.3540583333206</v>
      </c>
      <c r="P984" s="6">
        <f t="shared" si="15"/>
        <v>0</v>
      </c>
    </row>
    <row r="985" spans="1:16" x14ac:dyDescent="0.25">
      <c r="A985" s="11">
        <v>640945036</v>
      </c>
      <c r="B985" s="11" t="s">
        <v>24</v>
      </c>
      <c r="C985" s="11" t="s">
        <v>41</v>
      </c>
      <c r="D985" s="11" t="s">
        <v>47</v>
      </c>
      <c r="E985" s="11" t="s">
        <v>477</v>
      </c>
      <c r="F985" s="18">
        <v>41275</v>
      </c>
      <c r="G985" s="19">
        <v>41275</v>
      </c>
      <c r="H985" s="11" t="s">
        <v>20</v>
      </c>
      <c r="I985" s="11" t="s">
        <v>48</v>
      </c>
      <c r="J985" s="11" t="s">
        <v>407</v>
      </c>
      <c r="K985" s="11" t="s">
        <v>23</v>
      </c>
      <c r="L985" s="19">
        <f>VLOOKUP($A985,'FtLauderdale GTs'!$A:$Z,17,0)</f>
        <v>42644</v>
      </c>
      <c r="M985" s="6">
        <f>VLOOKUP($A985,'FtLauderdale GTs'!$A:$Z,24,0)</f>
        <v>-1848</v>
      </c>
      <c r="N985" s="6">
        <f>VLOOKUP($A985,'FtLauderdale GTs'!$A:$Z,25,0)</f>
        <v>-327.58549999999997</v>
      </c>
      <c r="O985" s="6">
        <f>VLOOKUP($A985,'FtLauderdale GTs'!$A:$Z,26,0)</f>
        <v>-1520.4144999999999</v>
      </c>
      <c r="P985" s="6">
        <f t="shared" si="15"/>
        <v>0</v>
      </c>
    </row>
    <row r="986" spans="1:16" x14ac:dyDescent="0.25">
      <c r="A986" s="11">
        <v>50224</v>
      </c>
      <c r="B986" s="11" t="s">
        <v>24</v>
      </c>
      <c r="C986" s="11" t="s">
        <v>41</v>
      </c>
      <c r="D986" s="11" t="s">
        <v>66</v>
      </c>
      <c r="E986" s="11" t="s">
        <v>80</v>
      </c>
      <c r="F986" s="18">
        <v>29037</v>
      </c>
      <c r="G986" s="19">
        <v>29037</v>
      </c>
      <c r="H986" s="11" t="s">
        <v>20</v>
      </c>
      <c r="I986" s="11" t="s">
        <v>69</v>
      </c>
      <c r="J986" s="11" t="s">
        <v>200</v>
      </c>
      <c r="K986" s="11" t="s">
        <v>23</v>
      </c>
      <c r="L986" s="19">
        <f>VLOOKUP($A986,'FtLauderdale GTs'!$A:$Z,17,0)</f>
        <v>42522</v>
      </c>
      <c r="M986" s="6">
        <f>VLOOKUP($A986,'FtLauderdale GTs'!$A:$Z,24,0)</f>
        <v>8800.5499999999993</v>
      </c>
      <c r="N986" s="6">
        <f>VLOOKUP($A986,'FtLauderdale GTs'!$A:$Z,25,0)</f>
        <v>10657.892391666666</v>
      </c>
      <c r="O986" s="6">
        <f>VLOOKUP($A986,'FtLauderdale GTs'!$A:$Z,26,0)</f>
        <v>-1857.3423916666661</v>
      </c>
      <c r="P986" s="6">
        <f t="shared" si="15"/>
        <v>0</v>
      </c>
    </row>
    <row r="987" spans="1:16" x14ac:dyDescent="0.25">
      <c r="A987" s="11">
        <v>50251</v>
      </c>
      <c r="B987" s="11" t="s">
        <v>24</v>
      </c>
      <c r="C987" s="11" t="s">
        <v>41</v>
      </c>
      <c r="D987" s="11" t="s">
        <v>66</v>
      </c>
      <c r="E987" s="11" t="s">
        <v>67</v>
      </c>
      <c r="F987" s="18">
        <v>31959</v>
      </c>
      <c r="G987" s="19">
        <v>31959</v>
      </c>
      <c r="H987" s="11" t="s">
        <v>20</v>
      </c>
      <c r="I987" s="11" t="s">
        <v>69</v>
      </c>
      <c r="J987" s="11" t="s">
        <v>206</v>
      </c>
      <c r="K987" s="11" t="s">
        <v>23</v>
      </c>
      <c r="L987" s="19">
        <f>VLOOKUP($A987,'FtLauderdale GTs'!$A:$Z,17,0)</f>
        <v>42644</v>
      </c>
      <c r="M987" s="6">
        <f>VLOOKUP($A987,'FtLauderdale GTs'!$A:$Z,24,0)</f>
        <v>27101.37833333333</v>
      </c>
      <c r="N987" s="6">
        <f>VLOOKUP($A987,'FtLauderdale GTs'!$A:$Z,25,0)</f>
        <v>31910.313823055556</v>
      </c>
      <c r="O987" s="6">
        <f>VLOOKUP($A987,'FtLauderdale GTs'!$A:$Z,26,0)</f>
        <v>-4808.9354897222238</v>
      </c>
      <c r="P987" s="6">
        <f t="shared" si="15"/>
        <v>0</v>
      </c>
    </row>
    <row r="988" spans="1:16" x14ac:dyDescent="0.25">
      <c r="A988" s="11">
        <v>50235</v>
      </c>
      <c r="B988" s="11" t="s">
        <v>24</v>
      </c>
      <c r="C988" s="11" t="s">
        <v>41</v>
      </c>
      <c r="D988" s="11" t="s">
        <v>66</v>
      </c>
      <c r="E988" s="11" t="s">
        <v>54</v>
      </c>
      <c r="F988" s="18">
        <v>26481</v>
      </c>
      <c r="G988" s="19">
        <v>26481</v>
      </c>
      <c r="H988" s="11" t="s">
        <v>20</v>
      </c>
      <c r="I988" s="11" t="s">
        <v>69</v>
      </c>
      <c r="J988" s="11" t="s">
        <v>202</v>
      </c>
      <c r="K988" s="11" t="s">
        <v>23</v>
      </c>
      <c r="L988" s="19">
        <f>VLOOKUP($A988,'FtLauderdale GTs'!$A:$Z,17,0)</f>
        <v>42522</v>
      </c>
      <c r="M988" s="6">
        <f>VLOOKUP($A988,'FtLauderdale GTs'!$A:$Z,24,0)</f>
        <v>17970.470833333333</v>
      </c>
      <c r="N988" s="6">
        <f>VLOOKUP($A988,'FtLauderdale GTs'!$A:$Z,25,0)</f>
        <v>22427.818347916666</v>
      </c>
      <c r="O988" s="6">
        <f>VLOOKUP($A988,'FtLauderdale GTs'!$A:$Z,26,0)</f>
        <v>-4457.3475145833308</v>
      </c>
      <c r="P988" s="6">
        <f t="shared" si="15"/>
        <v>0</v>
      </c>
    </row>
    <row r="989" spans="1:16" x14ac:dyDescent="0.25">
      <c r="A989" s="11">
        <v>682555069</v>
      </c>
      <c r="B989" s="11" t="s">
        <v>24</v>
      </c>
      <c r="C989" s="11" t="s">
        <v>41</v>
      </c>
      <c r="D989" s="11" t="s">
        <v>47</v>
      </c>
      <c r="E989" s="11" t="s">
        <v>491</v>
      </c>
      <c r="F989" s="18">
        <v>42005</v>
      </c>
      <c r="G989" s="19">
        <v>42095</v>
      </c>
      <c r="H989" s="11" t="s">
        <v>68</v>
      </c>
      <c r="I989" s="11" t="s">
        <v>48</v>
      </c>
      <c r="J989" s="11" t="s">
        <v>70</v>
      </c>
      <c r="K989" s="11" t="s">
        <v>23</v>
      </c>
      <c r="L989" s="19">
        <f>VLOOKUP($A989,'FtLauderdale GTs'!$A:$Z,17,0)</f>
        <v>42644</v>
      </c>
      <c r="M989" s="6">
        <f>VLOOKUP($A989,'FtLauderdale GTs'!$A:$Z,24,0)</f>
        <v>-4189.4141666666665</v>
      </c>
      <c r="N989" s="6">
        <f>VLOOKUP($A989,'FtLauderdale GTs'!$A:$Z,25,0)</f>
        <v>-233.4499284027778</v>
      </c>
      <c r="O989" s="6">
        <f>VLOOKUP($A989,'FtLauderdale GTs'!$A:$Z,26,0)</f>
        <v>-3955.964238263889</v>
      </c>
      <c r="P989" s="6">
        <f t="shared" si="15"/>
        <v>0</v>
      </c>
    </row>
    <row r="990" spans="1:16" x14ac:dyDescent="0.25">
      <c r="A990" s="11">
        <v>50278</v>
      </c>
      <c r="B990" s="11" t="s">
        <v>24</v>
      </c>
      <c r="C990" s="11" t="s">
        <v>41</v>
      </c>
      <c r="D990" s="11" t="s">
        <v>66</v>
      </c>
      <c r="E990" s="11" t="s">
        <v>67</v>
      </c>
      <c r="F990" s="18">
        <v>31959</v>
      </c>
      <c r="G990" s="19">
        <v>31959</v>
      </c>
      <c r="H990" s="11" t="s">
        <v>20</v>
      </c>
      <c r="I990" s="11" t="s">
        <v>69</v>
      </c>
      <c r="J990" s="11" t="s">
        <v>208</v>
      </c>
      <c r="K990" s="11" t="s">
        <v>23</v>
      </c>
      <c r="L990" s="19">
        <f>VLOOKUP($A990,'FtLauderdale GTs'!$A:$Z,17,0)</f>
        <v>42522</v>
      </c>
      <c r="M990" s="6">
        <f>VLOOKUP($A990,'FtLauderdale GTs'!$A:$Z,24,0)</f>
        <v>28182.788333333334</v>
      </c>
      <c r="N990" s="6">
        <f>VLOOKUP($A990,'FtLauderdale GTs'!$A:$Z,25,0)</f>
        <v>32939.357705833325</v>
      </c>
      <c r="O990" s="6">
        <f>VLOOKUP($A990,'FtLauderdale GTs'!$A:$Z,26,0)</f>
        <v>-4756.5693724999956</v>
      </c>
      <c r="P990" s="6">
        <f t="shared" si="15"/>
        <v>0</v>
      </c>
    </row>
    <row r="991" spans="1:16" x14ac:dyDescent="0.25">
      <c r="A991" s="11">
        <v>50234</v>
      </c>
      <c r="B991" s="11" t="s">
        <v>24</v>
      </c>
      <c r="C991" s="11" t="s">
        <v>41</v>
      </c>
      <c r="D991" s="11" t="s">
        <v>66</v>
      </c>
      <c r="E991" s="11" t="s">
        <v>61</v>
      </c>
      <c r="F991" s="18">
        <v>25750</v>
      </c>
      <c r="G991" s="19">
        <v>25750</v>
      </c>
      <c r="H991" s="11" t="s">
        <v>20</v>
      </c>
      <c r="I991" s="11" t="s">
        <v>69</v>
      </c>
      <c r="J991" s="11" t="s">
        <v>202</v>
      </c>
      <c r="K991" s="11" t="s">
        <v>23</v>
      </c>
      <c r="L991" s="19">
        <f>VLOOKUP($A991,'FtLauderdale GTs'!$A:$Z,17,0)</f>
        <v>42644</v>
      </c>
      <c r="M991" s="6">
        <f>VLOOKUP($A991,'FtLauderdale GTs'!$A:$Z,24,0)</f>
        <v>18696.525833333333</v>
      </c>
      <c r="N991" s="6">
        <f>VLOOKUP($A991,'FtLauderdale GTs'!$A:$Z,25,0)</f>
        <v>23693.581310972218</v>
      </c>
      <c r="O991" s="6">
        <f>VLOOKUP($A991,'FtLauderdale GTs'!$A:$Z,26,0)</f>
        <v>-4997.0554776388881</v>
      </c>
      <c r="P991" s="6">
        <f t="shared" si="15"/>
        <v>0</v>
      </c>
    </row>
    <row r="992" spans="1:16" x14ac:dyDescent="0.25">
      <c r="A992" s="11">
        <v>682555090</v>
      </c>
      <c r="B992" s="11" t="s">
        <v>24</v>
      </c>
      <c r="C992" s="11" t="s">
        <v>41</v>
      </c>
      <c r="D992" s="11" t="s">
        <v>47</v>
      </c>
      <c r="E992" s="11" t="s">
        <v>491</v>
      </c>
      <c r="F992" s="18">
        <v>42036</v>
      </c>
      <c r="G992" s="19">
        <v>42095</v>
      </c>
      <c r="H992" s="11" t="s">
        <v>68</v>
      </c>
      <c r="I992" s="11" t="s">
        <v>48</v>
      </c>
      <c r="J992" s="11" t="s">
        <v>70</v>
      </c>
      <c r="K992" s="11" t="s">
        <v>23</v>
      </c>
      <c r="L992" s="19">
        <f>VLOOKUP($A992,'FtLauderdale GTs'!$A:$Z,17,0)</f>
        <v>42522</v>
      </c>
      <c r="M992" s="6">
        <f>VLOOKUP($A992,'FtLauderdale GTs'!$A:$Z,24,0)</f>
        <v>-4879.645833333333</v>
      </c>
      <c r="N992" s="6">
        <f>VLOOKUP($A992,'FtLauderdale GTs'!$A:$Z,25,0)</f>
        <v>-224.74896354166665</v>
      </c>
      <c r="O992" s="6">
        <f>VLOOKUP($A992,'FtLauderdale GTs'!$A:$Z,26,0)</f>
        <v>-4654.8968697916662</v>
      </c>
      <c r="P992" s="6">
        <f t="shared" si="15"/>
        <v>0</v>
      </c>
    </row>
    <row r="993" spans="1:18" x14ac:dyDescent="0.25">
      <c r="A993" s="11">
        <v>50243</v>
      </c>
      <c r="B993" s="11" t="s">
        <v>24</v>
      </c>
      <c r="C993" s="11" t="s">
        <v>41</v>
      </c>
      <c r="D993" s="11" t="s">
        <v>66</v>
      </c>
      <c r="E993" s="11" t="s">
        <v>54</v>
      </c>
      <c r="F993" s="18">
        <v>26481</v>
      </c>
      <c r="G993" s="19">
        <v>26481</v>
      </c>
      <c r="H993" s="11" t="s">
        <v>20</v>
      </c>
      <c r="I993" s="11" t="s">
        <v>69</v>
      </c>
      <c r="J993" s="11" t="s">
        <v>205</v>
      </c>
      <c r="K993" s="11" t="s">
        <v>23</v>
      </c>
      <c r="L993" s="19">
        <f>VLOOKUP($A993,'FtLauderdale GTs'!$A:$Z,17,0)</f>
        <v>42644</v>
      </c>
      <c r="M993" s="6">
        <f>VLOOKUP($A993,'FtLauderdale GTs'!$A:$Z,24,0)</f>
        <v>31448.321666666667</v>
      </c>
      <c r="N993" s="6">
        <f>VLOOKUP($A993,'FtLauderdale GTs'!$A:$Z,25,0)</f>
        <v>39521.222726944441</v>
      </c>
      <c r="O993" s="6">
        <f>VLOOKUP($A993,'FtLauderdale GTs'!$A:$Z,26,0)</f>
        <v>-8072.9010602777726</v>
      </c>
      <c r="P993" s="6">
        <f t="shared" si="15"/>
        <v>0</v>
      </c>
    </row>
    <row r="994" spans="1:18" x14ac:dyDescent="0.25">
      <c r="A994" s="11">
        <v>50242</v>
      </c>
      <c r="B994" s="11" t="s">
        <v>24</v>
      </c>
      <c r="C994" s="11" t="s">
        <v>41</v>
      </c>
      <c r="D994" s="11" t="s">
        <v>66</v>
      </c>
      <c r="E994" s="11" t="s">
        <v>61</v>
      </c>
      <c r="F994" s="18">
        <v>25750</v>
      </c>
      <c r="G994" s="19">
        <v>25750</v>
      </c>
      <c r="H994" s="11" t="s">
        <v>20</v>
      </c>
      <c r="I994" s="11" t="s">
        <v>69</v>
      </c>
      <c r="J994" s="11" t="s">
        <v>205</v>
      </c>
      <c r="K994" s="11" t="s">
        <v>23</v>
      </c>
      <c r="L994" s="19">
        <f>VLOOKUP($A994,'FtLauderdale GTs'!$A:$Z,17,0)</f>
        <v>42522</v>
      </c>
      <c r="M994" s="6">
        <f>VLOOKUP($A994,'FtLauderdale GTs'!$A:$Z,24,0)</f>
        <v>32718.922500000001</v>
      </c>
      <c r="N994" s="6">
        <f>VLOOKUP($A994,'FtLauderdale GTs'!$A:$Z,25,0)</f>
        <v>41180.205655416663</v>
      </c>
      <c r="O994" s="6">
        <f>VLOOKUP($A994,'FtLauderdale GTs'!$A:$Z,26,0)</f>
        <v>-8461.2831554166587</v>
      </c>
      <c r="P994" s="6">
        <f t="shared" si="15"/>
        <v>0</v>
      </c>
    </row>
    <row r="995" spans="1:18" x14ac:dyDescent="0.25">
      <c r="A995" s="11">
        <v>50271</v>
      </c>
      <c r="B995" s="11" t="s">
        <v>24</v>
      </c>
      <c r="C995" s="11" t="s">
        <v>41</v>
      </c>
      <c r="D995" s="11" t="s">
        <v>66</v>
      </c>
      <c r="E995" s="11" t="s">
        <v>54</v>
      </c>
      <c r="F995" s="18">
        <v>26481</v>
      </c>
      <c r="G995" s="19">
        <v>26481</v>
      </c>
      <c r="H995" s="11" t="s">
        <v>20</v>
      </c>
      <c r="I995" s="11" t="s">
        <v>69</v>
      </c>
      <c r="J995" s="11" t="s">
        <v>207</v>
      </c>
      <c r="K995" s="11" t="s">
        <v>23</v>
      </c>
      <c r="L995" s="19">
        <f>VLOOKUP($A995,'FtLauderdale GTs'!$A:$Z,17,0)</f>
        <v>42644</v>
      </c>
      <c r="M995" s="6">
        <f>VLOOKUP($A995,'FtLauderdale GTs'!$A:$Z,24,0)</f>
        <v>61557.503333333327</v>
      </c>
      <c r="N995" s="6">
        <f>VLOOKUP($A995,'FtLauderdale GTs'!$A:$Z,25,0)</f>
        <v>77359.548010555562</v>
      </c>
      <c r="O995" s="6">
        <f>VLOOKUP($A995,'FtLauderdale GTs'!$A:$Z,26,0)</f>
        <v>-15802.044677222226</v>
      </c>
      <c r="P995" s="6">
        <f t="shared" si="15"/>
        <v>0</v>
      </c>
    </row>
    <row r="996" spans="1:18" x14ac:dyDescent="0.25">
      <c r="A996" s="11">
        <v>50238</v>
      </c>
      <c r="B996" s="11" t="s">
        <v>24</v>
      </c>
      <c r="C996" s="11" t="s">
        <v>41</v>
      </c>
      <c r="D996" s="11" t="s">
        <v>66</v>
      </c>
      <c r="E996" s="11" t="s">
        <v>54</v>
      </c>
      <c r="F996" s="18">
        <v>26481</v>
      </c>
      <c r="G996" s="19">
        <v>26481</v>
      </c>
      <c r="H996" s="11" t="s">
        <v>20</v>
      </c>
      <c r="I996" s="11" t="s">
        <v>69</v>
      </c>
      <c r="J996" s="11" t="s">
        <v>203</v>
      </c>
      <c r="K996" s="11" t="s">
        <v>23</v>
      </c>
      <c r="L996" s="19">
        <f>VLOOKUP($A996,'FtLauderdale GTs'!$A:$Z,17,0)</f>
        <v>42522</v>
      </c>
      <c r="M996" s="6">
        <f>VLOOKUP($A996,'FtLauderdale GTs'!$A:$Z,24,0)</f>
        <v>175212.0975</v>
      </c>
      <c r="N996" s="6">
        <f>VLOOKUP($A996,'FtLauderdale GTs'!$A:$Z,25,0)</f>
        <v>218671.19923458333</v>
      </c>
      <c r="O996" s="6">
        <f>VLOOKUP($A996,'FtLauderdale GTs'!$A:$Z,26,0)</f>
        <v>-43459.101734583339</v>
      </c>
      <c r="P996" s="6">
        <f t="shared" si="15"/>
        <v>0</v>
      </c>
    </row>
    <row r="997" spans="1:18" x14ac:dyDescent="0.25">
      <c r="A997" s="11">
        <v>50237</v>
      </c>
      <c r="B997" s="11" t="s">
        <v>24</v>
      </c>
      <c r="C997" s="11" t="s">
        <v>41</v>
      </c>
      <c r="D997" s="11" t="s">
        <v>66</v>
      </c>
      <c r="E997" s="11" t="s">
        <v>61</v>
      </c>
      <c r="F997" s="18">
        <v>25750</v>
      </c>
      <c r="G997" s="19">
        <v>25750</v>
      </c>
      <c r="H997" s="11" t="s">
        <v>20</v>
      </c>
      <c r="I997" s="11" t="s">
        <v>69</v>
      </c>
      <c r="J997" s="11" t="s">
        <v>203</v>
      </c>
      <c r="K997" s="11" t="s">
        <v>23</v>
      </c>
      <c r="L997" s="19">
        <f>VLOOKUP($A997,'FtLauderdale GTs'!$A:$Z,17,0)</f>
        <v>42644</v>
      </c>
      <c r="M997" s="6">
        <f>VLOOKUP($A997,'FtLauderdale GTs'!$A:$Z,24,0)</f>
        <v>182291.13833333334</v>
      </c>
      <c r="N997" s="6">
        <f>VLOOKUP($A997,'FtLauderdale GTs'!$A:$Z,25,0)</f>
        <v>231012.44789638885</v>
      </c>
      <c r="O997" s="6">
        <f>VLOOKUP($A997,'FtLauderdale GTs'!$A:$Z,26,0)</f>
        <v>-48721.30956305554</v>
      </c>
      <c r="P997" s="6">
        <f t="shared" si="15"/>
        <v>0</v>
      </c>
    </row>
    <row r="998" spans="1:18" x14ac:dyDescent="0.25">
      <c r="A998" s="11">
        <v>50270</v>
      </c>
      <c r="B998" s="11" t="s">
        <v>24</v>
      </c>
      <c r="C998" s="11" t="s">
        <v>41</v>
      </c>
      <c r="D998" s="11" t="s">
        <v>66</v>
      </c>
      <c r="E998" s="11" t="s">
        <v>61</v>
      </c>
      <c r="F998" s="18">
        <v>25750</v>
      </c>
      <c r="G998" s="19">
        <v>25750</v>
      </c>
      <c r="H998" s="11" t="s">
        <v>20</v>
      </c>
      <c r="I998" s="11" t="s">
        <v>69</v>
      </c>
      <c r="J998" s="11" t="s">
        <v>207</v>
      </c>
      <c r="K998" s="11" t="s">
        <v>23</v>
      </c>
      <c r="L998" s="19">
        <f>VLOOKUP($A998,'FtLauderdale GTs'!$A:$Z,17,0)</f>
        <v>42522</v>
      </c>
      <c r="M998" s="6">
        <f>VLOOKUP($A998,'FtLauderdale GTs'!$A:$Z,24,0)</f>
        <v>327994.57166666666</v>
      </c>
      <c r="N998" s="6">
        <f>VLOOKUP($A998,'FtLauderdale GTs'!$A:$Z,25,0)</f>
        <v>412815.69914749998</v>
      </c>
      <c r="O998" s="6">
        <f>VLOOKUP($A998,'FtLauderdale GTs'!$A:$Z,26,0)</f>
        <v>-84821.127480833311</v>
      </c>
      <c r="P998" s="6">
        <f t="shared" si="15"/>
        <v>0</v>
      </c>
    </row>
    <row r="999" spans="1:18" x14ac:dyDescent="0.25">
      <c r="A999" s="11">
        <v>44640096</v>
      </c>
      <c r="B999" s="11" t="s">
        <v>24</v>
      </c>
      <c r="C999" s="11" t="s">
        <v>41</v>
      </c>
      <c r="D999" s="11" t="s">
        <v>53</v>
      </c>
      <c r="E999" s="11" t="s">
        <v>390</v>
      </c>
      <c r="F999" s="18">
        <v>38018</v>
      </c>
      <c r="G999" s="19">
        <v>38018</v>
      </c>
      <c r="H999" s="11" t="s">
        <v>20</v>
      </c>
      <c r="I999" s="11" t="s">
        <v>55</v>
      </c>
      <c r="J999" s="11" t="s">
        <v>315</v>
      </c>
      <c r="K999" s="11" t="s">
        <v>23</v>
      </c>
      <c r="L999" s="19">
        <f>VLOOKUP($A999,'FtLauderdale GTs'!$A:$Z,17,0)</f>
        <v>42522</v>
      </c>
      <c r="M999" s="6">
        <f>VLOOKUP($A999,'FtLauderdale GTs'!$A:$Z,24,0)</f>
        <v>-475377.0541666667</v>
      </c>
      <c r="N999" s="6">
        <f>VLOOKUP($A999,'FtLauderdale GTs'!$A:$Z,25,0)</f>
        <v>-7487.1886031250006</v>
      </c>
      <c r="O999" s="6">
        <f>VLOOKUP($A999,'FtLauderdale GTs'!$A:$Z,26,0)</f>
        <v>-467889.86556354171</v>
      </c>
      <c r="P999" s="6">
        <f t="shared" si="15"/>
        <v>0</v>
      </c>
    </row>
    <row r="1000" spans="1:18" s="46" customFormat="1" x14ac:dyDescent="0.25">
      <c r="A1000" s="46">
        <v>692667050</v>
      </c>
      <c r="B1000" s="53" t="s">
        <v>24</v>
      </c>
      <c r="C1000" s="53" t="s">
        <v>41</v>
      </c>
      <c r="D1000" s="53" t="s">
        <v>42</v>
      </c>
      <c r="E1000" s="53">
        <v>2015</v>
      </c>
      <c r="F1000" s="18">
        <v>42248</v>
      </c>
      <c r="G1000" s="18">
        <v>42248</v>
      </c>
      <c r="H1000" s="53" t="s">
        <v>68</v>
      </c>
      <c r="I1000" s="53" t="s">
        <v>39</v>
      </c>
      <c r="J1000" s="53" t="s">
        <v>70</v>
      </c>
      <c r="K1000" s="53" t="s">
        <v>23</v>
      </c>
      <c r="L1000" s="19">
        <f>VLOOKUP($A1000,'FtLauderdale GTs'!$A:$Z,17,0)</f>
        <v>42522</v>
      </c>
      <c r="M1000" s="50">
        <f>VLOOKUP($A1000,'FtLauderdale GTs'!$A:$Z,24,0)</f>
        <v>9727.08</v>
      </c>
      <c r="N1000" s="50">
        <f>VLOOKUP($A1000,'FtLauderdale GTs'!$A:$Z,25,0)</f>
        <v>307.19098666666662</v>
      </c>
      <c r="O1000" s="50">
        <f>VLOOKUP($A1000,'FtLauderdale GTs'!$A:$Z,26,0)</f>
        <v>9419.8890133333334</v>
      </c>
      <c r="P1000" s="50">
        <f t="shared" ref="P1000:P1002" si="16">+M1000-N1000-O1000</f>
        <v>0</v>
      </c>
      <c r="Q1000" s="50"/>
      <c r="R1000" s="50"/>
    </row>
    <row r="1001" spans="1:18" s="46" customFormat="1" x14ac:dyDescent="0.25">
      <c r="A1001" s="46">
        <v>692667068</v>
      </c>
      <c r="B1001" s="53" t="s">
        <v>24</v>
      </c>
      <c r="C1001" s="53" t="s">
        <v>41</v>
      </c>
      <c r="D1001" s="53" t="s">
        <v>47</v>
      </c>
      <c r="E1001" s="53">
        <v>2015</v>
      </c>
      <c r="F1001" s="18">
        <v>42248</v>
      </c>
      <c r="G1001" s="18">
        <v>42248</v>
      </c>
      <c r="H1001" s="53" t="s">
        <v>68</v>
      </c>
      <c r="I1001" s="53" t="s">
        <v>48</v>
      </c>
      <c r="J1001" s="53" t="s">
        <v>70</v>
      </c>
      <c r="K1001" s="53" t="s">
        <v>23</v>
      </c>
      <c r="L1001" s="19">
        <f>VLOOKUP($A1001,'FtLauderdale GTs'!$A:$Z,17,0)</f>
        <v>42644</v>
      </c>
      <c r="M1001" s="50">
        <f>VLOOKUP($A1001,'FtLauderdale GTs'!$A:$Z,24,0)</f>
        <v>3727.1941666666667</v>
      </c>
      <c r="N1001" s="50">
        <f>VLOOKUP($A1001,'FtLauderdale GTs'!$A:$Z,25,0)</f>
        <v>207.69935006944445</v>
      </c>
      <c r="O1001" s="50">
        <f>VLOOKUP($A1001,'FtLauderdale GTs'!$A:$Z,26,0)</f>
        <v>3519.4948165972219</v>
      </c>
      <c r="P1001" s="50">
        <f t="shared" si="16"/>
        <v>0</v>
      </c>
      <c r="Q1001" s="50"/>
      <c r="R1001" s="50"/>
    </row>
    <row r="1002" spans="1:18" s="46" customFormat="1" x14ac:dyDescent="0.25">
      <c r="A1002" s="46">
        <v>692667071</v>
      </c>
      <c r="B1002" s="53" t="s">
        <v>24</v>
      </c>
      <c r="C1002" s="53" t="s">
        <v>41</v>
      </c>
      <c r="D1002" s="53" t="s">
        <v>47</v>
      </c>
      <c r="E1002" s="53">
        <v>2015</v>
      </c>
      <c r="F1002" s="18">
        <v>42248</v>
      </c>
      <c r="G1002" s="18">
        <v>42248</v>
      </c>
      <c r="H1002" s="53" t="s">
        <v>68</v>
      </c>
      <c r="I1002" s="53" t="s">
        <v>48</v>
      </c>
      <c r="J1002" s="53" t="s">
        <v>70</v>
      </c>
      <c r="K1002" s="53" t="s">
        <v>23</v>
      </c>
      <c r="L1002" s="19">
        <f>VLOOKUP($A1002,'FtLauderdale GTs'!$A:$Z,17,0)</f>
        <v>42522</v>
      </c>
      <c r="M1002" s="50">
        <f>VLOOKUP($A1002,'FtLauderdale GTs'!$A:$Z,24,0)</f>
        <v>4071.0541666666663</v>
      </c>
      <c r="N1002" s="50">
        <f>VLOOKUP($A1002,'FtLauderdale GTs'!$A:$Z,25,0)</f>
        <v>187.50876145833331</v>
      </c>
      <c r="O1002" s="50">
        <f>VLOOKUP($A1002,'FtLauderdale GTs'!$A:$Z,26,0)</f>
        <v>3883.5454052083328</v>
      </c>
      <c r="P1002" s="50">
        <f t="shared" si="16"/>
        <v>0</v>
      </c>
      <c r="Q1002" s="50"/>
      <c r="R1002" s="50"/>
    </row>
    <row r="1003" spans="1:18" x14ac:dyDescent="0.25">
      <c r="A1003" s="11">
        <v>627574759</v>
      </c>
      <c r="B1003" s="11" t="s">
        <v>30</v>
      </c>
      <c r="C1003" s="11" t="s">
        <v>36</v>
      </c>
      <c r="D1003" s="11" t="s">
        <v>49</v>
      </c>
      <c r="E1003" s="11" t="s">
        <v>471</v>
      </c>
      <c r="F1003" s="18">
        <v>40664</v>
      </c>
      <c r="G1003" s="19">
        <v>40544</v>
      </c>
      <c r="H1003" s="11" t="s">
        <v>20</v>
      </c>
      <c r="I1003" s="11" t="s">
        <v>48</v>
      </c>
      <c r="J1003" s="11" t="s">
        <v>265</v>
      </c>
      <c r="K1003" s="11" t="s">
        <v>23</v>
      </c>
      <c r="L1003" s="19">
        <f>VLOOKUP($A1003,'PtEverglades GTs'!$A:$Z,17,0)</f>
        <v>42705</v>
      </c>
      <c r="M1003" s="6">
        <f>VLOOKUP($A1003,'PtEverglades GTs'!$A:$Z,24,0)</f>
        <v>1324833.9958333333</v>
      </c>
      <c r="N1003" s="6">
        <f>VLOOKUP($A1003,'PtEverglades GTs'!$A:$Z,25,0)</f>
        <v>452731.29148958327</v>
      </c>
      <c r="O1003" s="6">
        <f>VLOOKUP($A1003,'PtEverglades GTs'!$A:$Z,26,0)</f>
        <v>872102.70434374991</v>
      </c>
      <c r="P1003" s="6">
        <f t="shared" si="15"/>
        <v>0</v>
      </c>
    </row>
    <row r="1004" spans="1:18" x14ac:dyDescent="0.25">
      <c r="A1004" s="11">
        <v>57758305</v>
      </c>
      <c r="B1004" s="11" t="s">
        <v>30</v>
      </c>
      <c r="C1004" s="11" t="s">
        <v>36</v>
      </c>
      <c r="D1004" s="11" t="s">
        <v>403</v>
      </c>
      <c r="E1004" s="11" t="s">
        <v>391</v>
      </c>
      <c r="F1004" s="18">
        <v>38473</v>
      </c>
      <c r="G1004" s="19">
        <v>38353</v>
      </c>
      <c r="H1004" s="11" t="s">
        <v>20</v>
      </c>
      <c r="I1004" s="11" t="s">
        <v>69</v>
      </c>
      <c r="J1004" s="11" t="s">
        <v>198</v>
      </c>
      <c r="K1004" s="11" t="s">
        <v>402</v>
      </c>
      <c r="L1004" s="19">
        <f>VLOOKUP($A1004,'PtEverglades GTs'!$A:$Z,17,0)</f>
        <v>42705</v>
      </c>
      <c r="M1004" s="6">
        <f>VLOOKUP($A1004,'PtEverglades GTs'!$A:$Z,24,0)</f>
        <v>897968.85749999993</v>
      </c>
      <c r="N1004" s="6">
        <f>VLOOKUP($A1004,'PtEverglades GTs'!$A:$Z,25,0)</f>
        <v>11016.827868749999</v>
      </c>
      <c r="O1004" s="6">
        <f>VLOOKUP($A1004,'PtEverglades GTs'!$A:$Z,26,0)</f>
        <v>886952.02963124996</v>
      </c>
      <c r="P1004" s="6">
        <f t="shared" ref="P1004:P1067" si="17">+M1004-N1004-O1004</f>
        <v>0</v>
      </c>
    </row>
    <row r="1005" spans="1:18" x14ac:dyDescent="0.25">
      <c r="A1005" s="11">
        <v>44038743</v>
      </c>
      <c r="B1005" s="11" t="s">
        <v>30</v>
      </c>
      <c r="C1005" s="11" t="s">
        <v>36</v>
      </c>
      <c r="D1005" s="11" t="s">
        <v>403</v>
      </c>
      <c r="E1005" s="11" t="s">
        <v>396</v>
      </c>
      <c r="F1005" s="18">
        <v>37926</v>
      </c>
      <c r="G1005" s="19">
        <v>37622</v>
      </c>
      <c r="H1005" s="11" t="s">
        <v>20</v>
      </c>
      <c r="I1005" s="11" t="s">
        <v>69</v>
      </c>
      <c r="J1005" s="11" t="s">
        <v>198</v>
      </c>
      <c r="K1005" s="11" t="s">
        <v>402</v>
      </c>
      <c r="L1005" s="19">
        <f>VLOOKUP($A1005,'PtEverglades GTs'!$A:$Z,17,0)</f>
        <v>42705</v>
      </c>
      <c r="M1005" s="6">
        <f>VLOOKUP($A1005,'PtEverglades GTs'!$A:$Z,24,0)</f>
        <v>799112.05916666659</v>
      </c>
      <c r="N1005" s="6">
        <f>VLOOKUP($A1005,'PtEverglades GTs'!$A:$Z,25,0)</f>
        <v>6649.4219229166629</v>
      </c>
      <c r="O1005" s="6">
        <f>VLOOKUP($A1005,'PtEverglades GTs'!$A:$Z,26,0)</f>
        <v>792462.63724374992</v>
      </c>
      <c r="P1005" s="6">
        <f t="shared" si="17"/>
        <v>0</v>
      </c>
    </row>
    <row r="1006" spans="1:18" x14ac:dyDescent="0.25">
      <c r="A1006" s="11">
        <v>49327060</v>
      </c>
      <c r="B1006" s="11" t="s">
        <v>30</v>
      </c>
      <c r="C1006" s="11" t="s">
        <v>36</v>
      </c>
      <c r="D1006" s="11" t="s">
        <v>409</v>
      </c>
      <c r="E1006" s="11" t="s">
        <v>390</v>
      </c>
      <c r="F1006" s="18">
        <v>38169</v>
      </c>
      <c r="G1006" s="19">
        <v>37987</v>
      </c>
      <c r="H1006" s="11" t="s">
        <v>20</v>
      </c>
      <c r="I1006" s="11" t="s">
        <v>69</v>
      </c>
      <c r="J1006" s="11" t="s">
        <v>417</v>
      </c>
      <c r="K1006" s="11" t="s">
        <v>410</v>
      </c>
      <c r="L1006" s="19">
        <f>VLOOKUP($A1006,'PtEverglades GTs'!$A:$Z,17,0)</f>
        <v>42705</v>
      </c>
      <c r="M1006" s="6">
        <f>VLOOKUP($A1006,'PtEverglades GTs'!$A:$Z,24,0)</f>
        <v>900472.92499999993</v>
      </c>
      <c r="N1006" s="6">
        <f>VLOOKUP($A1006,'PtEverglades GTs'!$A:$Z,25,0)</f>
        <v>364648.97172916663</v>
      </c>
      <c r="O1006" s="6">
        <f>VLOOKUP($A1006,'PtEverglades GTs'!$A:$Z,26,0)</f>
        <v>535823.95327083336</v>
      </c>
      <c r="P1006" s="6">
        <f t="shared" si="17"/>
        <v>0</v>
      </c>
    </row>
    <row r="1007" spans="1:18" x14ac:dyDescent="0.25">
      <c r="A1007" s="11">
        <v>635408414</v>
      </c>
      <c r="B1007" s="11" t="s">
        <v>30</v>
      </c>
      <c r="C1007" s="11" t="s">
        <v>36</v>
      </c>
      <c r="D1007" s="11" t="s">
        <v>49</v>
      </c>
      <c r="E1007" s="11" t="s">
        <v>395</v>
      </c>
      <c r="F1007" s="18">
        <v>40909</v>
      </c>
      <c r="G1007" s="19">
        <v>40909</v>
      </c>
      <c r="H1007" s="11" t="s">
        <v>20</v>
      </c>
      <c r="I1007" s="11" t="s">
        <v>48</v>
      </c>
      <c r="J1007" s="11" t="s">
        <v>407</v>
      </c>
      <c r="K1007" s="11" t="s">
        <v>23</v>
      </c>
      <c r="L1007" s="19">
        <f>VLOOKUP($A1007,'PtEverglades GTs'!$A:$Z,17,0)</f>
        <v>42705</v>
      </c>
      <c r="M1007" s="6">
        <f>VLOOKUP($A1007,'PtEverglades GTs'!$A:$Z,24,0)</f>
        <v>566032.53666666662</v>
      </c>
      <c r="N1007" s="6">
        <f>VLOOKUP($A1007,'PtEverglades GTs'!$A:$Z,25,0)</f>
        <v>153576.23114166668</v>
      </c>
      <c r="O1007" s="6">
        <f>VLOOKUP($A1007,'PtEverglades GTs'!$A:$Z,26,0)</f>
        <v>412456.30552500003</v>
      </c>
      <c r="P1007" s="6">
        <f t="shared" si="17"/>
        <v>0</v>
      </c>
    </row>
    <row r="1008" spans="1:18" x14ac:dyDescent="0.25">
      <c r="A1008" s="11">
        <v>89633246</v>
      </c>
      <c r="B1008" s="11" t="s">
        <v>30</v>
      </c>
      <c r="C1008" s="11" t="s">
        <v>36</v>
      </c>
      <c r="D1008" s="11" t="s">
        <v>49</v>
      </c>
      <c r="E1008" s="11" t="s">
        <v>394</v>
      </c>
      <c r="F1008" s="18">
        <v>39539</v>
      </c>
      <c r="G1008" s="19">
        <v>39448</v>
      </c>
      <c r="H1008" s="11" t="s">
        <v>20</v>
      </c>
      <c r="I1008" s="11" t="s">
        <v>48</v>
      </c>
      <c r="J1008" s="11" t="s">
        <v>265</v>
      </c>
      <c r="K1008" s="11" t="s">
        <v>23</v>
      </c>
      <c r="L1008" s="19">
        <f>VLOOKUP($A1008,'PtEverglades GTs'!$A:$Z,17,0)</f>
        <v>42705</v>
      </c>
      <c r="M1008" s="6">
        <f>VLOOKUP($A1008,'PtEverglades GTs'!$A:$Z,24,0)</f>
        <v>842514.5575</v>
      </c>
      <c r="N1008" s="6">
        <f>VLOOKUP($A1008,'PtEverglades GTs'!$A:$Z,25,0)</f>
        <v>465864.83952708333</v>
      </c>
      <c r="O1008" s="6">
        <f>VLOOKUP($A1008,'PtEverglades GTs'!$A:$Z,26,0)</f>
        <v>376649.71797291667</v>
      </c>
      <c r="P1008" s="6">
        <f t="shared" si="17"/>
        <v>0</v>
      </c>
    </row>
    <row r="1009" spans="1:16" x14ac:dyDescent="0.25">
      <c r="A1009" s="11">
        <v>668409915</v>
      </c>
      <c r="B1009" s="11" t="s">
        <v>30</v>
      </c>
      <c r="C1009" s="11" t="s">
        <v>36</v>
      </c>
      <c r="D1009" s="11" t="s">
        <v>49</v>
      </c>
      <c r="E1009" s="11" t="s">
        <v>477</v>
      </c>
      <c r="F1009" s="18">
        <v>41579</v>
      </c>
      <c r="G1009" s="19">
        <v>41275</v>
      </c>
      <c r="H1009" s="11" t="s">
        <v>20</v>
      </c>
      <c r="I1009" s="11" t="s">
        <v>48</v>
      </c>
      <c r="J1009" s="11" t="s">
        <v>52</v>
      </c>
      <c r="K1009" s="11" t="s">
        <v>23</v>
      </c>
      <c r="L1009" s="19">
        <f>VLOOKUP($A1009,'PtEverglades GTs'!$A:$Z,17,0)</f>
        <v>42705</v>
      </c>
      <c r="M1009" s="6">
        <f>VLOOKUP($A1009,'PtEverglades GTs'!$A:$Z,24,0)</f>
        <v>478760.87416666665</v>
      </c>
      <c r="N1009" s="6">
        <f>VLOOKUP($A1009,'PtEverglades GTs'!$A:$Z,25,0)</f>
        <v>96189.86215208334</v>
      </c>
      <c r="O1009" s="6">
        <f>VLOOKUP($A1009,'PtEverglades GTs'!$A:$Z,26,0)</f>
        <v>382571.01201458334</v>
      </c>
      <c r="P1009" s="6">
        <f t="shared" si="17"/>
        <v>0</v>
      </c>
    </row>
    <row r="1010" spans="1:16" x14ac:dyDescent="0.25">
      <c r="A1010" s="11">
        <v>639204397</v>
      </c>
      <c r="B1010" s="11" t="s">
        <v>30</v>
      </c>
      <c r="C1010" s="11" t="s">
        <v>36</v>
      </c>
      <c r="D1010" s="11" t="s">
        <v>49</v>
      </c>
      <c r="E1010" s="11" t="s">
        <v>471</v>
      </c>
      <c r="F1010" s="18">
        <v>40878</v>
      </c>
      <c r="G1010" s="19">
        <v>40544</v>
      </c>
      <c r="H1010" s="11" t="s">
        <v>20</v>
      </c>
      <c r="I1010" s="11" t="s">
        <v>48</v>
      </c>
      <c r="J1010" s="11" t="s">
        <v>52</v>
      </c>
      <c r="K1010" s="11" t="s">
        <v>23</v>
      </c>
      <c r="L1010" s="19">
        <f>VLOOKUP($A1010,'PtEverglades GTs'!$A:$Z,17,0)</f>
        <v>42705</v>
      </c>
      <c r="M1010" s="6">
        <f>VLOOKUP($A1010,'PtEverglades GTs'!$A:$Z,24,0)</f>
        <v>568460.18166666664</v>
      </c>
      <c r="N1010" s="6">
        <f>VLOOKUP($A1010,'PtEverglades GTs'!$A:$Z,25,0)</f>
        <v>194258.08522083334</v>
      </c>
      <c r="O1010" s="6">
        <f>VLOOKUP($A1010,'PtEverglades GTs'!$A:$Z,26,0)</f>
        <v>374202.09644583333</v>
      </c>
      <c r="P1010" s="6">
        <f t="shared" si="17"/>
        <v>0</v>
      </c>
    </row>
    <row r="1011" spans="1:16" x14ac:dyDescent="0.25">
      <c r="A1011" s="11">
        <v>85380656</v>
      </c>
      <c r="B1011" s="11" t="s">
        <v>30</v>
      </c>
      <c r="C1011" s="11" t="s">
        <v>36</v>
      </c>
      <c r="D1011" s="11" t="s">
        <v>49</v>
      </c>
      <c r="E1011" s="11" t="s">
        <v>393</v>
      </c>
      <c r="F1011" s="18">
        <v>39417</v>
      </c>
      <c r="G1011" s="19">
        <v>39083</v>
      </c>
      <c r="H1011" s="11" t="s">
        <v>20</v>
      </c>
      <c r="I1011" s="11" t="s">
        <v>48</v>
      </c>
      <c r="J1011" s="11" t="s">
        <v>52</v>
      </c>
      <c r="K1011" s="11" t="s">
        <v>23</v>
      </c>
      <c r="L1011" s="19">
        <f>VLOOKUP($A1011,'PtEverglades GTs'!$A:$Z,17,0)</f>
        <v>42705</v>
      </c>
      <c r="M1011" s="6">
        <f>VLOOKUP($A1011,'PtEverglades GTs'!$A:$Z,24,0)</f>
        <v>934040.88249999995</v>
      </c>
      <c r="N1011" s="6">
        <f>VLOOKUP($A1011,'PtEverglades GTs'!$A:$Z,25,0)</f>
        <v>582236.29000624991</v>
      </c>
      <c r="O1011" s="6">
        <f>VLOOKUP($A1011,'PtEverglades GTs'!$A:$Z,26,0)</f>
        <v>351804.59249375004</v>
      </c>
      <c r="P1011" s="6">
        <f t="shared" si="17"/>
        <v>0</v>
      </c>
    </row>
    <row r="1012" spans="1:16" x14ac:dyDescent="0.25">
      <c r="A1012" s="11">
        <v>638477924</v>
      </c>
      <c r="B1012" s="11" t="s">
        <v>30</v>
      </c>
      <c r="C1012" s="11" t="s">
        <v>36</v>
      </c>
      <c r="D1012" s="11" t="s">
        <v>403</v>
      </c>
      <c r="E1012" s="11" t="s">
        <v>395</v>
      </c>
      <c r="F1012" s="18">
        <v>40969</v>
      </c>
      <c r="G1012" s="19">
        <v>40909</v>
      </c>
      <c r="H1012" s="11" t="s">
        <v>20</v>
      </c>
      <c r="I1012" s="11" t="s">
        <v>69</v>
      </c>
      <c r="J1012" s="11" t="s">
        <v>476</v>
      </c>
      <c r="K1012" s="11" t="s">
        <v>402</v>
      </c>
      <c r="L1012" s="19">
        <f>VLOOKUP($A1012,'PtEverglades GTs'!$A:$Z,17,0)</f>
        <v>42705</v>
      </c>
      <c r="M1012" s="6">
        <f>VLOOKUP($A1012,'PtEverglades GTs'!$A:$Z,24,0)</f>
        <v>375507.04583333328</v>
      </c>
      <c r="N1012" s="6">
        <f>VLOOKUP($A1012,'PtEverglades GTs'!$A:$Z,25,0)</f>
        <v>9795.1623229166653</v>
      </c>
      <c r="O1012" s="6">
        <f>VLOOKUP($A1012,'PtEverglades GTs'!$A:$Z,26,0)</f>
        <v>365711.88351041666</v>
      </c>
      <c r="P1012" s="6">
        <f t="shared" si="17"/>
        <v>0</v>
      </c>
    </row>
    <row r="1013" spans="1:16" x14ac:dyDescent="0.25">
      <c r="A1013" s="11">
        <v>646676202</v>
      </c>
      <c r="B1013" s="11" t="s">
        <v>30</v>
      </c>
      <c r="C1013" s="11" t="s">
        <v>36</v>
      </c>
      <c r="D1013" s="11" t="s">
        <v>49</v>
      </c>
      <c r="E1013" s="11" t="s">
        <v>471</v>
      </c>
      <c r="F1013" s="18">
        <v>40817</v>
      </c>
      <c r="G1013" s="19">
        <v>40848</v>
      </c>
      <c r="H1013" s="11" t="s">
        <v>20</v>
      </c>
      <c r="I1013" s="11" t="s">
        <v>48</v>
      </c>
      <c r="J1013" s="11" t="s">
        <v>407</v>
      </c>
      <c r="K1013" s="11" t="s">
        <v>23</v>
      </c>
      <c r="L1013" s="19">
        <f>VLOOKUP($A1013,'PtEverglades GTs'!$A:$Z,17,0)</f>
        <v>42705</v>
      </c>
      <c r="M1013" s="6">
        <f>VLOOKUP($A1013,'PtEverglades GTs'!$A:$Z,24,0)</f>
        <v>514383.43000000005</v>
      </c>
      <c r="N1013" s="6">
        <f>VLOOKUP($A1013,'PtEverglades GTs'!$A:$Z,25,0)</f>
        <v>175778.61244166666</v>
      </c>
      <c r="O1013" s="6">
        <f>VLOOKUP($A1013,'PtEverglades GTs'!$A:$Z,26,0)</f>
        <v>338604.81755833339</v>
      </c>
      <c r="P1013" s="6">
        <f t="shared" si="17"/>
        <v>0</v>
      </c>
    </row>
    <row r="1014" spans="1:16" x14ac:dyDescent="0.25">
      <c r="A1014" s="11">
        <v>642188347</v>
      </c>
      <c r="B1014" s="11" t="s">
        <v>30</v>
      </c>
      <c r="C1014" s="11" t="s">
        <v>36</v>
      </c>
      <c r="D1014" s="11" t="s">
        <v>49</v>
      </c>
      <c r="E1014" s="11" t="s">
        <v>395</v>
      </c>
      <c r="F1014" s="18">
        <v>41214</v>
      </c>
      <c r="G1014" s="19">
        <v>40909</v>
      </c>
      <c r="H1014" s="11" t="s">
        <v>20</v>
      </c>
      <c r="I1014" s="11" t="s">
        <v>48</v>
      </c>
      <c r="J1014" s="11" t="s">
        <v>52</v>
      </c>
      <c r="K1014" s="11" t="s">
        <v>23</v>
      </c>
      <c r="L1014" s="19">
        <f>VLOOKUP($A1014,'PtEverglades GTs'!$A:$Z,17,0)</f>
        <v>42705</v>
      </c>
      <c r="M1014" s="6">
        <f>VLOOKUP($A1014,'PtEverglades GTs'!$A:$Z,24,0)</f>
        <v>445481.66666666663</v>
      </c>
      <c r="N1014" s="6">
        <f>VLOOKUP($A1014,'PtEverglades GTs'!$A:$Z,25,0)</f>
        <v>120868.31166666666</v>
      </c>
      <c r="O1014" s="6">
        <f>VLOOKUP($A1014,'PtEverglades GTs'!$A:$Z,26,0)</f>
        <v>324613.35500000004</v>
      </c>
      <c r="P1014" s="6">
        <f t="shared" si="17"/>
        <v>0</v>
      </c>
    </row>
    <row r="1015" spans="1:16" x14ac:dyDescent="0.25">
      <c r="A1015" s="11">
        <v>49598967</v>
      </c>
      <c r="B1015" s="11" t="s">
        <v>30</v>
      </c>
      <c r="C1015" s="11" t="s">
        <v>36</v>
      </c>
      <c r="D1015" s="11" t="s">
        <v>312</v>
      </c>
      <c r="E1015" s="11" t="s">
        <v>390</v>
      </c>
      <c r="F1015" s="18">
        <v>38018</v>
      </c>
      <c r="G1015" s="19">
        <v>38018</v>
      </c>
      <c r="H1015" s="11" t="s">
        <v>20</v>
      </c>
      <c r="I1015" s="11" t="s">
        <v>55</v>
      </c>
      <c r="J1015" s="11" t="s">
        <v>315</v>
      </c>
      <c r="K1015" s="11" t="s">
        <v>23</v>
      </c>
      <c r="L1015" s="19">
        <f>VLOOKUP($A1015,'PtEverglades GTs'!$A:$Z,17,0)</f>
        <v>42705</v>
      </c>
      <c r="M1015" s="6">
        <f>VLOOKUP($A1015,'PtEverglades GTs'!$A:$Z,24,0)</f>
        <v>475377.0541666667</v>
      </c>
      <c r="N1015" s="6">
        <f>VLOOKUP($A1015,'PtEverglades GTs'!$A:$Z,25,0)</f>
        <v>176520.61183854166</v>
      </c>
      <c r="O1015" s="6">
        <f>VLOOKUP($A1015,'PtEverglades GTs'!$A:$Z,26,0)</f>
        <v>298856.44232812501</v>
      </c>
      <c r="P1015" s="6">
        <f t="shared" si="17"/>
        <v>0</v>
      </c>
    </row>
    <row r="1016" spans="1:16" x14ac:dyDescent="0.25">
      <c r="A1016" s="11">
        <v>631317209</v>
      </c>
      <c r="B1016" s="11" t="s">
        <v>30</v>
      </c>
      <c r="C1016" s="11" t="s">
        <v>36</v>
      </c>
      <c r="D1016" s="11" t="s">
        <v>49</v>
      </c>
      <c r="E1016" s="11" t="s">
        <v>462</v>
      </c>
      <c r="F1016" s="18">
        <v>40269</v>
      </c>
      <c r="G1016" s="19">
        <v>40330</v>
      </c>
      <c r="H1016" s="11" t="s">
        <v>20</v>
      </c>
      <c r="I1016" s="11" t="s">
        <v>48</v>
      </c>
      <c r="J1016" s="11" t="s">
        <v>407</v>
      </c>
      <c r="K1016" s="11" t="s">
        <v>23</v>
      </c>
      <c r="L1016" s="19">
        <f>VLOOKUP($A1016,'PtEverglades GTs'!$A:$Z,17,0)</f>
        <v>42705</v>
      </c>
      <c r="M1016" s="6">
        <f>VLOOKUP($A1016,'PtEverglades GTs'!$A:$Z,24,0)</f>
        <v>478646.93249999994</v>
      </c>
      <c r="N1016" s="6">
        <f>VLOOKUP($A1016,'PtEverglades GTs'!$A:$Z,25,0)</f>
        <v>197266.25629791667</v>
      </c>
      <c r="O1016" s="6">
        <f>VLOOKUP($A1016,'PtEverglades GTs'!$A:$Z,26,0)</f>
        <v>281380.6762020833</v>
      </c>
      <c r="P1016" s="6">
        <f t="shared" si="17"/>
        <v>0</v>
      </c>
    </row>
    <row r="1017" spans="1:16" x14ac:dyDescent="0.25">
      <c r="A1017" s="11">
        <v>97450162</v>
      </c>
      <c r="B1017" s="11" t="s">
        <v>30</v>
      </c>
      <c r="C1017" s="11" t="s">
        <v>36</v>
      </c>
      <c r="D1017" s="11" t="s">
        <v>49</v>
      </c>
      <c r="E1017" s="11" t="s">
        <v>457</v>
      </c>
      <c r="F1017" s="18">
        <v>39965</v>
      </c>
      <c r="G1017" s="19">
        <v>39814</v>
      </c>
      <c r="H1017" s="11" t="s">
        <v>20</v>
      </c>
      <c r="I1017" s="11" t="s">
        <v>48</v>
      </c>
      <c r="J1017" s="11" t="s">
        <v>52</v>
      </c>
      <c r="K1017" s="11" t="s">
        <v>23</v>
      </c>
      <c r="L1017" s="19">
        <f>VLOOKUP($A1017,'PtEverglades GTs'!$A:$Z,17,0)</f>
        <v>42705</v>
      </c>
      <c r="M1017" s="6">
        <f>VLOOKUP($A1017,'PtEverglades GTs'!$A:$Z,24,0)</f>
        <v>505103.85749999998</v>
      </c>
      <c r="N1017" s="6">
        <f>VLOOKUP($A1017,'PtEverglades GTs'!$A:$Z,25,0)</f>
        <v>243732.52894374996</v>
      </c>
      <c r="O1017" s="6">
        <f>VLOOKUP($A1017,'PtEverglades GTs'!$A:$Z,26,0)</f>
        <v>261371.32855625002</v>
      </c>
      <c r="P1017" s="6">
        <f t="shared" si="17"/>
        <v>0</v>
      </c>
    </row>
    <row r="1018" spans="1:16" x14ac:dyDescent="0.25">
      <c r="A1018" s="11">
        <v>65091747</v>
      </c>
      <c r="B1018" s="11" t="s">
        <v>30</v>
      </c>
      <c r="C1018" s="11" t="s">
        <v>36</v>
      </c>
      <c r="D1018" s="11" t="s">
        <v>49</v>
      </c>
      <c r="E1018" s="11" t="s">
        <v>424</v>
      </c>
      <c r="F1018" s="18">
        <v>38930</v>
      </c>
      <c r="G1018" s="19">
        <v>38718</v>
      </c>
      <c r="H1018" s="11" t="s">
        <v>20</v>
      </c>
      <c r="I1018" s="11" t="s">
        <v>48</v>
      </c>
      <c r="J1018" s="11" t="s">
        <v>407</v>
      </c>
      <c r="K1018" s="11" t="s">
        <v>23</v>
      </c>
      <c r="L1018" s="19">
        <f>VLOOKUP($A1018,'PtEverglades GTs'!$A:$Z,17,0)</f>
        <v>42705</v>
      </c>
      <c r="M1018" s="6">
        <f>VLOOKUP($A1018,'PtEverglades GTs'!$A:$Z,24,0)</f>
        <v>801939.29749999999</v>
      </c>
      <c r="N1018" s="6">
        <f>VLOOKUP($A1018,'PtEverglades GTs'!$A:$Z,25,0)</f>
        <v>556352.08014374995</v>
      </c>
      <c r="O1018" s="6">
        <f>VLOOKUP($A1018,'PtEverglades GTs'!$A:$Z,26,0)</f>
        <v>245587.21735625004</v>
      </c>
      <c r="P1018" s="6">
        <f t="shared" si="17"/>
        <v>0</v>
      </c>
    </row>
    <row r="1019" spans="1:16" x14ac:dyDescent="0.25">
      <c r="A1019" s="11">
        <v>646577296</v>
      </c>
      <c r="B1019" s="11" t="s">
        <v>30</v>
      </c>
      <c r="C1019" s="11" t="s">
        <v>36</v>
      </c>
      <c r="D1019" s="11" t="s">
        <v>49</v>
      </c>
      <c r="E1019" s="11" t="s">
        <v>462</v>
      </c>
      <c r="F1019" s="18">
        <v>40299</v>
      </c>
      <c r="G1019" s="19">
        <v>40299</v>
      </c>
      <c r="H1019" s="11" t="s">
        <v>20</v>
      </c>
      <c r="I1019" s="11" t="s">
        <v>48</v>
      </c>
      <c r="J1019" s="11" t="s">
        <v>407</v>
      </c>
      <c r="K1019" s="11" t="s">
        <v>23</v>
      </c>
      <c r="L1019" s="19">
        <f>VLOOKUP($A1019,'PtEverglades GTs'!$A:$Z,17,0)</f>
        <v>42705</v>
      </c>
      <c r="M1019" s="6">
        <f>VLOOKUP($A1019,'PtEverglades GTs'!$A:$Z,24,0)</f>
        <v>434285.83916666667</v>
      </c>
      <c r="N1019" s="6">
        <f>VLOOKUP($A1019,'PtEverglades GTs'!$A:$Z,25,0)</f>
        <v>178983.57649791666</v>
      </c>
      <c r="O1019" s="6">
        <f>VLOOKUP($A1019,'PtEverglades GTs'!$A:$Z,26,0)</f>
        <v>255302.26266874999</v>
      </c>
      <c r="P1019" s="6">
        <f t="shared" si="17"/>
        <v>0</v>
      </c>
    </row>
    <row r="1020" spans="1:16" x14ac:dyDescent="0.25">
      <c r="A1020" s="11">
        <v>49055434</v>
      </c>
      <c r="B1020" s="11" t="s">
        <v>30</v>
      </c>
      <c r="C1020" s="11" t="s">
        <v>36</v>
      </c>
      <c r="D1020" s="11" t="s">
        <v>312</v>
      </c>
      <c r="E1020" s="11" t="s">
        <v>390</v>
      </c>
      <c r="F1020" s="18">
        <v>38200</v>
      </c>
      <c r="G1020" s="19">
        <v>38200</v>
      </c>
      <c r="H1020" s="11" t="s">
        <v>20</v>
      </c>
      <c r="I1020" s="11" t="s">
        <v>55</v>
      </c>
      <c r="J1020" s="11" t="s">
        <v>315</v>
      </c>
      <c r="K1020" s="11" t="s">
        <v>23</v>
      </c>
      <c r="L1020" s="19">
        <f>VLOOKUP($A1020,'PtEverglades GTs'!$A:$Z,17,0)</f>
        <v>42705</v>
      </c>
      <c r="M1020" s="6">
        <f>VLOOKUP($A1020,'PtEverglades GTs'!$A:$Z,24,0)</f>
        <v>385878.41416666668</v>
      </c>
      <c r="N1020" s="6">
        <f>VLOOKUP($A1020,'PtEverglades GTs'!$A:$Z,25,0)</f>
        <v>143287.305871875</v>
      </c>
      <c r="O1020" s="6">
        <f>VLOOKUP($A1020,'PtEverglades GTs'!$A:$Z,26,0)</f>
        <v>242591.10829479169</v>
      </c>
      <c r="P1020" s="6">
        <f t="shared" si="17"/>
        <v>0</v>
      </c>
    </row>
    <row r="1021" spans="1:16" x14ac:dyDescent="0.25">
      <c r="A1021" s="11">
        <v>48559531</v>
      </c>
      <c r="B1021" s="11" t="s">
        <v>30</v>
      </c>
      <c r="C1021" s="11" t="s">
        <v>36</v>
      </c>
      <c r="D1021" s="11" t="s">
        <v>409</v>
      </c>
      <c r="E1021" s="11" t="s">
        <v>390</v>
      </c>
      <c r="F1021" s="18">
        <v>38047</v>
      </c>
      <c r="G1021" s="19">
        <v>37987</v>
      </c>
      <c r="H1021" s="11" t="s">
        <v>20</v>
      </c>
      <c r="I1021" s="11" t="s">
        <v>69</v>
      </c>
      <c r="J1021" s="11" t="s">
        <v>210</v>
      </c>
      <c r="K1021" s="11" t="s">
        <v>410</v>
      </c>
      <c r="L1021" s="19">
        <f>VLOOKUP($A1021,'PtEverglades GTs'!$A:$Z,17,0)</f>
        <v>42705</v>
      </c>
      <c r="M1021" s="6">
        <f>VLOOKUP($A1021,'PtEverglades GTs'!$A:$Z,24,0)</f>
        <v>403652.11333333334</v>
      </c>
      <c r="N1021" s="6">
        <f>VLOOKUP($A1021,'PtEverglades GTs'!$A:$Z,25,0)</f>
        <v>163460.02951666666</v>
      </c>
      <c r="O1021" s="6">
        <f>VLOOKUP($A1021,'PtEverglades GTs'!$A:$Z,26,0)</f>
        <v>240192.08381666665</v>
      </c>
      <c r="P1021" s="6">
        <f t="shared" si="17"/>
        <v>0</v>
      </c>
    </row>
    <row r="1022" spans="1:16" x14ac:dyDescent="0.25">
      <c r="A1022" s="11">
        <v>94943782</v>
      </c>
      <c r="B1022" s="11" t="s">
        <v>30</v>
      </c>
      <c r="C1022" s="11" t="s">
        <v>36</v>
      </c>
      <c r="D1022" s="11" t="s">
        <v>49</v>
      </c>
      <c r="E1022" s="11" t="s">
        <v>394</v>
      </c>
      <c r="F1022" s="18">
        <v>39783</v>
      </c>
      <c r="G1022" s="19">
        <v>39448</v>
      </c>
      <c r="H1022" s="11" t="s">
        <v>20</v>
      </c>
      <c r="I1022" s="11" t="s">
        <v>48</v>
      </c>
      <c r="J1022" s="11" t="s">
        <v>52</v>
      </c>
      <c r="K1022" s="11" t="s">
        <v>23</v>
      </c>
      <c r="L1022" s="19">
        <f>VLOOKUP($A1022,'PtEverglades GTs'!$A:$Z,17,0)</f>
        <v>42705</v>
      </c>
      <c r="M1022" s="6">
        <f>VLOOKUP($A1022,'PtEverglades GTs'!$A:$Z,24,0)</f>
        <v>501306.45583333331</v>
      </c>
      <c r="N1022" s="6">
        <f>VLOOKUP($A1022,'PtEverglades GTs'!$A:$Z,25,0)</f>
        <v>277195.27020624996</v>
      </c>
      <c r="O1022" s="6">
        <f>VLOOKUP($A1022,'PtEverglades GTs'!$A:$Z,26,0)</f>
        <v>224111.18562708335</v>
      </c>
      <c r="P1022" s="6">
        <f t="shared" si="17"/>
        <v>0</v>
      </c>
    </row>
    <row r="1023" spans="1:16" x14ac:dyDescent="0.25">
      <c r="A1023" s="11">
        <v>66144895</v>
      </c>
      <c r="B1023" s="11" t="s">
        <v>30</v>
      </c>
      <c r="C1023" s="11" t="s">
        <v>36</v>
      </c>
      <c r="D1023" s="11" t="s">
        <v>49</v>
      </c>
      <c r="E1023" s="11" t="s">
        <v>424</v>
      </c>
      <c r="F1023" s="18">
        <v>38838</v>
      </c>
      <c r="G1023" s="19">
        <v>38718</v>
      </c>
      <c r="H1023" s="11" t="s">
        <v>20</v>
      </c>
      <c r="I1023" s="11" t="s">
        <v>48</v>
      </c>
      <c r="J1023" s="11" t="s">
        <v>265</v>
      </c>
      <c r="K1023" s="11" t="s">
        <v>23</v>
      </c>
      <c r="L1023" s="19">
        <f>VLOOKUP($A1023,'PtEverglades GTs'!$A:$Z,17,0)</f>
        <v>42705</v>
      </c>
      <c r="M1023" s="6">
        <f>VLOOKUP($A1023,'PtEverglades GTs'!$A:$Z,24,0)</f>
        <v>663086.69166666665</v>
      </c>
      <c r="N1023" s="6">
        <f>VLOOKUP($A1023,'PtEverglades GTs'!$A:$Z,25,0)</f>
        <v>460021.92522916669</v>
      </c>
      <c r="O1023" s="6">
        <f>VLOOKUP($A1023,'PtEverglades GTs'!$A:$Z,26,0)</f>
        <v>203064.76643750002</v>
      </c>
      <c r="P1023" s="6">
        <f t="shared" si="17"/>
        <v>0</v>
      </c>
    </row>
    <row r="1024" spans="1:16" x14ac:dyDescent="0.25">
      <c r="A1024" s="11">
        <v>52531515</v>
      </c>
      <c r="B1024" s="11" t="s">
        <v>30</v>
      </c>
      <c r="C1024" s="11" t="s">
        <v>36</v>
      </c>
      <c r="D1024" s="11" t="s">
        <v>312</v>
      </c>
      <c r="E1024" s="11" t="s">
        <v>390</v>
      </c>
      <c r="F1024" s="18">
        <v>38322</v>
      </c>
      <c r="G1024" s="19">
        <v>38322</v>
      </c>
      <c r="H1024" s="11" t="s">
        <v>20</v>
      </c>
      <c r="I1024" s="11" t="s">
        <v>55</v>
      </c>
      <c r="J1024" s="11" t="s">
        <v>315</v>
      </c>
      <c r="K1024" s="11" t="s">
        <v>23</v>
      </c>
      <c r="L1024" s="19">
        <f>VLOOKUP($A1024,'PtEverglades GTs'!$A:$Z,17,0)</f>
        <v>42705</v>
      </c>
      <c r="M1024" s="6">
        <f>VLOOKUP($A1024,'PtEverglades GTs'!$A:$Z,24,0)</f>
        <v>344781.35083333333</v>
      </c>
      <c r="N1024" s="6">
        <f>VLOOKUP($A1024,'PtEverglades GTs'!$A:$Z,25,0)</f>
        <v>128026.83129270835</v>
      </c>
      <c r="O1024" s="6">
        <f>VLOOKUP($A1024,'PtEverglades GTs'!$A:$Z,26,0)</f>
        <v>216754.51954062495</v>
      </c>
      <c r="P1024" s="6">
        <f t="shared" si="17"/>
        <v>0</v>
      </c>
    </row>
    <row r="1025" spans="1:16" x14ac:dyDescent="0.25">
      <c r="A1025" s="11">
        <v>49327058</v>
      </c>
      <c r="B1025" s="11" t="s">
        <v>30</v>
      </c>
      <c r="C1025" s="11" t="s">
        <v>36</v>
      </c>
      <c r="D1025" s="11" t="s">
        <v>420</v>
      </c>
      <c r="E1025" s="11" t="s">
        <v>390</v>
      </c>
      <c r="F1025" s="18">
        <v>38169</v>
      </c>
      <c r="G1025" s="19">
        <v>37987</v>
      </c>
      <c r="H1025" s="11" t="s">
        <v>20</v>
      </c>
      <c r="I1025" s="11" t="s">
        <v>39</v>
      </c>
      <c r="J1025" s="11" t="s">
        <v>416</v>
      </c>
      <c r="K1025" s="11" t="s">
        <v>410</v>
      </c>
      <c r="L1025" s="19">
        <f>VLOOKUP($A1025,'PtEverglades GTs'!$A:$Z,17,0)</f>
        <v>42705</v>
      </c>
      <c r="M1025" s="6">
        <f>VLOOKUP($A1025,'PtEverglades GTs'!$A:$Z,24,0)</f>
        <v>279564.59666666668</v>
      </c>
      <c r="N1025" s="6">
        <f>VLOOKUP($A1025,'PtEverglades GTs'!$A:$Z,25,0)</f>
        <v>63030.08974166667</v>
      </c>
      <c r="O1025" s="6">
        <f>VLOOKUP($A1025,'PtEverglades GTs'!$A:$Z,26,0)</f>
        <v>216534.50692499999</v>
      </c>
      <c r="P1025" s="6">
        <f t="shared" si="17"/>
        <v>0</v>
      </c>
    </row>
    <row r="1026" spans="1:16" x14ac:dyDescent="0.25">
      <c r="A1026" s="11">
        <v>30519019</v>
      </c>
      <c r="B1026" s="11" t="s">
        <v>30</v>
      </c>
      <c r="C1026" s="11" t="s">
        <v>36</v>
      </c>
      <c r="D1026" s="11" t="s">
        <v>403</v>
      </c>
      <c r="E1026" s="11" t="s">
        <v>92</v>
      </c>
      <c r="F1026" s="18">
        <v>36708</v>
      </c>
      <c r="G1026" s="19">
        <v>36708</v>
      </c>
      <c r="H1026" s="11" t="s">
        <v>20</v>
      </c>
      <c r="I1026" s="11" t="s">
        <v>69</v>
      </c>
      <c r="J1026" s="11" t="s">
        <v>198</v>
      </c>
      <c r="K1026" s="11" t="s">
        <v>402</v>
      </c>
      <c r="L1026" s="19">
        <f>VLOOKUP($A1026,'PtEverglades GTs'!$A:$Z,17,0)</f>
        <v>42705</v>
      </c>
      <c r="M1026" s="6">
        <f>VLOOKUP($A1026,'PtEverglades GTs'!$A:$Z,24,0)</f>
        <v>211451.38666666666</v>
      </c>
      <c r="N1026" s="6">
        <f>VLOOKUP($A1026,'PtEverglades GTs'!$A:$Z,25,0)</f>
        <v>507.40506666666579</v>
      </c>
      <c r="O1026" s="6">
        <f>VLOOKUP($A1026,'PtEverglades GTs'!$A:$Z,26,0)</f>
        <v>210943.9816</v>
      </c>
      <c r="P1026" s="6">
        <f t="shared" si="17"/>
        <v>0</v>
      </c>
    </row>
    <row r="1027" spans="1:16" x14ac:dyDescent="0.25">
      <c r="A1027" s="11">
        <v>57758316</v>
      </c>
      <c r="B1027" s="11" t="s">
        <v>30</v>
      </c>
      <c r="C1027" s="11" t="s">
        <v>36</v>
      </c>
      <c r="D1027" s="11" t="s">
        <v>49</v>
      </c>
      <c r="E1027" s="11" t="s">
        <v>391</v>
      </c>
      <c r="F1027" s="18">
        <v>38473</v>
      </c>
      <c r="G1027" s="19">
        <v>38353</v>
      </c>
      <c r="H1027" s="11" t="s">
        <v>20</v>
      </c>
      <c r="I1027" s="11" t="s">
        <v>48</v>
      </c>
      <c r="J1027" s="11" t="s">
        <v>265</v>
      </c>
      <c r="K1027" s="11" t="s">
        <v>23</v>
      </c>
      <c r="L1027" s="19">
        <f>VLOOKUP($A1027,'PtEverglades GTs'!$A:$Z,17,0)</f>
        <v>42705</v>
      </c>
      <c r="M1027" s="6">
        <f>VLOOKUP($A1027,'PtEverglades GTs'!$A:$Z,24,0)</f>
        <v>716494.89083333337</v>
      </c>
      <c r="N1027" s="6">
        <f>VLOOKUP($A1027,'PtEverglades GTs'!$A:$Z,25,0)</f>
        <v>547520.0761937499</v>
      </c>
      <c r="O1027" s="6">
        <f>VLOOKUP($A1027,'PtEverglades GTs'!$A:$Z,26,0)</f>
        <v>168974.81463958338</v>
      </c>
      <c r="P1027" s="6">
        <f t="shared" si="17"/>
        <v>0</v>
      </c>
    </row>
    <row r="1028" spans="1:16" x14ac:dyDescent="0.25">
      <c r="A1028" s="11">
        <v>47451384</v>
      </c>
      <c r="B1028" s="11" t="s">
        <v>30</v>
      </c>
      <c r="C1028" s="11" t="s">
        <v>36</v>
      </c>
      <c r="D1028" s="11" t="s">
        <v>49</v>
      </c>
      <c r="E1028" s="11" t="s">
        <v>390</v>
      </c>
      <c r="F1028" s="18">
        <v>38169</v>
      </c>
      <c r="G1028" s="19">
        <v>37987</v>
      </c>
      <c r="H1028" s="11" t="s">
        <v>20</v>
      </c>
      <c r="I1028" s="11" t="s">
        <v>48</v>
      </c>
      <c r="J1028" s="11" t="s">
        <v>265</v>
      </c>
      <c r="K1028" s="11" t="s">
        <v>23</v>
      </c>
      <c r="L1028" s="19">
        <f>VLOOKUP($A1028,'PtEverglades GTs'!$A:$Z,17,0)</f>
        <v>42705</v>
      </c>
      <c r="M1028" s="6">
        <f>VLOOKUP($A1028,'PtEverglades GTs'!$A:$Z,24,0)</f>
        <v>807152.8208333333</v>
      </c>
      <c r="N1028" s="6">
        <f>VLOOKUP($A1028,'PtEverglades GTs'!$A:$Z,25,0)</f>
        <v>673626.3140520833</v>
      </c>
      <c r="O1028" s="6">
        <f>VLOOKUP($A1028,'PtEverglades GTs'!$A:$Z,26,0)</f>
        <v>133526.50678124992</v>
      </c>
      <c r="P1028" s="6">
        <f t="shared" si="17"/>
        <v>0</v>
      </c>
    </row>
    <row r="1029" spans="1:16" x14ac:dyDescent="0.25">
      <c r="A1029" s="11">
        <v>53634</v>
      </c>
      <c r="B1029" s="11" t="s">
        <v>30</v>
      </c>
      <c r="C1029" s="11" t="s">
        <v>36</v>
      </c>
      <c r="D1029" s="11" t="s">
        <v>312</v>
      </c>
      <c r="E1029" s="11" t="s">
        <v>92</v>
      </c>
      <c r="F1029" s="18">
        <v>36708</v>
      </c>
      <c r="G1029" s="19">
        <v>36708</v>
      </c>
      <c r="H1029" s="11" t="s">
        <v>20</v>
      </c>
      <c r="I1029" s="11" t="s">
        <v>55</v>
      </c>
      <c r="J1029" s="11" t="s">
        <v>319</v>
      </c>
      <c r="K1029" s="11" t="s">
        <v>23</v>
      </c>
      <c r="L1029" s="19">
        <f>VLOOKUP($A1029,'PtEverglades GTs'!$A:$Z,17,0)</f>
        <v>42705</v>
      </c>
      <c r="M1029" s="6">
        <f>VLOOKUP($A1029,'PtEverglades GTs'!$A:$Z,24,0)</f>
        <v>295650.3183333333</v>
      </c>
      <c r="N1029" s="6">
        <f>VLOOKUP($A1029,'PtEverglades GTs'!$A:$Z,25,0)</f>
        <v>146057.71585625</v>
      </c>
      <c r="O1029" s="6">
        <f>VLOOKUP($A1029,'PtEverglades GTs'!$A:$Z,26,0)</f>
        <v>149592.60247708333</v>
      </c>
      <c r="P1029" s="6">
        <f t="shared" si="17"/>
        <v>0</v>
      </c>
    </row>
    <row r="1030" spans="1:16" x14ac:dyDescent="0.25">
      <c r="A1030" s="11">
        <v>45389192</v>
      </c>
      <c r="B1030" s="11" t="s">
        <v>30</v>
      </c>
      <c r="C1030" s="11" t="s">
        <v>36</v>
      </c>
      <c r="D1030" s="11" t="s">
        <v>324</v>
      </c>
      <c r="E1030" s="11" t="s">
        <v>390</v>
      </c>
      <c r="F1030" s="18">
        <v>38078</v>
      </c>
      <c r="G1030" s="19">
        <v>37987</v>
      </c>
      <c r="H1030" s="11" t="s">
        <v>20</v>
      </c>
      <c r="I1030" s="11" t="s">
        <v>59</v>
      </c>
      <c r="J1030" s="11" t="s">
        <v>406</v>
      </c>
      <c r="K1030" s="11" t="s">
        <v>23</v>
      </c>
      <c r="L1030" s="19">
        <f>VLOOKUP($A1030,'PtEverglades GTs'!$A:$Z,17,0)</f>
        <v>42705</v>
      </c>
      <c r="M1030" s="6">
        <f>VLOOKUP($A1030,'PtEverglades GTs'!$A:$Z,24,0)</f>
        <v>247613.13499999998</v>
      </c>
      <c r="N1030" s="6">
        <f>VLOOKUP($A1030,'PtEverglades GTs'!$A:$Z,25,0)</f>
        <v>100035.40229374998</v>
      </c>
      <c r="O1030" s="6">
        <f>VLOOKUP($A1030,'PtEverglades GTs'!$A:$Z,26,0)</f>
        <v>147577.73270624998</v>
      </c>
      <c r="P1030" s="6">
        <f t="shared" si="17"/>
        <v>0</v>
      </c>
    </row>
    <row r="1031" spans="1:16" x14ac:dyDescent="0.25">
      <c r="A1031" s="11">
        <v>30518976</v>
      </c>
      <c r="B1031" s="11" t="s">
        <v>30</v>
      </c>
      <c r="C1031" s="11" t="s">
        <v>36</v>
      </c>
      <c r="D1031" s="11" t="s">
        <v>403</v>
      </c>
      <c r="E1031" s="11" t="s">
        <v>193</v>
      </c>
      <c r="F1031" s="18">
        <v>35612</v>
      </c>
      <c r="G1031" s="19">
        <v>35612</v>
      </c>
      <c r="H1031" s="11" t="s">
        <v>20</v>
      </c>
      <c r="I1031" s="11" t="s">
        <v>69</v>
      </c>
      <c r="J1031" s="11" t="s">
        <v>213</v>
      </c>
      <c r="K1031" s="11" t="s">
        <v>402</v>
      </c>
      <c r="L1031" s="19">
        <f>VLOOKUP($A1031,'PtEverglades GTs'!$A:$Z,17,0)</f>
        <v>42705</v>
      </c>
      <c r="M1031" s="6">
        <f>VLOOKUP($A1031,'PtEverglades GTs'!$A:$Z,24,0)</f>
        <v>146245.86166666666</v>
      </c>
      <c r="N1031" s="6">
        <f>VLOOKUP($A1031,'PtEverglades GTs'!$A:$Z,25,0)</f>
        <v>-515.04699583333343</v>
      </c>
      <c r="O1031" s="6">
        <f>VLOOKUP($A1031,'PtEverglades GTs'!$A:$Z,26,0)</f>
        <v>146760.90866250001</v>
      </c>
      <c r="P1031" s="6">
        <f t="shared" si="17"/>
        <v>0</v>
      </c>
    </row>
    <row r="1032" spans="1:16" x14ac:dyDescent="0.25">
      <c r="A1032" s="11">
        <v>96351504</v>
      </c>
      <c r="B1032" s="11" t="s">
        <v>30</v>
      </c>
      <c r="C1032" s="11" t="s">
        <v>36</v>
      </c>
      <c r="D1032" s="11" t="s">
        <v>49</v>
      </c>
      <c r="E1032" s="11" t="s">
        <v>393</v>
      </c>
      <c r="F1032" s="18">
        <v>39387</v>
      </c>
      <c r="G1032" s="19">
        <v>39083</v>
      </c>
      <c r="H1032" s="11" t="s">
        <v>20</v>
      </c>
      <c r="I1032" s="11" t="s">
        <v>48</v>
      </c>
      <c r="J1032" s="11" t="s">
        <v>407</v>
      </c>
      <c r="K1032" s="11" t="s">
        <v>23</v>
      </c>
      <c r="L1032" s="19">
        <f>VLOOKUP($A1032,'PtEverglades GTs'!$A:$Z,17,0)</f>
        <v>42705</v>
      </c>
      <c r="M1032" s="6">
        <f>VLOOKUP($A1032,'PtEverglades GTs'!$A:$Z,24,0)</f>
        <v>353081.67583333334</v>
      </c>
      <c r="N1032" s="6">
        <f>VLOOKUP($A1032,'PtEverglades GTs'!$A:$Z,25,0)</f>
        <v>220094.17872291667</v>
      </c>
      <c r="O1032" s="6">
        <f>VLOOKUP($A1032,'PtEverglades GTs'!$A:$Z,26,0)</f>
        <v>132987.49711041668</v>
      </c>
      <c r="P1032" s="6">
        <f t="shared" si="17"/>
        <v>0</v>
      </c>
    </row>
    <row r="1033" spans="1:16" x14ac:dyDescent="0.25">
      <c r="A1033" s="11">
        <v>49058052</v>
      </c>
      <c r="B1033" s="11" t="s">
        <v>30</v>
      </c>
      <c r="C1033" s="11" t="s">
        <v>36</v>
      </c>
      <c r="D1033" s="11" t="s">
        <v>312</v>
      </c>
      <c r="E1033" s="11" t="s">
        <v>390</v>
      </c>
      <c r="F1033" s="18">
        <v>38169</v>
      </c>
      <c r="G1033" s="19">
        <v>38169</v>
      </c>
      <c r="H1033" s="11" t="s">
        <v>20</v>
      </c>
      <c r="I1033" s="11" t="s">
        <v>55</v>
      </c>
      <c r="J1033" s="11" t="s">
        <v>315</v>
      </c>
      <c r="K1033" s="11" t="s">
        <v>23</v>
      </c>
      <c r="L1033" s="19">
        <f>VLOOKUP($A1033,'PtEverglades GTs'!$A:$Z,17,0)</f>
        <v>42705</v>
      </c>
      <c r="M1033" s="6">
        <f>VLOOKUP($A1033,'PtEverglades GTs'!$A:$Z,24,0)</f>
        <v>223469.20749999999</v>
      </c>
      <c r="N1033" s="6">
        <f>VLOOKUP($A1033,'PtEverglades GTs'!$A:$Z,25,0)</f>
        <v>82980.283363541675</v>
      </c>
      <c r="O1033" s="6">
        <f>VLOOKUP($A1033,'PtEverglades GTs'!$A:$Z,26,0)</f>
        <v>140488.92413645831</v>
      </c>
      <c r="P1033" s="6">
        <f t="shared" si="17"/>
        <v>0</v>
      </c>
    </row>
    <row r="1034" spans="1:16" x14ac:dyDescent="0.25">
      <c r="A1034" s="11">
        <v>100512385</v>
      </c>
      <c r="B1034" s="11" t="s">
        <v>30</v>
      </c>
      <c r="C1034" s="11" t="s">
        <v>36</v>
      </c>
      <c r="D1034" s="11" t="s">
        <v>37</v>
      </c>
      <c r="E1034" s="11" t="s">
        <v>457</v>
      </c>
      <c r="F1034" s="18">
        <v>40087</v>
      </c>
      <c r="G1034" s="19">
        <v>39814</v>
      </c>
      <c r="H1034" s="11" t="s">
        <v>20</v>
      </c>
      <c r="I1034" s="11" t="s">
        <v>39</v>
      </c>
      <c r="J1034" s="11" t="s">
        <v>99</v>
      </c>
      <c r="K1034" s="11" t="s">
        <v>23</v>
      </c>
      <c r="L1034" s="19">
        <f>VLOOKUP($A1034,'PtEverglades GTs'!$A:$Z,17,0)</f>
        <v>42705</v>
      </c>
      <c r="M1034" s="6">
        <f>VLOOKUP($A1034,'PtEverglades GTs'!$A:$Z,24,0)</f>
        <v>205076.9325</v>
      </c>
      <c r="N1034" s="6">
        <f>VLOOKUP($A1034,'PtEverglades GTs'!$A:$Z,25,0)</f>
        <v>74072.861477083337</v>
      </c>
      <c r="O1034" s="6">
        <f>VLOOKUP($A1034,'PtEverglades GTs'!$A:$Z,26,0)</f>
        <v>131004.07102291669</v>
      </c>
      <c r="P1034" s="6">
        <f t="shared" si="17"/>
        <v>0</v>
      </c>
    </row>
    <row r="1035" spans="1:16" x14ac:dyDescent="0.25">
      <c r="A1035" s="11">
        <v>94944852</v>
      </c>
      <c r="B1035" s="11" t="s">
        <v>30</v>
      </c>
      <c r="C1035" s="11" t="s">
        <v>36</v>
      </c>
      <c r="D1035" s="11" t="s">
        <v>37</v>
      </c>
      <c r="E1035" s="11" t="s">
        <v>394</v>
      </c>
      <c r="F1035" s="18">
        <v>39783</v>
      </c>
      <c r="G1035" s="19">
        <v>39448</v>
      </c>
      <c r="H1035" s="11" t="s">
        <v>20</v>
      </c>
      <c r="I1035" s="11" t="s">
        <v>39</v>
      </c>
      <c r="J1035" s="11" t="s">
        <v>99</v>
      </c>
      <c r="K1035" s="11" t="s">
        <v>23</v>
      </c>
      <c r="L1035" s="19">
        <f>VLOOKUP($A1035,'PtEverglades GTs'!$A:$Z,17,0)</f>
        <v>42705</v>
      </c>
      <c r="M1035" s="6">
        <f>VLOOKUP($A1035,'PtEverglades GTs'!$A:$Z,24,0)</f>
        <v>196979.53</v>
      </c>
      <c r="N1035" s="6">
        <f>VLOOKUP($A1035,'PtEverglades GTs'!$A:$Z,25,0)</f>
        <v>81665.105408333329</v>
      </c>
      <c r="O1035" s="6">
        <f>VLOOKUP($A1035,'PtEverglades GTs'!$A:$Z,26,0)</f>
        <v>115314.42459166667</v>
      </c>
      <c r="P1035" s="6">
        <f t="shared" si="17"/>
        <v>0</v>
      </c>
    </row>
    <row r="1036" spans="1:16" x14ac:dyDescent="0.25">
      <c r="A1036" s="11">
        <v>643615825</v>
      </c>
      <c r="B1036" s="11" t="s">
        <v>30</v>
      </c>
      <c r="C1036" s="11" t="s">
        <v>36</v>
      </c>
      <c r="D1036" s="11" t="s">
        <v>49</v>
      </c>
      <c r="E1036" s="11" t="s">
        <v>395</v>
      </c>
      <c r="F1036" s="18">
        <v>41122</v>
      </c>
      <c r="G1036" s="19">
        <v>40909</v>
      </c>
      <c r="H1036" s="11" t="s">
        <v>20</v>
      </c>
      <c r="I1036" s="11" t="s">
        <v>48</v>
      </c>
      <c r="J1036" s="11" t="s">
        <v>280</v>
      </c>
      <c r="K1036" s="11" t="s">
        <v>23</v>
      </c>
      <c r="L1036" s="19">
        <f>VLOOKUP($A1036,'PtEverglades GTs'!$A:$Z,17,0)</f>
        <v>42705</v>
      </c>
      <c r="M1036" s="6">
        <f>VLOOKUP($A1036,'PtEverglades GTs'!$A:$Z,24,0)</f>
        <v>147757.69249999998</v>
      </c>
      <c r="N1036" s="6">
        <f>VLOOKUP($A1036,'PtEverglades GTs'!$A:$Z,25,0)</f>
        <v>40089.686931249998</v>
      </c>
      <c r="O1036" s="6">
        <f>VLOOKUP($A1036,'PtEverglades GTs'!$A:$Z,26,0)</f>
        <v>107668.00556874998</v>
      </c>
      <c r="P1036" s="6">
        <f t="shared" si="17"/>
        <v>0</v>
      </c>
    </row>
    <row r="1037" spans="1:16" x14ac:dyDescent="0.25">
      <c r="A1037" s="11">
        <v>30518979</v>
      </c>
      <c r="B1037" s="11" t="s">
        <v>30</v>
      </c>
      <c r="C1037" s="11" t="s">
        <v>36</v>
      </c>
      <c r="D1037" s="11" t="s">
        <v>403</v>
      </c>
      <c r="E1037" s="11" t="s">
        <v>193</v>
      </c>
      <c r="F1037" s="18">
        <v>35612</v>
      </c>
      <c r="G1037" s="19">
        <v>35612</v>
      </c>
      <c r="H1037" s="11" t="s">
        <v>20</v>
      </c>
      <c r="I1037" s="11" t="s">
        <v>69</v>
      </c>
      <c r="J1037" s="11" t="s">
        <v>199</v>
      </c>
      <c r="K1037" s="11" t="s">
        <v>402</v>
      </c>
      <c r="L1037" s="19">
        <f>VLOOKUP($A1037,'PtEverglades GTs'!$A:$Z,17,0)</f>
        <v>42705</v>
      </c>
      <c r="M1037" s="6">
        <f>VLOOKUP($A1037,'PtEverglades GTs'!$A:$Z,24,0)</f>
        <v>107730.11333333333</v>
      </c>
      <c r="N1037" s="6">
        <f>VLOOKUP($A1037,'PtEverglades GTs'!$A:$Z,25,0)</f>
        <v>-379.39714999999995</v>
      </c>
      <c r="O1037" s="6">
        <f>VLOOKUP($A1037,'PtEverglades GTs'!$A:$Z,26,0)</f>
        <v>108109.51048333332</v>
      </c>
      <c r="P1037" s="6">
        <f t="shared" si="17"/>
        <v>0</v>
      </c>
    </row>
    <row r="1038" spans="1:16" x14ac:dyDescent="0.25">
      <c r="A1038" s="11">
        <v>49327030</v>
      </c>
      <c r="B1038" s="11" t="s">
        <v>30</v>
      </c>
      <c r="C1038" s="11" t="s">
        <v>36</v>
      </c>
      <c r="D1038" s="11" t="s">
        <v>420</v>
      </c>
      <c r="E1038" s="11" t="s">
        <v>390</v>
      </c>
      <c r="F1038" s="18">
        <v>38169</v>
      </c>
      <c r="G1038" s="19">
        <v>37987</v>
      </c>
      <c r="H1038" s="11" t="s">
        <v>20</v>
      </c>
      <c r="I1038" s="11" t="s">
        <v>39</v>
      </c>
      <c r="J1038" s="11" t="s">
        <v>132</v>
      </c>
      <c r="K1038" s="11" t="s">
        <v>410</v>
      </c>
      <c r="L1038" s="19">
        <f>VLOOKUP($A1038,'PtEverglades GTs'!$A:$Z,17,0)</f>
        <v>42705</v>
      </c>
      <c r="M1038" s="6">
        <f>VLOOKUP($A1038,'PtEverglades GTs'!$A:$Z,24,0)</f>
        <v>136676.02666666664</v>
      </c>
      <c r="N1038" s="6">
        <f>VLOOKUP($A1038,'PtEverglades GTs'!$A:$Z,25,0)</f>
        <v>30814.713233333328</v>
      </c>
      <c r="O1038" s="6">
        <f>VLOOKUP($A1038,'PtEverglades GTs'!$A:$Z,26,0)</f>
        <v>105861.31343333333</v>
      </c>
      <c r="P1038" s="6">
        <f t="shared" si="17"/>
        <v>0</v>
      </c>
    </row>
    <row r="1039" spans="1:16" x14ac:dyDescent="0.25">
      <c r="A1039" s="11">
        <v>86982451</v>
      </c>
      <c r="B1039" s="11" t="s">
        <v>30</v>
      </c>
      <c r="C1039" s="11" t="s">
        <v>36</v>
      </c>
      <c r="D1039" s="11" t="s">
        <v>37</v>
      </c>
      <c r="E1039" s="11" t="s">
        <v>393</v>
      </c>
      <c r="F1039" s="18">
        <v>39417</v>
      </c>
      <c r="G1039" s="19">
        <v>39083</v>
      </c>
      <c r="H1039" s="11" t="s">
        <v>20</v>
      </c>
      <c r="I1039" s="11" t="s">
        <v>39</v>
      </c>
      <c r="J1039" s="11" t="s">
        <v>113</v>
      </c>
      <c r="K1039" s="11" t="s">
        <v>23</v>
      </c>
      <c r="L1039" s="19">
        <f>VLOOKUP($A1039,'PtEverglades GTs'!$A:$Z,17,0)</f>
        <v>42705</v>
      </c>
      <c r="M1039" s="6">
        <f>VLOOKUP($A1039,'PtEverglades GTs'!$A:$Z,24,0)</f>
        <v>183256.26</v>
      </c>
      <c r="N1039" s="6">
        <f>VLOOKUP($A1039,'PtEverglades GTs'!$A:$Z,25,0)</f>
        <v>85759.902983333333</v>
      </c>
      <c r="O1039" s="6">
        <f>VLOOKUP($A1039,'PtEverglades GTs'!$A:$Z,26,0)</f>
        <v>97496.357016666661</v>
      </c>
      <c r="P1039" s="6">
        <f t="shared" si="17"/>
        <v>0</v>
      </c>
    </row>
    <row r="1040" spans="1:16" x14ac:dyDescent="0.25">
      <c r="A1040" s="11">
        <v>621906457</v>
      </c>
      <c r="B1040" s="11" t="s">
        <v>30</v>
      </c>
      <c r="C1040" s="11" t="s">
        <v>36</v>
      </c>
      <c r="D1040" s="11" t="s">
        <v>409</v>
      </c>
      <c r="E1040" s="11" t="s">
        <v>462</v>
      </c>
      <c r="F1040" s="18">
        <v>40513</v>
      </c>
      <c r="G1040" s="19">
        <v>40179</v>
      </c>
      <c r="H1040" s="11" t="s">
        <v>20</v>
      </c>
      <c r="I1040" s="11" t="s">
        <v>69</v>
      </c>
      <c r="J1040" s="11" t="s">
        <v>472</v>
      </c>
      <c r="K1040" s="11" t="s">
        <v>410</v>
      </c>
      <c r="L1040" s="19">
        <f>VLOOKUP($A1040,'PtEverglades GTs'!$A:$Z,17,0)</f>
        <v>42705</v>
      </c>
      <c r="M1040" s="6">
        <f>VLOOKUP($A1040,'PtEverglades GTs'!$A:$Z,24,0)</f>
        <v>120613.98250000001</v>
      </c>
      <c r="N1040" s="6">
        <f>VLOOKUP($A1040,'PtEverglades GTs'!$A:$Z,25,0)</f>
        <v>24884.020264583334</v>
      </c>
      <c r="O1040" s="6">
        <f>VLOOKUP($A1040,'PtEverglades GTs'!$A:$Z,26,0)</f>
        <v>95729.962235416664</v>
      </c>
      <c r="P1040" s="6">
        <f t="shared" si="17"/>
        <v>0</v>
      </c>
    </row>
    <row r="1041" spans="1:16" x14ac:dyDescent="0.25">
      <c r="A1041" s="11">
        <v>103571032</v>
      </c>
      <c r="B1041" s="11" t="s">
        <v>30</v>
      </c>
      <c r="C1041" s="11" t="s">
        <v>36</v>
      </c>
      <c r="D1041" s="11" t="s">
        <v>49</v>
      </c>
      <c r="E1041" s="11" t="s">
        <v>462</v>
      </c>
      <c r="F1041" s="18">
        <v>40422</v>
      </c>
      <c r="G1041" s="19">
        <v>40179</v>
      </c>
      <c r="H1041" s="11" t="s">
        <v>20</v>
      </c>
      <c r="I1041" s="11" t="s">
        <v>48</v>
      </c>
      <c r="J1041" s="11" t="s">
        <v>280</v>
      </c>
      <c r="K1041" s="11" t="s">
        <v>23</v>
      </c>
      <c r="L1041" s="19">
        <f>VLOOKUP($A1041,'PtEverglades GTs'!$A:$Z,17,0)</f>
        <v>42705</v>
      </c>
      <c r="M1041" s="6">
        <f>VLOOKUP($A1041,'PtEverglades GTs'!$A:$Z,24,0)</f>
        <v>156248.785</v>
      </c>
      <c r="N1041" s="6">
        <f>VLOOKUP($A1041,'PtEverglades GTs'!$A:$Z,25,0)</f>
        <v>64395.303362499995</v>
      </c>
      <c r="O1041" s="6">
        <f>VLOOKUP($A1041,'PtEverglades GTs'!$A:$Z,26,0)</f>
        <v>91853.481637499994</v>
      </c>
      <c r="P1041" s="6">
        <f t="shared" si="17"/>
        <v>0</v>
      </c>
    </row>
    <row r="1042" spans="1:16" x14ac:dyDescent="0.25">
      <c r="A1042" s="11">
        <v>674831295</v>
      </c>
      <c r="B1042" s="11" t="s">
        <v>30</v>
      </c>
      <c r="C1042" s="11" t="s">
        <v>36</v>
      </c>
      <c r="D1042" s="11" t="s">
        <v>478</v>
      </c>
      <c r="E1042" s="11" t="s">
        <v>477</v>
      </c>
      <c r="F1042" s="18">
        <v>41365</v>
      </c>
      <c r="G1042" s="19">
        <v>41365</v>
      </c>
      <c r="H1042" s="11" t="s">
        <v>20</v>
      </c>
      <c r="I1042" s="11" t="s">
        <v>479</v>
      </c>
      <c r="J1042" s="11" t="s">
        <v>484</v>
      </c>
      <c r="K1042" s="11" t="s">
        <v>23</v>
      </c>
      <c r="L1042" s="19">
        <f>VLOOKUP($A1042,'PtEverglades GTs'!$A:$Z,17,0)</f>
        <v>42705</v>
      </c>
      <c r="M1042" s="6">
        <f>VLOOKUP($A1042,'PtEverglades GTs'!$A:$Z,24,0)</f>
        <v>94642.61583333333</v>
      </c>
      <c r="N1042" s="6">
        <f>VLOOKUP($A1042,'PtEverglades GTs'!$A:$Z,25,0)</f>
        <v>14912.785446428568</v>
      </c>
      <c r="O1042" s="6">
        <f>VLOOKUP($A1042,'PtEverglades GTs'!$A:$Z,26,0)</f>
        <v>79729.830386904767</v>
      </c>
      <c r="P1042" s="6">
        <f t="shared" si="17"/>
        <v>0</v>
      </c>
    </row>
    <row r="1043" spans="1:16" x14ac:dyDescent="0.25">
      <c r="A1043" s="11">
        <v>49871213</v>
      </c>
      <c r="B1043" s="11" t="s">
        <v>30</v>
      </c>
      <c r="C1043" s="11" t="s">
        <v>36</v>
      </c>
      <c r="D1043" s="11" t="s">
        <v>409</v>
      </c>
      <c r="E1043" s="11" t="s">
        <v>390</v>
      </c>
      <c r="F1043" s="18">
        <v>38292</v>
      </c>
      <c r="G1043" s="19">
        <v>37987</v>
      </c>
      <c r="H1043" s="11" t="s">
        <v>20</v>
      </c>
      <c r="I1043" s="11" t="s">
        <v>69</v>
      </c>
      <c r="J1043" s="11" t="s">
        <v>210</v>
      </c>
      <c r="K1043" s="11" t="s">
        <v>410</v>
      </c>
      <c r="L1043" s="19">
        <f>VLOOKUP($A1043,'PtEverglades GTs'!$A:$Z,17,0)</f>
        <v>42705</v>
      </c>
      <c r="M1043" s="6">
        <f>VLOOKUP($A1043,'PtEverglades GTs'!$A:$Z,24,0)</f>
        <v>147328.80249999999</v>
      </c>
      <c r="N1043" s="6">
        <f>VLOOKUP($A1043,'PtEverglades GTs'!$A:$Z,25,0)</f>
        <v>59661.200247916662</v>
      </c>
      <c r="O1043" s="6">
        <f>VLOOKUP($A1043,'PtEverglades GTs'!$A:$Z,26,0)</f>
        <v>87667.602252083321</v>
      </c>
      <c r="P1043" s="6">
        <f t="shared" si="17"/>
        <v>0</v>
      </c>
    </row>
    <row r="1044" spans="1:16" x14ac:dyDescent="0.25">
      <c r="A1044" s="11">
        <v>54268</v>
      </c>
      <c r="B1044" s="11" t="s">
        <v>30</v>
      </c>
      <c r="C1044" s="11" t="s">
        <v>36</v>
      </c>
      <c r="D1044" s="11" t="s">
        <v>324</v>
      </c>
      <c r="E1044" s="11" t="s">
        <v>43</v>
      </c>
      <c r="F1044" s="18">
        <v>34881</v>
      </c>
      <c r="G1044" s="19">
        <v>34881</v>
      </c>
      <c r="H1044" s="11" t="s">
        <v>20</v>
      </c>
      <c r="I1044" s="11" t="s">
        <v>59</v>
      </c>
      <c r="J1044" s="11" t="s">
        <v>341</v>
      </c>
      <c r="K1044" s="11" t="s">
        <v>23</v>
      </c>
      <c r="L1044" s="19">
        <f>VLOOKUP($A1044,'PtEverglades GTs'!$A:$Z,17,0)</f>
        <v>42705</v>
      </c>
      <c r="M1044" s="6">
        <f>VLOOKUP($A1044,'PtEverglades GTs'!$A:$Z,24,0)</f>
        <v>270505.52833333332</v>
      </c>
      <c r="N1044" s="6">
        <f>VLOOKUP($A1044,'PtEverglades GTs'!$A:$Z,25,0)</f>
        <v>191030.40428541668</v>
      </c>
      <c r="O1044" s="6">
        <f>VLOOKUP($A1044,'PtEverglades GTs'!$A:$Z,26,0)</f>
        <v>79475.124047916644</v>
      </c>
      <c r="P1044" s="6">
        <f t="shared" si="17"/>
        <v>0</v>
      </c>
    </row>
    <row r="1045" spans="1:16" x14ac:dyDescent="0.25">
      <c r="A1045" s="11">
        <v>672467858</v>
      </c>
      <c r="B1045" s="11" t="s">
        <v>30</v>
      </c>
      <c r="C1045" s="11" t="s">
        <v>36</v>
      </c>
      <c r="D1045" s="11" t="s">
        <v>49</v>
      </c>
      <c r="E1045" s="11" t="s">
        <v>391</v>
      </c>
      <c r="F1045" s="18">
        <v>38657</v>
      </c>
      <c r="G1045" s="19">
        <v>38353</v>
      </c>
      <c r="H1045" s="11" t="s">
        <v>20</v>
      </c>
      <c r="I1045" s="11" t="s">
        <v>48</v>
      </c>
      <c r="J1045" s="11" t="s">
        <v>407</v>
      </c>
      <c r="K1045" s="11" t="s">
        <v>23</v>
      </c>
      <c r="L1045" s="19">
        <f>VLOOKUP($A1045,'PtEverglades GTs'!$A:$Z,17,0)</f>
        <v>42705</v>
      </c>
      <c r="M1045" s="6">
        <f>VLOOKUP($A1045,'PtEverglades GTs'!$A:$Z,24,0)</f>
        <v>282277.7558333333</v>
      </c>
      <c r="N1045" s="6">
        <f>VLOOKUP($A1045,'PtEverglades GTs'!$A:$Z,25,0)</f>
        <v>215706.68462291665</v>
      </c>
      <c r="O1045" s="6">
        <f>VLOOKUP($A1045,'PtEverglades GTs'!$A:$Z,26,0)</f>
        <v>66571.07121041666</v>
      </c>
      <c r="P1045" s="6">
        <f t="shared" si="17"/>
        <v>0</v>
      </c>
    </row>
    <row r="1046" spans="1:16" x14ac:dyDescent="0.25">
      <c r="A1046" s="11">
        <v>73638736</v>
      </c>
      <c r="B1046" s="11" t="s">
        <v>30</v>
      </c>
      <c r="C1046" s="11" t="s">
        <v>36</v>
      </c>
      <c r="D1046" s="11" t="s">
        <v>49</v>
      </c>
      <c r="E1046" s="11" t="s">
        <v>424</v>
      </c>
      <c r="F1046" s="18">
        <v>38961</v>
      </c>
      <c r="G1046" s="19">
        <v>38718</v>
      </c>
      <c r="H1046" s="11" t="s">
        <v>20</v>
      </c>
      <c r="I1046" s="11" t="s">
        <v>48</v>
      </c>
      <c r="J1046" s="11" t="s">
        <v>407</v>
      </c>
      <c r="K1046" s="11" t="s">
        <v>23</v>
      </c>
      <c r="L1046" s="19">
        <f>VLOOKUP($A1046,'PtEverglades GTs'!$A:$Z,17,0)</f>
        <v>42705</v>
      </c>
      <c r="M1046" s="6">
        <f>VLOOKUP($A1046,'PtEverglades GTs'!$A:$Z,24,0)</f>
        <v>217011.64833333335</v>
      </c>
      <c r="N1046" s="6">
        <f>VLOOKUP($A1046,'PtEverglades GTs'!$A:$Z,25,0)</f>
        <v>150553.64422083335</v>
      </c>
      <c r="O1046" s="6">
        <f>VLOOKUP($A1046,'PtEverglades GTs'!$A:$Z,26,0)</f>
        <v>66458.004112499999</v>
      </c>
      <c r="P1046" s="6">
        <f t="shared" si="17"/>
        <v>0</v>
      </c>
    </row>
    <row r="1047" spans="1:16" x14ac:dyDescent="0.25">
      <c r="A1047" s="11">
        <v>631814024</v>
      </c>
      <c r="B1047" s="11" t="s">
        <v>30</v>
      </c>
      <c r="C1047" s="11" t="s">
        <v>36</v>
      </c>
      <c r="D1047" s="11" t="s">
        <v>49</v>
      </c>
      <c r="E1047" s="11" t="s">
        <v>471</v>
      </c>
      <c r="F1047" s="18">
        <v>40878</v>
      </c>
      <c r="G1047" s="19">
        <v>40544</v>
      </c>
      <c r="H1047" s="11" t="s">
        <v>20</v>
      </c>
      <c r="I1047" s="11" t="s">
        <v>48</v>
      </c>
      <c r="J1047" s="11" t="s">
        <v>280</v>
      </c>
      <c r="K1047" s="11" t="s">
        <v>23</v>
      </c>
      <c r="L1047" s="19">
        <f>VLOOKUP($A1047,'PtEverglades GTs'!$A:$Z,17,0)</f>
        <v>42705</v>
      </c>
      <c r="M1047" s="6">
        <f>VLOOKUP($A1047,'PtEverglades GTs'!$A:$Z,24,0)</f>
        <v>108075.98999999999</v>
      </c>
      <c r="N1047" s="6">
        <f>VLOOKUP($A1047,'PtEverglades GTs'!$A:$Z,25,0)</f>
        <v>36932.459575000001</v>
      </c>
      <c r="O1047" s="6">
        <f>VLOOKUP($A1047,'PtEverglades GTs'!$A:$Z,26,0)</f>
        <v>71143.530425000004</v>
      </c>
      <c r="P1047" s="6">
        <f t="shared" si="17"/>
        <v>0</v>
      </c>
    </row>
    <row r="1048" spans="1:16" x14ac:dyDescent="0.25">
      <c r="A1048" s="11">
        <v>87446698</v>
      </c>
      <c r="B1048" s="11" t="s">
        <v>30</v>
      </c>
      <c r="C1048" s="11" t="s">
        <v>36</v>
      </c>
      <c r="D1048" s="11" t="s">
        <v>450</v>
      </c>
      <c r="E1048" s="11" t="s">
        <v>394</v>
      </c>
      <c r="F1048" s="18">
        <v>39479</v>
      </c>
      <c r="G1048" s="19">
        <v>39448</v>
      </c>
      <c r="H1048" s="11" t="s">
        <v>20</v>
      </c>
      <c r="I1048" s="11" t="s">
        <v>48</v>
      </c>
      <c r="J1048" s="11" t="s">
        <v>455</v>
      </c>
      <c r="K1048" s="11" t="s">
        <v>448</v>
      </c>
      <c r="L1048" s="19">
        <f>VLOOKUP($A1048,'PtEverglades GTs'!$A:$Z,17,0)</f>
        <v>42705</v>
      </c>
      <c r="M1048" s="6">
        <f>VLOOKUP($A1048,'PtEverglades GTs'!$A:$Z,24,0)</f>
        <v>98884.903333333335</v>
      </c>
      <c r="N1048" s="6">
        <f>VLOOKUP($A1048,'PtEverglades GTs'!$A:$Z,25,0)</f>
        <v>28353.658391666664</v>
      </c>
      <c r="O1048" s="6">
        <f>VLOOKUP($A1048,'PtEverglades GTs'!$A:$Z,26,0)</f>
        <v>70531.244941666664</v>
      </c>
      <c r="P1048" s="6">
        <f t="shared" si="17"/>
        <v>0</v>
      </c>
    </row>
    <row r="1049" spans="1:16" x14ac:dyDescent="0.25">
      <c r="A1049" s="11">
        <v>95447787</v>
      </c>
      <c r="B1049" s="11" t="s">
        <v>30</v>
      </c>
      <c r="C1049" s="11" t="s">
        <v>36</v>
      </c>
      <c r="D1049" s="11" t="s">
        <v>49</v>
      </c>
      <c r="E1049" s="11" t="s">
        <v>457</v>
      </c>
      <c r="F1049" s="18">
        <v>39873</v>
      </c>
      <c r="G1049" s="19">
        <v>39814</v>
      </c>
      <c r="H1049" s="11" t="s">
        <v>20</v>
      </c>
      <c r="I1049" s="11" t="s">
        <v>48</v>
      </c>
      <c r="J1049" s="11" t="s">
        <v>280</v>
      </c>
      <c r="K1049" s="11" t="s">
        <v>23</v>
      </c>
      <c r="L1049" s="19">
        <f>VLOOKUP($A1049,'PtEverglades GTs'!$A:$Z,17,0)</f>
        <v>42705</v>
      </c>
      <c r="M1049" s="6">
        <f>VLOOKUP($A1049,'PtEverglades GTs'!$A:$Z,24,0)</f>
        <v>132126.34416666665</v>
      </c>
      <c r="N1049" s="6">
        <f>VLOOKUP($A1049,'PtEverglades GTs'!$A:$Z,25,0)</f>
        <v>63756.17212708333</v>
      </c>
      <c r="O1049" s="6">
        <f>VLOOKUP($A1049,'PtEverglades GTs'!$A:$Z,26,0)</f>
        <v>68370.172039583325</v>
      </c>
      <c r="P1049" s="6">
        <f t="shared" si="17"/>
        <v>0</v>
      </c>
    </row>
    <row r="1050" spans="1:16" x14ac:dyDescent="0.25">
      <c r="A1050" s="11">
        <v>65697789</v>
      </c>
      <c r="B1050" s="11" t="s">
        <v>30</v>
      </c>
      <c r="C1050" s="11" t="s">
        <v>36</v>
      </c>
      <c r="D1050" s="11" t="s">
        <v>49</v>
      </c>
      <c r="E1050" s="11" t="s">
        <v>424</v>
      </c>
      <c r="F1050" s="18">
        <v>38718</v>
      </c>
      <c r="G1050" s="19">
        <v>38718</v>
      </c>
      <c r="H1050" s="11" t="s">
        <v>20</v>
      </c>
      <c r="I1050" s="11" t="s">
        <v>48</v>
      </c>
      <c r="J1050" s="11" t="s">
        <v>407</v>
      </c>
      <c r="K1050" s="11" t="s">
        <v>23</v>
      </c>
      <c r="L1050" s="19">
        <f>VLOOKUP($A1050,'PtEverglades GTs'!$A:$Z,17,0)</f>
        <v>42705</v>
      </c>
      <c r="M1050" s="6">
        <f>VLOOKUP($A1050,'PtEverglades GTs'!$A:$Z,24,0)</f>
        <v>198698.9675</v>
      </c>
      <c r="N1050" s="6">
        <f>VLOOKUP($A1050,'PtEverglades GTs'!$A:$Z,25,0)</f>
        <v>137849.06361875002</v>
      </c>
      <c r="O1050" s="6">
        <f>VLOOKUP($A1050,'PtEverglades GTs'!$A:$Z,26,0)</f>
        <v>60849.903881249986</v>
      </c>
      <c r="P1050" s="6">
        <f t="shared" si="17"/>
        <v>0</v>
      </c>
    </row>
    <row r="1051" spans="1:16" x14ac:dyDescent="0.25">
      <c r="A1051" s="11">
        <v>53597</v>
      </c>
      <c r="B1051" s="11" t="s">
        <v>30</v>
      </c>
      <c r="C1051" s="11" t="s">
        <v>36</v>
      </c>
      <c r="D1051" s="11" t="s">
        <v>312</v>
      </c>
      <c r="E1051" s="11" t="s">
        <v>92</v>
      </c>
      <c r="F1051" s="18">
        <v>36708</v>
      </c>
      <c r="G1051" s="19">
        <v>36708</v>
      </c>
      <c r="H1051" s="11" t="s">
        <v>20</v>
      </c>
      <c r="I1051" s="11" t="s">
        <v>55</v>
      </c>
      <c r="J1051" s="11" t="s">
        <v>317</v>
      </c>
      <c r="K1051" s="11" t="s">
        <v>23</v>
      </c>
      <c r="L1051" s="19">
        <f>VLOOKUP($A1051,'PtEverglades GTs'!$A:$Z,17,0)</f>
        <v>42705</v>
      </c>
      <c r="M1051" s="6">
        <f>VLOOKUP($A1051,'PtEverglades GTs'!$A:$Z,24,0)</f>
        <v>120673.59333333334</v>
      </c>
      <c r="N1051" s="6">
        <f>VLOOKUP($A1051,'PtEverglades GTs'!$A:$Z,25,0)</f>
        <v>59615.391824999999</v>
      </c>
      <c r="O1051" s="6">
        <f>VLOOKUP($A1051,'PtEverglades GTs'!$A:$Z,26,0)</f>
        <v>61058.201508333346</v>
      </c>
      <c r="P1051" s="6">
        <f t="shared" si="17"/>
        <v>0</v>
      </c>
    </row>
    <row r="1052" spans="1:16" x14ac:dyDescent="0.25">
      <c r="A1052" s="11">
        <v>53536</v>
      </c>
      <c r="B1052" s="11" t="s">
        <v>30</v>
      </c>
      <c r="C1052" s="11" t="s">
        <v>36</v>
      </c>
      <c r="D1052" s="11" t="s">
        <v>312</v>
      </c>
      <c r="E1052" s="11" t="s">
        <v>92</v>
      </c>
      <c r="F1052" s="18">
        <v>36708</v>
      </c>
      <c r="G1052" s="19">
        <v>36708</v>
      </c>
      <c r="H1052" s="11" t="s">
        <v>20</v>
      </c>
      <c r="I1052" s="11" t="s">
        <v>55</v>
      </c>
      <c r="J1052" s="11" t="s">
        <v>314</v>
      </c>
      <c r="K1052" s="11" t="s">
        <v>23</v>
      </c>
      <c r="L1052" s="19">
        <f>VLOOKUP($A1052,'PtEverglades GTs'!$A:$Z,17,0)</f>
        <v>42705</v>
      </c>
      <c r="M1052" s="6">
        <f>VLOOKUP($A1052,'PtEverglades GTs'!$A:$Z,24,0)</f>
        <v>120673.59333333334</v>
      </c>
      <c r="N1052" s="6">
        <f>VLOOKUP($A1052,'PtEverglades GTs'!$A:$Z,25,0)</f>
        <v>59615.391824999999</v>
      </c>
      <c r="O1052" s="6">
        <f>VLOOKUP($A1052,'PtEverglades GTs'!$A:$Z,26,0)</f>
        <v>61058.201508333346</v>
      </c>
      <c r="P1052" s="6">
        <f t="shared" si="17"/>
        <v>0</v>
      </c>
    </row>
    <row r="1053" spans="1:16" x14ac:dyDescent="0.25">
      <c r="A1053" s="11">
        <v>98565763</v>
      </c>
      <c r="B1053" s="11" t="s">
        <v>30</v>
      </c>
      <c r="C1053" s="11" t="s">
        <v>36</v>
      </c>
      <c r="D1053" s="11" t="s">
        <v>49</v>
      </c>
      <c r="E1053" s="11" t="s">
        <v>457</v>
      </c>
      <c r="F1053" s="18">
        <v>40026</v>
      </c>
      <c r="G1053" s="19">
        <v>39814</v>
      </c>
      <c r="H1053" s="11" t="s">
        <v>20</v>
      </c>
      <c r="I1053" s="11" t="s">
        <v>48</v>
      </c>
      <c r="J1053" s="11" t="s">
        <v>280</v>
      </c>
      <c r="K1053" s="11" t="s">
        <v>23</v>
      </c>
      <c r="L1053" s="19">
        <f>VLOOKUP($A1053,'PtEverglades GTs'!$A:$Z,17,0)</f>
        <v>42705</v>
      </c>
      <c r="M1053" s="6">
        <f>VLOOKUP($A1053,'PtEverglades GTs'!$A:$Z,24,0)</f>
        <v>113564.09166666667</v>
      </c>
      <c r="N1053" s="6">
        <f>VLOOKUP($A1053,'PtEverglades GTs'!$A:$Z,25,0)</f>
        <v>54799.153062500001</v>
      </c>
      <c r="O1053" s="6">
        <f>VLOOKUP($A1053,'PtEverglades GTs'!$A:$Z,26,0)</f>
        <v>58764.938604166666</v>
      </c>
      <c r="P1053" s="6">
        <f t="shared" si="17"/>
        <v>0</v>
      </c>
    </row>
    <row r="1054" spans="1:16" x14ac:dyDescent="0.25">
      <c r="A1054" s="11">
        <v>653964075</v>
      </c>
      <c r="B1054" s="11" t="s">
        <v>30</v>
      </c>
      <c r="C1054" s="11" t="s">
        <v>36</v>
      </c>
      <c r="D1054" s="11" t="s">
        <v>49</v>
      </c>
      <c r="E1054" s="11" t="s">
        <v>477</v>
      </c>
      <c r="F1054" s="18">
        <v>41609</v>
      </c>
      <c r="G1054" s="19">
        <v>41609</v>
      </c>
      <c r="H1054" s="11" t="s">
        <v>68</v>
      </c>
      <c r="I1054" s="11" t="s">
        <v>48</v>
      </c>
      <c r="J1054" s="11" t="s">
        <v>70</v>
      </c>
      <c r="K1054" s="11" t="s">
        <v>23</v>
      </c>
      <c r="L1054" s="19">
        <f>VLOOKUP($A1054,'PtEverglades GTs'!$A:$Z,17,0)</f>
        <v>42705</v>
      </c>
      <c r="M1054" s="6">
        <f>VLOOKUP($A1054,'PtEverglades GTs'!$A:$Z,24,0)</f>
        <v>75497.720833333326</v>
      </c>
      <c r="N1054" s="6">
        <f>VLOOKUP($A1054,'PtEverglades GTs'!$A:$Z,25,0)</f>
        <v>15168.568135416666</v>
      </c>
      <c r="O1054" s="6">
        <f>VLOOKUP($A1054,'PtEverglades GTs'!$A:$Z,26,0)</f>
        <v>60329.152697916652</v>
      </c>
      <c r="P1054" s="6">
        <f t="shared" si="17"/>
        <v>0</v>
      </c>
    </row>
    <row r="1055" spans="1:16" x14ac:dyDescent="0.25">
      <c r="A1055" s="11">
        <v>15687385</v>
      </c>
      <c r="B1055" s="11" t="s">
        <v>30</v>
      </c>
      <c r="C1055" s="11" t="s">
        <v>36</v>
      </c>
      <c r="D1055" s="11" t="s">
        <v>324</v>
      </c>
      <c r="E1055" s="11" t="s">
        <v>389</v>
      </c>
      <c r="F1055" s="18">
        <v>37377</v>
      </c>
      <c r="G1055" s="19">
        <v>37257</v>
      </c>
      <c r="H1055" s="11" t="s">
        <v>20</v>
      </c>
      <c r="I1055" s="11" t="s">
        <v>59</v>
      </c>
      <c r="J1055" s="11" t="s">
        <v>62</v>
      </c>
      <c r="K1055" s="11" t="s">
        <v>23</v>
      </c>
      <c r="L1055" s="19">
        <f>VLOOKUP($A1055,'PtEverglades GTs'!$A:$Z,17,0)</f>
        <v>42705</v>
      </c>
      <c r="M1055" s="6">
        <f>VLOOKUP($A1055,'PtEverglades GTs'!$A:$Z,24,0)</f>
        <v>110855.13083333333</v>
      </c>
      <c r="N1055" s="6">
        <f>VLOOKUP($A1055,'PtEverglades GTs'!$A:$Z,25,0)</f>
        <v>52229.849684374996</v>
      </c>
      <c r="O1055" s="6">
        <f>VLOOKUP($A1055,'PtEverglades GTs'!$A:$Z,26,0)</f>
        <v>58625.281148958333</v>
      </c>
      <c r="P1055" s="6">
        <f t="shared" si="17"/>
        <v>0</v>
      </c>
    </row>
    <row r="1056" spans="1:16" x14ac:dyDescent="0.25">
      <c r="A1056" s="11">
        <v>99125505</v>
      </c>
      <c r="B1056" s="11" t="s">
        <v>30</v>
      </c>
      <c r="C1056" s="11" t="s">
        <v>36</v>
      </c>
      <c r="D1056" s="11" t="s">
        <v>324</v>
      </c>
      <c r="E1056" s="11" t="s">
        <v>457</v>
      </c>
      <c r="F1056" s="18">
        <v>40118</v>
      </c>
      <c r="G1056" s="19">
        <v>39814</v>
      </c>
      <c r="H1056" s="11" t="s">
        <v>20</v>
      </c>
      <c r="I1056" s="11" t="s">
        <v>59</v>
      </c>
      <c r="J1056" s="11" t="s">
        <v>333</v>
      </c>
      <c r="K1056" s="11" t="s">
        <v>23</v>
      </c>
      <c r="L1056" s="19">
        <f>VLOOKUP($A1056,'PtEverglades GTs'!$A:$Z,17,0)</f>
        <v>42705</v>
      </c>
      <c r="M1056" s="6">
        <f>VLOOKUP($A1056,'PtEverglades GTs'!$A:$Z,24,0)</f>
        <v>77181.234166666676</v>
      </c>
      <c r="N1056" s="6">
        <f>VLOOKUP($A1056,'PtEverglades GTs'!$A:$Z,25,0)</f>
        <v>18223.296563541666</v>
      </c>
      <c r="O1056" s="6">
        <f>VLOOKUP($A1056,'PtEverglades GTs'!$A:$Z,26,0)</f>
        <v>58957.937603124999</v>
      </c>
      <c r="P1056" s="6">
        <f t="shared" si="17"/>
        <v>0</v>
      </c>
    </row>
    <row r="1057" spans="1:16" x14ac:dyDescent="0.25">
      <c r="A1057" s="11">
        <v>88940641</v>
      </c>
      <c r="B1057" s="11" t="s">
        <v>30</v>
      </c>
      <c r="C1057" s="11" t="s">
        <v>36</v>
      </c>
      <c r="D1057" s="11" t="s">
        <v>364</v>
      </c>
      <c r="E1057" s="11" t="s">
        <v>394</v>
      </c>
      <c r="F1057" s="18">
        <v>39722</v>
      </c>
      <c r="G1057" s="19">
        <v>39448</v>
      </c>
      <c r="H1057" s="11" t="s">
        <v>20</v>
      </c>
      <c r="I1057" s="11" t="s">
        <v>65</v>
      </c>
      <c r="J1057" s="11" t="s">
        <v>377</v>
      </c>
      <c r="K1057" s="11" t="s">
        <v>23</v>
      </c>
      <c r="L1057" s="19">
        <f>VLOOKUP($A1057,'PtEverglades GTs'!$A:$Z,17,0)</f>
        <v>42705</v>
      </c>
      <c r="M1057" s="6">
        <f>VLOOKUP($A1057,'PtEverglades GTs'!$A:$Z,24,0)</f>
        <v>79340.25</v>
      </c>
      <c r="N1057" s="6">
        <f>VLOOKUP($A1057,'PtEverglades GTs'!$A:$Z,25,0)</f>
        <v>20555.826041666667</v>
      </c>
      <c r="O1057" s="6">
        <f>VLOOKUP($A1057,'PtEverglades GTs'!$A:$Z,26,0)</f>
        <v>58784.423958333326</v>
      </c>
      <c r="P1057" s="6">
        <f t="shared" si="17"/>
        <v>0</v>
      </c>
    </row>
    <row r="1058" spans="1:16" x14ac:dyDescent="0.25">
      <c r="A1058" s="11">
        <v>62980821</v>
      </c>
      <c r="B1058" s="11" t="s">
        <v>30</v>
      </c>
      <c r="C1058" s="11" t="s">
        <v>36</v>
      </c>
      <c r="D1058" s="11" t="s">
        <v>49</v>
      </c>
      <c r="E1058" s="11" t="s">
        <v>391</v>
      </c>
      <c r="F1058" s="18">
        <v>38687</v>
      </c>
      <c r="G1058" s="19">
        <v>38353</v>
      </c>
      <c r="H1058" s="11" t="s">
        <v>20</v>
      </c>
      <c r="I1058" s="11" t="s">
        <v>48</v>
      </c>
      <c r="J1058" s="11" t="s">
        <v>280</v>
      </c>
      <c r="K1058" s="11" t="s">
        <v>23</v>
      </c>
      <c r="L1058" s="19">
        <f>VLOOKUP($A1058,'PtEverglades GTs'!$A:$Z,17,0)</f>
        <v>42705</v>
      </c>
      <c r="M1058" s="6">
        <f>VLOOKUP($A1058,'PtEverglades GTs'!$A:$Z,24,0)</f>
        <v>194014.14083333334</v>
      </c>
      <c r="N1058" s="6">
        <f>VLOOKUP($A1058,'PtEverglades GTs'!$A:$Z,25,0)</f>
        <v>148258.75265208332</v>
      </c>
      <c r="O1058" s="6">
        <f>VLOOKUP($A1058,'PtEverglades GTs'!$A:$Z,26,0)</f>
        <v>45755.388181250019</v>
      </c>
      <c r="P1058" s="6">
        <f t="shared" si="17"/>
        <v>0</v>
      </c>
    </row>
    <row r="1059" spans="1:16" x14ac:dyDescent="0.25">
      <c r="A1059" s="11">
        <v>643615832</v>
      </c>
      <c r="B1059" s="11" t="s">
        <v>30</v>
      </c>
      <c r="C1059" s="11" t="s">
        <v>36</v>
      </c>
      <c r="D1059" s="11" t="s">
        <v>37</v>
      </c>
      <c r="E1059" s="11" t="s">
        <v>395</v>
      </c>
      <c r="F1059" s="18">
        <v>41183</v>
      </c>
      <c r="G1059" s="19">
        <v>40909</v>
      </c>
      <c r="H1059" s="11" t="s">
        <v>20</v>
      </c>
      <c r="I1059" s="11" t="s">
        <v>39</v>
      </c>
      <c r="J1059" s="11" t="s">
        <v>109</v>
      </c>
      <c r="K1059" s="11" t="s">
        <v>23</v>
      </c>
      <c r="L1059" s="19">
        <f>VLOOKUP($A1059,'PtEverglades GTs'!$A:$Z,17,0)</f>
        <v>42705</v>
      </c>
      <c r="M1059" s="6">
        <f>VLOOKUP($A1059,'PtEverglades GTs'!$A:$Z,24,0)</f>
        <v>65595.887499999997</v>
      </c>
      <c r="N1059" s="6">
        <f>VLOOKUP($A1059,'PtEverglades GTs'!$A:$Z,25,0)</f>
        <v>13186.191906249998</v>
      </c>
      <c r="O1059" s="6">
        <f>VLOOKUP($A1059,'PtEverglades GTs'!$A:$Z,26,0)</f>
        <v>52409.695593749988</v>
      </c>
      <c r="P1059" s="6">
        <f t="shared" si="17"/>
        <v>0</v>
      </c>
    </row>
    <row r="1060" spans="1:16" x14ac:dyDescent="0.25">
      <c r="A1060" s="11">
        <v>681379381</v>
      </c>
      <c r="B1060" s="11" t="s">
        <v>30</v>
      </c>
      <c r="C1060" s="11" t="s">
        <v>36</v>
      </c>
      <c r="D1060" s="11" t="s">
        <v>478</v>
      </c>
      <c r="E1060" s="11" t="s">
        <v>466</v>
      </c>
      <c r="F1060" s="18">
        <v>41974</v>
      </c>
      <c r="G1060" s="19">
        <v>41974</v>
      </c>
      <c r="H1060" s="11" t="s">
        <v>20</v>
      </c>
      <c r="I1060" s="11" t="s">
        <v>479</v>
      </c>
      <c r="J1060" s="11" t="s">
        <v>480</v>
      </c>
      <c r="K1060" s="11" t="s">
        <v>23</v>
      </c>
      <c r="L1060" s="19">
        <f>VLOOKUP($A1060,'PtEverglades GTs'!$A:$Z,17,0)</f>
        <v>42705</v>
      </c>
      <c r="M1060" s="6">
        <f>VLOOKUP($A1060,'PtEverglades GTs'!$A:$Z,24,0)</f>
        <v>45154.468333333331</v>
      </c>
      <c r="N1060" s="6">
        <f>VLOOKUP($A1060,'PtEverglades GTs'!$A:$Z,25,0)</f>
        <v>7536.4437499999985</v>
      </c>
      <c r="O1060" s="6">
        <f>VLOOKUP($A1060,'PtEverglades GTs'!$A:$Z,26,0)</f>
        <v>37618.024583333332</v>
      </c>
      <c r="P1060" s="6">
        <f t="shared" si="17"/>
        <v>0</v>
      </c>
    </row>
    <row r="1061" spans="1:16" x14ac:dyDescent="0.25">
      <c r="A1061" s="11">
        <v>49871214</v>
      </c>
      <c r="B1061" s="11" t="s">
        <v>30</v>
      </c>
      <c r="C1061" s="11" t="s">
        <v>36</v>
      </c>
      <c r="D1061" s="11" t="s">
        <v>409</v>
      </c>
      <c r="E1061" s="11" t="s">
        <v>390</v>
      </c>
      <c r="F1061" s="18">
        <v>38292</v>
      </c>
      <c r="G1061" s="19">
        <v>37987</v>
      </c>
      <c r="H1061" s="11" t="s">
        <v>20</v>
      </c>
      <c r="I1061" s="11" t="s">
        <v>69</v>
      </c>
      <c r="J1061" s="11" t="s">
        <v>421</v>
      </c>
      <c r="K1061" s="11" t="s">
        <v>410</v>
      </c>
      <c r="L1061" s="19">
        <f>VLOOKUP($A1061,'PtEverglades GTs'!$A:$Z,17,0)</f>
        <v>42705</v>
      </c>
      <c r="M1061" s="6">
        <f>VLOOKUP($A1061,'PtEverglades GTs'!$A:$Z,24,0)</f>
        <v>71360.794999999998</v>
      </c>
      <c r="N1061" s="6">
        <f>VLOOKUP($A1061,'PtEverglades GTs'!$A:$Z,25,0)</f>
        <v>28897.74667083333</v>
      </c>
      <c r="O1061" s="6">
        <f>VLOOKUP($A1061,'PtEverglades GTs'!$A:$Z,26,0)</f>
        <v>42463.048329166668</v>
      </c>
      <c r="P1061" s="6">
        <f t="shared" si="17"/>
        <v>0</v>
      </c>
    </row>
    <row r="1062" spans="1:16" x14ac:dyDescent="0.25">
      <c r="A1062" s="11">
        <v>92980502</v>
      </c>
      <c r="B1062" s="11" t="s">
        <v>30</v>
      </c>
      <c r="C1062" s="11" t="s">
        <v>36</v>
      </c>
      <c r="D1062" s="11" t="s">
        <v>364</v>
      </c>
      <c r="E1062" s="11" t="s">
        <v>457</v>
      </c>
      <c r="F1062" s="18">
        <v>39934</v>
      </c>
      <c r="G1062" s="19">
        <v>39814</v>
      </c>
      <c r="H1062" s="11" t="s">
        <v>20</v>
      </c>
      <c r="I1062" s="11" t="s">
        <v>65</v>
      </c>
      <c r="J1062" s="11" t="s">
        <v>377</v>
      </c>
      <c r="K1062" s="11" t="s">
        <v>23</v>
      </c>
      <c r="L1062" s="19">
        <f>VLOOKUP($A1062,'PtEverglades GTs'!$A:$Z,17,0)</f>
        <v>42705</v>
      </c>
      <c r="M1062" s="6">
        <f>VLOOKUP($A1062,'PtEverglades GTs'!$A:$Z,24,0)</f>
        <v>55920.388333333329</v>
      </c>
      <c r="N1062" s="6">
        <f>VLOOKUP($A1062,'PtEverglades GTs'!$A:$Z,25,0)</f>
        <v>12701.85734583333</v>
      </c>
      <c r="O1062" s="6">
        <f>VLOOKUP($A1062,'PtEverglades GTs'!$A:$Z,26,0)</f>
        <v>43218.530987499995</v>
      </c>
      <c r="P1062" s="6">
        <f t="shared" si="17"/>
        <v>0</v>
      </c>
    </row>
    <row r="1063" spans="1:16" x14ac:dyDescent="0.25">
      <c r="A1063" s="11">
        <v>651661467</v>
      </c>
      <c r="B1063" s="11" t="s">
        <v>30</v>
      </c>
      <c r="C1063" s="11" t="s">
        <v>36</v>
      </c>
      <c r="D1063" s="11" t="s">
        <v>478</v>
      </c>
      <c r="E1063" s="11" t="s">
        <v>394</v>
      </c>
      <c r="F1063" s="18">
        <v>39783</v>
      </c>
      <c r="G1063" s="19">
        <v>39814</v>
      </c>
      <c r="H1063" s="11" t="s">
        <v>20</v>
      </c>
      <c r="I1063" s="11" t="s">
        <v>479</v>
      </c>
      <c r="J1063" s="11" t="s">
        <v>480</v>
      </c>
      <c r="K1063" s="11" t="s">
        <v>23</v>
      </c>
      <c r="L1063" s="19">
        <f>VLOOKUP($A1063,'PtEverglades GTs'!$A:$Z,17,0)</f>
        <v>42705</v>
      </c>
      <c r="M1063" s="6">
        <f>VLOOKUP($A1063,'PtEverglades GTs'!$A:$Z,24,0)</f>
        <v>39912.179999999993</v>
      </c>
      <c r="N1063" s="6">
        <f>VLOOKUP($A1063,'PtEverglades GTs'!$A:$Z,25,0)</f>
        <v>4426.2074999999986</v>
      </c>
      <c r="O1063" s="6">
        <f>VLOOKUP($A1063,'PtEverglades GTs'!$A:$Z,26,0)</f>
        <v>35485.972499999996</v>
      </c>
      <c r="P1063" s="6">
        <f t="shared" si="17"/>
        <v>0</v>
      </c>
    </row>
    <row r="1064" spans="1:16" x14ac:dyDescent="0.25">
      <c r="A1064" s="11">
        <v>651620019</v>
      </c>
      <c r="B1064" s="11" t="s">
        <v>30</v>
      </c>
      <c r="C1064" s="11" t="s">
        <v>36</v>
      </c>
      <c r="D1064" s="11" t="s">
        <v>478</v>
      </c>
      <c r="E1064" s="11" t="s">
        <v>471</v>
      </c>
      <c r="F1064" s="18">
        <v>40878</v>
      </c>
      <c r="G1064" s="19">
        <v>40878</v>
      </c>
      <c r="H1064" s="11" t="s">
        <v>20</v>
      </c>
      <c r="I1064" s="11" t="s">
        <v>479</v>
      </c>
      <c r="J1064" s="11" t="s">
        <v>480</v>
      </c>
      <c r="K1064" s="11" t="s">
        <v>23</v>
      </c>
      <c r="L1064" s="19">
        <f>VLOOKUP($A1064,'PtEverglades GTs'!$A:$Z,17,0)</f>
        <v>42705</v>
      </c>
      <c r="M1064" s="6">
        <f>VLOOKUP($A1064,'PtEverglades GTs'!$A:$Z,24,0)</f>
        <v>37038.503333333334</v>
      </c>
      <c r="N1064" s="6">
        <f>VLOOKUP($A1064,'PtEverglades GTs'!$A:$Z,25,0)</f>
        <v>5144.6842857142847</v>
      </c>
      <c r="O1064" s="6">
        <f>VLOOKUP($A1064,'PtEverglades GTs'!$A:$Z,26,0)</f>
        <v>31893.819047619043</v>
      </c>
      <c r="P1064" s="6">
        <f t="shared" si="17"/>
        <v>0</v>
      </c>
    </row>
    <row r="1065" spans="1:16" x14ac:dyDescent="0.25">
      <c r="A1065" s="11">
        <v>621906631</v>
      </c>
      <c r="B1065" s="11" t="s">
        <v>30</v>
      </c>
      <c r="C1065" s="11" t="s">
        <v>36</v>
      </c>
      <c r="D1065" s="11" t="s">
        <v>324</v>
      </c>
      <c r="E1065" s="11" t="s">
        <v>462</v>
      </c>
      <c r="F1065" s="18">
        <v>40483</v>
      </c>
      <c r="G1065" s="19">
        <v>40179</v>
      </c>
      <c r="H1065" s="11" t="s">
        <v>20</v>
      </c>
      <c r="I1065" s="11" t="s">
        <v>59</v>
      </c>
      <c r="J1065" s="11" t="s">
        <v>333</v>
      </c>
      <c r="K1065" s="11" t="s">
        <v>23</v>
      </c>
      <c r="L1065" s="19">
        <f>VLOOKUP($A1065,'PtEverglades GTs'!$A:$Z,17,0)</f>
        <v>42705</v>
      </c>
      <c r="M1065" s="6">
        <f>VLOOKUP($A1065,'PtEverglades GTs'!$A:$Z,24,0)</f>
        <v>41295.879166666666</v>
      </c>
      <c r="N1065" s="6">
        <f>VLOOKUP($A1065,'PtEverglades GTs'!$A:$Z,25,0)</f>
        <v>8363.7709947916665</v>
      </c>
      <c r="O1065" s="6">
        <f>VLOOKUP($A1065,'PtEverglades GTs'!$A:$Z,26,0)</f>
        <v>32932.108171874999</v>
      </c>
      <c r="P1065" s="6">
        <f t="shared" si="17"/>
        <v>0</v>
      </c>
    </row>
    <row r="1066" spans="1:16" x14ac:dyDescent="0.25">
      <c r="A1066" s="11">
        <v>80053787</v>
      </c>
      <c r="B1066" s="11" t="s">
        <v>30</v>
      </c>
      <c r="C1066" s="11" t="s">
        <v>36</v>
      </c>
      <c r="D1066" s="11" t="s">
        <v>49</v>
      </c>
      <c r="E1066" s="11" t="s">
        <v>391</v>
      </c>
      <c r="F1066" s="18">
        <v>38687</v>
      </c>
      <c r="G1066" s="19">
        <v>38353</v>
      </c>
      <c r="H1066" s="11" t="s">
        <v>20</v>
      </c>
      <c r="I1066" s="11" t="s">
        <v>48</v>
      </c>
      <c r="J1066" s="11" t="s">
        <v>52</v>
      </c>
      <c r="K1066" s="11" t="s">
        <v>23</v>
      </c>
      <c r="L1066" s="19">
        <f>VLOOKUP($A1066,'PtEverglades GTs'!$A:$Z,17,0)</f>
        <v>42705</v>
      </c>
      <c r="M1066" s="6">
        <f>VLOOKUP($A1066,'PtEverglades GTs'!$A:$Z,24,0)</f>
        <v>120479.69999999998</v>
      </c>
      <c r="N1066" s="6">
        <f>VLOOKUP($A1066,'PtEverglades GTs'!$A:$Z,25,0)</f>
        <v>92066.330583333314</v>
      </c>
      <c r="O1066" s="6">
        <f>VLOOKUP($A1066,'PtEverglades GTs'!$A:$Z,26,0)</f>
        <v>28413.369416666672</v>
      </c>
      <c r="P1066" s="6">
        <f t="shared" si="17"/>
        <v>0</v>
      </c>
    </row>
    <row r="1067" spans="1:16" x14ac:dyDescent="0.25">
      <c r="A1067" s="11">
        <v>44894195</v>
      </c>
      <c r="B1067" s="11" t="s">
        <v>30</v>
      </c>
      <c r="C1067" s="11" t="s">
        <v>36</v>
      </c>
      <c r="D1067" s="11" t="s">
        <v>312</v>
      </c>
      <c r="E1067" s="11" t="s">
        <v>390</v>
      </c>
      <c r="F1067" s="18">
        <v>38047</v>
      </c>
      <c r="G1067" s="19">
        <v>38078</v>
      </c>
      <c r="H1067" s="11" t="s">
        <v>20</v>
      </c>
      <c r="I1067" s="11" t="s">
        <v>55</v>
      </c>
      <c r="J1067" s="11" t="s">
        <v>315</v>
      </c>
      <c r="K1067" s="11" t="s">
        <v>23</v>
      </c>
      <c r="L1067" s="19">
        <f>VLOOKUP($A1067,'PtEverglades GTs'!$A:$Z,17,0)</f>
        <v>42705</v>
      </c>
      <c r="M1067" s="6">
        <f>VLOOKUP($A1067,'PtEverglades GTs'!$A:$Z,24,0)</f>
        <v>48576.33</v>
      </c>
      <c r="N1067" s="6">
        <f>VLOOKUP($A1067,'PtEverglades GTs'!$A:$Z,25,0)</f>
        <v>18037.735329166666</v>
      </c>
      <c r="O1067" s="6">
        <f>VLOOKUP($A1067,'PtEverglades GTs'!$A:$Z,26,0)</f>
        <v>30538.594670833332</v>
      </c>
      <c r="P1067" s="6">
        <f t="shared" si="17"/>
        <v>0</v>
      </c>
    </row>
    <row r="1068" spans="1:16" x14ac:dyDescent="0.25">
      <c r="A1068" s="11">
        <v>651606533</v>
      </c>
      <c r="B1068" s="11" t="s">
        <v>30</v>
      </c>
      <c r="C1068" s="11" t="s">
        <v>36</v>
      </c>
      <c r="D1068" s="11" t="s">
        <v>478</v>
      </c>
      <c r="E1068" s="11" t="s">
        <v>457</v>
      </c>
      <c r="F1068" s="18">
        <v>40118</v>
      </c>
      <c r="G1068" s="19">
        <v>40148</v>
      </c>
      <c r="H1068" s="11" t="s">
        <v>20</v>
      </c>
      <c r="I1068" s="11" t="s">
        <v>479</v>
      </c>
      <c r="J1068" s="11" t="s">
        <v>480</v>
      </c>
      <c r="K1068" s="11" t="s">
        <v>23</v>
      </c>
      <c r="L1068" s="19">
        <f>VLOOKUP($A1068,'PtEverglades GTs'!$A:$Z,17,0)</f>
        <v>42705</v>
      </c>
      <c r="M1068" s="6">
        <f>VLOOKUP($A1068,'PtEverglades GTs'!$A:$Z,24,0)</f>
        <v>26908.896666666664</v>
      </c>
      <c r="N1068" s="6">
        <f>VLOOKUP($A1068,'PtEverglades GTs'!$A:$Z,25,0)</f>
        <v>3235.3317857142847</v>
      </c>
      <c r="O1068" s="6">
        <f>VLOOKUP($A1068,'PtEverglades GTs'!$A:$Z,26,0)</f>
        <v>23673.564880952381</v>
      </c>
      <c r="P1068" s="6">
        <f t="shared" ref="P1068:P1131" si="18">+M1068-N1068-O1068</f>
        <v>0</v>
      </c>
    </row>
    <row r="1069" spans="1:16" x14ac:dyDescent="0.25">
      <c r="A1069" s="11">
        <v>53614</v>
      </c>
      <c r="B1069" s="11" t="s">
        <v>30</v>
      </c>
      <c r="C1069" s="11" t="s">
        <v>36</v>
      </c>
      <c r="D1069" s="11" t="s">
        <v>312</v>
      </c>
      <c r="E1069" s="11" t="s">
        <v>92</v>
      </c>
      <c r="F1069" s="18">
        <v>36708</v>
      </c>
      <c r="G1069" s="19">
        <v>36708</v>
      </c>
      <c r="H1069" s="11" t="s">
        <v>20</v>
      </c>
      <c r="I1069" s="11" t="s">
        <v>55</v>
      </c>
      <c r="J1069" s="11" t="s">
        <v>318</v>
      </c>
      <c r="K1069" s="11" t="s">
        <v>23</v>
      </c>
      <c r="L1069" s="19">
        <f>VLOOKUP($A1069,'PtEverglades GTs'!$A:$Z,17,0)</f>
        <v>42705</v>
      </c>
      <c r="M1069" s="6">
        <f>VLOOKUP($A1069,'PtEverglades GTs'!$A:$Z,24,0)</f>
        <v>48269.439166666663</v>
      </c>
      <c r="N1069" s="6">
        <f>VLOOKUP($A1069,'PtEverglades GTs'!$A:$Z,25,0)</f>
        <v>23846.158611458333</v>
      </c>
      <c r="O1069" s="6">
        <f>VLOOKUP($A1069,'PtEverglades GTs'!$A:$Z,26,0)</f>
        <v>24423.28055520833</v>
      </c>
      <c r="P1069" s="6">
        <f t="shared" si="18"/>
        <v>0</v>
      </c>
    </row>
    <row r="1070" spans="1:16" x14ac:dyDescent="0.25">
      <c r="A1070" s="11">
        <v>54353370</v>
      </c>
      <c r="B1070" s="11" t="s">
        <v>30</v>
      </c>
      <c r="C1070" s="11" t="s">
        <v>36</v>
      </c>
      <c r="D1070" s="11" t="s">
        <v>312</v>
      </c>
      <c r="E1070" s="11" t="s">
        <v>391</v>
      </c>
      <c r="F1070" s="18">
        <v>38443</v>
      </c>
      <c r="G1070" s="19">
        <v>38443</v>
      </c>
      <c r="H1070" s="11" t="s">
        <v>20</v>
      </c>
      <c r="I1070" s="11" t="s">
        <v>55</v>
      </c>
      <c r="J1070" s="11" t="s">
        <v>315</v>
      </c>
      <c r="K1070" s="11" t="s">
        <v>23</v>
      </c>
      <c r="L1070" s="19">
        <f>VLOOKUP($A1070,'PtEverglades GTs'!$A:$Z,17,0)</f>
        <v>42705</v>
      </c>
      <c r="M1070" s="6">
        <f>VLOOKUP($A1070,'PtEverglades GTs'!$A:$Z,24,0)</f>
        <v>37433.458333333328</v>
      </c>
      <c r="N1070" s="6">
        <f>VLOOKUP($A1070,'PtEverglades GTs'!$A:$Z,25,0)</f>
        <v>12751.858281250001</v>
      </c>
      <c r="O1070" s="6">
        <f>VLOOKUP($A1070,'PtEverglades GTs'!$A:$Z,26,0)</f>
        <v>24681.600052083333</v>
      </c>
      <c r="P1070" s="6">
        <f t="shared" si="18"/>
        <v>0</v>
      </c>
    </row>
    <row r="1071" spans="1:16" x14ac:dyDescent="0.25">
      <c r="A1071" s="11">
        <v>651619898</v>
      </c>
      <c r="B1071" s="11" t="s">
        <v>30</v>
      </c>
      <c r="C1071" s="11" t="s">
        <v>36</v>
      </c>
      <c r="D1071" s="11" t="s">
        <v>478</v>
      </c>
      <c r="E1071" s="11" t="s">
        <v>395</v>
      </c>
      <c r="F1071" s="18">
        <v>41183</v>
      </c>
      <c r="G1071" s="19">
        <v>41183</v>
      </c>
      <c r="H1071" s="11" t="s">
        <v>20</v>
      </c>
      <c r="I1071" s="11" t="s">
        <v>479</v>
      </c>
      <c r="J1071" s="11" t="s">
        <v>480</v>
      </c>
      <c r="K1071" s="11" t="s">
        <v>23</v>
      </c>
      <c r="L1071" s="19">
        <f>VLOOKUP($A1071,'PtEverglades GTs'!$A:$Z,17,0)</f>
        <v>42705</v>
      </c>
      <c r="M1071" s="6">
        <f>VLOOKUP($A1071,'PtEverglades GTs'!$A:$Z,24,0)</f>
        <v>23581.69</v>
      </c>
      <c r="N1071" s="6">
        <f>VLOOKUP($A1071,'PtEverglades GTs'!$A:$Z,25,0)</f>
        <v>3495.6402380952377</v>
      </c>
      <c r="O1071" s="6">
        <f>VLOOKUP($A1071,'PtEverglades GTs'!$A:$Z,26,0)</f>
        <v>20086.04976190476</v>
      </c>
      <c r="P1071" s="6">
        <f t="shared" si="18"/>
        <v>0</v>
      </c>
    </row>
    <row r="1072" spans="1:16" x14ac:dyDescent="0.25">
      <c r="A1072" s="11">
        <v>49327059</v>
      </c>
      <c r="B1072" s="11" t="s">
        <v>30</v>
      </c>
      <c r="C1072" s="11" t="s">
        <v>36</v>
      </c>
      <c r="D1072" s="11" t="s">
        <v>409</v>
      </c>
      <c r="E1072" s="11" t="s">
        <v>390</v>
      </c>
      <c r="F1072" s="18">
        <v>38169</v>
      </c>
      <c r="G1072" s="19">
        <v>37987</v>
      </c>
      <c r="H1072" s="11" t="s">
        <v>20</v>
      </c>
      <c r="I1072" s="11" t="s">
        <v>69</v>
      </c>
      <c r="J1072" s="11" t="s">
        <v>200</v>
      </c>
      <c r="K1072" s="11" t="s">
        <v>410</v>
      </c>
      <c r="L1072" s="19">
        <f>VLOOKUP($A1072,'PtEverglades GTs'!$A:$Z,17,0)</f>
        <v>42705</v>
      </c>
      <c r="M1072" s="6">
        <f>VLOOKUP($A1072,'PtEverglades GTs'!$A:$Z,24,0)</f>
        <v>38828.423333333332</v>
      </c>
      <c r="N1072" s="6">
        <f>VLOOKUP($A1072,'PtEverglades GTs'!$A:$Z,25,0)</f>
        <v>15723.678758333333</v>
      </c>
      <c r="O1072" s="6">
        <f>VLOOKUP($A1072,'PtEverglades GTs'!$A:$Z,26,0)</f>
        <v>23104.744574999997</v>
      </c>
      <c r="P1072" s="6">
        <f t="shared" si="18"/>
        <v>0</v>
      </c>
    </row>
    <row r="1073" spans="1:16" x14ac:dyDescent="0.25">
      <c r="A1073" s="11">
        <v>651612247</v>
      </c>
      <c r="B1073" s="11" t="s">
        <v>30</v>
      </c>
      <c r="C1073" s="11" t="s">
        <v>36</v>
      </c>
      <c r="D1073" s="11" t="s">
        <v>478</v>
      </c>
      <c r="E1073" s="11" t="s">
        <v>462</v>
      </c>
      <c r="F1073" s="18">
        <v>40452</v>
      </c>
      <c r="G1073" s="19">
        <v>40483</v>
      </c>
      <c r="H1073" s="11" t="s">
        <v>20</v>
      </c>
      <c r="I1073" s="11" t="s">
        <v>479</v>
      </c>
      <c r="J1073" s="11" t="s">
        <v>480</v>
      </c>
      <c r="K1073" s="11" t="s">
        <v>23</v>
      </c>
      <c r="L1073" s="19">
        <f>VLOOKUP($A1073,'PtEverglades GTs'!$A:$Z,17,0)</f>
        <v>42705</v>
      </c>
      <c r="M1073" s="6">
        <f>VLOOKUP($A1073,'PtEverglades GTs'!$A:$Z,24,0)</f>
        <v>22766.058333333334</v>
      </c>
      <c r="N1073" s="6">
        <f>VLOOKUP($A1073,'PtEverglades GTs'!$A:$Z,25,0)</f>
        <v>2949.7292261904759</v>
      </c>
      <c r="O1073" s="6">
        <f>VLOOKUP($A1073,'PtEverglades GTs'!$A:$Z,26,0)</f>
        <v>19816.329107142858</v>
      </c>
      <c r="P1073" s="6">
        <f t="shared" si="18"/>
        <v>0</v>
      </c>
    </row>
    <row r="1074" spans="1:16" x14ac:dyDescent="0.25">
      <c r="A1074" s="11">
        <v>94943811</v>
      </c>
      <c r="B1074" s="11" t="s">
        <v>30</v>
      </c>
      <c r="C1074" s="11" t="s">
        <v>36</v>
      </c>
      <c r="D1074" s="11" t="s">
        <v>324</v>
      </c>
      <c r="E1074" s="11" t="s">
        <v>394</v>
      </c>
      <c r="F1074" s="18">
        <v>39783</v>
      </c>
      <c r="G1074" s="19">
        <v>39448</v>
      </c>
      <c r="H1074" s="11" t="s">
        <v>20</v>
      </c>
      <c r="I1074" s="11" t="s">
        <v>59</v>
      </c>
      <c r="J1074" s="11" t="s">
        <v>460</v>
      </c>
      <c r="K1074" s="11" t="s">
        <v>23</v>
      </c>
      <c r="L1074" s="19">
        <f>VLOOKUP($A1074,'PtEverglades GTs'!$A:$Z,17,0)</f>
        <v>42705</v>
      </c>
      <c r="M1074" s="6">
        <f>VLOOKUP($A1074,'PtEverglades GTs'!$A:$Z,24,0)</f>
        <v>29468.000833333332</v>
      </c>
      <c r="N1074" s="6">
        <f>VLOOKUP($A1074,'PtEverglades GTs'!$A:$Z,25,0)</f>
        <v>7947.1666885416653</v>
      </c>
      <c r="O1074" s="6">
        <f>VLOOKUP($A1074,'PtEverglades GTs'!$A:$Z,26,0)</f>
        <v>21520.834144791668</v>
      </c>
      <c r="P1074" s="6">
        <f t="shared" si="18"/>
        <v>0</v>
      </c>
    </row>
    <row r="1075" spans="1:16" x14ac:dyDescent="0.25">
      <c r="A1075" s="11">
        <v>651613265</v>
      </c>
      <c r="B1075" s="11" t="s">
        <v>30</v>
      </c>
      <c r="C1075" s="11" t="s">
        <v>36</v>
      </c>
      <c r="D1075" s="11" t="s">
        <v>478</v>
      </c>
      <c r="E1075" s="11" t="s">
        <v>462</v>
      </c>
      <c r="F1075" s="18">
        <v>40483</v>
      </c>
      <c r="G1075" s="19">
        <v>40513</v>
      </c>
      <c r="H1075" s="11" t="s">
        <v>20</v>
      </c>
      <c r="I1075" s="11" t="s">
        <v>479</v>
      </c>
      <c r="J1075" s="11" t="s">
        <v>480</v>
      </c>
      <c r="K1075" s="11" t="s">
        <v>23</v>
      </c>
      <c r="L1075" s="19">
        <f>VLOOKUP($A1075,'PtEverglades GTs'!$A:$Z,17,0)</f>
        <v>42705</v>
      </c>
      <c r="M1075" s="6">
        <f>VLOOKUP($A1075,'PtEverglades GTs'!$A:$Z,24,0)</f>
        <v>20744.166666666664</v>
      </c>
      <c r="N1075" s="6">
        <f>VLOOKUP($A1075,'PtEverglades GTs'!$A:$Z,25,0)</f>
        <v>2687.7596428571424</v>
      </c>
      <c r="O1075" s="6">
        <f>VLOOKUP($A1075,'PtEverglades GTs'!$A:$Z,26,0)</f>
        <v>18056.407023809526</v>
      </c>
      <c r="P1075" s="6">
        <f t="shared" si="18"/>
        <v>0</v>
      </c>
    </row>
    <row r="1076" spans="1:16" x14ac:dyDescent="0.25">
      <c r="A1076" s="11">
        <v>640492154</v>
      </c>
      <c r="B1076" s="11" t="s">
        <v>30</v>
      </c>
      <c r="C1076" s="11" t="s">
        <v>36</v>
      </c>
      <c r="D1076" s="11" t="s">
        <v>37</v>
      </c>
      <c r="E1076" s="11" t="s">
        <v>477</v>
      </c>
      <c r="F1076" s="18">
        <v>41275</v>
      </c>
      <c r="G1076" s="19">
        <v>41306</v>
      </c>
      <c r="H1076" s="11" t="s">
        <v>68</v>
      </c>
      <c r="I1076" s="11" t="s">
        <v>39</v>
      </c>
      <c r="J1076" s="11" t="s">
        <v>70</v>
      </c>
      <c r="K1076" s="11" t="s">
        <v>23</v>
      </c>
      <c r="L1076" s="19">
        <f>VLOOKUP($A1076,'PtEverglades GTs'!$A:$Z,17,0)</f>
        <v>42705</v>
      </c>
      <c r="M1076" s="6">
        <f>VLOOKUP($A1076,'PtEverglades GTs'!$A:$Z,24,0)</f>
        <v>24510.612499999999</v>
      </c>
      <c r="N1076" s="6">
        <f>VLOOKUP($A1076,'PtEverglades GTs'!$A:$Z,25,0)</f>
        <v>3618.5218437499998</v>
      </c>
      <c r="O1076" s="6">
        <f>VLOOKUP($A1076,'PtEverglades GTs'!$A:$Z,26,0)</f>
        <v>20892.090656249999</v>
      </c>
      <c r="P1076" s="6">
        <f t="shared" si="18"/>
        <v>0</v>
      </c>
    </row>
    <row r="1077" spans="1:16" x14ac:dyDescent="0.25">
      <c r="A1077" s="11">
        <v>651619887</v>
      </c>
      <c r="B1077" s="11" t="s">
        <v>30</v>
      </c>
      <c r="C1077" s="11" t="s">
        <v>36</v>
      </c>
      <c r="D1077" s="11" t="s">
        <v>478</v>
      </c>
      <c r="E1077" s="11" t="s">
        <v>395</v>
      </c>
      <c r="F1077" s="18">
        <v>41214</v>
      </c>
      <c r="G1077" s="19">
        <v>41214</v>
      </c>
      <c r="H1077" s="11" t="s">
        <v>20</v>
      </c>
      <c r="I1077" s="11" t="s">
        <v>479</v>
      </c>
      <c r="J1077" s="11" t="s">
        <v>480</v>
      </c>
      <c r="K1077" s="11" t="s">
        <v>23</v>
      </c>
      <c r="L1077" s="19">
        <f>VLOOKUP($A1077,'PtEverglades GTs'!$A:$Z,17,0)</f>
        <v>42705</v>
      </c>
      <c r="M1077" s="6">
        <f>VLOOKUP($A1077,'PtEverglades GTs'!$A:$Z,24,0)</f>
        <v>20485.474166666667</v>
      </c>
      <c r="N1077" s="6">
        <f>VLOOKUP($A1077,'PtEverglades GTs'!$A:$Z,25,0)</f>
        <v>3036.6753869047616</v>
      </c>
      <c r="O1077" s="6">
        <f>VLOOKUP($A1077,'PtEverglades GTs'!$A:$Z,26,0)</f>
        <v>17448.798779761906</v>
      </c>
      <c r="P1077" s="6">
        <f t="shared" si="18"/>
        <v>0</v>
      </c>
    </row>
    <row r="1078" spans="1:16" x14ac:dyDescent="0.25">
      <c r="A1078" s="11">
        <v>680922610</v>
      </c>
      <c r="B1078" s="11" t="s">
        <v>30</v>
      </c>
      <c r="C1078" s="11" t="s">
        <v>36</v>
      </c>
      <c r="D1078" s="11" t="s">
        <v>478</v>
      </c>
      <c r="E1078" s="11" t="s">
        <v>491</v>
      </c>
      <c r="F1078" s="18">
        <v>42064</v>
      </c>
      <c r="G1078" s="19">
        <v>40695</v>
      </c>
      <c r="H1078" s="11" t="s">
        <v>20</v>
      </c>
      <c r="I1078" s="11" t="s">
        <v>479</v>
      </c>
      <c r="J1078" s="11" t="s">
        <v>493</v>
      </c>
      <c r="K1078" s="11" t="s">
        <v>23</v>
      </c>
      <c r="L1078" s="19">
        <f>VLOOKUP($A1078,'PtEverglades GTs'!$A:$Z,17,0)</f>
        <v>42705</v>
      </c>
      <c r="M1078" s="6">
        <f>VLOOKUP($A1078,'PtEverglades GTs'!$A:$Z,24,0)</f>
        <v>18700.714999999997</v>
      </c>
      <c r="N1078" s="6">
        <f>VLOOKUP($A1078,'PtEverglades GTs'!$A:$Z,25,0)</f>
        <v>3273.9450595238091</v>
      </c>
      <c r="O1078" s="6">
        <f>VLOOKUP($A1078,'PtEverglades GTs'!$A:$Z,26,0)</f>
        <v>15426.769940476188</v>
      </c>
      <c r="P1078" s="6">
        <f t="shared" si="18"/>
        <v>0</v>
      </c>
    </row>
    <row r="1079" spans="1:16" x14ac:dyDescent="0.25">
      <c r="A1079" s="11">
        <v>91043697</v>
      </c>
      <c r="B1079" s="11" t="s">
        <v>30</v>
      </c>
      <c r="C1079" s="11" t="s">
        <v>36</v>
      </c>
      <c r="D1079" s="11" t="s">
        <v>324</v>
      </c>
      <c r="E1079" s="11" t="s">
        <v>394</v>
      </c>
      <c r="F1079" s="18">
        <v>39539</v>
      </c>
      <c r="G1079" s="19">
        <v>39448</v>
      </c>
      <c r="H1079" s="11" t="s">
        <v>20</v>
      </c>
      <c r="I1079" s="11" t="s">
        <v>59</v>
      </c>
      <c r="J1079" s="11" t="s">
        <v>333</v>
      </c>
      <c r="K1079" s="11" t="s">
        <v>23</v>
      </c>
      <c r="L1079" s="19">
        <f>VLOOKUP($A1079,'PtEverglades GTs'!$A:$Z,17,0)</f>
        <v>42705</v>
      </c>
      <c r="M1079" s="6">
        <f>VLOOKUP($A1079,'PtEverglades GTs'!$A:$Z,24,0)</f>
        <v>24378.044166666667</v>
      </c>
      <c r="N1079" s="6">
        <f>VLOOKUP($A1079,'PtEverglades GTs'!$A:$Z,25,0)</f>
        <v>6574.4694927083328</v>
      </c>
      <c r="O1079" s="6">
        <f>VLOOKUP($A1079,'PtEverglades GTs'!$A:$Z,26,0)</f>
        <v>17803.57467395833</v>
      </c>
      <c r="P1079" s="6">
        <f t="shared" si="18"/>
        <v>0</v>
      </c>
    </row>
    <row r="1080" spans="1:16" x14ac:dyDescent="0.25">
      <c r="A1080" s="11">
        <v>91043736</v>
      </c>
      <c r="B1080" s="11" t="s">
        <v>30</v>
      </c>
      <c r="C1080" s="11" t="s">
        <v>36</v>
      </c>
      <c r="D1080" s="11" t="s">
        <v>324</v>
      </c>
      <c r="E1080" s="11" t="s">
        <v>394</v>
      </c>
      <c r="F1080" s="18">
        <v>39539</v>
      </c>
      <c r="G1080" s="19">
        <v>39448</v>
      </c>
      <c r="H1080" s="11" t="s">
        <v>20</v>
      </c>
      <c r="I1080" s="11" t="s">
        <v>59</v>
      </c>
      <c r="J1080" s="11" t="s">
        <v>334</v>
      </c>
      <c r="K1080" s="11" t="s">
        <v>23</v>
      </c>
      <c r="L1080" s="19">
        <f>VLOOKUP($A1080,'PtEverglades GTs'!$A:$Z,17,0)</f>
        <v>42705</v>
      </c>
      <c r="M1080" s="6">
        <f>VLOOKUP($A1080,'PtEverglades GTs'!$A:$Z,24,0)</f>
        <v>24376.99</v>
      </c>
      <c r="N1080" s="6">
        <f>VLOOKUP($A1080,'PtEverglades GTs'!$A:$Z,25,0)</f>
        <v>6574.1851541666665</v>
      </c>
      <c r="O1080" s="6">
        <f>VLOOKUP($A1080,'PtEverglades GTs'!$A:$Z,26,0)</f>
        <v>17802.804845833336</v>
      </c>
      <c r="P1080" s="6">
        <f t="shared" si="18"/>
        <v>0</v>
      </c>
    </row>
    <row r="1081" spans="1:16" x14ac:dyDescent="0.25">
      <c r="A1081" s="11">
        <v>54621</v>
      </c>
      <c r="B1081" s="11" t="s">
        <v>30</v>
      </c>
      <c r="C1081" s="11" t="s">
        <v>36</v>
      </c>
      <c r="D1081" s="11" t="s">
        <v>324</v>
      </c>
      <c r="E1081" s="11" t="s">
        <v>38</v>
      </c>
      <c r="F1081" s="18">
        <v>33786</v>
      </c>
      <c r="G1081" s="19">
        <v>33786</v>
      </c>
      <c r="H1081" s="11" t="s">
        <v>20</v>
      </c>
      <c r="I1081" s="11" t="s">
        <v>59</v>
      </c>
      <c r="J1081" s="11" t="s">
        <v>360</v>
      </c>
      <c r="K1081" s="11" t="s">
        <v>23</v>
      </c>
      <c r="L1081" s="19">
        <f>VLOOKUP($A1081,'PtEverglades GTs'!$A:$Z,17,0)</f>
        <v>42705</v>
      </c>
      <c r="M1081" s="6">
        <f>VLOOKUP($A1081,'PtEverglades GTs'!$A:$Z,24,0)</f>
        <v>77319.724166666652</v>
      </c>
      <c r="N1081" s="6">
        <f>VLOOKUP($A1081,'PtEverglades GTs'!$A:$Z,25,0)</f>
        <v>62391.666092708321</v>
      </c>
      <c r="O1081" s="6">
        <f>VLOOKUP($A1081,'PtEverglades GTs'!$A:$Z,26,0)</f>
        <v>14928.058073958333</v>
      </c>
      <c r="P1081" s="6">
        <f t="shared" si="18"/>
        <v>0</v>
      </c>
    </row>
    <row r="1082" spans="1:16" x14ac:dyDescent="0.25">
      <c r="A1082" s="11">
        <v>57927454</v>
      </c>
      <c r="B1082" s="11" t="s">
        <v>30</v>
      </c>
      <c r="C1082" s="11" t="s">
        <v>36</v>
      </c>
      <c r="D1082" s="11" t="s">
        <v>324</v>
      </c>
      <c r="E1082" s="11" t="s">
        <v>391</v>
      </c>
      <c r="F1082" s="18">
        <v>38626</v>
      </c>
      <c r="G1082" s="19">
        <v>38353</v>
      </c>
      <c r="H1082" s="11" t="s">
        <v>20</v>
      </c>
      <c r="I1082" s="11" t="s">
        <v>59</v>
      </c>
      <c r="J1082" s="11" t="s">
        <v>333</v>
      </c>
      <c r="K1082" s="11" t="s">
        <v>23</v>
      </c>
      <c r="L1082" s="19">
        <f>VLOOKUP($A1082,'PtEverglades GTs'!$A:$Z,17,0)</f>
        <v>42705</v>
      </c>
      <c r="M1082" s="6">
        <f>VLOOKUP($A1082,'PtEverglades GTs'!$A:$Z,24,0)</f>
        <v>26416.142499999998</v>
      </c>
      <c r="N1082" s="6">
        <f>VLOOKUP($A1082,'PtEverglades GTs'!$A:$Z,25,0)</f>
        <v>9785.0979072916653</v>
      </c>
      <c r="O1082" s="6">
        <f>VLOOKUP($A1082,'PtEverglades GTs'!$A:$Z,26,0)</f>
        <v>16631.044592708335</v>
      </c>
      <c r="P1082" s="6">
        <f t="shared" si="18"/>
        <v>0</v>
      </c>
    </row>
    <row r="1083" spans="1:16" x14ac:dyDescent="0.25">
      <c r="A1083" s="11">
        <v>52012448</v>
      </c>
      <c r="B1083" s="11" t="s">
        <v>30</v>
      </c>
      <c r="C1083" s="11" t="s">
        <v>36</v>
      </c>
      <c r="D1083" s="11" t="s">
        <v>49</v>
      </c>
      <c r="E1083" s="11" t="s">
        <v>391</v>
      </c>
      <c r="F1083" s="18">
        <v>38353</v>
      </c>
      <c r="G1083" s="19">
        <v>38353</v>
      </c>
      <c r="H1083" s="11" t="s">
        <v>20</v>
      </c>
      <c r="I1083" s="11" t="s">
        <v>48</v>
      </c>
      <c r="J1083" s="11" t="s">
        <v>52</v>
      </c>
      <c r="K1083" s="11" t="s">
        <v>23</v>
      </c>
      <c r="L1083" s="19">
        <f>VLOOKUP($A1083,'PtEverglades GTs'!$A:$Z,17,0)</f>
        <v>42705</v>
      </c>
      <c r="M1083" s="6">
        <f>VLOOKUP($A1083,'PtEverglades GTs'!$A:$Z,24,0)</f>
        <v>56958.256666666661</v>
      </c>
      <c r="N1083" s="6">
        <f>VLOOKUP($A1083,'PtEverglades GTs'!$A:$Z,25,0)</f>
        <v>43525.489241666663</v>
      </c>
      <c r="O1083" s="6">
        <f>VLOOKUP($A1083,'PtEverglades GTs'!$A:$Z,26,0)</f>
        <v>13432.767425000004</v>
      </c>
      <c r="P1083" s="6">
        <f t="shared" si="18"/>
        <v>0</v>
      </c>
    </row>
    <row r="1084" spans="1:16" x14ac:dyDescent="0.25">
      <c r="A1084" s="11">
        <v>651619942</v>
      </c>
      <c r="B1084" s="11" t="s">
        <v>30</v>
      </c>
      <c r="C1084" s="11" t="s">
        <v>36</v>
      </c>
      <c r="D1084" s="11" t="s">
        <v>478</v>
      </c>
      <c r="E1084" s="11" t="s">
        <v>395</v>
      </c>
      <c r="F1084" s="18">
        <v>41244</v>
      </c>
      <c r="G1084" s="19">
        <v>41244</v>
      </c>
      <c r="H1084" s="11" t="s">
        <v>20</v>
      </c>
      <c r="I1084" s="11" t="s">
        <v>479</v>
      </c>
      <c r="J1084" s="11" t="s">
        <v>480</v>
      </c>
      <c r="K1084" s="11" t="s">
        <v>23</v>
      </c>
      <c r="L1084" s="19">
        <f>VLOOKUP($A1084,'PtEverglades GTs'!$A:$Z,17,0)</f>
        <v>42705</v>
      </c>
      <c r="M1084" s="6">
        <f>VLOOKUP($A1084,'PtEverglades GTs'!$A:$Z,24,0)</f>
        <v>14638.827499999999</v>
      </c>
      <c r="N1084" s="6">
        <f>VLOOKUP($A1084,'PtEverglades GTs'!$A:$Z,25,0)</f>
        <v>2169.9880059523803</v>
      </c>
      <c r="O1084" s="6">
        <f>VLOOKUP($A1084,'PtEverglades GTs'!$A:$Z,26,0)</f>
        <v>12468.839494047617</v>
      </c>
      <c r="P1084" s="6">
        <f t="shared" si="18"/>
        <v>0</v>
      </c>
    </row>
    <row r="1085" spans="1:16" x14ac:dyDescent="0.25">
      <c r="A1085" s="11">
        <v>651620008</v>
      </c>
      <c r="B1085" s="11" t="s">
        <v>30</v>
      </c>
      <c r="C1085" s="11" t="s">
        <v>36</v>
      </c>
      <c r="D1085" s="11" t="s">
        <v>478</v>
      </c>
      <c r="E1085" s="11" t="s">
        <v>395</v>
      </c>
      <c r="F1085" s="18">
        <v>40909</v>
      </c>
      <c r="G1085" s="19">
        <v>40909</v>
      </c>
      <c r="H1085" s="11" t="s">
        <v>20</v>
      </c>
      <c r="I1085" s="11" t="s">
        <v>479</v>
      </c>
      <c r="J1085" s="11" t="s">
        <v>480</v>
      </c>
      <c r="K1085" s="11" t="s">
        <v>23</v>
      </c>
      <c r="L1085" s="19">
        <f>VLOOKUP($A1085,'PtEverglades GTs'!$A:$Z,17,0)</f>
        <v>42705</v>
      </c>
      <c r="M1085" s="6">
        <f>VLOOKUP($A1085,'PtEverglades GTs'!$A:$Z,24,0)</f>
        <v>14511.475</v>
      </c>
      <c r="N1085" s="6">
        <f>VLOOKUP($A1085,'PtEverglades GTs'!$A:$Z,25,0)</f>
        <v>2151.1148214285708</v>
      </c>
      <c r="O1085" s="6">
        <f>VLOOKUP($A1085,'PtEverglades GTs'!$A:$Z,26,0)</f>
        <v>12360.360178571429</v>
      </c>
      <c r="P1085" s="6">
        <f t="shared" si="18"/>
        <v>0</v>
      </c>
    </row>
    <row r="1086" spans="1:16" x14ac:dyDescent="0.25">
      <c r="A1086" s="11">
        <v>49066487</v>
      </c>
      <c r="B1086" s="11" t="s">
        <v>30</v>
      </c>
      <c r="C1086" s="11" t="s">
        <v>36</v>
      </c>
      <c r="D1086" s="11" t="s">
        <v>324</v>
      </c>
      <c r="E1086" s="11" t="s">
        <v>390</v>
      </c>
      <c r="F1086" s="18">
        <v>38292</v>
      </c>
      <c r="G1086" s="19">
        <v>37987</v>
      </c>
      <c r="H1086" s="11" t="s">
        <v>20</v>
      </c>
      <c r="I1086" s="11" t="s">
        <v>59</v>
      </c>
      <c r="J1086" s="11" t="s">
        <v>333</v>
      </c>
      <c r="K1086" s="11" t="s">
        <v>23</v>
      </c>
      <c r="L1086" s="19">
        <f>VLOOKUP($A1086,'PtEverglades GTs'!$A:$Z,17,0)</f>
        <v>42705</v>
      </c>
      <c r="M1086" s="6">
        <f>VLOOKUP($A1086,'PtEverglades GTs'!$A:$Z,24,0)</f>
        <v>23579.141666666666</v>
      </c>
      <c r="N1086" s="6">
        <f>VLOOKUP($A1086,'PtEverglades GTs'!$A:$Z,25,0)</f>
        <v>9525.9458020833335</v>
      </c>
      <c r="O1086" s="6">
        <f>VLOOKUP($A1086,'PtEverglades GTs'!$A:$Z,26,0)</f>
        <v>14053.195864583333</v>
      </c>
      <c r="P1086" s="6">
        <f t="shared" si="18"/>
        <v>0</v>
      </c>
    </row>
    <row r="1087" spans="1:16" x14ac:dyDescent="0.25">
      <c r="A1087" s="11">
        <v>55558</v>
      </c>
      <c r="B1087" s="11" t="s">
        <v>30</v>
      </c>
      <c r="C1087" s="11" t="s">
        <v>36</v>
      </c>
      <c r="D1087" s="11" t="s">
        <v>364</v>
      </c>
      <c r="E1087" s="11" t="s">
        <v>38</v>
      </c>
      <c r="F1087" s="18">
        <v>33786</v>
      </c>
      <c r="G1087" s="19">
        <v>33786</v>
      </c>
      <c r="H1087" s="11" t="s">
        <v>20</v>
      </c>
      <c r="I1087" s="11" t="s">
        <v>65</v>
      </c>
      <c r="J1087" s="11" t="s">
        <v>383</v>
      </c>
      <c r="K1087" s="11" t="s">
        <v>23</v>
      </c>
      <c r="L1087" s="19">
        <f>VLOOKUP($A1087,'PtEverglades GTs'!$A:$Z,17,0)</f>
        <v>42705</v>
      </c>
      <c r="M1087" s="6">
        <f>VLOOKUP($A1087,'PtEverglades GTs'!$A:$Z,24,0)</f>
        <v>52585.884999999995</v>
      </c>
      <c r="N1087" s="6">
        <f>VLOOKUP($A1087,'PtEverglades GTs'!$A:$Z,25,0)</f>
        <v>40499.952670833329</v>
      </c>
      <c r="O1087" s="6">
        <f>VLOOKUP($A1087,'PtEverglades GTs'!$A:$Z,26,0)</f>
        <v>12085.932329166664</v>
      </c>
      <c r="P1087" s="6">
        <f t="shared" si="18"/>
        <v>0</v>
      </c>
    </row>
    <row r="1088" spans="1:16" x14ac:dyDescent="0.25">
      <c r="A1088" s="11">
        <v>651635406</v>
      </c>
      <c r="B1088" s="11" t="s">
        <v>30</v>
      </c>
      <c r="C1088" s="11" t="s">
        <v>36</v>
      </c>
      <c r="D1088" s="11" t="s">
        <v>485</v>
      </c>
      <c r="E1088" s="11" t="s">
        <v>477</v>
      </c>
      <c r="F1088" s="18">
        <v>41334</v>
      </c>
      <c r="G1088" s="19">
        <v>41334</v>
      </c>
      <c r="H1088" s="11" t="s">
        <v>20</v>
      </c>
      <c r="I1088" s="11" t="s">
        <v>486</v>
      </c>
      <c r="J1088" s="11" t="s">
        <v>487</v>
      </c>
      <c r="K1088" s="11" t="s">
        <v>23</v>
      </c>
      <c r="L1088" s="19">
        <f>VLOOKUP($A1088,'PtEverglades GTs'!$A:$Z,17,0)</f>
        <v>42705</v>
      </c>
      <c r="M1088" s="6">
        <f>VLOOKUP($A1088,'PtEverglades GTs'!$A:$Z,24,0)</f>
        <v>46428.158333333333</v>
      </c>
      <c r="N1088" s="6">
        <f>VLOOKUP($A1088,'PtEverglades GTs'!$A:$Z,25,0)</f>
        <v>55509.298472222217</v>
      </c>
      <c r="O1088" s="6">
        <f>VLOOKUP($A1088,'PtEverglades GTs'!$A:$Z,26,0)</f>
        <v>-9081.1401388888826</v>
      </c>
      <c r="P1088" s="6">
        <f t="shared" si="18"/>
        <v>0</v>
      </c>
    </row>
    <row r="1089" spans="1:16" x14ac:dyDescent="0.25">
      <c r="A1089" s="11">
        <v>674831312</v>
      </c>
      <c r="B1089" s="11" t="s">
        <v>30</v>
      </c>
      <c r="C1089" s="11" t="s">
        <v>36</v>
      </c>
      <c r="D1089" s="11" t="s">
        <v>478</v>
      </c>
      <c r="E1089" s="11" t="s">
        <v>471</v>
      </c>
      <c r="F1089" s="18">
        <v>40695</v>
      </c>
      <c r="G1089" s="19">
        <v>40909</v>
      </c>
      <c r="H1089" s="11" t="s">
        <v>20</v>
      </c>
      <c r="I1089" s="11" t="s">
        <v>479</v>
      </c>
      <c r="J1089" s="11" t="s">
        <v>484</v>
      </c>
      <c r="K1089" s="11" t="s">
        <v>23</v>
      </c>
      <c r="L1089" s="19">
        <f>VLOOKUP($A1089,'PtEverglades GTs'!$A:$Z,17,0)</f>
        <v>42705</v>
      </c>
      <c r="M1089" s="6">
        <f>VLOOKUP($A1089,'PtEverglades GTs'!$A:$Z,24,0)</f>
        <v>12140.333333333332</v>
      </c>
      <c r="N1089" s="6">
        <f>VLOOKUP($A1089,'PtEverglades GTs'!$A:$Z,25,0)</f>
        <v>1686.3091666666667</v>
      </c>
      <c r="O1089" s="6">
        <f>VLOOKUP($A1089,'PtEverglades GTs'!$A:$Z,26,0)</f>
        <v>10454.024166666666</v>
      </c>
      <c r="P1089" s="6">
        <f t="shared" si="18"/>
        <v>0</v>
      </c>
    </row>
    <row r="1090" spans="1:16" x14ac:dyDescent="0.25">
      <c r="A1090" s="11">
        <v>651619920</v>
      </c>
      <c r="B1090" s="11" t="s">
        <v>30</v>
      </c>
      <c r="C1090" s="11" t="s">
        <v>36</v>
      </c>
      <c r="D1090" s="11" t="s">
        <v>478</v>
      </c>
      <c r="E1090" s="11" t="s">
        <v>471</v>
      </c>
      <c r="F1090" s="18">
        <v>40878</v>
      </c>
      <c r="G1090" s="19">
        <v>40878</v>
      </c>
      <c r="H1090" s="11" t="s">
        <v>20</v>
      </c>
      <c r="I1090" s="11" t="s">
        <v>479</v>
      </c>
      <c r="J1090" s="11" t="s">
        <v>480</v>
      </c>
      <c r="K1090" s="11" t="s">
        <v>23</v>
      </c>
      <c r="L1090" s="19">
        <f>VLOOKUP($A1090,'PtEverglades GTs'!$A:$Z,17,0)</f>
        <v>42705</v>
      </c>
      <c r="M1090" s="6">
        <f>VLOOKUP($A1090,'PtEverglades GTs'!$A:$Z,24,0)</f>
        <v>10908.333333333332</v>
      </c>
      <c r="N1090" s="6">
        <f>VLOOKUP($A1090,'PtEverglades GTs'!$A:$Z,25,0)</f>
        <v>1515.1766666666667</v>
      </c>
      <c r="O1090" s="6">
        <f>VLOOKUP($A1090,'PtEverglades GTs'!$A:$Z,26,0)</f>
        <v>9393.1566666666658</v>
      </c>
      <c r="P1090" s="6">
        <f t="shared" si="18"/>
        <v>0</v>
      </c>
    </row>
    <row r="1091" spans="1:16" x14ac:dyDescent="0.25">
      <c r="A1091" s="11">
        <v>681379451</v>
      </c>
      <c r="B1091" s="11" t="s">
        <v>30</v>
      </c>
      <c r="C1091" s="11" t="s">
        <v>36</v>
      </c>
      <c r="D1091" s="11" t="s">
        <v>478</v>
      </c>
      <c r="E1091" s="11" t="s">
        <v>477</v>
      </c>
      <c r="F1091" s="18">
        <v>41334</v>
      </c>
      <c r="G1091" s="19">
        <v>41334</v>
      </c>
      <c r="H1091" s="11" t="s">
        <v>20</v>
      </c>
      <c r="I1091" s="11" t="s">
        <v>479</v>
      </c>
      <c r="J1091" s="11" t="s">
        <v>480</v>
      </c>
      <c r="K1091" s="11" t="s">
        <v>23</v>
      </c>
      <c r="L1091" s="19">
        <f>VLOOKUP($A1091,'PtEverglades GTs'!$A:$Z,17,0)</f>
        <v>42705</v>
      </c>
      <c r="M1091" s="6">
        <f>VLOOKUP($A1091,'PtEverglades GTs'!$A:$Z,24,0)</f>
        <v>10160.333333333332</v>
      </c>
      <c r="N1091" s="6">
        <f>VLOOKUP($A1091,'PtEverglades GTs'!$A:$Z,25,0)</f>
        <v>1600.9544047619045</v>
      </c>
      <c r="O1091" s="6">
        <f>VLOOKUP($A1091,'PtEverglades GTs'!$A:$Z,26,0)</f>
        <v>8559.3789285714283</v>
      </c>
      <c r="P1091" s="6">
        <f t="shared" si="18"/>
        <v>0</v>
      </c>
    </row>
    <row r="1092" spans="1:16" x14ac:dyDescent="0.25">
      <c r="A1092" s="11">
        <v>651619909</v>
      </c>
      <c r="B1092" s="11" t="s">
        <v>30</v>
      </c>
      <c r="C1092" s="11" t="s">
        <v>36</v>
      </c>
      <c r="D1092" s="11" t="s">
        <v>478</v>
      </c>
      <c r="E1092" s="11" t="s">
        <v>395</v>
      </c>
      <c r="F1092" s="18">
        <v>41153</v>
      </c>
      <c r="G1092" s="19">
        <v>41153</v>
      </c>
      <c r="H1092" s="11" t="s">
        <v>20</v>
      </c>
      <c r="I1092" s="11" t="s">
        <v>479</v>
      </c>
      <c r="J1092" s="11" t="s">
        <v>480</v>
      </c>
      <c r="K1092" s="11" t="s">
        <v>23</v>
      </c>
      <c r="L1092" s="19">
        <f>VLOOKUP($A1092,'PtEverglades GTs'!$A:$Z,17,0)</f>
        <v>42705</v>
      </c>
      <c r="M1092" s="6">
        <f>VLOOKUP($A1092,'PtEverglades GTs'!$A:$Z,24,0)</f>
        <v>9722.2949999999983</v>
      </c>
      <c r="N1092" s="6">
        <f>VLOOKUP($A1092,'PtEverglades GTs'!$A:$Z,25,0)</f>
        <v>1441.1866071428569</v>
      </c>
      <c r="O1092" s="6">
        <f>VLOOKUP($A1092,'PtEverglades GTs'!$A:$Z,26,0)</f>
        <v>8281.1083928571425</v>
      </c>
      <c r="P1092" s="6">
        <f t="shared" si="18"/>
        <v>0</v>
      </c>
    </row>
    <row r="1093" spans="1:16" x14ac:dyDescent="0.25">
      <c r="A1093" s="11">
        <v>651609046</v>
      </c>
      <c r="B1093" s="11" t="s">
        <v>30</v>
      </c>
      <c r="C1093" s="11" t="s">
        <v>36</v>
      </c>
      <c r="D1093" s="11" t="s">
        <v>478</v>
      </c>
      <c r="E1093" s="11" t="s">
        <v>462</v>
      </c>
      <c r="F1093" s="18">
        <v>40269</v>
      </c>
      <c r="G1093" s="19">
        <v>40299</v>
      </c>
      <c r="H1093" s="11" t="s">
        <v>20</v>
      </c>
      <c r="I1093" s="11" t="s">
        <v>479</v>
      </c>
      <c r="J1093" s="11" t="s">
        <v>480</v>
      </c>
      <c r="K1093" s="11" t="s">
        <v>23</v>
      </c>
      <c r="L1093" s="19">
        <f>VLOOKUP($A1093,'PtEverglades GTs'!$A:$Z,17,0)</f>
        <v>42705</v>
      </c>
      <c r="M1093" s="6">
        <f>VLOOKUP($A1093,'PtEverglades GTs'!$A:$Z,24,0)</f>
        <v>9371.3125</v>
      </c>
      <c r="N1093" s="6">
        <f>VLOOKUP($A1093,'PtEverglades GTs'!$A:$Z,25,0)</f>
        <v>1214.2078273809523</v>
      </c>
      <c r="O1093" s="6">
        <f>VLOOKUP($A1093,'PtEverglades GTs'!$A:$Z,26,0)</f>
        <v>8157.1046726190471</v>
      </c>
      <c r="P1093" s="6">
        <f t="shared" si="18"/>
        <v>0</v>
      </c>
    </row>
    <row r="1094" spans="1:16" x14ac:dyDescent="0.25">
      <c r="A1094" s="11">
        <v>49016</v>
      </c>
      <c r="B1094" s="11" t="s">
        <v>30</v>
      </c>
      <c r="C1094" s="11" t="s">
        <v>36</v>
      </c>
      <c r="D1094" s="11" t="s">
        <v>37</v>
      </c>
      <c r="E1094" s="11" t="s">
        <v>92</v>
      </c>
      <c r="F1094" s="18">
        <v>36708</v>
      </c>
      <c r="G1094" s="19">
        <v>36708</v>
      </c>
      <c r="H1094" s="11" t="s">
        <v>20</v>
      </c>
      <c r="I1094" s="11" t="s">
        <v>39</v>
      </c>
      <c r="J1094" s="11" t="s">
        <v>95</v>
      </c>
      <c r="K1094" s="11" t="s">
        <v>23</v>
      </c>
      <c r="L1094" s="19">
        <f>VLOOKUP($A1094,'PtEverglades GTs'!$A:$Z,17,0)</f>
        <v>42705</v>
      </c>
      <c r="M1094" s="6">
        <f>VLOOKUP($A1094,'PtEverglades GTs'!$A:$Z,24,0)</f>
        <v>49827.35083333333</v>
      </c>
      <c r="N1094" s="6">
        <f>VLOOKUP($A1094,'PtEverglades GTs'!$A:$Z,25,0)</f>
        <v>41940.534647916669</v>
      </c>
      <c r="O1094" s="6">
        <f>VLOOKUP($A1094,'PtEverglades GTs'!$A:$Z,26,0)</f>
        <v>7886.8161854166665</v>
      </c>
      <c r="P1094" s="6">
        <f t="shared" si="18"/>
        <v>0</v>
      </c>
    </row>
    <row r="1095" spans="1:16" x14ac:dyDescent="0.25">
      <c r="A1095" s="11">
        <v>49028</v>
      </c>
      <c r="B1095" s="11" t="s">
        <v>30</v>
      </c>
      <c r="C1095" s="11" t="s">
        <v>36</v>
      </c>
      <c r="D1095" s="11" t="s">
        <v>37</v>
      </c>
      <c r="E1095" s="11" t="s">
        <v>92</v>
      </c>
      <c r="F1095" s="18">
        <v>36708</v>
      </c>
      <c r="G1095" s="19">
        <v>36708</v>
      </c>
      <c r="H1095" s="11" t="s">
        <v>20</v>
      </c>
      <c r="I1095" s="11" t="s">
        <v>39</v>
      </c>
      <c r="J1095" s="11" t="s">
        <v>102</v>
      </c>
      <c r="K1095" s="11" t="s">
        <v>23</v>
      </c>
      <c r="L1095" s="19">
        <f>VLOOKUP($A1095,'PtEverglades GTs'!$A:$Z,17,0)</f>
        <v>42705</v>
      </c>
      <c r="M1095" s="6">
        <f>VLOOKUP($A1095,'PtEverglades GTs'!$A:$Z,24,0)</f>
        <v>49827.35083333333</v>
      </c>
      <c r="N1095" s="6">
        <f>VLOOKUP($A1095,'PtEverglades GTs'!$A:$Z,25,0)</f>
        <v>41940.534647916669</v>
      </c>
      <c r="O1095" s="6">
        <f>VLOOKUP($A1095,'PtEverglades GTs'!$A:$Z,26,0)</f>
        <v>7886.8161854166665</v>
      </c>
      <c r="P1095" s="6">
        <f t="shared" si="18"/>
        <v>0</v>
      </c>
    </row>
    <row r="1096" spans="1:16" x14ac:dyDescent="0.25">
      <c r="A1096" s="11">
        <v>674831329</v>
      </c>
      <c r="B1096" s="11" t="s">
        <v>30</v>
      </c>
      <c r="C1096" s="11" t="s">
        <v>36</v>
      </c>
      <c r="D1096" s="11" t="s">
        <v>478</v>
      </c>
      <c r="E1096" s="11" t="s">
        <v>471</v>
      </c>
      <c r="F1096" s="18">
        <v>40878</v>
      </c>
      <c r="G1096" s="19">
        <v>40878</v>
      </c>
      <c r="H1096" s="11" t="s">
        <v>20</v>
      </c>
      <c r="I1096" s="11" t="s">
        <v>479</v>
      </c>
      <c r="J1096" s="11" t="s">
        <v>484</v>
      </c>
      <c r="K1096" s="11" t="s">
        <v>23</v>
      </c>
      <c r="L1096" s="19">
        <f>VLOOKUP($A1096,'PtEverglades GTs'!$A:$Z,17,0)</f>
        <v>42705</v>
      </c>
      <c r="M1096" s="6">
        <f>VLOOKUP($A1096,'PtEverglades GTs'!$A:$Z,24,0)</f>
        <v>9113.5</v>
      </c>
      <c r="N1096" s="6">
        <f>VLOOKUP($A1096,'PtEverglades GTs'!$A:$Z,25,0)</f>
        <v>1265.8773809523807</v>
      </c>
      <c r="O1096" s="6">
        <f>VLOOKUP($A1096,'PtEverglades GTs'!$A:$Z,26,0)</f>
        <v>7847.6226190476182</v>
      </c>
      <c r="P1096" s="6">
        <f t="shared" si="18"/>
        <v>0</v>
      </c>
    </row>
    <row r="1097" spans="1:16" x14ac:dyDescent="0.25">
      <c r="A1097" s="11">
        <v>651660731</v>
      </c>
      <c r="B1097" s="11" t="s">
        <v>30</v>
      </c>
      <c r="C1097" s="11" t="s">
        <v>36</v>
      </c>
      <c r="D1097" s="11" t="s">
        <v>478</v>
      </c>
      <c r="E1097" s="11" t="s">
        <v>394</v>
      </c>
      <c r="F1097" s="18">
        <v>39753</v>
      </c>
      <c r="G1097" s="19">
        <v>39783</v>
      </c>
      <c r="H1097" s="11" t="s">
        <v>20</v>
      </c>
      <c r="I1097" s="11" t="s">
        <v>479</v>
      </c>
      <c r="J1097" s="11" t="s">
        <v>480</v>
      </c>
      <c r="K1097" s="11" t="s">
        <v>23</v>
      </c>
      <c r="L1097" s="19">
        <f>VLOOKUP($A1097,'PtEverglades GTs'!$A:$Z,17,0)</f>
        <v>42705</v>
      </c>
      <c r="M1097" s="6">
        <f>VLOOKUP($A1097,'PtEverglades GTs'!$A:$Z,24,0)</f>
        <v>8771.3908333333329</v>
      </c>
      <c r="N1097" s="6">
        <f>VLOOKUP($A1097,'PtEverglades GTs'!$A:$Z,25,0)</f>
        <v>972.7322916666667</v>
      </c>
      <c r="O1097" s="6">
        <f>VLOOKUP($A1097,'PtEverglades GTs'!$A:$Z,26,0)</f>
        <v>7798.6585416666667</v>
      </c>
      <c r="P1097" s="6">
        <f t="shared" si="18"/>
        <v>0</v>
      </c>
    </row>
    <row r="1098" spans="1:16" x14ac:dyDescent="0.25">
      <c r="A1098" s="11">
        <v>30395119</v>
      </c>
      <c r="B1098" s="11" t="s">
        <v>30</v>
      </c>
      <c r="C1098" s="11" t="s">
        <v>36</v>
      </c>
      <c r="D1098" s="11" t="s">
        <v>49</v>
      </c>
      <c r="E1098" s="11" t="s">
        <v>396</v>
      </c>
      <c r="F1098" s="18">
        <v>37622</v>
      </c>
      <c r="G1098" s="19">
        <v>37622</v>
      </c>
      <c r="H1098" s="11" t="s">
        <v>20</v>
      </c>
      <c r="I1098" s="11" t="s">
        <v>48</v>
      </c>
      <c r="J1098" s="11" t="s">
        <v>52</v>
      </c>
      <c r="K1098" s="11" t="s">
        <v>23</v>
      </c>
      <c r="L1098" s="19">
        <f>VLOOKUP($A1098,'PtEverglades GTs'!$A:$Z,17,0)</f>
        <v>42705</v>
      </c>
      <c r="M1098" s="6">
        <f>VLOOKUP($A1098,'PtEverglades GTs'!$A:$Z,24,0)</f>
        <v>59052.821666666663</v>
      </c>
      <c r="N1098" s="6">
        <f>VLOOKUP($A1098,'PtEverglades GTs'!$A:$Z,25,0)</f>
        <v>53441.459087499999</v>
      </c>
      <c r="O1098" s="6">
        <f>VLOOKUP($A1098,'PtEverglades GTs'!$A:$Z,26,0)</f>
        <v>5611.3625791666636</v>
      </c>
      <c r="P1098" s="6">
        <f t="shared" si="18"/>
        <v>0</v>
      </c>
    </row>
    <row r="1099" spans="1:16" x14ac:dyDescent="0.25">
      <c r="A1099" s="11">
        <v>99125523</v>
      </c>
      <c r="B1099" s="11" t="s">
        <v>30</v>
      </c>
      <c r="C1099" s="11" t="s">
        <v>36</v>
      </c>
      <c r="D1099" s="11" t="s">
        <v>324</v>
      </c>
      <c r="E1099" s="11" t="s">
        <v>457</v>
      </c>
      <c r="F1099" s="18">
        <v>40118</v>
      </c>
      <c r="G1099" s="19">
        <v>39814</v>
      </c>
      <c r="H1099" s="11" t="s">
        <v>20</v>
      </c>
      <c r="I1099" s="11" t="s">
        <v>59</v>
      </c>
      <c r="J1099" s="11" t="s">
        <v>334</v>
      </c>
      <c r="K1099" s="11" t="s">
        <v>23</v>
      </c>
      <c r="L1099" s="19">
        <f>VLOOKUP($A1099,'PtEverglades GTs'!$A:$Z,17,0)</f>
        <v>42705</v>
      </c>
      <c r="M1099" s="6">
        <f>VLOOKUP($A1099,'PtEverglades GTs'!$A:$Z,24,0)</f>
        <v>10389.747499999999</v>
      </c>
      <c r="N1099" s="6">
        <f>VLOOKUP($A1099,'PtEverglades GTs'!$A:$Z,25,0)</f>
        <v>2453.123371875</v>
      </c>
      <c r="O1099" s="6">
        <f>VLOOKUP($A1099,'PtEverglades GTs'!$A:$Z,26,0)</f>
        <v>7936.6241281249995</v>
      </c>
      <c r="P1099" s="6">
        <f t="shared" si="18"/>
        <v>0</v>
      </c>
    </row>
    <row r="1100" spans="1:16" x14ac:dyDescent="0.25">
      <c r="A1100" s="11">
        <v>96178833</v>
      </c>
      <c r="B1100" s="11" t="s">
        <v>30</v>
      </c>
      <c r="C1100" s="11" t="s">
        <v>36</v>
      </c>
      <c r="D1100" s="11" t="s">
        <v>49</v>
      </c>
      <c r="E1100" s="11" t="s">
        <v>457</v>
      </c>
      <c r="F1100" s="18">
        <v>39965</v>
      </c>
      <c r="G1100" s="19">
        <v>39965</v>
      </c>
      <c r="H1100" s="11" t="s">
        <v>20</v>
      </c>
      <c r="I1100" s="11" t="s">
        <v>48</v>
      </c>
      <c r="J1100" s="11" t="s">
        <v>407</v>
      </c>
      <c r="K1100" s="11" t="s">
        <v>23</v>
      </c>
      <c r="L1100" s="19">
        <f>VLOOKUP($A1100,'PtEverglades GTs'!$A:$Z,17,0)</f>
        <v>42705</v>
      </c>
      <c r="M1100" s="6">
        <f>VLOOKUP($A1100,'PtEverglades GTs'!$A:$Z,24,0)</f>
        <v>14432.577499999999</v>
      </c>
      <c r="N1100" s="6">
        <f>VLOOKUP($A1100,'PtEverglades GTs'!$A:$Z,25,0)</f>
        <v>6964.2895437500001</v>
      </c>
      <c r="O1100" s="6">
        <f>VLOOKUP($A1100,'PtEverglades GTs'!$A:$Z,26,0)</f>
        <v>7468.2879562499984</v>
      </c>
      <c r="P1100" s="6">
        <f t="shared" si="18"/>
        <v>0</v>
      </c>
    </row>
    <row r="1101" spans="1:16" x14ac:dyDescent="0.25">
      <c r="A1101" s="11">
        <v>674831380</v>
      </c>
      <c r="B1101" s="11" t="s">
        <v>30</v>
      </c>
      <c r="C1101" s="11" t="s">
        <v>36</v>
      </c>
      <c r="D1101" s="11" t="s">
        <v>478</v>
      </c>
      <c r="E1101" s="11" t="s">
        <v>457</v>
      </c>
      <c r="F1101" s="18">
        <v>40118</v>
      </c>
      <c r="G1101" s="19">
        <v>40148</v>
      </c>
      <c r="H1101" s="11" t="s">
        <v>20</v>
      </c>
      <c r="I1101" s="11" t="s">
        <v>479</v>
      </c>
      <c r="J1101" s="11" t="s">
        <v>484</v>
      </c>
      <c r="K1101" s="11" t="s">
        <v>23</v>
      </c>
      <c r="L1101" s="19">
        <f>VLOOKUP($A1101,'PtEverglades GTs'!$A:$Z,17,0)</f>
        <v>42705</v>
      </c>
      <c r="M1101" s="6">
        <f>VLOOKUP($A1101,'PtEverglades GTs'!$A:$Z,24,0)</f>
        <v>7512.770833333333</v>
      </c>
      <c r="N1101" s="6">
        <f>VLOOKUP($A1101,'PtEverglades GTs'!$A:$Z,25,0)</f>
        <v>903.28038690476194</v>
      </c>
      <c r="O1101" s="6">
        <f>VLOOKUP($A1101,'PtEverglades GTs'!$A:$Z,26,0)</f>
        <v>6609.490446428571</v>
      </c>
      <c r="P1101" s="6">
        <f t="shared" si="18"/>
        <v>0</v>
      </c>
    </row>
    <row r="1102" spans="1:16" x14ac:dyDescent="0.25">
      <c r="A1102" s="11">
        <v>30395093</v>
      </c>
      <c r="B1102" s="11" t="s">
        <v>30</v>
      </c>
      <c r="C1102" s="11" t="s">
        <v>36</v>
      </c>
      <c r="D1102" s="11" t="s">
        <v>49</v>
      </c>
      <c r="E1102" s="11" t="s">
        <v>389</v>
      </c>
      <c r="F1102" s="18">
        <v>37591</v>
      </c>
      <c r="G1102" s="19">
        <v>37257</v>
      </c>
      <c r="H1102" s="11" t="s">
        <v>20</v>
      </c>
      <c r="I1102" s="11" t="s">
        <v>48</v>
      </c>
      <c r="J1102" s="11" t="s">
        <v>280</v>
      </c>
      <c r="K1102" s="11" t="s">
        <v>23</v>
      </c>
      <c r="L1102" s="19">
        <f>VLOOKUP($A1102,'PtEverglades GTs'!$A:$Z,17,0)</f>
        <v>42705</v>
      </c>
      <c r="M1102" s="6">
        <f>VLOOKUP($A1102,'PtEverglades GTs'!$A:$Z,24,0)</f>
        <v>110265.4025</v>
      </c>
      <c r="N1102" s="6">
        <f>VLOOKUP($A1102,'PtEverglades GTs'!$A:$Z,25,0)</f>
        <v>107551.06543958333</v>
      </c>
      <c r="O1102" s="6">
        <f>VLOOKUP($A1102,'PtEverglades GTs'!$A:$Z,26,0)</f>
        <v>2714.3370604166666</v>
      </c>
      <c r="P1102" s="6">
        <f t="shared" si="18"/>
        <v>3.637978807091713E-12</v>
      </c>
    </row>
    <row r="1103" spans="1:16" x14ac:dyDescent="0.25">
      <c r="A1103" s="11">
        <v>634597242</v>
      </c>
      <c r="B1103" s="11" t="s">
        <v>30</v>
      </c>
      <c r="C1103" s="11" t="s">
        <v>36</v>
      </c>
      <c r="D1103" s="11" t="s">
        <v>49</v>
      </c>
      <c r="E1103" s="11" t="s">
        <v>395</v>
      </c>
      <c r="F1103" s="18">
        <v>40969</v>
      </c>
      <c r="G1103" s="19">
        <v>40969</v>
      </c>
      <c r="H1103" s="11" t="s">
        <v>20</v>
      </c>
      <c r="I1103" s="11" t="s">
        <v>48</v>
      </c>
      <c r="J1103" s="11" t="s">
        <v>407</v>
      </c>
      <c r="K1103" s="11" t="s">
        <v>23</v>
      </c>
      <c r="L1103" s="19">
        <f>VLOOKUP($A1103,'PtEverglades GTs'!$A:$Z,17,0)</f>
        <v>42705</v>
      </c>
      <c r="M1103" s="6">
        <f>VLOOKUP($A1103,'PtEverglades GTs'!$A:$Z,24,0)</f>
        <v>9559.3391666666666</v>
      </c>
      <c r="N1103" s="6">
        <f>VLOOKUP($A1103,'PtEverglades GTs'!$A:$Z,25,0)</f>
        <v>2593.6402479166668</v>
      </c>
      <c r="O1103" s="6">
        <f>VLOOKUP($A1103,'PtEverglades GTs'!$A:$Z,26,0)</f>
        <v>6965.6989187500003</v>
      </c>
      <c r="P1103" s="6">
        <f t="shared" si="18"/>
        <v>0</v>
      </c>
    </row>
    <row r="1104" spans="1:16" x14ac:dyDescent="0.25">
      <c r="A1104" s="11">
        <v>684391415</v>
      </c>
      <c r="B1104" s="11" t="s">
        <v>30</v>
      </c>
      <c r="C1104" s="11" t="s">
        <v>36</v>
      </c>
      <c r="D1104" s="11" t="s">
        <v>478</v>
      </c>
      <c r="E1104" s="11" t="s">
        <v>491</v>
      </c>
      <c r="F1104" s="18">
        <v>42125</v>
      </c>
      <c r="G1104" s="19">
        <v>42125</v>
      </c>
      <c r="H1104" s="11" t="s">
        <v>20</v>
      </c>
      <c r="I1104" s="11" t="s">
        <v>479</v>
      </c>
      <c r="J1104" s="11" t="s">
        <v>480</v>
      </c>
      <c r="K1104" s="11" t="s">
        <v>23</v>
      </c>
      <c r="L1104" s="19">
        <f>VLOOKUP($A1104,'PtEverglades GTs'!$A:$Z,17,0)</f>
        <v>42705</v>
      </c>
      <c r="M1104" s="6">
        <f>VLOOKUP($A1104,'PtEverglades GTs'!$A:$Z,24,0)</f>
        <v>7005.7166666666672</v>
      </c>
      <c r="N1104" s="6">
        <f>VLOOKUP($A1104,'PtEverglades GTs'!$A:$Z,25,0)</f>
        <v>1226.5</v>
      </c>
      <c r="O1104" s="6">
        <f>VLOOKUP($A1104,'PtEverglades GTs'!$A:$Z,26,0)</f>
        <v>5779.2166666666672</v>
      </c>
      <c r="P1104" s="6">
        <f t="shared" si="18"/>
        <v>0</v>
      </c>
    </row>
    <row r="1105" spans="1:16" x14ac:dyDescent="0.25">
      <c r="A1105" s="11">
        <v>55194</v>
      </c>
      <c r="B1105" s="11" t="s">
        <v>30</v>
      </c>
      <c r="C1105" s="11" t="s">
        <v>36</v>
      </c>
      <c r="D1105" s="11" t="s">
        <v>364</v>
      </c>
      <c r="E1105" s="11" t="s">
        <v>87</v>
      </c>
      <c r="F1105" s="18">
        <v>33420</v>
      </c>
      <c r="G1105" s="19">
        <v>33420</v>
      </c>
      <c r="H1105" s="11" t="s">
        <v>20</v>
      </c>
      <c r="I1105" s="11" t="s">
        <v>65</v>
      </c>
      <c r="J1105" s="11" t="s">
        <v>377</v>
      </c>
      <c r="K1105" s="11" t="s">
        <v>23</v>
      </c>
      <c r="L1105" s="19">
        <f>VLOOKUP($A1105,'PtEverglades GTs'!$A:$Z,17,0)</f>
        <v>42705</v>
      </c>
      <c r="M1105" s="6">
        <f>VLOOKUP($A1105,'PtEverglades GTs'!$A:$Z,24,0)</f>
        <v>30421.416666666664</v>
      </c>
      <c r="N1105" s="6">
        <f>VLOOKUP($A1105,'PtEverglades GTs'!$A:$Z,25,0)</f>
        <v>24401.329791666667</v>
      </c>
      <c r="O1105" s="6">
        <f>VLOOKUP($A1105,'PtEverglades GTs'!$A:$Z,26,0)</f>
        <v>6020.086875</v>
      </c>
      <c r="P1105" s="6">
        <f t="shared" si="18"/>
        <v>0</v>
      </c>
    </row>
    <row r="1106" spans="1:16" x14ac:dyDescent="0.25">
      <c r="A1106" s="11">
        <v>54466</v>
      </c>
      <c r="B1106" s="11" t="s">
        <v>30</v>
      </c>
      <c r="C1106" s="11" t="s">
        <v>36</v>
      </c>
      <c r="D1106" s="11" t="s">
        <v>324</v>
      </c>
      <c r="E1106" s="11" t="s">
        <v>87</v>
      </c>
      <c r="F1106" s="18">
        <v>33420</v>
      </c>
      <c r="G1106" s="19">
        <v>33420</v>
      </c>
      <c r="H1106" s="11" t="s">
        <v>20</v>
      </c>
      <c r="I1106" s="11" t="s">
        <v>59</v>
      </c>
      <c r="J1106" s="11" t="s">
        <v>354</v>
      </c>
      <c r="K1106" s="11" t="s">
        <v>23</v>
      </c>
      <c r="L1106" s="19">
        <f>VLOOKUP($A1106,'PtEverglades GTs'!$A:$Z,17,0)</f>
        <v>42705</v>
      </c>
      <c r="M1106" s="6">
        <f>VLOOKUP($A1106,'PtEverglades GTs'!$A:$Z,24,0)</f>
        <v>35014.860833333332</v>
      </c>
      <c r="N1106" s="6">
        <f>VLOOKUP($A1106,'PtEverglades GTs'!$A:$Z,25,0)</f>
        <v>29430.287596874998</v>
      </c>
      <c r="O1106" s="6">
        <f>VLOOKUP($A1106,'PtEverglades GTs'!$A:$Z,26,0)</f>
        <v>5584.5732364583328</v>
      </c>
      <c r="P1106" s="6">
        <f t="shared" si="18"/>
        <v>0</v>
      </c>
    </row>
    <row r="1107" spans="1:16" x14ac:dyDescent="0.25">
      <c r="A1107" s="11">
        <v>53580</v>
      </c>
      <c r="B1107" s="11" t="s">
        <v>30</v>
      </c>
      <c r="C1107" s="11" t="s">
        <v>36</v>
      </c>
      <c r="D1107" s="11" t="s">
        <v>312</v>
      </c>
      <c r="E1107" s="11" t="s">
        <v>92</v>
      </c>
      <c r="F1107" s="18">
        <v>36708</v>
      </c>
      <c r="G1107" s="19">
        <v>36708</v>
      </c>
      <c r="H1107" s="11" t="s">
        <v>20</v>
      </c>
      <c r="I1107" s="11" t="s">
        <v>55</v>
      </c>
      <c r="J1107" s="11" t="s">
        <v>316</v>
      </c>
      <c r="K1107" s="11" t="s">
        <v>23</v>
      </c>
      <c r="L1107" s="19">
        <f>VLOOKUP($A1107,'PtEverglades GTs'!$A:$Z,17,0)</f>
        <v>42705</v>
      </c>
      <c r="M1107" s="6">
        <f>VLOOKUP($A1107,'PtEverglades GTs'!$A:$Z,24,0)</f>
        <v>12067.357499999998</v>
      </c>
      <c r="N1107" s="6">
        <f>VLOOKUP($A1107,'PtEverglades GTs'!$A:$Z,25,0)</f>
        <v>5961.537301041667</v>
      </c>
      <c r="O1107" s="6">
        <f>VLOOKUP($A1107,'PtEverglades GTs'!$A:$Z,26,0)</f>
        <v>6105.8201989583322</v>
      </c>
      <c r="P1107" s="6">
        <f t="shared" si="18"/>
        <v>0</v>
      </c>
    </row>
    <row r="1108" spans="1:16" x14ac:dyDescent="0.25">
      <c r="A1108" s="11">
        <v>651660742</v>
      </c>
      <c r="B1108" s="11" t="s">
        <v>30</v>
      </c>
      <c r="C1108" s="11" t="s">
        <v>36</v>
      </c>
      <c r="D1108" s="11" t="s">
        <v>478</v>
      </c>
      <c r="E1108" s="11" t="s">
        <v>394</v>
      </c>
      <c r="F1108" s="18">
        <v>39753</v>
      </c>
      <c r="G1108" s="19">
        <v>39783</v>
      </c>
      <c r="H1108" s="11" t="s">
        <v>20</v>
      </c>
      <c r="I1108" s="11" t="s">
        <v>479</v>
      </c>
      <c r="J1108" s="11" t="s">
        <v>480</v>
      </c>
      <c r="K1108" s="11" t="s">
        <v>23</v>
      </c>
      <c r="L1108" s="19">
        <f>VLOOKUP($A1108,'PtEverglades GTs'!$A:$Z,17,0)</f>
        <v>42705</v>
      </c>
      <c r="M1108" s="6">
        <f>VLOOKUP($A1108,'PtEverglades GTs'!$A:$Z,24,0)</f>
        <v>5995</v>
      </c>
      <c r="N1108" s="6">
        <f>VLOOKUP($A1108,'PtEverglades GTs'!$A:$Z,25,0)</f>
        <v>664.83738095238084</v>
      </c>
      <c r="O1108" s="6">
        <f>VLOOKUP($A1108,'PtEverglades GTs'!$A:$Z,26,0)</f>
        <v>5330.1626190476181</v>
      </c>
      <c r="P1108" s="6">
        <f t="shared" si="18"/>
        <v>0</v>
      </c>
    </row>
    <row r="1109" spans="1:16" x14ac:dyDescent="0.25">
      <c r="A1109" s="11">
        <v>674831363</v>
      </c>
      <c r="B1109" s="11" t="s">
        <v>30</v>
      </c>
      <c r="C1109" s="11" t="s">
        <v>36</v>
      </c>
      <c r="D1109" s="11" t="s">
        <v>478</v>
      </c>
      <c r="E1109" s="11" t="s">
        <v>457</v>
      </c>
      <c r="F1109" s="18">
        <v>40148</v>
      </c>
      <c r="G1109" s="19">
        <v>40179</v>
      </c>
      <c r="H1109" s="11" t="s">
        <v>20</v>
      </c>
      <c r="I1109" s="11" t="s">
        <v>479</v>
      </c>
      <c r="J1109" s="11" t="s">
        <v>484</v>
      </c>
      <c r="K1109" s="11" t="s">
        <v>23</v>
      </c>
      <c r="L1109" s="19">
        <f>VLOOKUP($A1109,'PtEverglades GTs'!$A:$Z,17,0)</f>
        <v>42705</v>
      </c>
      <c r="M1109" s="6">
        <f>VLOOKUP($A1109,'PtEverglades GTs'!$A:$Z,24,0)</f>
        <v>5884.6149999999998</v>
      </c>
      <c r="N1109" s="6">
        <f>VLOOKUP($A1109,'PtEverglades GTs'!$A:$Z,25,0)</f>
        <v>707.52327380952363</v>
      </c>
      <c r="O1109" s="6">
        <f>VLOOKUP($A1109,'PtEverglades GTs'!$A:$Z,26,0)</f>
        <v>5177.091726190476</v>
      </c>
      <c r="P1109" s="6">
        <f t="shared" si="18"/>
        <v>0</v>
      </c>
    </row>
    <row r="1110" spans="1:16" x14ac:dyDescent="0.25">
      <c r="A1110" s="11">
        <v>92871754</v>
      </c>
      <c r="B1110" s="11" t="s">
        <v>30</v>
      </c>
      <c r="C1110" s="11" t="s">
        <v>36</v>
      </c>
      <c r="D1110" s="11" t="s">
        <v>458</v>
      </c>
      <c r="E1110" s="11" t="s">
        <v>394</v>
      </c>
      <c r="F1110" s="18">
        <v>39783</v>
      </c>
      <c r="G1110" s="19">
        <v>39814</v>
      </c>
      <c r="H1110" s="11" t="s">
        <v>20</v>
      </c>
      <c r="I1110" s="11" t="s">
        <v>59</v>
      </c>
      <c r="J1110" s="11" t="s">
        <v>459</v>
      </c>
      <c r="K1110" s="11" t="s">
        <v>410</v>
      </c>
      <c r="L1110" s="19">
        <f>VLOOKUP($A1110,'PtEverglades GTs'!$A:$Z,17,0)</f>
        <v>42705</v>
      </c>
      <c r="M1110" s="6">
        <f>VLOOKUP($A1110,'PtEverglades GTs'!$A:$Z,24,0)</f>
        <v>7134.2791666666672</v>
      </c>
      <c r="N1110" s="6">
        <f>VLOOKUP($A1110,'PtEverglades GTs'!$A:$Z,25,0)</f>
        <v>1082.6198281249999</v>
      </c>
      <c r="O1110" s="6">
        <f>VLOOKUP($A1110,'PtEverglades GTs'!$A:$Z,26,0)</f>
        <v>6051.6593385416663</v>
      </c>
      <c r="P1110" s="6">
        <f t="shared" si="18"/>
        <v>0</v>
      </c>
    </row>
    <row r="1111" spans="1:16" x14ac:dyDescent="0.25">
      <c r="A1111" s="11">
        <v>49066500</v>
      </c>
      <c r="B1111" s="11" t="s">
        <v>30</v>
      </c>
      <c r="C1111" s="11" t="s">
        <v>36</v>
      </c>
      <c r="D1111" s="11" t="s">
        <v>324</v>
      </c>
      <c r="E1111" s="11" t="s">
        <v>390</v>
      </c>
      <c r="F1111" s="18">
        <v>38292</v>
      </c>
      <c r="G1111" s="19">
        <v>37987</v>
      </c>
      <c r="H1111" s="11" t="s">
        <v>20</v>
      </c>
      <c r="I1111" s="11" t="s">
        <v>59</v>
      </c>
      <c r="J1111" s="11" t="s">
        <v>334</v>
      </c>
      <c r="K1111" s="11" t="s">
        <v>23</v>
      </c>
      <c r="L1111" s="19">
        <f>VLOOKUP($A1111,'PtEverglades GTs'!$A:$Z,17,0)</f>
        <v>42705</v>
      </c>
      <c r="M1111" s="6">
        <f>VLOOKUP($A1111,'PtEverglades GTs'!$A:$Z,24,0)</f>
        <v>9431.6658333333326</v>
      </c>
      <c r="N1111" s="6">
        <f>VLOOKUP($A1111,'PtEverglades GTs'!$A:$Z,25,0)</f>
        <v>3810.3803947916667</v>
      </c>
      <c r="O1111" s="6">
        <f>VLOOKUP($A1111,'PtEverglades GTs'!$A:$Z,26,0)</f>
        <v>5621.2854385416667</v>
      </c>
      <c r="P1111" s="6">
        <f t="shared" si="18"/>
        <v>0</v>
      </c>
    </row>
    <row r="1112" spans="1:16" x14ac:dyDescent="0.25">
      <c r="A1112" s="11">
        <v>651659404</v>
      </c>
      <c r="B1112" s="11" t="s">
        <v>30</v>
      </c>
      <c r="C1112" s="11" t="s">
        <v>36</v>
      </c>
      <c r="D1112" s="11" t="s">
        <v>478</v>
      </c>
      <c r="E1112" s="11" t="s">
        <v>394</v>
      </c>
      <c r="F1112" s="18">
        <v>39692</v>
      </c>
      <c r="G1112" s="19">
        <v>39722</v>
      </c>
      <c r="H1112" s="11" t="s">
        <v>20</v>
      </c>
      <c r="I1112" s="11" t="s">
        <v>479</v>
      </c>
      <c r="J1112" s="11" t="s">
        <v>480</v>
      </c>
      <c r="K1112" s="11" t="s">
        <v>23</v>
      </c>
      <c r="L1112" s="19">
        <f>VLOOKUP($A1112,'PtEverglades GTs'!$A:$Z,17,0)</f>
        <v>42705</v>
      </c>
      <c r="M1112" s="6">
        <f>VLOOKUP($A1112,'PtEverglades GTs'!$A:$Z,24,0)</f>
        <v>4885.833333333333</v>
      </c>
      <c r="N1112" s="6">
        <f>VLOOKUP($A1112,'PtEverglades GTs'!$A:$Z,25,0)</f>
        <v>541.82857142857131</v>
      </c>
      <c r="O1112" s="6">
        <f>VLOOKUP($A1112,'PtEverglades GTs'!$A:$Z,26,0)</f>
        <v>4344.0047619047618</v>
      </c>
      <c r="P1112" s="6">
        <f t="shared" si="18"/>
        <v>0</v>
      </c>
    </row>
    <row r="1113" spans="1:16" x14ac:dyDescent="0.25">
      <c r="A1113" s="11">
        <v>104785161</v>
      </c>
      <c r="B1113" s="11" t="s">
        <v>30</v>
      </c>
      <c r="C1113" s="11" t="s">
        <v>36</v>
      </c>
      <c r="D1113" s="11" t="s">
        <v>49</v>
      </c>
      <c r="E1113" s="11" t="s">
        <v>462</v>
      </c>
      <c r="F1113" s="18">
        <v>40422</v>
      </c>
      <c r="G1113" s="19">
        <v>40422</v>
      </c>
      <c r="H1113" s="11" t="s">
        <v>20</v>
      </c>
      <c r="I1113" s="11" t="s">
        <v>48</v>
      </c>
      <c r="J1113" s="11" t="s">
        <v>407</v>
      </c>
      <c r="K1113" s="11" t="s">
        <v>23</v>
      </c>
      <c r="L1113" s="19">
        <f>VLOOKUP($A1113,'PtEverglades GTs'!$A:$Z,17,0)</f>
        <v>42705</v>
      </c>
      <c r="M1113" s="6">
        <f>VLOOKUP($A1113,'PtEverglades GTs'!$A:$Z,24,0)</f>
        <v>8304.34</v>
      </c>
      <c r="N1113" s="6">
        <f>VLOOKUP($A1113,'PtEverglades GTs'!$A:$Z,25,0)</f>
        <v>3422.4936166666666</v>
      </c>
      <c r="O1113" s="6">
        <f>VLOOKUP($A1113,'PtEverglades GTs'!$A:$Z,26,0)</f>
        <v>4881.8463833333335</v>
      </c>
      <c r="P1113" s="6">
        <f t="shared" si="18"/>
        <v>0</v>
      </c>
    </row>
    <row r="1114" spans="1:16" x14ac:dyDescent="0.25">
      <c r="A1114" s="11">
        <v>651665925</v>
      </c>
      <c r="B1114" s="11" t="s">
        <v>30</v>
      </c>
      <c r="C1114" s="11" t="s">
        <v>36</v>
      </c>
      <c r="D1114" s="11" t="s">
        <v>478</v>
      </c>
      <c r="E1114" s="11" t="s">
        <v>457</v>
      </c>
      <c r="F1114" s="18">
        <v>40087</v>
      </c>
      <c r="G1114" s="19">
        <v>40118</v>
      </c>
      <c r="H1114" s="11" t="s">
        <v>20</v>
      </c>
      <c r="I1114" s="11" t="s">
        <v>479</v>
      </c>
      <c r="J1114" s="11" t="s">
        <v>480</v>
      </c>
      <c r="K1114" s="11" t="s">
        <v>23</v>
      </c>
      <c r="L1114" s="19">
        <f>VLOOKUP($A1114,'PtEverglades GTs'!$A:$Z,17,0)</f>
        <v>42705</v>
      </c>
      <c r="M1114" s="6">
        <f>VLOOKUP($A1114,'PtEverglades GTs'!$A:$Z,24,0)</f>
        <v>4479.8783333333331</v>
      </c>
      <c r="N1114" s="6">
        <f>VLOOKUP($A1114,'PtEverglades GTs'!$A:$Z,25,0)</f>
        <v>538.62744047619049</v>
      </c>
      <c r="O1114" s="6">
        <f>VLOOKUP($A1114,'PtEverglades GTs'!$A:$Z,26,0)</f>
        <v>3941.2508928571428</v>
      </c>
      <c r="P1114" s="6">
        <f t="shared" si="18"/>
        <v>0</v>
      </c>
    </row>
    <row r="1115" spans="1:16" x14ac:dyDescent="0.25">
      <c r="A1115" s="11">
        <v>621906635</v>
      </c>
      <c r="B1115" s="11" t="s">
        <v>30</v>
      </c>
      <c r="C1115" s="11" t="s">
        <v>36</v>
      </c>
      <c r="D1115" s="11" t="s">
        <v>324</v>
      </c>
      <c r="E1115" s="11" t="s">
        <v>462</v>
      </c>
      <c r="F1115" s="18">
        <v>40483</v>
      </c>
      <c r="G1115" s="19">
        <v>40179</v>
      </c>
      <c r="H1115" s="11" t="s">
        <v>20</v>
      </c>
      <c r="I1115" s="11" t="s">
        <v>59</v>
      </c>
      <c r="J1115" s="11" t="s">
        <v>334</v>
      </c>
      <c r="K1115" s="11" t="s">
        <v>23</v>
      </c>
      <c r="L1115" s="19">
        <f>VLOOKUP($A1115,'PtEverglades GTs'!$A:$Z,17,0)</f>
        <v>42705</v>
      </c>
      <c r="M1115" s="6">
        <f>VLOOKUP($A1115,'PtEverglades GTs'!$A:$Z,24,0)</f>
        <v>5599.44</v>
      </c>
      <c r="N1115" s="6">
        <f>VLOOKUP($A1115,'PtEverglades GTs'!$A:$Z,25,0)</f>
        <v>1134.0702999999999</v>
      </c>
      <c r="O1115" s="6">
        <f>VLOOKUP($A1115,'PtEverglades GTs'!$A:$Z,26,0)</f>
        <v>4465.3696999999993</v>
      </c>
      <c r="P1115" s="6">
        <f t="shared" si="18"/>
        <v>0</v>
      </c>
    </row>
    <row r="1116" spans="1:16" x14ac:dyDescent="0.25">
      <c r="A1116" s="11">
        <v>651660098</v>
      </c>
      <c r="B1116" s="11" t="s">
        <v>30</v>
      </c>
      <c r="C1116" s="11" t="s">
        <v>36</v>
      </c>
      <c r="D1116" s="11" t="s">
        <v>478</v>
      </c>
      <c r="E1116" s="11" t="s">
        <v>394</v>
      </c>
      <c r="F1116" s="18">
        <v>39722</v>
      </c>
      <c r="G1116" s="19">
        <v>39753</v>
      </c>
      <c r="H1116" s="11" t="s">
        <v>20</v>
      </c>
      <c r="I1116" s="11" t="s">
        <v>479</v>
      </c>
      <c r="J1116" s="11" t="s">
        <v>480</v>
      </c>
      <c r="K1116" s="11" t="s">
        <v>23</v>
      </c>
      <c r="L1116" s="19">
        <f>VLOOKUP($A1116,'PtEverglades GTs'!$A:$Z,17,0)</f>
        <v>42705</v>
      </c>
      <c r="M1116" s="6">
        <f>VLOOKUP($A1116,'PtEverglades GTs'!$A:$Z,24,0)</f>
        <v>4162.4274999999998</v>
      </c>
      <c r="N1116" s="6">
        <f>VLOOKUP($A1116,'PtEverglades GTs'!$A:$Z,25,0)</f>
        <v>461.60812499999992</v>
      </c>
      <c r="O1116" s="6">
        <f>VLOOKUP($A1116,'PtEverglades GTs'!$A:$Z,26,0)</f>
        <v>3700.819375</v>
      </c>
      <c r="P1116" s="6">
        <f t="shared" si="18"/>
        <v>0</v>
      </c>
    </row>
    <row r="1117" spans="1:16" x14ac:dyDescent="0.25">
      <c r="A1117" s="11">
        <v>57927464</v>
      </c>
      <c r="B1117" s="11" t="s">
        <v>30</v>
      </c>
      <c r="C1117" s="11" t="s">
        <v>36</v>
      </c>
      <c r="D1117" s="11" t="s">
        <v>324</v>
      </c>
      <c r="E1117" s="11" t="s">
        <v>391</v>
      </c>
      <c r="F1117" s="18">
        <v>38626</v>
      </c>
      <c r="G1117" s="19">
        <v>38353</v>
      </c>
      <c r="H1117" s="11" t="s">
        <v>20</v>
      </c>
      <c r="I1117" s="11" t="s">
        <v>59</v>
      </c>
      <c r="J1117" s="11" t="s">
        <v>334</v>
      </c>
      <c r="K1117" s="11" t="s">
        <v>23</v>
      </c>
      <c r="L1117" s="19">
        <f>VLOOKUP($A1117,'PtEverglades GTs'!$A:$Z,17,0)</f>
        <v>42705</v>
      </c>
      <c r="M1117" s="6">
        <f>VLOOKUP($A1117,'PtEverglades GTs'!$A:$Z,24,0)</f>
        <v>6604.0424999999996</v>
      </c>
      <c r="N1117" s="6">
        <f>VLOOKUP($A1117,'PtEverglades GTs'!$A:$Z,25,0)</f>
        <v>2446.2769489583334</v>
      </c>
      <c r="O1117" s="6">
        <f>VLOOKUP($A1117,'PtEverglades GTs'!$A:$Z,26,0)</f>
        <v>4157.7655510416653</v>
      </c>
      <c r="P1117" s="6">
        <f t="shared" si="18"/>
        <v>0</v>
      </c>
    </row>
    <row r="1118" spans="1:16" x14ac:dyDescent="0.25">
      <c r="A1118" s="11">
        <v>102421363</v>
      </c>
      <c r="B1118" s="11" t="s">
        <v>30</v>
      </c>
      <c r="C1118" s="11" t="s">
        <v>36</v>
      </c>
      <c r="D1118" s="11" t="s">
        <v>37</v>
      </c>
      <c r="E1118" s="11" t="s">
        <v>462</v>
      </c>
      <c r="F1118" s="18">
        <v>40299</v>
      </c>
      <c r="G1118" s="19">
        <v>40179</v>
      </c>
      <c r="H1118" s="11" t="s">
        <v>20</v>
      </c>
      <c r="I1118" s="11" t="s">
        <v>39</v>
      </c>
      <c r="J1118" s="11" t="s">
        <v>469</v>
      </c>
      <c r="K1118" s="11" t="s">
        <v>23</v>
      </c>
      <c r="L1118" s="19">
        <f>VLOOKUP($A1118,'PtEverglades GTs'!$A:$Z,17,0)</f>
        <v>42705</v>
      </c>
      <c r="M1118" s="6">
        <f>VLOOKUP($A1118,'PtEverglades GTs'!$A:$Z,24,0)</f>
        <v>5974.4391666666661</v>
      </c>
      <c r="N1118" s="6">
        <f>VLOOKUP($A1118,'PtEverglades GTs'!$A:$Z,25,0)</f>
        <v>1838.9554104166668</v>
      </c>
      <c r="O1118" s="6">
        <f>VLOOKUP($A1118,'PtEverglades GTs'!$A:$Z,26,0)</f>
        <v>4135.4837562499997</v>
      </c>
      <c r="P1118" s="6">
        <f t="shared" si="18"/>
        <v>0</v>
      </c>
    </row>
    <row r="1119" spans="1:16" x14ac:dyDescent="0.25">
      <c r="A1119" s="11">
        <v>102421372</v>
      </c>
      <c r="B1119" s="11" t="s">
        <v>30</v>
      </c>
      <c r="C1119" s="11" t="s">
        <v>36</v>
      </c>
      <c r="D1119" s="11" t="s">
        <v>37</v>
      </c>
      <c r="E1119" s="11" t="s">
        <v>462</v>
      </c>
      <c r="F1119" s="18">
        <v>40299</v>
      </c>
      <c r="G1119" s="19">
        <v>40179</v>
      </c>
      <c r="H1119" s="11" t="s">
        <v>20</v>
      </c>
      <c r="I1119" s="11" t="s">
        <v>39</v>
      </c>
      <c r="J1119" s="11" t="s">
        <v>470</v>
      </c>
      <c r="K1119" s="11" t="s">
        <v>23</v>
      </c>
      <c r="L1119" s="19">
        <f>VLOOKUP($A1119,'PtEverglades GTs'!$A:$Z,17,0)</f>
        <v>42705</v>
      </c>
      <c r="M1119" s="6">
        <f>VLOOKUP($A1119,'PtEverglades GTs'!$A:$Z,24,0)</f>
        <v>5974.4391666666661</v>
      </c>
      <c r="N1119" s="6">
        <f>VLOOKUP($A1119,'PtEverglades GTs'!$A:$Z,25,0)</f>
        <v>1838.9554104166668</v>
      </c>
      <c r="O1119" s="6">
        <f>VLOOKUP($A1119,'PtEverglades GTs'!$A:$Z,26,0)</f>
        <v>4135.4837562499997</v>
      </c>
      <c r="P1119" s="6">
        <f t="shared" si="18"/>
        <v>0</v>
      </c>
    </row>
    <row r="1120" spans="1:16" x14ac:dyDescent="0.25">
      <c r="A1120" s="11">
        <v>651635457</v>
      </c>
      <c r="B1120" s="11" t="s">
        <v>30</v>
      </c>
      <c r="C1120" s="11" t="s">
        <v>36</v>
      </c>
      <c r="D1120" s="11" t="s">
        <v>485</v>
      </c>
      <c r="E1120" s="11" t="s">
        <v>477</v>
      </c>
      <c r="F1120" s="18">
        <v>41275</v>
      </c>
      <c r="G1120" s="19">
        <v>41275</v>
      </c>
      <c r="H1120" s="11" t="s">
        <v>20</v>
      </c>
      <c r="I1120" s="11" t="s">
        <v>486</v>
      </c>
      <c r="J1120" s="11" t="s">
        <v>487</v>
      </c>
      <c r="K1120" s="11" t="s">
        <v>23</v>
      </c>
      <c r="L1120" s="19">
        <f>VLOOKUP($A1120,'PtEverglades GTs'!$A:$Z,17,0)</f>
        <v>42705</v>
      </c>
      <c r="M1120" s="6">
        <f>VLOOKUP($A1120,'PtEverglades GTs'!$A:$Z,24,0)</f>
        <v>13890.268333333333</v>
      </c>
      <c r="N1120" s="6">
        <f>VLOOKUP($A1120,'PtEverglades GTs'!$A:$Z,25,0)</f>
        <v>16607.138472222221</v>
      </c>
      <c r="O1120" s="6">
        <f>VLOOKUP($A1120,'PtEverglades GTs'!$A:$Z,26,0)</f>
        <v>-2716.870138888889</v>
      </c>
      <c r="P1120" s="6">
        <f t="shared" si="18"/>
        <v>0</v>
      </c>
    </row>
    <row r="1121" spans="1:16" x14ac:dyDescent="0.25">
      <c r="A1121" s="11">
        <v>651608491</v>
      </c>
      <c r="B1121" s="11" t="s">
        <v>30</v>
      </c>
      <c r="C1121" s="11" t="s">
        <v>36</v>
      </c>
      <c r="D1121" s="11" t="s">
        <v>478</v>
      </c>
      <c r="E1121" s="11" t="s">
        <v>462</v>
      </c>
      <c r="F1121" s="18">
        <v>40238</v>
      </c>
      <c r="G1121" s="19">
        <v>40269</v>
      </c>
      <c r="H1121" s="11" t="s">
        <v>20</v>
      </c>
      <c r="I1121" s="11" t="s">
        <v>479</v>
      </c>
      <c r="J1121" s="11" t="s">
        <v>480</v>
      </c>
      <c r="K1121" s="11" t="s">
        <v>23</v>
      </c>
      <c r="L1121" s="19">
        <f>VLOOKUP($A1121,'PtEverglades GTs'!$A:$Z,17,0)</f>
        <v>42705</v>
      </c>
      <c r="M1121" s="6">
        <f>VLOOKUP($A1121,'PtEverglades GTs'!$A:$Z,24,0)</f>
        <v>3512.6666666666665</v>
      </c>
      <c r="N1121" s="6">
        <f>VLOOKUP($A1121,'PtEverglades GTs'!$A:$Z,25,0)</f>
        <v>455.12107142857138</v>
      </c>
      <c r="O1121" s="6">
        <f>VLOOKUP($A1121,'PtEverglades GTs'!$A:$Z,26,0)</f>
        <v>3057.5455952380953</v>
      </c>
      <c r="P1121" s="6">
        <f t="shared" si="18"/>
        <v>0</v>
      </c>
    </row>
    <row r="1122" spans="1:16" x14ac:dyDescent="0.25">
      <c r="A1122" s="11">
        <v>676593994</v>
      </c>
      <c r="B1122" s="11" t="s">
        <v>30</v>
      </c>
      <c r="C1122" s="11" t="s">
        <v>36</v>
      </c>
      <c r="D1122" s="11" t="s">
        <v>478</v>
      </c>
      <c r="E1122" s="11" t="s">
        <v>466</v>
      </c>
      <c r="F1122" s="18">
        <v>41974</v>
      </c>
      <c r="G1122" s="19">
        <v>41974</v>
      </c>
      <c r="H1122" s="11" t="s">
        <v>20</v>
      </c>
      <c r="I1122" s="11" t="s">
        <v>479</v>
      </c>
      <c r="J1122" s="11" t="s">
        <v>490</v>
      </c>
      <c r="K1122" s="11" t="s">
        <v>23</v>
      </c>
      <c r="L1122" s="19">
        <f>VLOOKUP($A1122,'PtEverglades GTs'!$A:$Z,17,0)</f>
        <v>42705</v>
      </c>
      <c r="M1122" s="6">
        <f>VLOOKUP($A1122,'PtEverglades GTs'!$A:$Z,24,0)</f>
        <v>3435.96</v>
      </c>
      <c r="N1122" s="6">
        <f>VLOOKUP($A1122,'PtEverglades GTs'!$A:$Z,25,0)</f>
        <v>573.47845238095238</v>
      </c>
      <c r="O1122" s="6">
        <f>VLOOKUP($A1122,'PtEverglades GTs'!$A:$Z,26,0)</f>
        <v>2862.4815476190474</v>
      </c>
      <c r="P1122" s="6">
        <f t="shared" si="18"/>
        <v>0</v>
      </c>
    </row>
    <row r="1123" spans="1:16" x14ac:dyDescent="0.25">
      <c r="A1123" s="11">
        <v>651619931</v>
      </c>
      <c r="B1123" s="11" t="s">
        <v>30</v>
      </c>
      <c r="C1123" s="11" t="s">
        <v>36</v>
      </c>
      <c r="D1123" s="11" t="s">
        <v>478</v>
      </c>
      <c r="E1123" s="11" t="s">
        <v>477</v>
      </c>
      <c r="F1123" s="18">
        <v>41275</v>
      </c>
      <c r="G1123" s="19">
        <v>41275</v>
      </c>
      <c r="H1123" s="11" t="s">
        <v>20</v>
      </c>
      <c r="I1123" s="11" t="s">
        <v>479</v>
      </c>
      <c r="J1123" s="11" t="s">
        <v>480</v>
      </c>
      <c r="K1123" s="11" t="s">
        <v>23</v>
      </c>
      <c r="L1123" s="19">
        <f>VLOOKUP($A1123,'PtEverglades GTs'!$A:$Z,17,0)</f>
        <v>42705</v>
      </c>
      <c r="M1123" s="6">
        <f>VLOOKUP($A1123,'PtEverglades GTs'!$A:$Z,24,0)</f>
        <v>3252.8833333333332</v>
      </c>
      <c r="N1123" s="6">
        <f>VLOOKUP($A1123,'PtEverglades GTs'!$A:$Z,25,0)</f>
        <v>512.55285714285719</v>
      </c>
      <c r="O1123" s="6">
        <f>VLOOKUP($A1123,'PtEverglades GTs'!$A:$Z,26,0)</f>
        <v>2740.330476190476</v>
      </c>
      <c r="P1123" s="6">
        <f t="shared" si="18"/>
        <v>0</v>
      </c>
    </row>
    <row r="1124" spans="1:16" x14ac:dyDescent="0.25">
      <c r="A1124" s="11">
        <v>53554</v>
      </c>
      <c r="B1124" s="11" t="s">
        <v>30</v>
      </c>
      <c r="C1124" s="11" t="s">
        <v>36</v>
      </c>
      <c r="D1124" s="11" t="s">
        <v>312</v>
      </c>
      <c r="E1124" s="11" t="s">
        <v>92</v>
      </c>
      <c r="F1124" s="18">
        <v>36708</v>
      </c>
      <c r="G1124" s="19">
        <v>36708</v>
      </c>
      <c r="H1124" s="11" t="s">
        <v>20</v>
      </c>
      <c r="I1124" s="11" t="s">
        <v>55</v>
      </c>
      <c r="J1124" s="11" t="s">
        <v>315</v>
      </c>
      <c r="K1124" s="11" t="s">
        <v>23</v>
      </c>
      <c r="L1124" s="19">
        <f>VLOOKUP($A1124,'PtEverglades GTs'!$A:$Z,17,0)</f>
        <v>42705</v>
      </c>
      <c r="M1124" s="6">
        <f>VLOOKUP($A1124,'PtEverglades GTs'!$A:$Z,24,0)</f>
        <v>6033.6833333333325</v>
      </c>
      <c r="N1124" s="6">
        <f>VLOOKUP($A1124,'PtEverglades GTs'!$A:$Z,25,0)</f>
        <v>2980.7733541666662</v>
      </c>
      <c r="O1124" s="6">
        <f>VLOOKUP($A1124,'PtEverglades GTs'!$A:$Z,26,0)</f>
        <v>3052.9099791666667</v>
      </c>
      <c r="P1124" s="6">
        <f t="shared" si="18"/>
        <v>0</v>
      </c>
    </row>
    <row r="1125" spans="1:16" x14ac:dyDescent="0.25">
      <c r="A1125" s="11">
        <v>640497608</v>
      </c>
      <c r="B1125" s="11" t="s">
        <v>30</v>
      </c>
      <c r="C1125" s="11" t="s">
        <v>36</v>
      </c>
      <c r="D1125" s="11" t="s">
        <v>49</v>
      </c>
      <c r="E1125" s="11" t="s">
        <v>477</v>
      </c>
      <c r="F1125" s="18">
        <v>41306</v>
      </c>
      <c r="G1125" s="19">
        <v>41306</v>
      </c>
      <c r="H1125" s="11" t="s">
        <v>68</v>
      </c>
      <c r="I1125" s="11" t="s">
        <v>48</v>
      </c>
      <c r="J1125" s="11" t="s">
        <v>70</v>
      </c>
      <c r="K1125" s="11" t="s">
        <v>23</v>
      </c>
      <c r="L1125" s="19">
        <f>VLOOKUP($A1125,'PtEverglades GTs'!$A:$Z,17,0)</f>
        <v>42705</v>
      </c>
      <c r="M1125" s="6">
        <f>VLOOKUP($A1125,'PtEverglades GTs'!$A:$Z,24,0)</f>
        <v>3711.7758333333331</v>
      </c>
      <c r="N1125" s="6">
        <f>VLOOKUP($A1125,'PtEverglades GTs'!$A:$Z,25,0)</f>
        <v>745.74630625000009</v>
      </c>
      <c r="O1125" s="6">
        <f>VLOOKUP($A1125,'PtEverglades GTs'!$A:$Z,26,0)</f>
        <v>2966.0295270833331</v>
      </c>
      <c r="P1125" s="6">
        <f t="shared" si="18"/>
        <v>0</v>
      </c>
    </row>
    <row r="1126" spans="1:16" x14ac:dyDescent="0.25">
      <c r="A1126" s="11">
        <v>681379415</v>
      </c>
      <c r="B1126" s="11" t="s">
        <v>30</v>
      </c>
      <c r="C1126" s="11" t="s">
        <v>36</v>
      </c>
      <c r="D1126" s="11" t="s">
        <v>478</v>
      </c>
      <c r="E1126" s="11" t="s">
        <v>466</v>
      </c>
      <c r="F1126" s="18">
        <v>41791</v>
      </c>
      <c r="G1126" s="19">
        <v>41791</v>
      </c>
      <c r="H1126" s="11" t="s">
        <v>20</v>
      </c>
      <c r="I1126" s="11" t="s">
        <v>479</v>
      </c>
      <c r="J1126" s="11" t="s">
        <v>480</v>
      </c>
      <c r="K1126" s="11" t="s">
        <v>23</v>
      </c>
      <c r="L1126" s="19">
        <f>VLOOKUP($A1126,'PtEverglades GTs'!$A:$Z,17,0)</f>
        <v>42705</v>
      </c>
      <c r="M1126" s="6">
        <f>VLOOKUP($A1126,'PtEverglades GTs'!$A:$Z,24,0)</f>
        <v>3020.5266666666666</v>
      </c>
      <c r="N1126" s="6">
        <f>VLOOKUP($A1126,'PtEverglades GTs'!$A:$Z,25,0)</f>
        <v>504.13392857142838</v>
      </c>
      <c r="O1126" s="6">
        <f>VLOOKUP($A1126,'PtEverglades GTs'!$A:$Z,26,0)</f>
        <v>2516.3927380952382</v>
      </c>
      <c r="P1126" s="6">
        <f t="shared" si="18"/>
        <v>0</v>
      </c>
    </row>
    <row r="1127" spans="1:16" x14ac:dyDescent="0.25">
      <c r="A1127" s="11">
        <v>640498157</v>
      </c>
      <c r="B1127" s="11" t="s">
        <v>30</v>
      </c>
      <c r="C1127" s="11" t="s">
        <v>36</v>
      </c>
      <c r="D1127" s="11" t="s">
        <v>49</v>
      </c>
      <c r="E1127" s="11" t="s">
        <v>477</v>
      </c>
      <c r="F1127" s="18">
        <v>41306</v>
      </c>
      <c r="G1127" s="19">
        <v>41306</v>
      </c>
      <c r="H1127" s="11" t="s">
        <v>68</v>
      </c>
      <c r="I1127" s="11" t="s">
        <v>48</v>
      </c>
      <c r="J1127" s="11" t="s">
        <v>70</v>
      </c>
      <c r="K1127" s="11" t="s">
        <v>23</v>
      </c>
      <c r="L1127" s="19">
        <f>VLOOKUP($A1127,'PtEverglades GTs'!$A:$Z,17,0)</f>
        <v>42705</v>
      </c>
      <c r="M1127" s="6">
        <f>VLOOKUP($A1127,'PtEverglades GTs'!$A:$Z,24,0)</f>
        <v>3209.5066666666667</v>
      </c>
      <c r="N1127" s="6">
        <f>VLOOKUP($A1127,'PtEverglades GTs'!$A:$Z,25,0)</f>
        <v>644.83319999999992</v>
      </c>
      <c r="O1127" s="6">
        <f>VLOOKUP($A1127,'PtEverglades GTs'!$A:$Z,26,0)</f>
        <v>2564.6734666666666</v>
      </c>
      <c r="P1127" s="6">
        <f t="shared" si="18"/>
        <v>0</v>
      </c>
    </row>
    <row r="1128" spans="1:16" x14ac:dyDescent="0.25">
      <c r="A1128" s="11">
        <v>651626179</v>
      </c>
      <c r="B1128" s="11" t="s">
        <v>30</v>
      </c>
      <c r="C1128" s="11" t="s">
        <v>36</v>
      </c>
      <c r="D1128" s="11" t="s">
        <v>478</v>
      </c>
      <c r="E1128" s="11" t="s">
        <v>395</v>
      </c>
      <c r="F1128" s="18">
        <v>41244</v>
      </c>
      <c r="G1128" s="19">
        <v>41244</v>
      </c>
      <c r="H1128" s="11" t="s">
        <v>20</v>
      </c>
      <c r="I1128" s="11" t="s">
        <v>479</v>
      </c>
      <c r="J1128" s="11" t="s">
        <v>484</v>
      </c>
      <c r="K1128" s="11" t="s">
        <v>23</v>
      </c>
      <c r="L1128" s="19">
        <f>VLOOKUP($A1128,'PtEverglades GTs'!$A:$Z,17,0)</f>
        <v>42705</v>
      </c>
      <c r="M1128" s="6">
        <f>VLOOKUP($A1128,'PtEverglades GTs'!$A:$Z,24,0)</f>
        <v>2496.1475</v>
      </c>
      <c r="N1128" s="6">
        <f>VLOOKUP($A1128,'PtEverglades GTs'!$A:$Z,25,0)</f>
        <v>370.01479166666655</v>
      </c>
      <c r="O1128" s="6">
        <f>VLOOKUP($A1128,'PtEverglades GTs'!$A:$Z,26,0)</f>
        <v>2126.1327083333335</v>
      </c>
      <c r="P1128" s="6">
        <f t="shared" si="18"/>
        <v>0</v>
      </c>
    </row>
    <row r="1129" spans="1:16" x14ac:dyDescent="0.25">
      <c r="A1129" s="11">
        <v>99125631</v>
      </c>
      <c r="B1129" s="11" t="s">
        <v>30</v>
      </c>
      <c r="C1129" s="11" t="s">
        <v>36</v>
      </c>
      <c r="D1129" s="11" t="s">
        <v>37</v>
      </c>
      <c r="E1129" s="11" t="s">
        <v>457</v>
      </c>
      <c r="F1129" s="18">
        <v>40087</v>
      </c>
      <c r="G1129" s="19">
        <v>39814</v>
      </c>
      <c r="H1129" s="11" t="s">
        <v>20</v>
      </c>
      <c r="I1129" s="11" t="s">
        <v>39</v>
      </c>
      <c r="J1129" s="11" t="s">
        <v>463</v>
      </c>
      <c r="K1129" s="11" t="s">
        <v>23</v>
      </c>
      <c r="L1129" s="19">
        <f>VLOOKUP($A1129,'PtEverglades GTs'!$A:$Z,17,0)</f>
        <v>42705</v>
      </c>
      <c r="M1129" s="6">
        <f>VLOOKUP($A1129,'PtEverglades GTs'!$A:$Z,24,0)</f>
        <v>3755.6658333333335</v>
      </c>
      <c r="N1129" s="6">
        <f>VLOOKUP($A1129,'PtEverglades GTs'!$A:$Z,25,0)</f>
        <v>1356.52914375</v>
      </c>
      <c r="O1129" s="6">
        <f>VLOOKUP($A1129,'PtEverglades GTs'!$A:$Z,26,0)</f>
        <v>2399.1366895833335</v>
      </c>
      <c r="P1129" s="6">
        <f t="shared" si="18"/>
        <v>0</v>
      </c>
    </row>
    <row r="1130" spans="1:16" x14ac:dyDescent="0.25">
      <c r="A1130" s="11">
        <v>99125640</v>
      </c>
      <c r="B1130" s="11" t="s">
        <v>30</v>
      </c>
      <c r="C1130" s="11" t="s">
        <v>36</v>
      </c>
      <c r="D1130" s="11" t="s">
        <v>37</v>
      </c>
      <c r="E1130" s="11" t="s">
        <v>457</v>
      </c>
      <c r="F1130" s="18">
        <v>40087</v>
      </c>
      <c r="G1130" s="19">
        <v>39814</v>
      </c>
      <c r="H1130" s="11" t="s">
        <v>20</v>
      </c>
      <c r="I1130" s="11" t="s">
        <v>39</v>
      </c>
      <c r="J1130" s="11" t="s">
        <v>464</v>
      </c>
      <c r="K1130" s="11" t="s">
        <v>23</v>
      </c>
      <c r="L1130" s="19">
        <f>VLOOKUP($A1130,'PtEverglades GTs'!$A:$Z,17,0)</f>
        <v>42705</v>
      </c>
      <c r="M1130" s="6">
        <f>VLOOKUP($A1130,'PtEverglades GTs'!$A:$Z,24,0)</f>
        <v>3754.7308333333331</v>
      </c>
      <c r="N1130" s="6">
        <f>VLOOKUP($A1130,'PtEverglades GTs'!$A:$Z,25,0)</f>
        <v>1356.1917645833332</v>
      </c>
      <c r="O1130" s="6">
        <f>VLOOKUP($A1130,'PtEverglades GTs'!$A:$Z,26,0)</f>
        <v>2398.5390687499994</v>
      </c>
      <c r="P1130" s="6">
        <f t="shared" si="18"/>
        <v>0</v>
      </c>
    </row>
    <row r="1131" spans="1:16" x14ac:dyDescent="0.25">
      <c r="A1131" s="11">
        <v>631299043</v>
      </c>
      <c r="B1131" s="11" t="s">
        <v>30</v>
      </c>
      <c r="C1131" s="11" t="s">
        <v>36</v>
      </c>
      <c r="D1131" s="11" t="s">
        <v>49</v>
      </c>
      <c r="E1131" s="11" t="s">
        <v>471</v>
      </c>
      <c r="F1131" s="18">
        <v>40817</v>
      </c>
      <c r="G1131" s="19">
        <v>40817</v>
      </c>
      <c r="H1131" s="11" t="s">
        <v>20</v>
      </c>
      <c r="I1131" s="11" t="s">
        <v>48</v>
      </c>
      <c r="J1131" s="11" t="s">
        <v>407</v>
      </c>
      <c r="K1131" s="11" t="s">
        <v>23</v>
      </c>
      <c r="L1131" s="19">
        <f>VLOOKUP($A1131,'PtEverglades GTs'!$A:$Z,17,0)</f>
        <v>42705</v>
      </c>
      <c r="M1131" s="6">
        <f>VLOOKUP($A1131,'PtEverglades GTs'!$A:$Z,24,0)</f>
        <v>3316.4816666666666</v>
      </c>
      <c r="N1131" s="6">
        <f>VLOOKUP($A1131,'PtEverglades GTs'!$A:$Z,25,0)</f>
        <v>1133.3338041666666</v>
      </c>
      <c r="O1131" s="6">
        <f>VLOOKUP($A1131,'PtEverglades GTs'!$A:$Z,26,0)</f>
        <v>2183.1478625</v>
      </c>
      <c r="P1131" s="6">
        <f t="shared" si="18"/>
        <v>0</v>
      </c>
    </row>
    <row r="1132" spans="1:16" x14ac:dyDescent="0.25">
      <c r="A1132" s="11">
        <v>651607806</v>
      </c>
      <c r="B1132" s="11" t="s">
        <v>30</v>
      </c>
      <c r="C1132" s="11" t="s">
        <v>36</v>
      </c>
      <c r="D1132" s="11" t="s">
        <v>478</v>
      </c>
      <c r="E1132" s="11" t="s">
        <v>462</v>
      </c>
      <c r="F1132" s="18">
        <v>40179</v>
      </c>
      <c r="G1132" s="19">
        <v>40210</v>
      </c>
      <c r="H1132" s="11" t="s">
        <v>20</v>
      </c>
      <c r="I1132" s="11" t="s">
        <v>479</v>
      </c>
      <c r="J1132" s="11" t="s">
        <v>480</v>
      </c>
      <c r="K1132" s="11" t="s">
        <v>23</v>
      </c>
      <c r="L1132" s="19">
        <f>VLOOKUP($A1132,'PtEverglades GTs'!$A:$Z,17,0)</f>
        <v>42705</v>
      </c>
      <c r="M1132" s="6">
        <f>VLOOKUP($A1132,'PtEverglades GTs'!$A:$Z,24,0)</f>
        <v>1785.7308333333333</v>
      </c>
      <c r="N1132" s="6">
        <f>VLOOKUP($A1132,'PtEverglades GTs'!$A:$Z,25,0)</f>
        <v>231.37550595238093</v>
      </c>
      <c r="O1132" s="6">
        <f>VLOOKUP($A1132,'PtEverglades GTs'!$A:$Z,26,0)</f>
        <v>1554.3553273809523</v>
      </c>
      <c r="P1132" s="6">
        <f t="shared" ref="P1132:P1195" si="19">+M1132-N1132-O1132</f>
        <v>0</v>
      </c>
    </row>
    <row r="1133" spans="1:16" x14ac:dyDescent="0.25">
      <c r="A1133" s="11">
        <v>646588398</v>
      </c>
      <c r="B1133" s="11" t="s">
        <v>30</v>
      </c>
      <c r="C1133" s="11" t="s">
        <v>36</v>
      </c>
      <c r="D1133" s="11" t="s">
        <v>49</v>
      </c>
      <c r="E1133" s="11" t="s">
        <v>471</v>
      </c>
      <c r="F1133" s="18">
        <v>40848</v>
      </c>
      <c r="G1133" s="19">
        <v>40848</v>
      </c>
      <c r="H1133" s="11" t="s">
        <v>20</v>
      </c>
      <c r="I1133" s="11" t="s">
        <v>48</v>
      </c>
      <c r="J1133" s="11" t="s">
        <v>407</v>
      </c>
      <c r="K1133" s="11" t="s">
        <v>23</v>
      </c>
      <c r="L1133" s="19">
        <f>VLOOKUP($A1133,'PtEverglades GTs'!$A:$Z,17,0)</f>
        <v>42705</v>
      </c>
      <c r="M1133" s="6">
        <f>VLOOKUP($A1133,'PtEverglades GTs'!$A:$Z,24,0)</f>
        <v>2651.77</v>
      </c>
      <c r="N1133" s="6">
        <f>VLOOKUP($A1133,'PtEverglades GTs'!$A:$Z,25,0)</f>
        <v>906.18522499999995</v>
      </c>
      <c r="O1133" s="6">
        <f>VLOOKUP($A1133,'PtEverglades GTs'!$A:$Z,26,0)</f>
        <v>1745.584775</v>
      </c>
      <c r="P1133" s="6">
        <f t="shared" si="19"/>
        <v>0</v>
      </c>
    </row>
    <row r="1134" spans="1:16" x14ac:dyDescent="0.25">
      <c r="A1134" s="11">
        <v>624815818</v>
      </c>
      <c r="B1134" s="11" t="s">
        <v>30</v>
      </c>
      <c r="C1134" s="11" t="s">
        <v>36</v>
      </c>
      <c r="D1134" s="11" t="s">
        <v>49</v>
      </c>
      <c r="E1134" s="11" t="s">
        <v>471</v>
      </c>
      <c r="F1134" s="18">
        <v>40817</v>
      </c>
      <c r="G1134" s="19">
        <v>40817</v>
      </c>
      <c r="H1134" s="11" t="s">
        <v>68</v>
      </c>
      <c r="I1134" s="11" t="s">
        <v>48</v>
      </c>
      <c r="J1134" s="11" t="s">
        <v>70</v>
      </c>
      <c r="K1134" s="11" t="s">
        <v>23</v>
      </c>
      <c r="L1134" s="19">
        <f>VLOOKUP($A1134,'PtEverglades GTs'!$A:$Z,17,0)</f>
        <v>42705</v>
      </c>
      <c r="M1134" s="6">
        <f>VLOOKUP($A1134,'PtEverglades GTs'!$A:$Z,24,0)</f>
        <v>2613.810833333333</v>
      </c>
      <c r="N1134" s="6">
        <f>VLOOKUP($A1134,'PtEverglades GTs'!$A:$Z,25,0)</f>
        <v>893.20529375000001</v>
      </c>
      <c r="O1134" s="6">
        <f>VLOOKUP($A1134,'PtEverglades GTs'!$A:$Z,26,0)</f>
        <v>1720.605539583333</v>
      </c>
      <c r="P1134" s="6">
        <f t="shared" si="19"/>
        <v>0</v>
      </c>
    </row>
    <row r="1135" spans="1:16" x14ac:dyDescent="0.25">
      <c r="A1135" s="11">
        <v>54852</v>
      </c>
      <c r="B1135" s="11" t="s">
        <v>30</v>
      </c>
      <c r="C1135" s="11" t="s">
        <v>36</v>
      </c>
      <c r="D1135" s="11" t="s">
        <v>364</v>
      </c>
      <c r="E1135" s="11" t="s">
        <v>87</v>
      </c>
      <c r="F1135" s="18">
        <v>33420</v>
      </c>
      <c r="G1135" s="19">
        <v>33420</v>
      </c>
      <c r="H1135" s="11" t="s">
        <v>20</v>
      </c>
      <c r="I1135" s="11" t="s">
        <v>65</v>
      </c>
      <c r="J1135" s="11" t="s">
        <v>369</v>
      </c>
      <c r="K1135" s="11" t="s">
        <v>23</v>
      </c>
      <c r="L1135" s="19">
        <f>VLOOKUP($A1135,'PtEverglades GTs'!$A:$Z,17,0)</f>
        <v>42705</v>
      </c>
      <c r="M1135" s="6">
        <f>VLOOKUP($A1135,'PtEverglades GTs'!$A:$Z,24,0)</f>
        <v>6889.1166666666659</v>
      </c>
      <c r="N1135" s="6">
        <f>VLOOKUP($A1135,'PtEverglades GTs'!$A:$Z,25,0)</f>
        <v>5525.8348749999996</v>
      </c>
      <c r="O1135" s="6">
        <f>VLOOKUP($A1135,'PtEverglades GTs'!$A:$Z,26,0)</f>
        <v>1363.2817916666661</v>
      </c>
      <c r="P1135" s="6">
        <f t="shared" si="19"/>
        <v>0</v>
      </c>
    </row>
    <row r="1136" spans="1:16" x14ac:dyDescent="0.25">
      <c r="A1136" s="11">
        <v>681379398</v>
      </c>
      <c r="B1136" s="11" t="s">
        <v>30</v>
      </c>
      <c r="C1136" s="11" t="s">
        <v>36</v>
      </c>
      <c r="D1136" s="11" t="s">
        <v>478</v>
      </c>
      <c r="E1136" s="11" t="s">
        <v>466</v>
      </c>
      <c r="F1136" s="18">
        <v>41913</v>
      </c>
      <c r="G1136" s="19">
        <v>41913</v>
      </c>
      <c r="H1136" s="11" t="s">
        <v>20</v>
      </c>
      <c r="I1136" s="11" t="s">
        <v>479</v>
      </c>
      <c r="J1136" s="11" t="s">
        <v>480</v>
      </c>
      <c r="K1136" s="11" t="s">
        <v>23</v>
      </c>
      <c r="L1136" s="19">
        <f>VLOOKUP($A1136,'PtEverglades GTs'!$A:$Z,17,0)</f>
        <v>42705</v>
      </c>
      <c r="M1136" s="6">
        <f>VLOOKUP($A1136,'PtEverglades GTs'!$A:$Z,24,0)</f>
        <v>1510.2633333333333</v>
      </c>
      <c r="N1136" s="6">
        <f>VLOOKUP($A1136,'PtEverglades GTs'!$A:$Z,25,0)</f>
        <v>252.07154761904752</v>
      </c>
      <c r="O1136" s="6">
        <f>VLOOKUP($A1136,'PtEverglades GTs'!$A:$Z,26,0)</f>
        <v>1258.1917857142857</v>
      </c>
      <c r="P1136" s="6">
        <f t="shared" si="19"/>
        <v>0</v>
      </c>
    </row>
    <row r="1137" spans="1:16" x14ac:dyDescent="0.25">
      <c r="A1137" s="11">
        <v>651608108</v>
      </c>
      <c r="B1137" s="11" t="s">
        <v>30</v>
      </c>
      <c r="C1137" s="11" t="s">
        <v>36</v>
      </c>
      <c r="D1137" s="11" t="s">
        <v>478</v>
      </c>
      <c r="E1137" s="11" t="s">
        <v>462</v>
      </c>
      <c r="F1137" s="18">
        <v>40210</v>
      </c>
      <c r="G1137" s="19">
        <v>40238</v>
      </c>
      <c r="H1137" s="11" t="s">
        <v>20</v>
      </c>
      <c r="I1137" s="11" t="s">
        <v>479</v>
      </c>
      <c r="J1137" s="11" t="s">
        <v>480</v>
      </c>
      <c r="K1137" s="11" t="s">
        <v>23</v>
      </c>
      <c r="L1137" s="19">
        <f>VLOOKUP($A1137,'PtEverglades GTs'!$A:$Z,17,0)</f>
        <v>42705</v>
      </c>
      <c r="M1137" s="6">
        <f>VLOOKUP($A1137,'PtEverglades GTs'!$A:$Z,24,0)</f>
        <v>1255.8333333333333</v>
      </c>
      <c r="N1137" s="6">
        <f>VLOOKUP($A1137,'PtEverglades GTs'!$A:$Z,25,0)</f>
        <v>162.71095238095242</v>
      </c>
      <c r="O1137" s="6">
        <f>VLOOKUP($A1137,'PtEverglades GTs'!$A:$Z,26,0)</f>
        <v>1093.1223809523808</v>
      </c>
      <c r="P1137" s="6">
        <f t="shared" si="19"/>
        <v>0</v>
      </c>
    </row>
    <row r="1138" spans="1:16" x14ac:dyDescent="0.25">
      <c r="A1138" s="11">
        <v>671661840</v>
      </c>
      <c r="B1138" s="11" t="s">
        <v>30</v>
      </c>
      <c r="C1138" s="11" t="s">
        <v>36</v>
      </c>
      <c r="D1138" s="11" t="s">
        <v>485</v>
      </c>
      <c r="E1138" s="11" t="s">
        <v>466</v>
      </c>
      <c r="F1138" s="18">
        <v>41913</v>
      </c>
      <c r="G1138" s="19">
        <v>41640</v>
      </c>
      <c r="H1138" s="11" t="s">
        <v>20</v>
      </c>
      <c r="I1138" s="11" t="s">
        <v>486</v>
      </c>
      <c r="J1138" s="11" t="s">
        <v>487</v>
      </c>
      <c r="K1138" s="11" t="s">
        <v>23</v>
      </c>
      <c r="L1138" s="19">
        <f>VLOOKUP($A1138,'PtEverglades GTs'!$A:$Z,17,0)</f>
        <v>42705</v>
      </c>
      <c r="M1138" s="6">
        <f>VLOOKUP($A1138,'PtEverglades GTs'!$A:$Z,24,0)</f>
        <v>2043.2408333333331</v>
      </c>
      <c r="N1138" s="6">
        <f>VLOOKUP($A1138,'PtEverglades GTs'!$A:$Z,25,0)</f>
        <v>1735.5395138888889</v>
      </c>
      <c r="O1138" s="6">
        <f>VLOOKUP($A1138,'PtEverglades GTs'!$A:$Z,26,0)</f>
        <v>307.70131944444421</v>
      </c>
      <c r="P1138" s="6">
        <f t="shared" si="19"/>
        <v>0</v>
      </c>
    </row>
    <row r="1139" spans="1:16" x14ac:dyDescent="0.25">
      <c r="A1139" s="11">
        <v>651658559</v>
      </c>
      <c r="B1139" s="11" t="s">
        <v>30</v>
      </c>
      <c r="C1139" s="11" t="s">
        <v>36</v>
      </c>
      <c r="D1139" s="11" t="s">
        <v>478</v>
      </c>
      <c r="E1139" s="11" t="s">
        <v>394</v>
      </c>
      <c r="F1139" s="18">
        <v>39661</v>
      </c>
      <c r="G1139" s="19">
        <v>39692</v>
      </c>
      <c r="H1139" s="11" t="s">
        <v>20</v>
      </c>
      <c r="I1139" s="11" t="s">
        <v>479</v>
      </c>
      <c r="J1139" s="11" t="s">
        <v>480</v>
      </c>
      <c r="K1139" s="11" t="s">
        <v>23</v>
      </c>
      <c r="L1139" s="19">
        <f>VLOOKUP($A1139,'PtEverglades GTs'!$A:$Z,17,0)</f>
        <v>42705</v>
      </c>
      <c r="M1139" s="6">
        <f>VLOOKUP($A1139,'PtEverglades GTs'!$A:$Z,24,0)</f>
        <v>0</v>
      </c>
      <c r="N1139" s="6">
        <f>VLOOKUP($A1139,'PtEverglades GTs'!$A:$Z,25,0)</f>
        <v>0</v>
      </c>
      <c r="O1139" s="6">
        <f>VLOOKUP($A1139,'PtEverglades GTs'!$A:$Z,26,0)</f>
        <v>0</v>
      </c>
      <c r="P1139" s="6">
        <f t="shared" si="19"/>
        <v>0</v>
      </c>
    </row>
    <row r="1140" spans="1:16" x14ac:dyDescent="0.25">
      <c r="A1140" s="11">
        <v>681379434</v>
      </c>
      <c r="B1140" s="11" t="s">
        <v>30</v>
      </c>
      <c r="C1140" s="11" t="s">
        <v>36</v>
      </c>
      <c r="D1140" s="11" t="s">
        <v>478</v>
      </c>
      <c r="E1140" s="11" t="s">
        <v>466</v>
      </c>
      <c r="F1140" s="18">
        <v>41640</v>
      </c>
      <c r="G1140" s="19">
        <v>41640</v>
      </c>
      <c r="H1140" s="11" t="s">
        <v>20</v>
      </c>
      <c r="I1140" s="11" t="s">
        <v>479</v>
      </c>
      <c r="J1140" s="11" t="s">
        <v>480</v>
      </c>
      <c r="K1140" s="11" t="s">
        <v>23</v>
      </c>
      <c r="L1140" s="19">
        <f>VLOOKUP($A1140,'PtEverglades GTs'!$A:$Z,17,0)</f>
        <v>42705</v>
      </c>
      <c r="M1140" s="6">
        <f>VLOOKUP($A1140,'PtEverglades GTs'!$A:$Z,24,0)</f>
        <v>1120.2308333333333</v>
      </c>
      <c r="N1140" s="6">
        <f>VLOOKUP($A1140,'PtEverglades GTs'!$A:$Z,25,0)</f>
        <v>186.96955357142858</v>
      </c>
      <c r="O1140" s="6">
        <f>VLOOKUP($A1140,'PtEverglades GTs'!$A:$Z,26,0)</f>
        <v>933.26127976190469</v>
      </c>
      <c r="P1140" s="6">
        <f t="shared" si="19"/>
        <v>0</v>
      </c>
    </row>
    <row r="1141" spans="1:16" x14ac:dyDescent="0.25">
      <c r="A1141" s="11">
        <v>681379346</v>
      </c>
      <c r="B1141" s="11" t="s">
        <v>30</v>
      </c>
      <c r="C1141" s="11" t="s">
        <v>36</v>
      </c>
      <c r="D1141" s="11" t="s">
        <v>478</v>
      </c>
      <c r="E1141" s="11" t="s">
        <v>491</v>
      </c>
      <c r="F1141" s="18">
        <v>42036</v>
      </c>
      <c r="G1141" s="19">
        <v>42036</v>
      </c>
      <c r="H1141" s="11" t="s">
        <v>20</v>
      </c>
      <c r="I1141" s="11" t="s">
        <v>479</v>
      </c>
      <c r="J1141" s="11" t="s">
        <v>480</v>
      </c>
      <c r="K1141" s="11" t="s">
        <v>23</v>
      </c>
      <c r="L1141" s="19">
        <f>VLOOKUP($A1141,'PtEverglades GTs'!$A:$Z,17,0)</f>
        <v>42705</v>
      </c>
      <c r="M1141" s="6">
        <f>VLOOKUP($A1141,'PtEverglades GTs'!$A:$Z,24,0)</f>
        <v>1106.2424999999998</v>
      </c>
      <c r="N1141" s="6">
        <f>VLOOKUP($A1141,'PtEverglades GTs'!$A:$Z,25,0)</f>
        <v>193.6749702380952</v>
      </c>
      <c r="O1141" s="6">
        <f>VLOOKUP($A1141,'PtEverglades GTs'!$A:$Z,26,0)</f>
        <v>912.56752976190478</v>
      </c>
      <c r="P1141" s="6">
        <f t="shared" si="19"/>
        <v>0</v>
      </c>
    </row>
    <row r="1142" spans="1:16" x14ac:dyDescent="0.25">
      <c r="A1142" s="11">
        <v>85415875</v>
      </c>
      <c r="B1142" s="11" t="s">
        <v>30</v>
      </c>
      <c r="C1142" s="11" t="s">
        <v>36</v>
      </c>
      <c r="D1142" s="11" t="s">
        <v>49</v>
      </c>
      <c r="E1142" s="11" t="s">
        <v>393</v>
      </c>
      <c r="F1142" s="18">
        <v>39114</v>
      </c>
      <c r="G1142" s="19">
        <v>39083</v>
      </c>
      <c r="H1142" s="11" t="s">
        <v>20</v>
      </c>
      <c r="I1142" s="11" t="s">
        <v>48</v>
      </c>
      <c r="J1142" s="11" t="s">
        <v>407</v>
      </c>
      <c r="K1142" s="11" t="s">
        <v>23</v>
      </c>
      <c r="L1142" s="19">
        <f>VLOOKUP($A1142,'PtEverglades GTs'!$A:$Z,17,0)</f>
        <v>42705</v>
      </c>
      <c r="M1142" s="6">
        <f>VLOOKUP($A1142,'PtEverglades GTs'!$A:$Z,24,0)</f>
        <v>2546.4174999999996</v>
      </c>
      <c r="N1142" s="6">
        <f>VLOOKUP($A1142,'PtEverglades GTs'!$A:$Z,25,0)</f>
        <v>1587.3102437499999</v>
      </c>
      <c r="O1142" s="6">
        <f>VLOOKUP($A1142,'PtEverglades GTs'!$A:$Z,26,0)</f>
        <v>959.10725624999986</v>
      </c>
      <c r="P1142" s="6">
        <f t="shared" si="19"/>
        <v>0</v>
      </c>
    </row>
    <row r="1143" spans="1:16" x14ac:dyDescent="0.25">
      <c r="A1143" s="11">
        <v>674831346</v>
      </c>
      <c r="B1143" s="11" t="s">
        <v>30</v>
      </c>
      <c r="C1143" s="11" t="s">
        <v>36</v>
      </c>
      <c r="D1143" s="11" t="s">
        <v>478</v>
      </c>
      <c r="E1143" s="11" t="s">
        <v>462</v>
      </c>
      <c r="F1143" s="18">
        <v>40179</v>
      </c>
      <c r="G1143" s="19">
        <v>40210</v>
      </c>
      <c r="H1143" s="11" t="s">
        <v>20</v>
      </c>
      <c r="I1143" s="11" t="s">
        <v>479</v>
      </c>
      <c r="J1143" s="11" t="s">
        <v>484</v>
      </c>
      <c r="K1143" s="11" t="s">
        <v>23</v>
      </c>
      <c r="L1143" s="19">
        <f>VLOOKUP($A1143,'PtEverglades GTs'!$A:$Z,17,0)</f>
        <v>42705</v>
      </c>
      <c r="M1143" s="6">
        <f>VLOOKUP($A1143,'PtEverglades GTs'!$A:$Z,24,0)</f>
        <v>946.09166666666658</v>
      </c>
      <c r="N1143" s="6">
        <f>VLOOKUP($A1143,'PtEverglades GTs'!$A:$Z,25,0)</f>
        <v>122.57994047619044</v>
      </c>
      <c r="O1143" s="6">
        <f>VLOOKUP($A1143,'PtEverglades GTs'!$A:$Z,26,0)</f>
        <v>823.51172619047611</v>
      </c>
      <c r="P1143" s="6">
        <f t="shared" si="19"/>
        <v>0</v>
      </c>
    </row>
    <row r="1144" spans="1:16" x14ac:dyDescent="0.25">
      <c r="A1144" s="11">
        <v>641564515</v>
      </c>
      <c r="B1144" s="11" t="s">
        <v>30</v>
      </c>
      <c r="C1144" s="11" t="s">
        <v>36</v>
      </c>
      <c r="D1144" s="11" t="s">
        <v>49</v>
      </c>
      <c r="E1144" s="11" t="s">
        <v>477</v>
      </c>
      <c r="F1144" s="18">
        <v>41306</v>
      </c>
      <c r="G1144" s="19">
        <v>41334</v>
      </c>
      <c r="H1144" s="11" t="s">
        <v>68</v>
      </c>
      <c r="I1144" s="11" t="s">
        <v>48</v>
      </c>
      <c r="J1144" s="11" t="s">
        <v>70</v>
      </c>
      <c r="K1144" s="11" t="s">
        <v>23</v>
      </c>
      <c r="L1144" s="19">
        <f>VLOOKUP($A1144,'PtEverglades GTs'!$A:$Z,17,0)</f>
        <v>42705</v>
      </c>
      <c r="M1144" s="6">
        <f>VLOOKUP($A1144,'PtEverglades GTs'!$A:$Z,24,0)</f>
        <v>966.68916666666655</v>
      </c>
      <c r="N1144" s="6">
        <f>VLOOKUP($A1144,'PtEverglades GTs'!$A:$Z,25,0)</f>
        <v>194.22262291666664</v>
      </c>
      <c r="O1144" s="6">
        <f>VLOOKUP($A1144,'PtEverglades GTs'!$A:$Z,26,0)</f>
        <v>772.46654374999991</v>
      </c>
      <c r="P1144" s="6">
        <f t="shared" si="19"/>
        <v>0</v>
      </c>
    </row>
    <row r="1145" spans="1:16" x14ac:dyDescent="0.25">
      <c r="A1145" s="11">
        <v>54517</v>
      </c>
      <c r="B1145" s="11" t="s">
        <v>30</v>
      </c>
      <c r="C1145" s="11" t="s">
        <v>36</v>
      </c>
      <c r="D1145" s="11" t="s">
        <v>324</v>
      </c>
      <c r="E1145" s="11" t="s">
        <v>67</v>
      </c>
      <c r="F1145" s="18">
        <v>31959</v>
      </c>
      <c r="G1145" s="19">
        <v>31959</v>
      </c>
      <c r="H1145" s="11" t="s">
        <v>20</v>
      </c>
      <c r="I1145" s="11" t="s">
        <v>59</v>
      </c>
      <c r="J1145" s="11" t="s">
        <v>62</v>
      </c>
      <c r="K1145" s="11" t="s">
        <v>23</v>
      </c>
      <c r="L1145" s="19">
        <f>VLOOKUP($A1145,'PtEverglades GTs'!$A:$Z,17,0)</f>
        <v>42705</v>
      </c>
      <c r="M1145" s="6">
        <f>VLOOKUP($A1145,'PtEverglades GTs'!$A:$Z,24,0)</f>
        <v>10681.091666666667</v>
      </c>
      <c r="N1145" s="6">
        <f>VLOOKUP($A1145,'PtEverglades GTs'!$A:$Z,25,0)</f>
        <v>10412.130322916666</v>
      </c>
      <c r="O1145" s="6">
        <f>VLOOKUP($A1145,'PtEverglades GTs'!$A:$Z,26,0)</f>
        <v>268.96134374999986</v>
      </c>
      <c r="P1145" s="6">
        <f t="shared" si="19"/>
        <v>1.2505552149377763E-12</v>
      </c>
    </row>
    <row r="1146" spans="1:16" x14ac:dyDescent="0.25">
      <c r="A1146" s="11">
        <v>55566</v>
      </c>
      <c r="B1146" s="11" t="s">
        <v>30</v>
      </c>
      <c r="C1146" s="11" t="s">
        <v>36</v>
      </c>
      <c r="D1146" s="11" t="s">
        <v>364</v>
      </c>
      <c r="E1146" s="11" t="s">
        <v>38</v>
      </c>
      <c r="F1146" s="18">
        <v>33786</v>
      </c>
      <c r="G1146" s="19">
        <v>33786</v>
      </c>
      <c r="H1146" s="11" t="s">
        <v>20</v>
      </c>
      <c r="I1146" s="11" t="s">
        <v>65</v>
      </c>
      <c r="J1146" s="11" t="s">
        <v>384</v>
      </c>
      <c r="K1146" s="11" t="s">
        <v>23</v>
      </c>
      <c r="L1146" s="19">
        <f>VLOOKUP($A1146,'PtEverglades GTs'!$A:$Z,17,0)</f>
        <v>42705</v>
      </c>
      <c r="M1146" s="6">
        <f>VLOOKUP($A1146,'PtEverglades GTs'!$A:$Z,24,0)</f>
        <v>2019.0683333333332</v>
      </c>
      <c r="N1146" s="6">
        <f>VLOOKUP($A1146,'PtEverglades GTs'!$A:$Z,25,0)</f>
        <v>1555.0168791666665</v>
      </c>
      <c r="O1146" s="6">
        <f>VLOOKUP($A1146,'PtEverglades GTs'!$A:$Z,26,0)</f>
        <v>464.05145416666659</v>
      </c>
      <c r="P1146" s="6">
        <f t="shared" si="19"/>
        <v>0</v>
      </c>
    </row>
    <row r="1147" spans="1:16" x14ac:dyDescent="0.25">
      <c r="A1147" s="11">
        <v>15181143</v>
      </c>
      <c r="B1147" s="11" t="s">
        <v>30</v>
      </c>
      <c r="C1147" s="11" t="s">
        <v>36</v>
      </c>
      <c r="D1147" s="11" t="s">
        <v>49</v>
      </c>
      <c r="E1147" s="11" t="s">
        <v>72</v>
      </c>
      <c r="F1147" s="18">
        <v>37226</v>
      </c>
      <c r="G1147" s="19">
        <v>36892</v>
      </c>
      <c r="H1147" s="11" t="s">
        <v>20</v>
      </c>
      <c r="I1147" s="11" t="s">
        <v>48</v>
      </c>
      <c r="J1147" s="11" t="s">
        <v>280</v>
      </c>
      <c r="K1147" s="11" t="s">
        <v>23</v>
      </c>
      <c r="L1147" s="19">
        <f>VLOOKUP($A1147,'PtEverglades GTs'!$A:$Z,17,0)</f>
        <v>42705</v>
      </c>
      <c r="M1147" s="6">
        <f>VLOOKUP($A1147,'PtEverglades GTs'!$A:$Z,24,0)</f>
        <v>59553.275833333333</v>
      </c>
      <c r="N1147" s="6">
        <f>VLOOKUP($A1147,'PtEverglades GTs'!$A:$Z,25,0)</f>
        <v>62084.290056249993</v>
      </c>
      <c r="O1147" s="6">
        <f>VLOOKUP($A1147,'PtEverglades GTs'!$A:$Z,26,0)</f>
        <v>-2531.0142229166649</v>
      </c>
      <c r="P1147" s="6">
        <f t="shared" si="19"/>
        <v>5.4569682106375694E-12</v>
      </c>
    </row>
    <row r="1148" spans="1:16" x14ac:dyDescent="0.25">
      <c r="A1148" s="11">
        <v>681379363</v>
      </c>
      <c r="B1148" s="11" t="s">
        <v>30</v>
      </c>
      <c r="C1148" s="11" t="s">
        <v>36</v>
      </c>
      <c r="D1148" s="11" t="s">
        <v>478</v>
      </c>
      <c r="E1148" s="11" t="s">
        <v>491</v>
      </c>
      <c r="F1148" s="18">
        <v>42005</v>
      </c>
      <c r="G1148" s="19">
        <v>42005</v>
      </c>
      <c r="H1148" s="11" t="s">
        <v>20</v>
      </c>
      <c r="I1148" s="11" t="s">
        <v>479</v>
      </c>
      <c r="J1148" s="11" t="s">
        <v>480</v>
      </c>
      <c r="K1148" s="11" t="s">
        <v>23</v>
      </c>
      <c r="L1148" s="19">
        <f>VLOOKUP($A1148,'PtEverglades GTs'!$A:$Z,17,0)</f>
        <v>42705</v>
      </c>
      <c r="M1148" s="6">
        <f>VLOOKUP($A1148,'PtEverglades GTs'!$A:$Z,24,0)</f>
        <v>64.093333333333334</v>
      </c>
      <c r="N1148" s="6">
        <f>VLOOKUP($A1148,'PtEverglades GTs'!$A:$Z,25,0)</f>
        <v>11.225238095238094</v>
      </c>
      <c r="O1148" s="6">
        <f>VLOOKUP($A1148,'PtEverglades GTs'!$A:$Z,26,0)</f>
        <v>52.868095238095236</v>
      </c>
      <c r="P1148" s="6">
        <f t="shared" si="19"/>
        <v>0</v>
      </c>
    </row>
    <row r="1149" spans="1:16" x14ac:dyDescent="0.25">
      <c r="A1149" s="11">
        <v>646676223</v>
      </c>
      <c r="B1149" s="11" t="s">
        <v>30</v>
      </c>
      <c r="C1149" s="11" t="s">
        <v>36</v>
      </c>
      <c r="D1149" s="11" t="s">
        <v>49</v>
      </c>
      <c r="E1149" s="11" t="s">
        <v>471</v>
      </c>
      <c r="F1149" s="18">
        <v>40817</v>
      </c>
      <c r="G1149" s="19">
        <v>41030</v>
      </c>
      <c r="H1149" s="11" t="s">
        <v>20</v>
      </c>
      <c r="I1149" s="11" t="s">
        <v>48</v>
      </c>
      <c r="J1149" s="11" t="s">
        <v>407</v>
      </c>
      <c r="K1149" s="11" t="s">
        <v>23</v>
      </c>
      <c r="L1149" s="19">
        <f>VLOOKUP($A1149,'PtEverglades GTs'!$A:$Z,17,0)</f>
        <v>42705</v>
      </c>
      <c r="M1149" s="6">
        <f>VLOOKUP($A1149,'PtEverglades GTs'!$A:$Z,24,0)</f>
        <v>8.2958333333333343</v>
      </c>
      <c r="N1149" s="6">
        <f>VLOOKUP($A1149,'PtEverglades GTs'!$A:$Z,25,0)</f>
        <v>2.8367395833333333</v>
      </c>
      <c r="O1149" s="6">
        <f>VLOOKUP($A1149,'PtEverglades GTs'!$A:$Z,26,0)</f>
        <v>5.4590937500000001</v>
      </c>
      <c r="P1149" s="6">
        <f t="shared" si="19"/>
        <v>0</v>
      </c>
    </row>
    <row r="1150" spans="1:16" x14ac:dyDescent="0.25">
      <c r="A1150" s="11">
        <v>51935</v>
      </c>
      <c r="B1150" s="11" t="s">
        <v>30</v>
      </c>
      <c r="C1150" s="11" t="s">
        <v>36</v>
      </c>
      <c r="D1150" s="11" t="s">
        <v>49</v>
      </c>
      <c r="E1150" s="11" t="s">
        <v>90</v>
      </c>
      <c r="F1150" s="18">
        <v>26115</v>
      </c>
      <c r="G1150" s="19">
        <v>26115</v>
      </c>
      <c r="H1150" s="11" t="s">
        <v>20</v>
      </c>
      <c r="I1150" s="11" t="s">
        <v>48</v>
      </c>
      <c r="J1150" s="11" t="s">
        <v>255</v>
      </c>
      <c r="K1150" s="11" t="s">
        <v>23</v>
      </c>
      <c r="L1150" s="19">
        <f>VLOOKUP($A1150,'PtEverglades GTs'!$A:$Z,17,0)</f>
        <v>42705</v>
      </c>
      <c r="M1150" s="6">
        <f>VLOOKUP($A1150,'PtEverglades GTs'!$A:$Z,24,0)</f>
        <v>2613441.8016666663</v>
      </c>
      <c r="N1150" s="6">
        <f>VLOOKUP($A1150,'PtEverglades GTs'!$A:$Z,25,0)</f>
        <v>2724513.0782374996</v>
      </c>
      <c r="O1150" s="6">
        <f>VLOOKUP($A1150,'PtEverglades GTs'!$A:$Z,26,0)</f>
        <v>-111071.27657083324</v>
      </c>
      <c r="P1150" s="6">
        <f t="shared" si="19"/>
        <v>0</v>
      </c>
    </row>
    <row r="1151" spans="1:16" x14ac:dyDescent="0.25">
      <c r="A1151" s="11">
        <v>51977</v>
      </c>
      <c r="B1151" s="11" t="s">
        <v>30</v>
      </c>
      <c r="C1151" s="11" t="s">
        <v>36</v>
      </c>
      <c r="D1151" s="11" t="s">
        <v>49</v>
      </c>
      <c r="E1151" s="11" t="s">
        <v>90</v>
      </c>
      <c r="F1151" s="18">
        <v>26115</v>
      </c>
      <c r="G1151" s="19">
        <v>26115</v>
      </c>
      <c r="H1151" s="11" t="s">
        <v>20</v>
      </c>
      <c r="I1151" s="11" t="s">
        <v>48</v>
      </c>
      <c r="J1151" s="11" t="s">
        <v>265</v>
      </c>
      <c r="K1151" s="11" t="s">
        <v>23</v>
      </c>
      <c r="L1151" s="19">
        <f>VLOOKUP($A1151,'PtEverglades GTs'!$A:$Z,17,0)</f>
        <v>42705</v>
      </c>
      <c r="M1151" s="6">
        <f>VLOOKUP($A1151,'PtEverglades GTs'!$A:$Z,24,0)</f>
        <v>2190206.7641666667</v>
      </c>
      <c r="N1151" s="6">
        <f>VLOOKUP($A1151,'PtEverglades GTs'!$A:$Z,25,0)</f>
        <v>2283290.5516437502</v>
      </c>
      <c r="O1151" s="6">
        <f>VLOOKUP($A1151,'PtEverglades GTs'!$A:$Z,26,0)</f>
        <v>-93083.787477083533</v>
      </c>
      <c r="P1151" s="6">
        <f t="shared" si="19"/>
        <v>0</v>
      </c>
    </row>
    <row r="1152" spans="1:16" x14ac:dyDescent="0.25">
      <c r="A1152" s="11">
        <v>53596</v>
      </c>
      <c r="B1152" s="11" t="s">
        <v>30</v>
      </c>
      <c r="C1152" s="11" t="s">
        <v>36</v>
      </c>
      <c r="D1152" s="11" t="s">
        <v>312</v>
      </c>
      <c r="E1152" s="11" t="s">
        <v>90</v>
      </c>
      <c r="F1152" s="18">
        <v>26115</v>
      </c>
      <c r="G1152" s="19">
        <v>26115</v>
      </c>
      <c r="H1152" s="11" t="s">
        <v>20</v>
      </c>
      <c r="I1152" s="11" t="s">
        <v>55</v>
      </c>
      <c r="J1152" s="11" t="s">
        <v>317</v>
      </c>
      <c r="K1152" s="11" t="s">
        <v>23</v>
      </c>
      <c r="L1152" s="19">
        <f>VLOOKUP($A1152,'PtEverglades GTs'!$A:$Z,17,0)</f>
        <v>42705</v>
      </c>
      <c r="M1152" s="6">
        <f>VLOOKUP($A1152,'PtEverglades GTs'!$A:$Z,24,0)</f>
        <v>1995660.7733333332</v>
      </c>
      <c r="N1152" s="6">
        <f>VLOOKUP($A1152,'PtEverglades GTs'!$A:$Z,25,0)</f>
        <v>2048046.8686333334</v>
      </c>
      <c r="O1152" s="6">
        <f>VLOOKUP($A1152,'PtEverglades GTs'!$A:$Z,26,0)</f>
        <v>-52386.095300000081</v>
      </c>
      <c r="P1152" s="6">
        <f t="shared" si="19"/>
        <v>-8.0035533756017685E-11</v>
      </c>
    </row>
    <row r="1153" spans="1:16" x14ac:dyDescent="0.25">
      <c r="A1153" s="11">
        <v>53535</v>
      </c>
      <c r="B1153" s="11" t="s">
        <v>30</v>
      </c>
      <c r="C1153" s="11" t="s">
        <v>36</v>
      </c>
      <c r="D1153" s="11" t="s">
        <v>312</v>
      </c>
      <c r="E1153" s="11" t="s">
        <v>90</v>
      </c>
      <c r="F1153" s="18">
        <v>26115</v>
      </c>
      <c r="G1153" s="19">
        <v>26115</v>
      </c>
      <c r="H1153" s="11" t="s">
        <v>20</v>
      </c>
      <c r="I1153" s="11" t="s">
        <v>55</v>
      </c>
      <c r="J1153" s="11" t="s">
        <v>314</v>
      </c>
      <c r="K1153" s="11" t="s">
        <v>23</v>
      </c>
      <c r="L1153" s="19">
        <f>VLOOKUP($A1153,'PtEverglades GTs'!$A:$Z,17,0)</f>
        <v>42705</v>
      </c>
      <c r="M1153" s="6">
        <f>VLOOKUP($A1153,'PtEverglades GTs'!$A:$Z,24,0)</f>
        <v>1952866.1258333335</v>
      </c>
      <c r="N1153" s="6">
        <f>VLOOKUP($A1153,'PtEverglades GTs'!$A:$Z,25,0)</f>
        <v>2004128.8616364584</v>
      </c>
      <c r="O1153" s="6">
        <f>VLOOKUP($A1153,'PtEverglades GTs'!$A:$Z,26,0)</f>
        <v>-51262.735803124997</v>
      </c>
      <c r="P1153" s="6">
        <f t="shared" si="19"/>
        <v>0</v>
      </c>
    </row>
    <row r="1154" spans="1:16" x14ac:dyDescent="0.25">
      <c r="A1154" s="11">
        <v>53632</v>
      </c>
      <c r="B1154" s="11" t="s">
        <v>30</v>
      </c>
      <c r="C1154" s="11" t="s">
        <v>36</v>
      </c>
      <c r="D1154" s="11" t="s">
        <v>312</v>
      </c>
      <c r="E1154" s="11" t="s">
        <v>90</v>
      </c>
      <c r="F1154" s="18">
        <v>26115</v>
      </c>
      <c r="G1154" s="19">
        <v>26115</v>
      </c>
      <c r="H1154" s="11" t="s">
        <v>20</v>
      </c>
      <c r="I1154" s="11" t="s">
        <v>55</v>
      </c>
      <c r="J1154" s="11" t="s">
        <v>319</v>
      </c>
      <c r="K1154" s="11" t="s">
        <v>23</v>
      </c>
      <c r="L1154" s="19">
        <f>VLOOKUP($A1154,'PtEverglades GTs'!$A:$Z,17,0)</f>
        <v>42705</v>
      </c>
      <c r="M1154" s="6">
        <f>VLOOKUP($A1154,'PtEverglades GTs'!$A:$Z,24,0)</f>
        <v>1930013.8091666664</v>
      </c>
      <c r="N1154" s="6">
        <f>VLOOKUP($A1154,'PtEverglades GTs'!$A:$Z,25,0)</f>
        <v>1980676.6716572912</v>
      </c>
      <c r="O1154" s="6">
        <f>VLOOKUP($A1154,'PtEverglades GTs'!$A:$Z,26,0)</f>
        <v>-50662.862490624844</v>
      </c>
      <c r="P1154" s="6">
        <f t="shared" si="19"/>
        <v>0</v>
      </c>
    </row>
    <row r="1155" spans="1:16" x14ac:dyDescent="0.25">
      <c r="A1155" s="11">
        <v>51917</v>
      </c>
      <c r="B1155" s="11" t="s">
        <v>30</v>
      </c>
      <c r="C1155" s="11" t="s">
        <v>36</v>
      </c>
      <c r="D1155" s="11" t="s">
        <v>49</v>
      </c>
      <c r="E1155" s="11" t="s">
        <v>90</v>
      </c>
      <c r="F1155" s="18">
        <v>26115</v>
      </c>
      <c r="G1155" s="19">
        <v>26115</v>
      </c>
      <c r="H1155" s="11" t="s">
        <v>20</v>
      </c>
      <c r="I1155" s="11" t="s">
        <v>48</v>
      </c>
      <c r="J1155" s="11" t="s">
        <v>251</v>
      </c>
      <c r="K1155" s="11" t="s">
        <v>23</v>
      </c>
      <c r="L1155" s="19">
        <f>VLOOKUP($A1155,'PtEverglades GTs'!$A:$Z,17,0)</f>
        <v>42705</v>
      </c>
      <c r="M1155" s="6">
        <f>VLOOKUP($A1155,'PtEverglades GTs'!$A:$Z,24,0)</f>
        <v>1315471.2633333334</v>
      </c>
      <c r="N1155" s="6">
        <f>VLOOKUP($A1155,'PtEverglades GTs'!$A:$Z,25,0)</f>
        <v>1371378.7920249999</v>
      </c>
      <c r="O1155" s="6">
        <f>VLOOKUP($A1155,'PtEverglades GTs'!$A:$Z,26,0)</f>
        <v>-55907.528691666586</v>
      </c>
      <c r="P1155" s="6">
        <f t="shared" si="19"/>
        <v>1.5279510989785194E-10</v>
      </c>
    </row>
    <row r="1156" spans="1:16" x14ac:dyDescent="0.25">
      <c r="A1156" s="11">
        <v>53579</v>
      </c>
      <c r="B1156" s="11" t="s">
        <v>30</v>
      </c>
      <c r="C1156" s="11" t="s">
        <v>36</v>
      </c>
      <c r="D1156" s="11" t="s">
        <v>312</v>
      </c>
      <c r="E1156" s="11" t="s">
        <v>90</v>
      </c>
      <c r="F1156" s="18">
        <v>26115</v>
      </c>
      <c r="G1156" s="19">
        <v>26115</v>
      </c>
      <c r="H1156" s="11" t="s">
        <v>20</v>
      </c>
      <c r="I1156" s="11" t="s">
        <v>55</v>
      </c>
      <c r="J1156" s="11" t="s">
        <v>316</v>
      </c>
      <c r="K1156" s="11" t="s">
        <v>23</v>
      </c>
      <c r="L1156" s="19">
        <f>VLOOKUP($A1156,'PtEverglades GTs'!$A:$Z,17,0)</f>
        <v>42705</v>
      </c>
      <c r="M1156" s="6">
        <f>VLOOKUP($A1156,'PtEverglades GTs'!$A:$Z,24,0)</f>
        <v>1280530.2124999999</v>
      </c>
      <c r="N1156" s="6">
        <f>VLOOKUP($A1156,'PtEverglades GTs'!$A:$Z,25,0)</f>
        <v>1314144.1305781249</v>
      </c>
      <c r="O1156" s="6">
        <f>VLOOKUP($A1156,'PtEverglades GTs'!$A:$Z,26,0)</f>
        <v>-33613.918078124909</v>
      </c>
      <c r="P1156" s="6">
        <f t="shared" si="19"/>
        <v>-8.0035533756017685E-11</v>
      </c>
    </row>
    <row r="1157" spans="1:16" x14ac:dyDescent="0.25">
      <c r="A1157" s="11">
        <v>51947</v>
      </c>
      <c r="B1157" s="11" t="s">
        <v>30</v>
      </c>
      <c r="C1157" s="11" t="s">
        <v>36</v>
      </c>
      <c r="D1157" s="11" t="s">
        <v>49</v>
      </c>
      <c r="E1157" s="11" t="s">
        <v>90</v>
      </c>
      <c r="F1157" s="18">
        <v>26115</v>
      </c>
      <c r="G1157" s="19">
        <v>26115</v>
      </c>
      <c r="H1157" s="11" t="s">
        <v>20</v>
      </c>
      <c r="I1157" s="11" t="s">
        <v>48</v>
      </c>
      <c r="J1157" s="11" t="s">
        <v>257</v>
      </c>
      <c r="K1157" s="11" t="s">
        <v>23</v>
      </c>
      <c r="L1157" s="19">
        <f>VLOOKUP($A1157,'PtEverglades GTs'!$A:$Z,17,0)</f>
        <v>42705</v>
      </c>
      <c r="M1157" s="6">
        <f>VLOOKUP($A1157,'PtEverglades GTs'!$A:$Z,24,0)</f>
        <v>708536.32666666666</v>
      </c>
      <c r="N1157" s="6">
        <f>VLOOKUP($A1157,'PtEverglades GTs'!$A:$Z,25,0)</f>
        <v>738649.12054999988</v>
      </c>
      <c r="O1157" s="6">
        <f>VLOOKUP($A1157,'PtEverglades GTs'!$A:$Z,26,0)</f>
        <v>-30112.79388333331</v>
      </c>
      <c r="P1157" s="6">
        <f t="shared" si="19"/>
        <v>9.4587448984384537E-11</v>
      </c>
    </row>
    <row r="1158" spans="1:16" x14ac:dyDescent="0.25">
      <c r="A1158" s="11">
        <v>51939</v>
      </c>
      <c r="B1158" s="11" t="s">
        <v>30</v>
      </c>
      <c r="C1158" s="11" t="s">
        <v>36</v>
      </c>
      <c r="D1158" s="11" t="s">
        <v>49</v>
      </c>
      <c r="E1158" s="11" t="s">
        <v>90</v>
      </c>
      <c r="F1158" s="18">
        <v>26115</v>
      </c>
      <c r="G1158" s="19">
        <v>26115</v>
      </c>
      <c r="H1158" s="11" t="s">
        <v>20</v>
      </c>
      <c r="I1158" s="11" t="s">
        <v>48</v>
      </c>
      <c r="J1158" s="11" t="s">
        <v>256</v>
      </c>
      <c r="K1158" s="11" t="s">
        <v>23</v>
      </c>
      <c r="L1158" s="19">
        <f>VLOOKUP($A1158,'PtEverglades GTs'!$A:$Z,17,0)</f>
        <v>42705</v>
      </c>
      <c r="M1158" s="6">
        <f>VLOOKUP($A1158,'PtEverglades GTs'!$A:$Z,24,0)</f>
        <v>579711.53166666662</v>
      </c>
      <c r="N1158" s="6">
        <f>VLOOKUP($A1158,'PtEverglades GTs'!$A:$Z,25,0)</f>
        <v>604349.27176249993</v>
      </c>
      <c r="O1158" s="6">
        <f>VLOOKUP($A1158,'PtEverglades GTs'!$A:$Z,26,0)</f>
        <v>-24637.740095833375</v>
      </c>
      <c r="P1158" s="6">
        <f t="shared" si="19"/>
        <v>5.8207660913467407E-11</v>
      </c>
    </row>
    <row r="1159" spans="1:16" x14ac:dyDescent="0.25">
      <c r="A1159" s="11">
        <v>51959</v>
      </c>
      <c r="B1159" s="11" t="s">
        <v>30</v>
      </c>
      <c r="C1159" s="11" t="s">
        <v>36</v>
      </c>
      <c r="D1159" s="11" t="s">
        <v>49</v>
      </c>
      <c r="E1159" s="11" t="s">
        <v>90</v>
      </c>
      <c r="F1159" s="18">
        <v>26115</v>
      </c>
      <c r="G1159" s="19">
        <v>26115</v>
      </c>
      <c r="H1159" s="11" t="s">
        <v>20</v>
      </c>
      <c r="I1159" s="11" t="s">
        <v>48</v>
      </c>
      <c r="J1159" s="11" t="s">
        <v>260</v>
      </c>
      <c r="K1159" s="11" t="s">
        <v>23</v>
      </c>
      <c r="L1159" s="19">
        <f>VLOOKUP($A1159,'PtEverglades GTs'!$A:$Z,17,0)</f>
        <v>42705</v>
      </c>
      <c r="M1159" s="6">
        <f>VLOOKUP($A1159,'PtEverglades GTs'!$A:$Z,24,0)</f>
        <v>524049.53333333333</v>
      </c>
      <c r="N1159" s="6">
        <f>VLOOKUP($A1159,'PtEverglades GTs'!$A:$Z,25,0)</f>
        <v>546321.6385</v>
      </c>
      <c r="O1159" s="6">
        <f>VLOOKUP($A1159,'PtEverglades GTs'!$A:$Z,26,0)</f>
        <v>-22272.105166666723</v>
      </c>
      <c r="P1159" s="6">
        <f t="shared" si="19"/>
        <v>4.7293724492192268E-11</v>
      </c>
    </row>
    <row r="1160" spans="1:16" x14ac:dyDescent="0.25">
      <c r="A1160" s="11">
        <v>41739780</v>
      </c>
      <c r="B1160" s="11" t="s">
        <v>30</v>
      </c>
      <c r="C1160" s="11" t="s">
        <v>36</v>
      </c>
      <c r="D1160" s="11" t="s">
        <v>312</v>
      </c>
      <c r="E1160" s="11" t="s">
        <v>90</v>
      </c>
      <c r="F1160" s="18">
        <v>26115</v>
      </c>
      <c r="G1160" s="19">
        <v>26115</v>
      </c>
      <c r="H1160" s="11" t="s">
        <v>20</v>
      </c>
      <c r="I1160" s="11" t="s">
        <v>55</v>
      </c>
      <c r="J1160" s="11" t="s">
        <v>315</v>
      </c>
      <c r="K1160" s="11" t="s">
        <v>23</v>
      </c>
      <c r="L1160" s="19">
        <f>VLOOKUP($A1160,'PtEverglades GTs'!$A:$Z,17,0)</f>
        <v>42705</v>
      </c>
      <c r="M1160" s="6">
        <f>VLOOKUP($A1160,'PtEverglades GTs'!$A:$Z,24,0)</f>
        <v>520221.8266666666</v>
      </c>
      <c r="N1160" s="6">
        <f>VLOOKUP($A1160,'PtEverglades GTs'!$A:$Z,25,0)</f>
        <v>533877.6496166666</v>
      </c>
      <c r="O1160" s="6">
        <f>VLOOKUP($A1160,'PtEverglades GTs'!$A:$Z,26,0)</f>
        <v>-13655.822949999962</v>
      </c>
      <c r="P1160" s="6">
        <f t="shared" si="19"/>
        <v>-4.0017766878008842E-11</v>
      </c>
    </row>
    <row r="1161" spans="1:16" x14ac:dyDescent="0.25">
      <c r="A1161" s="11">
        <v>53276</v>
      </c>
      <c r="B1161" s="11" t="s">
        <v>30</v>
      </c>
      <c r="C1161" s="11" t="s">
        <v>36</v>
      </c>
      <c r="D1161" s="11" t="s">
        <v>49</v>
      </c>
      <c r="E1161" s="11" t="s">
        <v>90</v>
      </c>
      <c r="F1161" s="18">
        <v>26115</v>
      </c>
      <c r="G1161" s="19">
        <v>26115</v>
      </c>
      <c r="H1161" s="11" t="s">
        <v>20</v>
      </c>
      <c r="I1161" s="11" t="s">
        <v>48</v>
      </c>
      <c r="J1161" s="11" t="s">
        <v>305</v>
      </c>
      <c r="K1161" s="11" t="s">
        <v>23</v>
      </c>
      <c r="L1161" s="19">
        <f>VLOOKUP($A1161,'PtEverglades GTs'!$A:$Z,17,0)</f>
        <v>42705</v>
      </c>
      <c r="M1161" s="6">
        <f>VLOOKUP($A1161,'PtEverglades GTs'!$A:$Z,24,0)</f>
        <v>424452.96666666662</v>
      </c>
      <c r="N1161" s="6">
        <f>VLOOKUP($A1161,'PtEverglades GTs'!$A:$Z,25,0)</f>
        <v>442492.21774999995</v>
      </c>
      <c r="O1161" s="6">
        <f>VLOOKUP($A1161,'PtEverglades GTs'!$A:$Z,26,0)</f>
        <v>-18039.251083333351</v>
      </c>
      <c r="P1161" s="6">
        <f t="shared" si="19"/>
        <v>0</v>
      </c>
    </row>
    <row r="1162" spans="1:16" x14ac:dyDescent="0.25">
      <c r="A1162" s="11">
        <v>54248</v>
      </c>
      <c r="B1162" s="11" t="s">
        <v>30</v>
      </c>
      <c r="C1162" s="11" t="s">
        <v>36</v>
      </c>
      <c r="D1162" s="11" t="s">
        <v>324</v>
      </c>
      <c r="E1162" s="11" t="s">
        <v>90</v>
      </c>
      <c r="F1162" s="18">
        <v>26115</v>
      </c>
      <c r="G1162" s="19">
        <v>26115</v>
      </c>
      <c r="H1162" s="11" t="s">
        <v>20</v>
      </c>
      <c r="I1162" s="11" t="s">
        <v>59</v>
      </c>
      <c r="J1162" s="11" t="s">
        <v>339</v>
      </c>
      <c r="K1162" s="11" t="s">
        <v>23</v>
      </c>
      <c r="L1162" s="19">
        <f>VLOOKUP($A1162,'PtEverglades GTs'!$A:$Z,17,0)</f>
        <v>42705</v>
      </c>
      <c r="M1162" s="6">
        <f>VLOOKUP($A1162,'PtEverglades GTs'!$A:$Z,24,0)</f>
        <v>418293.23249999998</v>
      </c>
      <c r="N1162" s="6">
        <f>VLOOKUP($A1162,'PtEverglades GTs'!$A:$Z,25,0)</f>
        <v>429273.42985312495</v>
      </c>
      <c r="O1162" s="6">
        <f>VLOOKUP($A1162,'PtEverglades GTs'!$A:$Z,26,0)</f>
        <v>-10980.197353124982</v>
      </c>
      <c r="P1162" s="6">
        <f t="shared" si="19"/>
        <v>1.4551915228366852E-11</v>
      </c>
    </row>
    <row r="1163" spans="1:16" x14ac:dyDescent="0.25">
      <c r="A1163" s="11">
        <v>49013</v>
      </c>
      <c r="B1163" s="11" t="s">
        <v>30</v>
      </c>
      <c r="C1163" s="11" t="s">
        <v>36</v>
      </c>
      <c r="D1163" s="11" t="s">
        <v>37</v>
      </c>
      <c r="E1163" s="11" t="s">
        <v>90</v>
      </c>
      <c r="F1163" s="18">
        <v>26115</v>
      </c>
      <c r="G1163" s="19">
        <v>26115</v>
      </c>
      <c r="H1163" s="11" t="s">
        <v>20</v>
      </c>
      <c r="I1163" s="11" t="s">
        <v>39</v>
      </c>
      <c r="J1163" s="11" t="s">
        <v>94</v>
      </c>
      <c r="K1163" s="11" t="s">
        <v>23</v>
      </c>
      <c r="L1163" s="19">
        <f>VLOOKUP($A1163,'PtEverglades GTs'!$A:$Z,17,0)</f>
        <v>42705</v>
      </c>
      <c r="M1163" s="6">
        <f>VLOOKUP($A1163,'PtEverglades GTs'!$A:$Z,24,0)</f>
        <v>383191.19666666666</v>
      </c>
      <c r="N1163" s="6">
        <f>VLOOKUP($A1163,'PtEverglades GTs'!$A:$Z,25,0)</f>
        <v>393728.95457499998</v>
      </c>
      <c r="O1163" s="6">
        <f>VLOOKUP($A1163,'PtEverglades GTs'!$A:$Z,26,0)</f>
        <v>-10537.757908333306</v>
      </c>
      <c r="P1163" s="6">
        <f t="shared" si="19"/>
        <v>-2.0008883439004421E-11</v>
      </c>
    </row>
    <row r="1164" spans="1:16" x14ac:dyDescent="0.25">
      <c r="A1164" s="11">
        <v>49025</v>
      </c>
      <c r="B1164" s="11" t="s">
        <v>30</v>
      </c>
      <c r="C1164" s="11" t="s">
        <v>36</v>
      </c>
      <c r="D1164" s="11" t="s">
        <v>37</v>
      </c>
      <c r="E1164" s="11" t="s">
        <v>90</v>
      </c>
      <c r="F1164" s="18">
        <v>26115</v>
      </c>
      <c r="G1164" s="19">
        <v>26115</v>
      </c>
      <c r="H1164" s="11" t="s">
        <v>20</v>
      </c>
      <c r="I1164" s="11" t="s">
        <v>39</v>
      </c>
      <c r="J1164" s="11" t="s">
        <v>101</v>
      </c>
      <c r="K1164" s="11" t="s">
        <v>23</v>
      </c>
      <c r="L1164" s="19">
        <f>VLOOKUP($A1164,'PtEverglades GTs'!$A:$Z,17,0)</f>
        <v>42705</v>
      </c>
      <c r="M1164" s="6">
        <f>VLOOKUP($A1164,'PtEverglades GTs'!$A:$Z,24,0)</f>
        <v>383191.19666666666</v>
      </c>
      <c r="N1164" s="6">
        <f>VLOOKUP($A1164,'PtEverglades GTs'!$A:$Z,25,0)</f>
        <v>393728.95457499998</v>
      </c>
      <c r="O1164" s="6">
        <f>VLOOKUP($A1164,'PtEverglades GTs'!$A:$Z,26,0)</f>
        <v>-10537.757908333306</v>
      </c>
      <c r="P1164" s="6">
        <f t="shared" si="19"/>
        <v>-2.0008883439004421E-11</v>
      </c>
    </row>
    <row r="1165" spans="1:16" x14ac:dyDescent="0.25">
      <c r="A1165" s="11">
        <v>49047</v>
      </c>
      <c r="B1165" s="11" t="s">
        <v>30</v>
      </c>
      <c r="C1165" s="11" t="s">
        <v>36</v>
      </c>
      <c r="D1165" s="11" t="s">
        <v>37</v>
      </c>
      <c r="E1165" s="11" t="s">
        <v>90</v>
      </c>
      <c r="F1165" s="18">
        <v>26115</v>
      </c>
      <c r="G1165" s="19">
        <v>26115</v>
      </c>
      <c r="H1165" s="11" t="s">
        <v>20</v>
      </c>
      <c r="I1165" s="11" t="s">
        <v>39</v>
      </c>
      <c r="J1165" s="11" t="s">
        <v>108</v>
      </c>
      <c r="K1165" s="11" t="s">
        <v>23</v>
      </c>
      <c r="L1165" s="19">
        <f>VLOOKUP($A1165,'PtEverglades GTs'!$A:$Z,17,0)</f>
        <v>42705</v>
      </c>
      <c r="M1165" s="6">
        <f>VLOOKUP($A1165,'PtEverglades GTs'!$A:$Z,24,0)</f>
        <v>383191.19666666666</v>
      </c>
      <c r="N1165" s="6">
        <f>VLOOKUP($A1165,'PtEverglades GTs'!$A:$Z,25,0)</f>
        <v>393728.95457499998</v>
      </c>
      <c r="O1165" s="6">
        <f>VLOOKUP($A1165,'PtEverglades GTs'!$A:$Z,26,0)</f>
        <v>-10537.757908333306</v>
      </c>
      <c r="P1165" s="6">
        <f t="shared" si="19"/>
        <v>-2.0008883439004421E-11</v>
      </c>
    </row>
    <row r="1166" spans="1:16" x14ac:dyDescent="0.25">
      <c r="A1166" s="11">
        <v>53676</v>
      </c>
      <c r="B1166" s="11" t="s">
        <v>30</v>
      </c>
      <c r="C1166" s="11" t="s">
        <v>36</v>
      </c>
      <c r="D1166" s="11" t="s">
        <v>312</v>
      </c>
      <c r="E1166" s="11" t="s">
        <v>90</v>
      </c>
      <c r="F1166" s="18">
        <v>26115</v>
      </c>
      <c r="G1166" s="19">
        <v>26115</v>
      </c>
      <c r="H1166" s="11" t="s">
        <v>20</v>
      </c>
      <c r="I1166" s="11" t="s">
        <v>55</v>
      </c>
      <c r="J1166" s="11" t="s">
        <v>323</v>
      </c>
      <c r="K1166" s="11" t="s">
        <v>23</v>
      </c>
      <c r="L1166" s="19">
        <f>VLOOKUP($A1166,'PtEverglades GTs'!$A:$Z,17,0)</f>
        <v>42705</v>
      </c>
      <c r="M1166" s="6">
        <f>VLOOKUP($A1166,'PtEverglades GTs'!$A:$Z,24,0)</f>
        <v>341515.35916666669</v>
      </c>
      <c r="N1166" s="6">
        <f>VLOOKUP($A1166,'PtEverglades GTs'!$A:$Z,25,0)</f>
        <v>350480.13734479167</v>
      </c>
      <c r="O1166" s="6">
        <f>VLOOKUP($A1166,'PtEverglades GTs'!$A:$Z,26,0)</f>
        <v>-8964.7781781250087</v>
      </c>
      <c r="P1166" s="6">
        <f t="shared" si="19"/>
        <v>2.9103830456733704E-11</v>
      </c>
    </row>
    <row r="1167" spans="1:16" x14ac:dyDescent="0.25">
      <c r="A1167" s="11">
        <v>54192</v>
      </c>
      <c r="B1167" s="11" t="s">
        <v>30</v>
      </c>
      <c r="C1167" s="11" t="s">
        <v>36</v>
      </c>
      <c r="D1167" s="11" t="s">
        <v>324</v>
      </c>
      <c r="E1167" s="11" t="s">
        <v>90</v>
      </c>
      <c r="F1167" s="18">
        <v>26115</v>
      </c>
      <c r="G1167" s="19">
        <v>26115</v>
      </c>
      <c r="H1167" s="11" t="s">
        <v>20</v>
      </c>
      <c r="I1167" s="11" t="s">
        <v>59</v>
      </c>
      <c r="J1167" s="11" t="s">
        <v>336</v>
      </c>
      <c r="K1167" s="11" t="s">
        <v>23</v>
      </c>
      <c r="L1167" s="19">
        <f>VLOOKUP($A1167,'PtEverglades GTs'!$A:$Z,17,0)</f>
        <v>42705</v>
      </c>
      <c r="M1167" s="6">
        <f>VLOOKUP($A1167,'PtEverglades GTs'!$A:$Z,24,0)</f>
        <v>334312.39416666667</v>
      </c>
      <c r="N1167" s="6">
        <f>VLOOKUP($A1167,'PtEverglades GTs'!$A:$Z,25,0)</f>
        <v>343088.09451354167</v>
      </c>
      <c r="O1167" s="6">
        <f>VLOOKUP($A1167,'PtEverglades GTs'!$A:$Z,26,0)</f>
        <v>-8775.7003468750136</v>
      </c>
      <c r="P1167" s="6">
        <f t="shared" si="19"/>
        <v>0</v>
      </c>
    </row>
    <row r="1168" spans="1:16" x14ac:dyDescent="0.25">
      <c r="A1168" s="11">
        <v>54360</v>
      </c>
      <c r="B1168" s="11" t="s">
        <v>30</v>
      </c>
      <c r="C1168" s="11" t="s">
        <v>36</v>
      </c>
      <c r="D1168" s="11" t="s">
        <v>324</v>
      </c>
      <c r="E1168" s="11" t="s">
        <v>90</v>
      </c>
      <c r="F1168" s="18">
        <v>26115</v>
      </c>
      <c r="G1168" s="19">
        <v>26115</v>
      </c>
      <c r="H1168" s="11" t="s">
        <v>20</v>
      </c>
      <c r="I1168" s="11" t="s">
        <v>59</v>
      </c>
      <c r="J1168" s="11" t="s">
        <v>350</v>
      </c>
      <c r="K1168" s="11" t="s">
        <v>23</v>
      </c>
      <c r="L1168" s="19">
        <f>VLOOKUP($A1168,'PtEverglades GTs'!$A:$Z,17,0)</f>
        <v>42705</v>
      </c>
      <c r="M1168" s="6">
        <f>VLOOKUP($A1168,'PtEverglades GTs'!$A:$Z,24,0)</f>
        <v>328311.8666666667</v>
      </c>
      <c r="N1168" s="6">
        <f>VLOOKUP($A1168,'PtEverglades GTs'!$A:$Z,25,0)</f>
        <v>336930.05316666665</v>
      </c>
      <c r="O1168" s="6">
        <f>VLOOKUP($A1168,'PtEverglades GTs'!$A:$Z,26,0)</f>
        <v>-8618.1864999999962</v>
      </c>
      <c r="P1168" s="6">
        <f t="shared" si="19"/>
        <v>4.3655745685100555E-11</v>
      </c>
    </row>
    <row r="1169" spans="1:16" x14ac:dyDescent="0.25">
      <c r="A1169" s="11">
        <v>41739783</v>
      </c>
      <c r="B1169" s="11" t="s">
        <v>30</v>
      </c>
      <c r="C1169" s="11" t="s">
        <v>36</v>
      </c>
      <c r="D1169" s="11" t="s">
        <v>312</v>
      </c>
      <c r="E1169" s="11" t="s">
        <v>90</v>
      </c>
      <c r="F1169" s="18">
        <v>26115</v>
      </c>
      <c r="G1169" s="19">
        <v>26115</v>
      </c>
      <c r="H1169" s="11" t="s">
        <v>20</v>
      </c>
      <c r="I1169" s="11" t="s">
        <v>55</v>
      </c>
      <c r="J1169" s="11" t="s">
        <v>318</v>
      </c>
      <c r="K1169" s="11" t="s">
        <v>23</v>
      </c>
      <c r="L1169" s="19">
        <f>VLOOKUP($A1169,'PtEverglades GTs'!$A:$Z,17,0)</f>
        <v>42705</v>
      </c>
      <c r="M1169" s="6">
        <f>VLOOKUP($A1169,'PtEverglades GTs'!$A:$Z,24,0)</f>
        <v>315104.57</v>
      </c>
      <c r="N1169" s="6">
        <f>VLOOKUP($A1169,'PtEverglades GTs'!$A:$Z,25,0)</f>
        <v>323376.06496250001</v>
      </c>
      <c r="O1169" s="6">
        <f>VLOOKUP($A1169,'PtEverglades GTs'!$A:$Z,26,0)</f>
        <v>-8271.4949624999954</v>
      </c>
      <c r="P1169" s="6">
        <f t="shared" si="19"/>
        <v>0</v>
      </c>
    </row>
    <row r="1170" spans="1:16" x14ac:dyDescent="0.25">
      <c r="A1170" s="11">
        <v>53501</v>
      </c>
      <c r="B1170" s="11" t="s">
        <v>30</v>
      </c>
      <c r="C1170" s="11" t="s">
        <v>36</v>
      </c>
      <c r="D1170" s="11" t="s">
        <v>312</v>
      </c>
      <c r="E1170" s="11" t="s">
        <v>90</v>
      </c>
      <c r="F1170" s="18">
        <v>26115</v>
      </c>
      <c r="G1170" s="19">
        <v>26115</v>
      </c>
      <c r="H1170" s="11" t="s">
        <v>20</v>
      </c>
      <c r="I1170" s="11" t="s">
        <v>55</v>
      </c>
      <c r="J1170" s="11" t="s">
        <v>56</v>
      </c>
      <c r="K1170" s="11" t="s">
        <v>23</v>
      </c>
      <c r="L1170" s="19">
        <f>VLOOKUP($A1170,'PtEverglades GTs'!$A:$Z,17,0)</f>
        <v>42705</v>
      </c>
      <c r="M1170" s="6">
        <f>VLOOKUP($A1170,'PtEverglades GTs'!$A:$Z,24,0)</f>
        <v>313301.97249999997</v>
      </c>
      <c r="N1170" s="6">
        <f>VLOOKUP($A1170,'PtEverglades GTs'!$A:$Z,25,0)</f>
        <v>321526.14927812497</v>
      </c>
      <c r="O1170" s="6">
        <f>VLOOKUP($A1170,'PtEverglades GTs'!$A:$Z,26,0)</f>
        <v>-8224.1767781250128</v>
      </c>
      <c r="P1170" s="6">
        <f t="shared" si="19"/>
        <v>1.8189894035458565E-11</v>
      </c>
    </row>
    <row r="1171" spans="1:16" x14ac:dyDescent="0.25">
      <c r="A1171" s="11">
        <v>53291</v>
      </c>
      <c r="B1171" s="11" t="s">
        <v>30</v>
      </c>
      <c r="C1171" s="11" t="s">
        <v>36</v>
      </c>
      <c r="D1171" s="11" t="s">
        <v>49</v>
      </c>
      <c r="E1171" s="11" t="s">
        <v>90</v>
      </c>
      <c r="F1171" s="18">
        <v>26115</v>
      </c>
      <c r="G1171" s="19">
        <v>26115</v>
      </c>
      <c r="H1171" s="11" t="s">
        <v>20</v>
      </c>
      <c r="I1171" s="11" t="s">
        <v>48</v>
      </c>
      <c r="J1171" s="11" t="s">
        <v>307</v>
      </c>
      <c r="K1171" s="11" t="s">
        <v>23</v>
      </c>
      <c r="L1171" s="19">
        <f>VLOOKUP($A1171,'PtEverglades GTs'!$A:$Z,17,0)</f>
        <v>42705</v>
      </c>
      <c r="M1171" s="6">
        <f>VLOOKUP($A1171,'PtEverglades GTs'!$A:$Z,24,0)</f>
        <v>282968.64750000002</v>
      </c>
      <c r="N1171" s="6">
        <f>VLOOKUP($A1171,'PtEverglades GTs'!$A:$Z,25,0)</f>
        <v>294994.81501875003</v>
      </c>
      <c r="O1171" s="6">
        <f>VLOOKUP($A1171,'PtEverglades GTs'!$A:$Z,26,0)</f>
        <v>-12026.167518750022</v>
      </c>
      <c r="P1171" s="6">
        <f t="shared" si="19"/>
        <v>1.4551915228366852E-11</v>
      </c>
    </row>
    <row r="1172" spans="1:16" x14ac:dyDescent="0.25">
      <c r="A1172" s="11">
        <v>49012</v>
      </c>
      <c r="B1172" s="11" t="s">
        <v>30</v>
      </c>
      <c r="C1172" s="11" t="s">
        <v>36</v>
      </c>
      <c r="D1172" s="11" t="s">
        <v>37</v>
      </c>
      <c r="E1172" s="11" t="s">
        <v>90</v>
      </c>
      <c r="F1172" s="18">
        <v>26115</v>
      </c>
      <c r="G1172" s="19">
        <v>26115</v>
      </c>
      <c r="H1172" s="11" t="s">
        <v>20</v>
      </c>
      <c r="I1172" s="11" t="s">
        <v>39</v>
      </c>
      <c r="J1172" s="11" t="s">
        <v>93</v>
      </c>
      <c r="K1172" s="11" t="s">
        <v>23</v>
      </c>
      <c r="L1172" s="19">
        <f>VLOOKUP($A1172,'PtEverglades GTs'!$A:$Z,17,0)</f>
        <v>42705</v>
      </c>
      <c r="M1172" s="6">
        <f>VLOOKUP($A1172,'PtEverglades GTs'!$A:$Z,24,0)</f>
        <v>264439.49583333335</v>
      </c>
      <c r="N1172" s="6">
        <f>VLOOKUP($A1172,'PtEverglades GTs'!$A:$Z,25,0)</f>
        <v>271711.58196874999</v>
      </c>
      <c r="O1172" s="6">
        <f>VLOOKUP($A1172,'PtEverglades GTs'!$A:$Z,26,0)</f>
        <v>-7272.0861354166454</v>
      </c>
      <c r="P1172" s="6">
        <f t="shared" si="19"/>
        <v>0</v>
      </c>
    </row>
    <row r="1173" spans="1:16" x14ac:dyDescent="0.25">
      <c r="A1173" s="11">
        <v>53664</v>
      </c>
      <c r="B1173" s="11" t="s">
        <v>30</v>
      </c>
      <c r="C1173" s="11" t="s">
        <v>36</v>
      </c>
      <c r="D1173" s="11" t="s">
        <v>312</v>
      </c>
      <c r="E1173" s="11" t="s">
        <v>90</v>
      </c>
      <c r="F1173" s="18">
        <v>26115</v>
      </c>
      <c r="G1173" s="19">
        <v>26115</v>
      </c>
      <c r="H1173" s="11" t="s">
        <v>20</v>
      </c>
      <c r="I1173" s="11" t="s">
        <v>55</v>
      </c>
      <c r="J1173" s="11" t="s">
        <v>322</v>
      </c>
      <c r="K1173" s="11" t="s">
        <v>23</v>
      </c>
      <c r="L1173" s="19">
        <f>VLOOKUP($A1173,'PtEverglades GTs'!$A:$Z,17,0)</f>
        <v>42705</v>
      </c>
      <c r="M1173" s="6">
        <f>VLOOKUP($A1173,'PtEverglades GTs'!$A:$Z,24,0)</f>
        <v>262704.12666666665</v>
      </c>
      <c r="N1173" s="6">
        <f>VLOOKUP($A1173,'PtEverglades GTs'!$A:$Z,25,0)</f>
        <v>269600.10999166669</v>
      </c>
      <c r="O1173" s="6">
        <f>VLOOKUP($A1173,'PtEverglades GTs'!$A:$Z,26,0)</f>
        <v>-6895.9833249999983</v>
      </c>
      <c r="P1173" s="6">
        <f t="shared" si="19"/>
        <v>-3.9108272176235914E-11</v>
      </c>
    </row>
    <row r="1174" spans="1:16" x14ac:dyDescent="0.25">
      <c r="A1174" s="11">
        <v>53056</v>
      </c>
      <c r="B1174" s="11" t="s">
        <v>30</v>
      </c>
      <c r="C1174" s="11" t="s">
        <v>36</v>
      </c>
      <c r="D1174" s="11" t="s">
        <v>49</v>
      </c>
      <c r="E1174" s="11" t="s">
        <v>90</v>
      </c>
      <c r="F1174" s="18">
        <v>26115</v>
      </c>
      <c r="G1174" s="19">
        <v>26115</v>
      </c>
      <c r="H1174" s="11" t="s">
        <v>20</v>
      </c>
      <c r="I1174" s="11" t="s">
        <v>48</v>
      </c>
      <c r="J1174" s="11" t="s">
        <v>283</v>
      </c>
      <c r="K1174" s="11" t="s">
        <v>23</v>
      </c>
      <c r="L1174" s="19">
        <f>VLOOKUP($A1174,'PtEverglades GTs'!$A:$Z,17,0)</f>
        <v>42705</v>
      </c>
      <c r="M1174" s="6">
        <f>VLOOKUP($A1174,'PtEverglades GTs'!$A:$Z,24,0)</f>
        <v>255732.90416666665</v>
      </c>
      <c r="N1174" s="6">
        <f>VLOOKUP($A1174,'PtEverglades GTs'!$A:$Z,25,0)</f>
        <v>266601.55259374995</v>
      </c>
      <c r="O1174" s="6">
        <f>VLOOKUP($A1174,'PtEverglades GTs'!$A:$Z,26,0)</f>
        <v>-10868.648427083332</v>
      </c>
      <c r="P1174" s="6">
        <f t="shared" si="19"/>
        <v>2.9103830456733704E-11</v>
      </c>
    </row>
    <row r="1175" spans="1:16" x14ac:dyDescent="0.25">
      <c r="A1175" s="11">
        <v>54267</v>
      </c>
      <c r="B1175" s="11" t="s">
        <v>30</v>
      </c>
      <c r="C1175" s="11" t="s">
        <v>36</v>
      </c>
      <c r="D1175" s="11" t="s">
        <v>324</v>
      </c>
      <c r="E1175" s="11" t="s">
        <v>90</v>
      </c>
      <c r="F1175" s="18">
        <v>26115</v>
      </c>
      <c r="G1175" s="19">
        <v>26115</v>
      </c>
      <c r="H1175" s="11" t="s">
        <v>20</v>
      </c>
      <c r="I1175" s="11" t="s">
        <v>59</v>
      </c>
      <c r="J1175" s="11" t="s">
        <v>341</v>
      </c>
      <c r="K1175" s="11" t="s">
        <v>23</v>
      </c>
      <c r="L1175" s="19">
        <f>VLOOKUP($A1175,'PtEverglades GTs'!$A:$Z,17,0)</f>
        <v>42705</v>
      </c>
      <c r="M1175" s="6">
        <f>VLOOKUP($A1175,'PtEverglades GTs'!$A:$Z,24,0)</f>
        <v>245581.67333333334</v>
      </c>
      <c r="N1175" s="6">
        <f>VLOOKUP($A1175,'PtEverglades GTs'!$A:$Z,25,0)</f>
        <v>252028.19225833335</v>
      </c>
      <c r="O1175" s="6">
        <f>VLOOKUP($A1175,'PtEverglades GTs'!$A:$Z,26,0)</f>
        <v>-6446.5189249999967</v>
      </c>
      <c r="P1175" s="6">
        <f t="shared" si="19"/>
        <v>-1.4551915228366852E-11</v>
      </c>
    </row>
    <row r="1176" spans="1:16" x14ac:dyDescent="0.25">
      <c r="A1176" s="11">
        <v>54339</v>
      </c>
      <c r="B1176" s="11" t="s">
        <v>30</v>
      </c>
      <c r="C1176" s="11" t="s">
        <v>36</v>
      </c>
      <c r="D1176" s="11" t="s">
        <v>324</v>
      </c>
      <c r="E1176" s="11" t="s">
        <v>34</v>
      </c>
      <c r="F1176" s="18">
        <v>27576</v>
      </c>
      <c r="G1176" s="19">
        <v>27576</v>
      </c>
      <c r="H1176" s="11" t="s">
        <v>20</v>
      </c>
      <c r="I1176" s="11" t="s">
        <v>59</v>
      </c>
      <c r="J1176" s="11" t="s">
        <v>347</v>
      </c>
      <c r="K1176" s="11" t="s">
        <v>23</v>
      </c>
      <c r="L1176" s="19">
        <f>VLOOKUP($A1176,'PtEverglades GTs'!$A:$Z,17,0)</f>
        <v>42705</v>
      </c>
      <c r="M1176" s="6">
        <f>VLOOKUP($A1176,'PtEverglades GTs'!$A:$Z,24,0)</f>
        <v>200473.405</v>
      </c>
      <c r="N1176" s="6">
        <f>VLOOKUP($A1176,'PtEverglades GTs'!$A:$Z,25,0)</f>
        <v>205735.83188124999</v>
      </c>
      <c r="O1176" s="6">
        <f>VLOOKUP($A1176,'PtEverglades GTs'!$A:$Z,26,0)</f>
        <v>-5262.4268812499986</v>
      </c>
      <c r="P1176" s="6">
        <f t="shared" si="19"/>
        <v>0</v>
      </c>
    </row>
    <row r="1177" spans="1:16" x14ac:dyDescent="0.25">
      <c r="A1177" s="11">
        <v>49021</v>
      </c>
      <c r="B1177" s="11" t="s">
        <v>30</v>
      </c>
      <c r="C1177" s="11" t="s">
        <v>36</v>
      </c>
      <c r="D1177" s="11" t="s">
        <v>37</v>
      </c>
      <c r="E1177" s="11" t="s">
        <v>90</v>
      </c>
      <c r="F1177" s="18">
        <v>26115</v>
      </c>
      <c r="G1177" s="19">
        <v>26115</v>
      </c>
      <c r="H1177" s="11" t="s">
        <v>20</v>
      </c>
      <c r="I1177" s="11" t="s">
        <v>39</v>
      </c>
      <c r="J1177" s="11" t="s">
        <v>100</v>
      </c>
      <c r="K1177" s="11" t="s">
        <v>23</v>
      </c>
      <c r="L1177" s="19">
        <f>VLOOKUP($A1177,'PtEverglades GTs'!$A:$Z,17,0)</f>
        <v>42705</v>
      </c>
      <c r="M1177" s="6">
        <f>VLOOKUP($A1177,'PtEverglades GTs'!$A:$Z,24,0)</f>
        <v>189845.86499999999</v>
      </c>
      <c r="N1177" s="6">
        <f>VLOOKUP($A1177,'PtEverglades GTs'!$A:$Z,25,0)</f>
        <v>195066.62628749997</v>
      </c>
      <c r="O1177" s="6">
        <f>VLOOKUP($A1177,'PtEverglades GTs'!$A:$Z,26,0)</f>
        <v>-5220.7612874999877</v>
      </c>
      <c r="P1177" s="6">
        <f t="shared" si="19"/>
        <v>1.1823431123048067E-11</v>
      </c>
    </row>
    <row r="1178" spans="1:16" x14ac:dyDescent="0.25">
      <c r="A1178" s="11">
        <v>49040</v>
      </c>
      <c r="B1178" s="11" t="s">
        <v>30</v>
      </c>
      <c r="C1178" s="11" t="s">
        <v>36</v>
      </c>
      <c r="D1178" s="11" t="s">
        <v>37</v>
      </c>
      <c r="E1178" s="11" t="s">
        <v>90</v>
      </c>
      <c r="F1178" s="18">
        <v>26115</v>
      </c>
      <c r="G1178" s="19">
        <v>26115</v>
      </c>
      <c r="H1178" s="11" t="s">
        <v>20</v>
      </c>
      <c r="I1178" s="11" t="s">
        <v>39</v>
      </c>
      <c r="J1178" s="11" t="s">
        <v>107</v>
      </c>
      <c r="K1178" s="11" t="s">
        <v>23</v>
      </c>
      <c r="L1178" s="19">
        <f>VLOOKUP($A1178,'PtEverglades GTs'!$A:$Z,17,0)</f>
        <v>42705</v>
      </c>
      <c r="M1178" s="6">
        <f>VLOOKUP($A1178,'PtEverglades GTs'!$A:$Z,24,0)</f>
        <v>189845.86499999999</v>
      </c>
      <c r="N1178" s="6">
        <f>VLOOKUP($A1178,'PtEverglades GTs'!$A:$Z,25,0)</f>
        <v>195066.62628749997</v>
      </c>
      <c r="O1178" s="6">
        <f>VLOOKUP($A1178,'PtEverglades GTs'!$A:$Z,26,0)</f>
        <v>-5220.7612874999877</v>
      </c>
      <c r="P1178" s="6">
        <f t="shared" si="19"/>
        <v>1.1823431123048067E-11</v>
      </c>
    </row>
    <row r="1179" spans="1:16" x14ac:dyDescent="0.25">
      <c r="A1179" s="11">
        <v>49062</v>
      </c>
      <c r="B1179" s="11" t="s">
        <v>30</v>
      </c>
      <c r="C1179" s="11" t="s">
        <v>36</v>
      </c>
      <c r="D1179" s="11" t="s">
        <v>37</v>
      </c>
      <c r="E1179" s="11" t="s">
        <v>90</v>
      </c>
      <c r="F1179" s="18">
        <v>26115</v>
      </c>
      <c r="G1179" s="19">
        <v>26115</v>
      </c>
      <c r="H1179" s="11" t="s">
        <v>20</v>
      </c>
      <c r="I1179" s="11" t="s">
        <v>39</v>
      </c>
      <c r="J1179" s="11" t="s">
        <v>114</v>
      </c>
      <c r="K1179" s="11" t="s">
        <v>23</v>
      </c>
      <c r="L1179" s="19">
        <f>VLOOKUP($A1179,'PtEverglades GTs'!$A:$Z,17,0)</f>
        <v>42705</v>
      </c>
      <c r="M1179" s="6">
        <f>VLOOKUP($A1179,'PtEverglades GTs'!$A:$Z,24,0)</f>
        <v>189845.86499999999</v>
      </c>
      <c r="N1179" s="6">
        <f>VLOOKUP($A1179,'PtEverglades GTs'!$A:$Z,25,0)</f>
        <v>195066.62628749997</v>
      </c>
      <c r="O1179" s="6">
        <f>VLOOKUP($A1179,'PtEverglades GTs'!$A:$Z,26,0)</f>
        <v>-5220.7612874999877</v>
      </c>
      <c r="P1179" s="6">
        <f t="shared" si="19"/>
        <v>1.1823431123048067E-11</v>
      </c>
    </row>
    <row r="1180" spans="1:16" x14ac:dyDescent="0.25">
      <c r="A1180" s="11">
        <v>53076</v>
      </c>
      <c r="B1180" s="11" t="s">
        <v>30</v>
      </c>
      <c r="C1180" s="11" t="s">
        <v>36</v>
      </c>
      <c r="D1180" s="11" t="s">
        <v>49</v>
      </c>
      <c r="E1180" s="11" t="s">
        <v>90</v>
      </c>
      <c r="F1180" s="18">
        <v>26115</v>
      </c>
      <c r="G1180" s="19">
        <v>26115</v>
      </c>
      <c r="H1180" s="11" t="s">
        <v>20</v>
      </c>
      <c r="I1180" s="11" t="s">
        <v>48</v>
      </c>
      <c r="J1180" s="11" t="s">
        <v>286</v>
      </c>
      <c r="K1180" s="11" t="s">
        <v>23</v>
      </c>
      <c r="L1180" s="19">
        <f>VLOOKUP($A1180,'PtEverglades GTs'!$A:$Z,17,0)</f>
        <v>42705</v>
      </c>
      <c r="M1180" s="6">
        <f>VLOOKUP($A1180,'PtEverglades GTs'!$A:$Z,24,0)</f>
        <v>175590.88250000001</v>
      </c>
      <c r="N1180" s="6">
        <f>VLOOKUP($A1180,'PtEverglades GTs'!$A:$Z,25,0)</f>
        <v>183053.49500625001</v>
      </c>
      <c r="O1180" s="6">
        <f>VLOOKUP($A1180,'PtEverglades GTs'!$A:$Z,26,0)</f>
        <v>-7462.6125062500114</v>
      </c>
      <c r="P1180" s="6">
        <f t="shared" si="19"/>
        <v>0</v>
      </c>
    </row>
    <row r="1181" spans="1:16" x14ac:dyDescent="0.25">
      <c r="A1181" s="11">
        <v>49100</v>
      </c>
      <c r="B1181" s="11" t="s">
        <v>30</v>
      </c>
      <c r="C1181" s="11" t="s">
        <v>36</v>
      </c>
      <c r="D1181" s="11" t="s">
        <v>37</v>
      </c>
      <c r="E1181" s="11" t="s">
        <v>38</v>
      </c>
      <c r="F1181" s="18">
        <v>33786</v>
      </c>
      <c r="G1181" s="19">
        <v>33786</v>
      </c>
      <c r="H1181" s="11" t="s">
        <v>20</v>
      </c>
      <c r="I1181" s="11" t="s">
        <v>39</v>
      </c>
      <c r="J1181" s="11" t="s">
        <v>40</v>
      </c>
      <c r="K1181" s="11" t="s">
        <v>23</v>
      </c>
      <c r="L1181" s="19">
        <f>VLOOKUP($A1181,'PtEverglades GTs'!$A:$Z,17,0)</f>
        <v>42705</v>
      </c>
      <c r="M1181" s="6">
        <f>VLOOKUP($A1181,'PtEverglades GTs'!$A:$Z,24,0)</f>
        <v>173412.10333333333</v>
      </c>
      <c r="N1181" s="6">
        <f>VLOOKUP($A1181,'PtEverglades GTs'!$A:$Z,25,0)</f>
        <v>178180.93617499998</v>
      </c>
      <c r="O1181" s="6">
        <f>VLOOKUP($A1181,'PtEverglades GTs'!$A:$Z,26,0)</f>
        <v>-4768.8328416666554</v>
      </c>
      <c r="P1181" s="6">
        <f t="shared" si="19"/>
        <v>7.2759576141834259E-12</v>
      </c>
    </row>
    <row r="1182" spans="1:16" x14ac:dyDescent="0.25">
      <c r="A1182" s="11">
        <v>51972</v>
      </c>
      <c r="B1182" s="11" t="s">
        <v>30</v>
      </c>
      <c r="C1182" s="11" t="s">
        <v>36</v>
      </c>
      <c r="D1182" s="11" t="s">
        <v>49</v>
      </c>
      <c r="E1182" s="11" t="s">
        <v>227</v>
      </c>
      <c r="F1182" s="18">
        <v>34516</v>
      </c>
      <c r="G1182" s="19">
        <v>34516</v>
      </c>
      <c r="H1182" s="11" t="s">
        <v>20</v>
      </c>
      <c r="I1182" s="11" t="s">
        <v>48</v>
      </c>
      <c r="J1182" s="11" t="s">
        <v>264</v>
      </c>
      <c r="K1182" s="11" t="s">
        <v>23</v>
      </c>
      <c r="L1182" s="19">
        <f>VLOOKUP($A1182,'PtEverglades GTs'!$A:$Z,17,0)</f>
        <v>42705</v>
      </c>
      <c r="M1182" s="6">
        <f>VLOOKUP($A1182,'PtEverglades GTs'!$A:$Z,24,0)</f>
        <v>153353.53916666665</v>
      </c>
      <c r="N1182" s="6">
        <f>VLOOKUP($A1182,'PtEverglades GTs'!$A:$Z,25,0)</f>
        <v>159871.06458124999</v>
      </c>
      <c r="O1182" s="6">
        <f>VLOOKUP($A1182,'PtEverglades GTs'!$A:$Z,26,0)</f>
        <v>-6517.525414583326</v>
      </c>
      <c r="P1182" s="6">
        <f t="shared" si="19"/>
        <v>0</v>
      </c>
    </row>
    <row r="1183" spans="1:16" x14ac:dyDescent="0.25">
      <c r="A1183" s="11">
        <v>53121</v>
      </c>
      <c r="B1183" s="11" t="s">
        <v>30</v>
      </c>
      <c r="C1183" s="11" t="s">
        <v>36</v>
      </c>
      <c r="D1183" s="11" t="s">
        <v>49</v>
      </c>
      <c r="E1183" s="11" t="s">
        <v>90</v>
      </c>
      <c r="F1183" s="18">
        <v>26115</v>
      </c>
      <c r="G1183" s="19">
        <v>26115</v>
      </c>
      <c r="H1183" s="11" t="s">
        <v>20</v>
      </c>
      <c r="I1183" s="11" t="s">
        <v>48</v>
      </c>
      <c r="J1183" s="11" t="s">
        <v>291</v>
      </c>
      <c r="K1183" s="11" t="s">
        <v>23</v>
      </c>
      <c r="L1183" s="19">
        <f>VLOOKUP($A1183,'PtEverglades GTs'!$A:$Z,17,0)</f>
        <v>42705</v>
      </c>
      <c r="M1183" s="6">
        <f>VLOOKUP($A1183,'PtEverglades GTs'!$A:$Z,24,0)</f>
        <v>131963.88333333333</v>
      </c>
      <c r="N1183" s="6">
        <f>VLOOKUP($A1183,'PtEverglades GTs'!$A:$Z,25,0)</f>
        <v>137572.348375</v>
      </c>
      <c r="O1183" s="6">
        <f>VLOOKUP($A1183,'PtEverglades GTs'!$A:$Z,26,0)</f>
        <v>-5608.4650416666718</v>
      </c>
      <c r="P1183" s="6">
        <f t="shared" si="19"/>
        <v>0</v>
      </c>
    </row>
    <row r="1184" spans="1:16" x14ac:dyDescent="0.25">
      <c r="A1184" s="11">
        <v>53102</v>
      </c>
      <c r="B1184" s="11" t="s">
        <v>30</v>
      </c>
      <c r="C1184" s="11" t="s">
        <v>36</v>
      </c>
      <c r="D1184" s="11" t="s">
        <v>49</v>
      </c>
      <c r="E1184" s="11" t="s">
        <v>227</v>
      </c>
      <c r="F1184" s="18">
        <v>34516</v>
      </c>
      <c r="G1184" s="19">
        <v>34516</v>
      </c>
      <c r="H1184" s="11" t="s">
        <v>20</v>
      </c>
      <c r="I1184" s="11" t="s">
        <v>48</v>
      </c>
      <c r="J1184" s="11" t="s">
        <v>52</v>
      </c>
      <c r="K1184" s="11" t="s">
        <v>23</v>
      </c>
      <c r="L1184" s="19">
        <f>VLOOKUP($A1184,'PtEverglades GTs'!$A:$Z,17,0)</f>
        <v>42705</v>
      </c>
      <c r="M1184" s="6">
        <f>VLOOKUP($A1184,'PtEverglades GTs'!$A:$Z,24,0)</f>
        <v>127207.95083333332</v>
      </c>
      <c r="N1184" s="6">
        <f>VLOOKUP($A1184,'PtEverglades GTs'!$A:$Z,25,0)</f>
        <v>132614.28874374999</v>
      </c>
      <c r="O1184" s="6">
        <f>VLOOKUP($A1184,'PtEverglades GTs'!$A:$Z,26,0)</f>
        <v>-5406.3379104166643</v>
      </c>
      <c r="P1184" s="6">
        <f t="shared" si="19"/>
        <v>0</v>
      </c>
    </row>
    <row r="1185" spans="1:16" x14ac:dyDescent="0.25">
      <c r="A1185" s="11">
        <v>51900</v>
      </c>
      <c r="B1185" s="11" t="s">
        <v>30</v>
      </c>
      <c r="C1185" s="11" t="s">
        <v>36</v>
      </c>
      <c r="D1185" s="11" t="s">
        <v>49</v>
      </c>
      <c r="E1185" s="11" t="s">
        <v>38</v>
      </c>
      <c r="F1185" s="18">
        <v>33786</v>
      </c>
      <c r="G1185" s="19">
        <v>33786</v>
      </c>
      <c r="H1185" s="11" t="s">
        <v>20</v>
      </c>
      <c r="I1185" s="11" t="s">
        <v>48</v>
      </c>
      <c r="J1185" s="11" t="s">
        <v>50</v>
      </c>
      <c r="K1185" s="11" t="s">
        <v>23</v>
      </c>
      <c r="L1185" s="19">
        <f>VLOOKUP($A1185,'PtEverglades GTs'!$A:$Z,17,0)</f>
        <v>42705</v>
      </c>
      <c r="M1185" s="6">
        <f>VLOOKUP($A1185,'PtEverglades GTs'!$A:$Z,24,0)</f>
        <v>116179.34166666667</v>
      </c>
      <c r="N1185" s="6">
        <f>VLOOKUP($A1185,'PtEverglades GTs'!$A:$Z,25,0)</f>
        <v>121116.96368749999</v>
      </c>
      <c r="O1185" s="6">
        <f>VLOOKUP($A1185,'PtEverglades GTs'!$A:$Z,26,0)</f>
        <v>-4937.6220208333252</v>
      </c>
      <c r="P1185" s="6">
        <f t="shared" si="19"/>
        <v>1.4551915228366852E-11</v>
      </c>
    </row>
    <row r="1186" spans="1:16" x14ac:dyDescent="0.25">
      <c r="A1186" s="11">
        <v>84632754</v>
      </c>
      <c r="B1186" s="11" t="s">
        <v>30</v>
      </c>
      <c r="C1186" s="11" t="s">
        <v>36</v>
      </c>
      <c r="D1186" s="11" t="s">
        <v>324</v>
      </c>
      <c r="E1186" s="11" t="s">
        <v>90</v>
      </c>
      <c r="F1186" s="18">
        <v>26115</v>
      </c>
      <c r="G1186" s="19">
        <v>26115</v>
      </c>
      <c r="H1186" s="11" t="s">
        <v>20</v>
      </c>
      <c r="I1186" s="11" t="s">
        <v>59</v>
      </c>
      <c r="J1186" s="11" t="s">
        <v>405</v>
      </c>
      <c r="K1186" s="11" t="s">
        <v>23</v>
      </c>
      <c r="L1186" s="19">
        <f>VLOOKUP($A1186,'PtEverglades GTs'!$A:$Z,17,0)</f>
        <v>42705</v>
      </c>
      <c r="M1186" s="6">
        <f>VLOOKUP($A1186,'PtEverglades GTs'!$A:$Z,24,0)</f>
        <v>111544.85833333334</v>
      </c>
      <c r="N1186" s="6">
        <f>VLOOKUP($A1186,'PtEverglades GTs'!$A:$Z,25,0)</f>
        <v>114472.91086458333</v>
      </c>
      <c r="O1186" s="6">
        <f>VLOOKUP($A1186,'PtEverglades GTs'!$A:$Z,26,0)</f>
        <v>-2928.0525312500067</v>
      </c>
      <c r="P1186" s="6">
        <f t="shared" si="19"/>
        <v>1.0913936421275139E-11</v>
      </c>
    </row>
    <row r="1187" spans="1:16" x14ac:dyDescent="0.25">
      <c r="A1187" s="11">
        <v>53233</v>
      </c>
      <c r="B1187" s="11" t="s">
        <v>30</v>
      </c>
      <c r="C1187" s="11" t="s">
        <v>36</v>
      </c>
      <c r="D1187" s="11" t="s">
        <v>49</v>
      </c>
      <c r="E1187" s="11" t="s">
        <v>90</v>
      </c>
      <c r="F1187" s="18">
        <v>26115</v>
      </c>
      <c r="G1187" s="19">
        <v>26115</v>
      </c>
      <c r="H1187" s="11" t="s">
        <v>20</v>
      </c>
      <c r="I1187" s="11" t="s">
        <v>48</v>
      </c>
      <c r="J1187" s="11" t="s">
        <v>301</v>
      </c>
      <c r="K1187" s="11" t="s">
        <v>23</v>
      </c>
      <c r="L1187" s="19">
        <f>VLOOKUP($A1187,'PtEverglades GTs'!$A:$Z,17,0)</f>
        <v>42705</v>
      </c>
      <c r="M1187" s="6">
        <f>VLOOKUP($A1187,'PtEverglades GTs'!$A:$Z,24,0)</f>
        <v>97270.479166666657</v>
      </c>
      <c r="N1187" s="6">
        <f>VLOOKUP($A1187,'PtEverglades GTs'!$A:$Z,25,0)</f>
        <v>101404.47453125</v>
      </c>
      <c r="O1187" s="6">
        <f>VLOOKUP($A1187,'PtEverglades GTs'!$A:$Z,26,0)</f>
        <v>-4133.9953645833339</v>
      </c>
      <c r="P1187" s="6">
        <f t="shared" si="19"/>
        <v>-1.0913936421275139E-11</v>
      </c>
    </row>
    <row r="1188" spans="1:16" x14ac:dyDescent="0.25">
      <c r="A1188" s="11">
        <v>49038</v>
      </c>
      <c r="B1188" s="11" t="s">
        <v>30</v>
      </c>
      <c r="C1188" s="11" t="s">
        <v>36</v>
      </c>
      <c r="D1188" s="11" t="s">
        <v>37</v>
      </c>
      <c r="E1188" s="11" t="s">
        <v>90</v>
      </c>
      <c r="F1188" s="18">
        <v>26115</v>
      </c>
      <c r="G1188" s="19">
        <v>26115</v>
      </c>
      <c r="H1188" s="11" t="s">
        <v>20</v>
      </c>
      <c r="I1188" s="11" t="s">
        <v>39</v>
      </c>
      <c r="J1188" s="11" t="s">
        <v>106</v>
      </c>
      <c r="K1188" s="11" t="s">
        <v>23</v>
      </c>
      <c r="L1188" s="19">
        <f>VLOOKUP($A1188,'PtEverglades GTs'!$A:$Z,17,0)</f>
        <v>42705</v>
      </c>
      <c r="M1188" s="6">
        <f>VLOOKUP($A1188,'PtEverglades GTs'!$A:$Z,24,0)</f>
        <v>87486.574999999997</v>
      </c>
      <c r="N1188" s="6">
        <f>VLOOKUP($A1188,'PtEverglades GTs'!$A:$Z,25,0)</f>
        <v>89892.455812500004</v>
      </c>
      <c r="O1188" s="6">
        <f>VLOOKUP($A1188,'PtEverglades GTs'!$A:$Z,26,0)</f>
        <v>-2405.8808125000055</v>
      </c>
      <c r="P1188" s="6">
        <f t="shared" si="19"/>
        <v>0</v>
      </c>
    </row>
    <row r="1189" spans="1:16" x14ac:dyDescent="0.25">
      <c r="A1189" s="11">
        <v>49017</v>
      </c>
      <c r="B1189" s="11" t="s">
        <v>30</v>
      </c>
      <c r="C1189" s="11" t="s">
        <v>36</v>
      </c>
      <c r="D1189" s="11" t="s">
        <v>37</v>
      </c>
      <c r="E1189" s="11" t="s">
        <v>90</v>
      </c>
      <c r="F1189" s="18">
        <v>26115</v>
      </c>
      <c r="G1189" s="19">
        <v>26115</v>
      </c>
      <c r="H1189" s="11" t="s">
        <v>20</v>
      </c>
      <c r="I1189" s="11" t="s">
        <v>39</v>
      </c>
      <c r="J1189" s="11" t="s">
        <v>96</v>
      </c>
      <c r="K1189" s="11" t="s">
        <v>23</v>
      </c>
      <c r="L1189" s="19">
        <f>VLOOKUP($A1189,'PtEverglades GTs'!$A:$Z,17,0)</f>
        <v>42705</v>
      </c>
      <c r="M1189" s="6">
        <f>VLOOKUP($A1189,'PtEverglades GTs'!$A:$Z,24,0)</f>
        <v>86611.708333333328</v>
      </c>
      <c r="N1189" s="6">
        <f>VLOOKUP($A1189,'PtEverglades GTs'!$A:$Z,25,0)</f>
        <v>88993.530312500006</v>
      </c>
      <c r="O1189" s="6">
        <f>VLOOKUP($A1189,'PtEverglades GTs'!$A:$Z,26,0)</f>
        <v>-2381.8219791666729</v>
      </c>
      <c r="P1189" s="6">
        <f t="shared" si="19"/>
        <v>-5.0022208597511053E-12</v>
      </c>
    </row>
    <row r="1190" spans="1:16" x14ac:dyDescent="0.25">
      <c r="A1190" s="11">
        <v>49030</v>
      </c>
      <c r="B1190" s="11" t="s">
        <v>30</v>
      </c>
      <c r="C1190" s="11" t="s">
        <v>36</v>
      </c>
      <c r="D1190" s="11" t="s">
        <v>37</v>
      </c>
      <c r="E1190" s="11" t="s">
        <v>90</v>
      </c>
      <c r="F1190" s="18">
        <v>26115</v>
      </c>
      <c r="G1190" s="19">
        <v>26115</v>
      </c>
      <c r="H1190" s="11" t="s">
        <v>20</v>
      </c>
      <c r="I1190" s="11" t="s">
        <v>39</v>
      </c>
      <c r="J1190" s="11" t="s">
        <v>103</v>
      </c>
      <c r="K1190" s="11" t="s">
        <v>23</v>
      </c>
      <c r="L1190" s="19">
        <f>VLOOKUP($A1190,'PtEverglades GTs'!$A:$Z,17,0)</f>
        <v>42705</v>
      </c>
      <c r="M1190" s="6">
        <f>VLOOKUP($A1190,'PtEverglades GTs'!$A:$Z,24,0)</f>
        <v>86611.708333333328</v>
      </c>
      <c r="N1190" s="6">
        <f>VLOOKUP($A1190,'PtEverglades GTs'!$A:$Z,25,0)</f>
        <v>88993.530312500006</v>
      </c>
      <c r="O1190" s="6">
        <f>VLOOKUP($A1190,'PtEverglades GTs'!$A:$Z,26,0)</f>
        <v>-2381.8219791666729</v>
      </c>
      <c r="P1190" s="6">
        <f t="shared" si="19"/>
        <v>-5.0022208597511053E-12</v>
      </c>
    </row>
    <row r="1191" spans="1:16" x14ac:dyDescent="0.25">
      <c r="A1191" s="11">
        <v>49052</v>
      </c>
      <c r="B1191" s="11" t="s">
        <v>30</v>
      </c>
      <c r="C1191" s="11" t="s">
        <v>36</v>
      </c>
      <c r="D1191" s="11" t="s">
        <v>37</v>
      </c>
      <c r="E1191" s="11" t="s">
        <v>90</v>
      </c>
      <c r="F1191" s="18">
        <v>26115</v>
      </c>
      <c r="G1191" s="19">
        <v>26115</v>
      </c>
      <c r="H1191" s="11" t="s">
        <v>20</v>
      </c>
      <c r="I1191" s="11" t="s">
        <v>39</v>
      </c>
      <c r="J1191" s="11" t="s">
        <v>110</v>
      </c>
      <c r="K1191" s="11" t="s">
        <v>23</v>
      </c>
      <c r="L1191" s="19">
        <f>VLOOKUP($A1191,'PtEverglades GTs'!$A:$Z,17,0)</f>
        <v>42705</v>
      </c>
      <c r="M1191" s="6">
        <f>VLOOKUP($A1191,'PtEverglades GTs'!$A:$Z,24,0)</f>
        <v>86611.708333333328</v>
      </c>
      <c r="N1191" s="6">
        <f>VLOOKUP($A1191,'PtEverglades GTs'!$A:$Z,25,0)</f>
        <v>88993.530312500006</v>
      </c>
      <c r="O1191" s="6">
        <f>VLOOKUP($A1191,'PtEverglades GTs'!$A:$Z,26,0)</f>
        <v>-2381.8219791666729</v>
      </c>
      <c r="P1191" s="6">
        <f t="shared" si="19"/>
        <v>-5.0022208597511053E-12</v>
      </c>
    </row>
    <row r="1192" spans="1:16" x14ac:dyDescent="0.25">
      <c r="A1192" s="11">
        <v>53581</v>
      </c>
      <c r="B1192" s="11" t="s">
        <v>30</v>
      </c>
      <c r="C1192" s="11" t="s">
        <v>36</v>
      </c>
      <c r="D1192" s="11" t="s">
        <v>312</v>
      </c>
      <c r="E1192" s="11" t="s">
        <v>90</v>
      </c>
      <c r="F1192" s="18">
        <v>26115</v>
      </c>
      <c r="G1192" s="19">
        <v>26115</v>
      </c>
      <c r="H1192" s="11" t="s">
        <v>20</v>
      </c>
      <c r="I1192" s="11" t="s">
        <v>55</v>
      </c>
      <c r="J1192" s="11" t="s">
        <v>316</v>
      </c>
      <c r="K1192" s="11" t="s">
        <v>23</v>
      </c>
      <c r="L1192" s="19">
        <f>VLOOKUP($A1192,'PtEverglades GTs'!$A:$Z,17,0)</f>
        <v>42705</v>
      </c>
      <c r="M1192" s="6">
        <f>VLOOKUP($A1192,'PtEverglades GTs'!$A:$Z,24,0)</f>
        <v>83451.417499999996</v>
      </c>
      <c r="N1192" s="6">
        <f>VLOOKUP($A1192,'PtEverglades GTs'!$A:$Z,25,0)</f>
        <v>85642.017209375001</v>
      </c>
      <c r="O1192" s="6">
        <f>VLOOKUP($A1192,'PtEverglades GTs'!$A:$Z,26,0)</f>
        <v>-2190.5997093749947</v>
      </c>
      <c r="P1192" s="6">
        <f t="shared" si="19"/>
        <v>-1.0004441719502211E-11</v>
      </c>
    </row>
    <row r="1193" spans="1:16" x14ac:dyDescent="0.25">
      <c r="A1193" s="11">
        <v>51922</v>
      </c>
      <c r="B1193" s="11" t="s">
        <v>30</v>
      </c>
      <c r="C1193" s="11" t="s">
        <v>36</v>
      </c>
      <c r="D1193" s="11" t="s">
        <v>49</v>
      </c>
      <c r="E1193" s="11" t="s">
        <v>90</v>
      </c>
      <c r="F1193" s="18">
        <v>26115</v>
      </c>
      <c r="G1193" s="19">
        <v>26115</v>
      </c>
      <c r="H1193" s="11" t="s">
        <v>20</v>
      </c>
      <c r="I1193" s="11" t="s">
        <v>48</v>
      </c>
      <c r="J1193" s="11" t="s">
        <v>252</v>
      </c>
      <c r="K1193" s="11" t="s">
        <v>23</v>
      </c>
      <c r="L1193" s="19">
        <f>VLOOKUP($A1193,'PtEverglades GTs'!$A:$Z,17,0)</f>
        <v>42705</v>
      </c>
      <c r="M1193" s="6">
        <f>VLOOKUP($A1193,'PtEverglades GTs'!$A:$Z,24,0)</f>
        <v>83420.140833333324</v>
      </c>
      <c r="N1193" s="6">
        <f>VLOOKUP($A1193,'PtEverglades GTs'!$A:$Z,25,0)</f>
        <v>86965.496818749991</v>
      </c>
      <c r="O1193" s="6">
        <f>VLOOKUP($A1193,'PtEverglades GTs'!$A:$Z,26,0)</f>
        <v>-3545.3559854166633</v>
      </c>
      <c r="P1193" s="6">
        <f t="shared" si="19"/>
        <v>-3.637978807091713E-12</v>
      </c>
    </row>
    <row r="1194" spans="1:16" x14ac:dyDescent="0.25">
      <c r="A1194" s="11">
        <v>51927</v>
      </c>
      <c r="B1194" s="11" t="s">
        <v>30</v>
      </c>
      <c r="C1194" s="11" t="s">
        <v>36</v>
      </c>
      <c r="D1194" s="11" t="s">
        <v>49</v>
      </c>
      <c r="E1194" s="11" t="s">
        <v>90</v>
      </c>
      <c r="F1194" s="18">
        <v>26115</v>
      </c>
      <c r="G1194" s="19">
        <v>26115</v>
      </c>
      <c r="H1194" s="11" t="s">
        <v>20</v>
      </c>
      <c r="I1194" s="11" t="s">
        <v>48</v>
      </c>
      <c r="J1194" s="11" t="s">
        <v>253</v>
      </c>
      <c r="K1194" s="11" t="s">
        <v>23</v>
      </c>
      <c r="L1194" s="19">
        <f>VLOOKUP($A1194,'PtEverglades GTs'!$A:$Z,17,0)</f>
        <v>42705</v>
      </c>
      <c r="M1194" s="6">
        <f>VLOOKUP($A1194,'PtEverglades GTs'!$A:$Z,24,0)</f>
        <v>83420.140833333324</v>
      </c>
      <c r="N1194" s="6">
        <f>VLOOKUP($A1194,'PtEverglades GTs'!$A:$Z,25,0)</f>
        <v>86965.496818749991</v>
      </c>
      <c r="O1194" s="6">
        <f>VLOOKUP($A1194,'PtEverglades GTs'!$A:$Z,26,0)</f>
        <v>-3545.3559854166633</v>
      </c>
      <c r="P1194" s="6">
        <f t="shared" si="19"/>
        <v>-3.637978807091713E-12</v>
      </c>
    </row>
    <row r="1195" spans="1:16" x14ac:dyDescent="0.25">
      <c r="A1195" s="11">
        <v>51951</v>
      </c>
      <c r="B1195" s="11" t="s">
        <v>30</v>
      </c>
      <c r="C1195" s="11" t="s">
        <v>36</v>
      </c>
      <c r="D1195" s="11" t="s">
        <v>49</v>
      </c>
      <c r="E1195" s="11" t="s">
        <v>90</v>
      </c>
      <c r="F1195" s="18">
        <v>26115</v>
      </c>
      <c r="G1195" s="19">
        <v>26115</v>
      </c>
      <c r="H1195" s="11" t="s">
        <v>20</v>
      </c>
      <c r="I1195" s="11" t="s">
        <v>48</v>
      </c>
      <c r="J1195" s="11" t="s">
        <v>258</v>
      </c>
      <c r="K1195" s="11" t="s">
        <v>23</v>
      </c>
      <c r="L1195" s="19">
        <f>VLOOKUP($A1195,'PtEverglades GTs'!$A:$Z,17,0)</f>
        <v>42705</v>
      </c>
      <c r="M1195" s="6">
        <f>VLOOKUP($A1195,'PtEverglades GTs'!$A:$Z,24,0)</f>
        <v>83420.140833333324</v>
      </c>
      <c r="N1195" s="6">
        <f>VLOOKUP($A1195,'PtEverglades GTs'!$A:$Z,25,0)</f>
        <v>86965.496818749991</v>
      </c>
      <c r="O1195" s="6">
        <f>VLOOKUP($A1195,'PtEverglades GTs'!$A:$Z,26,0)</f>
        <v>-3545.3559854166633</v>
      </c>
      <c r="P1195" s="6">
        <f t="shared" si="19"/>
        <v>-3.637978807091713E-12</v>
      </c>
    </row>
    <row r="1196" spans="1:16" x14ac:dyDescent="0.25">
      <c r="A1196" s="11">
        <v>51955</v>
      </c>
      <c r="B1196" s="11" t="s">
        <v>30</v>
      </c>
      <c r="C1196" s="11" t="s">
        <v>36</v>
      </c>
      <c r="D1196" s="11" t="s">
        <v>49</v>
      </c>
      <c r="E1196" s="11" t="s">
        <v>90</v>
      </c>
      <c r="F1196" s="18">
        <v>26115</v>
      </c>
      <c r="G1196" s="19">
        <v>26115</v>
      </c>
      <c r="H1196" s="11" t="s">
        <v>20</v>
      </c>
      <c r="I1196" s="11" t="s">
        <v>48</v>
      </c>
      <c r="J1196" s="11" t="s">
        <v>259</v>
      </c>
      <c r="K1196" s="11" t="s">
        <v>23</v>
      </c>
      <c r="L1196" s="19">
        <f>VLOOKUP($A1196,'PtEverglades GTs'!$A:$Z,17,0)</f>
        <v>42705</v>
      </c>
      <c r="M1196" s="6">
        <f>VLOOKUP($A1196,'PtEverglades GTs'!$A:$Z,24,0)</f>
        <v>83420.140833333324</v>
      </c>
      <c r="N1196" s="6">
        <f>VLOOKUP($A1196,'PtEverglades GTs'!$A:$Z,25,0)</f>
        <v>86965.496818749991</v>
      </c>
      <c r="O1196" s="6">
        <f>VLOOKUP($A1196,'PtEverglades GTs'!$A:$Z,26,0)</f>
        <v>-3545.3559854166633</v>
      </c>
      <c r="P1196" s="6">
        <f t="shared" ref="P1196:P1259" si="20">+M1196-N1196-O1196</f>
        <v>-3.637978807091713E-12</v>
      </c>
    </row>
    <row r="1197" spans="1:16" x14ac:dyDescent="0.25">
      <c r="A1197" s="11">
        <v>51907</v>
      </c>
      <c r="B1197" s="11" t="s">
        <v>30</v>
      </c>
      <c r="C1197" s="11" t="s">
        <v>36</v>
      </c>
      <c r="D1197" s="11" t="s">
        <v>49</v>
      </c>
      <c r="E1197" s="11" t="s">
        <v>90</v>
      </c>
      <c r="F1197" s="18">
        <v>26115</v>
      </c>
      <c r="G1197" s="19">
        <v>26115</v>
      </c>
      <c r="H1197" s="11" t="s">
        <v>20</v>
      </c>
      <c r="I1197" s="11" t="s">
        <v>48</v>
      </c>
      <c r="J1197" s="11" t="s">
        <v>249</v>
      </c>
      <c r="K1197" s="11" t="s">
        <v>23</v>
      </c>
      <c r="L1197" s="19">
        <f>VLOOKUP($A1197,'PtEverglades GTs'!$A:$Z,17,0)</f>
        <v>42705</v>
      </c>
      <c r="M1197" s="6">
        <f>VLOOKUP($A1197,'PtEverglades GTs'!$A:$Z,24,0)</f>
        <v>83420.131666666668</v>
      </c>
      <c r="N1197" s="6">
        <f>VLOOKUP($A1197,'PtEverglades GTs'!$A:$Z,25,0)</f>
        <v>86965.487262499999</v>
      </c>
      <c r="O1197" s="6">
        <f>VLOOKUP($A1197,'PtEverglades GTs'!$A:$Z,26,0)</f>
        <v>-3545.3555958333382</v>
      </c>
      <c r="P1197" s="6">
        <f t="shared" si="20"/>
        <v>7.2759576141834259E-12</v>
      </c>
    </row>
    <row r="1198" spans="1:16" x14ac:dyDescent="0.25">
      <c r="A1198" s="11">
        <v>51912</v>
      </c>
      <c r="B1198" s="11" t="s">
        <v>30</v>
      </c>
      <c r="C1198" s="11" t="s">
        <v>36</v>
      </c>
      <c r="D1198" s="11" t="s">
        <v>49</v>
      </c>
      <c r="E1198" s="11" t="s">
        <v>90</v>
      </c>
      <c r="F1198" s="18">
        <v>26115</v>
      </c>
      <c r="G1198" s="19">
        <v>26115</v>
      </c>
      <c r="H1198" s="11" t="s">
        <v>20</v>
      </c>
      <c r="I1198" s="11" t="s">
        <v>48</v>
      </c>
      <c r="J1198" s="11" t="s">
        <v>250</v>
      </c>
      <c r="K1198" s="11" t="s">
        <v>23</v>
      </c>
      <c r="L1198" s="19">
        <f>VLOOKUP($A1198,'PtEverglades GTs'!$A:$Z,17,0)</f>
        <v>42705</v>
      </c>
      <c r="M1198" s="6">
        <f>VLOOKUP($A1198,'PtEverglades GTs'!$A:$Z,24,0)</f>
        <v>83420.131666666668</v>
      </c>
      <c r="N1198" s="6">
        <f>VLOOKUP($A1198,'PtEverglades GTs'!$A:$Z,25,0)</f>
        <v>86965.487262499999</v>
      </c>
      <c r="O1198" s="6">
        <f>VLOOKUP($A1198,'PtEverglades GTs'!$A:$Z,26,0)</f>
        <v>-3545.3555958333382</v>
      </c>
      <c r="P1198" s="6">
        <f t="shared" si="20"/>
        <v>7.2759576141834259E-12</v>
      </c>
    </row>
    <row r="1199" spans="1:16" x14ac:dyDescent="0.25">
      <c r="A1199" s="11">
        <v>54515</v>
      </c>
      <c r="B1199" s="11" t="s">
        <v>30</v>
      </c>
      <c r="C1199" s="11" t="s">
        <v>36</v>
      </c>
      <c r="D1199" s="11" t="s">
        <v>324</v>
      </c>
      <c r="E1199" s="11" t="s">
        <v>51</v>
      </c>
      <c r="F1199" s="18">
        <v>28672</v>
      </c>
      <c r="G1199" s="19">
        <v>28672</v>
      </c>
      <c r="H1199" s="11" t="s">
        <v>20</v>
      </c>
      <c r="I1199" s="11" t="s">
        <v>59</v>
      </c>
      <c r="J1199" s="11" t="s">
        <v>62</v>
      </c>
      <c r="K1199" s="11" t="s">
        <v>23</v>
      </c>
      <c r="L1199" s="19">
        <f>VLOOKUP($A1199,'PtEverglades GTs'!$A:$Z,17,0)</f>
        <v>42705</v>
      </c>
      <c r="M1199" s="6">
        <f>VLOOKUP($A1199,'PtEverglades GTs'!$A:$Z,24,0)</f>
        <v>81832.006666666668</v>
      </c>
      <c r="N1199" s="6">
        <f>VLOOKUP($A1199,'PtEverglades GTs'!$A:$Z,25,0)</f>
        <v>83980.096841666673</v>
      </c>
      <c r="O1199" s="6">
        <f>VLOOKUP($A1199,'PtEverglades GTs'!$A:$Z,26,0)</f>
        <v>-2148.0901750000035</v>
      </c>
      <c r="P1199" s="6">
        <f t="shared" si="20"/>
        <v>0</v>
      </c>
    </row>
    <row r="1200" spans="1:16" x14ac:dyDescent="0.25">
      <c r="A1200" s="11">
        <v>54346</v>
      </c>
      <c r="B1200" s="11" t="s">
        <v>30</v>
      </c>
      <c r="C1200" s="11" t="s">
        <v>36</v>
      </c>
      <c r="D1200" s="11" t="s">
        <v>324</v>
      </c>
      <c r="E1200" s="11" t="s">
        <v>90</v>
      </c>
      <c r="F1200" s="18">
        <v>26115</v>
      </c>
      <c r="G1200" s="19">
        <v>26115</v>
      </c>
      <c r="H1200" s="11" t="s">
        <v>20</v>
      </c>
      <c r="I1200" s="11" t="s">
        <v>59</v>
      </c>
      <c r="J1200" s="11" t="s">
        <v>348</v>
      </c>
      <c r="K1200" s="11" t="s">
        <v>23</v>
      </c>
      <c r="L1200" s="19">
        <f>VLOOKUP($A1200,'PtEverglades GTs'!$A:$Z,17,0)</f>
        <v>42705</v>
      </c>
      <c r="M1200" s="6">
        <f>VLOOKUP($A1200,'PtEverglades GTs'!$A:$Z,24,0)</f>
        <v>81588.613333333327</v>
      </c>
      <c r="N1200" s="6">
        <f>VLOOKUP($A1200,'PtEverglades GTs'!$A:$Z,25,0)</f>
        <v>83730.314433333318</v>
      </c>
      <c r="O1200" s="6">
        <f>VLOOKUP($A1200,'PtEverglades GTs'!$A:$Z,26,0)</f>
        <v>-2141.7010999999934</v>
      </c>
      <c r="P1200" s="6">
        <f t="shared" si="20"/>
        <v>0</v>
      </c>
    </row>
    <row r="1201" spans="1:16" x14ac:dyDescent="0.25">
      <c r="A1201" s="11">
        <v>53515</v>
      </c>
      <c r="B1201" s="11" t="s">
        <v>30</v>
      </c>
      <c r="C1201" s="11" t="s">
        <v>36</v>
      </c>
      <c r="D1201" s="11" t="s">
        <v>312</v>
      </c>
      <c r="E1201" s="11" t="s">
        <v>90</v>
      </c>
      <c r="F1201" s="18">
        <v>26115</v>
      </c>
      <c r="G1201" s="19">
        <v>26115</v>
      </c>
      <c r="H1201" s="11" t="s">
        <v>20</v>
      </c>
      <c r="I1201" s="11" t="s">
        <v>55</v>
      </c>
      <c r="J1201" s="11" t="s">
        <v>313</v>
      </c>
      <c r="K1201" s="11" t="s">
        <v>23</v>
      </c>
      <c r="L1201" s="19">
        <f>VLOOKUP($A1201,'PtEverglades GTs'!$A:$Z,17,0)</f>
        <v>42705</v>
      </c>
      <c r="M1201" s="6">
        <f>VLOOKUP($A1201,'PtEverglades GTs'!$A:$Z,24,0)</f>
        <v>78325.5</v>
      </c>
      <c r="N1201" s="6">
        <f>VLOOKUP($A1201,'PtEverglades GTs'!$A:$Z,25,0)</f>
        <v>80381.544374999998</v>
      </c>
      <c r="O1201" s="6">
        <f>VLOOKUP($A1201,'PtEverglades GTs'!$A:$Z,26,0)</f>
        <v>-2056.0443750000036</v>
      </c>
      <c r="P1201" s="6">
        <f t="shared" si="20"/>
        <v>5.9117155615240335E-12</v>
      </c>
    </row>
    <row r="1202" spans="1:16" x14ac:dyDescent="0.25">
      <c r="A1202" s="11">
        <v>51971</v>
      </c>
      <c r="B1202" s="11" t="s">
        <v>30</v>
      </c>
      <c r="C1202" s="11" t="s">
        <v>36</v>
      </c>
      <c r="D1202" s="11" t="s">
        <v>49</v>
      </c>
      <c r="E1202" s="11" t="s">
        <v>90</v>
      </c>
      <c r="F1202" s="18">
        <v>26115</v>
      </c>
      <c r="G1202" s="19">
        <v>26115</v>
      </c>
      <c r="H1202" s="11" t="s">
        <v>20</v>
      </c>
      <c r="I1202" s="11" t="s">
        <v>48</v>
      </c>
      <c r="J1202" s="11" t="s">
        <v>264</v>
      </c>
      <c r="K1202" s="11" t="s">
        <v>23</v>
      </c>
      <c r="L1202" s="19">
        <f>VLOOKUP($A1202,'PtEverglades GTs'!$A:$Z,17,0)</f>
        <v>42705</v>
      </c>
      <c r="M1202" s="6">
        <f>VLOOKUP($A1202,'PtEverglades GTs'!$A:$Z,24,0)</f>
        <v>77781.009166666656</v>
      </c>
      <c r="N1202" s="6">
        <f>VLOOKUP($A1202,'PtEverglades GTs'!$A:$Z,25,0)</f>
        <v>81086.702056249997</v>
      </c>
      <c r="O1202" s="6">
        <f>VLOOKUP($A1202,'PtEverglades GTs'!$A:$Z,26,0)</f>
        <v>-3305.6928895833307</v>
      </c>
      <c r="P1202" s="6">
        <f t="shared" si="20"/>
        <v>-1.0004441719502211E-11</v>
      </c>
    </row>
    <row r="1203" spans="1:16" x14ac:dyDescent="0.25">
      <c r="A1203" s="11">
        <v>53173</v>
      </c>
      <c r="B1203" s="11" t="s">
        <v>30</v>
      </c>
      <c r="C1203" s="11" t="s">
        <v>36</v>
      </c>
      <c r="D1203" s="11" t="s">
        <v>49</v>
      </c>
      <c r="E1203" s="11" t="s">
        <v>90</v>
      </c>
      <c r="F1203" s="18">
        <v>26115</v>
      </c>
      <c r="G1203" s="19">
        <v>26115</v>
      </c>
      <c r="H1203" s="11" t="s">
        <v>20</v>
      </c>
      <c r="I1203" s="11" t="s">
        <v>48</v>
      </c>
      <c r="J1203" s="11" t="s">
        <v>297</v>
      </c>
      <c r="K1203" s="11" t="s">
        <v>23</v>
      </c>
      <c r="L1203" s="19">
        <f>VLOOKUP($A1203,'PtEverglades GTs'!$A:$Z,17,0)</f>
        <v>42705</v>
      </c>
      <c r="M1203" s="6">
        <f>VLOOKUP($A1203,'PtEverglades GTs'!$A:$Z,24,0)</f>
        <v>73418.931666666671</v>
      </c>
      <c r="N1203" s="6">
        <f>VLOOKUP($A1203,'PtEverglades GTs'!$A:$Z,25,0)</f>
        <v>76539.236262499995</v>
      </c>
      <c r="O1203" s="6">
        <f>VLOOKUP($A1203,'PtEverglades GTs'!$A:$Z,26,0)</f>
        <v>-3120.3045958333287</v>
      </c>
      <c r="P1203" s="6">
        <f t="shared" si="20"/>
        <v>4.5474735088646412E-12</v>
      </c>
    </row>
    <row r="1204" spans="1:16" x14ac:dyDescent="0.25">
      <c r="A1204" s="11">
        <v>54374</v>
      </c>
      <c r="B1204" s="11" t="s">
        <v>30</v>
      </c>
      <c r="C1204" s="11" t="s">
        <v>36</v>
      </c>
      <c r="D1204" s="11" t="s">
        <v>324</v>
      </c>
      <c r="E1204" s="11" t="s">
        <v>90</v>
      </c>
      <c r="F1204" s="18">
        <v>26115</v>
      </c>
      <c r="G1204" s="19">
        <v>26115</v>
      </c>
      <c r="H1204" s="11" t="s">
        <v>20</v>
      </c>
      <c r="I1204" s="11" t="s">
        <v>59</v>
      </c>
      <c r="J1204" s="11" t="s">
        <v>351</v>
      </c>
      <c r="K1204" s="11" t="s">
        <v>23</v>
      </c>
      <c r="L1204" s="19">
        <f>VLOOKUP($A1204,'PtEverglades GTs'!$A:$Z,17,0)</f>
        <v>42705</v>
      </c>
      <c r="M1204" s="6">
        <f>VLOOKUP($A1204,'PtEverglades GTs'!$A:$Z,24,0)</f>
        <v>73197.3</v>
      </c>
      <c r="N1204" s="6">
        <f>VLOOKUP($A1204,'PtEverglades GTs'!$A:$Z,25,0)</f>
        <v>75118.729124999998</v>
      </c>
      <c r="O1204" s="6">
        <f>VLOOKUP($A1204,'PtEverglades GTs'!$A:$Z,26,0)</f>
        <v>-1921.429125000001</v>
      </c>
      <c r="P1204" s="6">
        <f t="shared" si="20"/>
        <v>5.9117155615240335E-12</v>
      </c>
    </row>
    <row r="1205" spans="1:16" x14ac:dyDescent="0.25">
      <c r="A1205" s="11">
        <v>51969</v>
      </c>
      <c r="B1205" s="11" t="s">
        <v>30</v>
      </c>
      <c r="C1205" s="11" t="s">
        <v>36</v>
      </c>
      <c r="D1205" s="11" t="s">
        <v>49</v>
      </c>
      <c r="E1205" s="11" t="s">
        <v>90</v>
      </c>
      <c r="F1205" s="18">
        <v>26115</v>
      </c>
      <c r="G1205" s="19">
        <v>26115</v>
      </c>
      <c r="H1205" s="11" t="s">
        <v>20</v>
      </c>
      <c r="I1205" s="11" t="s">
        <v>48</v>
      </c>
      <c r="J1205" s="11" t="s">
        <v>263</v>
      </c>
      <c r="K1205" s="11" t="s">
        <v>23</v>
      </c>
      <c r="L1205" s="19">
        <f>VLOOKUP($A1205,'PtEverglades GTs'!$A:$Z,17,0)</f>
        <v>42705</v>
      </c>
      <c r="M1205" s="6">
        <f>VLOOKUP($A1205,'PtEverglades GTs'!$A:$Z,24,0)</f>
        <v>72336.311666666661</v>
      </c>
      <c r="N1205" s="6">
        <f>VLOOKUP($A1205,'PtEverglades GTs'!$A:$Z,25,0)</f>
        <v>75410.604912499984</v>
      </c>
      <c r="O1205" s="6">
        <f>VLOOKUP($A1205,'PtEverglades GTs'!$A:$Z,26,0)</f>
        <v>-3074.2932458333307</v>
      </c>
      <c r="P1205" s="6">
        <f t="shared" si="20"/>
        <v>7.2759576141834259E-12</v>
      </c>
    </row>
    <row r="1206" spans="1:16" x14ac:dyDescent="0.25">
      <c r="A1206" s="11">
        <v>651635303</v>
      </c>
      <c r="B1206" s="11" t="s">
        <v>30</v>
      </c>
      <c r="C1206" s="11" t="s">
        <v>36</v>
      </c>
      <c r="D1206" s="11" t="s">
        <v>485</v>
      </c>
      <c r="E1206" s="11" t="s">
        <v>395</v>
      </c>
      <c r="F1206" s="18">
        <v>41244</v>
      </c>
      <c r="G1206" s="19">
        <v>41244</v>
      </c>
      <c r="H1206" s="11" t="s">
        <v>20</v>
      </c>
      <c r="I1206" s="11" t="s">
        <v>486</v>
      </c>
      <c r="J1206" s="11" t="s">
        <v>487</v>
      </c>
      <c r="K1206" s="11" t="s">
        <v>23</v>
      </c>
      <c r="L1206" s="19">
        <f>VLOOKUP($A1206,'PtEverglades GTs'!$A:$Z,17,0)</f>
        <v>42705</v>
      </c>
      <c r="M1206" s="6">
        <f>VLOOKUP($A1206,'PtEverglades GTs'!$A:$Z,24,0)</f>
        <v>68749.046666666676</v>
      </c>
      <c r="N1206" s="6">
        <f>VLOOKUP($A1206,'PtEverglades GTs'!$A:$Z,25,0)</f>
        <v>97394.482777777783</v>
      </c>
      <c r="O1206" s="6">
        <f>VLOOKUP($A1206,'PtEverglades GTs'!$A:$Z,26,0)</f>
        <v>-28645.43611111111</v>
      </c>
      <c r="P1206" s="6">
        <f t="shared" si="20"/>
        <v>0</v>
      </c>
    </row>
    <row r="1207" spans="1:16" x14ac:dyDescent="0.25">
      <c r="A1207" s="11">
        <v>51966</v>
      </c>
      <c r="B1207" s="11" t="s">
        <v>30</v>
      </c>
      <c r="C1207" s="11" t="s">
        <v>36</v>
      </c>
      <c r="D1207" s="11" t="s">
        <v>49</v>
      </c>
      <c r="E1207" s="11" t="s">
        <v>90</v>
      </c>
      <c r="F1207" s="18">
        <v>26115</v>
      </c>
      <c r="G1207" s="19">
        <v>26115</v>
      </c>
      <c r="H1207" s="11" t="s">
        <v>20</v>
      </c>
      <c r="I1207" s="11" t="s">
        <v>48</v>
      </c>
      <c r="J1207" s="11" t="s">
        <v>262</v>
      </c>
      <c r="K1207" s="11" t="s">
        <v>23</v>
      </c>
      <c r="L1207" s="19">
        <f>VLOOKUP($A1207,'PtEverglades GTs'!$A:$Z,17,0)</f>
        <v>42705</v>
      </c>
      <c r="M1207" s="6">
        <f>VLOOKUP($A1207,'PtEverglades GTs'!$A:$Z,24,0)</f>
        <v>66502.76416666666</v>
      </c>
      <c r="N1207" s="6">
        <f>VLOOKUP($A1207,'PtEverglades GTs'!$A:$Z,25,0)</f>
        <v>69329.131643749992</v>
      </c>
      <c r="O1207" s="6">
        <f>VLOOKUP($A1207,'PtEverglades GTs'!$A:$Z,26,0)</f>
        <v>-2826.36747708333</v>
      </c>
      <c r="P1207" s="6">
        <f t="shared" si="20"/>
        <v>0</v>
      </c>
    </row>
    <row r="1208" spans="1:16" x14ac:dyDescent="0.25">
      <c r="A1208" s="11">
        <v>51931</v>
      </c>
      <c r="B1208" s="11" t="s">
        <v>30</v>
      </c>
      <c r="C1208" s="11" t="s">
        <v>36</v>
      </c>
      <c r="D1208" s="11" t="s">
        <v>49</v>
      </c>
      <c r="E1208" s="11" t="s">
        <v>90</v>
      </c>
      <c r="F1208" s="18">
        <v>26115</v>
      </c>
      <c r="G1208" s="19">
        <v>26115</v>
      </c>
      <c r="H1208" s="11" t="s">
        <v>20</v>
      </c>
      <c r="I1208" s="11" t="s">
        <v>48</v>
      </c>
      <c r="J1208" s="11" t="s">
        <v>254</v>
      </c>
      <c r="K1208" s="11" t="s">
        <v>23</v>
      </c>
      <c r="L1208" s="19">
        <f>VLOOKUP($A1208,'PtEverglades GTs'!$A:$Z,17,0)</f>
        <v>42705</v>
      </c>
      <c r="M1208" s="6">
        <f>VLOOKUP($A1208,'PtEverglades GTs'!$A:$Z,24,0)</f>
        <v>63294.284166666665</v>
      </c>
      <c r="N1208" s="6">
        <f>VLOOKUP($A1208,'PtEverglades GTs'!$A:$Z,25,0)</f>
        <v>65984.291243749991</v>
      </c>
      <c r="O1208" s="6">
        <f>VLOOKUP($A1208,'PtEverglades GTs'!$A:$Z,26,0)</f>
        <v>-2690.0070770833272</v>
      </c>
      <c r="P1208" s="6">
        <f t="shared" si="20"/>
        <v>0</v>
      </c>
    </row>
    <row r="1209" spans="1:16" x14ac:dyDescent="0.25">
      <c r="A1209" s="11">
        <v>54463</v>
      </c>
      <c r="B1209" s="11" t="s">
        <v>30</v>
      </c>
      <c r="C1209" s="11" t="s">
        <v>36</v>
      </c>
      <c r="D1209" s="11" t="s">
        <v>324</v>
      </c>
      <c r="E1209" s="11" t="s">
        <v>90</v>
      </c>
      <c r="F1209" s="18">
        <v>26115</v>
      </c>
      <c r="G1209" s="19">
        <v>26115</v>
      </c>
      <c r="H1209" s="11" t="s">
        <v>20</v>
      </c>
      <c r="I1209" s="11" t="s">
        <v>59</v>
      </c>
      <c r="J1209" s="11" t="s">
        <v>354</v>
      </c>
      <c r="K1209" s="11" t="s">
        <v>23</v>
      </c>
      <c r="L1209" s="19">
        <f>VLOOKUP($A1209,'PtEverglades GTs'!$A:$Z,17,0)</f>
        <v>42705</v>
      </c>
      <c r="M1209" s="6">
        <f>VLOOKUP($A1209,'PtEverglades GTs'!$A:$Z,24,0)</f>
        <v>62782.261666666665</v>
      </c>
      <c r="N1209" s="6">
        <f>VLOOKUP($A1209,'PtEverglades GTs'!$A:$Z,25,0)</f>
        <v>64430.296035416664</v>
      </c>
      <c r="O1209" s="6">
        <f>VLOOKUP($A1209,'PtEverglades GTs'!$A:$Z,26,0)</f>
        <v>-1648.034368749999</v>
      </c>
      <c r="P1209" s="6">
        <f t="shared" si="20"/>
        <v>0</v>
      </c>
    </row>
    <row r="1210" spans="1:16" x14ac:dyDescent="0.25">
      <c r="A1210" s="11">
        <v>53010</v>
      </c>
      <c r="B1210" s="11" t="s">
        <v>30</v>
      </c>
      <c r="C1210" s="11" t="s">
        <v>36</v>
      </c>
      <c r="D1210" s="11" t="s">
        <v>49</v>
      </c>
      <c r="E1210" s="11" t="s">
        <v>227</v>
      </c>
      <c r="F1210" s="18">
        <v>34516</v>
      </c>
      <c r="G1210" s="19">
        <v>34516</v>
      </c>
      <c r="H1210" s="11" t="s">
        <v>20</v>
      </c>
      <c r="I1210" s="11" t="s">
        <v>48</v>
      </c>
      <c r="J1210" s="11" t="s">
        <v>279</v>
      </c>
      <c r="K1210" s="11" t="s">
        <v>23</v>
      </c>
      <c r="L1210" s="19">
        <f>VLOOKUP($A1210,'PtEverglades GTs'!$A:$Z,17,0)</f>
        <v>42705</v>
      </c>
      <c r="M1210" s="6">
        <f>VLOOKUP($A1210,'PtEverglades GTs'!$A:$Z,24,0)</f>
        <v>62313.542500000003</v>
      </c>
      <c r="N1210" s="6">
        <f>VLOOKUP($A1210,'PtEverglades GTs'!$A:$Z,25,0)</f>
        <v>64961.868056250001</v>
      </c>
      <c r="O1210" s="6">
        <f>VLOOKUP($A1210,'PtEverglades GTs'!$A:$Z,26,0)</f>
        <v>-2648.3255562500003</v>
      </c>
      <c r="P1210" s="6">
        <f t="shared" si="20"/>
        <v>0</v>
      </c>
    </row>
    <row r="1211" spans="1:16" x14ac:dyDescent="0.25">
      <c r="A1211" s="11">
        <v>54227</v>
      </c>
      <c r="B1211" s="11" t="s">
        <v>30</v>
      </c>
      <c r="C1211" s="11" t="s">
        <v>36</v>
      </c>
      <c r="D1211" s="11" t="s">
        <v>324</v>
      </c>
      <c r="E1211" s="11" t="s">
        <v>90</v>
      </c>
      <c r="F1211" s="18">
        <v>26115</v>
      </c>
      <c r="G1211" s="19">
        <v>26115</v>
      </c>
      <c r="H1211" s="11" t="s">
        <v>20</v>
      </c>
      <c r="I1211" s="11" t="s">
        <v>59</v>
      </c>
      <c r="J1211" s="11" t="s">
        <v>338</v>
      </c>
      <c r="K1211" s="11" t="s">
        <v>23</v>
      </c>
      <c r="L1211" s="19">
        <f>VLOOKUP($A1211,'PtEverglades GTs'!$A:$Z,17,0)</f>
        <v>42705</v>
      </c>
      <c r="M1211" s="6">
        <f>VLOOKUP($A1211,'PtEverglades GTs'!$A:$Z,24,0)</f>
        <v>61847.683333333327</v>
      </c>
      <c r="N1211" s="6">
        <f>VLOOKUP($A1211,'PtEverglades GTs'!$A:$Z,25,0)</f>
        <v>63471.185020833327</v>
      </c>
      <c r="O1211" s="6">
        <f>VLOOKUP($A1211,'PtEverglades GTs'!$A:$Z,26,0)</f>
        <v>-1623.5016874999965</v>
      </c>
      <c r="P1211" s="6">
        <f t="shared" si="20"/>
        <v>-3.637978807091713E-12</v>
      </c>
    </row>
    <row r="1212" spans="1:16" x14ac:dyDescent="0.25">
      <c r="A1212" s="11">
        <v>49106</v>
      </c>
      <c r="B1212" s="11" t="s">
        <v>30</v>
      </c>
      <c r="C1212" s="11" t="s">
        <v>36</v>
      </c>
      <c r="D1212" s="11" t="s">
        <v>37</v>
      </c>
      <c r="E1212" s="11" t="s">
        <v>38</v>
      </c>
      <c r="F1212" s="18">
        <v>33786</v>
      </c>
      <c r="G1212" s="19">
        <v>33786</v>
      </c>
      <c r="H1212" s="11" t="s">
        <v>20</v>
      </c>
      <c r="I1212" s="11" t="s">
        <v>39</v>
      </c>
      <c r="J1212" s="11" t="s">
        <v>116</v>
      </c>
      <c r="K1212" s="11" t="s">
        <v>23</v>
      </c>
      <c r="L1212" s="19">
        <f>VLOOKUP($A1212,'PtEverglades GTs'!$A:$Z,17,0)</f>
        <v>42705</v>
      </c>
      <c r="M1212" s="6">
        <f>VLOOKUP($A1212,'PtEverglades GTs'!$A:$Z,24,0)</f>
        <v>61147.166666666664</v>
      </c>
      <c r="N1212" s="6">
        <f>VLOOKUP($A1212,'PtEverglades GTs'!$A:$Z,25,0)</f>
        <v>62828.713749999988</v>
      </c>
      <c r="O1212" s="6">
        <f>VLOOKUP($A1212,'PtEverglades GTs'!$A:$Z,26,0)</f>
        <v>-1681.5470833333275</v>
      </c>
      <c r="P1212" s="6">
        <f t="shared" si="20"/>
        <v>3.637978807091713E-12</v>
      </c>
    </row>
    <row r="1213" spans="1:16" x14ac:dyDescent="0.25">
      <c r="A1213" s="11">
        <v>54618</v>
      </c>
      <c r="B1213" s="11" t="s">
        <v>30</v>
      </c>
      <c r="C1213" s="11" t="s">
        <v>36</v>
      </c>
      <c r="D1213" s="11" t="s">
        <v>324</v>
      </c>
      <c r="E1213" s="11" t="s">
        <v>90</v>
      </c>
      <c r="F1213" s="18">
        <v>26115</v>
      </c>
      <c r="G1213" s="19">
        <v>26115</v>
      </c>
      <c r="H1213" s="11" t="s">
        <v>20</v>
      </c>
      <c r="I1213" s="11" t="s">
        <v>59</v>
      </c>
      <c r="J1213" s="11" t="s">
        <v>360</v>
      </c>
      <c r="K1213" s="11" t="s">
        <v>23</v>
      </c>
      <c r="L1213" s="19">
        <f>VLOOKUP($A1213,'PtEverglades GTs'!$A:$Z,17,0)</f>
        <v>42705</v>
      </c>
      <c r="M1213" s="6">
        <f>VLOOKUP($A1213,'PtEverglades GTs'!$A:$Z,24,0)</f>
        <v>57891.799166666664</v>
      </c>
      <c r="N1213" s="6">
        <f>VLOOKUP($A1213,'PtEverglades GTs'!$A:$Z,25,0)</f>
        <v>59411.458894791664</v>
      </c>
      <c r="O1213" s="6">
        <f>VLOOKUP($A1213,'PtEverglades GTs'!$A:$Z,26,0)</f>
        <v>-1519.6597281249979</v>
      </c>
      <c r="P1213" s="6">
        <f t="shared" si="20"/>
        <v>-1.8189894035458565E-12</v>
      </c>
    </row>
    <row r="1214" spans="1:16" x14ac:dyDescent="0.25">
      <c r="A1214" s="11">
        <v>52701</v>
      </c>
      <c r="B1214" s="11" t="s">
        <v>30</v>
      </c>
      <c r="C1214" s="11" t="s">
        <v>36</v>
      </c>
      <c r="D1214" s="11" t="s">
        <v>49</v>
      </c>
      <c r="E1214" s="11" t="s">
        <v>90</v>
      </c>
      <c r="F1214" s="18">
        <v>26115</v>
      </c>
      <c r="G1214" s="19">
        <v>26115</v>
      </c>
      <c r="H1214" s="11" t="s">
        <v>20</v>
      </c>
      <c r="I1214" s="11" t="s">
        <v>48</v>
      </c>
      <c r="J1214" s="11" t="s">
        <v>268</v>
      </c>
      <c r="K1214" s="11" t="s">
        <v>23</v>
      </c>
      <c r="L1214" s="19">
        <f>VLOOKUP($A1214,'PtEverglades GTs'!$A:$Z,17,0)</f>
        <v>42705</v>
      </c>
      <c r="M1214" s="6">
        <f>VLOOKUP($A1214,'PtEverglades GTs'!$A:$Z,24,0)</f>
        <v>54117.763333333329</v>
      </c>
      <c r="N1214" s="6">
        <f>VLOOKUP($A1214,'PtEverglades GTs'!$A:$Z,25,0)</f>
        <v>56417.768274999995</v>
      </c>
      <c r="O1214" s="6">
        <f>VLOOKUP($A1214,'PtEverglades GTs'!$A:$Z,26,0)</f>
        <v>-2300.0049416666643</v>
      </c>
      <c r="P1214" s="6">
        <f t="shared" si="20"/>
        <v>0</v>
      </c>
    </row>
    <row r="1215" spans="1:16" x14ac:dyDescent="0.25">
      <c r="A1215" s="11">
        <v>41739738</v>
      </c>
      <c r="B1215" s="11" t="s">
        <v>30</v>
      </c>
      <c r="C1215" s="11" t="s">
        <v>36</v>
      </c>
      <c r="D1215" s="11" t="s">
        <v>49</v>
      </c>
      <c r="E1215" s="11" t="s">
        <v>138</v>
      </c>
      <c r="F1215" s="18">
        <v>34151</v>
      </c>
      <c r="G1215" s="19">
        <v>34151</v>
      </c>
      <c r="H1215" s="11" t="s">
        <v>20</v>
      </c>
      <c r="I1215" s="11" t="s">
        <v>48</v>
      </c>
      <c r="J1215" s="11" t="s">
        <v>264</v>
      </c>
      <c r="K1215" s="11" t="s">
        <v>23</v>
      </c>
      <c r="L1215" s="19">
        <f>VLOOKUP($A1215,'PtEverglades GTs'!$A:$Z,17,0)</f>
        <v>42705</v>
      </c>
      <c r="M1215" s="6">
        <f>VLOOKUP($A1215,'PtEverglades GTs'!$A:$Z,24,0)</f>
        <v>53732.964999999997</v>
      </c>
      <c r="N1215" s="6">
        <f>VLOOKUP($A1215,'PtEverglades GTs'!$A:$Z,25,0)</f>
        <v>56016.616012499995</v>
      </c>
      <c r="O1215" s="6">
        <f>VLOOKUP($A1215,'PtEverglades GTs'!$A:$Z,26,0)</f>
        <v>-2283.6510124999991</v>
      </c>
      <c r="P1215" s="6">
        <f t="shared" si="20"/>
        <v>0</v>
      </c>
    </row>
    <row r="1216" spans="1:16" x14ac:dyDescent="0.25">
      <c r="A1216" s="11">
        <v>52843</v>
      </c>
      <c r="B1216" s="11" t="s">
        <v>30</v>
      </c>
      <c r="C1216" s="11" t="s">
        <v>36</v>
      </c>
      <c r="D1216" s="11" t="s">
        <v>49</v>
      </c>
      <c r="E1216" s="11" t="s">
        <v>86</v>
      </c>
      <c r="F1216" s="18">
        <v>31594</v>
      </c>
      <c r="G1216" s="19">
        <v>31594</v>
      </c>
      <c r="H1216" s="11" t="s">
        <v>20</v>
      </c>
      <c r="I1216" s="11" t="s">
        <v>48</v>
      </c>
      <c r="J1216" s="11" t="s">
        <v>276</v>
      </c>
      <c r="K1216" s="11" t="s">
        <v>23</v>
      </c>
      <c r="L1216" s="19">
        <f>VLOOKUP($A1216,'PtEverglades GTs'!$A:$Z,17,0)</f>
        <v>42705</v>
      </c>
      <c r="M1216" s="6">
        <f>VLOOKUP($A1216,'PtEverglades GTs'!$A:$Z,24,0)</f>
        <v>53546.881666666661</v>
      </c>
      <c r="N1216" s="6">
        <f>VLOOKUP($A1216,'PtEverglades GTs'!$A:$Z,25,0)</f>
        <v>55822.624137499995</v>
      </c>
      <c r="O1216" s="6">
        <f>VLOOKUP($A1216,'PtEverglades GTs'!$A:$Z,26,0)</f>
        <v>-2275.7424708333301</v>
      </c>
      <c r="P1216" s="6">
        <f t="shared" si="20"/>
        <v>-4.5474735088646412E-12</v>
      </c>
    </row>
    <row r="1217" spans="1:16" x14ac:dyDescent="0.25">
      <c r="A1217" s="11">
        <v>49018</v>
      </c>
      <c r="B1217" s="11" t="s">
        <v>30</v>
      </c>
      <c r="C1217" s="11" t="s">
        <v>36</v>
      </c>
      <c r="D1217" s="11" t="s">
        <v>37</v>
      </c>
      <c r="E1217" s="11" t="s">
        <v>90</v>
      </c>
      <c r="F1217" s="18">
        <v>26115</v>
      </c>
      <c r="G1217" s="19">
        <v>26115</v>
      </c>
      <c r="H1217" s="11" t="s">
        <v>20</v>
      </c>
      <c r="I1217" s="11" t="s">
        <v>39</v>
      </c>
      <c r="J1217" s="11" t="s">
        <v>97</v>
      </c>
      <c r="K1217" s="11" t="s">
        <v>23</v>
      </c>
      <c r="L1217" s="19">
        <f>VLOOKUP($A1217,'PtEverglades GTs'!$A:$Z,17,0)</f>
        <v>42705</v>
      </c>
      <c r="M1217" s="6">
        <f>VLOOKUP($A1217,'PtEverglades GTs'!$A:$Z,24,0)</f>
        <v>52491.945</v>
      </c>
      <c r="N1217" s="6">
        <f>VLOOKUP($A1217,'PtEverglades GTs'!$A:$Z,25,0)</f>
        <v>53935.473487500007</v>
      </c>
      <c r="O1217" s="6">
        <f>VLOOKUP($A1217,'PtEverglades GTs'!$A:$Z,26,0)</f>
        <v>-1443.5284875000034</v>
      </c>
      <c r="P1217" s="6">
        <f t="shared" si="20"/>
        <v>-3.637978807091713E-12</v>
      </c>
    </row>
    <row r="1218" spans="1:16" x14ac:dyDescent="0.25">
      <c r="A1218" s="11">
        <v>49032</v>
      </c>
      <c r="B1218" s="11" t="s">
        <v>30</v>
      </c>
      <c r="C1218" s="11" t="s">
        <v>36</v>
      </c>
      <c r="D1218" s="11" t="s">
        <v>37</v>
      </c>
      <c r="E1218" s="11" t="s">
        <v>90</v>
      </c>
      <c r="F1218" s="18">
        <v>26115</v>
      </c>
      <c r="G1218" s="19">
        <v>26115</v>
      </c>
      <c r="H1218" s="11" t="s">
        <v>20</v>
      </c>
      <c r="I1218" s="11" t="s">
        <v>39</v>
      </c>
      <c r="J1218" s="11" t="s">
        <v>104</v>
      </c>
      <c r="K1218" s="11" t="s">
        <v>23</v>
      </c>
      <c r="L1218" s="19">
        <f>VLOOKUP($A1218,'PtEverglades GTs'!$A:$Z,17,0)</f>
        <v>42705</v>
      </c>
      <c r="M1218" s="6">
        <f>VLOOKUP($A1218,'PtEverglades GTs'!$A:$Z,24,0)</f>
        <v>52491.945</v>
      </c>
      <c r="N1218" s="6">
        <f>VLOOKUP($A1218,'PtEverglades GTs'!$A:$Z,25,0)</f>
        <v>53935.473487500007</v>
      </c>
      <c r="O1218" s="6">
        <f>VLOOKUP($A1218,'PtEverglades GTs'!$A:$Z,26,0)</f>
        <v>-1443.5284875000034</v>
      </c>
      <c r="P1218" s="6">
        <f t="shared" si="20"/>
        <v>-3.637978807091713E-12</v>
      </c>
    </row>
    <row r="1219" spans="1:16" x14ac:dyDescent="0.25">
      <c r="A1219" s="11">
        <v>49054</v>
      </c>
      <c r="B1219" s="11" t="s">
        <v>30</v>
      </c>
      <c r="C1219" s="11" t="s">
        <v>36</v>
      </c>
      <c r="D1219" s="11" t="s">
        <v>37</v>
      </c>
      <c r="E1219" s="11" t="s">
        <v>90</v>
      </c>
      <c r="F1219" s="18">
        <v>26115</v>
      </c>
      <c r="G1219" s="19">
        <v>26115</v>
      </c>
      <c r="H1219" s="11" t="s">
        <v>20</v>
      </c>
      <c r="I1219" s="11" t="s">
        <v>39</v>
      </c>
      <c r="J1219" s="11" t="s">
        <v>111</v>
      </c>
      <c r="K1219" s="11" t="s">
        <v>23</v>
      </c>
      <c r="L1219" s="19">
        <f>VLOOKUP($A1219,'PtEverglades GTs'!$A:$Z,17,0)</f>
        <v>42705</v>
      </c>
      <c r="M1219" s="6">
        <f>VLOOKUP($A1219,'PtEverglades GTs'!$A:$Z,24,0)</f>
        <v>52491.945</v>
      </c>
      <c r="N1219" s="6">
        <f>VLOOKUP($A1219,'PtEverglades GTs'!$A:$Z,25,0)</f>
        <v>53935.473487500007</v>
      </c>
      <c r="O1219" s="6">
        <f>VLOOKUP($A1219,'PtEverglades GTs'!$A:$Z,26,0)</f>
        <v>-1443.5284875000034</v>
      </c>
      <c r="P1219" s="6">
        <f t="shared" si="20"/>
        <v>-3.637978807091713E-12</v>
      </c>
    </row>
    <row r="1220" spans="1:16" x14ac:dyDescent="0.25">
      <c r="A1220" s="11">
        <v>54620</v>
      </c>
      <c r="B1220" s="11" t="s">
        <v>30</v>
      </c>
      <c r="C1220" s="11" t="s">
        <v>36</v>
      </c>
      <c r="D1220" s="11" t="s">
        <v>324</v>
      </c>
      <c r="E1220" s="11" t="s">
        <v>84</v>
      </c>
      <c r="F1220" s="18">
        <v>30864</v>
      </c>
      <c r="G1220" s="19">
        <v>30864</v>
      </c>
      <c r="H1220" s="11" t="s">
        <v>20</v>
      </c>
      <c r="I1220" s="11" t="s">
        <v>59</v>
      </c>
      <c r="J1220" s="11" t="s">
        <v>360</v>
      </c>
      <c r="K1220" s="11" t="s">
        <v>23</v>
      </c>
      <c r="L1220" s="19">
        <f>VLOOKUP($A1220,'PtEverglades GTs'!$A:$Z,17,0)</f>
        <v>42705</v>
      </c>
      <c r="M1220" s="6">
        <f>VLOOKUP($A1220,'PtEverglades GTs'!$A:$Z,24,0)</f>
        <v>49390.595833333333</v>
      </c>
      <c r="N1220" s="6">
        <f>VLOOKUP($A1220,'PtEverglades GTs'!$A:$Z,25,0)</f>
        <v>50687.098973958331</v>
      </c>
      <c r="O1220" s="6">
        <f>VLOOKUP($A1220,'PtEverglades GTs'!$A:$Z,26,0)</f>
        <v>-1296.5031406250012</v>
      </c>
      <c r="P1220" s="6">
        <f t="shared" si="20"/>
        <v>2.9558577807620168E-12</v>
      </c>
    </row>
    <row r="1221" spans="1:16" x14ac:dyDescent="0.25">
      <c r="A1221" s="11">
        <v>41739735</v>
      </c>
      <c r="B1221" s="11" t="s">
        <v>30</v>
      </c>
      <c r="C1221" s="11" t="s">
        <v>36</v>
      </c>
      <c r="D1221" s="11" t="s">
        <v>49</v>
      </c>
      <c r="E1221" s="11" t="s">
        <v>51</v>
      </c>
      <c r="F1221" s="18">
        <v>28672</v>
      </c>
      <c r="G1221" s="19">
        <v>28672</v>
      </c>
      <c r="H1221" s="11" t="s">
        <v>20</v>
      </c>
      <c r="I1221" s="11" t="s">
        <v>48</v>
      </c>
      <c r="J1221" s="11" t="s">
        <v>282</v>
      </c>
      <c r="K1221" s="11" t="s">
        <v>23</v>
      </c>
      <c r="L1221" s="19">
        <f>VLOOKUP($A1221,'PtEverglades GTs'!$A:$Z,17,0)</f>
        <v>42705</v>
      </c>
      <c r="M1221" s="6">
        <f>VLOOKUP($A1221,'PtEverglades GTs'!$A:$Z,24,0)</f>
        <v>47936.808333333327</v>
      </c>
      <c r="N1221" s="6">
        <f>VLOOKUP($A1221,'PtEverglades GTs'!$A:$Z,25,0)</f>
        <v>49974.122687499992</v>
      </c>
      <c r="O1221" s="6">
        <f>VLOOKUP($A1221,'PtEverglades GTs'!$A:$Z,26,0)</f>
        <v>-2037.3143541666636</v>
      </c>
      <c r="P1221" s="6">
        <f t="shared" si="20"/>
        <v>0</v>
      </c>
    </row>
    <row r="1222" spans="1:16" x14ac:dyDescent="0.25">
      <c r="A1222" s="11">
        <v>50023</v>
      </c>
      <c r="B1222" s="11" t="s">
        <v>30</v>
      </c>
      <c r="C1222" s="11" t="s">
        <v>36</v>
      </c>
      <c r="D1222" s="11" t="s">
        <v>37</v>
      </c>
      <c r="E1222" s="11" t="s">
        <v>91</v>
      </c>
      <c r="F1222" s="18">
        <v>32325</v>
      </c>
      <c r="G1222" s="19">
        <v>32325</v>
      </c>
      <c r="H1222" s="11" t="s">
        <v>20</v>
      </c>
      <c r="I1222" s="11" t="s">
        <v>39</v>
      </c>
      <c r="J1222" s="11" t="s">
        <v>186</v>
      </c>
      <c r="K1222" s="11" t="s">
        <v>23</v>
      </c>
      <c r="L1222" s="19">
        <f>VLOOKUP($A1222,'PtEverglades GTs'!$A:$Z,17,0)</f>
        <v>42705</v>
      </c>
      <c r="M1222" s="6">
        <f>VLOOKUP($A1222,'PtEverglades GTs'!$A:$Z,24,0)</f>
        <v>46259.583333333328</v>
      </c>
      <c r="N1222" s="6">
        <f>VLOOKUP($A1222,'PtEverglades GTs'!$A:$Z,25,0)</f>
        <v>47531.721874999996</v>
      </c>
      <c r="O1222" s="6">
        <f>VLOOKUP($A1222,'PtEverglades GTs'!$A:$Z,26,0)</f>
        <v>-1272.1385416666653</v>
      </c>
      <c r="P1222" s="6">
        <f t="shared" si="20"/>
        <v>-1.8189894035458565E-12</v>
      </c>
    </row>
    <row r="1223" spans="1:16" x14ac:dyDescent="0.25">
      <c r="A1223" s="11">
        <v>54043</v>
      </c>
      <c r="B1223" s="11" t="s">
        <v>30</v>
      </c>
      <c r="C1223" s="11" t="s">
        <v>36</v>
      </c>
      <c r="D1223" s="11" t="s">
        <v>324</v>
      </c>
      <c r="E1223" s="11" t="s">
        <v>90</v>
      </c>
      <c r="F1223" s="18">
        <v>26115</v>
      </c>
      <c r="G1223" s="19">
        <v>26115</v>
      </c>
      <c r="H1223" s="11" t="s">
        <v>20</v>
      </c>
      <c r="I1223" s="11" t="s">
        <v>59</v>
      </c>
      <c r="J1223" s="11" t="s">
        <v>330</v>
      </c>
      <c r="K1223" s="11" t="s">
        <v>23</v>
      </c>
      <c r="L1223" s="19">
        <f>VLOOKUP($A1223,'PtEverglades GTs'!$A:$Z,17,0)</f>
        <v>42705</v>
      </c>
      <c r="M1223" s="6">
        <f>VLOOKUP($A1223,'PtEverglades GTs'!$A:$Z,24,0)</f>
        <v>42327.550833333335</v>
      </c>
      <c r="N1223" s="6">
        <f>VLOOKUP($A1223,'PtEverglades GTs'!$A:$Z,25,0)</f>
        <v>43438.649042708334</v>
      </c>
      <c r="O1223" s="6">
        <f>VLOOKUP($A1223,'PtEverglades GTs'!$A:$Z,26,0)</f>
        <v>-1111.0982093750026</v>
      </c>
      <c r="P1223" s="6">
        <f t="shared" si="20"/>
        <v>3.637978807091713E-12</v>
      </c>
    </row>
    <row r="1224" spans="1:16" x14ac:dyDescent="0.25">
      <c r="A1224" s="11">
        <v>53555</v>
      </c>
      <c r="B1224" s="11" t="s">
        <v>30</v>
      </c>
      <c r="C1224" s="11" t="s">
        <v>36</v>
      </c>
      <c r="D1224" s="11" t="s">
        <v>312</v>
      </c>
      <c r="E1224" s="11" t="s">
        <v>90</v>
      </c>
      <c r="F1224" s="18">
        <v>26115</v>
      </c>
      <c r="G1224" s="19">
        <v>26115</v>
      </c>
      <c r="H1224" s="11" t="s">
        <v>20</v>
      </c>
      <c r="I1224" s="11" t="s">
        <v>55</v>
      </c>
      <c r="J1224" s="11" t="s">
        <v>315</v>
      </c>
      <c r="K1224" s="11" t="s">
        <v>23</v>
      </c>
      <c r="L1224" s="19">
        <f>VLOOKUP($A1224,'PtEverglades GTs'!$A:$Z,17,0)</f>
        <v>42705</v>
      </c>
      <c r="M1224" s="6">
        <f>VLOOKUP($A1224,'PtEverglades GTs'!$A:$Z,24,0)</f>
        <v>41102.939166666663</v>
      </c>
      <c r="N1224" s="6">
        <f>VLOOKUP($A1224,'PtEverglades GTs'!$A:$Z,25,0)</f>
        <v>42181.891319791663</v>
      </c>
      <c r="O1224" s="6">
        <f>VLOOKUP($A1224,'PtEverglades GTs'!$A:$Z,26,0)</f>
        <v>-1078.9521531249979</v>
      </c>
      <c r="P1224" s="6">
        <f t="shared" si="20"/>
        <v>0</v>
      </c>
    </row>
    <row r="1225" spans="1:16" x14ac:dyDescent="0.25">
      <c r="A1225" s="11">
        <v>49108</v>
      </c>
      <c r="B1225" s="11" t="s">
        <v>30</v>
      </c>
      <c r="C1225" s="11" t="s">
        <v>36</v>
      </c>
      <c r="D1225" s="11" t="s">
        <v>37</v>
      </c>
      <c r="E1225" s="11" t="s">
        <v>38</v>
      </c>
      <c r="F1225" s="18">
        <v>33786</v>
      </c>
      <c r="G1225" s="19">
        <v>33786</v>
      </c>
      <c r="H1225" s="11" t="s">
        <v>20</v>
      </c>
      <c r="I1225" s="11" t="s">
        <v>39</v>
      </c>
      <c r="J1225" s="11" t="s">
        <v>117</v>
      </c>
      <c r="K1225" s="11" t="s">
        <v>23</v>
      </c>
      <c r="L1225" s="19">
        <f>VLOOKUP($A1225,'PtEverglades GTs'!$A:$Z,17,0)</f>
        <v>42705</v>
      </c>
      <c r="M1225" s="6">
        <f>VLOOKUP($A1225,'PtEverglades GTs'!$A:$Z,24,0)</f>
        <v>36882.422500000001</v>
      </c>
      <c r="N1225" s="6">
        <f>VLOOKUP($A1225,'PtEverglades GTs'!$A:$Z,25,0)</f>
        <v>37896.68911875</v>
      </c>
      <c r="O1225" s="6">
        <f>VLOOKUP($A1225,'PtEverglades GTs'!$A:$Z,26,0)</f>
        <v>-1014.2666187499974</v>
      </c>
      <c r="P1225" s="6">
        <f t="shared" si="20"/>
        <v>-2.5011104298755527E-12</v>
      </c>
    </row>
    <row r="1226" spans="1:16" x14ac:dyDescent="0.25">
      <c r="A1226" s="11">
        <v>52713</v>
      </c>
      <c r="B1226" s="11" t="s">
        <v>30</v>
      </c>
      <c r="C1226" s="11" t="s">
        <v>36</v>
      </c>
      <c r="D1226" s="11" t="s">
        <v>49</v>
      </c>
      <c r="E1226" s="11" t="s">
        <v>90</v>
      </c>
      <c r="F1226" s="18">
        <v>26115</v>
      </c>
      <c r="G1226" s="19">
        <v>26115</v>
      </c>
      <c r="H1226" s="11" t="s">
        <v>20</v>
      </c>
      <c r="I1226" s="11" t="s">
        <v>48</v>
      </c>
      <c r="J1226" s="11" t="s">
        <v>269</v>
      </c>
      <c r="K1226" s="11" t="s">
        <v>23</v>
      </c>
      <c r="L1226" s="19">
        <f>VLOOKUP($A1226,'PtEverglades GTs'!$A:$Z,17,0)</f>
        <v>42705</v>
      </c>
      <c r="M1226" s="6">
        <f>VLOOKUP($A1226,'PtEverglades GTs'!$A:$Z,24,0)</f>
        <v>36078.496666666666</v>
      </c>
      <c r="N1226" s="6">
        <f>VLOOKUP($A1226,'PtEverglades GTs'!$A:$Z,25,0)</f>
        <v>37611.832775000003</v>
      </c>
      <c r="O1226" s="6">
        <f>VLOOKUP($A1226,'PtEverglades GTs'!$A:$Z,26,0)</f>
        <v>-1533.3361083333359</v>
      </c>
      <c r="P1226" s="6">
        <f t="shared" si="20"/>
        <v>0</v>
      </c>
    </row>
    <row r="1227" spans="1:16" x14ac:dyDescent="0.25">
      <c r="A1227" s="11">
        <v>49836</v>
      </c>
      <c r="B1227" s="11" t="s">
        <v>30</v>
      </c>
      <c r="C1227" s="11" t="s">
        <v>36</v>
      </c>
      <c r="D1227" s="11" t="s">
        <v>37</v>
      </c>
      <c r="E1227" s="11" t="s">
        <v>34</v>
      </c>
      <c r="F1227" s="18">
        <v>27576</v>
      </c>
      <c r="G1227" s="19">
        <v>27576</v>
      </c>
      <c r="H1227" s="11" t="s">
        <v>20</v>
      </c>
      <c r="I1227" s="11" t="s">
        <v>39</v>
      </c>
      <c r="J1227" s="11" t="s">
        <v>166</v>
      </c>
      <c r="K1227" s="11" t="s">
        <v>23</v>
      </c>
      <c r="L1227" s="19">
        <f>VLOOKUP($A1227,'PtEverglades GTs'!$A:$Z,17,0)</f>
        <v>42705</v>
      </c>
      <c r="M1227" s="6">
        <f>VLOOKUP($A1227,'PtEverglades GTs'!$A:$Z,24,0)</f>
        <v>35695.064166666663</v>
      </c>
      <c r="N1227" s="6">
        <f>VLOOKUP($A1227,'PtEverglades GTs'!$A:$Z,25,0)</f>
        <v>36676.678431250002</v>
      </c>
      <c r="O1227" s="6">
        <f>VLOOKUP($A1227,'PtEverglades GTs'!$A:$Z,26,0)</f>
        <v>-981.61426458333574</v>
      </c>
      <c r="P1227" s="6">
        <f t="shared" si="20"/>
        <v>-3.0695446184836328E-12</v>
      </c>
    </row>
    <row r="1228" spans="1:16" x14ac:dyDescent="0.25">
      <c r="A1228" s="11">
        <v>53651</v>
      </c>
      <c r="B1228" s="11" t="s">
        <v>30</v>
      </c>
      <c r="C1228" s="11" t="s">
        <v>36</v>
      </c>
      <c r="D1228" s="11" t="s">
        <v>312</v>
      </c>
      <c r="E1228" s="11" t="s">
        <v>90</v>
      </c>
      <c r="F1228" s="18">
        <v>26115</v>
      </c>
      <c r="G1228" s="19">
        <v>26115</v>
      </c>
      <c r="H1228" s="11" t="s">
        <v>20</v>
      </c>
      <c r="I1228" s="11" t="s">
        <v>55</v>
      </c>
      <c r="J1228" s="11" t="s">
        <v>321</v>
      </c>
      <c r="K1228" s="11" t="s">
        <v>23</v>
      </c>
      <c r="L1228" s="19">
        <f>VLOOKUP($A1228,'PtEverglades GTs'!$A:$Z,17,0)</f>
        <v>42705</v>
      </c>
      <c r="M1228" s="6">
        <f>VLOOKUP($A1228,'PtEverglades GTs'!$A:$Z,24,0)</f>
        <v>32838.015833333331</v>
      </c>
      <c r="N1228" s="6">
        <f>VLOOKUP($A1228,'PtEverglades GTs'!$A:$Z,25,0)</f>
        <v>33700.013748958336</v>
      </c>
      <c r="O1228" s="6">
        <f>VLOOKUP($A1228,'PtEverglades GTs'!$A:$Z,26,0)</f>
        <v>-861.99791562499979</v>
      </c>
      <c r="P1228" s="6">
        <f t="shared" si="20"/>
        <v>-4.8885340220294893E-12</v>
      </c>
    </row>
    <row r="1229" spans="1:16" x14ac:dyDescent="0.25">
      <c r="A1229" s="11">
        <v>54516</v>
      </c>
      <c r="B1229" s="11" t="s">
        <v>30</v>
      </c>
      <c r="C1229" s="11" t="s">
        <v>36</v>
      </c>
      <c r="D1229" s="11" t="s">
        <v>324</v>
      </c>
      <c r="E1229" s="11" t="s">
        <v>82</v>
      </c>
      <c r="F1229" s="18">
        <v>30133</v>
      </c>
      <c r="G1229" s="19">
        <v>30133</v>
      </c>
      <c r="H1229" s="11" t="s">
        <v>20</v>
      </c>
      <c r="I1229" s="11" t="s">
        <v>59</v>
      </c>
      <c r="J1229" s="11" t="s">
        <v>62</v>
      </c>
      <c r="K1229" s="11" t="s">
        <v>23</v>
      </c>
      <c r="L1229" s="19">
        <f>VLOOKUP($A1229,'PtEverglades GTs'!$A:$Z,17,0)</f>
        <v>42705</v>
      </c>
      <c r="M1229" s="6">
        <f>VLOOKUP($A1229,'PtEverglades GTs'!$A:$Z,24,0)</f>
        <v>30717.316666666669</v>
      </c>
      <c r="N1229" s="6">
        <f>VLOOKUP($A1229,'PtEverglades GTs'!$A:$Z,25,0)</f>
        <v>31523.646229166668</v>
      </c>
      <c r="O1229" s="6">
        <f>VLOOKUP($A1229,'PtEverglades GTs'!$A:$Z,26,0)</f>
        <v>-806.32956250000211</v>
      </c>
      <c r="P1229" s="6">
        <f t="shared" si="20"/>
        <v>2.9558577807620168E-12</v>
      </c>
    </row>
    <row r="1230" spans="1:16" x14ac:dyDescent="0.25">
      <c r="A1230" s="11">
        <v>52721</v>
      </c>
      <c r="B1230" s="11" t="s">
        <v>30</v>
      </c>
      <c r="C1230" s="11" t="s">
        <v>36</v>
      </c>
      <c r="D1230" s="11" t="s">
        <v>49</v>
      </c>
      <c r="E1230" s="11" t="s">
        <v>90</v>
      </c>
      <c r="F1230" s="18">
        <v>26115</v>
      </c>
      <c r="G1230" s="19">
        <v>26115</v>
      </c>
      <c r="H1230" s="11" t="s">
        <v>20</v>
      </c>
      <c r="I1230" s="11" t="s">
        <v>48</v>
      </c>
      <c r="J1230" s="11" t="s">
        <v>270</v>
      </c>
      <c r="K1230" s="11" t="s">
        <v>23</v>
      </c>
      <c r="L1230" s="19">
        <f>VLOOKUP($A1230,'PtEverglades GTs'!$A:$Z,17,0)</f>
        <v>42705</v>
      </c>
      <c r="M1230" s="6">
        <f>VLOOKUP($A1230,'PtEverglades GTs'!$A:$Z,24,0)</f>
        <v>30065.410833333328</v>
      </c>
      <c r="N1230" s="6">
        <f>VLOOKUP($A1230,'PtEverglades GTs'!$A:$Z,25,0)</f>
        <v>31343.190793749996</v>
      </c>
      <c r="O1230" s="6">
        <f>VLOOKUP($A1230,'PtEverglades GTs'!$A:$Z,26,0)</f>
        <v>-1277.779960416666</v>
      </c>
      <c r="P1230" s="6">
        <f t="shared" si="20"/>
        <v>-2.5011104298755527E-12</v>
      </c>
    </row>
    <row r="1231" spans="1:16" x14ac:dyDescent="0.25">
      <c r="A1231" s="11">
        <v>51963</v>
      </c>
      <c r="B1231" s="11" t="s">
        <v>30</v>
      </c>
      <c r="C1231" s="11" t="s">
        <v>36</v>
      </c>
      <c r="D1231" s="11" t="s">
        <v>49</v>
      </c>
      <c r="E1231" s="11" t="s">
        <v>90</v>
      </c>
      <c r="F1231" s="18">
        <v>26115</v>
      </c>
      <c r="G1231" s="19">
        <v>26115</v>
      </c>
      <c r="H1231" s="11" t="s">
        <v>20</v>
      </c>
      <c r="I1231" s="11" t="s">
        <v>48</v>
      </c>
      <c r="J1231" s="11" t="s">
        <v>261</v>
      </c>
      <c r="K1231" s="11" t="s">
        <v>23</v>
      </c>
      <c r="L1231" s="19">
        <f>VLOOKUP($A1231,'PtEverglades GTs'!$A:$Z,17,0)</f>
        <v>42705</v>
      </c>
      <c r="M1231" s="6">
        <f>VLOOKUP($A1231,'PtEverglades GTs'!$A:$Z,24,0)</f>
        <v>29945.694166666664</v>
      </c>
      <c r="N1231" s="6">
        <f>VLOOKUP($A1231,'PtEverglades GTs'!$A:$Z,25,0)</f>
        <v>31218.386168749999</v>
      </c>
      <c r="O1231" s="6">
        <f>VLOOKUP($A1231,'PtEverglades GTs'!$A:$Z,26,0)</f>
        <v>-1272.692002083335</v>
      </c>
      <c r="P1231" s="6">
        <f t="shared" si="20"/>
        <v>0</v>
      </c>
    </row>
    <row r="1232" spans="1:16" x14ac:dyDescent="0.25">
      <c r="A1232" s="11">
        <v>54351</v>
      </c>
      <c r="B1232" s="11" t="s">
        <v>30</v>
      </c>
      <c r="C1232" s="11" t="s">
        <v>36</v>
      </c>
      <c r="D1232" s="11" t="s">
        <v>324</v>
      </c>
      <c r="E1232" s="11" t="s">
        <v>90</v>
      </c>
      <c r="F1232" s="18">
        <v>26115</v>
      </c>
      <c r="G1232" s="19">
        <v>26115</v>
      </c>
      <c r="H1232" s="11" t="s">
        <v>20</v>
      </c>
      <c r="I1232" s="11" t="s">
        <v>59</v>
      </c>
      <c r="J1232" s="11" t="s">
        <v>349</v>
      </c>
      <c r="K1232" s="11" t="s">
        <v>23</v>
      </c>
      <c r="L1232" s="19">
        <f>VLOOKUP($A1232,'PtEverglades GTs'!$A:$Z,17,0)</f>
        <v>42705</v>
      </c>
      <c r="M1232" s="6">
        <f>VLOOKUP($A1232,'PtEverglades GTs'!$A:$Z,24,0)</f>
        <v>29425.036666666667</v>
      </c>
      <c r="N1232" s="6">
        <f>VLOOKUP($A1232,'PtEverglades GTs'!$A:$Z,25,0)</f>
        <v>30197.443879166665</v>
      </c>
      <c r="O1232" s="6">
        <f>VLOOKUP($A1232,'PtEverglades GTs'!$A:$Z,26,0)</f>
        <v>-772.40721249999899</v>
      </c>
      <c r="P1232" s="6">
        <f t="shared" si="20"/>
        <v>0</v>
      </c>
    </row>
    <row r="1233" spans="1:16" x14ac:dyDescent="0.25">
      <c r="A1233" s="11">
        <v>84632751</v>
      </c>
      <c r="B1233" s="11" t="s">
        <v>30</v>
      </c>
      <c r="C1233" s="11" t="s">
        <v>36</v>
      </c>
      <c r="D1233" s="11" t="s">
        <v>324</v>
      </c>
      <c r="E1233" s="11" t="s">
        <v>90</v>
      </c>
      <c r="F1233" s="18">
        <v>26115</v>
      </c>
      <c r="G1233" s="19">
        <v>26115</v>
      </c>
      <c r="H1233" s="11" t="s">
        <v>20</v>
      </c>
      <c r="I1233" s="11" t="s">
        <v>59</v>
      </c>
      <c r="J1233" s="11" t="s">
        <v>340</v>
      </c>
      <c r="K1233" s="11" t="s">
        <v>23</v>
      </c>
      <c r="L1233" s="19">
        <f>VLOOKUP($A1233,'PtEverglades GTs'!$A:$Z,17,0)</f>
        <v>42705</v>
      </c>
      <c r="M1233" s="6">
        <f>VLOOKUP($A1233,'PtEverglades GTs'!$A:$Z,24,0)</f>
        <v>27886.219166666666</v>
      </c>
      <c r="N1233" s="6">
        <f>VLOOKUP($A1233,'PtEverglades GTs'!$A:$Z,25,0)</f>
        <v>28618.232419791668</v>
      </c>
      <c r="O1233" s="6">
        <f>VLOOKUP($A1233,'PtEverglades GTs'!$A:$Z,26,0)</f>
        <v>-732.01325312500069</v>
      </c>
      <c r="P1233" s="6">
        <f t="shared" si="20"/>
        <v>-1.2505552149377763E-12</v>
      </c>
    </row>
    <row r="1234" spans="1:16" x14ac:dyDescent="0.25">
      <c r="A1234" s="11">
        <v>49111</v>
      </c>
      <c r="B1234" s="11" t="s">
        <v>30</v>
      </c>
      <c r="C1234" s="11" t="s">
        <v>36</v>
      </c>
      <c r="D1234" s="11" t="s">
        <v>37</v>
      </c>
      <c r="E1234" s="11" t="s">
        <v>38</v>
      </c>
      <c r="F1234" s="18">
        <v>33786</v>
      </c>
      <c r="G1234" s="19">
        <v>33786</v>
      </c>
      <c r="H1234" s="11" t="s">
        <v>20</v>
      </c>
      <c r="I1234" s="11" t="s">
        <v>39</v>
      </c>
      <c r="J1234" s="11" t="s">
        <v>118</v>
      </c>
      <c r="K1234" s="11" t="s">
        <v>23</v>
      </c>
      <c r="L1234" s="19">
        <f>VLOOKUP($A1234,'PtEverglades GTs'!$A:$Z,17,0)</f>
        <v>42705</v>
      </c>
      <c r="M1234" s="6">
        <f>VLOOKUP($A1234,'PtEverglades GTs'!$A:$Z,24,0)</f>
        <v>26632.356666666667</v>
      </c>
      <c r="N1234" s="6">
        <f>VLOOKUP($A1234,'PtEverglades GTs'!$A:$Z,25,0)</f>
        <v>27364.746475</v>
      </c>
      <c r="O1234" s="6">
        <f>VLOOKUP($A1234,'PtEverglades GTs'!$A:$Z,26,0)</f>
        <v>-732.38980833333483</v>
      </c>
      <c r="P1234" s="6">
        <f t="shared" si="20"/>
        <v>1.4779288903810084E-12</v>
      </c>
    </row>
    <row r="1235" spans="1:16" x14ac:dyDescent="0.25">
      <c r="A1235" s="11">
        <v>54165</v>
      </c>
      <c r="B1235" s="11" t="s">
        <v>30</v>
      </c>
      <c r="C1235" s="11" t="s">
        <v>36</v>
      </c>
      <c r="D1235" s="11" t="s">
        <v>324</v>
      </c>
      <c r="E1235" s="11" t="s">
        <v>90</v>
      </c>
      <c r="F1235" s="18">
        <v>26115</v>
      </c>
      <c r="G1235" s="19">
        <v>26115</v>
      </c>
      <c r="H1235" s="11" t="s">
        <v>20</v>
      </c>
      <c r="I1235" s="11" t="s">
        <v>59</v>
      </c>
      <c r="J1235" s="11" t="s">
        <v>335</v>
      </c>
      <c r="K1235" s="11" t="s">
        <v>23</v>
      </c>
      <c r="L1235" s="19">
        <f>VLOOKUP($A1235,'PtEverglades GTs'!$A:$Z,17,0)</f>
        <v>42705</v>
      </c>
      <c r="M1235" s="6">
        <f>VLOOKUP($A1235,'PtEverglades GTs'!$A:$Z,24,0)</f>
        <v>24379.116666666669</v>
      </c>
      <c r="N1235" s="6">
        <f>VLOOKUP($A1235,'PtEverglades GTs'!$A:$Z,25,0)</f>
        <v>25019.068479166668</v>
      </c>
      <c r="O1235" s="6">
        <f>VLOOKUP($A1235,'PtEverglades GTs'!$A:$Z,26,0)</f>
        <v>-639.95181250000155</v>
      </c>
      <c r="P1235" s="6">
        <f t="shared" si="20"/>
        <v>2.0463630789890885E-12</v>
      </c>
    </row>
    <row r="1236" spans="1:16" x14ac:dyDescent="0.25">
      <c r="A1236" s="11">
        <v>54026</v>
      </c>
      <c r="B1236" s="11" t="s">
        <v>30</v>
      </c>
      <c r="C1236" s="11" t="s">
        <v>36</v>
      </c>
      <c r="D1236" s="11" t="s">
        <v>324</v>
      </c>
      <c r="E1236" s="11" t="s">
        <v>90</v>
      </c>
      <c r="F1236" s="18">
        <v>26115</v>
      </c>
      <c r="G1236" s="19">
        <v>26115</v>
      </c>
      <c r="H1236" s="11" t="s">
        <v>20</v>
      </c>
      <c r="I1236" s="11" t="s">
        <v>59</v>
      </c>
      <c r="J1236" s="11" t="s">
        <v>329</v>
      </c>
      <c r="K1236" s="11" t="s">
        <v>23</v>
      </c>
      <c r="L1236" s="19">
        <f>VLOOKUP($A1236,'PtEverglades GTs'!$A:$Z,17,0)</f>
        <v>42705</v>
      </c>
      <c r="M1236" s="6">
        <f>VLOOKUP($A1236,'PtEverglades GTs'!$A:$Z,24,0)</f>
        <v>23486.054166666669</v>
      </c>
      <c r="N1236" s="6">
        <f>VLOOKUP($A1236,'PtEverglades GTs'!$A:$Z,25,0)</f>
        <v>24102.563088541665</v>
      </c>
      <c r="O1236" s="6">
        <f>VLOOKUP($A1236,'PtEverglades GTs'!$A:$Z,26,0)</f>
        <v>-616.50892187499835</v>
      </c>
      <c r="P1236" s="6">
        <f t="shared" si="20"/>
        <v>2.0463630789890885E-12</v>
      </c>
    </row>
    <row r="1237" spans="1:16" x14ac:dyDescent="0.25">
      <c r="A1237" s="11">
        <v>53234</v>
      </c>
      <c r="B1237" s="11" t="s">
        <v>30</v>
      </c>
      <c r="C1237" s="11" t="s">
        <v>36</v>
      </c>
      <c r="D1237" s="11" t="s">
        <v>49</v>
      </c>
      <c r="E1237" s="11" t="s">
        <v>80</v>
      </c>
      <c r="F1237" s="18">
        <v>29037</v>
      </c>
      <c r="G1237" s="19">
        <v>29037</v>
      </c>
      <c r="H1237" s="11" t="s">
        <v>20</v>
      </c>
      <c r="I1237" s="11" t="s">
        <v>48</v>
      </c>
      <c r="J1237" s="11" t="s">
        <v>301</v>
      </c>
      <c r="K1237" s="11" t="s">
        <v>23</v>
      </c>
      <c r="L1237" s="19">
        <f>VLOOKUP($A1237,'PtEverglades GTs'!$A:$Z,17,0)</f>
        <v>42705</v>
      </c>
      <c r="M1237" s="6">
        <f>VLOOKUP($A1237,'PtEverglades GTs'!$A:$Z,24,0)</f>
        <v>23341.395</v>
      </c>
      <c r="N1237" s="6">
        <f>VLOOKUP($A1237,'PtEverglades GTs'!$A:$Z,25,0)</f>
        <v>24333.404287499998</v>
      </c>
      <c r="O1237" s="6">
        <f>VLOOKUP($A1237,'PtEverglades GTs'!$A:$Z,26,0)</f>
        <v>-992.00928750000026</v>
      </c>
      <c r="P1237" s="6">
        <f t="shared" si="20"/>
        <v>2.9558577807620168E-12</v>
      </c>
    </row>
    <row r="1238" spans="1:16" x14ac:dyDescent="0.25">
      <c r="A1238" s="11">
        <v>54619</v>
      </c>
      <c r="B1238" s="11" t="s">
        <v>30</v>
      </c>
      <c r="C1238" s="11" t="s">
        <v>36</v>
      </c>
      <c r="D1238" s="11" t="s">
        <v>324</v>
      </c>
      <c r="E1238" s="11" t="s">
        <v>81</v>
      </c>
      <c r="F1238" s="18">
        <v>29768</v>
      </c>
      <c r="G1238" s="19">
        <v>29768</v>
      </c>
      <c r="H1238" s="11" t="s">
        <v>20</v>
      </c>
      <c r="I1238" s="11" t="s">
        <v>59</v>
      </c>
      <c r="J1238" s="11" t="s">
        <v>360</v>
      </c>
      <c r="K1238" s="11" t="s">
        <v>23</v>
      </c>
      <c r="L1238" s="19">
        <f>VLOOKUP($A1238,'PtEverglades GTs'!$A:$Z,17,0)</f>
        <v>42705</v>
      </c>
      <c r="M1238" s="6">
        <f>VLOOKUP($A1238,'PtEverglades GTs'!$A:$Z,24,0)</f>
        <v>23280.959166666664</v>
      </c>
      <c r="N1238" s="6">
        <f>VLOOKUP($A1238,'PtEverglades GTs'!$A:$Z,25,0)</f>
        <v>23892.084344791667</v>
      </c>
      <c r="O1238" s="6">
        <f>VLOOKUP($A1238,'PtEverglades GTs'!$A:$Z,26,0)</f>
        <v>-611.12517812500118</v>
      </c>
      <c r="P1238" s="6">
        <f t="shared" si="20"/>
        <v>-1.8189894035458565E-12</v>
      </c>
    </row>
    <row r="1239" spans="1:16" x14ac:dyDescent="0.25">
      <c r="A1239" s="11">
        <v>54464</v>
      </c>
      <c r="B1239" s="11" t="s">
        <v>30</v>
      </c>
      <c r="C1239" s="11" t="s">
        <v>36</v>
      </c>
      <c r="D1239" s="11" t="s">
        <v>324</v>
      </c>
      <c r="E1239" s="11" t="s">
        <v>19</v>
      </c>
      <c r="F1239" s="18">
        <v>29403</v>
      </c>
      <c r="G1239" s="19">
        <v>29403</v>
      </c>
      <c r="H1239" s="11" t="s">
        <v>20</v>
      </c>
      <c r="I1239" s="11" t="s">
        <v>59</v>
      </c>
      <c r="J1239" s="11" t="s">
        <v>354</v>
      </c>
      <c r="K1239" s="11" t="s">
        <v>23</v>
      </c>
      <c r="L1239" s="19">
        <f>VLOOKUP($A1239,'PtEverglades GTs'!$A:$Z,17,0)</f>
        <v>42705</v>
      </c>
      <c r="M1239" s="6">
        <f>VLOOKUP($A1239,'PtEverglades GTs'!$A:$Z,24,0)</f>
        <v>22966.762500000001</v>
      </c>
      <c r="N1239" s="6">
        <f>VLOOKUP($A1239,'PtEverglades GTs'!$A:$Z,25,0)</f>
        <v>23569.640015624998</v>
      </c>
      <c r="O1239" s="6">
        <f>VLOOKUP($A1239,'PtEverglades GTs'!$A:$Z,26,0)</f>
        <v>-602.87751562499875</v>
      </c>
      <c r="P1239" s="6">
        <f t="shared" si="20"/>
        <v>1.1368683772161603E-12</v>
      </c>
    </row>
    <row r="1240" spans="1:16" x14ac:dyDescent="0.25">
      <c r="A1240" s="11">
        <v>53198</v>
      </c>
      <c r="B1240" s="11" t="s">
        <v>30</v>
      </c>
      <c r="C1240" s="11" t="s">
        <v>36</v>
      </c>
      <c r="D1240" s="11" t="s">
        <v>49</v>
      </c>
      <c r="E1240" s="11" t="s">
        <v>90</v>
      </c>
      <c r="F1240" s="18">
        <v>26115</v>
      </c>
      <c r="G1240" s="19">
        <v>26115</v>
      </c>
      <c r="H1240" s="11" t="s">
        <v>20</v>
      </c>
      <c r="I1240" s="11" t="s">
        <v>48</v>
      </c>
      <c r="J1240" s="11" t="s">
        <v>299</v>
      </c>
      <c r="K1240" s="11" t="s">
        <v>23</v>
      </c>
      <c r="L1240" s="19">
        <f>VLOOKUP($A1240,'PtEverglades GTs'!$A:$Z,17,0)</f>
        <v>42705</v>
      </c>
      <c r="M1240" s="6">
        <f>VLOOKUP($A1240,'PtEverglades GTs'!$A:$Z,24,0)</f>
        <v>22778.350833333334</v>
      </c>
      <c r="N1240" s="6">
        <f>VLOOKUP($A1240,'PtEverglades GTs'!$A:$Z,25,0)</f>
        <v>23746.430743749999</v>
      </c>
      <c r="O1240" s="6">
        <f>VLOOKUP($A1240,'PtEverglades GTs'!$A:$Z,26,0)</f>
        <v>-968.07991041666719</v>
      </c>
      <c r="P1240" s="6">
        <f t="shared" si="20"/>
        <v>1.8189894035458565E-12</v>
      </c>
    </row>
    <row r="1241" spans="1:16" x14ac:dyDescent="0.25">
      <c r="A1241" s="11">
        <v>53103</v>
      </c>
      <c r="B1241" s="11" t="s">
        <v>30</v>
      </c>
      <c r="C1241" s="11" t="s">
        <v>36</v>
      </c>
      <c r="D1241" s="11" t="s">
        <v>49</v>
      </c>
      <c r="E1241" s="11" t="s">
        <v>92</v>
      </c>
      <c r="F1241" s="18">
        <v>36708</v>
      </c>
      <c r="G1241" s="19">
        <v>36708</v>
      </c>
      <c r="H1241" s="11" t="s">
        <v>20</v>
      </c>
      <c r="I1241" s="11" t="s">
        <v>48</v>
      </c>
      <c r="J1241" s="11" t="s">
        <v>52</v>
      </c>
      <c r="K1241" s="11" t="s">
        <v>23</v>
      </c>
      <c r="L1241" s="19">
        <f>VLOOKUP($A1241,'PtEverglades GTs'!$A:$Z,17,0)</f>
        <v>42705</v>
      </c>
      <c r="M1241" s="6">
        <f>VLOOKUP($A1241,'PtEverglades GTs'!$A:$Z,24,0)</f>
        <v>22339.001666666667</v>
      </c>
      <c r="N1241" s="6">
        <f>VLOOKUP($A1241,'PtEverglades GTs'!$A:$Z,25,0)</f>
        <v>23288.409237499996</v>
      </c>
      <c r="O1241" s="6">
        <f>VLOOKUP($A1241,'PtEverglades GTs'!$A:$Z,26,0)</f>
        <v>-949.40757083333233</v>
      </c>
      <c r="P1241" s="6">
        <f t="shared" si="20"/>
        <v>2.9558577807620168E-12</v>
      </c>
    </row>
    <row r="1242" spans="1:16" x14ac:dyDescent="0.25">
      <c r="A1242" s="11">
        <v>54375</v>
      </c>
      <c r="B1242" s="11" t="s">
        <v>30</v>
      </c>
      <c r="C1242" s="11" t="s">
        <v>36</v>
      </c>
      <c r="D1242" s="11" t="s">
        <v>324</v>
      </c>
      <c r="E1242" s="11" t="s">
        <v>34</v>
      </c>
      <c r="F1242" s="18">
        <v>27576</v>
      </c>
      <c r="G1242" s="19">
        <v>27576</v>
      </c>
      <c r="H1242" s="11" t="s">
        <v>20</v>
      </c>
      <c r="I1242" s="11" t="s">
        <v>59</v>
      </c>
      <c r="J1242" s="11" t="s">
        <v>351</v>
      </c>
      <c r="K1242" s="11" t="s">
        <v>23</v>
      </c>
      <c r="L1242" s="19">
        <f>VLOOKUP($A1242,'PtEverglades GTs'!$A:$Z,17,0)</f>
        <v>42705</v>
      </c>
      <c r="M1242" s="6">
        <f>VLOOKUP($A1242,'PtEverglades GTs'!$A:$Z,24,0)</f>
        <v>21998.111666666664</v>
      </c>
      <c r="N1242" s="6">
        <f>VLOOKUP($A1242,'PtEverglades GTs'!$A:$Z,25,0)</f>
        <v>22575.562097916663</v>
      </c>
      <c r="O1242" s="6">
        <f>VLOOKUP($A1242,'PtEverglades GTs'!$A:$Z,26,0)</f>
        <v>-577.45043124999995</v>
      </c>
      <c r="P1242" s="6">
        <f t="shared" si="20"/>
        <v>0</v>
      </c>
    </row>
    <row r="1243" spans="1:16" x14ac:dyDescent="0.25">
      <c r="A1243" s="11">
        <v>53643</v>
      </c>
      <c r="B1243" s="11" t="s">
        <v>30</v>
      </c>
      <c r="C1243" s="11" t="s">
        <v>36</v>
      </c>
      <c r="D1243" s="11" t="s">
        <v>312</v>
      </c>
      <c r="E1243" s="11" t="s">
        <v>90</v>
      </c>
      <c r="F1243" s="18">
        <v>26115</v>
      </c>
      <c r="G1243" s="19">
        <v>26115</v>
      </c>
      <c r="H1243" s="11" t="s">
        <v>20</v>
      </c>
      <c r="I1243" s="11" t="s">
        <v>55</v>
      </c>
      <c r="J1243" s="11" t="s">
        <v>320</v>
      </c>
      <c r="K1243" s="11" t="s">
        <v>23</v>
      </c>
      <c r="L1243" s="19">
        <f>VLOOKUP($A1243,'PtEverglades GTs'!$A:$Z,17,0)</f>
        <v>42705</v>
      </c>
      <c r="M1243" s="6">
        <f>VLOOKUP($A1243,'PtEverglades GTs'!$A:$Z,24,0)</f>
        <v>19702.805833333332</v>
      </c>
      <c r="N1243" s="6">
        <f>VLOOKUP($A1243,'PtEverglades GTs'!$A:$Z,25,0)</f>
        <v>20220.004486458336</v>
      </c>
      <c r="O1243" s="6">
        <f>VLOOKUP($A1243,'PtEverglades GTs'!$A:$Z,26,0)</f>
        <v>-517.19865312500133</v>
      </c>
      <c r="P1243" s="6">
        <f t="shared" si="20"/>
        <v>-2.7284841053187847E-12</v>
      </c>
    </row>
    <row r="1244" spans="1:16" x14ac:dyDescent="0.25">
      <c r="A1244" s="11">
        <v>49270</v>
      </c>
      <c r="B1244" s="11" t="s">
        <v>30</v>
      </c>
      <c r="C1244" s="11" t="s">
        <v>36</v>
      </c>
      <c r="D1244" s="11" t="s">
        <v>37</v>
      </c>
      <c r="E1244" s="11" t="s">
        <v>90</v>
      </c>
      <c r="F1244" s="18">
        <v>26115</v>
      </c>
      <c r="G1244" s="19">
        <v>26115</v>
      </c>
      <c r="H1244" s="11" t="s">
        <v>20</v>
      </c>
      <c r="I1244" s="11" t="s">
        <v>39</v>
      </c>
      <c r="J1244" s="11" t="s">
        <v>139</v>
      </c>
      <c r="K1244" s="11" t="s">
        <v>23</v>
      </c>
      <c r="L1244" s="19">
        <f>VLOOKUP($A1244,'PtEverglades GTs'!$A:$Z,17,0)</f>
        <v>42705</v>
      </c>
      <c r="M1244" s="6">
        <f>VLOOKUP($A1244,'PtEverglades GTs'!$A:$Z,24,0)</f>
        <v>18359.119166666667</v>
      </c>
      <c r="N1244" s="6">
        <f>VLOOKUP($A1244,'PtEverglades GTs'!$A:$Z,25,0)</f>
        <v>18863.99494375</v>
      </c>
      <c r="O1244" s="6">
        <f>VLOOKUP($A1244,'PtEverglades GTs'!$A:$Z,26,0)</f>
        <v>-504.87577708333265</v>
      </c>
      <c r="P1244" s="6">
        <f t="shared" si="20"/>
        <v>0</v>
      </c>
    </row>
    <row r="1245" spans="1:16" x14ac:dyDescent="0.25">
      <c r="A1245" s="11">
        <v>23326154</v>
      </c>
      <c r="B1245" s="11" t="s">
        <v>30</v>
      </c>
      <c r="C1245" s="11" t="s">
        <v>36</v>
      </c>
      <c r="D1245" s="11" t="s">
        <v>37</v>
      </c>
      <c r="E1245" s="11" t="s">
        <v>90</v>
      </c>
      <c r="F1245" s="18">
        <v>26115</v>
      </c>
      <c r="G1245" s="19">
        <v>26115</v>
      </c>
      <c r="H1245" s="11" t="s">
        <v>20</v>
      </c>
      <c r="I1245" s="11" t="s">
        <v>39</v>
      </c>
      <c r="J1245" s="11" t="s">
        <v>400</v>
      </c>
      <c r="K1245" s="11" t="s">
        <v>23</v>
      </c>
      <c r="L1245" s="19">
        <f>VLOOKUP($A1245,'PtEverglades GTs'!$A:$Z,17,0)</f>
        <v>42705</v>
      </c>
      <c r="M1245" s="6">
        <f>VLOOKUP($A1245,'PtEverglades GTs'!$A:$Z,24,0)</f>
        <v>18339.87833333333</v>
      </c>
      <c r="N1245" s="6">
        <f>VLOOKUP($A1245,'PtEverglades GTs'!$A:$Z,25,0)</f>
        <v>18844.224987499998</v>
      </c>
      <c r="O1245" s="6">
        <f>VLOOKUP($A1245,'PtEverglades GTs'!$A:$Z,26,0)</f>
        <v>-504.34665416666513</v>
      </c>
      <c r="P1245" s="6">
        <f t="shared" si="20"/>
        <v>-2.4442670110147446E-12</v>
      </c>
    </row>
    <row r="1246" spans="1:16" x14ac:dyDescent="0.25">
      <c r="A1246" s="11">
        <v>51894</v>
      </c>
      <c r="B1246" s="11" t="s">
        <v>30</v>
      </c>
      <c r="C1246" s="11" t="s">
        <v>36</v>
      </c>
      <c r="D1246" s="11" t="s">
        <v>49</v>
      </c>
      <c r="E1246" s="11" t="s">
        <v>90</v>
      </c>
      <c r="F1246" s="18">
        <v>26115</v>
      </c>
      <c r="G1246" s="19">
        <v>26115</v>
      </c>
      <c r="H1246" s="11" t="s">
        <v>20</v>
      </c>
      <c r="I1246" s="11" t="s">
        <v>48</v>
      </c>
      <c r="J1246" s="11" t="s">
        <v>248</v>
      </c>
      <c r="K1246" s="11" t="s">
        <v>23</v>
      </c>
      <c r="L1246" s="19">
        <f>VLOOKUP($A1246,'PtEverglades GTs'!$A:$Z,17,0)</f>
        <v>42705</v>
      </c>
      <c r="M1246" s="6">
        <f>VLOOKUP($A1246,'PtEverglades GTs'!$A:$Z,24,0)</f>
        <v>17500.724999999999</v>
      </c>
      <c r="N1246" s="6">
        <f>VLOOKUP($A1246,'PtEverglades GTs'!$A:$Z,25,0)</f>
        <v>18244.505812500003</v>
      </c>
      <c r="O1246" s="6">
        <f>VLOOKUP($A1246,'PtEverglades GTs'!$A:$Z,26,0)</f>
        <v>-743.78081250000162</v>
      </c>
      <c r="P1246" s="6">
        <f t="shared" si="20"/>
        <v>-3.0695446184836328E-12</v>
      </c>
    </row>
    <row r="1247" spans="1:16" x14ac:dyDescent="0.25">
      <c r="A1247" s="11">
        <v>52177</v>
      </c>
      <c r="B1247" s="11" t="s">
        <v>30</v>
      </c>
      <c r="C1247" s="11" t="s">
        <v>36</v>
      </c>
      <c r="D1247" s="11" t="s">
        <v>49</v>
      </c>
      <c r="E1247" s="11" t="s">
        <v>90</v>
      </c>
      <c r="F1247" s="18">
        <v>26115</v>
      </c>
      <c r="G1247" s="19">
        <v>26115</v>
      </c>
      <c r="H1247" s="11" t="s">
        <v>20</v>
      </c>
      <c r="I1247" s="11" t="s">
        <v>48</v>
      </c>
      <c r="J1247" s="11" t="s">
        <v>267</v>
      </c>
      <c r="K1247" s="11" t="s">
        <v>23</v>
      </c>
      <c r="L1247" s="19">
        <f>VLOOKUP($A1247,'PtEverglades GTs'!$A:$Z,17,0)</f>
        <v>42705</v>
      </c>
      <c r="M1247" s="6">
        <f>VLOOKUP($A1247,'PtEverglades GTs'!$A:$Z,24,0)</f>
        <v>15916.981666666665</v>
      </c>
      <c r="N1247" s="6">
        <f>VLOOKUP($A1247,'PtEverglades GTs'!$A:$Z,25,0)</f>
        <v>16593.453387499998</v>
      </c>
      <c r="O1247" s="6">
        <f>VLOOKUP($A1247,'PtEverglades GTs'!$A:$Z,26,0)</f>
        <v>-676.47172083333407</v>
      </c>
      <c r="P1247" s="6">
        <f t="shared" si="20"/>
        <v>9.0949470177292824E-13</v>
      </c>
    </row>
    <row r="1248" spans="1:16" x14ac:dyDescent="0.25">
      <c r="A1248" s="11">
        <v>54361</v>
      </c>
      <c r="B1248" s="11" t="s">
        <v>30</v>
      </c>
      <c r="C1248" s="11" t="s">
        <v>36</v>
      </c>
      <c r="D1248" s="11" t="s">
        <v>324</v>
      </c>
      <c r="E1248" s="11" t="s">
        <v>34</v>
      </c>
      <c r="F1248" s="18">
        <v>27576</v>
      </c>
      <c r="G1248" s="19">
        <v>27576</v>
      </c>
      <c r="H1248" s="11" t="s">
        <v>20</v>
      </c>
      <c r="I1248" s="11" t="s">
        <v>59</v>
      </c>
      <c r="J1248" s="11" t="s">
        <v>350</v>
      </c>
      <c r="K1248" s="11" t="s">
        <v>23</v>
      </c>
      <c r="L1248" s="19">
        <f>VLOOKUP($A1248,'PtEverglades GTs'!$A:$Z,17,0)</f>
        <v>42705</v>
      </c>
      <c r="M1248" s="6">
        <f>VLOOKUP($A1248,'PtEverglades GTs'!$A:$Z,24,0)</f>
        <v>14527.058333333334</v>
      </c>
      <c r="N1248" s="6">
        <f>VLOOKUP($A1248,'PtEverglades GTs'!$A:$Z,25,0)</f>
        <v>14908.393614583334</v>
      </c>
      <c r="O1248" s="6">
        <f>VLOOKUP($A1248,'PtEverglades GTs'!$A:$Z,26,0)</f>
        <v>-381.33528125000078</v>
      </c>
      <c r="P1248" s="6">
        <f t="shared" si="20"/>
        <v>1.0231815394945443E-12</v>
      </c>
    </row>
    <row r="1249" spans="1:16" x14ac:dyDescent="0.25">
      <c r="A1249" s="11">
        <v>51941</v>
      </c>
      <c r="B1249" s="11" t="s">
        <v>30</v>
      </c>
      <c r="C1249" s="11" t="s">
        <v>36</v>
      </c>
      <c r="D1249" s="11" t="s">
        <v>49</v>
      </c>
      <c r="E1249" s="11" t="s">
        <v>67</v>
      </c>
      <c r="F1249" s="18">
        <v>31959</v>
      </c>
      <c r="G1249" s="19">
        <v>31959</v>
      </c>
      <c r="H1249" s="11" t="s">
        <v>20</v>
      </c>
      <c r="I1249" s="11" t="s">
        <v>48</v>
      </c>
      <c r="J1249" s="11" t="s">
        <v>256</v>
      </c>
      <c r="K1249" s="11" t="s">
        <v>23</v>
      </c>
      <c r="L1249" s="19">
        <f>VLOOKUP($A1249,'PtEverglades GTs'!$A:$Z,17,0)</f>
        <v>42705</v>
      </c>
      <c r="M1249" s="6">
        <f>VLOOKUP($A1249,'PtEverglades GTs'!$A:$Z,24,0)</f>
        <v>14283.179166666665</v>
      </c>
      <c r="N1249" s="6">
        <f>VLOOKUP($A1249,'PtEverglades GTs'!$A:$Z,25,0)</f>
        <v>14890.214281249999</v>
      </c>
      <c r="O1249" s="6">
        <f>VLOOKUP($A1249,'PtEverglades GTs'!$A:$Z,26,0)</f>
        <v>-607.0351145833331</v>
      </c>
      <c r="P1249" s="6">
        <f t="shared" si="20"/>
        <v>0</v>
      </c>
    </row>
    <row r="1250" spans="1:16" x14ac:dyDescent="0.25">
      <c r="A1250" s="11">
        <v>51942</v>
      </c>
      <c r="B1250" s="11" t="s">
        <v>30</v>
      </c>
      <c r="C1250" s="11" t="s">
        <v>36</v>
      </c>
      <c r="D1250" s="11" t="s">
        <v>49</v>
      </c>
      <c r="E1250" s="11" t="s">
        <v>67</v>
      </c>
      <c r="F1250" s="18">
        <v>31959</v>
      </c>
      <c r="G1250" s="19">
        <v>31959</v>
      </c>
      <c r="H1250" s="11" t="s">
        <v>20</v>
      </c>
      <c r="I1250" s="11" t="s">
        <v>48</v>
      </c>
      <c r="J1250" s="11" t="s">
        <v>256</v>
      </c>
      <c r="K1250" s="11" t="s">
        <v>23</v>
      </c>
      <c r="L1250" s="19">
        <f>VLOOKUP($A1250,'PtEverglades GTs'!$A:$Z,17,0)</f>
        <v>42705</v>
      </c>
      <c r="M1250" s="6">
        <f>VLOOKUP($A1250,'PtEverglades GTs'!$A:$Z,24,0)</f>
        <v>14283.179166666665</v>
      </c>
      <c r="N1250" s="6">
        <f>VLOOKUP($A1250,'PtEverglades GTs'!$A:$Z,25,0)</f>
        <v>14890.214281249999</v>
      </c>
      <c r="O1250" s="6">
        <f>VLOOKUP($A1250,'PtEverglades GTs'!$A:$Z,26,0)</f>
        <v>-607.0351145833331</v>
      </c>
      <c r="P1250" s="6">
        <f t="shared" si="20"/>
        <v>0</v>
      </c>
    </row>
    <row r="1251" spans="1:16" x14ac:dyDescent="0.25">
      <c r="A1251" s="11">
        <v>49114</v>
      </c>
      <c r="B1251" s="11" t="s">
        <v>30</v>
      </c>
      <c r="C1251" s="11" t="s">
        <v>36</v>
      </c>
      <c r="D1251" s="11" t="s">
        <v>37</v>
      </c>
      <c r="E1251" s="11" t="s">
        <v>38</v>
      </c>
      <c r="F1251" s="18">
        <v>33786</v>
      </c>
      <c r="G1251" s="19">
        <v>33786</v>
      </c>
      <c r="H1251" s="11" t="s">
        <v>20</v>
      </c>
      <c r="I1251" s="11" t="s">
        <v>39</v>
      </c>
      <c r="J1251" s="11" t="s">
        <v>119</v>
      </c>
      <c r="K1251" s="11" t="s">
        <v>23</v>
      </c>
      <c r="L1251" s="19">
        <f>VLOOKUP($A1251,'PtEverglades GTs'!$A:$Z,17,0)</f>
        <v>42705</v>
      </c>
      <c r="M1251" s="6">
        <f>VLOOKUP($A1251,'PtEverglades GTs'!$A:$Z,24,0)</f>
        <v>12294.140833333333</v>
      </c>
      <c r="N1251" s="6">
        <f>VLOOKUP($A1251,'PtEverglades GTs'!$A:$Z,25,0)</f>
        <v>12632.22970625</v>
      </c>
      <c r="O1251" s="6">
        <f>VLOOKUP($A1251,'PtEverglades GTs'!$A:$Z,26,0)</f>
        <v>-338.0888729166669</v>
      </c>
      <c r="P1251" s="6">
        <f t="shared" si="20"/>
        <v>0</v>
      </c>
    </row>
    <row r="1252" spans="1:16" x14ac:dyDescent="0.25">
      <c r="A1252" s="11">
        <v>49104</v>
      </c>
      <c r="B1252" s="11" t="s">
        <v>30</v>
      </c>
      <c r="C1252" s="11" t="s">
        <v>36</v>
      </c>
      <c r="D1252" s="11" t="s">
        <v>37</v>
      </c>
      <c r="E1252" s="11" t="s">
        <v>38</v>
      </c>
      <c r="F1252" s="18">
        <v>33786</v>
      </c>
      <c r="G1252" s="19">
        <v>33786</v>
      </c>
      <c r="H1252" s="11" t="s">
        <v>20</v>
      </c>
      <c r="I1252" s="11" t="s">
        <v>39</v>
      </c>
      <c r="J1252" s="11" t="s">
        <v>115</v>
      </c>
      <c r="K1252" s="11" t="s">
        <v>23</v>
      </c>
      <c r="L1252" s="19">
        <f>VLOOKUP($A1252,'PtEverglades GTs'!$A:$Z,17,0)</f>
        <v>42705</v>
      </c>
      <c r="M1252" s="6">
        <f>VLOOKUP($A1252,'PtEverglades GTs'!$A:$Z,24,0)</f>
        <v>9058.8391666666666</v>
      </c>
      <c r="N1252" s="6">
        <f>VLOOKUP($A1252,'PtEverglades GTs'!$A:$Z,25,0)</f>
        <v>9307.957243750001</v>
      </c>
      <c r="O1252" s="6">
        <f>VLOOKUP($A1252,'PtEverglades GTs'!$A:$Z,26,0)</f>
        <v>-249.11807708333373</v>
      </c>
      <c r="P1252" s="6">
        <f t="shared" si="20"/>
        <v>-6.2527760746888816E-13</v>
      </c>
    </row>
    <row r="1253" spans="1:16" x14ac:dyDescent="0.25">
      <c r="A1253" s="11">
        <v>54166</v>
      </c>
      <c r="B1253" s="11" t="s">
        <v>30</v>
      </c>
      <c r="C1253" s="11" t="s">
        <v>36</v>
      </c>
      <c r="D1253" s="11" t="s">
        <v>324</v>
      </c>
      <c r="E1253" s="11" t="s">
        <v>82</v>
      </c>
      <c r="F1253" s="18">
        <v>30133</v>
      </c>
      <c r="G1253" s="19">
        <v>30133</v>
      </c>
      <c r="H1253" s="11" t="s">
        <v>20</v>
      </c>
      <c r="I1253" s="11" t="s">
        <v>59</v>
      </c>
      <c r="J1253" s="11" t="s">
        <v>335</v>
      </c>
      <c r="K1253" s="11" t="s">
        <v>23</v>
      </c>
      <c r="L1253" s="19">
        <f>VLOOKUP($A1253,'PtEverglades GTs'!$A:$Z,17,0)</f>
        <v>42705</v>
      </c>
      <c r="M1253" s="6">
        <f>VLOOKUP($A1253,'PtEverglades GTs'!$A:$Z,24,0)</f>
        <v>8103.333333333333</v>
      </c>
      <c r="N1253" s="6">
        <f>VLOOKUP($A1253,'PtEverglades GTs'!$A:$Z,25,0)</f>
        <v>8316.0458333333318</v>
      </c>
      <c r="O1253" s="6">
        <f>VLOOKUP($A1253,'PtEverglades GTs'!$A:$Z,26,0)</f>
        <v>-212.71249999999932</v>
      </c>
      <c r="P1253" s="6">
        <f t="shared" si="20"/>
        <v>5.9685589803848416E-13</v>
      </c>
    </row>
    <row r="1254" spans="1:16" x14ac:dyDescent="0.25">
      <c r="A1254" s="11">
        <v>53130</v>
      </c>
      <c r="B1254" s="11" t="s">
        <v>30</v>
      </c>
      <c r="C1254" s="11" t="s">
        <v>36</v>
      </c>
      <c r="D1254" s="11" t="s">
        <v>49</v>
      </c>
      <c r="E1254" s="11" t="s">
        <v>90</v>
      </c>
      <c r="F1254" s="18">
        <v>26115</v>
      </c>
      <c r="G1254" s="19">
        <v>26115</v>
      </c>
      <c r="H1254" s="11" t="s">
        <v>20</v>
      </c>
      <c r="I1254" s="11" t="s">
        <v>48</v>
      </c>
      <c r="J1254" s="11" t="s">
        <v>292</v>
      </c>
      <c r="K1254" s="11" t="s">
        <v>23</v>
      </c>
      <c r="L1254" s="19">
        <f>VLOOKUP($A1254,'PtEverglades GTs'!$A:$Z,17,0)</f>
        <v>42705</v>
      </c>
      <c r="M1254" s="6">
        <f>VLOOKUP($A1254,'PtEverglades GTs'!$A:$Z,24,0)</f>
        <v>7056.5274999999992</v>
      </c>
      <c r="N1254" s="6">
        <f>VLOOKUP($A1254,'PtEverglades GTs'!$A:$Z,25,0)</f>
        <v>7356.4299187500001</v>
      </c>
      <c r="O1254" s="6">
        <f>VLOOKUP($A1254,'PtEverglades GTs'!$A:$Z,26,0)</f>
        <v>-299.90241875000044</v>
      </c>
      <c r="P1254" s="6">
        <f t="shared" si="20"/>
        <v>0</v>
      </c>
    </row>
    <row r="1255" spans="1:16" x14ac:dyDescent="0.25">
      <c r="A1255" s="11">
        <v>49019</v>
      </c>
      <c r="B1255" s="11" t="s">
        <v>30</v>
      </c>
      <c r="C1255" s="11" t="s">
        <v>36</v>
      </c>
      <c r="D1255" s="11" t="s">
        <v>37</v>
      </c>
      <c r="E1255" s="11" t="s">
        <v>90</v>
      </c>
      <c r="F1255" s="18">
        <v>26115</v>
      </c>
      <c r="G1255" s="19">
        <v>26115</v>
      </c>
      <c r="H1255" s="11" t="s">
        <v>20</v>
      </c>
      <c r="I1255" s="11" t="s">
        <v>39</v>
      </c>
      <c r="J1255" s="11" t="s">
        <v>98</v>
      </c>
      <c r="K1255" s="11" t="s">
        <v>23</v>
      </c>
      <c r="L1255" s="19">
        <f>VLOOKUP($A1255,'PtEverglades GTs'!$A:$Z,17,0)</f>
        <v>42705</v>
      </c>
      <c r="M1255" s="6">
        <f>VLOOKUP($A1255,'PtEverglades GTs'!$A:$Z,24,0)</f>
        <v>6998.9241666666658</v>
      </c>
      <c r="N1255" s="6">
        <f>VLOOKUP($A1255,'PtEverglades GTs'!$A:$Z,25,0)</f>
        <v>7191.3945812499987</v>
      </c>
      <c r="O1255" s="6">
        <f>VLOOKUP($A1255,'PtEverglades GTs'!$A:$Z,26,0)</f>
        <v>-192.47041458333288</v>
      </c>
      <c r="P1255" s="6">
        <f t="shared" si="20"/>
        <v>0</v>
      </c>
    </row>
    <row r="1256" spans="1:16" x14ac:dyDescent="0.25">
      <c r="A1256" s="11">
        <v>41739786</v>
      </c>
      <c r="B1256" s="11" t="s">
        <v>30</v>
      </c>
      <c r="C1256" s="11" t="s">
        <v>36</v>
      </c>
      <c r="D1256" s="11" t="s">
        <v>49</v>
      </c>
      <c r="E1256" s="11" t="s">
        <v>29</v>
      </c>
      <c r="F1256" s="18">
        <v>27942</v>
      </c>
      <c r="G1256" s="19">
        <v>27942</v>
      </c>
      <c r="H1256" s="11" t="s">
        <v>20</v>
      </c>
      <c r="I1256" s="11" t="s">
        <v>48</v>
      </c>
      <c r="J1256" s="11" t="s">
        <v>408</v>
      </c>
      <c r="K1256" s="11" t="s">
        <v>23</v>
      </c>
      <c r="L1256" s="19">
        <f>VLOOKUP($A1256,'PtEverglades GTs'!$A:$Z,17,0)</f>
        <v>42705</v>
      </c>
      <c r="M1256" s="6">
        <f>VLOOKUP($A1256,'PtEverglades GTs'!$A:$Z,24,0)</f>
        <v>6997.8424999999997</v>
      </c>
      <c r="N1256" s="6">
        <f>VLOOKUP($A1256,'PtEverglades GTs'!$A:$Z,25,0)</f>
        <v>7295.2508062500001</v>
      </c>
      <c r="O1256" s="6">
        <f>VLOOKUP($A1256,'PtEverglades GTs'!$A:$Z,26,0)</f>
        <v>-297.4083062499999</v>
      </c>
      <c r="P1256" s="6">
        <f t="shared" si="20"/>
        <v>-4.5474735088646412E-13</v>
      </c>
    </row>
    <row r="1257" spans="1:16" x14ac:dyDescent="0.25">
      <c r="A1257" s="11">
        <v>53633</v>
      </c>
      <c r="B1257" s="11" t="s">
        <v>30</v>
      </c>
      <c r="C1257" s="11" t="s">
        <v>36</v>
      </c>
      <c r="D1257" s="11" t="s">
        <v>312</v>
      </c>
      <c r="E1257" s="11" t="s">
        <v>28</v>
      </c>
      <c r="F1257" s="18">
        <v>27211</v>
      </c>
      <c r="G1257" s="19">
        <v>27211</v>
      </c>
      <c r="H1257" s="11" t="s">
        <v>20</v>
      </c>
      <c r="I1257" s="11" t="s">
        <v>55</v>
      </c>
      <c r="J1257" s="11" t="s">
        <v>319</v>
      </c>
      <c r="K1257" s="11" t="s">
        <v>23</v>
      </c>
      <c r="L1257" s="19">
        <f>VLOOKUP($A1257,'PtEverglades GTs'!$A:$Z,17,0)</f>
        <v>42705</v>
      </c>
      <c r="M1257" s="6">
        <f>VLOOKUP($A1257,'PtEverglades GTs'!$A:$Z,24,0)</f>
        <v>6508.7</v>
      </c>
      <c r="N1257" s="6">
        <f>VLOOKUP($A1257,'PtEverglades GTs'!$A:$Z,25,0)</f>
        <v>6679.5533749999995</v>
      </c>
      <c r="O1257" s="6">
        <f>VLOOKUP($A1257,'PtEverglades GTs'!$A:$Z,26,0)</f>
        <v>-170.85337500000028</v>
      </c>
      <c r="P1257" s="6">
        <f t="shared" si="20"/>
        <v>5.9685589803848416E-13</v>
      </c>
    </row>
    <row r="1258" spans="1:16" x14ac:dyDescent="0.25">
      <c r="A1258" s="11">
        <v>54465</v>
      </c>
      <c r="B1258" s="11" t="s">
        <v>30</v>
      </c>
      <c r="C1258" s="11" t="s">
        <v>36</v>
      </c>
      <c r="D1258" s="11" t="s">
        <v>324</v>
      </c>
      <c r="E1258" s="11" t="s">
        <v>82</v>
      </c>
      <c r="F1258" s="18">
        <v>30133</v>
      </c>
      <c r="G1258" s="19">
        <v>30133</v>
      </c>
      <c r="H1258" s="11" t="s">
        <v>20</v>
      </c>
      <c r="I1258" s="11" t="s">
        <v>59</v>
      </c>
      <c r="J1258" s="11" t="s">
        <v>354</v>
      </c>
      <c r="K1258" s="11" t="s">
        <v>23</v>
      </c>
      <c r="L1258" s="19">
        <f>VLOOKUP($A1258,'PtEverglades GTs'!$A:$Z,17,0)</f>
        <v>42705</v>
      </c>
      <c r="M1258" s="6">
        <f>VLOOKUP($A1258,'PtEverglades GTs'!$A:$Z,24,0)</f>
        <v>5677.8241666666663</v>
      </c>
      <c r="N1258" s="6">
        <f>VLOOKUP($A1258,'PtEverglades GTs'!$A:$Z,25,0)</f>
        <v>5826.8670510416659</v>
      </c>
      <c r="O1258" s="6">
        <f>VLOOKUP($A1258,'PtEverglades GTs'!$A:$Z,26,0)</f>
        <v>-149.042884375</v>
      </c>
      <c r="P1258" s="6">
        <f t="shared" si="20"/>
        <v>3.694822225952521E-13</v>
      </c>
    </row>
    <row r="1259" spans="1:16" x14ac:dyDescent="0.25">
      <c r="A1259" s="11">
        <v>49203</v>
      </c>
      <c r="B1259" s="11" t="s">
        <v>30</v>
      </c>
      <c r="C1259" s="11" t="s">
        <v>36</v>
      </c>
      <c r="D1259" s="11" t="s">
        <v>37</v>
      </c>
      <c r="E1259" s="11" t="s">
        <v>90</v>
      </c>
      <c r="F1259" s="18">
        <v>26115</v>
      </c>
      <c r="G1259" s="19">
        <v>26115</v>
      </c>
      <c r="H1259" s="11" t="s">
        <v>20</v>
      </c>
      <c r="I1259" s="11" t="s">
        <v>39</v>
      </c>
      <c r="J1259" s="11" t="s">
        <v>132</v>
      </c>
      <c r="K1259" s="11" t="s">
        <v>23</v>
      </c>
      <c r="L1259" s="19">
        <f>VLOOKUP($A1259,'PtEverglades GTs'!$A:$Z,17,0)</f>
        <v>42705</v>
      </c>
      <c r="M1259" s="6">
        <f>VLOOKUP($A1259,'PtEverglades GTs'!$A:$Z,24,0)</f>
        <v>4571.9024999999992</v>
      </c>
      <c r="N1259" s="6">
        <f>VLOOKUP($A1259,'PtEverglades GTs'!$A:$Z,25,0)</f>
        <v>4697.6298187499997</v>
      </c>
      <c r="O1259" s="6">
        <f>VLOOKUP($A1259,'PtEverglades GTs'!$A:$Z,26,0)</f>
        <v>-125.72731875000007</v>
      </c>
      <c r="P1259" s="6">
        <f t="shared" si="20"/>
        <v>-3.836930773104541E-13</v>
      </c>
    </row>
    <row r="1260" spans="1:16" x14ac:dyDescent="0.25">
      <c r="A1260" s="11">
        <v>49059</v>
      </c>
      <c r="B1260" s="11" t="s">
        <v>30</v>
      </c>
      <c r="C1260" s="11" t="s">
        <v>36</v>
      </c>
      <c r="D1260" s="11" t="s">
        <v>37</v>
      </c>
      <c r="E1260" s="11" t="s">
        <v>90</v>
      </c>
      <c r="F1260" s="18">
        <v>26115</v>
      </c>
      <c r="G1260" s="19">
        <v>26115</v>
      </c>
      <c r="H1260" s="11" t="s">
        <v>20</v>
      </c>
      <c r="I1260" s="11" t="s">
        <v>39</v>
      </c>
      <c r="J1260" s="11" t="s">
        <v>112</v>
      </c>
      <c r="K1260" s="11" t="s">
        <v>23</v>
      </c>
      <c r="L1260" s="19">
        <f>VLOOKUP($A1260,'PtEverglades GTs'!$A:$Z,17,0)</f>
        <v>42705</v>
      </c>
      <c r="M1260" s="6">
        <f>VLOOKUP($A1260,'PtEverglades GTs'!$A:$Z,24,0)</f>
        <v>3355.8158333333331</v>
      </c>
      <c r="N1260" s="6">
        <f>VLOOKUP($A1260,'PtEverglades GTs'!$A:$Z,25,0)</f>
        <v>3448.1007687499996</v>
      </c>
      <c r="O1260" s="6">
        <f>VLOOKUP($A1260,'PtEverglades GTs'!$A:$Z,26,0)</f>
        <v>-92.284935416666485</v>
      </c>
      <c r="P1260" s="6">
        <f t="shared" ref="P1260:P1323" si="21">+M1260-N1260-O1260</f>
        <v>0</v>
      </c>
    </row>
    <row r="1261" spans="1:16" x14ac:dyDescent="0.25">
      <c r="A1261" s="11">
        <v>54514</v>
      </c>
      <c r="B1261" s="11" t="s">
        <v>30</v>
      </c>
      <c r="C1261" s="11" t="s">
        <v>36</v>
      </c>
      <c r="D1261" s="11" t="s">
        <v>324</v>
      </c>
      <c r="E1261" s="11" t="s">
        <v>90</v>
      </c>
      <c r="F1261" s="18">
        <v>26115</v>
      </c>
      <c r="G1261" s="19">
        <v>26115</v>
      </c>
      <c r="H1261" s="11" t="s">
        <v>20</v>
      </c>
      <c r="I1261" s="11" t="s">
        <v>59</v>
      </c>
      <c r="J1261" s="11" t="s">
        <v>62</v>
      </c>
      <c r="K1261" s="11" t="s">
        <v>23</v>
      </c>
      <c r="L1261" s="19">
        <f>VLOOKUP($A1261,'PtEverglades GTs'!$A:$Z,17,0)</f>
        <v>42705</v>
      </c>
      <c r="M1261" s="6">
        <f>VLOOKUP($A1261,'PtEverglades GTs'!$A:$Z,24,0)</f>
        <v>3000.6166666666668</v>
      </c>
      <c r="N1261" s="6">
        <f>VLOOKUP($A1261,'PtEverglades GTs'!$A:$Z,25,0)</f>
        <v>3079.3828541666667</v>
      </c>
      <c r="O1261" s="6">
        <f>VLOOKUP($A1261,'PtEverglades GTs'!$A:$Z,26,0)</f>
        <v>-78.766187500000072</v>
      </c>
      <c r="P1261" s="6">
        <f t="shared" si="21"/>
        <v>1.8474111129762605E-13</v>
      </c>
    </row>
    <row r="1262" spans="1:16" x14ac:dyDescent="0.25">
      <c r="A1262" s="11">
        <v>54281</v>
      </c>
      <c r="B1262" s="11" t="s">
        <v>30</v>
      </c>
      <c r="C1262" s="11" t="s">
        <v>36</v>
      </c>
      <c r="D1262" s="11" t="s">
        <v>324</v>
      </c>
      <c r="E1262" s="11" t="s">
        <v>28</v>
      </c>
      <c r="F1262" s="18">
        <v>27211</v>
      </c>
      <c r="G1262" s="19">
        <v>27211</v>
      </c>
      <c r="H1262" s="11" t="s">
        <v>20</v>
      </c>
      <c r="I1262" s="11" t="s">
        <v>59</v>
      </c>
      <c r="J1262" s="11" t="s">
        <v>342</v>
      </c>
      <c r="K1262" s="11" t="s">
        <v>23</v>
      </c>
      <c r="L1262" s="19">
        <f>VLOOKUP($A1262,'PtEverglades GTs'!$A:$Z,17,0)</f>
        <v>42705</v>
      </c>
      <c r="M1262" s="6">
        <f>VLOOKUP($A1262,'PtEverglades GTs'!$A:$Z,24,0)</f>
        <v>2450.4699999999998</v>
      </c>
      <c r="N1262" s="6">
        <f>VLOOKUP($A1262,'PtEverglades GTs'!$A:$Z,25,0)</f>
        <v>2514.7948375000001</v>
      </c>
      <c r="O1262" s="6">
        <f>VLOOKUP($A1262,'PtEverglades GTs'!$A:$Z,26,0)</f>
        <v>-64.3248375000002</v>
      </c>
      <c r="P1262" s="6">
        <f t="shared" si="21"/>
        <v>0</v>
      </c>
    </row>
    <row r="1263" spans="1:16" x14ac:dyDescent="0.25">
      <c r="A1263" s="11">
        <v>49238</v>
      </c>
      <c r="B1263" s="11" t="s">
        <v>30</v>
      </c>
      <c r="C1263" s="11" t="s">
        <v>36</v>
      </c>
      <c r="D1263" s="11" t="s">
        <v>37</v>
      </c>
      <c r="E1263" s="11" t="s">
        <v>90</v>
      </c>
      <c r="F1263" s="18">
        <v>26115</v>
      </c>
      <c r="G1263" s="19">
        <v>26115</v>
      </c>
      <c r="H1263" s="11" t="s">
        <v>20</v>
      </c>
      <c r="I1263" s="11" t="s">
        <v>39</v>
      </c>
      <c r="J1263" s="11" t="s">
        <v>136</v>
      </c>
      <c r="K1263" s="11" t="s">
        <v>23</v>
      </c>
      <c r="L1263" s="19">
        <f>VLOOKUP($A1263,'PtEverglades GTs'!$A:$Z,17,0)</f>
        <v>42705</v>
      </c>
      <c r="M1263" s="6">
        <f>VLOOKUP($A1263,'PtEverglades GTs'!$A:$Z,24,0)</f>
        <v>1749.7333333333331</v>
      </c>
      <c r="N1263" s="6">
        <f>VLOOKUP($A1263,'PtEverglades GTs'!$A:$Z,25,0)</f>
        <v>1797.8509999999999</v>
      </c>
      <c r="O1263" s="6">
        <f>VLOOKUP($A1263,'PtEverglades GTs'!$A:$Z,26,0)</f>
        <v>-48.117666666666629</v>
      </c>
      <c r="P1263" s="6">
        <f t="shared" si="21"/>
        <v>-1.3500311979441904E-13</v>
      </c>
    </row>
    <row r="1264" spans="1:16" x14ac:dyDescent="0.25">
      <c r="A1264" s="11">
        <v>49014</v>
      </c>
      <c r="B1264" s="11" t="s">
        <v>30</v>
      </c>
      <c r="C1264" s="11" t="s">
        <v>36</v>
      </c>
      <c r="D1264" s="11" t="s">
        <v>37</v>
      </c>
      <c r="E1264" s="11" t="s">
        <v>28</v>
      </c>
      <c r="F1264" s="18">
        <v>27211</v>
      </c>
      <c r="G1264" s="19">
        <v>27211</v>
      </c>
      <c r="H1264" s="11" t="s">
        <v>20</v>
      </c>
      <c r="I1264" s="11" t="s">
        <v>39</v>
      </c>
      <c r="J1264" s="11" t="s">
        <v>94</v>
      </c>
      <c r="K1264" s="11" t="s">
        <v>23</v>
      </c>
      <c r="L1264" s="19">
        <f>VLOOKUP($A1264,'PtEverglades GTs'!$A:$Z,17,0)</f>
        <v>42705</v>
      </c>
      <c r="M1264" s="6">
        <f>VLOOKUP($A1264,'PtEverglades GTs'!$A:$Z,24,0)</f>
        <v>1023.5958333333334</v>
      </c>
      <c r="N1264" s="6">
        <f>VLOOKUP($A1264,'PtEverglades GTs'!$A:$Z,25,0)</f>
        <v>1051.7447187500002</v>
      </c>
      <c r="O1264" s="6">
        <f>VLOOKUP($A1264,'PtEverglades GTs'!$A:$Z,26,0)</f>
        <v>-28.148885416666719</v>
      </c>
      <c r="P1264" s="6">
        <f t="shared" si="21"/>
        <v>-3.907985046680551E-14</v>
      </c>
    </row>
    <row r="1265" spans="1:16" x14ac:dyDescent="0.25">
      <c r="A1265" s="11">
        <v>1265</v>
      </c>
      <c r="B1265" s="11" t="s">
        <v>30</v>
      </c>
      <c r="C1265" s="11" t="s">
        <v>31</v>
      </c>
      <c r="D1265" s="11" t="s">
        <v>32</v>
      </c>
      <c r="E1265" s="11" t="s">
        <v>28</v>
      </c>
      <c r="F1265" s="18">
        <v>27211</v>
      </c>
      <c r="G1265" s="19">
        <v>27211</v>
      </c>
      <c r="H1265" s="11" t="s">
        <v>20</v>
      </c>
      <c r="I1265" s="11" t="s">
        <v>21</v>
      </c>
      <c r="J1265" s="11" t="s">
        <v>22</v>
      </c>
      <c r="K1265" s="11" t="s">
        <v>23</v>
      </c>
      <c r="L1265" s="19">
        <f>VLOOKUP($A1265,'PtEverglades GTs'!$A:$Z,17,0)</f>
        <v>42705</v>
      </c>
      <c r="M1265" s="6">
        <f>VLOOKUP($A1265,'PtEverglades GTs'!$A:$Z,24,0)</f>
        <v>0</v>
      </c>
      <c r="N1265" s="6">
        <f>VLOOKUP($A1265,'PtEverglades GTs'!$A:$Z,25,0)</f>
        <v>0</v>
      </c>
      <c r="O1265" s="6">
        <f>VLOOKUP($A1265,'PtEverglades GTs'!$A:$Z,26,0)</f>
        <v>0</v>
      </c>
      <c r="P1265" s="6">
        <f t="shared" si="21"/>
        <v>0</v>
      </c>
    </row>
    <row r="1266" spans="1:16" x14ac:dyDescent="0.25">
      <c r="A1266" s="11">
        <v>8505</v>
      </c>
      <c r="B1266" s="11" t="s">
        <v>30</v>
      </c>
      <c r="C1266" s="11" t="s">
        <v>31</v>
      </c>
      <c r="D1266" s="11" t="s">
        <v>33</v>
      </c>
      <c r="E1266" s="11" t="s">
        <v>34</v>
      </c>
      <c r="F1266" s="18">
        <v>27576</v>
      </c>
      <c r="G1266" s="19">
        <v>27576</v>
      </c>
      <c r="H1266" s="11" t="s">
        <v>20</v>
      </c>
      <c r="I1266" s="11" t="s">
        <v>35</v>
      </c>
      <c r="J1266" s="11" t="s">
        <v>22</v>
      </c>
      <c r="K1266" s="11" t="s">
        <v>23</v>
      </c>
      <c r="L1266" s="19">
        <f>VLOOKUP($A1266,'PtEverglades GTs'!$A:$Z,17,0)</f>
        <v>42705</v>
      </c>
      <c r="M1266" s="6">
        <f>VLOOKUP($A1266,'PtEverglades GTs'!$A:$Z,24,0)</f>
        <v>0</v>
      </c>
      <c r="N1266" s="6">
        <f>VLOOKUP($A1266,'PtEverglades GTs'!$A:$Z,25,0)</f>
        <v>0</v>
      </c>
      <c r="O1266" s="6">
        <f>VLOOKUP($A1266,'PtEverglades GTs'!$A:$Z,26,0)</f>
        <v>0</v>
      </c>
      <c r="P1266" s="6">
        <f t="shared" si="21"/>
        <v>0</v>
      </c>
    </row>
    <row r="1267" spans="1:16" x14ac:dyDescent="0.25">
      <c r="A1267" s="11">
        <v>21482</v>
      </c>
      <c r="B1267" s="11" t="s">
        <v>30</v>
      </c>
      <c r="C1267" s="11" t="s">
        <v>31</v>
      </c>
      <c r="D1267" s="11" t="s">
        <v>75</v>
      </c>
      <c r="E1267" s="11" t="s">
        <v>51</v>
      </c>
      <c r="F1267" s="18">
        <v>28672</v>
      </c>
      <c r="G1267" s="19">
        <v>28672</v>
      </c>
      <c r="H1267" s="11" t="s">
        <v>20</v>
      </c>
      <c r="I1267" s="11" t="s">
        <v>74</v>
      </c>
      <c r="J1267" s="11" t="s">
        <v>22</v>
      </c>
      <c r="K1267" s="11" t="s">
        <v>23</v>
      </c>
      <c r="L1267" s="19">
        <f>VLOOKUP($A1267,'PtEverglades GTs'!$A:$Z,17,0)</f>
        <v>42705</v>
      </c>
      <c r="M1267" s="6">
        <f>VLOOKUP($A1267,'PtEverglades GTs'!$A:$Z,24,0)</f>
        <v>0</v>
      </c>
      <c r="N1267" s="6">
        <f>VLOOKUP($A1267,'PtEverglades GTs'!$A:$Z,25,0)</f>
        <v>0</v>
      </c>
      <c r="O1267" s="6">
        <f>VLOOKUP($A1267,'PtEverglades GTs'!$A:$Z,26,0)</f>
        <v>0</v>
      </c>
      <c r="P1267" s="6">
        <f t="shared" si="21"/>
        <v>0</v>
      </c>
    </row>
    <row r="1268" spans="1:16" x14ac:dyDescent="0.25">
      <c r="A1268" s="11">
        <v>651619953</v>
      </c>
      <c r="B1268" s="11" t="s">
        <v>30</v>
      </c>
      <c r="C1268" s="11" t="s">
        <v>36</v>
      </c>
      <c r="D1268" s="11" t="s">
        <v>482</v>
      </c>
      <c r="E1268" s="11" t="s">
        <v>477</v>
      </c>
      <c r="F1268" s="18">
        <v>41334</v>
      </c>
      <c r="G1268" s="19">
        <v>41334</v>
      </c>
      <c r="H1268" s="11" t="s">
        <v>20</v>
      </c>
      <c r="I1268" s="11" t="s">
        <v>483</v>
      </c>
      <c r="J1268" s="11" t="s">
        <v>480</v>
      </c>
      <c r="K1268" s="11" t="s">
        <v>23</v>
      </c>
      <c r="L1268" s="19">
        <f>VLOOKUP($A1268,'PtEverglades GTs'!$A:$Z,17,0)</f>
        <v>42705</v>
      </c>
      <c r="M1268" s="6">
        <f>VLOOKUP($A1268,'PtEverglades GTs'!$A:$Z,24,0)</f>
        <v>0</v>
      </c>
      <c r="N1268" s="6">
        <f>VLOOKUP($A1268,'PtEverglades GTs'!$A:$Z,25,0)</f>
        <v>0</v>
      </c>
      <c r="O1268" s="6">
        <f>VLOOKUP($A1268,'PtEverglades GTs'!$A:$Z,26,0)</f>
        <v>0</v>
      </c>
      <c r="P1268" s="6">
        <f t="shared" si="21"/>
        <v>0</v>
      </c>
    </row>
    <row r="1269" spans="1:16" x14ac:dyDescent="0.25">
      <c r="A1269" s="11">
        <v>654507386</v>
      </c>
      <c r="B1269" s="11" t="s">
        <v>30</v>
      </c>
      <c r="C1269" s="11" t="s">
        <v>36</v>
      </c>
      <c r="D1269" s="11" t="s">
        <v>482</v>
      </c>
      <c r="E1269" s="11" t="s">
        <v>466</v>
      </c>
      <c r="F1269" s="18">
        <v>41640</v>
      </c>
      <c r="G1269" s="19">
        <v>41640</v>
      </c>
      <c r="H1269" s="11" t="s">
        <v>20</v>
      </c>
      <c r="I1269" s="11" t="s">
        <v>483</v>
      </c>
      <c r="J1269" s="11" t="s">
        <v>480</v>
      </c>
      <c r="K1269" s="11" t="s">
        <v>23</v>
      </c>
      <c r="L1269" s="19">
        <f>VLOOKUP($A1269,'PtEverglades GTs'!$A:$Z,17,0)</f>
        <v>42705</v>
      </c>
      <c r="M1269" s="6">
        <f>VLOOKUP($A1269,'PtEverglades GTs'!$A:$Z,24,0)</f>
        <v>0</v>
      </c>
      <c r="N1269" s="6">
        <f>VLOOKUP($A1269,'PtEverglades GTs'!$A:$Z,25,0)</f>
        <v>0</v>
      </c>
      <c r="O1269" s="6">
        <f>VLOOKUP($A1269,'PtEverglades GTs'!$A:$Z,26,0)</f>
        <v>0</v>
      </c>
      <c r="P1269" s="6">
        <f t="shared" si="21"/>
        <v>0</v>
      </c>
    </row>
    <row r="1270" spans="1:16" x14ac:dyDescent="0.25">
      <c r="A1270" s="11">
        <v>663573456</v>
      </c>
      <c r="B1270" s="11" t="s">
        <v>30</v>
      </c>
      <c r="C1270" s="11" t="s">
        <v>36</v>
      </c>
      <c r="D1270" s="11" t="s">
        <v>482</v>
      </c>
      <c r="E1270" s="11" t="s">
        <v>466</v>
      </c>
      <c r="F1270" s="18">
        <v>41791</v>
      </c>
      <c r="G1270" s="19">
        <v>41791</v>
      </c>
      <c r="H1270" s="11" t="s">
        <v>20</v>
      </c>
      <c r="I1270" s="11" t="s">
        <v>483</v>
      </c>
      <c r="J1270" s="11" t="s">
        <v>480</v>
      </c>
      <c r="K1270" s="11" t="s">
        <v>23</v>
      </c>
      <c r="L1270" s="19">
        <f>VLOOKUP($A1270,'PtEverglades GTs'!$A:$Z,17,0)</f>
        <v>42705</v>
      </c>
      <c r="M1270" s="6">
        <f>VLOOKUP($A1270,'PtEverglades GTs'!$A:$Z,24,0)</f>
        <v>0</v>
      </c>
      <c r="N1270" s="6">
        <f>VLOOKUP($A1270,'PtEverglades GTs'!$A:$Z,25,0)</f>
        <v>0</v>
      </c>
      <c r="O1270" s="6">
        <f>VLOOKUP($A1270,'PtEverglades GTs'!$A:$Z,26,0)</f>
        <v>0</v>
      </c>
      <c r="P1270" s="6">
        <f t="shared" si="21"/>
        <v>0</v>
      </c>
    </row>
    <row r="1271" spans="1:16" x14ac:dyDescent="0.25">
      <c r="A1271" s="11">
        <v>671661686</v>
      </c>
      <c r="B1271" s="11" t="s">
        <v>30</v>
      </c>
      <c r="C1271" s="11" t="s">
        <v>36</v>
      </c>
      <c r="D1271" s="11" t="s">
        <v>482</v>
      </c>
      <c r="E1271" s="11" t="s">
        <v>466</v>
      </c>
      <c r="F1271" s="18">
        <v>41913</v>
      </c>
      <c r="G1271" s="19">
        <v>41913</v>
      </c>
      <c r="H1271" s="11" t="s">
        <v>20</v>
      </c>
      <c r="I1271" s="11" t="s">
        <v>483</v>
      </c>
      <c r="J1271" s="11" t="s">
        <v>480</v>
      </c>
      <c r="K1271" s="11" t="s">
        <v>23</v>
      </c>
      <c r="L1271" s="19">
        <f>VLOOKUP($A1271,'PtEverglades GTs'!$A:$Z,17,0)</f>
        <v>42705</v>
      </c>
      <c r="M1271" s="6">
        <f>VLOOKUP($A1271,'PtEverglades GTs'!$A:$Z,24,0)</f>
        <v>0</v>
      </c>
      <c r="N1271" s="6">
        <f>VLOOKUP($A1271,'PtEverglades GTs'!$A:$Z,25,0)</f>
        <v>0</v>
      </c>
      <c r="O1271" s="6">
        <f>VLOOKUP($A1271,'PtEverglades GTs'!$A:$Z,26,0)</f>
        <v>0</v>
      </c>
      <c r="P1271" s="6">
        <f t="shared" si="21"/>
        <v>0</v>
      </c>
    </row>
    <row r="1272" spans="1:16" x14ac:dyDescent="0.25">
      <c r="A1272" s="11">
        <v>675345920</v>
      </c>
      <c r="B1272" s="11" t="s">
        <v>30</v>
      </c>
      <c r="C1272" s="11" t="s">
        <v>36</v>
      </c>
      <c r="D1272" s="11" t="s">
        <v>482</v>
      </c>
      <c r="E1272" s="11" t="s">
        <v>466</v>
      </c>
      <c r="F1272" s="18">
        <v>41974</v>
      </c>
      <c r="G1272" s="19">
        <v>41974</v>
      </c>
      <c r="H1272" s="11" t="s">
        <v>20</v>
      </c>
      <c r="I1272" s="11" t="s">
        <v>483</v>
      </c>
      <c r="J1272" s="11" t="s">
        <v>480</v>
      </c>
      <c r="K1272" s="11" t="s">
        <v>23</v>
      </c>
      <c r="L1272" s="19">
        <f>VLOOKUP($A1272,'PtEverglades GTs'!$A:$Z,17,0)</f>
        <v>42705</v>
      </c>
      <c r="M1272" s="6">
        <f>VLOOKUP($A1272,'PtEverglades GTs'!$A:$Z,24,0)</f>
        <v>0</v>
      </c>
      <c r="N1272" s="6">
        <f>VLOOKUP($A1272,'PtEverglades GTs'!$A:$Z,25,0)</f>
        <v>0</v>
      </c>
      <c r="O1272" s="6">
        <f>VLOOKUP($A1272,'PtEverglades GTs'!$A:$Z,26,0)</f>
        <v>0</v>
      </c>
      <c r="P1272" s="6">
        <f t="shared" si="21"/>
        <v>0</v>
      </c>
    </row>
    <row r="1273" spans="1:16" x14ac:dyDescent="0.25">
      <c r="A1273" s="11">
        <v>677158646</v>
      </c>
      <c r="B1273" s="11" t="s">
        <v>30</v>
      </c>
      <c r="C1273" s="11" t="s">
        <v>36</v>
      </c>
      <c r="D1273" s="11" t="s">
        <v>482</v>
      </c>
      <c r="E1273" s="11" t="s">
        <v>491</v>
      </c>
      <c r="F1273" s="18">
        <v>42005</v>
      </c>
      <c r="G1273" s="19">
        <v>42005</v>
      </c>
      <c r="H1273" s="11" t="s">
        <v>20</v>
      </c>
      <c r="I1273" s="11" t="s">
        <v>483</v>
      </c>
      <c r="J1273" s="11" t="s">
        <v>480</v>
      </c>
      <c r="K1273" s="11" t="s">
        <v>23</v>
      </c>
      <c r="L1273" s="19">
        <f>VLOOKUP($A1273,'PtEverglades GTs'!$A:$Z,17,0)</f>
        <v>42705</v>
      </c>
      <c r="M1273" s="6">
        <f>VLOOKUP($A1273,'PtEverglades GTs'!$A:$Z,24,0)</f>
        <v>0</v>
      </c>
      <c r="N1273" s="6">
        <f>VLOOKUP($A1273,'PtEverglades GTs'!$A:$Z,25,0)</f>
        <v>0</v>
      </c>
      <c r="O1273" s="6">
        <f>VLOOKUP($A1273,'PtEverglades GTs'!$A:$Z,26,0)</f>
        <v>0</v>
      </c>
      <c r="P1273" s="6">
        <f t="shared" si="21"/>
        <v>0</v>
      </c>
    </row>
    <row r="1274" spans="1:16" x14ac:dyDescent="0.25">
      <c r="A1274" s="11">
        <v>679005052</v>
      </c>
      <c r="B1274" s="11" t="s">
        <v>30</v>
      </c>
      <c r="C1274" s="11" t="s">
        <v>36</v>
      </c>
      <c r="D1274" s="11" t="s">
        <v>482</v>
      </c>
      <c r="E1274" s="11" t="s">
        <v>491</v>
      </c>
      <c r="F1274" s="18">
        <v>42036</v>
      </c>
      <c r="G1274" s="19">
        <v>42036</v>
      </c>
      <c r="H1274" s="11" t="s">
        <v>20</v>
      </c>
      <c r="I1274" s="11" t="s">
        <v>483</v>
      </c>
      <c r="J1274" s="11" t="s">
        <v>480</v>
      </c>
      <c r="K1274" s="11" t="s">
        <v>23</v>
      </c>
      <c r="L1274" s="19">
        <f>VLOOKUP($A1274,'PtEverglades GTs'!$A:$Z,17,0)</f>
        <v>42705</v>
      </c>
      <c r="M1274" s="6">
        <f>VLOOKUP($A1274,'PtEverglades GTs'!$A:$Z,24,0)</f>
        <v>0</v>
      </c>
      <c r="N1274" s="6">
        <f>VLOOKUP($A1274,'PtEverglades GTs'!$A:$Z,25,0)</f>
        <v>0</v>
      </c>
      <c r="O1274" s="6">
        <f>VLOOKUP($A1274,'PtEverglades GTs'!$A:$Z,26,0)</f>
        <v>0</v>
      </c>
      <c r="P1274" s="6">
        <f t="shared" si="21"/>
        <v>0</v>
      </c>
    </row>
    <row r="1275" spans="1:16" x14ac:dyDescent="0.25">
      <c r="A1275" s="11">
        <v>49015</v>
      </c>
      <c r="B1275" s="11" t="s">
        <v>30</v>
      </c>
      <c r="C1275" s="11" t="s">
        <v>36</v>
      </c>
      <c r="D1275" s="11" t="s">
        <v>37</v>
      </c>
      <c r="E1275" s="11" t="s">
        <v>90</v>
      </c>
      <c r="F1275" s="18">
        <v>26115</v>
      </c>
      <c r="G1275" s="19">
        <v>26115</v>
      </c>
      <c r="H1275" s="11" t="s">
        <v>20</v>
      </c>
      <c r="I1275" s="11" t="s">
        <v>39</v>
      </c>
      <c r="J1275" s="11" t="s">
        <v>95</v>
      </c>
      <c r="K1275" s="11" t="s">
        <v>23</v>
      </c>
      <c r="L1275" s="19">
        <f>VLOOKUP($A1275,'PtEverglades GTs'!$A:$Z,17,0)</f>
        <v>42705</v>
      </c>
      <c r="M1275" s="6">
        <f>VLOOKUP($A1275,'PtEverglades GTs'!$A:$Z,24,0)</f>
        <v>0</v>
      </c>
      <c r="N1275" s="6">
        <f>VLOOKUP($A1275,'PtEverglades GTs'!$A:$Z,25,0)</f>
        <v>0</v>
      </c>
      <c r="O1275" s="6">
        <f>VLOOKUP($A1275,'PtEverglades GTs'!$A:$Z,26,0)</f>
        <v>0</v>
      </c>
      <c r="P1275" s="6">
        <f t="shared" si="21"/>
        <v>0</v>
      </c>
    </row>
    <row r="1276" spans="1:16" x14ac:dyDescent="0.25">
      <c r="A1276" s="11">
        <v>49020</v>
      </c>
      <c r="B1276" s="11" t="s">
        <v>30</v>
      </c>
      <c r="C1276" s="11" t="s">
        <v>36</v>
      </c>
      <c r="D1276" s="11" t="s">
        <v>37</v>
      </c>
      <c r="E1276" s="11" t="s">
        <v>90</v>
      </c>
      <c r="F1276" s="18">
        <v>26115</v>
      </c>
      <c r="G1276" s="19">
        <v>26115</v>
      </c>
      <c r="H1276" s="11" t="s">
        <v>20</v>
      </c>
      <c r="I1276" s="11" t="s">
        <v>39</v>
      </c>
      <c r="J1276" s="11" t="s">
        <v>99</v>
      </c>
      <c r="K1276" s="11" t="s">
        <v>23</v>
      </c>
      <c r="L1276" s="19">
        <f>VLOOKUP($A1276,'PtEverglades GTs'!$A:$Z,17,0)</f>
        <v>42705</v>
      </c>
      <c r="M1276" s="6">
        <f>VLOOKUP($A1276,'PtEverglades GTs'!$A:$Z,24,0)</f>
        <v>0</v>
      </c>
      <c r="N1276" s="6">
        <f>VLOOKUP($A1276,'PtEverglades GTs'!$A:$Z,25,0)</f>
        <v>0</v>
      </c>
      <c r="O1276" s="6">
        <f>VLOOKUP($A1276,'PtEverglades GTs'!$A:$Z,26,0)</f>
        <v>0</v>
      </c>
      <c r="P1276" s="6">
        <f t="shared" si="21"/>
        <v>0</v>
      </c>
    </row>
    <row r="1277" spans="1:16" x14ac:dyDescent="0.25">
      <c r="A1277" s="11">
        <v>49027</v>
      </c>
      <c r="B1277" s="11" t="s">
        <v>30</v>
      </c>
      <c r="C1277" s="11" t="s">
        <v>36</v>
      </c>
      <c r="D1277" s="11" t="s">
        <v>37</v>
      </c>
      <c r="E1277" s="11" t="s">
        <v>90</v>
      </c>
      <c r="F1277" s="18">
        <v>26115</v>
      </c>
      <c r="G1277" s="19">
        <v>26115</v>
      </c>
      <c r="H1277" s="11" t="s">
        <v>20</v>
      </c>
      <c r="I1277" s="11" t="s">
        <v>39</v>
      </c>
      <c r="J1277" s="11" t="s">
        <v>102</v>
      </c>
      <c r="K1277" s="11" t="s">
        <v>23</v>
      </c>
      <c r="L1277" s="19">
        <f>VLOOKUP($A1277,'PtEverglades GTs'!$A:$Z,17,0)</f>
        <v>42705</v>
      </c>
      <c r="M1277" s="6">
        <f>VLOOKUP($A1277,'PtEverglades GTs'!$A:$Z,24,0)</f>
        <v>0</v>
      </c>
      <c r="N1277" s="6">
        <f>VLOOKUP($A1277,'PtEverglades GTs'!$A:$Z,25,0)</f>
        <v>0</v>
      </c>
      <c r="O1277" s="6">
        <f>VLOOKUP($A1277,'PtEverglades GTs'!$A:$Z,26,0)</f>
        <v>0</v>
      </c>
      <c r="P1277" s="6">
        <f t="shared" si="21"/>
        <v>0</v>
      </c>
    </row>
    <row r="1278" spans="1:16" x14ac:dyDescent="0.25">
      <c r="A1278" s="11">
        <v>49037</v>
      </c>
      <c r="B1278" s="11" t="s">
        <v>30</v>
      </c>
      <c r="C1278" s="11" t="s">
        <v>36</v>
      </c>
      <c r="D1278" s="11" t="s">
        <v>37</v>
      </c>
      <c r="E1278" s="11" t="s">
        <v>90</v>
      </c>
      <c r="F1278" s="18">
        <v>26115</v>
      </c>
      <c r="G1278" s="19">
        <v>26115</v>
      </c>
      <c r="H1278" s="11" t="s">
        <v>20</v>
      </c>
      <c r="I1278" s="11" t="s">
        <v>39</v>
      </c>
      <c r="J1278" s="11" t="s">
        <v>105</v>
      </c>
      <c r="K1278" s="11" t="s">
        <v>23</v>
      </c>
      <c r="L1278" s="19">
        <f>VLOOKUP($A1278,'PtEverglades GTs'!$A:$Z,17,0)</f>
        <v>42705</v>
      </c>
      <c r="M1278" s="6">
        <f>VLOOKUP($A1278,'PtEverglades GTs'!$A:$Z,24,0)</f>
        <v>0</v>
      </c>
      <c r="N1278" s="6">
        <f>VLOOKUP($A1278,'PtEverglades GTs'!$A:$Z,25,0)</f>
        <v>0</v>
      </c>
      <c r="O1278" s="6">
        <f>VLOOKUP($A1278,'PtEverglades GTs'!$A:$Z,26,0)</f>
        <v>0</v>
      </c>
      <c r="P1278" s="6">
        <f t="shared" si="21"/>
        <v>0</v>
      </c>
    </row>
    <row r="1279" spans="1:16" x14ac:dyDescent="0.25">
      <c r="A1279" s="11">
        <v>49049</v>
      </c>
      <c r="B1279" s="11" t="s">
        <v>30</v>
      </c>
      <c r="C1279" s="11" t="s">
        <v>36</v>
      </c>
      <c r="D1279" s="11" t="s">
        <v>37</v>
      </c>
      <c r="E1279" s="11" t="s">
        <v>90</v>
      </c>
      <c r="F1279" s="18">
        <v>26115</v>
      </c>
      <c r="G1279" s="19">
        <v>26115</v>
      </c>
      <c r="H1279" s="11" t="s">
        <v>20</v>
      </c>
      <c r="I1279" s="11" t="s">
        <v>39</v>
      </c>
      <c r="J1279" s="11" t="s">
        <v>109</v>
      </c>
      <c r="K1279" s="11" t="s">
        <v>23</v>
      </c>
      <c r="L1279" s="19">
        <f>VLOOKUP($A1279,'PtEverglades GTs'!$A:$Z,17,0)</f>
        <v>42705</v>
      </c>
      <c r="M1279" s="6">
        <f>VLOOKUP($A1279,'PtEverglades GTs'!$A:$Z,24,0)</f>
        <v>0</v>
      </c>
      <c r="N1279" s="6">
        <f>VLOOKUP($A1279,'PtEverglades GTs'!$A:$Z,25,0)</f>
        <v>0</v>
      </c>
      <c r="O1279" s="6">
        <f>VLOOKUP($A1279,'PtEverglades GTs'!$A:$Z,26,0)</f>
        <v>0</v>
      </c>
      <c r="P1279" s="6">
        <f t="shared" si="21"/>
        <v>0</v>
      </c>
    </row>
    <row r="1280" spans="1:16" x14ac:dyDescent="0.25">
      <c r="A1280" s="11">
        <v>49050</v>
      </c>
      <c r="B1280" s="11" t="s">
        <v>30</v>
      </c>
      <c r="C1280" s="11" t="s">
        <v>36</v>
      </c>
      <c r="D1280" s="11" t="s">
        <v>37</v>
      </c>
      <c r="E1280" s="11" t="s">
        <v>92</v>
      </c>
      <c r="F1280" s="18">
        <v>36708</v>
      </c>
      <c r="G1280" s="19">
        <v>36708</v>
      </c>
      <c r="H1280" s="11" t="s">
        <v>20</v>
      </c>
      <c r="I1280" s="11" t="s">
        <v>39</v>
      </c>
      <c r="J1280" s="11" t="s">
        <v>109</v>
      </c>
      <c r="K1280" s="11" t="s">
        <v>23</v>
      </c>
      <c r="L1280" s="19">
        <f>VLOOKUP($A1280,'PtEverglades GTs'!$A:$Z,17,0)</f>
        <v>42705</v>
      </c>
      <c r="M1280" s="6">
        <f>VLOOKUP($A1280,'PtEverglades GTs'!$A:$Z,24,0)</f>
        <v>0</v>
      </c>
      <c r="N1280" s="6">
        <f>VLOOKUP($A1280,'PtEverglades GTs'!$A:$Z,25,0)</f>
        <v>0</v>
      </c>
      <c r="O1280" s="6">
        <f>VLOOKUP($A1280,'PtEverglades GTs'!$A:$Z,26,0)</f>
        <v>0</v>
      </c>
      <c r="P1280" s="6">
        <f t="shared" si="21"/>
        <v>0</v>
      </c>
    </row>
    <row r="1281" spans="1:16" x14ac:dyDescent="0.25">
      <c r="A1281" s="11">
        <v>49060</v>
      </c>
      <c r="B1281" s="11" t="s">
        <v>30</v>
      </c>
      <c r="C1281" s="11" t="s">
        <v>36</v>
      </c>
      <c r="D1281" s="11" t="s">
        <v>37</v>
      </c>
      <c r="E1281" s="11" t="s">
        <v>90</v>
      </c>
      <c r="F1281" s="18">
        <v>26115</v>
      </c>
      <c r="G1281" s="19">
        <v>26115</v>
      </c>
      <c r="H1281" s="11" t="s">
        <v>20</v>
      </c>
      <c r="I1281" s="11" t="s">
        <v>39</v>
      </c>
      <c r="J1281" s="11" t="s">
        <v>113</v>
      </c>
      <c r="K1281" s="11" t="s">
        <v>23</v>
      </c>
      <c r="L1281" s="19">
        <f>VLOOKUP($A1281,'PtEverglades GTs'!$A:$Z,17,0)</f>
        <v>42705</v>
      </c>
      <c r="M1281" s="6">
        <f>VLOOKUP($A1281,'PtEverglades GTs'!$A:$Z,24,0)</f>
        <v>0</v>
      </c>
      <c r="N1281" s="6">
        <f>VLOOKUP($A1281,'PtEverglades GTs'!$A:$Z,25,0)</f>
        <v>0</v>
      </c>
      <c r="O1281" s="6">
        <f>VLOOKUP($A1281,'PtEverglades GTs'!$A:$Z,26,0)</f>
        <v>0</v>
      </c>
      <c r="P1281" s="6">
        <f t="shared" si="21"/>
        <v>0</v>
      </c>
    </row>
    <row r="1282" spans="1:16" x14ac:dyDescent="0.25">
      <c r="A1282" s="11">
        <v>817905</v>
      </c>
      <c r="B1282" s="11" t="s">
        <v>30</v>
      </c>
      <c r="C1282" s="11" t="s">
        <v>36</v>
      </c>
      <c r="D1282" s="11" t="s">
        <v>37</v>
      </c>
      <c r="E1282" s="11" t="s">
        <v>91</v>
      </c>
      <c r="F1282" s="18">
        <v>32325</v>
      </c>
      <c r="G1282" s="19">
        <v>32325</v>
      </c>
      <c r="H1282" s="11" t="s">
        <v>68</v>
      </c>
      <c r="I1282" s="11" t="s">
        <v>39</v>
      </c>
      <c r="J1282" s="11" t="s">
        <v>70</v>
      </c>
      <c r="K1282" s="11" t="s">
        <v>23</v>
      </c>
      <c r="L1282" s="19">
        <f>VLOOKUP($A1282,'PtEverglades GTs'!$A:$Z,17,0)</f>
        <v>42705</v>
      </c>
      <c r="M1282" s="6">
        <f>VLOOKUP($A1282,'PtEverglades GTs'!$A:$Z,24,0)</f>
        <v>0</v>
      </c>
      <c r="N1282" s="6">
        <f>VLOOKUP($A1282,'PtEverglades GTs'!$A:$Z,25,0)</f>
        <v>0</v>
      </c>
      <c r="O1282" s="6">
        <f>VLOOKUP($A1282,'PtEverglades GTs'!$A:$Z,26,0)</f>
        <v>0</v>
      </c>
      <c r="P1282" s="6">
        <f t="shared" si="21"/>
        <v>0</v>
      </c>
    </row>
    <row r="1283" spans="1:16" x14ac:dyDescent="0.25">
      <c r="A1283" s="11">
        <v>817906</v>
      </c>
      <c r="B1283" s="11" t="s">
        <v>30</v>
      </c>
      <c r="C1283" s="11" t="s">
        <v>36</v>
      </c>
      <c r="D1283" s="11" t="s">
        <v>37</v>
      </c>
      <c r="E1283" s="11" t="s">
        <v>92</v>
      </c>
      <c r="F1283" s="18">
        <v>36708</v>
      </c>
      <c r="G1283" s="19">
        <v>36708</v>
      </c>
      <c r="H1283" s="11" t="s">
        <v>68</v>
      </c>
      <c r="I1283" s="11" t="s">
        <v>39</v>
      </c>
      <c r="J1283" s="11" t="s">
        <v>70</v>
      </c>
      <c r="K1283" s="11" t="s">
        <v>23</v>
      </c>
      <c r="L1283" s="19">
        <f>VLOOKUP($A1283,'PtEverglades GTs'!$A:$Z,17,0)</f>
        <v>42705</v>
      </c>
      <c r="M1283" s="6">
        <f>VLOOKUP($A1283,'PtEverglades GTs'!$A:$Z,24,0)</f>
        <v>0</v>
      </c>
      <c r="N1283" s="6">
        <f>VLOOKUP($A1283,'PtEverglades GTs'!$A:$Z,25,0)</f>
        <v>0</v>
      </c>
      <c r="O1283" s="6">
        <f>VLOOKUP($A1283,'PtEverglades GTs'!$A:$Z,26,0)</f>
        <v>0</v>
      </c>
      <c r="P1283" s="6">
        <f t="shared" si="21"/>
        <v>0</v>
      </c>
    </row>
    <row r="1284" spans="1:16" x14ac:dyDescent="0.25">
      <c r="A1284" s="11">
        <v>81184883</v>
      </c>
      <c r="B1284" s="11" t="s">
        <v>30</v>
      </c>
      <c r="C1284" s="11" t="s">
        <v>36</v>
      </c>
      <c r="D1284" s="11" t="s">
        <v>37</v>
      </c>
      <c r="E1284" s="11" t="s">
        <v>393</v>
      </c>
      <c r="F1284" s="18">
        <v>39417</v>
      </c>
      <c r="G1284" s="19">
        <v>39417</v>
      </c>
      <c r="H1284" s="11" t="s">
        <v>68</v>
      </c>
      <c r="I1284" s="11" t="s">
        <v>39</v>
      </c>
      <c r="J1284" s="11" t="s">
        <v>70</v>
      </c>
      <c r="K1284" s="11" t="s">
        <v>23</v>
      </c>
      <c r="L1284" s="19">
        <f>VLOOKUP($A1284,'PtEverglades GTs'!$A:$Z,17,0)</f>
        <v>42705</v>
      </c>
      <c r="M1284" s="6">
        <f>VLOOKUP($A1284,'PtEverglades GTs'!$A:$Z,24,0)</f>
        <v>0</v>
      </c>
      <c r="N1284" s="6">
        <f>VLOOKUP($A1284,'PtEverglades GTs'!$A:$Z,25,0)</f>
        <v>0</v>
      </c>
      <c r="O1284" s="6">
        <f>VLOOKUP($A1284,'PtEverglades GTs'!$A:$Z,26,0)</f>
        <v>0</v>
      </c>
      <c r="P1284" s="6">
        <f t="shared" si="21"/>
        <v>0</v>
      </c>
    </row>
    <row r="1285" spans="1:16" x14ac:dyDescent="0.25">
      <c r="A1285" s="11">
        <v>84155084</v>
      </c>
      <c r="B1285" s="11" t="s">
        <v>30</v>
      </c>
      <c r="C1285" s="11" t="s">
        <v>36</v>
      </c>
      <c r="D1285" s="11" t="s">
        <v>37</v>
      </c>
      <c r="E1285" s="11" t="s">
        <v>394</v>
      </c>
      <c r="F1285" s="18">
        <v>39539</v>
      </c>
      <c r="G1285" s="19">
        <v>39539</v>
      </c>
      <c r="H1285" s="11" t="s">
        <v>68</v>
      </c>
      <c r="I1285" s="11" t="s">
        <v>39</v>
      </c>
      <c r="J1285" s="11" t="s">
        <v>70</v>
      </c>
      <c r="K1285" s="11" t="s">
        <v>23</v>
      </c>
      <c r="L1285" s="19">
        <f>VLOOKUP($A1285,'PtEverglades GTs'!$A:$Z,17,0)</f>
        <v>42705</v>
      </c>
      <c r="M1285" s="6">
        <f>VLOOKUP($A1285,'PtEverglades GTs'!$A:$Z,24,0)</f>
        <v>0</v>
      </c>
      <c r="N1285" s="6">
        <f>VLOOKUP($A1285,'PtEverglades GTs'!$A:$Z,25,0)</f>
        <v>0</v>
      </c>
      <c r="O1285" s="6">
        <f>VLOOKUP($A1285,'PtEverglades GTs'!$A:$Z,26,0)</f>
        <v>0</v>
      </c>
      <c r="P1285" s="6">
        <f t="shared" si="21"/>
        <v>0</v>
      </c>
    </row>
    <row r="1286" spans="1:16" x14ac:dyDescent="0.25">
      <c r="A1286" s="11">
        <v>89482975</v>
      </c>
      <c r="B1286" s="11" t="s">
        <v>30</v>
      </c>
      <c r="C1286" s="11" t="s">
        <v>36</v>
      </c>
      <c r="D1286" s="11" t="s">
        <v>37</v>
      </c>
      <c r="E1286" s="11" t="s">
        <v>394</v>
      </c>
      <c r="F1286" s="18">
        <v>39783</v>
      </c>
      <c r="G1286" s="19">
        <v>39783</v>
      </c>
      <c r="H1286" s="11" t="s">
        <v>68</v>
      </c>
      <c r="I1286" s="11" t="s">
        <v>39</v>
      </c>
      <c r="J1286" s="11" t="s">
        <v>70</v>
      </c>
      <c r="K1286" s="11" t="s">
        <v>23</v>
      </c>
      <c r="L1286" s="19">
        <f>VLOOKUP($A1286,'PtEverglades GTs'!$A:$Z,17,0)</f>
        <v>42705</v>
      </c>
      <c r="M1286" s="6">
        <f>VLOOKUP($A1286,'PtEverglades GTs'!$A:$Z,24,0)</f>
        <v>0</v>
      </c>
      <c r="N1286" s="6">
        <f>VLOOKUP($A1286,'PtEverglades GTs'!$A:$Z,25,0)</f>
        <v>0</v>
      </c>
      <c r="O1286" s="6">
        <f>VLOOKUP($A1286,'PtEverglades GTs'!$A:$Z,26,0)</f>
        <v>0</v>
      </c>
      <c r="P1286" s="6">
        <f t="shared" si="21"/>
        <v>0</v>
      </c>
    </row>
    <row r="1287" spans="1:16" x14ac:dyDescent="0.25">
      <c r="A1287" s="11">
        <v>90094217</v>
      </c>
      <c r="B1287" s="11" t="s">
        <v>30</v>
      </c>
      <c r="C1287" s="11" t="s">
        <v>36</v>
      </c>
      <c r="D1287" s="11" t="s">
        <v>37</v>
      </c>
      <c r="E1287" s="11" t="s">
        <v>394</v>
      </c>
      <c r="F1287" s="18">
        <v>39783</v>
      </c>
      <c r="G1287" s="19">
        <v>39814</v>
      </c>
      <c r="H1287" s="11" t="s">
        <v>68</v>
      </c>
      <c r="I1287" s="11" t="s">
        <v>39</v>
      </c>
      <c r="J1287" s="11" t="s">
        <v>70</v>
      </c>
      <c r="K1287" s="11" t="s">
        <v>23</v>
      </c>
      <c r="L1287" s="19">
        <f>VLOOKUP($A1287,'PtEverglades GTs'!$A:$Z,17,0)</f>
        <v>42705</v>
      </c>
      <c r="M1287" s="6">
        <f>VLOOKUP($A1287,'PtEverglades GTs'!$A:$Z,24,0)</f>
        <v>0</v>
      </c>
      <c r="N1287" s="6">
        <f>VLOOKUP($A1287,'PtEverglades GTs'!$A:$Z,25,0)</f>
        <v>0</v>
      </c>
      <c r="O1287" s="6">
        <f>VLOOKUP($A1287,'PtEverglades GTs'!$A:$Z,26,0)</f>
        <v>0</v>
      </c>
      <c r="P1287" s="6">
        <f t="shared" si="21"/>
        <v>0</v>
      </c>
    </row>
    <row r="1288" spans="1:16" x14ac:dyDescent="0.25">
      <c r="A1288" s="11">
        <v>90633045</v>
      </c>
      <c r="B1288" s="11" t="s">
        <v>30</v>
      </c>
      <c r="C1288" s="11" t="s">
        <v>36</v>
      </c>
      <c r="D1288" s="11" t="s">
        <v>37</v>
      </c>
      <c r="E1288" s="11" t="s">
        <v>394</v>
      </c>
      <c r="F1288" s="18">
        <v>39539</v>
      </c>
      <c r="G1288" s="19">
        <v>39845</v>
      </c>
      <c r="H1288" s="11" t="s">
        <v>68</v>
      </c>
      <c r="I1288" s="11" t="s">
        <v>39</v>
      </c>
      <c r="J1288" s="11" t="s">
        <v>70</v>
      </c>
      <c r="K1288" s="11" t="s">
        <v>23</v>
      </c>
      <c r="L1288" s="19">
        <f>VLOOKUP($A1288,'PtEverglades GTs'!$A:$Z,17,0)</f>
        <v>42705</v>
      </c>
      <c r="M1288" s="6">
        <f>VLOOKUP($A1288,'PtEverglades GTs'!$A:$Z,24,0)</f>
        <v>0</v>
      </c>
      <c r="N1288" s="6">
        <f>VLOOKUP($A1288,'PtEverglades GTs'!$A:$Z,25,0)</f>
        <v>0</v>
      </c>
      <c r="O1288" s="6">
        <f>VLOOKUP($A1288,'PtEverglades GTs'!$A:$Z,26,0)</f>
        <v>0</v>
      </c>
      <c r="P1288" s="6">
        <f t="shared" si="21"/>
        <v>0</v>
      </c>
    </row>
    <row r="1289" spans="1:16" x14ac:dyDescent="0.25">
      <c r="A1289" s="11">
        <v>91291824</v>
      </c>
      <c r="B1289" s="11" t="s">
        <v>30</v>
      </c>
      <c r="C1289" s="11" t="s">
        <v>36</v>
      </c>
      <c r="D1289" s="11" t="s">
        <v>37</v>
      </c>
      <c r="E1289" s="11" t="s">
        <v>394</v>
      </c>
      <c r="F1289" s="18">
        <v>39783</v>
      </c>
      <c r="G1289" s="19">
        <v>39873</v>
      </c>
      <c r="H1289" s="11" t="s">
        <v>68</v>
      </c>
      <c r="I1289" s="11" t="s">
        <v>39</v>
      </c>
      <c r="J1289" s="11" t="s">
        <v>70</v>
      </c>
      <c r="K1289" s="11" t="s">
        <v>23</v>
      </c>
      <c r="L1289" s="19">
        <f>VLOOKUP($A1289,'PtEverglades GTs'!$A:$Z,17,0)</f>
        <v>42705</v>
      </c>
      <c r="M1289" s="6">
        <f>VLOOKUP($A1289,'PtEverglades GTs'!$A:$Z,24,0)</f>
        <v>0</v>
      </c>
      <c r="N1289" s="6">
        <f>VLOOKUP($A1289,'PtEverglades GTs'!$A:$Z,25,0)</f>
        <v>0</v>
      </c>
      <c r="O1289" s="6">
        <f>VLOOKUP($A1289,'PtEverglades GTs'!$A:$Z,26,0)</f>
        <v>0</v>
      </c>
      <c r="P1289" s="6">
        <f t="shared" si="21"/>
        <v>0</v>
      </c>
    </row>
    <row r="1290" spans="1:16" x14ac:dyDescent="0.25">
      <c r="A1290" s="11">
        <v>95103922</v>
      </c>
      <c r="B1290" s="11" t="s">
        <v>30</v>
      </c>
      <c r="C1290" s="11" t="s">
        <v>36</v>
      </c>
      <c r="D1290" s="11" t="s">
        <v>37</v>
      </c>
      <c r="E1290" s="11" t="s">
        <v>457</v>
      </c>
      <c r="F1290" s="18">
        <v>40087</v>
      </c>
      <c r="G1290" s="19">
        <v>40087</v>
      </c>
      <c r="H1290" s="11" t="s">
        <v>68</v>
      </c>
      <c r="I1290" s="11" t="s">
        <v>39</v>
      </c>
      <c r="J1290" s="11" t="s">
        <v>70</v>
      </c>
      <c r="K1290" s="11" t="s">
        <v>23</v>
      </c>
      <c r="L1290" s="19">
        <f>VLOOKUP($A1290,'PtEverglades GTs'!$A:$Z,17,0)</f>
        <v>42705</v>
      </c>
      <c r="M1290" s="6">
        <f>VLOOKUP($A1290,'PtEverglades GTs'!$A:$Z,24,0)</f>
        <v>0</v>
      </c>
      <c r="N1290" s="6">
        <f>VLOOKUP($A1290,'PtEverglades GTs'!$A:$Z,25,0)</f>
        <v>0</v>
      </c>
      <c r="O1290" s="6">
        <f>VLOOKUP($A1290,'PtEverglades GTs'!$A:$Z,26,0)</f>
        <v>0</v>
      </c>
      <c r="P1290" s="6">
        <f t="shared" si="21"/>
        <v>0</v>
      </c>
    </row>
    <row r="1291" spans="1:16" x14ac:dyDescent="0.25">
      <c r="A1291" s="11">
        <v>95113161</v>
      </c>
      <c r="B1291" s="11" t="s">
        <v>30</v>
      </c>
      <c r="C1291" s="11" t="s">
        <v>36</v>
      </c>
      <c r="D1291" s="11" t="s">
        <v>37</v>
      </c>
      <c r="E1291" s="11" t="s">
        <v>457</v>
      </c>
      <c r="F1291" s="18">
        <v>40087</v>
      </c>
      <c r="G1291" s="19">
        <v>40087</v>
      </c>
      <c r="H1291" s="11" t="s">
        <v>68</v>
      </c>
      <c r="I1291" s="11" t="s">
        <v>39</v>
      </c>
      <c r="J1291" s="11" t="s">
        <v>70</v>
      </c>
      <c r="K1291" s="11" t="s">
        <v>23</v>
      </c>
      <c r="L1291" s="19">
        <f>VLOOKUP($A1291,'PtEverglades GTs'!$A:$Z,17,0)</f>
        <v>42705</v>
      </c>
      <c r="M1291" s="6">
        <f>VLOOKUP($A1291,'PtEverglades GTs'!$A:$Z,24,0)</f>
        <v>0</v>
      </c>
      <c r="N1291" s="6">
        <f>VLOOKUP($A1291,'PtEverglades GTs'!$A:$Z,25,0)</f>
        <v>0</v>
      </c>
      <c r="O1291" s="6">
        <f>VLOOKUP($A1291,'PtEverglades GTs'!$A:$Z,26,0)</f>
        <v>0</v>
      </c>
      <c r="P1291" s="6">
        <f t="shared" si="21"/>
        <v>0</v>
      </c>
    </row>
    <row r="1292" spans="1:16" x14ac:dyDescent="0.25">
      <c r="A1292" s="11">
        <v>98736990</v>
      </c>
      <c r="B1292" s="11" t="s">
        <v>30</v>
      </c>
      <c r="C1292" s="11" t="s">
        <v>36</v>
      </c>
      <c r="D1292" s="11" t="s">
        <v>37</v>
      </c>
      <c r="E1292" s="11" t="s">
        <v>462</v>
      </c>
      <c r="F1292" s="18">
        <v>40299</v>
      </c>
      <c r="G1292" s="19">
        <v>40299</v>
      </c>
      <c r="H1292" s="11" t="s">
        <v>68</v>
      </c>
      <c r="I1292" s="11" t="s">
        <v>39</v>
      </c>
      <c r="J1292" s="11" t="s">
        <v>70</v>
      </c>
      <c r="K1292" s="11" t="s">
        <v>23</v>
      </c>
      <c r="L1292" s="19">
        <f>VLOOKUP($A1292,'PtEverglades GTs'!$A:$Z,17,0)</f>
        <v>42705</v>
      </c>
      <c r="M1292" s="6">
        <f>VLOOKUP($A1292,'PtEverglades GTs'!$A:$Z,24,0)</f>
        <v>0</v>
      </c>
      <c r="N1292" s="6">
        <f>VLOOKUP($A1292,'PtEverglades GTs'!$A:$Z,25,0)</f>
        <v>0</v>
      </c>
      <c r="O1292" s="6">
        <f>VLOOKUP($A1292,'PtEverglades GTs'!$A:$Z,26,0)</f>
        <v>0</v>
      </c>
      <c r="P1292" s="6">
        <f t="shared" si="21"/>
        <v>0</v>
      </c>
    </row>
    <row r="1293" spans="1:16" x14ac:dyDescent="0.25">
      <c r="A1293" s="11">
        <v>98740078</v>
      </c>
      <c r="B1293" s="11" t="s">
        <v>30</v>
      </c>
      <c r="C1293" s="11" t="s">
        <v>36</v>
      </c>
      <c r="D1293" s="11" t="s">
        <v>37</v>
      </c>
      <c r="E1293" s="11" t="s">
        <v>457</v>
      </c>
      <c r="F1293" s="18">
        <v>40087</v>
      </c>
      <c r="G1293" s="19">
        <v>40299</v>
      </c>
      <c r="H1293" s="11" t="s">
        <v>68</v>
      </c>
      <c r="I1293" s="11" t="s">
        <v>39</v>
      </c>
      <c r="J1293" s="11" t="s">
        <v>70</v>
      </c>
      <c r="K1293" s="11" t="s">
        <v>23</v>
      </c>
      <c r="L1293" s="19">
        <f>VLOOKUP($A1293,'PtEverglades GTs'!$A:$Z,17,0)</f>
        <v>42705</v>
      </c>
      <c r="M1293" s="6">
        <f>VLOOKUP($A1293,'PtEverglades GTs'!$A:$Z,24,0)</f>
        <v>0</v>
      </c>
      <c r="N1293" s="6">
        <f>VLOOKUP($A1293,'PtEverglades GTs'!$A:$Z,25,0)</f>
        <v>0</v>
      </c>
      <c r="O1293" s="6">
        <f>VLOOKUP($A1293,'PtEverglades GTs'!$A:$Z,26,0)</f>
        <v>0</v>
      </c>
      <c r="P1293" s="6">
        <f t="shared" si="21"/>
        <v>0</v>
      </c>
    </row>
    <row r="1294" spans="1:16" x14ac:dyDescent="0.25">
      <c r="A1294" s="11">
        <v>637001804</v>
      </c>
      <c r="B1294" s="11" t="s">
        <v>30</v>
      </c>
      <c r="C1294" s="11" t="s">
        <v>36</v>
      </c>
      <c r="D1294" s="11" t="s">
        <v>37</v>
      </c>
      <c r="E1294" s="11" t="s">
        <v>395</v>
      </c>
      <c r="F1294" s="18">
        <v>41183</v>
      </c>
      <c r="G1294" s="19">
        <v>41183</v>
      </c>
      <c r="H1294" s="11" t="s">
        <v>68</v>
      </c>
      <c r="I1294" s="11" t="s">
        <v>39</v>
      </c>
      <c r="J1294" s="11" t="s">
        <v>70</v>
      </c>
      <c r="K1294" s="11" t="s">
        <v>23</v>
      </c>
      <c r="L1294" s="19">
        <f>VLOOKUP($A1294,'PtEverglades GTs'!$A:$Z,17,0)</f>
        <v>42705</v>
      </c>
      <c r="M1294" s="6">
        <f>VLOOKUP($A1294,'PtEverglades GTs'!$A:$Z,24,0)</f>
        <v>0</v>
      </c>
      <c r="N1294" s="6">
        <f>VLOOKUP($A1294,'PtEverglades GTs'!$A:$Z,25,0)</f>
        <v>0</v>
      </c>
      <c r="O1294" s="6">
        <f>VLOOKUP($A1294,'PtEverglades GTs'!$A:$Z,26,0)</f>
        <v>0</v>
      </c>
      <c r="P1294" s="6">
        <f t="shared" si="21"/>
        <v>0</v>
      </c>
    </row>
    <row r="1295" spans="1:16" x14ac:dyDescent="0.25">
      <c r="A1295" s="11">
        <v>48976</v>
      </c>
      <c r="B1295" s="11" t="s">
        <v>30</v>
      </c>
      <c r="C1295" s="11" t="s">
        <v>36</v>
      </c>
      <c r="D1295" s="11" t="s">
        <v>37</v>
      </c>
      <c r="E1295" s="11" t="s">
        <v>90</v>
      </c>
      <c r="F1295" s="18">
        <v>26115</v>
      </c>
      <c r="G1295" s="19">
        <v>26115</v>
      </c>
      <c r="H1295" s="11" t="s">
        <v>20</v>
      </c>
      <c r="I1295" s="11" t="s">
        <v>39</v>
      </c>
      <c r="J1295" s="11" t="s">
        <v>22</v>
      </c>
      <c r="K1295" s="11" t="s">
        <v>23</v>
      </c>
      <c r="L1295" s="19">
        <f>VLOOKUP($A1295,'PtEverglades GTs'!$A:$Z,17,0)</f>
        <v>42705</v>
      </c>
      <c r="M1295" s="6">
        <f>VLOOKUP($A1295,'PtEverglades GTs'!$A:$Z,24,0)</f>
        <v>0</v>
      </c>
      <c r="N1295" s="6">
        <f>VLOOKUP($A1295,'PtEverglades GTs'!$A:$Z,25,0)</f>
        <v>0</v>
      </c>
      <c r="O1295" s="6">
        <f>VLOOKUP($A1295,'PtEverglades GTs'!$A:$Z,26,0)</f>
        <v>0</v>
      </c>
      <c r="P1295" s="6">
        <f t="shared" si="21"/>
        <v>0</v>
      </c>
    </row>
    <row r="1296" spans="1:16" x14ac:dyDescent="0.25">
      <c r="A1296" s="11">
        <v>48977</v>
      </c>
      <c r="B1296" s="11" t="s">
        <v>30</v>
      </c>
      <c r="C1296" s="11" t="s">
        <v>36</v>
      </c>
      <c r="D1296" s="11" t="s">
        <v>37</v>
      </c>
      <c r="E1296" s="11" t="s">
        <v>28</v>
      </c>
      <c r="F1296" s="18">
        <v>27211</v>
      </c>
      <c r="G1296" s="19">
        <v>27211</v>
      </c>
      <c r="H1296" s="11" t="s">
        <v>20</v>
      </c>
      <c r="I1296" s="11" t="s">
        <v>39</v>
      </c>
      <c r="J1296" s="11" t="s">
        <v>22</v>
      </c>
      <c r="K1296" s="11" t="s">
        <v>23</v>
      </c>
      <c r="L1296" s="19">
        <f>VLOOKUP($A1296,'PtEverglades GTs'!$A:$Z,17,0)</f>
        <v>42705</v>
      </c>
      <c r="M1296" s="6">
        <f>VLOOKUP($A1296,'PtEverglades GTs'!$A:$Z,24,0)</f>
        <v>0</v>
      </c>
      <c r="N1296" s="6">
        <f>VLOOKUP($A1296,'PtEverglades GTs'!$A:$Z,25,0)</f>
        <v>0</v>
      </c>
      <c r="O1296" s="6">
        <f>VLOOKUP($A1296,'PtEverglades GTs'!$A:$Z,26,0)</f>
        <v>0</v>
      </c>
      <c r="P1296" s="6">
        <f t="shared" si="21"/>
        <v>0</v>
      </c>
    </row>
    <row r="1297" spans="1:16" x14ac:dyDescent="0.25">
      <c r="A1297" s="11">
        <v>48978</v>
      </c>
      <c r="B1297" s="11" t="s">
        <v>30</v>
      </c>
      <c r="C1297" s="11" t="s">
        <v>36</v>
      </c>
      <c r="D1297" s="11" t="s">
        <v>37</v>
      </c>
      <c r="E1297" s="11" t="s">
        <v>91</v>
      </c>
      <c r="F1297" s="18">
        <v>32325</v>
      </c>
      <c r="G1297" s="19">
        <v>32325</v>
      </c>
      <c r="H1297" s="11" t="s">
        <v>20</v>
      </c>
      <c r="I1297" s="11" t="s">
        <v>39</v>
      </c>
      <c r="J1297" s="11" t="s">
        <v>22</v>
      </c>
      <c r="K1297" s="11" t="s">
        <v>23</v>
      </c>
      <c r="L1297" s="19">
        <f>VLOOKUP($A1297,'PtEverglades GTs'!$A:$Z,17,0)</f>
        <v>42705</v>
      </c>
      <c r="M1297" s="6">
        <f>VLOOKUP($A1297,'PtEverglades GTs'!$A:$Z,24,0)</f>
        <v>0</v>
      </c>
      <c r="N1297" s="6">
        <f>VLOOKUP($A1297,'PtEverglades GTs'!$A:$Z,25,0)</f>
        <v>0</v>
      </c>
      <c r="O1297" s="6">
        <f>VLOOKUP($A1297,'PtEverglades GTs'!$A:$Z,26,0)</f>
        <v>0</v>
      </c>
      <c r="P1297" s="6">
        <f t="shared" si="21"/>
        <v>0</v>
      </c>
    </row>
    <row r="1298" spans="1:16" x14ac:dyDescent="0.25">
      <c r="A1298" s="11">
        <v>48979</v>
      </c>
      <c r="B1298" s="11" t="s">
        <v>30</v>
      </c>
      <c r="C1298" s="11" t="s">
        <v>36</v>
      </c>
      <c r="D1298" s="11" t="s">
        <v>37</v>
      </c>
      <c r="E1298" s="11" t="s">
        <v>92</v>
      </c>
      <c r="F1298" s="18">
        <v>36708</v>
      </c>
      <c r="G1298" s="19">
        <v>36708</v>
      </c>
      <c r="H1298" s="11" t="s">
        <v>20</v>
      </c>
      <c r="I1298" s="11" t="s">
        <v>39</v>
      </c>
      <c r="J1298" s="11" t="s">
        <v>22</v>
      </c>
      <c r="K1298" s="11" t="s">
        <v>23</v>
      </c>
      <c r="L1298" s="19">
        <f>VLOOKUP($A1298,'PtEverglades GTs'!$A:$Z,17,0)</f>
        <v>42705</v>
      </c>
      <c r="M1298" s="6">
        <f>VLOOKUP($A1298,'PtEverglades GTs'!$A:$Z,24,0)</f>
        <v>0</v>
      </c>
      <c r="N1298" s="6">
        <f>VLOOKUP($A1298,'PtEverglades GTs'!$A:$Z,25,0)</f>
        <v>0</v>
      </c>
      <c r="O1298" s="6">
        <f>VLOOKUP($A1298,'PtEverglades GTs'!$A:$Z,26,0)</f>
        <v>0</v>
      </c>
      <c r="P1298" s="6">
        <f t="shared" si="21"/>
        <v>0</v>
      </c>
    </row>
    <row r="1299" spans="1:16" x14ac:dyDescent="0.25">
      <c r="A1299" s="11">
        <v>49159</v>
      </c>
      <c r="B1299" s="11" t="s">
        <v>30</v>
      </c>
      <c r="C1299" s="11" t="s">
        <v>36</v>
      </c>
      <c r="D1299" s="11" t="s">
        <v>37</v>
      </c>
      <c r="E1299" s="11" t="s">
        <v>90</v>
      </c>
      <c r="F1299" s="18">
        <v>26115</v>
      </c>
      <c r="G1299" s="19">
        <v>26115</v>
      </c>
      <c r="H1299" s="11" t="s">
        <v>20</v>
      </c>
      <c r="I1299" s="11" t="s">
        <v>39</v>
      </c>
      <c r="J1299" s="11" t="s">
        <v>130</v>
      </c>
      <c r="K1299" s="11" t="s">
        <v>23</v>
      </c>
      <c r="L1299" s="19">
        <f>VLOOKUP($A1299,'PtEverglades GTs'!$A:$Z,17,0)</f>
        <v>42705</v>
      </c>
      <c r="M1299" s="6">
        <f>VLOOKUP($A1299,'PtEverglades GTs'!$A:$Z,24,0)</f>
        <v>0</v>
      </c>
      <c r="N1299" s="6">
        <f>VLOOKUP($A1299,'PtEverglades GTs'!$A:$Z,25,0)</f>
        <v>0</v>
      </c>
      <c r="O1299" s="6">
        <f>VLOOKUP($A1299,'PtEverglades GTs'!$A:$Z,26,0)</f>
        <v>0</v>
      </c>
      <c r="P1299" s="6">
        <f t="shared" si="21"/>
        <v>0</v>
      </c>
    </row>
    <row r="1300" spans="1:16" x14ac:dyDescent="0.25">
      <c r="A1300" s="11">
        <v>818013</v>
      </c>
      <c r="B1300" s="11" t="s">
        <v>30</v>
      </c>
      <c r="C1300" s="11" t="s">
        <v>36</v>
      </c>
      <c r="D1300" s="11" t="s">
        <v>192</v>
      </c>
      <c r="E1300" s="11" t="s">
        <v>58</v>
      </c>
      <c r="F1300" s="18">
        <v>33055</v>
      </c>
      <c r="G1300" s="19">
        <v>33055</v>
      </c>
      <c r="H1300" s="11" t="s">
        <v>68</v>
      </c>
      <c r="I1300" s="11" t="s">
        <v>69</v>
      </c>
      <c r="J1300" s="11" t="s">
        <v>70</v>
      </c>
      <c r="K1300" s="11" t="s">
        <v>23</v>
      </c>
      <c r="L1300" s="19">
        <f>VLOOKUP($A1300,'PtEverglades GTs'!$A:$Z,17,0)</f>
        <v>42705</v>
      </c>
      <c r="M1300" s="6">
        <f>VLOOKUP($A1300,'PtEverglades GTs'!$A:$Z,24,0)</f>
        <v>0</v>
      </c>
      <c r="N1300" s="6">
        <f>VLOOKUP($A1300,'PtEverglades GTs'!$A:$Z,25,0)</f>
        <v>0</v>
      </c>
      <c r="O1300" s="6">
        <f>VLOOKUP($A1300,'PtEverglades GTs'!$A:$Z,26,0)</f>
        <v>0</v>
      </c>
      <c r="P1300" s="6">
        <f t="shared" si="21"/>
        <v>0</v>
      </c>
    </row>
    <row r="1301" spans="1:16" x14ac:dyDescent="0.25">
      <c r="A1301" s="11">
        <v>818014</v>
      </c>
      <c r="B1301" s="11" t="s">
        <v>30</v>
      </c>
      <c r="C1301" s="11" t="s">
        <v>36</v>
      </c>
      <c r="D1301" s="11" t="s">
        <v>192</v>
      </c>
      <c r="E1301" s="11" t="s">
        <v>193</v>
      </c>
      <c r="F1301" s="18">
        <v>35612</v>
      </c>
      <c r="G1301" s="19">
        <v>35612</v>
      </c>
      <c r="H1301" s="11" t="s">
        <v>68</v>
      </c>
      <c r="I1301" s="11" t="s">
        <v>69</v>
      </c>
      <c r="J1301" s="11" t="s">
        <v>70</v>
      </c>
      <c r="K1301" s="11" t="s">
        <v>23</v>
      </c>
      <c r="L1301" s="19">
        <f>VLOOKUP($A1301,'PtEverglades GTs'!$A:$Z,17,0)</f>
        <v>42705</v>
      </c>
      <c r="M1301" s="6">
        <f>VLOOKUP($A1301,'PtEverglades GTs'!$A:$Z,24,0)</f>
        <v>0</v>
      </c>
      <c r="N1301" s="6">
        <f>VLOOKUP($A1301,'PtEverglades GTs'!$A:$Z,25,0)</f>
        <v>0</v>
      </c>
      <c r="O1301" s="6">
        <f>VLOOKUP($A1301,'PtEverglades GTs'!$A:$Z,26,0)</f>
        <v>0</v>
      </c>
      <c r="P1301" s="6">
        <f t="shared" si="21"/>
        <v>0</v>
      </c>
    </row>
    <row r="1302" spans="1:16" x14ac:dyDescent="0.25">
      <c r="A1302" s="11">
        <v>818015</v>
      </c>
      <c r="B1302" s="11" t="s">
        <v>30</v>
      </c>
      <c r="C1302" s="11" t="s">
        <v>36</v>
      </c>
      <c r="D1302" s="11" t="s">
        <v>192</v>
      </c>
      <c r="E1302" s="11" t="s">
        <v>193</v>
      </c>
      <c r="F1302" s="18">
        <v>35612</v>
      </c>
      <c r="G1302" s="19">
        <v>35612</v>
      </c>
      <c r="H1302" s="11" t="s">
        <v>68</v>
      </c>
      <c r="I1302" s="11" t="s">
        <v>69</v>
      </c>
      <c r="J1302" s="11" t="s">
        <v>70</v>
      </c>
      <c r="K1302" s="11" t="s">
        <v>23</v>
      </c>
      <c r="L1302" s="19">
        <f>VLOOKUP($A1302,'PtEverglades GTs'!$A:$Z,17,0)</f>
        <v>42705</v>
      </c>
      <c r="M1302" s="6">
        <f>VLOOKUP($A1302,'PtEverglades GTs'!$A:$Z,24,0)</f>
        <v>0</v>
      </c>
      <c r="N1302" s="6">
        <f>VLOOKUP($A1302,'PtEverglades GTs'!$A:$Z,25,0)</f>
        <v>0</v>
      </c>
      <c r="O1302" s="6">
        <f>VLOOKUP($A1302,'PtEverglades GTs'!$A:$Z,26,0)</f>
        <v>0</v>
      </c>
      <c r="P1302" s="6">
        <f t="shared" si="21"/>
        <v>0</v>
      </c>
    </row>
    <row r="1303" spans="1:16" x14ac:dyDescent="0.25">
      <c r="A1303" s="11">
        <v>818016</v>
      </c>
      <c r="B1303" s="11" t="s">
        <v>30</v>
      </c>
      <c r="C1303" s="11" t="s">
        <v>36</v>
      </c>
      <c r="D1303" s="11" t="s">
        <v>192</v>
      </c>
      <c r="E1303" s="11" t="s">
        <v>92</v>
      </c>
      <c r="F1303" s="18">
        <v>36708</v>
      </c>
      <c r="G1303" s="19">
        <v>36708</v>
      </c>
      <c r="H1303" s="11" t="s">
        <v>68</v>
      </c>
      <c r="I1303" s="11" t="s">
        <v>69</v>
      </c>
      <c r="J1303" s="11" t="s">
        <v>70</v>
      </c>
      <c r="K1303" s="11" t="s">
        <v>23</v>
      </c>
      <c r="L1303" s="19">
        <f>VLOOKUP($A1303,'PtEverglades GTs'!$A:$Z,17,0)</f>
        <v>42705</v>
      </c>
      <c r="M1303" s="6">
        <f>VLOOKUP($A1303,'PtEverglades GTs'!$A:$Z,24,0)</f>
        <v>0</v>
      </c>
      <c r="N1303" s="6">
        <f>VLOOKUP($A1303,'PtEverglades GTs'!$A:$Z,25,0)</f>
        <v>0</v>
      </c>
      <c r="O1303" s="6">
        <f>VLOOKUP($A1303,'PtEverglades GTs'!$A:$Z,26,0)</f>
        <v>0</v>
      </c>
      <c r="P1303" s="6">
        <f t="shared" si="21"/>
        <v>0</v>
      </c>
    </row>
    <row r="1304" spans="1:16" x14ac:dyDescent="0.25">
      <c r="A1304" s="11">
        <v>818017</v>
      </c>
      <c r="B1304" s="11" t="s">
        <v>30</v>
      </c>
      <c r="C1304" s="11" t="s">
        <v>36</v>
      </c>
      <c r="D1304" s="11" t="s">
        <v>192</v>
      </c>
      <c r="E1304" s="11" t="s">
        <v>92</v>
      </c>
      <c r="F1304" s="18">
        <v>36708</v>
      </c>
      <c r="G1304" s="19">
        <v>36708</v>
      </c>
      <c r="H1304" s="11" t="s">
        <v>68</v>
      </c>
      <c r="I1304" s="11" t="s">
        <v>69</v>
      </c>
      <c r="J1304" s="11" t="s">
        <v>70</v>
      </c>
      <c r="K1304" s="11" t="s">
        <v>23</v>
      </c>
      <c r="L1304" s="19">
        <f>VLOOKUP($A1304,'PtEverglades GTs'!$A:$Z,17,0)</f>
        <v>42705</v>
      </c>
      <c r="M1304" s="6">
        <f>VLOOKUP($A1304,'PtEverglades GTs'!$A:$Z,24,0)</f>
        <v>0</v>
      </c>
      <c r="N1304" s="6">
        <f>VLOOKUP($A1304,'PtEverglades GTs'!$A:$Z,25,0)</f>
        <v>0</v>
      </c>
      <c r="O1304" s="6">
        <f>VLOOKUP($A1304,'PtEverglades GTs'!$A:$Z,26,0)</f>
        <v>0</v>
      </c>
      <c r="P1304" s="6">
        <f t="shared" si="21"/>
        <v>0</v>
      </c>
    </row>
    <row r="1305" spans="1:16" x14ac:dyDescent="0.25">
      <c r="A1305" s="11">
        <v>818018</v>
      </c>
      <c r="B1305" s="11" t="s">
        <v>30</v>
      </c>
      <c r="C1305" s="11" t="s">
        <v>36</v>
      </c>
      <c r="D1305" s="11" t="s">
        <v>192</v>
      </c>
      <c r="E1305" s="11" t="s">
        <v>92</v>
      </c>
      <c r="F1305" s="18">
        <v>36708</v>
      </c>
      <c r="G1305" s="19">
        <v>36708</v>
      </c>
      <c r="H1305" s="11" t="s">
        <v>68</v>
      </c>
      <c r="I1305" s="11" t="s">
        <v>69</v>
      </c>
      <c r="J1305" s="11" t="s">
        <v>70</v>
      </c>
      <c r="K1305" s="11" t="s">
        <v>23</v>
      </c>
      <c r="L1305" s="19">
        <f>VLOOKUP($A1305,'PtEverglades GTs'!$A:$Z,17,0)</f>
        <v>42705</v>
      </c>
      <c r="M1305" s="6">
        <f>VLOOKUP($A1305,'PtEverglades GTs'!$A:$Z,24,0)</f>
        <v>0</v>
      </c>
      <c r="N1305" s="6">
        <f>VLOOKUP($A1305,'PtEverglades GTs'!$A:$Z,25,0)</f>
        <v>0</v>
      </c>
      <c r="O1305" s="6">
        <f>VLOOKUP($A1305,'PtEverglades GTs'!$A:$Z,26,0)</f>
        <v>0</v>
      </c>
      <c r="P1305" s="6">
        <f t="shared" si="21"/>
        <v>0</v>
      </c>
    </row>
    <row r="1306" spans="1:16" x14ac:dyDescent="0.25">
      <c r="A1306" s="11">
        <v>818019</v>
      </c>
      <c r="B1306" s="11" t="s">
        <v>30</v>
      </c>
      <c r="C1306" s="11" t="s">
        <v>36</v>
      </c>
      <c r="D1306" s="11" t="s">
        <v>192</v>
      </c>
      <c r="E1306" s="11" t="s">
        <v>72</v>
      </c>
      <c r="F1306" s="18">
        <v>37073</v>
      </c>
      <c r="G1306" s="19">
        <v>37073</v>
      </c>
      <c r="H1306" s="11" t="s">
        <v>68</v>
      </c>
      <c r="I1306" s="11" t="s">
        <v>69</v>
      </c>
      <c r="J1306" s="11" t="s">
        <v>70</v>
      </c>
      <c r="K1306" s="11" t="s">
        <v>23</v>
      </c>
      <c r="L1306" s="19">
        <f>VLOOKUP($A1306,'PtEverglades GTs'!$A:$Z,17,0)</f>
        <v>42705</v>
      </c>
      <c r="M1306" s="6">
        <f>VLOOKUP($A1306,'PtEverglades GTs'!$A:$Z,24,0)</f>
        <v>0</v>
      </c>
      <c r="N1306" s="6">
        <f>VLOOKUP($A1306,'PtEverglades GTs'!$A:$Z,25,0)</f>
        <v>0</v>
      </c>
      <c r="O1306" s="6">
        <f>VLOOKUP($A1306,'PtEverglades GTs'!$A:$Z,26,0)</f>
        <v>0</v>
      </c>
      <c r="P1306" s="6">
        <f t="shared" si="21"/>
        <v>0</v>
      </c>
    </row>
    <row r="1307" spans="1:16" x14ac:dyDescent="0.25">
      <c r="A1307" s="11">
        <v>818020</v>
      </c>
      <c r="B1307" s="11" t="s">
        <v>30</v>
      </c>
      <c r="C1307" s="11" t="s">
        <v>36</v>
      </c>
      <c r="D1307" s="11" t="s">
        <v>192</v>
      </c>
      <c r="E1307" s="11" t="s">
        <v>72</v>
      </c>
      <c r="F1307" s="18">
        <v>37073</v>
      </c>
      <c r="G1307" s="19">
        <v>37073</v>
      </c>
      <c r="H1307" s="11" t="s">
        <v>68</v>
      </c>
      <c r="I1307" s="11" t="s">
        <v>69</v>
      </c>
      <c r="J1307" s="11" t="s">
        <v>70</v>
      </c>
      <c r="K1307" s="11" t="s">
        <v>23</v>
      </c>
      <c r="L1307" s="19">
        <f>VLOOKUP($A1307,'PtEverglades GTs'!$A:$Z,17,0)</f>
        <v>42705</v>
      </c>
      <c r="M1307" s="6">
        <f>VLOOKUP($A1307,'PtEverglades GTs'!$A:$Z,24,0)</f>
        <v>0</v>
      </c>
      <c r="N1307" s="6">
        <f>VLOOKUP($A1307,'PtEverglades GTs'!$A:$Z,25,0)</f>
        <v>0</v>
      </c>
      <c r="O1307" s="6">
        <f>VLOOKUP($A1307,'PtEverglades GTs'!$A:$Z,26,0)</f>
        <v>0</v>
      </c>
      <c r="P1307" s="6">
        <f t="shared" si="21"/>
        <v>0</v>
      </c>
    </row>
    <row r="1308" spans="1:16" x14ac:dyDescent="0.25">
      <c r="A1308" s="11">
        <v>37986959</v>
      </c>
      <c r="B1308" s="11" t="s">
        <v>30</v>
      </c>
      <c r="C1308" s="11" t="s">
        <v>36</v>
      </c>
      <c r="D1308" s="11" t="s">
        <v>192</v>
      </c>
      <c r="E1308" s="11" t="s">
        <v>396</v>
      </c>
      <c r="F1308" s="18">
        <v>37926</v>
      </c>
      <c r="G1308" s="19">
        <v>37926</v>
      </c>
      <c r="H1308" s="11" t="s">
        <v>68</v>
      </c>
      <c r="I1308" s="11" t="s">
        <v>69</v>
      </c>
      <c r="J1308" s="11" t="s">
        <v>70</v>
      </c>
      <c r="K1308" s="11" t="s">
        <v>23</v>
      </c>
      <c r="L1308" s="19">
        <f>VLOOKUP($A1308,'PtEverglades GTs'!$A:$Z,17,0)</f>
        <v>42705</v>
      </c>
      <c r="M1308" s="6">
        <f>VLOOKUP($A1308,'PtEverglades GTs'!$A:$Z,24,0)</f>
        <v>0</v>
      </c>
      <c r="N1308" s="6">
        <f>VLOOKUP($A1308,'PtEverglades GTs'!$A:$Z,25,0)</f>
        <v>0</v>
      </c>
      <c r="O1308" s="6">
        <f>VLOOKUP($A1308,'PtEverglades GTs'!$A:$Z,26,0)</f>
        <v>0</v>
      </c>
      <c r="P1308" s="6">
        <f t="shared" si="21"/>
        <v>0</v>
      </c>
    </row>
    <row r="1309" spans="1:16" x14ac:dyDescent="0.25">
      <c r="A1309" s="11">
        <v>40416279</v>
      </c>
      <c r="B1309" s="11" t="s">
        <v>30</v>
      </c>
      <c r="C1309" s="11" t="s">
        <v>36</v>
      </c>
      <c r="D1309" s="11" t="s">
        <v>192</v>
      </c>
      <c r="E1309" s="11" t="s">
        <v>396</v>
      </c>
      <c r="F1309" s="18">
        <v>37926</v>
      </c>
      <c r="G1309" s="19">
        <v>37987</v>
      </c>
      <c r="H1309" s="11" t="s">
        <v>68</v>
      </c>
      <c r="I1309" s="11" t="s">
        <v>69</v>
      </c>
      <c r="J1309" s="11" t="s">
        <v>70</v>
      </c>
      <c r="K1309" s="11" t="s">
        <v>23</v>
      </c>
      <c r="L1309" s="19">
        <f>VLOOKUP($A1309,'PtEverglades GTs'!$A:$Z,17,0)</f>
        <v>42705</v>
      </c>
      <c r="M1309" s="6">
        <f>VLOOKUP($A1309,'PtEverglades GTs'!$A:$Z,24,0)</f>
        <v>0</v>
      </c>
      <c r="N1309" s="6">
        <f>VLOOKUP($A1309,'PtEverglades GTs'!$A:$Z,25,0)</f>
        <v>0</v>
      </c>
      <c r="O1309" s="6">
        <f>VLOOKUP($A1309,'PtEverglades GTs'!$A:$Z,26,0)</f>
        <v>0</v>
      </c>
      <c r="P1309" s="6">
        <f t="shared" si="21"/>
        <v>0</v>
      </c>
    </row>
    <row r="1310" spans="1:16" x14ac:dyDescent="0.25">
      <c r="A1310" s="11">
        <v>48747168</v>
      </c>
      <c r="B1310" s="11" t="s">
        <v>30</v>
      </c>
      <c r="C1310" s="11" t="s">
        <v>36</v>
      </c>
      <c r="D1310" s="11" t="s">
        <v>192</v>
      </c>
      <c r="E1310" s="11" t="s">
        <v>390</v>
      </c>
      <c r="F1310" s="18">
        <v>38292</v>
      </c>
      <c r="G1310" s="19">
        <v>38292</v>
      </c>
      <c r="H1310" s="11" t="s">
        <v>68</v>
      </c>
      <c r="I1310" s="11" t="s">
        <v>69</v>
      </c>
      <c r="J1310" s="11" t="s">
        <v>70</v>
      </c>
      <c r="K1310" s="11" t="s">
        <v>23</v>
      </c>
      <c r="L1310" s="19">
        <f>VLOOKUP($A1310,'PtEverglades GTs'!$A:$Z,17,0)</f>
        <v>42705</v>
      </c>
      <c r="M1310" s="6">
        <f>VLOOKUP($A1310,'PtEverglades GTs'!$A:$Z,24,0)</f>
        <v>0</v>
      </c>
      <c r="N1310" s="6">
        <f>VLOOKUP($A1310,'PtEverglades GTs'!$A:$Z,25,0)</f>
        <v>0</v>
      </c>
      <c r="O1310" s="6">
        <f>VLOOKUP($A1310,'PtEverglades GTs'!$A:$Z,26,0)</f>
        <v>0</v>
      </c>
      <c r="P1310" s="6">
        <f t="shared" si="21"/>
        <v>0</v>
      </c>
    </row>
    <row r="1311" spans="1:16" x14ac:dyDescent="0.25">
      <c r="A1311" s="11">
        <v>37986952</v>
      </c>
      <c r="B1311" s="11" t="s">
        <v>30</v>
      </c>
      <c r="C1311" s="11" t="s">
        <v>36</v>
      </c>
      <c r="D1311" s="11" t="s">
        <v>403</v>
      </c>
      <c r="E1311" s="11" t="s">
        <v>396</v>
      </c>
      <c r="F1311" s="18">
        <v>37926</v>
      </c>
      <c r="G1311" s="19">
        <v>37926</v>
      </c>
      <c r="H1311" s="11" t="s">
        <v>68</v>
      </c>
      <c r="I1311" s="11" t="s">
        <v>69</v>
      </c>
      <c r="J1311" s="11" t="s">
        <v>70</v>
      </c>
      <c r="K1311" s="11" t="s">
        <v>402</v>
      </c>
      <c r="L1311" s="19">
        <f>VLOOKUP($A1311,'PtEverglades GTs'!$A:$Z,17,0)</f>
        <v>42705</v>
      </c>
      <c r="M1311" s="6">
        <f>VLOOKUP($A1311,'PtEverglades GTs'!$A:$Z,24,0)</f>
        <v>0</v>
      </c>
      <c r="N1311" s="6">
        <f>VLOOKUP($A1311,'PtEverglades GTs'!$A:$Z,25,0)</f>
        <v>0</v>
      </c>
      <c r="O1311" s="6">
        <f>VLOOKUP($A1311,'PtEverglades GTs'!$A:$Z,26,0)</f>
        <v>0</v>
      </c>
      <c r="P1311" s="6">
        <f t="shared" si="21"/>
        <v>0</v>
      </c>
    </row>
    <row r="1312" spans="1:16" x14ac:dyDescent="0.25">
      <c r="A1312" s="11">
        <v>38862103</v>
      </c>
      <c r="B1312" s="11" t="s">
        <v>30</v>
      </c>
      <c r="C1312" s="11" t="s">
        <v>36</v>
      </c>
      <c r="D1312" s="11" t="s">
        <v>403</v>
      </c>
      <c r="E1312" s="11" t="s">
        <v>396</v>
      </c>
      <c r="F1312" s="18">
        <v>37926</v>
      </c>
      <c r="G1312" s="19">
        <v>37956</v>
      </c>
      <c r="H1312" s="11" t="s">
        <v>68</v>
      </c>
      <c r="I1312" s="11" t="s">
        <v>69</v>
      </c>
      <c r="J1312" s="11" t="s">
        <v>70</v>
      </c>
      <c r="K1312" s="11" t="s">
        <v>402</v>
      </c>
      <c r="L1312" s="19">
        <f>VLOOKUP($A1312,'PtEverglades GTs'!$A:$Z,17,0)</f>
        <v>42705</v>
      </c>
      <c r="M1312" s="6">
        <f>VLOOKUP($A1312,'PtEverglades GTs'!$A:$Z,24,0)</f>
        <v>0</v>
      </c>
      <c r="N1312" s="6">
        <f>VLOOKUP($A1312,'PtEverglades GTs'!$A:$Z,25,0)</f>
        <v>0</v>
      </c>
      <c r="O1312" s="6">
        <f>VLOOKUP($A1312,'PtEverglades GTs'!$A:$Z,26,0)</f>
        <v>0</v>
      </c>
      <c r="P1312" s="6">
        <f t="shared" si="21"/>
        <v>0</v>
      </c>
    </row>
    <row r="1313" spans="1:16" x14ac:dyDescent="0.25">
      <c r="A1313" s="11">
        <v>40416282</v>
      </c>
      <c r="B1313" s="11" t="s">
        <v>30</v>
      </c>
      <c r="C1313" s="11" t="s">
        <v>36</v>
      </c>
      <c r="D1313" s="11" t="s">
        <v>403</v>
      </c>
      <c r="E1313" s="11" t="s">
        <v>396</v>
      </c>
      <c r="F1313" s="18">
        <v>37926</v>
      </c>
      <c r="G1313" s="19">
        <v>37987</v>
      </c>
      <c r="H1313" s="11" t="s">
        <v>68</v>
      </c>
      <c r="I1313" s="11" t="s">
        <v>69</v>
      </c>
      <c r="J1313" s="11" t="s">
        <v>70</v>
      </c>
      <c r="K1313" s="11" t="s">
        <v>402</v>
      </c>
      <c r="L1313" s="19">
        <f>VLOOKUP($A1313,'PtEverglades GTs'!$A:$Z,17,0)</f>
        <v>42705</v>
      </c>
      <c r="M1313" s="6">
        <f>VLOOKUP($A1313,'PtEverglades GTs'!$A:$Z,24,0)</f>
        <v>0</v>
      </c>
      <c r="N1313" s="6">
        <f>VLOOKUP($A1313,'PtEverglades GTs'!$A:$Z,25,0)</f>
        <v>0</v>
      </c>
      <c r="O1313" s="6">
        <f>VLOOKUP($A1313,'PtEverglades GTs'!$A:$Z,26,0)</f>
        <v>0</v>
      </c>
      <c r="P1313" s="6">
        <f t="shared" si="21"/>
        <v>0</v>
      </c>
    </row>
    <row r="1314" spans="1:16" x14ac:dyDescent="0.25">
      <c r="A1314" s="11">
        <v>41246331</v>
      </c>
      <c r="B1314" s="11" t="s">
        <v>30</v>
      </c>
      <c r="C1314" s="11" t="s">
        <v>36</v>
      </c>
      <c r="D1314" s="11" t="s">
        <v>403</v>
      </c>
      <c r="E1314" s="11" t="s">
        <v>396</v>
      </c>
      <c r="F1314" s="18">
        <v>37926</v>
      </c>
      <c r="G1314" s="19">
        <v>38018</v>
      </c>
      <c r="H1314" s="11" t="s">
        <v>68</v>
      </c>
      <c r="I1314" s="11" t="s">
        <v>69</v>
      </c>
      <c r="J1314" s="11" t="s">
        <v>70</v>
      </c>
      <c r="K1314" s="11" t="s">
        <v>402</v>
      </c>
      <c r="L1314" s="19">
        <f>VLOOKUP($A1314,'PtEverglades GTs'!$A:$Z,17,0)</f>
        <v>42705</v>
      </c>
      <c r="M1314" s="6">
        <f>VLOOKUP($A1314,'PtEverglades GTs'!$A:$Z,24,0)</f>
        <v>0</v>
      </c>
      <c r="N1314" s="6">
        <f>VLOOKUP($A1314,'PtEverglades GTs'!$A:$Z,25,0)</f>
        <v>0</v>
      </c>
      <c r="O1314" s="6">
        <f>VLOOKUP($A1314,'PtEverglades GTs'!$A:$Z,26,0)</f>
        <v>0</v>
      </c>
      <c r="P1314" s="6">
        <f t="shared" si="21"/>
        <v>0</v>
      </c>
    </row>
    <row r="1315" spans="1:16" x14ac:dyDescent="0.25">
      <c r="A1315" s="11">
        <v>53451744</v>
      </c>
      <c r="B1315" s="11" t="s">
        <v>30</v>
      </c>
      <c r="C1315" s="11" t="s">
        <v>36</v>
      </c>
      <c r="D1315" s="11" t="s">
        <v>403</v>
      </c>
      <c r="E1315" s="11" t="s">
        <v>391</v>
      </c>
      <c r="F1315" s="18">
        <v>38473</v>
      </c>
      <c r="G1315" s="19">
        <v>38473</v>
      </c>
      <c r="H1315" s="11" t="s">
        <v>68</v>
      </c>
      <c r="I1315" s="11" t="s">
        <v>69</v>
      </c>
      <c r="J1315" s="11" t="s">
        <v>70</v>
      </c>
      <c r="K1315" s="11" t="s">
        <v>402</v>
      </c>
      <c r="L1315" s="19">
        <f>VLOOKUP($A1315,'PtEverglades GTs'!$A:$Z,17,0)</f>
        <v>42705</v>
      </c>
      <c r="M1315" s="6">
        <f>VLOOKUP($A1315,'PtEverglades GTs'!$A:$Z,24,0)</f>
        <v>0</v>
      </c>
      <c r="N1315" s="6">
        <f>VLOOKUP($A1315,'PtEverglades GTs'!$A:$Z,25,0)</f>
        <v>0</v>
      </c>
      <c r="O1315" s="6">
        <f>VLOOKUP($A1315,'PtEverglades GTs'!$A:$Z,26,0)</f>
        <v>0</v>
      </c>
      <c r="P1315" s="6">
        <f t="shared" si="21"/>
        <v>0</v>
      </c>
    </row>
    <row r="1316" spans="1:16" x14ac:dyDescent="0.25">
      <c r="A1316" s="11">
        <v>629570648</v>
      </c>
      <c r="B1316" s="11" t="s">
        <v>30</v>
      </c>
      <c r="C1316" s="11" t="s">
        <v>36</v>
      </c>
      <c r="D1316" s="11" t="s">
        <v>403</v>
      </c>
      <c r="E1316" s="11" t="s">
        <v>395</v>
      </c>
      <c r="F1316" s="18">
        <v>40969</v>
      </c>
      <c r="G1316" s="19">
        <v>40969</v>
      </c>
      <c r="H1316" s="11" t="s">
        <v>68</v>
      </c>
      <c r="I1316" s="11" t="s">
        <v>69</v>
      </c>
      <c r="J1316" s="11" t="s">
        <v>70</v>
      </c>
      <c r="K1316" s="11" t="s">
        <v>402</v>
      </c>
      <c r="L1316" s="19">
        <f>VLOOKUP($A1316,'PtEverglades GTs'!$A:$Z,17,0)</f>
        <v>42705</v>
      </c>
      <c r="M1316" s="6">
        <f>VLOOKUP($A1316,'PtEverglades GTs'!$A:$Z,24,0)</f>
        <v>0</v>
      </c>
      <c r="N1316" s="6">
        <f>VLOOKUP($A1316,'PtEverglades GTs'!$A:$Z,25,0)</f>
        <v>0</v>
      </c>
      <c r="O1316" s="6">
        <f>VLOOKUP($A1316,'PtEverglades GTs'!$A:$Z,26,0)</f>
        <v>0</v>
      </c>
      <c r="P1316" s="6">
        <f t="shared" si="21"/>
        <v>0</v>
      </c>
    </row>
    <row r="1317" spans="1:16" x14ac:dyDescent="0.25">
      <c r="A1317" s="11">
        <v>42336793</v>
      </c>
      <c r="B1317" s="11" t="s">
        <v>30</v>
      </c>
      <c r="C1317" s="11" t="s">
        <v>36</v>
      </c>
      <c r="D1317" s="11" t="s">
        <v>409</v>
      </c>
      <c r="E1317" s="11" t="s">
        <v>390</v>
      </c>
      <c r="F1317" s="18">
        <v>38047</v>
      </c>
      <c r="G1317" s="19">
        <v>38047</v>
      </c>
      <c r="H1317" s="11" t="s">
        <v>68</v>
      </c>
      <c r="I1317" s="11" t="s">
        <v>69</v>
      </c>
      <c r="J1317" s="11" t="s">
        <v>70</v>
      </c>
      <c r="K1317" s="11" t="s">
        <v>410</v>
      </c>
      <c r="L1317" s="19">
        <f>VLOOKUP($A1317,'PtEverglades GTs'!$A:$Z,17,0)</f>
        <v>42705</v>
      </c>
      <c r="M1317" s="6">
        <f>VLOOKUP($A1317,'PtEverglades GTs'!$A:$Z,24,0)</f>
        <v>0</v>
      </c>
      <c r="N1317" s="6">
        <f>VLOOKUP($A1317,'PtEverglades GTs'!$A:$Z,25,0)</f>
        <v>0</v>
      </c>
      <c r="O1317" s="6">
        <f>VLOOKUP($A1317,'PtEverglades GTs'!$A:$Z,26,0)</f>
        <v>0</v>
      </c>
      <c r="P1317" s="6">
        <f t="shared" si="21"/>
        <v>0</v>
      </c>
    </row>
    <row r="1318" spans="1:16" x14ac:dyDescent="0.25">
      <c r="A1318" s="11">
        <v>46073368</v>
      </c>
      <c r="B1318" s="11" t="s">
        <v>30</v>
      </c>
      <c r="C1318" s="11" t="s">
        <v>36</v>
      </c>
      <c r="D1318" s="11" t="s">
        <v>409</v>
      </c>
      <c r="E1318" s="11" t="s">
        <v>390</v>
      </c>
      <c r="F1318" s="18">
        <v>38169</v>
      </c>
      <c r="G1318" s="19">
        <v>38169</v>
      </c>
      <c r="H1318" s="11" t="s">
        <v>68</v>
      </c>
      <c r="I1318" s="11" t="s">
        <v>69</v>
      </c>
      <c r="J1318" s="11" t="s">
        <v>70</v>
      </c>
      <c r="K1318" s="11" t="s">
        <v>410</v>
      </c>
      <c r="L1318" s="19">
        <f>VLOOKUP($A1318,'PtEverglades GTs'!$A:$Z,17,0)</f>
        <v>42705</v>
      </c>
      <c r="M1318" s="6">
        <f>VLOOKUP($A1318,'PtEverglades GTs'!$A:$Z,24,0)</f>
        <v>0</v>
      </c>
      <c r="N1318" s="6">
        <f>VLOOKUP($A1318,'PtEverglades GTs'!$A:$Z,25,0)</f>
        <v>0</v>
      </c>
      <c r="O1318" s="6">
        <f>VLOOKUP($A1318,'PtEverglades GTs'!$A:$Z,26,0)</f>
        <v>0</v>
      </c>
      <c r="P1318" s="6">
        <f t="shared" si="21"/>
        <v>0</v>
      </c>
    </row>
    <row r="1319" spans="1:16" x14ac:dyDescent="0.25">
      <c r="A1319" s="11">
        <v>102327921</v>
      </c>
      <c r="B1319" s="11" t="s">
        <v>30</v>
      </c>
      <c r="C1319" s="11" t="s">
        <v>36</v>
      </c>
      <c r="D1319" s="11" t="s">
        <v>409</v>
      </c>
      <c r="E1319" s="11" t="s">
        <v>462</v>
      </c>
      <c r="F1319" s="18">
        <v>40513</v>
      </c>
      <c r="G1319" s="19">
        <v>40513</v>
      </c>
      <c r="H1319" s="11" t="s">
        <v>68</v>
      </c>
      <c r="I1319" s="11" t="s">
        <v>69</v>
      </c>
      <c r="J1319" s="11" t="s">
        <v>70</v>
      </c>
      <c r="K1319" s="11" t="s">
        <v>410</v>
      </c>
      <c r="L1319" s="19">
        <f>VLOOKUP($A1319,'PtEverglades GTs'!$A:$Z,17,0)</f>
        <v>42705</v>
      </c>
      <c r="M1319" s="6">
        <f>VLOOKUP($A1319,'PtEverglades GTs'!$A:$Z,24,0)</f>
        <v>0</v>
      </c>
      <c r="N1319" s="6">
        <f>VLOOKUP($A1319,'PtEverglades GTs'!$A:$Z,25,0)</f>
        <v>0</v>
      </c>
      <c r="O1319" s="6">
        <f>VLOOKUP($A1319,'PtEverglades GTs'!$A:$Z,26,0)</f>
        <v>0</v>
      </c>
      <c r="P1319" s="6">
        <f t="shared" si="21"/>
        <v>0</v>
      </c>
    </row>
    <row r="1320" spans="1:16" x14ac:dyDescent="0.25">
      <c r="A1320" s="11">
        <v>102804819</v>
      </c>
      <c r="B1320" s="11" t="s">
        <v>30</v>
      </c>
      <c r="C1320" s="11" t="s">
        <v>36</v>
      </c>
      <c r="D1320" s="11" t="s">
        <v>409</v>
      </c>
      <c r="E1320" s="11" t="s">
        <v>462</v>
      </c>
      <c r="F1320" s="18">
        <v>40513</v>
      </c>
      <c r="G1320" s="19">
        <v>40544</v>
      </c>
      <c r="H1320" s="11" t="s">
        <v>68</v>
      </c>
      <c r="I1320" s="11" t="s">
        <v>69</v>
      </c>
      <c r="J1320" s="11" t="s">
        <v>70</v>
      </c>
      <c r="K1320" s="11" t="s">
        <v>410</v>
      </c>
      <c r="L1320" s="19">
        <f>VLOOKUP($A1320,'PtEverglades GTs'!$A:$Z,17,0)</f>
        <v>42705</v>
      </c>
      <c r="M1320" s="6">
        <f>VLOOKUP($A1320,'PtEverglades GTs'!$A:$Z,24,0)</f>
        <v>0</v>
      </c>
      <c r="N1320" s="6">
        <f>VLOOKUP($A1320,'PtEverglades GTs'!$A:$Z,25,0)</f>
        <v>0</v>
      </c>
      <c r="O1320" s="6">
        <f>VLOOKUP($A1320,'PtEverglades GTs'!$A:$Z,26,0)</f>
        <v>0</v>
      </c>
      <c r="P1320" s="6">
        <f t="shared" si="21"/>
        <v>0</v>
      </c>
    </row>
    <row r="1321" spans="1:16" x14ac:dyDescent="0.25">
      <c r="A1321" s="11">
        <v>50147</v>
      </c>
      <c r="B1321" s="11" t="s">
        <v>30</v>
      </c>
      <c r="C1321" s="11" t="s">
        <v>36</v>
      </c>
      <c r="D1321" s="11" t="s">
        <v>192</v>
      </c>
      <c r="E1321" s="11" t="s">
        <v>90</v>
      </c>
      <c r="F1321" s="18">
        <v>26115</v>
      </c>
      <c r="G1321" s="19">
        <v>26115</v>
      </c>
      <c r="H1321" s="11" t="s">
        <v>20</v>
      </c>
      <c r="I1321" s="11" t="s">
        <v>69</v>
      </c>
      <c r="J1321" s="11" t="s">
        <v>22</v>
      </c>
      <c r="K1321" s="11" t="s">
        <v>23</v>
      </c>
      <c r="L1321" s="19">
        <f>VLOOKUP($A1321,'PtEverglades GTs'!$A:$Z,17,0)</f>
        <v>42705</v>
      </c>
      <c r="M1321" s="6">
        <f>VLOOKUP($A1321,'PtEverglades GTs'!$A:$Z,24,0)</f>
        <v>0</v>
      </c>
      <c r="N1321" s="6">
        <f>VLOOKUP($A1321,'PtEverglades GTs'!$A:$Z,25,0)</f>
        <v>0</v>
      </c>
      <c r="O1321" s="6">
        <f>VLOOKUP($A1321,'PtEverglades GTs'!$A:$Z,26,0)</f>
        <v>0</v>
      </c>
      <c r="P1321" s="6">
        <f t="shared" si="21"/>
        <v>0</v>
      </c>
    </row>
    <row r="1322" spans="1:16" x14ac:dyDescent="0.25">
      <c r="A1322" s="11">
        <v>50149</v>
      </c>
      <c r="B1322" s="11" t="s">
        <v>30</v>
      </c>
      <c r="C1322" s="11" t="s">
        <v>36</v>
      </c>
      <c r="D1322" s="11" t="s">
        <v>192</v>
      </c>
      <c r="E1322" s="11" t="s">
        <v>193</v>
      </c>
      <c r="F1322" s="18">
        <v>35612</v>
      </c>
      <c r="G1322" s="19">
        <v>35612</v>
      </c>
      <c r="H1322" s="11" t="s">
        <v>20</v>
      </c>
      <c r="I1322" s="11" t="s">
        <v>69</v>
      </c>
      <c r="J1322" s="11" t="s">
        <v>22</v>
      </c>
      <c r="K1322" s="11" t="s">
        <v>23</v>
      </c>
      <c r="L1322" s="19">
        <f>VLOOKUP($A1322,'PtEverglades GTs'!$A:$Z,17,0)</f>
        <v>42705</v>
      </c>
      <c r="M1322" s="6">
        <f>VLOOKUP($A1322,'PtEverglades GTs'!$A:$Z,24,0)</f>
        <v>0</v>
      </c>
      <c r="N1322" s="6">
        <f>VLOOKUP($A1322,'PtEverglades GTs'!$A:$Z,25,0)</f>
        <v>0</v>
      </c>
      <c r="O1322" s="6">
        <f>VLOOKUP($A1322,'PtEverglades GTs'!$A:$Z,26,0)</f>
        <v>0</v>
      </c>
      <c r="P1322" s="6">
        <f t="shared" si="21"/>
        <v>0</v>
      </c>
    </row>
    <row r="1323" spans="1:16" x14ac:dyDescent="0.25">
      <c r="A1323" s="11">
        <v>50150</v>
      </c>
      <c r="B1323" s="11" t="s">
        <v>30</v>
      </c>
      <c r="C1323" s="11" t="s">
        <v>36</v>
      </c>
      <c r="D1323" s="11" t="s">
        <v>192</v>
      </c>
      <c r="E1323" s="11" t="s">
        <v>92</v>
      </c>
      <c r="F1323" s="18">
        <v>36708</v>
      </c>
      <c r="G1323" s="19">
        <v>36708</v>
      </c>
      <c r="H1323" s="11" t="s">
        <v>20</v>
      </c>
      <c r="I1323" s="11" t="s">
        <v>69</v>
      </c>
      <c r="J1323" s="11" t="s">
        <v>22</v>
      </c>
      <c r="K1323" s="11" t="s">
        <v>23</v>
      </c>
      <c r="L1323" s="19">
        <f>VLOOKUP($A1323,'PtEverglades GTs'!$A:$Z,17,0)</f>
        <v>42705</v>
      </c>
      <c r="M1323" s="6">
        <f>VLOOKUP($A1323,'PtEverglades GTs'!$A:$Z,24,0)</f>
        <v>0</v>
      </c>
      <c r="N1323" s="6">
        <f>VLOOKUP($A1323,'PtEverglades GTs'!$A:$Z,25,0)</f>
        <v>0</v>
      </c>
      <c r="O1323" s="6">
        <f>VLOOKUP($A1323,'PtEverglades GTs'!$A:$Z,26,0)</f>
        <v>0</v>
      </c>
      <c r="P1323" s="6">
        <f t="shared" si="21"/>
        <v>0</v>
      </c>
    </row>
    <row r="1324" spans="1:16" x14ac:dyDescent="0.25">
      <c r="A1324" s="11">
        <v>50151</v>
      </c>
      <c r="B1324" s="11" t="s">
        <v>30</v>
      </c>
      <c r="C1324" s="11" t="s">
        <v>36</v>
      </c>
      <c r="D1324" s="11" t="s">
        <v>192</v>
      </c>
      <c r="E1324" s="11" t="s">
        <v>72</v>
      </c>
      <c r="F1324" s="18">
        <v>37073</v>
      </c>
      <c r="G1324" s="19">
        <v>37073</v>
      </c>
      <c r="H1324" s="11" t="s">
        <v>20</v>
      </c>
      <c r="I1324" s="11" t="s">
        <v>69</v>
      </c>
      <c r="J1324" s="11" t="s">
        <v>22</v>
      </c>
      <c r="K1324" s="11" t="s">
        <v>23</v>
      </c>
      <c r="L1324" s="19">
        <f>VLOOKUP($A1324,'PtEverglades GTs'!$A:$Z,17,0)</f>
        <v>42705</v>
      </c>
      <c r="M1324" s="6">
        <f>VLOOKUP($A1324,'PtEverglades GTs'!$A:$Z,24,0)</f>
        <v>0</v>
      </c>
      <c r="N1324" s="6">
        <f>VLOOKUP($A1324,'PtEverglades GTs'!$A:$Z,25,0)</f>
        <v>0</v>
      </c>
      <c r="O1324" s="6">
        <f>VLOOKUP($A1324,'PtEverglades GTs'!$A:$Z,26,0)</f>
        <v>0</v>
      </c>
      <c r="P1324" s="6">
        <f t="shared" ref="P1324:P1387" si="22">+M1324-N1324-O1324</f>
        <v>0</v>
      </c>
    </row>
    <row r="1325" spans="1:16" x14ac:dyDescent="0.25">
      <c r="A1325" s="11">
        <v>50252</v>
      </c>
      <c r="B1325" s="11" t="s">
        <v>30</v>
      </c>
      <c r="C1325" s="11" t="s">
        <v>36</v>
      </c>
      <c r="D1325" s="11" t="s">
        <v>192</v>
      </c>
      <c r="E1325" s="11" t="s">
        <v>90</v>
      </c>
      <c r="F1325" s="18">
        <v>26115</v>
      </c>
      <c r="G1325" s="19">
        <v>26115</v>
      </c>
      <c r="H1325" s="11" t="s">
        <v>20</v>
      </c>
      <c r="I1325" s="11" t="s">
        <v>69</v>
      </c>
      <c r="J1325" s="11" t="s">
        <v>206</v>
      </c>
      <c r="K1325" s="11" t="s">
        <v>23</v>
      </c>
      <c r="L1325" s="19">
        <f>VLOOKUP($A1325,'PtEverglades GTs'!$A:$Z,17,0)</f>
        <v>42705</v>
      </c>
      <c r="M1325" s="6">
        <f>VLOOKUP($A1325,'PtEverglades GTs'!$A:$Z,24,0)</f>
        <v>0</v>
      </c>
      <c r="N1325" s="6">
        <f>VLOOKUP($A1325,'PtEverglades GTs'!$A:$Z,25,0)</f>
        <v>0</v>
      </c>
      <c r="O1325" s="6">
        <f>VLOOKUP($A1325,'PtEverglades GTs'!$A:$Z,26,0)</f>
        <v>0</v>
      </c>
      <c r="P1325" s="6">
        <f t="shared" si="22"/>
        <v>0</v>
      </c>
    </row>
    <row r="1326" spans="1:16" x14ac:dyDescent="0.25">
      <c r="A1326" s="11">
        <v>50357</v>
      </c>
      <c r="B1326" s="11" t="s">
        <v>30</v>
      </c>
      <c r="C1326" s="11" t="s">
        <v>36</v>
      </c>
      <c r="D1326" s="11" t="s">
        <v>192</v>
      </c>
      <c r="E1326" s="11" t="s">
        <v>193</v>
      </c>
      <c r="F1326" s="18">
        <v>35612</v>
      </c>
      <c r="G1326" s="19">
        <v>35612</v>
      </c>
      <c r="H1326" s="11" t="s">
        <v>20</v>
      </c>
      <c r="I1326" s="11" t="s">
        <v>69</v>
      </c>
      <c r="J1326" s="11" t="s">
        <v>213</v>
      </c>
      <c r="K1326" s="11" t="s">
        <v>23</v>
      </c>
      <c r="L1326" s="19">
        <f>VLOOKUP($A1326,'PtEverglades GTs'!$A:$Z,17,0)</f>
        <v>42705</v>
      </c>
      <c r="M1326" s="6">
        <f>VLOOKUP($A1326,'PtEverglades GTs'!$A:$Z,24,0)</f>
        <v>0</v>
      </c>
      <c r="N1326" s="6">
        <f>VLOOKUP($A1326,'PtEverglades GTs'!$A:$Z,25,0)</f>
        <v>0</v>
      </c>
      <c r="O1326" s="6">
        <f>VLOOKUP($A1326,'PtEverglades GTs'!$A:$Z,26,0)</f>
        <v>0</v>
      </c>
      <c r="P1326" s="6">
        <f t="shared" si="22"/>
        <v>0</v>
      </c>
    </row>
    <row r="1327" spans="1:16" x14ac:dyDescent="0.25">
      <c r="A1327" s="11">
        <v>50205</v>
      </c>
      <c r="B1327" s="11" t="s">
        <v>30</v>
      </c>
      <c r="C1327" s="11" t="s">
        <v>36</v>
      </c>
      <c r="D1327" s="11" t="s">
        <v>192</v>
      </c>
      <c r="E1327" s="11" t="s">
        <v>92</v>
      </c>
      <c r="F1327" s="18">
        <v>36708</v>
      </c>
      <c r="G1327" s="19">
        <v>36708</v>
      </c>
      <c r="H1327" s="11" t="s">
        <v>20</v>
      </c>
      <c r="I1327" s="11" t="s">
        <v>69</v>
      </c>
      <c r="J1327" s="11" t="s">
        <v>198</v>
      </c>
      <c r="K1327" s="11" t="s">
        <v>23</v>
      </c>
      <c r="L1327" s="19">
        <f>VLOOKUP($A1327,'PtEverglades GTs'!$A:$Z,17,0)</f>
        <v>42705</v>
      </c>
      <c r="M1327" s="6">
        <f>VLOOKUP($A1327,'PtEverglades GTs'!$A:$Z,24,0)</f>
        <v>0</v>
      </c>
      <c r="N1327" s="6">
        <f>VLOOKUP($A1327,'PtEverglades GTs'!$A:$Z,25,0)</f>
        <v>0</v>
      </c>
      <c r="O1327" s="6">
        <f>VLOOKUP($A1327,'PtEverglades GTs'!$A:$Z,26,0)</f>
        <v>0</v>
      </c>
      <c r="P1327" s="6">
        <f t="shared" si="22"/>
        <v>0</v>
      </c>
    </row>
    <row r="1328" spans="1:16" x14ac:dyDescent="0.25">
      <c r="A1328" s="11">
        <v>50206</v>
      </c>
      <c r="B1328" s="11" t="s">
        <v>30</v>
      </c>
      <c r="C1328" s="11" t="s">
        <v>36</v>
      </c>
      <c r="D1328" s="11" t="s">
        <v>192</v>
      </c>
      <c r="E1328" s="11" t="s">
        <v>72</v>
      </c>
      <c r="F1328" s="18">
        <v>37073</v>
      </c>
      <c r="G1328" s="19">
        <v>37073</v>
      </c>
      <c r="H1328" s="11" t="s">
        <v>20</v>
      </c>
      <c r="I1328" s="11" t="s">
        <v>69</v>
      </c>
      <c r="J1328" s="11" t="s">
        <v>198</v>
      </c>
      <c r="K1328" s="11" t="s">
        <v>23</v>
      </c>
      <c r="L1328" s="19">
        <f>VLOOKUP($A1328,'PtEverglades GTs'!$A:$Z,17,0)</f>
        <v>42705</v>
      </c>
      <c r="M1328" s="6">
        <f>VLOOKUP($A1328,'PtEverglades GTs'!$A:$Z,24,0)</f>
        <v>0</v>
      </c>
      <c r="N1328" s="6">
        <f>VLOOKUP($A1328,'PtEverglades GTs'!$A:$Z,25,0)</f>
        <v>0</v>
      </c>
      <c r="O1328" s="6">
        <f>VLOOKUP($A1328,'PtEverglades GTs'!$A:$Z,26,0)</f>
        <v>0</v>
      </c>
      <c r="P1328" s="6">
        <f t="shared" si="22"/>
        <v>0</v>
      </c>
    </row>
    <row r="1329" spans="1:16" x14ac:dyDescent="0.25">
      <c r="A1329" s="11">
        <v>30519022</v>
      </c>
      <c r="B1329" s="11" t="s">
        <v>30</v>
      </c>
      <c r="C1329" s="11" t="s">
        <v>36</v>
      </c>
      <c r="D1329" s="11" t="s">
        <v>403</v>
      </c>
      <c r="E1329" s="11" t="s">
        <v>72</v>
      </c>
      <c r="F1329" s="18">
        <v>37073</v>
      </c>
      <c r="G1329" s="19">
        <v>37073</v>
      </c>
      <c r="H1329" s="11" t="s">
        <v>20</v>
      </c>
      <c r="I1329" s="11" t="s">
        <v>69</v>
      </c>
      <c r="J1329" s="11" t="s">
        <v>198</v>
      </c>
      <c r="K1329" s="11" t="s">
        <v>402</v>
      </c>
      <c r="L1329" s="19">
        <f>VLOOKUP($A1329,'PtEverglades GTs'!$A:$Z,17,0)</f>
        <v>42705</v>
      </c>
      <c r="M1329" s="6">
        <f>VLOOKUP($A1329,'PtEverglades GTs'!$A:$Z,24,0)</f>
        <v>0</v>
      </c>
      <c r="N1329" s="6">
        <f>VLOOKUP($A1329,'PtEverglades GTs'!$A:$Z,25,0)</f>
        <v>0</v>
      </c>
      <c r="O1329" s="6">
        <f>VLOOKUP($A1329,'PtEverglades GTs'!$A:$Z,26,0)</f>
        <v>0</v>
      </c>
      <c r="P1329" s="6">
        <f t="shared" si="22"/>
        <v>0</v>
      </c>
    </row>
    <row r="1330" spans="1:16" x14ac:dyDescent="0.25">
      <c r="A1330" s="11">
        <v>50221</v>
      </c>
      <c r="B1330" s="11" t="s">
        <v>30</v>
      </c>
      <c r="C1330" s="11" t="s">
        <v>36</v>
      </c>
      <c r="D1330" s="11" t="s">
        <v>192</v>
      </c>
      <c r="E1330" s="11" t="s">
        <v>193</v>
      </c>
      <c r="F1330" s="18">
        <v>35612</v>
      </c>
      <c r="G1330" s="19">
        <v>35612</v>
      </c>
      <c r="H1330" s="11" t="s">
        <v>20</v>
      </c>
      <c r="I1330" s="11" t="s">
        <v>69</v>
      </c>
      <c r="J1330" s="11" t="s">
        <v>199</v>
      </c>
      <c r="K1330" s="11" t="s">
        <v>23</v>
      </c>
      <c r="L1330" s="19">
        <f>VLOOKUP($A1330,'PtEverglades GTs'!$A:$Z,17,0)</f>
        <v>42705</v>
      </c>
      <c r="M1330" s="6">
        <f>VLOOKUP($A1330,'PtEverglades GTs'!$A:$Z,24,0)</f>
        <v>0</v>
      </c>
      <c r="N1330" s="6">
        <f>VLOOKUP($A1330,'PtEverglades GTs'!$A:$Z,25,0)</f>
        <v>0</v>
      </c>
      <c r="O1330" s="6">
        <f>VLOOKUP($A1330,'PtEverglades GTs'!$A:$Z,26,0)</f>
        <v>0</v>
      </c>
      <c r="P1330" s="6">
        <f t="shared" si="22"/>
        <v>0</v>
      </c>
    </row>
    <row r="1331" spans="1:16" x14ac:dyDescent="0.25">
      <c r="A1331" s="11">
        <v>50420</v>
      </c>
      <c r="B1331" s="11" t="s">
        <v>30</v>
      </c>
      <c r="C1331" s="11" t="s">
        <v>36</v>
      </c>
      <c r="D1331" s="11" t="s">
        <v>192</v>
      </c>
      <c r="E1331" s="11" t="s">
        <v>90</v>
      </c>
      <c r="F1331" s="18">
        <v>26115</v>
      </c>
      <c r="G1331" s="19">
        <v>26115</v>
      </c>
      <c r="H1331" s="11" t="s">
        <v>20</v>
      </c>
      <c r="I1331" s="11" t="s">
        <v>69</v>
      </c>
      <c r="J1331" s="11" t="s">
        <v>223</v>
      </c>
      <c r="K1331" s="11" t="s">
        <v>23</v>
      </c>
      <c r="L1331" s="19">
        <f>VLOOKUP($A1331,'PtEverglades GTs'!$A:$Z,17,0)</f>
        <v>42705</v>
      </c>
      <c r="M1331" s="6">
        <f>VLOOKUP($A1331,'PtEverglades GTs'!$A:$Z,24,0)</f>
        <v>0</v>
      </c>
      <c r="N1331" s="6">
        <f>VLOOKUP($A1331,'PtEverglades GTs'!$A:$Z,25,0)</f>
        <v>0</v>
      </c>
      <c r="O1331" s="6">
        <f>VLOOKUP($A1331,'PtEverglades GTs'!$A:$Z,26,0)</f>
        <v>0</v>
      </c>
      <c r="P1331" s="6">
        <f t="shared" si="22"/>
        <v>0</v>
      </c>
    </row>
    <row r="1332" spans="1:16" x14ac:dyDescent="0.25">
      <c r="A1332" s="11">
        <v>50427</v>
      </c>
      <c r="B1332" s="11" t="s">
        <v>30</v>
      </c>
      <c r="C1332" s="11" t="s">
        <v>36</v>
      </c>
      <c r="D1332" s="11" t="s">
        <v>192</v>
      </c>
      <c r="E1332" s="11" t="s">
        <v>90</v>
      </c>
      <c r="F1332" s="18">
        <v>26115</v>
      </c>
      <c r="G1332" s="19">
        <v>26115</v>
      </c>
      <c r="H1332" s="11" t="s">
        <v>20</v>
      </c>
      <c r="I1332" s="11" t="s">
        <v>69</v>
      </c>
      <c r="J1332" s="11" t="s">
        <v>225</v>
      </c>
      <c r="K1332" s="11" t="s">
        <v>23</v>
      </c>
      <c r="L1332" s="19">
        <f>VLOOKUP($A1332,'PtEverglades GTs'!$A:$Z,17,0)</f>
        <v>42705</v>
      </c>
      <c r="M1332" s="6">
        <f>VLOOKUP($A1332,'PtEverglades GTs'!$A:$Z,24,0)</f>
        <v>0</v>
      </c>
      <c r="N1332" s="6">
        <f>VLOOKUP($A1332,'PtEverglades GTs'!$A:$Z,25,0)</f>
        <v>0</v>
      </c>
      <c r="O1332" s="6">
        <f>VLOOKUP($A1332,'PtEverglades GTs'!$A:$Z,26,0)</f>
        <v>0</v>
      </c>
      <c r="P1332" s="6">
        <f t="shared" si="22"/>
        <v>0</v>
      </c>
    </row>
    <row r="1333" spans="1:16" x14ac:dyDescent="0.25">
      <c r="A1333" s="11">
        <v>818637</v>
      </c>
      <c r="B1333" s="11" t="s">
        <v>30</v>
      </c>
      <c r="C1333" s="11" t="s">
        <v>36</v>
      </c>
      <c r="D1333" s="11" t="s">
        <v>49</v>
      </c>
      <c r="E1333" s="11" t="s">
        <v>86</v>
      </c>
      <c r="F1333" s="18">
        <v>31594</v>
      </c>
      <c r="G1333" s="19">
        <v>31594</v>
      </c>
      <c r="H1333" s="11" t="s">
        <v>68</v>
      </c>
      <c r="I1333" s="11" t="s">
        <v>48</v>
      </c>
      <c r="J1333" s="11" t="s">
        <v>70</v>
      </c>
      <c r="K1333" s="11" t="s">
        <v>23</v>
      </c>
      <c r="L1333" s="19">
        <f>VLOOKUP($A1333,'PtEverglades GTs'!$A:$Z,17,0)</f>
        <v>42705</v>
      </c>
      <c r="M1333" s="6">
        <f>VLOOKUP($A1333,'PtEverglades GTs'!$A:$Z,24,0)</f>
        <v>0</v>
      </c>
      <c r="N1333" s="6">
        <f>VLOOKUP($A1333,'PtEverglades GTs'!$A:$Z,25,0)</f>
        <v>0</v>
      </c>
      <c r="O1333" s="6">
        <f>VLOOKUP($A1333,'PtEverglades GTs'!$A:$Z,26,0)</f>
        <v>0</v>
      </c>
      <c r="P1333" s="6">
        <f t="shared" si="22"/>
        <v>0</v>
      </c>
    </row>
    <row r="1334" spans="1:16" x14ac:dyDescent="0.25">
      <c r="A1334" s="11">
        <v>818638</v>
      </c>
      <c r="B1334" s="11" t="s">
        <v>30</v>
      </c>
      <c r="C1334" s="11" t="s">
        <v>36</v>
      </c>
      <c r="D1334" s="11" t="s">
        <v>49</v>
      </c>
      <c r="E1334" s="11" t="s">
        <v>38</v>
      </c>
      <c r="F1334" s="18">
        <v>33786</v>
      </c>
      <c r="G1334" s="19">
        <v>33786</v>
      </c>
      <c r="H1334" s="11" t="s">
        <v>68</v>
      </c>
      <c r="I1334" s="11" t="s">
        <v>48</v>
      </c>
      <c r="J1334" s="11" t="s">
        <v>70</v>
      </c>
      <c r="K1334" s="11" t="s">
        <v>23</v>
      </c>
      <c r="L1334" s="19">
        <f>VLOOKUP($A1334,'PtEverglades GTs'!$A:$Z,17,0)</f>
        <v>42705</v>
      </c>
      <c r="M1334" s="6">
        <f>VLOOKUP($A1334,'PtEverglades GTs'!$A:$Z,24,0)</f>
        <v>0</v>
      </c>
      <c r="N1334" s="6">
        <f>VLOOKUP($A1334,'PtEverglades GTs'!$A:$Z,25,0)</f>
        <v>0</v>
      </c>
      <c r="O1334" s="6">
        <f>VLOOKUP($A1334,'PtEverglades GTs'!$A:$Z,26,0)</f>
        <v>0</v>
      </c>
      <c r="P1334" s="6">
        <f t="shared" si="22"/>
        <v>0</v>
      </c>
    </row>
    <row r="1335" spans="1:16" x14ac:dyDescent="0.25">
      <c r="A1335" s="11">
        <v>818639</v>
      </c>
      <c r="B1335" s="11" t="s">
        <v>30</v>
      </c>
      <c r="C1335" s="11" t="s">
        <v>36</v>
      </c>
      <c r="D1335" s="11" t="s">
        <v>49</v>
      </c>
      <c r="E1335" s="11" t="s">
        <v>138</v>
      </c>
      <c r="F1335" s="18">
        <v>34151</v>
      </c>
      <c r="G1335" s="19">
        <v>34151</v>
      </c>
      <c r="H1335" s="11" t="s">
        <v>68</v>
      </c>
      <c r="I1335" s="11" t="s">
        <v>48</v>
      </c>
      <c r="J1335" s="11" t="s">
        <v>70</v>
      </c>
      <c r="K1335" s="11" t="s">
        <v>23</v>
      </c>
      <c r="L1335" s="19">
        <f>VLOOKUP($A1335,'PtEverglades GTs'!$A:$Z,17,0)</f>
        <v>42705</v>
      </c>
      <c r="M1335" s="6">
        <f>VLOOKUP($A1335,'PtEverglades GTs'!$A:$Z,24,0)</f>
        <v>0</v>
      </c>
      <c r="N1335" s="6">
        <f>VLOOKUP($A1335,'PtEverglades GTs'!$A:$Z,25,0)</f>
        <v>0</v>
      </c>
      <c r="O1335" s="6">
        <f>VLOOKUP($A1335,'PtEverglades GTs'!$A:$Z,26,0)</f>
        <v>0</v>
      </c>
      <c r="P1335" s="6">
        <f t="shared" si="22"/>
        <v>0</v>
      </c>
    </row>
    <row r="1336" spans="1:16" x14ac:dyDescent="0.25">
      <c r="A1336" s="11">
        <v>818640</v>
      </c>
      <c r="B1336" s="11" t="s">
        <v>30</v>
      </c>
      <c r="C1336" s="11" t="s">
        <v>36</v>
      </c>
      <c r="D1336" s="11" t="s">
        <v>49</v>
      </c>
      <c r="E1336" s="11" t="s">
        <v>227</v>
      </c>
      <c r="F1336" s="18">
        <v>34516</v>
      </c>
      <c r="G1336" s="19">
        <v>34516</v>
      </c>
      <c r="H1336" s="11" t="s">
        <v>68</v>
      </c>
      <c r="I1336" s="11" t="s">
        <v>48</v>
      </c>
      <c r="J1336" s="11" t="s">
        <v>70</v>
      </c>
      <c r="K1336" s="11" t="s">
        <v>23</v>
      </c>
      <c r="L1336" s="19">
        <f>VLOOKUP($A1336,'PtEverglades GTs'!$A:$Z,17,0)</f>
        <v>42705</v>
      </c>
      <c r="M1336" s="6">
        <f>VLOOKUP($A1336,'PtEverglades GTs'!$A:$Z,24,0)</f>
        <v>0</v>
      </c>
      <c r="N1336" s="6">
        <f>VLOOKUP($A1336,'PtEverglades GTs'!$A:$Z,25,0)</f>
        <v>0</v>
      </c>
      <c r="O1336" s="6">
        <f>VLOOKUP($A1336,'PtEverglades GTs'!$A:$Z,26,0)</f>
        <v>0</v>
      </c>
      <c r="P1336" s="6">
        <f t="shared" si="22"/>
        <v>0</v>
      </c>
    </row>
    <row r="1337" spans="1:16" x14ac:dyDescent="0.25">
      <c r="A1337" s="11">
        <v>818641</v>
      </c>
      <c r="B1337" s="11" t="s">
        <v>30</v>
      </c>
      <c r="C1337" s="11" t="s">
        <v>36</v>
      </c>
      <c r="D1337" s="11" t="s">
        <v>49</v>
      </c>
      <c r="E1337" s="11" t="s">
        <v>227</v>
      </c>
      <c r="F1337" s="18">
        <v>34516</v>
      </c>
      <c r="G1337" s="19">
        <v>34516</v>
      </c>
      <c r="H1337" s="11" t="s">
        <v>68</v>
      </c>
      <c r="I1337" s="11" t="s">
        <v>48</v>
      </c>
      <c r="J1337" s="11" t="s">
        <v>70</v>
      </c>
      <c r="K1337" s="11" t="s">
        <v>23</v>
      </c>
      <c r="L1337" s="19">
        <f>VLOOKUP($A1337,'PtEverglades GTs'!$A:$Z,17,0)</f>
        <v>42705</v>
      </c>
      <c r="M1337" s="6">
        <f>VLOOKUP($A1337,'PtEverglades GTs'!$A:$Z,24,0)</f>
        <v>0</v>
      </c>
      <c r="N1337" s="6">
        <f>VLOOKUP($A1337,'PtEverglades GTs'!$A:$Z,25,0)</f>
        <v>0</v>
      </c>
      <c r="O1337" s="6">
        <f>VLOOKUP($A1337,'PtEverglades GTs'!$A:$Z,26,0)</f>
        <v>0</v>
      </c>
      <c r="P1337" s="6">
        <f t="shared" si="22"/>
        <v>0</v>
      </c>
    </row>
    <row r="1338" spans="1:16" x14ac:dyDescent="0.25">
      <c r="A1338" s="11">
        <v>818642</v>
      </c>
      <c r="B1338" s="11" t="s">
        <v>30</v>
      </c>
      <c r="C1338" s="11" t="s">
        <v>36</v>
      </c>
      <c r="D1338" s="11" t="s">
        <v>49</v>
      </c>
      <c r="E1338" s="11" t="s">
        <v>227</v>
      </c>
      <c r="F1338" s="18">
        <v>34516</v>
      </c>
      <c r="G1338" s="19">
        <v>34516</v>
      </c>
      <c r="H1338" s="11" t="s">
        <v>68</v>
      </c>
      <c r="I1338" s="11" t="s">
        <v>48</v>
      </c>
      <c r="J1338" s="11" t="s">
        <v>70</v>
      </c>
      <c r="K1338" s="11" t="s">
        <v>23</v>
      </c>
      <c r="L1338" s="19">
        <f>VLOOKUP($A1338,'PtEverglades GTs'!$A:$Z,17,0)</f>
        <v>42705</v>
      </c>
      <c r="M1338" s="6">
        <f>VLOOKUP($A1338,'PtEverglades GTs'!$A:$Z,24,0)</f>
        <v>0</v>
      </c>
      <c r="N1338" s="6">
        <f>VLOOKUP($A1338,'PtEverglades GTs'!$A:$Z,25,0)</f>
        <v>0</v>
      </c>
      <c r="O1338" s="6">
        <f>VLOOKUP($A1338,'PtEverglades GTs'!$A:$Z,26,0)</f>
        <v>0</v>
      </c>
      <c r="P1338" s="6">
        <f t="shared" si="22"/>
        <v>0</v>
      </c>
    </row>
    <row r="1339" spans="1:16" x14ac:dyDescent="0.25">
      <c r="A1339" s="11">
        <v>818643</v>
      </c>
      <c r="B1339" s="11" t="s">
        <v>30</v>
      </c>
      <c r="C1339" s="11" t="s">
        <v>36</v>
      </c>
      <c r="D1339" s="11" t="s">
        <v>49</v>
      </c>
      <c r="E1339" s="11" t="s">
        <v>227</v>
      </c>
      <c r="F1339" s="18">
        <v>34516</v>
      </c>
      <c r="G1339" s="19">
        <v>34516</v>
      </c>
      <c r="H1339" s="11" t="s">
        <v>68</v>
      </c>
      <c r="I1339" s="11" t="s">
        <v>48</v>
      </c>
      <c r="J1339" s="11" t="s">
        <v>70</v>
      </c>
      <c r="K1339" s="11" t="s">
        <v>23</v>
      </c>
      <c r="L1339" s="19">
        <f>VLOOKUP($A1339,'PtEverglades GTs'!$A:$Z,17,0)</f>
        <v>42705</v>
      </c>
      <c r="M1339" s="6">
        <f>VLOOKUP($A1339,'PtEverglades GTs'!$A:$Z,24,0)</f>
        <v>0</v>
      </c>
      <c r="N1339" s="6">
        <f>VLOOKUP($A1339,'PtEverglades GTs'!$A:$Z,25,0)</f>
        <v>0</v>
      </c>
      <c r="O1339" s="6">
        <f>VLOOKUP($A1339,'PtEverglades GTs'!$A:$Z,26,0)</f>
        <v>0</v>
      </c>
      <c r="P1339" s="6">
        <f t="shared" si="22"/>
        <v>0</v>
      </c>
    </row>
    <row r="1340" spans="1:16" x14ac:dyDescent="0.25">
      <c r="A1340" s="11">
        <v>818644</v>
      </c>
      <c r="B1340" s="11" t="s">
        <v>30</v>
      </c>
      <c r="C1340" s="11" t="s">
        <v>36</v>
      </c>
      <c r="D1340" s="11" t="s">
        <v>49</v>
      </c>
      <c r="E1340" s="11" t="s">
        <v>227</v>
      </c>
      <c r="F1340" s="18">
        <v>34516</v>
      </c>
      <c r="G1340" s="19">
        <v>34516</v>
      </c>
      <c r="H1340" s="11" t="s">
        <v>68</v>
      </c>
      <c r="I1340" s="11" t="s">
        <v>48</v>
      </c>
      <c r="J1340" s="11" t="s">
        <v>70</v>
      </c>
      <c r="K1340" s="11" t="s">
        <v>23</v>
      </c>
      <c r="L1340" s="19">
        <f>VLOOKUP($A1340,'PtEverglades GTs'!$A:$Z,17,0)</f>
        <v>42705</v>
      </c>
      <c r="M1340" s="6">
        <f>VLOOKUP($A1340,'PtEverglades GTs'!$A:$Z,24,0)</f>
        <v>0</v>
      </c>
      <c r="N1340" s="6">
        <f>VLOOKUP($A1340,'PtEverglades GTs'!$A:$Z,25,0)</f>
        <v>0</v>
      </c>
      <c r="O1340" s="6">
        <f>VLOOKUP($A1340,'PtEverglades GTs'!$A:$Z,26,0)</f>
        <v>0</v>
      </c>
      <c r="P1340" s="6">
        <f t="shared" si="22"/>
        <v>0</v>
      </c>
    </row>
    <row r="1341" spans="1:16" x14ac:dyDescent="0.25">
      <c r="A1341" s="11">
        <v>818645</v>
      </c>
      <c r="B1341" s="11" t="s">
        <v>30</v>
      </c>
      <c r="C1341" s="11" t="s">
        <v>36</v>
      </c>
      <c r="D1341" s="11" t="s">
        <v>49</v>
      </c>
      <c r="E1341" s="11" t="s">
        <v>227</v>
      </c>
      <c r="F1341" s="18">
        <v>34516</v>
      </c>
      <c r="G1341" s="19">
        <v>34516</v>
      </c>
      <c r="H1341" s="11" t="s">
        <v>68</v>
      </c>
      <c r="I1341" s="11" t="s">
        <v>48</v>
      </c>
      <c r="J1341" s="11" t="s">
        <v>70</v>
      </c>
      <c r="K1341" s="11" t="s">
        <v>23</v>
      </c>
      <c r="L1341" s="19">
        <f>VLOOKUP($A1341,'PtEverglades GTs'!$A:$Z,17,0)</f>
        <v>42705</v>
      </c>
      <c r="M1341" s="6">
        <f>VLOOKUP($A1341,'PtEverglades GTs'!$A:$Z,24,0)</f>
        <v>0</v>
      </c>
      <c r="N1341" s="6">
        <f>VLOOKUP($A1341,'PtEverglades GTs'!$A:$Z,25,0)</f>
        <v>0</v>
      </c>
      <c r="O1341" s="6">
        <f>VLOOKUP($A1341,'PtEverglades GTs'!$A:$Z,26,0)</f>
        <v>0</v>
      </c>
      <c r="P1341" s="6">
        <f t="shared" si="22"/>
        <v>0</v>
      </c>
    </row>
    <row r="1342" spans="1:16" x14ac:dyDescent="0.25">
      <c r="A1342" s="11">
        <v>818646</v>
      </c>
      <c r="B1342" s="11" t="s">
        <v>30</v>
      </c>
      <c r="C1342" s="11" t="s">
        <v>36</v>
      </c>
      <c r="D1342" s="11" t="s">
        <v>49</v>
      </c>
      <c r="E1342" s="11" t="s">
        <v>227</v>
      </c>
      <c r="F1342" s="18">
        <v>34516</v>
      </c>
      <c r="G1342" s="19">
        <v>34516</v>
      </c>
      <c r="H1342" s="11" t="s">
        <v>68</v>
      </c>
      <c r="I1342" s="11" t="s">
        <v>48</v>
      </c>
      <c r="J1342" s="11" t="s">
        <v>70</v>
      </c>
      <c r="K1342" s="11" t="s">
        <v>23</v>
      </c>
      <c r="L1342" s="19">
        <f>VLOOKUP($A1342,'PtEverglades GTs'!$A:$Z,17,0)</f>
        <v>42705</v>
      </c>
      <c r="M1342" s="6">
        <f>VLOOKUP($A1342,'PtEverglades GTs'!$A:$Z,24,0)</f>
        <v>0</v>
      </c>
      <c r="N1342" s="6">
        <f>VLOOKUP($A1342,'PtEverglades GTs'!$A:$Z,25,0)</f>
        <v>0</v>
      </c>
      <c r="O1342" s="6">
        <f>VLOOKUP($A1342,'PtEverglades GTs'!$A:$Z,26,0)</f>
        <v>0</v>
      </c>
      <c r="P1342" s="6">
        <f t="shared" si="22"/>
        <v>0</v>
      </c>
    </row>
    <row r="1343" spans="1:16" x14ac:dyDescent="0.25">
      <c r="A1343" s="11">
        <v>818647</v>
      </c>
      <c r="B1343" s="11" t="s">
        <v>30</v>
      </c>
      <c r="C1343" s="11" t="s">
        <v>36</v>
      </c>
      <c r="D1343" s="11" t="s">
        <v>49</v>
      </c>
      <c r="E1343" s="11" t="s">
        <v>227</v>
      </c>
      <c r="F1343" s="18">
        <v>34516</v>
      </c>
      <c r="G1343" s="19">
        <v>34516</v>
      </c>
      <c r="H1343" s="11" t="s">
        <v>68</v>
      </c>
      <c r="I1343" s="11" t="s">
        <v>48</v>
      </c>
      <c r="J1343" s="11" t="s">
        <v>70</v>
      </c>
      <c r="K1343" s="11" t="s">
        <v>23</v>
      </c>
      <c r="L1343" s="19">
        <f>VLOOKUP($A1343,'PtEverglades GTs'!$A:$Z,17,0)</f>
        <v>42705</v>
      </c>
      <c r="M1343" s="6">
        <f>VLOOKUP($A1343,'PtEverglades GTs'!$A:$Z,24,0)</f>
        <v>0</v>
      </c>
      <c r="N1343" s="6">
        <f>VLOOKUP($A1343,'PtEverglades GTs'!$A:$Z,25,0)</f>
        <v>0</v>
      </c>
      <c r="O1343" s="6">
        <f>VLOOKUP($A1343,'PtEverglades GTs'!$A:$Z,26,0)</f>
        <v>0</v>
      </c>
      <c r="P1343" s="6">
        <f t="shared" si="22"/>
        <v>0</v>
      </c>
    </row>
    <row r="1344" spans="1:16" x14ac:dyDescent="0.25">
      <c r="A1344" s="11">
        <v>818648</v>
      </c>
      <c r="B1344" s="11" t="s">
        <v>30</v>
      </c>
      <c r="C1344" s="11" t="s">
        <v>36</v>
      </c>
      <c r="D1344" s="11" t="s">
        <v>49</v>
      </c>
      <c r="E1344" s="11" t="s">
        <v>227</v>
      </c>
      <c r="F1344" s="18">
        <v>34516</v>
      </c>
      <c r="G1344" s="19">
        <v>34516</v>
      </c>
      <c r="H1344" s="11" t="s">
        <v>68</v>
      </c>
      <c r="I1344" s="11" t="s">
        <v>48</v>
      </c>
      <c r="J1344" s="11" t="s">
        <v>70</v>
      </c>
      <c r="K1344" s="11" t="s">
        <v>23</v>
      </c>
      <c r="L1344" s="19">
        <f>VLOOKUP($A1344,'PtEverglades GTs'!$A:$Z,17,0)</f>
        <v>42705</v>
      </c>
      <c r="M1344" s="6">
        <f>VLOOKUP($A1344,'PtEverglades GTs'!$A:$Z,24,0)</f>
        <v>0</v>
      </c>
      <c r="N1344" s="6">
        <f>VLOOKUP($A1344,'PtEverglades GTs'!$A:$Z,25,0)</f>
        <v>0</v>
      </c>
      <c r="O1344" s="6">
        <f>VLOOKUP($A1344,'PtEverglades GTs'!$A:$Z,26,0)</f>
        <v>0</v>
      </c>
      <c r="P1344" s="6">
        <f t="shared" si="22"/>
        <v>0</v>
      </c>
    </row>
    <row r="1345" spans="1:16" x14ac:dyDescent="0.25">
      <c r="A1345" s="11">
        <v>818649</v>
      </c>
      <c r="B1345" s="11" t="s">
        <v>30</v>
      </c>
      <c r="C1345" s="11" t="s">
        <v>36</v>
      </c>
      <c r="D1345" s="11" t="s">
        <v>49</v>
      </c>
      <c r="E1345" s="11" t="s">
        <v>227</v>
      </c>
      <c r="F1345" s="18">
        <v>34516</v>
      </c>
      <c r="G1345" s="19">
        <v>34516</v>
      </c>
      <c r="H1345" s="11" t="s">
        <v>68</v>
      </c>
      <c r="I1345" s="11" t="s">
        <v>48</v>
      </c>
      <c r="J1345" s="11" t="s">
        <v>70</v>
      </c>
      <c r="K1345" s="11" t="s">
        <v>23</v>
      </c>
      <c r="L1345" s="19">
        <f>VLOOKUP($A1345,'PtEverglades GTs'!$A:$Z,17,0)</f>
        <v>42705</v>
      </c>
      <c r="M1345" s="6">
        <f>VLOOKUP($A1345,'PtEverglades GTs'!$A:$Z,24,0)</f>
        <v>0</v>
      </c>
      <c r="N1345" s="6">
        <f>VLOOKUP($A1345,'PtEverglades GTs'!$A:$Z,25,0)</f>
        <v>0</v>
      </c>
      <c r="O1345" s="6">
        <f>VLOOKUP($A1345,'PtEverglades GTs'!$A:$Z,26,0)</f>
        <v>0</v>
      </c>
      <c r="P1345" s="6">
        <f t="shared" si="22"/>
        <v>0</v>
      </c>
    </row>
    <row r="1346" spans="1:16" x14ac:dyDescent="0.25">
      <c r="A1346" s="11">
        <v>818650</v>
      </c>
      <c r="B1346" s="11" t="s">
        <v>30</v>
      </c>
      <c r="C1346" s="11" t="s">
        <v>36</v>
      </c>
      <c r="D1346" s="11" t="s">
        <v>49</v>
      </c>
      <c r="E1346" s="11" t="s">
        <v>227</v>
      </c>
      <c r="F1346" s="18">
        <v>34516</v>
      </c>
      <c r="G1346" s="19">
        <v>34516</v>
      </c>
      <c r="H1346" s="11" t="s">
        <v>68</v>
      </c>
      <c r="I1346" s="11" t="s">
        <v>48</v>
      </c>
      <c r="J1346" s="11" t="s">
        <v>70</v>
      </c>
      <c r="K1346" s="11" t="s">
        <v>23</v>
      </c>
      <c r="L1346" s="19">
        <f>VLOOKUP($A1346,'PtEverglades GTs'!$A:$Z,17,0)</f>
        <v>42705</v>
      </c>
      <c r="M1346" s="6">
        <f>VLOOKUP($A1346,'PtEverglades GTs'!$A:$Z,24,0)</f>
        <v>0</v>
      </c>
      <c r="N1346" s="6">
        <f>VLOOKUP($A1346,'PtEverglades GTs'!$A:$Z,25,0)</f>
        <v>0</v>
      </c>
      <c r="O1346" s="6">
        <f>VLOOKUP($A1346,'PtEverglades GTs'!$A:$Z,26,0)</f>
        <v>0</v>
      </c>
      <c r="P1346" s="6">
        <f t="shared" si="22"/>
        <v>0</v>
      </c>
    </row>
    <row r="1347" spans="1:16" x14ac:dyDescent="0.25">
      <c r="A1347" s="11">
        <v>818651</v>
      </c>
      <c r="B1347" s="11" t="s">
        <v>30</v>
      </c>
      <c r="C1347" s="11" t="s">
        <v>36</v>
      </c>
      <c r="D1347" s="11" t="s">
        <v>49</v>
      </c>
      <c r="E1347" s="11" t="s">
        <v>227</v>
      </c>
      <c r="F1347" s="18">
        <v>34516</v>
      </c>
      <c r="G1347" s="19">
        <v>34516</v>
      </c>
      <c r="H1347" s="11" t="s">
        <v>68</v>
      </c>
      <c r="I1347" s="11" t="s">
        <v>48</v>
      </c>
      <c r="J1347" s="11" t="s">
        <v>70</v>
      </c>
      <c r="K1347" s="11" t="s">
        <v>23</v>
      </c>
      <c r="L1347" s="19">
        <f>VLOOKUP($A1347,'PtEverglades GTs'!$A:$Z,17,0)</f>
        <v>42705</v>
      </c>
      <c r="M1347" s="6">
        <f>VLOOKUP($A1347,'PtEverglades GTs'!$A:$Z,24,0)</f>
        <v>0</v>
      </c>
      <c r="N1347" s="6">
        <f>VLOOKUP($A1347,'PtEverglades GTs'!$A:$Z,25,0)</f>
        <v>0</v>
      </c>
      <c r="O1347" s="6">
        <f>VLOOKUP($A1347,'PtEverglades GTs'!$A:$Z,26,0)</f>
        <v>0</v>
      </c>
      <c r="P1347" s="6">
        <f t="shared" si="22"/>
        <v>0</v>
      </c>
    </row>
    <row r="1348" spans="1:16" x14ac:dyDescent="0.25">
      <c r="A1348" s="11">
        <v>818652</v>
      </c>
      <c r="B1348" s="11" t="s">
        <v>30</v>
      </c>
      <c r="C1348" s="11" t="s">
        <v>36</v>
      </c>
      <c r="D1348" s="11" t="s">
        <v>49</v>
      </c>
      <c r="E1348" s="11" t="s">
        <v>189</v>
      </c>
      <c r="F1348" s="18">
        <v>35247</v>
      </c>
      <c r="G1348" s="19">
        <v>35247</v>
      </c>
      <c r="H1348" s="11" t="s">
        <v>68</v>
      </c>
      <c r="I1348" s="11" t="s">
        <v>48</v>
      </c>
      <c r="J1348" s="11" t="s">
        <v>70</v>
      </c>
      <c r="K1348" s="11" t="s">
        <v>23</v>
      </c>
      <c r="L1348" s="19">
        <f>VLOOKUP($A1348,'PtEverglades GTs'!$A:$Z,17,0)</f>
        <v>42705</v>
      </c>
      <c r="M1348" s="6">
        <f>VLOOKUP($A1348,'PtEverglades GTs'!$A:$Z,24,0)</f>
        <v>0</v>
      </c>
      <c r="N1348" s="6">
        <f>VLOOKUP($A1348,'PtEverglades GTs'!$A:$Z,25,0)</f>
        <v>0</v>
      </c>
      <c r="O1348" s="6">
        <f>VLOOKUP($A1348,'PtEverglades GTs'!$A:$Z,26,0)</f>
        <v>0</v>
      </c>
      <c r="P1348" s="6">
        <f t="shared" si="22"/>
        <v>0</v>
      </c>
    </row>
    <row r="1349" spans="1:16" x14ac:dyDescent="0.25">
      <c r="A1349" s="11">
        <v>818653</v>
      </c>
      <c r="B1349" s="11" t="s">
        <v>30</v>
      </c>
      <c r="C1349" s="11" t="s">
        <v>36</v>
      </c>
      <c r="D1349" s="11" t="s">
        <v>49</v>
      </c>
      <c r="E1349" s="11" t="s">
        <v>92</v>
      </c>
      <c r="F1349" s="18">
        <v>36708</v>
      </c>
      <c r="G1349" s="19">
        <v>36708</v>
      </c>
      <c r="H1349" s="11" t="s">
        <v>68</v>
      </c>
      <c r="I1349" s="11" t="s">
        <v>48</v>
      </c>
      <c r="J1349" s="11" t="s">
        <v>70</v>
      </c>
      <c r="K1349" s="11" t="s">
        <v>23</v>
      </c>
      <c r="L1349" s="19">
        <f>VLOOKUP($A1349,'PtEverglades GTs'!$A:$Z,17,0)</f>
        <v>42705</v>
      </c>
      <c r="M1349" s="6">
        <f>VLOOKUP($A1349,'PtEverglades GTs'!$A:$Z,24,0)</f>
        <v>0</v>
      </c>
      <c r="N1349" s="6">
        <f>VLOOKUP($A1349,'PtEverglades GTs'!$A:$Z,25,0)</f>
        <v>0</v>
      </c>
      <c r="O1349" s="6">
        <f>VLOOKUP($A1349,'PtEverglades GTs'!$A:$Z,26,0)</f>
        <v>0</v>
      </c>
      <c r="P1349" s="6">
        <f t="shared" si="22"/>
        <v>0</v>
      </c>
    </row>
    <row r="1350" spans="1:16" x14ac:dyDescent="0.25">
      <c r="A1350" s="11">
        <v>818654</v>
      </c>
      <c r="B1350" s="11" t="s">
        <v>30</v>
      </c>
      <c r="C1350" s="11" t="s">
        <v>36</v>
      </c>
      <c r="D1350" s="11" t="s">
        <v>49</v>
      </c>
      <c r="E1350" s="11" t="s">
        <v>92</v>
      </c>
      <c r="F1350" s="18">
        <v>36708</v>
      </c>
      <c r="G1350" s="19">
        <v>36708</v>
      </c>
      <c r="H1350" s="11" t="s">
        <v>68</v>
      </c>
      <c r="I1350" s="11" t="s">
        <v>48</v>
      </c>
      <c r="J1350" s="11" t="s">
        <v>70</v>
      </c>
      <c r="K1350" s="11" t="s">
        <v>23</v>
      </c>
      <c r="L1350" s="19">
        <f>VLOOKUP($A1350,'PtEverglades GTs'!$A:$Z,17,0)</f>
        <v>42705</v>
      </c>
      <c r="M1350" s="6">
        <f>VLOOKUP($A1350,'PtEverglades GTs'!$A:$Z,24,0)</f>
        <v>0</v>
      </c>
      <c r="N1350" s="6">
        <f>VLOOKUP($A1350,'PtEverglades GTs'!$A:$Z,25,0)</f>
        <v>0</v>
      </c>
      <c r="O1350" s="6">
        <f>VLOOKUP($A1350,'PtEverglades GTs'!$A:$Z,26,0)</f>
        <v>0</v>
      </c>
      <c r="P1350" s="6">
        <f t="shared" si="22"/>
        <v>0</v>
      </c>
    </row>
    <row r="1351" spans="1:16" x14ac:dyDescent="0.25">
      <c r="A1351" s="11">
        <v>818655</v>
      </c>
      <c r="B1351" s="11" t="s">
        <v>30</v>
      </c>
      <c r="C1351" s="11" t="s">
        <v>36</v>
      </c>
      <c r="D1351" s="11" t="s">
        <v>49</v>
      </c>
      <c r="E1351" s="11" t="s">
        <v>72</v>
      </c>
      <c r="F1351" s="18">
        <v>37073</v>
      </c>
      <c r="G1351" s="19">
        <v>37073</v>
      </c>
      <c r="H1351" s="11" t="s">
        <v>68</v>
      </c>
      <c r="I1351" s="11" t="s">
        <v>48</v>
      </c>
      <c r="J1351" s="11" t="s">
        <v>70</v>
      </c>
      <c r="K1351" s="11" t="s">
        <v>23</v>
      </c>
      <c r="L1351" s="19">
        <f>VLOOKUP($A1351,'PtEverglades GTs'!$A:$Z,17,0)</f>
        <v>42705</v>
      </c>
      <c r="M1351" s="6">
        <f>VLOOKUP($A1351,'PtEverglades GTs'!$A:$Z,24,0)</f>
        <v>0</v>
      </c>
      <c r="N1351" s="6">
        <f>VLOOKUP($A1351,'PtEverglades GTs'!$A:$Z,25,0)</f>
        <v>0</v>
      </c>
      <c r="O1351" s="6">
        <f>VLOOKUP($A1351,'PtEverglades GTs'!$A:$Z,26,0)</f>
        <v>0</v>
      </c>
      <c r="P1351" s="6">
        <f t="shared" si="22"/>
        <v>0</v>
      </c>
    </row>
    <row r="1352" spans="1:16" x14ac:dyDescent="0.25">
      <c r="A1352" s="11">
        <v>58048300</v>
      </c>
      <c r="B1352" s="11" t="s">
        <v>30</v>
      </c>
      <c r="C1352" s="11" t="s">
        <v>36</v>
      </c>
      <c r="D1352" s="11" t="s">
        <v>49</v>
      </c>
      <c r="E1352" s="11" t="s">
        <v>391</v>
      </c>
      <c r="F1352" s="18">
        <v>38657</v>
      </c>
      <c r="G1352" s="19">
        <v>38657</v>
      </c>
      <c r="H1352" s="11" t="s">
        <v>68</v>
      </c>
      <c r="I1352" s="11" t="s">
        <v>48</v>
      </c>
      <c r="J1352" s="11" t="s">
        <v>70</v>
      </c>
      <c r="K1352" s="11" t="s">
        <v>23</v>
      </c>
      <c r="L1352" s="19">
        <f>VLOOKUP($A1352,'PtEverglades GTs'!$A:$Z,17,0)</f>
        <v>42705</v>
      </c>
      <c r="M1352" s="6">
        <f>VLOOKUP($A1352,'PtEverglades GTs'!$A:$Z,24,0)</f>
        <v>0</v>
      </c>
      <c r="N1352" s="6">
        <f>VLOOKUP($A1352,'PtEverglades GTs'!$A:$Z,25,0)</f>
        <v>0</v>
      </c>
      <c r="O1352" s="6">
        <f>VLOOKUP($A1352,'PtEverglades GTs'!$A:$Z,26,0)</f>
        <v>0</v>
      </c>
      <c r="P1352" s="6">
        <f t="shared" si="22"/>
        <v>0</v>
      </c>
    </row>
    <row r="1353" spans="1:16" x14ac:dyDescent="0.25">
      <c r="A1353" s="11">
        <v>20697524</v>
      </c>
      <c r="B1353" s="11" t="s">
        <v>30</v>
      </c>
      <c r="C1353" s="11" t="s">
        <v>36</v>
      </c>
      <c r="D1353" s="11" t="s">
        <v>49</v>
      </c>
      <c r="E1353" s="11" t="s">
        <v>389</v>
      </c>
      <c r="F1353" s="18">
        <v>37591</v>
      </c>
      <c r="G1353" s="19">
        <v>37591</v>
      </c>
      <c r="H1353" s="11" t="s">
        <v>68</v>
      </c>
      <c r="I1353" s="11" t="s">
        <v>48</v>
      </c>
      <c r="J1353" s="11" t="s">
        <v>70</v>
      </c>
      <c r="K1353" s="11" t="s">
        <v>23</v>
      </c>
      <c r="L1353" s="19">
        <f>VLOOKUP($A1353,'PtEverglades GTs'!$A:$Z,17,0)</f>
        <v>42705</v>
      </c>
      <c r="M1353" s="6">
        <f>VLOOKUP($A1353,'PtEverglades GTs'!$A:$Z,24,0)</f>
        <v>0</v>
      </c>
      <c r="N1353" s="6">
        <f>VLOOKUP($A1353,'PtEverglades GTs'!$A:$Z,25,0)</f>
        <v>0</v>
      </c>
      <c r="O1353" s="6">
        <f>VLOOKUP($A1353,'PtEverglades GTs'!$A:$Z,26,0)</f>
        <v>0</v>
      </c>
      <c r="P1353" s="6">
        <f t="shared" si="22"/>
        <v>0</v>
      </c>
    </row>
    <row r="1354" spans="1:16" x14ac:dyDescent="0.25">
      <c r="A1354" s="11">
        <v>21599614</v>
      </c>
      <c r="B1354" s="11" t="s">
        <v>30</v>
      </c>
      <c r="C1354" s="11" t="s">
        <v>36</v>
      </c>
      <c r="D1354" s="11" t="s">
        <v>49</v>
      </c>
      <c r="E1354" s="11" t="s">
        <v>396</v>
      </c>
      <c r="F1354" s="18">
        <v>37622</v>
      </c>
      <c r="G1354" s="19">
        <v>37622</v>
      </c>
      <c r="H1354" s="11" t="s">
        <v>68</v>
      </c>
      <c r="I1354" s="11" t="s">
        <v>48</v>
      </c>
      <c r="J1354" s="11" t="s">
        <v>70</v>
      </c>
      <c r="K1354" s="11" t="s">
        <v>23</v>
      </c>
      <c r="L1354" s="19">
        <f>VLOOKUP($A1354,'PtEverglades GTs'!$A:$Z,17,0)</f>
        <v>42705</v>
      </c>
      <c r="M1354" s="6">
        <f>VLOOKUP($A1354,'PtEverglades GTs'!$A:$Z,24,0)</f>
        <v>0</v>
      </c>
      <c r="N1354" s="6">
        <f>VLOOKUP($A1354,'PtEverglades GTs'!$A:$Z,25,0)</f>
        <v>0</v>
      </c>
      <c r="O1354" s="6">
        <f>VLOOKUP($A1354,'PtEverglades GTs'!$A:$Z,26,0)</f>
        <v>0</v>
      </c>
      <c r="P1354" s="6">
        <f t="shared" si="22"/>
        <v>0</v>
      </c>
    </row>
    <row r="1355" spans="1:16" x14ac:dyDescent="0.25">
      <c r="A1355" s="11">
        <v>38861018</v>
      </c>
      <c r="B1355" s="11" t="s">
        <v>30</v>
      </c>
      <c r="C1355" s="11" t="s">
        <v>36</v>
      </c>
      <c r="D1355" s="11" t="s">
        <v>49</v>
      </c>
      <c r="E1355" s="11" t="s">
        <v>396</v>
      </c>
      <c r="F1355" s="18">
        <v>37956</v>
      </c>
      <c r="G1355" s="19">
        <v>37956</v>
      </c>
      <c r="H1355" s="11" t="s">
        <v>68</v>
      </c>
      <c r="I1355" s="11" t="s">
        <v>48</v>
      </c>
      <c r="J1355" s="11" t="s">
        <v>70</v>
      </c>
      <c r="K1355" s="11" t="s">
        <v>23</v>
      </c>
      <c r="L1355" s="19">
        <f>VLOOKUP($A1355,'PtEverglades GTs'!$A:$Z,17,0)</f>
        <v>42705</v>
      </c>
      <c r="M1355" s="6">
        <f>VLOOKUP($A1355,'PtEverglades GTs'!$A:$Z,24,0)</f>
        <v>0</v>
      </c>
      <c r="N1355" s="6">
        <f>VLOOKUP($A1355,'PtEverglades GTs'!$A:$Z,25,0)</f>
        <v>0</v>
      </c>
      <c r="O1355" s="6">
        <f>VLOOKUP($A1355,'PtEverglades GTs'!$A:$Z,26,0)</f>
        <v>0</v>
      </c>
      <c r="P1355" s="6">
        <f t="shared" si="22"/>
        <v>0</v>
      </c>
    </row>
    <row r="1356" spans="1:16" x14ac:dyDescent="0.25">
      <c r="A1356" s="11">
        <v>40411072</v>
      </c>
      <c r="B1356" s="11" t="s">
        <v>30</v>
      </c>
      <c r="C1356" s="11" t="s">
        <v>36</v>
      </c>
      <c r="D1356" s="11" t="s">
        <v>49</v>
      </c>
      <c r="E1356" s="11" t="s">
        <v>396</v>
      </c>
      <c r="F1356" s="18">
        <v>37956</v>
      </c>
      <c r="G1356" s="19">
        <v>37987</v>
      </c>
      <c r="H1356" s="11" t="s">
        <v>68</v>
      </c>
      <c r="I1356" s="11" t="s">
        <v>48</v>
      </c>
      <c r="J1356" s="11" t="s">
        <v>70</v>
      </c>
      <c r="K1356" s="11" t="s">
        <v>23</v>
      </c>
      <c r="L1356" s="19">
        <f>VLOOKUP($A1356,'PtEverglades GTs'!$A:$Z,17,0)</f>
        <v>42705</v>
      </c>
      <c r="M1356" s="6">
        <f>VLOOKUP($A1356,'PtEverglades GTs'!$A:$Z,24,0)</f>
        <v>0</v>
      </c>
      <c r="N1356" s="6">
        <f>VLOOKUP($A1356,'PtEverglades GTs'!$A:$Z,25,0)</f>
        <v>0</v>
      </c>
      <c r="O1356" s="6">
        <f>VLOOKUP($A1356,'PtEverglades GTs'!$A:$Z,26,0)</f>
        <v>0</v>
      </c>
      <c r="P1356" s="6">
        <f t="shared" si="22"/>
        <v>0</v>
      </c>
    </row>
    <row r="1357" spans="1:16" x14ac:dyDescent="0.25">
      <c r="A1357" s="11">
        <v>44317640</v>
      </c>
      <c r="B1357" s="11" t="s">
        <v>30</v>
      </c>
      <c r="C1357" s="11" t="s">
        <v>36</v>
      </c>
      <c r="D1357" s="11" t="s">
        <v>49</v>
      </c>
      <c r="E1357" s="11" t="s">
        <v>390</v>
      </c>
      <c r="F1357" s="18">
        <v>38108</v>
      </c>
      <c r="G1357" s="19">
        <v>38108</v>
      </c>
      <c r="H1357" s="11" t="s">
        <v>68</v>
      </c>
      <c r="I1357" s="11" t="s">
        <v>48</v>
      </c>
      <c r="J1357" s="11" t="s">
        <v>70</v>
      </c>
      <c r="K1357" s="11" t="s">
        <v>23</v>
      </c>
      <c r="L1357" s="19">
        <f>VLOOKUP($A1357,'PtEverglades GTs'!$A:$Z,17,0)</f>
        <v>42705</v>
      </c>
      <c r="M1357" s="6">
        <f>VLOOKUP($A1357,'PtEverglades GTs'!$A:$Z,24,0)</f>
        <v>0</v>
      </c>
      <c r="N1357" s="6">
        <f>VLOOKUP($A1357,'PtEverglades GTs'!$A:$Z,25,0)</f>
        <v>0</v>
      </c>
      <c r="O1357" s="6">
        <f>VLOOKUP($A1357,'PtEverglades GTs'!$A:$Z,26,0)</f>
        <v>0</v>
      </c>
      <c r="P1357" s="6">
        <f t="shared" si="22"/>
        <v>0</v>
      </c>
    </row>
    <row r="1358" spans="1:16" x14ac:dyDescent="0.25">
      <c r="A1358" s="11">
        <v>44347498</v>
      </c>
      <c r="B1358" s="11" t="s">
        <v>30</v>
      </c>
      <c r="C1358" s="11" t="s">
        <v>36</v>
      </c>
      <c r="D1358" s="11" t="s">
        <v>49</v>
      </c>
      <c r="E1358" s="11" t="s">
        <v>390</v>
      </c>
      <c r="F1358" s="18">
        <v>38108</v>
      </c>
      <c r="G1358" s="19">
        <v>38108</v>
      </c>
      <c r="H1358" s="11" t="s">
        <v>68</v>
      </c>
      <c r="I1358" s="11" t="s">
        <v>48</v>
      </c>
      <c r="J1358" s="11" t="s">
        <v>70</v>
      </c>
      <c r="K1358" s="11" t="s">
        <v>23</v>
      </c>
      <c r="L1358" s="19">
        <f>VLOOKUP($A1358,'PtEverglades GTs'!$A:$Z,17,0)</f>
        <v>42705</v>
      </c>
      <c r="M1358" s="6">
        <f>VLOOKUP($A1358,'PtEverglades GTs'!$A:$Z,24,0)</f>
        <v>0</v>
      </c>
      <c r="N1358" s="6">
        <f>VLOOKUP($A1358,'PtEverglades GTs'!$A:$Z,25,0)</f>
        <v>0</v>
      </c>
      <c r="O1358" s="6">
        <f>VLOOKUP($A1358,'PtEverglades GTs'!$A:$Z,26,0)</f>
        <v>0</v>
      </c>
      <c r="P1358" s="6">
        <f t="shared" si="22"/>
        <v>0</v>
      </c>
    </row>
    <row r="1359" spans="1:16" x14ac:dyDescent="0.25">
      <c r="A1359" s="11">
        <v>44977114</v>
      </c>
      <c r="B1359" s="11" t="s">
        <v>30</v>
      </c>
      <c r="C1359" s="11" t="s">
        <v>36</v>
      </c>
      <c r="D1359" s="11" t="s">
        <v>49</v>
      </c>
      <c r="E1359" s="11" t="s">
        <v>390</v>
      </c>
      <c r="F1359" s="18">
        <v>38139</v>
      </c>
      <c r="G1359" s="19">
        <v>38139</v>
      </c>
      <c r="H1359" s="11" t="s">
        <v>68</v>
      </c>
      <c r="I1359" s="11" t="s">
        <v>48</v>
      </c>
      <c r="J1359" s="11" t="s">
        <v>70</v>
      </c>
      <c r="K1359" s="11" t="s">
        <v>23</v>
      </c>
      <c r="L1359" s="19">
        <f>VLOOKUP($A1359,'PtEverglades GTs'!$A:$Z,17,0)</f>
        <v>42705</v>
      </c>
      <c r="M1359" s="6">
        <f>VLOOKUP($A1359,'PtEverglades GTs'!$A:$Z,24,0)</f>
        <v>0</v>
      </c>
      <c r="N1359" s="6">
        <f>VLOOKUP($A1359,'PtEverglades GTs'!$A:$Z,25,0)</f>
        <v>0</v>
      </c>
      <c r="O1359" s="6">
        <f>VLOOKUP($A1359,'PtEverglades GTs'!$A:$Z,26,0)</f>
        <v>0</v>
      </c>
      <c r="P1359" s="6">
        <f t="shared" si="22"/>
        <v>0</v>
      </c>
    </row>
    <row r="1360" spans="1:16" x14ac:dyDescent="0.25">
      <c r="A1360" s="11">
        <v>45001437</v>
      </c>
      <c r="B1360" s="11" t="s">
        <v>30</v>
      </c>
      <c r="C1360" s="11" t="s">
        <v>36</v>
      </c>
      <c r="D1360" s="11" t="s">
        <v>49</v>
      </c>
      <c r="E1360" s="11" t="s">
        <v>390</v>
      </c>
      <c r="F1360" s="18">
        <v>38139</v>
      </c>
      <c r="G1360" s="19">
        <v>38139</v>
      </c>
      <c r="H1360" s="11" t="s">
        <v>68</v>
      </c>
      <c r="I1360" s="11" t="s">
        <v>48</v>
      </c>
      <c r="J1360" s="11" t="s">
        <v>70</v>
      </c>
      <c r="K1360" s="11" t="s">
        <v>23</v>
      </c>
      <c r="L1360" s="19">
        <f>VLOOKUP($A1360,'PtEverglades GTs'!$A:$Z,17,0)</f>
        <v>42705</v>
      </c>
      <c r="M1360" s="6">
        <f>VLOOKUP($A1360,'PtEverglades GTs'!$A:$Z,24,0)</f>
        <v>0</v>
      </c>
      <c r="N1360" s="6">
        <f>VLOOKUP($A1360,'PtEverglades GTs'!$A:$Z,25,0)</f>
        <v>0</v>
      </c>
      <c r="O1360" s="6">
        <f>VLOOKUP($A1360,'PtEverglades GTs'!$A:$Z,26,0)</f>
        <v>0</v>
      </c>
      <c r="P1360" s="6">
        <f t="shared" si="22"/>
        <v>0</v>
      </c>
    </row>
    <row r="1361" spans="1:16" x14ac:dyDescent="0.25">
      <c r="A1361" s="11">
        <v>46073433</v>
      </c>
      <c r="B1361" s="11" t="s">
        <v>30</v>
      </c>
      <c r="C1361" s="11" t="s">
        <v>36</v>
      </c>
      <c r="D1361" s="11" t="s">
        <v>49</v>
      </c>
      <c r="E1361" s="11" t="s">
        <v>390</v>
      </c>
      <c r="F1361" s="18">
        <v>38169</v>
      </c>
      <c r="G1361" s="19">
        <v>38169</v>
      </c>
      <c r="H1361" s="11" t="s">
        <v>68</v>
      </c>
      <c r="I1361" s="11" t="s">
        <v>48</v>
      </c>
      <c r="J1361" s="11" t="s">
        <v>70</v>
      </c>
      <c r="K1361" s="11" t="s">
        <v>23</v>
      </c>
      <c r="L1361" s="19">
        <f>VLOOKUP($A1361,'PtEverglades GTs'!$A:$Z,17,0)</f>
        <v>42705</v>
      </c>
      <c r="M1361" s="6">
        <f>VLOOKUP($A1361,'PtEverglades GTs'!$A:$Z,24,0)</f>
        <v>0</v>
      </c>
      <c r="N1361" s="6">
        <f>VLOOKUP($A1361,'PtEverglades GTs'!$A:$Z,25,0)</f>
        <v>0</v>
      </c>
      <c r="O1361" s="6">
        <f>VLOOKUP($A1361,'PtEverglades GTs'!$A:$Z,26,0)</f>
        <v>0</v>
      </c>
      <c r="P1361" s="6">
        <f t="shared" si="22"/>
        <v>0</v>
      </c>
    </row>
    <row r="1362" spans="1:16" x14ac:dyDescent="0.25">
      <c r="A1362" s="11">
        <v>50705369</v>
      </c>
      <c r="B1362" s="11" t="s">
        <v>30</v>
      </c>
      <c r="C1362" s="11" t="s">
        <v>36</v>
      </c>
      <c r="D1362" s="11" t="s">
        <v>49</v>
      </c>
      <c r="E1362" s="11" t="s">
        <v>391</v>
      </c>
      <c r="F1362" s="18">
        <v>38353</v>
      </c>
      <c r="G1362" s="19">
        <v>38384</v>
      </c>
      <c r="H1362" s="11" t="s">
        <v>68</v>
      </c>
      <c r="I1362" s="11" t="s">
        <v>48</v>
      </c>
      <c r="J1362" s="11" t="s">
        <v>70</v>
      </c>
      <c r="K1362" s="11" t="s">
        <v>23</v>
      </c>
      <c r="L1362" s="19">
        <f>VLOOKUP($A1362,'PtEverglades GTs'!$A:$Z,17,0)</f>
        <v>42705</v>
      </c>
      <c r="M1362" s="6">
        <f>VLOOKUP($A1362,'PtEverglades GTs'!$A:$Z,24,0)</f>
        <v>0</v>
      </c>
      <c r="N1362" s="6">
        <f>VLOOKUP($A1362,'PtEverglades GTs'!$A:$Z,25,0)</f>
        <v>0</v>
      </c>
      <c r="O1362" s="6">
        <f>VLOOKUP($A1362,'PtEverglades GTs'!$A:$Z,26,0)</f>
        <v>0</v>
      </c>
      <c r="P1362" s="6">
        <f t="shared" si="22"/>
        <v>0</v>
      </c>
    </row>
    <row r="1363" spans="1:16" x14ac:dyDescent="0.25">
      <c r="A1363" s="11">
        <v>51606165</v>
      </c>
      <c r="B1363" s="11" t="s">
        <v>30</v>
      </c>
      <c r="C1363" s="11" t="s">
        <v>36</v>
      </c>
      <c r="D1363" s="11" t="s">
        <v>49</v>
      </c>
      <c r="E1363" s="11" t="s">
        <v>391</v>
      </c>
      <c r="F1363" s="18">
        <v>38412</v>
      </c>
      <c r="G1363" s="19">
        <v>38412</v>
      </c>
      <c r="H1363" s="11" t="s">
        <v>68</v>
      </c>
      <c r="I1363" s="11" t="s">
        <v>48</v>
      </c>
      <c r="J1363" s="11" t="s">
        <v>70</v>
      </c>
      <c r="K1363" s="11" t="s">
        <v>23</v>
      </c>
      <c r="L1363" s="19">
        <f>VLOOKUP($A1363,'PtEverglades GTs'!$A:$Z,17,0)</f>
        <v>42705</v>
      </c>
      <c r="M1363" s="6">
        <f>VLOOKUP($A1363,'PtEverglades GTs'!$A:$Z,24,0)</f>
        <v>0</v>
      </c>
      <c r="N1363" s="6">
        <f>VLOOKUP($A1363,'PtEverglades GTs'!$A:$Z,25,0)</f>
        <v>0</v>
      </c>
      <c r="O1363" s="6">
        <f>VLOOKUP($A1363,'PtEverglades GTs'!$A:$Z,26,0)</f>
        <v>0</v>
      </c>
      <c r="P1363" s="6">
        <f t="shared" si="22"/>
        <v>0</v>
      </c>
    </row>
    <row r="1364" spans="1:16" x14ac:dyDescent="0.25">
      <c r="A1364" s="11">
        <v>51608842</v>
      </c>
      <c r="B1364" s="11" t="s">
        <v>30</v>
      </c>
      <c r="C1364" s="11" t="s">
        <v>36</v>
      </c>
      <c r="D1364" s="11" t="s">
        <v>49</v>
      </c>
      <c r="E1364" s="11" t="s">
        <v>391</v>
      </c>
      <c r="F1364" s="18">
        <v>38412</v>
      </c>
      <c r="G1364" s="19">
        <v>38412</v>
      </c>
      <c r="H1364" s="11" t="s">
        <v>68</v>
      </c>
      <c r="I1364" s="11" t="s">
        <v>48</v>
      </c>
      <c r="J1364" s="11" t="s">
        <v>70</v>
      </c>
      <c r="K1364" s="11" t="s">
        <v>23</v>
      </c>
      <c r="L1364" s="19">
        <f>VLOOKUP($A1364,'PtEverglades GTs'!$A:$Z,17,0)</f>
        <v>42705</v>
      </c>
      <c r="M1364" s="6">
        <f>VLOOKUP($A1364,'PtEverglades GTs'!$A:$Z,24,0)</f>
        <v>0</v>
      </c>
      <c r="N1364" s="6">
        <f>VLOOKUP($A1364,'PtEverglades GTs'!$A:$Z,25,0)</f>
        <v>0</v>
      </c>
      <c r="O1364" s="6">
        <f>VLOOKUP($A1364,'PtEverglades GTs'!$A:$Z,26,0)</f>
        <v>0</v>
      </c>
      <c r="P1364" s="6">
        <f t="shared" si="22"/>
        <v>0</v>
      </c>
    </row>
    <row r="1365" spans="1:16" x14ac:dyDescent="0.25">
      <c r="A1365" s="11">
        <v>53451898</v>
      </c>
      <c r="B1365" s="11" t="s">
        <v>30</v>
      </c>
      <c r="C1365" s="11" t="s">
        <v>36</v>
      </c>
      <c r="D1365" s="11" t="s">
        <v>49</v>
      </c>
      <c r="E1365" s="11" t="s">
        <v>391</v>
      </c>
      <c r="F1365" s="18">
        <v>38473</v>
      </c>
      <c r="G1365" s="19">
        <v>38473</v>
      </c>
      <c r="H1365" s="11" t="s">
        <v>68</v>
      </c>
      <c r="I1365" s="11" t="s">
        <v>48</v>
      </c>
      <c r="J1365" s="11" t="s">
        <v>70</v>
      </c>
      <c r="K1365" s="11" t="s">
        <v>23</v>
      </c>
      <c r="L1365" s="19">
        <f>VLOOKUP($A1365,'PtEverglades GTs'!$A:$Z,17,0)</f>
        <v>42705</v>
      </c>
      <c r="M1365" s="6">
        <f>VLOOKUP($A1365,'PtEverglades GTs'!$A:$Z,24,0)</f>
        <v>0</v>
      </c>
      <c r="N1365" s="6">
        <f>VLOOKUP($A1365,'PtEverglades GTs'!$A:$Z,25,0)</f>
        <v>0</v>
      </c>
      <c r="O1365" s="6">
        <f>VLOOKUP($A1365,'PtEverglades GTs'!$A:$Z,26,0)</f>
        <v>0</v>
      </c>
      <c r="P1365" s="6">
        <f t="shared" si="22"/>
        <v>0</v>
      </c>
    </row>
    <row r="1366" spans="1:16" x14ac:dyDescent="0.25">
      <c r="A1366" s="11">
        <v>53454048</v>
      </c>
      <c r="B1366" s="11" t="s">
        <v>30</v>
      </c>
      <c r="C1366" s="11" t="s">
        <v>36</v>
      </c>
      <c r="D1366" s="11" t="s">
        <v>49</v>
      </c>
      <c r="E1366" s="11" t="s">
        <v>391</v>
      </c>
      <c r="F1366" s="18">
        <v>38473</v>
      </c>
      <c r="G1366" s="19">
        <v>38473</v>
      </c>
      <c r="H1366" s="11" t="s">
        <v>68</v>
      </c>
      <c r="I1366" s="11" t="s">
        <v>48</v>
      </c>
      <c r="J1366" s="11" t="s">
        <v>70</v>
      </c>
      <c r="K1366" s="11" t="s">
        <v>23</v>
      </c>
      <c r="L1366" s="19">
        <f>VLOOKUP($A1366,'PtEverglades GTs'!$A:$Z,17,0)</f>
        <v>42705</v>
      </c>
      <c r="M1366" s="6">
        <f>VLOOKUP($A1366,'PtEverglades GTs'!$A:$Z,24,0)</f>
        <v>0</v>
      </c>
      <c r="N1366" s="6">
        <f>VLOOKUP($A1366,'PtEverglades GTs'!$A:$Z,25,0)</f>
        <v>0</v>
      </c>
      <c r="O1366" s="6">
        <f>VLOOKUP($A1366,'PtEverglades GTs'!$A:$Z,26,0)</f>
        <v>0</v>
      </c>
      <c r="P1366" s="6">
        <f t="shared" si="22"/>
        <v>0</v>
      </c>
    </row>
    <row r="1367" spans="1:16" x14ac:dyDescent="0.25">
      <c r="A1367" s="11">
        <v>55341958</v>
      </c>
      <c r="B1367" s="11" t="s">
        <v>30</v>
      </c>
      <c r="C1367" s="11" t="s">
        <v>36</v>
      </c>
      <c r="D1367" s="11" t="s">
        <v>49</v>
      </c>
      <c r="E1367" s="11" t="s">
        <v>391</v>
      </c>
      <c r="F1367" s="18">
        <v>38534</v>
      </c>
      <c r="G1367" s="19">
        <v>38534</v>
      </c>
      <c r="H1367" s="11" t="s">
        <v>68</v>
      </c>
      <c r="I1367" s="11" t="s">
        <v>48</v>
      </c>
      <c r="J1367" s="11" t="s">
        <v>70</v>
      </c>
      <c r="K1367" s="11" t="s">
        <v>23</v>
      </c>
      <c r="L1367" s="19">
        <f>VLOOKUP($A1367,'PtEverglades GTs'!$A:$Z,17,0)</f>
        <v>42705</v>
      </c>
      <c r="M1367" s="6">
        <f>VLOOKUP($A1367,'PtEverglades GTs'!$A:$Z,24,0)</f>
        <v>0</v>
      </c>
      <c r="N1367" s="6">
        <f>VLOOKUP($A1367,'PtEverglades GTs'!$A:$Z,25,0)</f>
        <v>0</v>
      </c>
      <c r="O1367" s="6">
        <f>VLOOKUP($A1367,'PtEverglades GTs'!$A:$Z,26,0)</f>
        <v>0</v>
      </c>
      <c r="P1367" s="6">
        <f t="shared" si="22"/>
        <v>0</v>
      </c>
    </row>
    <row r="1368" spans="1:16" x14ac:dyDescent="0.25">
      <c r="A1368" s="11">
        <v>58033026</v>
      </c>
      <c r="B1368" s="11" t="s">
        <v>30</v>
      </c>
      <c r="C1368" s="11" t="s">
        <v>36</v>
      </c>
      <c r="D1368" s="11" t="s">
        <v>49</v>
      </c>
      <c r="E1368" s="11" t="s">
        <v>391</v>
      </c>
      <c r="F1368" s="18">
        <v>38657</v>
      </c>
      <c r="G1368" s="19">
        <v>38657</v>
      </c>
      <c r="H1368" s="11" t="s">
        <v>68</v>
      </c>
      <c r="I1368" s="11" t="s">
        <v>48</v>
      </c>
      <c r="J1368" s="11" t="s">
        <v>70</v>
      </c>
      <c r="K1368" s="11" t="s">
        <v>23</v>
      </c>
      <c r="L1368" s="19">
        <f>VLOOKUP($A1368,'PtEverglades GTs'!$A:$Z,17,0)</f>
        <v>42705</v>
      </c>
      <c r="M1368" s="6">
        <f>VLOOKUP($A1368,'PtEverglades GTs'!$A:$Z,24,0)</f>
        <v>0</v>
      </c>
      <c r="N1368" s="6">
        <f>VLOOKUP($A1368,'PtEverglades GTs'!$A:$Z,25,0)</f>
        <v>0</v>
      </c>
      <c r="O1368" s="6">
        <f>VLOOKUP($A1368,'PtEverglades GTs'!$A:$Z,26,0)</f>
        <v>0</v>
      </c>
      <c r="P1368" s="6">
        <f t="shared" si="22"/>
        <v>0</v>
      </c>
    </row>
    <row r="1369" spans="1:16" x14ac:dyDescent="0.25">
      <c r="A1369" s="11">
        <v>58738572</v>
      </c>
      <c r="B1369" s="11" t="s">
        <v>30</v>
      </c>
      <c r="C1369" s="11" t="s">
        <v>36</v>
      </c>
      <c r="D1369" s="11" t="s">
        <v>49</v>
      </c>
      <c r="E1369" s="11" t="s">
        <v>391</v>
      </c>
      <c r="F1369" s="18">
        <v>38687</v>
      </c>
      <c r="G1369" s="19">
        <v>38687</v>
      </c>
      <c r="H1369" s="11" t="s">
        <v>68</v>
      </c>
      <c r="I1369" s="11" t="s">
        <v>48</v>
      </c>
      <c r="J1369" s="11" t="s">
        <v>70</v>
      </c>
      <c r="K1369" s="11" t="s">
        <v>23</v>
      </c>
      <c r="L1369" s="19">
        <f>VLOOKUP($A1369,'PtEverglades GTs'!$A:$Z,17,0)</f>
        <v>42705</v>
      </c>
      <c r="M1369" s="6">
        <f>VLOOKUP($A1369,'PtEverglades GTs'!$A:$Z,24,0)</f>
        <v>0</v>
      </c>
      <c r="N1369" s="6">
        <f>VLOOKUP($A1369,'PtEverglades GTs'!$A:$Z,25,0)</f>
        <v>0</v>
      </c>
      <c r="O1369" s="6">
        <f>VLOOKUP($A1369,'PtEverglades GTs'!$A:$Z,26,0)</f>
        <v>0</v>
      </c>
      <c r="P1369" s="6">
        <f t="shared" si="22"/>
        <v>0</v>
      </c>
    </row>
    <row r="1370" spans="1:16" x14ac:dyDescent="0.25">
      <c r="A1370" s="11">
        <v>58747357</v>
      </c>
      <c r="B1370" s="11" t="s">
        <v>30</v>
      </c>
      <c r="C1370" s="11" t="s">
        <v>36</v>
      </c>
      <c r="D1370" s="11" t="s">
        <v>49</v>
      </c>
      <c r="E1370" s="11" t="s">
        <v>391</v>
      </c>
      <c r="F1370" s="18">
        <v>38687</v>
      </c>
      <c r="G1370" s="19">
        <v>38687</v>
      </c>
      <c r="H1370" s="11" t="s">
        <v>68</v>
      </c>
      <c r="I1370" s="11" t="s">
        <v>48</v>
      </c>
      <c r="J1370" s="11" t="s">
        <v>70</v>
      </c>
      <c r="K1370" s="11" t="s">
        <v>23</v>
      </c>
      <c r="L1370" s="19">
        <f>VLOOKUP($A1370,'PtEverglades GTs'!$A:$Z,17,0)</f>
        <v>42705</v>
      </c>
      <c r="M1370" s="6">
        <f>VLOOKUP($A1370,'PtEverglades GTs'!$A:$Z,24,0)</f>
        <v>0</v>
      </c>
      <c r="N1370" s="6">
        <f>VLOOKUP($A1370,'PtEverglades GTs'!$A:$Z,25,0)</f>
        <v>0</v>
      </c>
      <c r="O1370" s="6">
        <f>VLOOKUP($A1370,'PtEverglades GTs'!$A:$Z,26,0)</f>
        <v>0</v>
      </c>
      <c r="P1370" s="6">
        <f t="shared" si="22"/>
        <v>0</v>
      </c>
    </row>
    <row r="1371" spans="1:16" x14ac:dyDescent="0.25">
      <c r="A1371" s="11">
        <v>60323021</v>
      </c>
      <c r="B1371" s="11" t="s">
        <v>30</v>
      </c>
      <c r="C1371" s="11" t="s">
        <v>36</v>
      </c>
      <c r="D1371" s="11" t="s">
        <v>49</v>
      </c>
      <c r="E1371" s="11" t="s">
        <v>391</v>
      </c>
      <c r="F1371" s="18">
        <v>38687</v>
      </c>
      <c r="G1371" s="19">
        <v>38749</v>
      </c>
      <c r="H1371" s="11" t="s">
        <v>68</v>
      </c>
      <c r="I1371" s="11" t="s">
        <v>48</v>
      </c>
      <c r="J1371" s="11" t="s">
        <v>70</v>
      </c>
      <c r="K1371" s="11" t="s">
        <v>23</v>
      </c>
      <c r="L1371" s="19">
        <f>VLOOKUP($A1371,'PtEverglades GTs'!$A:$Z,17,0)</f>
        <v>42705</v>
      </c>
      <c r="M1371" s="6">
        <f>VLOOKUP($A1371,'PtEverglades GTs'!$A:$Z,24,0)</f>
        <v>0</v>
      </c>
      <c r="N1371" s="6">
        <f>VLOOKUP($A1371,'PtEverglades GTs'!$A:$Z,25,0)</f>
        <v>0</v>
      </c>
      <c r="O1371" s="6">
        <f>VLOOKUP($A1371,'PtEverglades GTs'!$A:$Z,26,0)</f>
        <v>0</v>
      </c>
      <c r="P1371" s="6">
        <f t="shared" si="22"/>
        <v>0</v>
      </c>
    </row>
    <row r="1372" spans="1:16" x14ac:dyDescent="0.25">
      <c r="A1372" s="11">
        <v>60342543</v>
      </c>
      <c r="B1372" s="11" t="s">
        <v>30</v>
      </c>
      <c r="C1372" s="11" t="s">
        <v>36</v>
      </c>
      <c r="D1372" s="11" t="s">
        <v>49</v>
      </c>
      <c r="E1372" s="11" t="s">
        <v>391</v>
      </c>
      <c r="F1372" s="18">
        <v>38687</v>
      </c>
      <c r="G1372" s="19">
        <v>38749</v>
      </c>
      <c r="H1372" s="11" t="s">
        <v>68</v>
      </c>
      <c r="I1372" s="11" t="s">
        <v>48</v>
      </c>
      <c r="J1372" s="11" t="s">
        <v>70</v>
      </c>
      <c r="K1372" s="11" t="s">
        <v>23</v>
      </c>
      <c r="L1372" s="19">
        <f>VLOOKUP($A1372,'PtEverglades GTs'!$A:$Z,17,0)</f>
        <v>42705</v>
      </c>
      <c r="M1372" s="6">
        <f>VLOOKUP($A1372,'PtEverglades GTs'!$A:$Z,24,0)</f>
        <v>0</v>
      </c>
      <c r="N1372" s="6">
        <f>VLOOKUP($A1372,'PtEverglades GTs'!$A:$Z,25,0)</f>
        <v>0</v>
      </c>
      <c r="O1372" s="6">
        <f>VLOOKUP($A1372,'PtEverglades GTs'!$A:$Z,26,0)</f>
        <v>0</v>
      </c>
      <c r="P1372" s="6">
        <f t="shared" si="22"/>
        <v>0</v>
      </c>
    </row>
    <row r="1373" spans="1:16" x14ac:dyDescent="0.25">
      <c r="A1373" s="11">
        <v>61589980</v>
      </c>
      <c r="B1373" s="11" t="s">
        <v>30</v>
      </c>
      <c r="C1373" s="11" t="s">
        <v>36</v>
      </c>
      <c r="D1373" s="11" t="s">
        <v>49</v>
      </c>
      <c r="E1373" s="11" t="s">
        <v>391</v>
      </c>
      <c r="F1373" s="18">
        <v>38687</v>
      </c>
      <c r="G1373" s="19">
        <v>38777</v>
      </c>
      <c r="H1373" s="11" t="s">
        <v>68</v>
      </c>
      <c r="I1373" s="11" t="s">
        <v>48</v>
      </c>
      <c r="J1373" s="11" t="s">
        <v>70</v>
      </c>
      <c r="K1373" s="11" t="s">
        <v>23</v>
      </c>
      <c r="L1373" s="19">
        <f>VLOOKUP($A1373,'PtEverglades GTs'!$A:$Z,17,0)</f>
        <v>42705</v>
      </c>
      <c r="M1373" s="6">
        <f>VLOOKUP($A1373,'PtEverglades GTs'!$A:$Z,24,0)</f>
        <v>0</v>
      </c>
      <c r="N1373" s="6">
        <f>VLOOKUP($A1373,'PtEverglades GTs'!$A:$Z,25,0)</f>
        <v>0</v>
      </c>
      <c r="O1373" s="6">
        <f>VLOOKUP($A1373,'PtEverglades GTs'!$A:$Z,26,0)</f>
        <v>0</v>
      </c>
      <c r="P1373" s="6">
        <f t="shared" si="22"/>
        <v>0</v>
      </c>
    </row>
    <row r="1374" spans="1:16" x14ac:dyDescent="0.25">
      <c r="A1374" s="11">
        <v>62555870</v>
      </c>
      <c r="B1374" s="11" t="s">
        <v>30</v>
      </c>
      <c r="C1374" s="11" t="s">
        <v>36</v>
      </c>
      <c r="D1374" s="11" t="s">
        <v>49</v>
      </c>
      <c r="E1374" s="11" t="s">
        <v>424</v>
      </c>
      <c r="F1374" s="18">
        <v>38808</v>
      </c>
      <c r="G1374" s="19">
        <v>38808</v>
      </c>
      <c r="H1374" s="11" t="s">
        <v>68</v>
      </c>
      <c r="I1374" s="11" t="s">
        <v>48</v>
      </c>
      <c r="J1374" s="11" t="s">
        <v>70</v>
      </c>
      <c r="K1374" s="11" t="s">
        <v>23</v>
      </c>
      <c r="L1374" s="19">
        <f>VLOOKUP($A1374,'PtEverglades GTs'!$A:$Z,17,0)</f>
        <v>42705</v>
      </c>
      <c r="M1374" s="6">
        <f>VLOOKUP($A1374,'PtEverglades GTs'!$A:$Z,24,0)</f>
        <v>0</v>
      </c>
      <c r="N1374" s="6">
        <f>VLOOKUP($A1374,'PtEverglades GTs'!$A:$Z,25,0)</f>
        <v>0</v>
      </c>
      <c r="O1374" s="6">
        <f>VLOOKUP($A1374,'PtEverglades GTs'!$A:$Z,26,0)</f>
        <v>0</v>
      </c>
      <c r="P1374" s="6">
        <f t="shared" si="22"/>
        <v>0</v>
      </c>
    </row>
    <row r="1375" spans="1:16" x14ac:dyDescent="0.25">
      <c r="A1375" s="11">
        <v>63325571</v>
      </c>
      <c r="B1375" s="11" t="s">
        <v>30</v>
      </c>
      <c r="C1375" s="11" t="s">
        <v>36</v>
      </c>
      <c r="D1375" s="11" t="s">
        <v>49</v>
      </c>
      <c r="E1375" s="11" t="s">
        <v>424</v>
      </c>
      <c r="F1375" s="18">
        <v>38838</v>
      </c>
      <c r="G1375" s="19">
        <v>38838</v>
      </c>
      <c r="H1375" s="11" t="s">
        <v>68</v>
      </c>
      <c r="I1375" s="11" t="s">
        <v>48</v>
      </c>
      <c r="J1375" s="11" t="s">
        <v>70</v>
      </c>
      <c r="K1375" s="11" t="s">
        <v>23</v>
      </c>
      <c r="L1375" s="19">
        <f>VLOOKUP($A1375,'PtEverglades GTs'!$A:$Z,17,0)</f>
        <v>42705</v>
      </c>
      <c r="M1375" s="6">
        <f>VLOOKUP($A1375,'PtEverglades GTs'!$A:$Z,24,0)</f>
        <v>0</v>
      </c>
      <c r="N1375" s="6">
        <f>VLOOKUP($A1375,'PtEverglades GTs'!$A:$Z,25,0)</f>
        <v>0</v>
      </c>
      <c r="O1375" s="6">
        <f>VLOOKUP($A1375,'PtEverglades GTs'!$A:$Z,26,0)</f>
        <v>0</v>
      </c>
      <c r="P1375" s="6">
        <f t="shared" si="22"/>
        <v>0</v>
      </c>
    </row>
    <row r="1376" spans="1:16" x14ac:dyDescent="0.25">
      <c r="A1376" s="11">
        <v>63326276</v>
      </c>
      <c r="B1376" s="11" t="s">
        <v>30</v>
      </c>
      <c r="C1376" s="11" t="s">
        <v>36</v>
      </c>
      <c r="D1376" s="11" t="s">
        <v>49</v>
      </c>
      <c r="E1376" s="11" t="s">
        <v>424</v>
      </c>
      <c r="F1376" s="18">
        <v>38838</v>
      </c>
      <c r="G1376" s="19">
        <v>38838</v>
      </c>
      <c r="H1376" s="11" t="s">
        <v>68</v>
      </c>
      <c r="I1376" s="11" t="s">
        <v>48</v>
      </c>
      <c r="J1376" s="11" t="s">
        <v>70</v>
      </c>
      <c r="K1376" s="11" t="s">
        <v>23</v>
      </c>
      <c r="L1376" s="19">
        <f>VLOOKUP($A1376,'PtEverglades GTs'!$A:$Z,17,0)</f>
        <v>42705</v>
      </c>
      <c r="M1376" s="6">
        <f>VLOOKUP($A1376,'PtEverglades GTs'!$A:$Z,24,0)</f>
        <v>0</v>
      </c>
      <c r="N1376" s="6">
        <f>VLOOKUP($A1376,'PtEverglades GTs'!$A:$Z,25,0)</f>
        <v>0</v>
      </c>
      <c r="O1376" s="6">
        <f>VLOOKUP($A1376,'PtEverglades GTs'!$A:$Z,26,0)</f>
        <v>0</v>
      </c>
      <c r="P1376" s="6">
        <f t="shared" si="22"/>
        <v>0</v>
      </c>
    </row>
    <row r="1377" spans="1:16" x14ac:dyDescent="0.25">
      <c r="A1377" s="11">
        <v>63385686</v>
      </c>
      <c r="B1377" s="11" t="s">
        <v>30</v>
      </c>
      <c r="C1377" s="11" t="s">
        <v>36</v>
      </c>
      <c r="D1377" s="11" t="s">
        <v>49</v>
      </c>
      <c r="E1377" s="11" t="s">
        <v>424</v>
      </c>
      <c r="F1377" s="18">
        <v>38838</v>
      </c>
      <c r="G1377" s="19">
        <v>38838</v>
      </c>
      <c r="H1377" s="11" t="s">
        <v>68</v>
      </c>
      <c r="I1377" s="11" t="s">
        <v>48</v>
      </c>
      <c r="J1377" s="11" t="s">
        <v>70</v>
      </c>
      <c r="K1377" s="11" t="s">
        <v>23</v>
      </c>
      <c r="L1377" s="19">
        <f>VLOOKUP($A1377,'PtEverglades GTs'!$A:$Z,17,0)</f>
        <v>42705</v>
      </c>
      <c r="M1377" s="6">
        <f>VLOOKUP($A1377,'PtEverglades GTs'!$A:$Z,24,0)</f>
        <v>0</v>
      </c>
      <c r="N1377" s="6">
        <f>VLOOKUP($A1377,'PtEverglades GTs'!$A:$Z,25,0)</f>
        <v>0</v>
      </c>
      <c r="O1377" s="6">
        <f>VLOOKUP($A1377,'PtEverglades GTs'!$A:$Z,26,0)</f>
        <v>0</v>
      </c>
      <c r="P1377" s="6">
        <f t="shared" si="22"/>
        <v>0</v>
      </c>
    </row>
    <row r="1378" spans="1:16" x14ac:dyDescent="0.25">
      <c r="A1378" s="11">
        <v>64333237</v>
      </c>
      <c r="B1378" s="11" t="s">
        <v>30</v>
      </c>
      <c r="C1378" s="11" t="s">
        <v>36</v>
      </c>
      <c r="D1378" s="11" t="s">
        <v>49</v>
      </c>
      <c r="E1378" s="11" t="s">
        <v>424</v>
      </c>
      <c r="F1378" s="18">
        <v>38869</v>
      </c>
      <c r="G1378" s="19">
        <v>38869</v>
      </c>
      <c r="H1378" s="11" t="s">
        <v>68</v>
      </c>
      <c r="I1378" s="11" t="s">
        <v>48</v>
      </c>
      <c r="J1378" s="11" t="s">
        <v>70</v>
      </c>
      <c r="K1378" s="11" t="s">
        <v>23</v>
      </c>
      <c r="L1378" s="19">
        <f>VLOOKUP($A1378,'PtEverglades GTs'!$A:$Z,17,0)</f>
        <v>42705</v>
      </c>
      <c r="M1378" s="6">
        <f>VLOOKUP($A1378,'PtEverglades GTs'!$A:$Z,24,0)</f>
        <v>0</v>
      </c>
      <c r="N1378" s="6">
        <f>VLOOKUP($A1378,'PtEverglades GTs'!$A:$Z,25,0)</f>
        <v>0</v>
      </c>
      <c r="O1378" s="6">
        <f>VLOOKUP($A1378,'PtEverglades GTs'!$A:$Z,26,0)</f>
        <v>0</v>
      </c>
      <c r="P1378" s="6">
        <f t="shared" si="22"/>
        <v>0</v>
      </c>
    </row>
    <row r="1379" spans="1:16" x14ac:dyDescent="0.25">
      <c r="A1379" s="11">
        <v>64377861</v>
      </c>
      <c r="B1379" s="11" t="s">
        <v>30</v>
      </c>
      <c r="C1379" s="11" t="s">
        <v>36</v>
      </c>
      <c r="D1379" s="11" t="s">
        <v>49</v>
      </c>
      <c r="E1379" s="11" t="s">
        <v>424</v>
      </c>
      <c r="F1379" s="18">
        <v>38869</v>
      </c>
      <c r="G1379" s="19">
        <v>38869</v>
      </c>
      <c r="H1379" s="11" t="s">
        <v>68</v>
      </c>
      <c r="I1379" s="11" t="s">
        <v>48</v>
      </c>
      <c r="J1379" s="11" t="s">
        <v>70</v>
      </c>
      <c r="K1379" s="11" t="s">
        <v>23</v>
      </c>
      <c r="L1379" s="19">
        <f>VLOOKUP($A1379,'PtEverglades GTs'!$A:$Z,17,0)</f>
        <v>42705</v>
      </c>
      <c r="M1379" s="6">
        <f>VLOOKUP($A1379,'PtEverglades GTs'!$A:$Z,24,0)</f>
        <v>0</v>
      </c>
      <c r="N1379" s="6">
        <f>VLOOKUP($A1379,'PtEverglades GTs'!$A:$Z,25,0)</f>
        <v>0</v>
      </c>
      <c r="O1379" s="6">
        <f>VLOOKUP($A1379,'PtEverglades GTs'!$A:$Z,26,0)</f>
        <v>0</v>
      </c>
      <c r="P1379" s="6">
        <f t="shared" si="22"/>
        <v>0</v>
      </c>
    </row>
    <row r="1380" spans="1:16" x14ac:dyDescent="0.25">
      <c r="A1380" s="11">
        <v>65255922</v>
      </c>
      <c r="B1380" s="11" t="s">
        <v>30</v>
      </c>
      <c r="C1380" s="11" t="s">
        <v>36</v>
      </c>
      <c r="D1380" s="11" t="s">
        <v>49</v>
      </c>
      <c r="E1380" s="11" t="s">
        <v>424</v>
      </c>
      <c r="F1380" s="18">
        <v>38899</v>
      </c>
      <c r="G1380" s="19">
        <v>38899</v>
      </c>
      <c r="H1380" s="11" t="s">
        <v>68</v>
      </c>
      <c r="I1380" s="11" t="s">
        <v>48</v>
      </c>
      <c r="J1380" s="11" t="s">
        <v>70</v>
      </c>
      <c r="K1380" s="11" t="s">
        <v>23</v>
      </c>
      <c r="L1380" s="19">
        <f>VLOOKUP($A1380,'PtEverglades GTs'!$A:$Z,17,0)</f>
        <v>42705</v>
      </c>
      <c r="M1380" s="6">
        <f>VLOOKUP($A1380,'PtEverglades GTs'!$A:$Z,24,0)</f>
        <v>0</v>
      </c>
      <c r="N1380" s="6">
        <f>VLOOKUP($A1380,'PtEverglades GTs'!$A:$Z,25,0)</f>
        <v>0</v>
      </c>
      <c r="O1380" s="6">
        <f>VLOOKUP($A1380,'PtEverglades GTs'!$A:$Z,26,0)</f>
        <v>0</v>
      </c>
      <c r="P1380" s="6">
        <f t="shared" si="22"/>
        <v>0</v>
      </c>
    </row>
    <row r="1381" spans="1:16" x14ac:dyDescent="0.25">
      <c r="A1381" s="11">
        <v>66398182</v>
      </c>
      <c r="B1381" s="11" t="s">
        <v>30</v>
      </c>
      <c r="C1381" s="11" t="s">
        <v>36</v>
      </c>
      <c r="D1381" s="11" t="s">
        <v>49</v>
      </c>
      <c r="E1381" s="11" t="s">
        <v>424</v>
      </c>
      <c r="F1381" s="18">
        <v>38930</v>
      </c>
      <c r="G1381" s="19">
        <v>38930</v>
      </c>
      <c r="H1381" s="11" t="s">
        <v>68</v>
      </c>
      <c r="I1381" s="11" t="s">
        <v>48</v>
      </c>
      <c r="J1381" s="11" t="s">
        <v>70</v>
      </c>
      <c r="K1381" s="11" t="s">
        <v>23</v>
      </c>
      <c r="L1381" s="19">
        <f>VLOOKUP($A1381,'PtEverglades GTs'!$A:$Z,17,0)</f>
        <v>42705</v>
      </c>
      <c r="M1381" s="6">
        <f>VLOOKUP($A1381,'PtEverglades GTs'!$A:$Z,24,0)</f>
        <v>0</v>
      </c>
      <c r="N1381" s="6">
        <f>VLOOKUP($A1381,'PtEverglades GTs'!$A:$Z,25,0)</f>
        <v>0</v>
      </c>
      <c r="O1381" s="6">
        <f>VLOOKUP($A1381,'PtEverglades GTs'!$A:$Z,26,0)</f>
        <v>0</v>
      </c>
      <c r="P1381" s="6">
        <f t="shared" si="22"/>
        <v>0</v>
      </c>
    </row>
    <row r="1382" spans="1:16" x14ac:dyDescent="0.25">
      <c r="A1382" s="11">
        <v>66404637</v>
      </c>
      <c r="B1382" s="11" t="s">
        <v>30</v>
      </c>
      <c r="C1382" s="11" t="s">
        <v>36</v>
      </c>
      <c r="D1382" s="11" t="s">
        <v>49</v>
      </c>
      <c r="E1382" s="11" t="s">
        <v>424</v>
      </c>
      <c r="F1382" s="18">
        <v>38930</v>
      </c>
      <c r="G1382" s="19">
        <v>38930</v>
      </c>
      <c r="H1382" s="11" t="s">
        <v>68</v>
      </c>
      <c r="I1382" s="11" t="s">
        <v>48</v>
      </c>
      <c r="J1382" s="11" t="s">
        <v>70</v>
      </c>
      <c r="K1382" s="11" t="s">
        <v>23</v>
      </c>
      <c r="L1382" s="19">
        <f>VLOOKUP($A1382,'PtEverglades GTs'!$A:$Z,17,0)</f>
        <v>42705</v>
      </c>
      <c r="M1382" s="6">
        <f>VLOOKUP($A1382,'PtEverglades GTs'!$A:$Z,24,0)</f>
        <v>0</v>
      </c>
      <c r="N1382" s="6">
        <f>VLOOKUP($A1382,'PtEverglades GTs'!$A:$Z,25,0)</f>
        <v>0</v>
      </c>
      <c r="O1382" s="6">
        <f>VLOOKUP($A1382,'PtEverglades GTs'!$A:$Z,26,0)</f>
        <v>0</v>
      </c>
      <c r="P1382" s="6">
        <f t="shared" si="22"/>
        <v>0</v>
      </c>
    </row>
    <row r="1383" spans="1:16" x14ac:dyDescent="0.25">
      <c r="A1383" s="11">
        <v>67245589</v>
      </c>
      <c r="B1383" s="11" t="s">
        <v>30</v>
      </c>
      <c r="C1383" s="11" t="s">
        <v>36</v>
      </c>
      <c r="D1383" s="11" t="s">
        <v>49</v>
      </c>
      <c r="E1383" s="11" t="s">
        <v>424</v>
      </c>
      <c r="F1383" s="18">
        <v>38961</v>
      </c>
      <c r="G1383" s="19">
        <v>38961</v>
      </c>
      <c r="H1383" s="11" t="s">
        <v>68</v>
      </c>
      <c r="I1383" s="11" t="s">
        <v>48</v>
      </c>
      <c r="J1383" s="11" t="s">
        <v>70</v>
      </c>
      <c r="K1383" s="11" t="s">
        <v>23</v>
      </c>
      <c r="L1383" s="19">
        <f>VLOOKUP($A1383,'PtEverglades GTs'!$A:$Z,17,0)</f>
        <v>42705</v>
      </c>
      <c r="M1383" s="6">
        <f>VLOOKUP($A1383,'PtEverglades GTs'!$A:$Z,24,0)</f>
        <v>0</v>
      </c>
      <c r="N1383" s="6">
        <f>VLOOKUP($A1383,'PtEverglades GTs'!$A:$Z,25,0)</f>
        <v>0</v>
      </c>
      <c r="O1383" s="6">
        <f>VLOOKUP($A1383,'PtEverglades GTs'!$A:$Z,26,0)</f>
        <v>0</v>
      </c>
      <c r="P1383" s="6">
        <f t="shared" si="22"/>
        <v>0</v>
      </c>
    </row>
    <row r="1384" spans="1:16" x14ac:dyDescent="0.25">
      <c r="A1384" s="11">
        <v>68399819</v>
      </c>
      <c r="B1384" s="11" t="s">
        <v>30</v>
      </c>
      <c r="C1384" s="11" t="s">
        <v>36</v>
      </c>
      <c r="D1384" s="11" t="s">
        <v>49</v>
      </c>
      <c r="E1384" s="11" t="s">
        <v>424</v>
      </c>
      <c r="F1384" s="18">
        <v>38961</v>
      </c>
      <c r="G1384" s="19">
        <v>38991</v>
      </c>
      <c r="H1384" s="11" t="s">
        <v>68</v>
      </c>
      <c r="I1384" s="11" t="s">
        <v>48</v>
      </c>
      <c r="J1384" s="11" t="s">
        <v>70</v>
      </c>
      <c r="K1384" s="11" t="s">
        <v>23</v>
      </c>
      <c r="L1384" s="19">
        <f>VLOOKUP($A1384,'PtEverglades GTs'!$A:$Z,17,0)</f>
        <v>42705</v>
      </c>
      <c r="M1384" s="6">
        <f>VLOOKUP($A1384,'PtEverglades GTs'!$A:$Z,24,0)</f>
        <v>0</v>
      </c>
      <c r="N1384" s="6">
        <f>VLOOKUP($A1384,'PtEverglades GTs'!$A:$Z,25,0)</f>
        <v>0</v>
      </c>
      <c r="O1384" s="6">
        <f>VLOOKUP($A1384,'PtEverglades GTs'!$A:$Z,26,0)</f>
        <v>0</v>
      </c>
      <c r="P1384" s="6">
        <f t="shared" si="22"/>
        <v>0</v>
      </c>
    </row>
    <row r="1385" spans="1:16" x14ac:dyDescent="0.25">
      <c r="A1385" s="11">
        <v>73096120</v>
      </c>
      <c r="B1385" s="11" t="s">
        <v>30</v>
      </c>
      <c r="C1385" s="11" t="s">
        <v>36</v>
      </c>
      <c r="D1385" s="11" t="s">
        <v>49</v>
      </c>
      <c r="E1385" s="11" t="s">
        <v>393</v>
      </c>
      <c r="F1385" s="18">
        <v>39114</v>
      </c>
      <c r="G1385" s="19">
        <v>39142</v>
      </c>
      <c r="H1385" s="11" t="s">
        <v>68</v>
      </c>
      <c r="I1385" s="11" t="s">
        <v>48</v>
      </c>
      <c r="J1385" s="11" t="s">
        <v>70</v>
      </c>
      <c r="K1385" s="11" t="s">
        <v>23</v>
      </c>
      <c r="L1385" s="19">
        <f>VLOOKUP($A1385,'PtEverglades GTs'!$A:$Z,17,0)</f>
        <v>42705</v>
      </c>
      <c r="M1385" s="6">
        <f>VLOOKUP($A1385,'PtEverglades GTs'!$A:$Z,24,0)</f>
        <v>0</v>
      </c>
      <c r="N1385" s="6">
        <f>VLOOKUP($A1385,'PtEverglades GTs'!$A:$Z,25,0)</f>
        <v>0</v>
      </c>
      <c r="O1385" s="6">
        <f>VLOOKUP($A1385,'PtEverglades GTs'!$A:$Z,26,0)</f>
        <v>0</v>
      </c>
      <c r="P1385" s="6">
        <f t="shared" si="22"/>
        <v>0</v>
      </c>
    </row>
    <row r="1386" spans="1:16" x14ac:dyDescent="0.25">
      <c r="A1386" s="11">
        <v>75846807</v>
      </c>
      <c r="B1386" s="11" t="s">
        <v>30</v>
      </c>
      <c r="C1386" s="11" t="s">
        <v>36</v>
      </c>
      <c r="D1386" s="11" t="s">
        <v>49</v>
      </c>
      <c r="E1386" s="11" t="s">
        <v>393</v>
      </c>
      <c r="F1386" s="18">
        <v>39234</v>
      </c>
      <c r="G1386" s="19">
        <v>39234</v>
      </c>
      <c r="H1386" s="11" t="s">
        <v>68</v>
      </c>
      <c r="I1386" s="11" t="s">
        <v>48</v>
      </c>
      <c r="J1386" s="11" t="s">
        <v>70</v>
      </c>
      <c r="K1386" s="11" t="s">
        <v>23</v>
      </c>
      <c r="L1386" s="19">
        <f>VLOOKUP($A1386,'PtEverglades GTs'!$A:$Z,17,0)</f>
        <v>42705</v>
      </c>
      <c r="M1386" s="6">
        <f>VLOOKUP($A1386,'PtEverglades GTs'!$A:$Z,24,0)</f>
        <v>0</v>
      </c>
      <c r="N1386" s="6">
        <f>VLOOKUP($A1386,'PtEverglades GTs'!$A:$Z,25,0)</f>
        <v>0</v>
      </c>
      <c r="O1386" s="6">
        <f>VLOOKUP($A1386,'PtEverglades GTs'!$A:$Z,26,0)</f>
        <v>0</v>
      </c>
      <c r="P1386" s="6">
        <f t="shared" si="22"/>
        <v>0</v>
      </c>
    </row>
    <row r="1387" spans="1:16" x14ac:dyDescent="0.25">
      <c r="A1387" s="11">
        <v>77080254</v>
      </c>
      <c r="B1387" s="11" t="s">
        <v>30</v>
      </c>
      <c r="C1387" s="11" t="s">
        <v>36</v>
      </c>
      <c r="D1387" s="11" t="s">
        <v>49</v>
      </c>
      <c r="E1387" s="11" t="s">
        <v>393</v>
      </c>
      <c r="F1387" s="18">
        <v>39264</v>
      </c>
      <c r="G1387" s="19">
        <v>39264</v>
      </c>
      <c r="H1387" s="11" t="s">
        <v>68</v>
      </c>
      <c r="I1387" s="11" t="s">
        <v>48</v>
      </c>
      <c r="J1387" s="11" t="s">
        <v>70</v>
      </c>
      <c r="K1387" s="11" t="s">
        <v>23</v>
      </c>
      <c r="L1387" s="19">
        <f>VLOOKUP($A1387,'PtEverglades GTs'!$A:$Z,17,0)</f>
        <v>42705</v>
      </c>
      <c r="M1387" s="6">
        <f>VLOOKUP($A1387,'PtEverglades GTs'!$A:$Z,24,0)</f>
        <v>0</v>
      </c>
      <c r="N1387" s="6">
        <f>VLOOKUP($A1387,'PtEverglades GTs'!$A:$Z,25,0)</f>
        <v>0</v>
      </c>
      <c r="O1387" s="6">
        <f>VLOOKUP($A1387,'PtEverglades GTs'!$A:$Z,26,0)</f>
        <v>0</v>
      </c>
      <c r="P1387" s="6">
        <f t="shared" si="22"/>
        <v>0</v>
      </c>
    </row>
    <row r="1388" spans="1:16" x14ac:dyDescent="0.25">
      <c r="A1388" s="11">
        <v>77119362</v>
      </c>
      <c r="B1388" s="11" t="s">
        <v>30</v>
      </c>
      <c r="C1388" s="11" t="s">
        <v>36</v>
      </c>
      <c r="D1388" s="11" t="s">
        <v>49</v>
      </c>
      <c r="E1388" s="11" t="s">
        <v>393</v>
      </c>
      <c r="F1388" s="18">
        <v>39264</v>
      </c>
      <c r="G1388" s="19">
        <v>39264</v>
      </c>
      <c r="H1388" s="11" t="s">
        <v>68</v>
      </c>
      <c r="I1388" s="11" t="s">
        <v>48</v>
      </c>
      <c r="J1388" s="11" t="s">
        <v>70</v>
      </c>
      <c r="K1388" s="11" t="s">
        <v>23</v>
      </c>
      <c r="L1388" s="19">
        <f>VLOOKUP($A1388,'PtEverglades GTs'!$A:$Z,17,0)</f>
        <v>42705</v>
      </c>
      <c r="M1388" s="6">
        <f>VLOOKUP($A1388,'PtEverglades GTs'!$A:$Z,24,0)</f>
        <v>0</v>
      </c>
      <c r="N1388" s="6">
        <f>VLOOKUP($A1388,'PtEverglades GTs'!$A:$Z,25,0)</f>
        <v>0</v>
      </c>
      <c r="O1388" s="6">
        <f>VLOOKUP($A1388,'PtEverglades GTs'!$A:$Z,26,0)</f>
        <v>0</v>
      </c>
      <c r="P1388" s="6">
        <f t="shared" ref="P1388:P1451" si="23">+M1388-N1388-O1388</f>
        <v>0</v>
      </c>
    </row>
    <row r="1389" spans="1:16" x14ac:dyDescent="0.25">
      <c r="A1389" s="11">
        <v>78816028</v>
      </c>
      <c r="B1389" s="11" t="s">
        <v>30</v>
      </c>
      <c r="C1389" s="11" t="s">
        <v>36</v>
      </c>
      <c r="D1389" s="11" t="s">
        <v>49</v>
      </c>
      <c r="E1389" s="11" t="s">
        <v>393</v>
      </c>
      <c r="F1389" s="18">
        <v>39326</v>
      </c>
      <c r="G1389" s="19">
        <v>39326</v>
      </c>
      <c r="H1389" s="11" t="s">
        <v>68</v>
      </c>
      <c r="I1389" s="11" t="s">
        <v>48</v>
      </c>
      <c r="J1389" s="11" t="s">
        <v>70</v>
      </c>
      <c r="K1389" s="11" t="s">
        <v>23</v>
      </c>
      <c r="L1389" s="19">
        <f>VLOOKUP($A1389,'PtEverglades GTs'!$A:$Z,17,0)</f>
        <v>42705</v>
      </c>
      <c r="M1389" s="6">
        <f>VLOOKUP($A1389,'PtEverglades GTs'!$A:$Z,24,0)</f>
        <v>0</v>
      </c>
      <c r="N1389" s="6">
        <f>VLOOKUP($A1389,'PtEverglades GTs'!$A:$Z,25,0)</f>
        <v>0</v>
      </c>
      <c r="O1389" s="6">
        <f>VLOOKUP($A1389,'PtEverglades GTs'!$A:$Z,26,0)</f>
        <v>0</v>
      </c>
      <c r="P1389" s="6">
        <f t="shared" si="23"/>
        <v>0</v>
      </c>
    </row>
    <row r="1390" spans="1:16" x14ac:dyDescent="0.25">
      <c r="A1390" s="11">
        <v>81183783</v>
      </c>
      <c r="B1390" s="11" t="s">
        <v>30</v>
      </c>
      <c r="C1390" s="11" t="s">
        <v>36</v>
      </c>
      <c r="D1390" s="11" t="s">
        <v>49</v>
      </c>
      <c r="E1390" s="11" t="s">
        <v>393</v>
      </c>
      <c r="F1390" s="18">
        <v>39417</v>
      </c>
      <c r="G1390" s="19">
        <v>39417</v>
      </c>
      <c r="H1390" s="11" t="s">
        <v>68</v>
      </c>
      <c r="I1390" s="11" t="s">
        <v>48</v>
      </c>
      <c r="J1390" s="11" t="s">
        <v>70</v>
      </c>
      <c r="K1390" s="11" t="s">
        <v>23</v>
      </c>
      <c r="L1390" s="19">
        <f>VLOOKUP($A1390,'PtEverglades GTs'!$A:$Z,17,0)</f>
        <v>42705</v>
      </c>
      <c r="M1390" s="6">
        <f>VLOOKUP($A1390,'PtEverglades GTs'!$A:$Z,24,0)</f>
        <v>0</v>
      </c>
      <c r="N1390" s="6">
        <f>VLOOKUP($A1390,'PtEverglades GTs'!$A:$Z,25,0)</f>
        <v>0</v>
      </c>
      <c r="O1390" s="6">
        <f>VLOOKUP($A1390,'PtEverglades GTs'!$A:$Z,26,0)</f>
        <v>0</v>
      </c>
      <c r="P1390" s="6">
        <f t="shared" si="23"/>
        <v>0</v>
      </c>
    </row>
    <row r="1391" spans="1:16" x14ac:dyDescent="0.25">
      <c r="A1391" s="11">
        <v>84150282</v>
      </c>
      <c r="B1391" s="11" t="s">
        <v>30</v>
      </c>
      <c r="C1391" s="11" t="s">
        <v>36</v>
      </c>
      <c r="D1391" s="11" t="s">
        <v>49</v>
      </c>
      <c r="E1391" s="11" t="s">
        <v>394</v>
      </c>
      <c r="F1391" s="18">
        <v>39539</v>
      </c>
      <c r="G1391" s="19">
        <v>39539</v>
      </c>
      <c r="H1391" s="11" t="s">
        <v>68</v>
      </c>
      <c r="I1391" s="11" t="s">
        <v>48</v>
      </c>
      <c r="J1391" s="11" t="s">
        <v>70</v>
      </c>
      <c r="K1391" s="11" t="s">
        <v>23</v>
      </c>
      <c r="L1391" s="19">
        <f>VLOOKUP($A1391,'PtEverglades GTs'!$A:$Z,17,0)</f>
        <v>42705</v>
      </c>
      <c r="M1391" s="6">
        <f>VLOOKUP($A1391,'PtEverglades GTs'!$A:$Z,24,0)</f>
        <v>0</v>
      </c>
      <c r="N1391" s="6">
        <f>VLOOKUP($A1391,'PtEverglades GTs'!$A:$Z,25,0)</f>
        <v>0</v>
      </c>
      <c r="O1391" s="6">
        <f>VLOOKUP($A1391,'PtEverglades GTs'!$A:$Z,26,0)</f>
        <v>0</v>
      </c>
      <c r="P1391" s="6">
        <f t="shared" si="23"/>
        <v>0</v>
      </c>
    </row>
    <row r="1392" spans="1:16" x14ac:dyDescent="0.25">
      <c r="A1392" s="11">
        <v>85483177</v>
      </c>
      <c r="B1392" s="11" t="s">
        <v>30</v>
      </c>
      <c r="C1392" s="11" t="s">
        <v>36</v>
      </c>
      <c r="D1392" s="11" t="s">
        <v>49</v>
      </c>
      <c r="E1392" s="11" t="s">
        <v>393</v>
      </c>
      <c r="F1392" s="18">
        <v>39264</v>
      </c>
      <c r="G1392" s="19">
        <v>39600</v>
      </c>
      <c r="H1392" s="11" t="s">
        <v>68</v>
      </c>
      <c r="I1392" s="11" t="s">
        <v>48</v>
      </c>
      <c r="J1392" s="11" t="s">
        <v>70</v>
      </c>
      <c r="K1392" s="11" t="s">
        <v>23</v>
      </c>
      <c r="L1392" s="19">
        <f>VLOOKUP($A1392,'PtEverglades GTs'!$A:$Z,17,0)</f>
        <v>42705</v>
      </c>
      <c r="M1392" s="6">
        <f>VLOOKUP($A1392,'PtEverglades GTs'!$A:$Z,24,0)</f>
        <v>0</v>
      </c>
      <c r="N1392" s="6">
        <f>VLOOKUP($A1392,'PtEverglades GTs'!$A:$Z,25,0)</f>
        <v>0</v>
      </c>
      <c r="O1392" s="6">
        <f>VLOOKUP($A1392,'PtEverglades GTs'!$A:$Z,26,0)</f>
        <v>0</v>
      </c>
      <c r="P1392" s="6">
        <f t="shared" si="23"/>
        <v>0</v>
      </c>
    </row>
    <row r="1393" spans="1:16" x14ac:dyDescent="0.25">
      <c r="A1393" s="11">
        <v>89481564</v>
      </c>
      <c r="B1393" s="11" t="s">
        <v>30</v>
      </c>
      <c r="C1393" s="11" t="s">
        <v>36</v>
      </c>
      <c r="D1393" s="11" t="s">
        <v>49</v>
      </c>
      <c r="E1393" s="11" t="s">
        <v>394</v>
      </c>
      <c r="F1393" s="18">
        <v>39783</v>
      </c>
      <c r="G1393" s="19">
        <v>39783</v>
      </c>
      <c r="H1393" s="11" t="s">
        <v>68</v>
      </c>
      <c r="I1393" s="11" t="s">
        <v>48</v>
      </c>
      <c r="J1393" s="11" t="s">
        <v>70</v>
      </c>
      <c r="K1393" s="11" t="s">
        <v>23</v>
      </c>
      <c r="L1393" s="19">
        <f>VLOOKUP($A1393,'PtEverglades GTs'!$A:$Z,17,0)</f>
        <v>42705</v>
      </c>
      <c r="M1393" s="6">
        <f>VLOOKUP($A1393,'PtEverglades GTs'!$A:$Z,24,0)</f>
        <v>0</v>
      </c>
      <c r="N1393" s="6">
        <f>VLOOKUP($A1393,'PtEverglades GTs'!$A:$Z,25,0)</f>
        <v>0</v>
      </c>
      <c r="O1393" s="6">
        <f>VLOOKUP($A1393,'PtEverglades GTs'!$A:$Z,26,0)</f>
        <v>0</v>
      </c>
      <c r="P1393" s="6">
        <f t="shared" si="23"/>
        <v>0</v>
      </c>
    </row>
    <row r="1394" spans="1:16" x14ac:dyDescent="0.25">
      <c r="A1394" s="11">
        <v>90083683</v>
      </c>
      <c r="B1394" s="11" t="s">
        <v>30</v>
      </c>
      <c r="C1394" s="11" t="s">
        <v>36</v>
      </c>
      <c r="D1394" s="11" t="s">
        <v>49</v>
      </c>
      <c r="E1394" s="11" t="s">
        <v>394</v>
      </c>
      <c r="F1394" s="18">
        <v>39783</v>
      </c>
      <c r="G1394" s="19">
        <v>39814</v>
      </c>
      <c r="H1394" s="11" t="s">
        <v>68</v>
      </c>
      <c r="I1394" s="11" t="s">
        <v>48</v>
      </c>
      <c r="J1394" s="11" t="s">
        <v>70</v>
      </c>
      <c r="K1394" s="11" t="s">
        <v>23</v>
      </c>
      <c r="L1394" s="19">
        <f>VLOOKUP($A1394,'PtEverglades GTs'!$A:$Z,17,0)</f>
        <v>42705</v>
      </c>
      <c r="M1394" s="6">
        <f>VLOOKUP($A1394,'PtEverglades GTs'!$A:$Z,24,0)</f>
        <v>0</v>
      </c>
      <c r="N1394" s="6">
        <f>VLOOKUP($A1394,'PtEverglades GTs'!$A:$Z,25,0)</f>
        <v>0</v>
      </c>
      <c r="O1394" s="6">
        <f>VLOOKUP($A1394,'PtEverglades GTs'!$A:$Z,26,0)</f>
        <v>0</v>
      </c>
      <c r="P1394" s="6">
        <f t="shared" si="23"/>
        <v>0</v>
      </c>
    </row>
    <row r="1395" spans="1:16" x14ac:dyDescent="0.25">
      <c r="A1395" s="11">
        <v>91243744</v>
      </c>
      <c r="B1395" s="11" t="s">
        <v>30</v>
      </c>
      <c r="C1395" s="11" t="s">
        <v>36</v>
      </c>
      <c r="D1395" s="11" t="s">
        <v>49</v>
      </c>
      <c r="E1395" s="11" t="s">
        <v>457</v>
      </c>
      <c r="F1395" s="18">
        <v>39873</v>
      </c>
      <c r="G1395" s="19">
        <v>39873</v>
      </c>
      <c r="H1395" s="11" t="s">
        <v>68</v>
      </c>
      <c r="I1395" s="11" t="s">
        <v>48</v>
      </c>
      <c r="J1395" s="11" t="s">
        <v>70</v>
      </c>
      <c r="K1395" s="11" t="s">
        <v>23</v>
      </c>
      <c r="L1395" s="19">
        <f>VLOOKUP($A1395,'PtEverglades GTs'!$A:$Z,17,0)</f>
        <v>42705</v>
      </c>
      <c r="M1395" s="6">
        <f>VLOOKUP($A1395,'PtEverglades GTs'!$A:$Z,24,0)</f>
        <v>0</v>
      </c>
      <c r="N1395" s="6">
        <f>VLOOKUP($A1395,'PtEverglades GTs'!$A:$Z,25,0)</f>
        <v>0</v>
      </c>
      <c r="O1395" s="6">
        <f>VLOOKUP($A1395,'PtEverglades GTs'!$A:$Z,26,0)</f>
        <v>0</v>
      </c>
      <c r="P1395" s="6">
        <f t="shared" si="23"/>
        <v>0</v>
      </c>
    </row>
    <row r="1396" spans="1:16" x14ac:dyDescent="0.25">
      <c r="A1396" s="11">
        <v>91290672</v>
      </c>
      <c r="B1396" s="11" t="s">
        <v>30</v>
      </c>
      <c r="C1396" s="11" t="s">
        <v>36</v>
      </c>
      <c r="D1396" s="11" t="s">
        <v>49</v>
      </c>
      <c r="E1396" s="11" t="s">
        <v>394</v>
      </c>
      <c r="F1396" s="18">
        <v>39783</v>
      </c>
      <c r="G1396" s="19">
        <v>39873</v>
      </c>
      <c r="H1396" s="11" t="s">
        <v>68</v>
      </c>
      <c r="I1396" s="11" t="s">
        <v>48</v>
      </c>
      <c r="J1396" s="11" t="s">
        <v>70</v>
      </c>
      <c r="K1396" s="11" t="s">
        <v>23</v>
      </c>
      <c r="L1396" s="19">
        <f>VLOOKUP($A1396,'PtEverglades GTs'!$A:$Z,17,0)</f>
        <v>42705</v>
      </c>
      <c r="M1396" s="6">
        <f>VLOOKUP($A1396,'PtEverglades GTs'!$A:$Z,24,0)</f>
        <v>0</v>
      </c>
      <c r="N1396" s="6">
        <f>VLOOKUP($A1396,'PtEverglades GTs'!$A:$Z,25,0)</f>
        <v>0</v>
      </c>
      <c r="O1396" s="6">
        <f>VLOOKUP($A1396,'PtEverglades GTs'!$A:$Z,26,0)</f>
        <v>0</v>
      </c>
      <c r="P1396" s="6">
        <f t="shared" si="23"/>
        <v>0</v>
      </c>
    </row>
    <row r="1397" spans="1:16" x14ac:dyDescent="0.25">
      <c r="A1397" s="11">
        <v>92884450</v>
      </c>
      <c r="B1397" s="11" t="s">
        <v>30</v>
      </c>
      <c r="C1397" s="11" t="s">
        <v>36</v>
      </c>
      <c r="D1397" s="11" t="s">
        <v>49</v>
      </c>
      <c r="E1397" s="11" t="s">
        <v>457</v>
      </c>
      <c r="F1397" s="18">
        <v>39965</v>
      </c>
      <c r="G1397" s="19">
        <v>39965</v>
      </c>
      <c r="H1397" s="11" t="s">
        <v>68</v>
      </c>
      <c r="I1397" s="11" t="s">
        <v>48</v>
      </c>
      <c r="J1397" s="11" t="s">
        <v>70</v>
      </c>
      <c r="K1397" s="11" t="s">
        <v>23</v>
      </c>
      <c r="L1397" s="19">
        <f>VLOOKUP($A1397,'PtEverglades GTs'!$A:$Z,17,0)</f>
        <v>42705</v>
      </c>
      <c r="M1397" s="6">
        <f>VLOOKUP($A1397,'PtEverglades GTs'!$A:$Z,24,0)</f>
        <v>0</v>
      </c>
      <c r="N1397" s="6">
        <f>VLOOKUP($A1397,'PtEverglades GTs'!$A:$Z,25,0)</f>
        <v>0</v>
      </c>
      <c r="O1397" s="6">
        <f>VLOOKUP($A1397,'PtEverglades GTs'!$A:$Z,26,0)</f>
        <v>0</v>
      </c>
      <c r="P1397" s="6">
        <f t="shared" si="23"/>
        <v>0</v>
      </c>
    </row>
    <row r="1398" spans="1:16" x14ac:dyDescent="0.25">
      <c r="A1398" s="11">
        <v>92891094</v>
      </c>
      <c r="B1398" s="11" t="s">
        <v>30</v>
      </c>
      <c r="C1398" s="11" t="s">
        <v>36</v>
      </c>
      <c r="D1398" s="11" t="s">
        <v>49</v>
      </c>
      <c r="E1398" s="11" t="s">
        <v>457</v>
      </c>
      <c r="F1398" s="18">
        <v>39965</v>
      </c>
      <c r="G1398" s="19">
        <v>39965</v>
      </c>
      <c r="H1398" s="11" t="s">
        <v>68</v>
      </c>
      <c r="I1398" s="11" t="s">
        <v>48</v>
      </c>
      <c r="J1398" s="11" t="s">
        <v>70</v>
      </c>
      <c r="K1398" s="11" t="s">
        <v>23</v>
      </c>
      <c r="L1398" s="19">
        <f>VLOOKUP($A1398,'PtEverglades GTs'!$A:$Z,17,0)</f>
        <v>42705</v>
      </c>
      <c r="M1398" s="6">
        <f>VLOOKUP($A1398,'PtEverglades GTs'!$A:$Z,24,0)</f>
        <v>0</v>
      </c>
      <c r="N1398" s="6">
        <f>VLOOKUP($A1398,'PtEverglades GTs'!$A:$Z,25,0)</f>
        <v>0</v>
      </c>
      <c r="O1398" s="6">
        <f>VLOOKUP($A1398,'PtEverglades GTs'!$A:$Z,26,0)</f>
        <v>0</v>
      </c>
      <c r="P1398" s="6">
        <f t="shared" si="23"/>
        <v>0</v>
      </c>
    </row>
    <row r="1399" spans="1:16" x14ac:dyDescent="0.25">
      <c r="A1399" s="11">
        <v>94018602</v>
      </c>
      <c r="B1399" s="11" t="s">
        <v>30</v>
      </c>
      <c r="C1399" s="11" t="s">
        <v>36</v>
      </c>
      <c r="D1399" s="11" t="s">
        <v>49</v>
      </c>
      <c r="E1399" s="11" t="s">
        <v>457</v>
      </c>
      <c r="F1399" s="18">
        <v>40026</v>
      </c>
      <c r="G1399" s="19">
        <v>40026</v>
      </c>
      <c r="H1399" s="11" t="s">
        <v>68</v>
      </c>
      <c r="I1399" s="11" t="s">
        <v>48</v>
      </c>
      <c r="J1399" s="11" t="s">
        <v>70</v>
      </c>
      <c r="K1399" s="11" t="s">
        <v>23</v>
      </c>
      <c r="L1399" s="19">
        <f>VLOOKUP($A1399,'PtEverglades GTs'!$A:$Z,17,0)</f>
        <v>42705</v>
      </c>
      <c r="M1399" s="6">
        <f>VLOOKUP($A1399,'PtEverglades GTs'!$A:$Z,24,0)</f>
        <v>0</v>
      </c>
      <c r="N1399" s="6">
        <f>VLOOKUP($A1399,'PtEverglades GTs'!$A:$Z,25,0)</f>
        <v>0</v>
      </c>
      <c r="O1399" s="6">
        <f>VLOOKUP($A1399,'PtEverglades GTs'!$A:$Z,26,0)</f>
        <v>0</v>
      </c>
      <c r="P1399" s="6">
        <f t="shared" si="23"/>
        <v>0</v>
      </c>
    </row>
    <row r="1400" spans="1:16" x14ac:dyDescent="0.25">
      <c r="A1400" s="11">
        <v>100819848</v>
      </c>
      <c r="B1400" s="11" t="s">
        <v>30</v>
      </c>
      <c r="C1400" s="11" t="s">
        <v>36</v>
      </c>
      <c r="D1400" s="11" t="s">
        <v>49</v>
      </c>
      <c r="E1400" s="11" t="s">
        <v>462</v>
      </c>
      <c r="F1400" s="18">
        <v>40422</v>
      </c>
      <c r="G1400" s="19">
        <v>40422</v>
      </c>
      <c r="H1400" s="11" t="s">
        <v>68</v>
      </c>
      <c r="I1400" s="11" t="s">
        <v>48</v>
      </c>
      <c r="J1400" s="11" t="s">
        <v>70</v>
      </c>
      <c r="K1400" s="11" t="s">
        <v>23</v>
      </c>
      <c r="L1400" s="19">
        <f>VLOOKUP($A1400,'PtEverglades GTs'!$A:$Z,17,0)</f>
        <v>42705</v>
      </c>
      <c r="M1400" s="6">
        <f>VLOOKUP($A1400,'PtEverglades GTs'!$A:$Z,24,0)</f>
        <v>0</v>
      </c>
      <c r="N1400" s="6">
        <f>VLOOKUP($A1400,'PtEverglades GTs'!$A:$Z,25,0)</f>
        <v>0</v>
      </c>
      <c r="O1400" s="6">
        <f>VLOOKUP($A1400,'PtEverglades GTs'!$A:$Z,26,0)</f>
        <v>0</v>
      </c>
      <c r="P1400" s="6">
        <f t="shared" si="23"/>
        <v>0</v>
      </c>
    </row>
    <row r="1401" spans="1:16" x14ac:dyDescent="0.25">
      <c r="A1401" s="11">
        <v>100828554</v>
      </c>
      <c r="B1401" s="11" t="s">
        <v>30</v>
      </c>
      <c r="C1401" s="11" t="s">
        <v>36</v>
      </c>
      <c r="D1401" s="11" t="s">
        <v>49</v>
      </c>
      <c r="E1401" s="11" t="s">
        <v>462</v>
      </c>
      <c r="F1401" s="18">
        <v>40422</v>
      </c>
      <c r="G1401" s="19">
        <v>40422</v>
      </c>
      <c r="H1401" s="11" t="s">
        <v>68</v>
      </c>
      <c r="I1401" s="11" t="s">
        <v>48</v>
      </c>
      <c r="J1401" s="11" t="s">
        <v>70</v>
      </c>
      <c r="K1401" s="11" t="s">
        <v>23</v>
      </c>
      <c r="L1401" s="19">
        <f>VLOOKUP($A1401,'PtEverglades GTs'!$A:$Z,17,0)</f>
        <v>42705</v>
      </c>
      <c r="M1401" s="6">
        <f>VLOOKUP($A1401,'PtEverglades GTs'!$A:$Z,24,0)</f>
        <v>0</v>
      </c>
      <c r="N1401" s="6">
        <f>VLOOKUP($A1401,'PtEverglades GTs'!$A:$Z,25,0)</f>
        <v>0</v>
      </c>
      <c r="O1401" s="6">
        <f>VLOOKUP($A1401,'PtEverglades GTs'!$A:$Z,26,0)</f>
        <v>0</v>
      </c>
      <c r="P1401" s="6">
        <f t="shared" si="23"/>
        <v>0</v>
      </c>
    </row>
    <row r="1402" spans="1:16" x14ac:dyDescent="0.25">
      <c r="A1402" s="11">
        <v>101834872</v>
      </c>
      <c r="B1402" s="11" t="s">
        <v>30</v>
      </c>
      <c r="C1402" s="11" t="s">
        <v>36</v>
      </c>
      <c r="D1402" s="11" t="s">
        <v>49</v>
      </c>
      <c r="E1402" s="11" t="s">
        <v>462</v>
      </c>
      <c r="F1402" s="18">
        <v>40483</v>
      </c>
      <c r="G1402" s="19">
        <v>40483</v>
      </c>
      <c r="H1402" s="11" t="s">
        <v>68</v>
      </c>
      <c r="I1402" s="11" t="s">
        <v>48</v>
      </c>
      <c r="J1402" s="11" t="s">
        <v>70</v>
      </c>
      <c r="K1402" s="11" t="s">
        <v>23</v>
      </c>
      <c r="L1402" s="19">
        <f>VLOOKUP($A1402,'PtEverglades GTs'!$A:$Z,17,0)</f>
        <v>42705</v>
      </c>
      <c r="M1402" s="6">
        <f>VLOOKUP($A1402,'PtEverglades GTs'!$A:$Z,24,0)</f>
        <v>0</v>
      </c>
      <c r="N1402" s="6">
        <f>VLOOKUP($A1402,'PtEverglades GTs'!$A:$Z,25,0)</f>
        <v>0</v>
      </c>
      <c r="O1402" s="6">
        <f>VLOOKUP($A1402,'PtEverglades GTs'!$A:$Z,26,0)</f>
        <v>0</v>
      </c>
      <c r="P1402" s="6">
        <f t="shared" si="23"/>
        <v>0</v>
      </c>
    </row>
    <row r="1403" spans="1:16" x14ac:dyDescent="0.25">
      <c r="A1403" s="11">
        <v>102802226</v>
      </c>
      <c r="B1403" s="11" t="s">
        <v>30</v>
      </c>
      <c r="C1403" s="11" t="s">
        <v>36</v>
      </c>
      <c r="D1403" s="11" t="s">
        <v>49</v>
      </c>
      <c r="E1403" s="11" t="s">
        <v>462</v>
      </c>
      <c r="F1403" s="18">
        <v>40422</v>
      </c>
      <c r="G1403" s="19">
        <v>40544</v>
      </c>
      <c r="H1403" s="11" t="s">
        <v>68</v>
      </c>
      <c r="I1403" s="11" t="s">
        <v>48</v>
      </c>
      <c r="J1403" s="11" t="s">
        <v>70</v>
      </c>
      <c r="K1403" s="11" t="s">
        <v>23</v>
      </c>
      <c r="L1403" s="19">
        <f>VLOOKUP($A1403,'PtEverglades GTs'!$A:$Z,17,0)</f>
        <v>42705</v>
      </c>
      <c r="M1403" s="6">
        <f>VLOOKUP($A1403,'PtEverglades GTs'!$A:$Z,24,0)</f>
        <v>0</v>
      </c>
      <c r="N1403" s="6">
        <f>VLOOKUP($A1403,'PtEverglades GTs'!$A:$Z,25,0)</f>
        <v>0</v>
      </c>
      <c r="O1403" s="6">
        <f>VLOOKUP($A1403,'PtEverglades GTs'!$A:$Z,26,0)</f>
        <v>0</v>
      </c>
      <c r="P1403" s="6">
        <f t="shared" si="23"/>
        <v>0</v>
      </c>
    </row>
    <row r="1404" spans="1:16" x14ac:dyDescent="0.25">
      <c r="A1404" s="11">
        <v>103263761</v>
      </c>
      <c r="B1404" s="11" t="s">
        <v>30</v>
      </c>
      <c r="C1404" s="11" t="s">
        <v>36</v>
      </c>
      <c r="D1404" s="11" t="s">
        <v>49</v>
      </c>
      <c r="E1404" s="11" t="s">
        <v>462</v>
      </c>
      <c r="F1404" s="18">
        <v>40422</v>
      </c>
      <c r="G1404" s="19">
        <v>40575</v>
      </c>
      <c r="H1404" s="11" t="s">
        <v>68</v>
      </c>
      <c r="I1404" s="11" t="s">
        <v>48</v>
      </c>
      <c r="J1404" s="11" t="s">
        <v>70</v>
      </c>
      <c r="K1404" s="11" t="s">
        <v>23</v>
      </c>
      <c r="L1404" s="19">
        <f>VLOOKUP($A1404,'PtEverglades GTs'!$A:$Z,17,0)</f>
        <v>42705</v>
      </c>
      <c r="M1404" s="6">
        <f>VLOOKUP($A1404,'PtEverglades GTs'!$A:$Z,24,0)</f>
        <v>0</v>
      </c>
      <c r="N1404" s="6">
        <f>VLOOKUP($A1404,'PtEverglades GTs'!$A:$Z,25,0)</f>
        <v>0</v>
      </c>
      <c r="O1404" s="6">
        <f>VLOOKUP($A1404,'PtEverglades GTs'!$A:$Z,26,0)</f>
        <v>0</v>
      </c>
      <c r="P1404" s="6">
        <f t="shared" si="23"/>
        <v>0</v>
      </c>
    </row>
    <row r="1405" spans="1:16" x14ac:dyDescent="0.25">
      <c r="A1405" s="11">
        <v>622715136</v>
      </c>
      <c r="B1405" s="11" t="s">
        <v>30</v>
      </c>
      <c r="C1405" s="11" t="s">
        <v>36</v>
      </c>
      <c r="D1405" s="11" t="s">
        <v>49</v>
      </c>
      <c r="E1405" s="11" t="s">
        <v>471</v>
      </c>
      <c r="F1405" s="18">
        <v>40664</v>
      </c>
      <c r="G1405" s="19">
        <v>40756</v>
      </c>
      <c r="H1405" s="11" t="s">
        <v>68</v>
      </c>
      <c r="I1405" s="11" t="s">
        <v>48</v>
      </c>
      <c r="J1405" s="11" t="s">
        <v>70</v>
      </c>
      <c r="K1405" s="11" t="s">
        <v>23</v>
      </c>
      <c r="L1405" s="19">
        <f>VLOOKUP($A1405,'PtEverglades GTs'!$A:$Z,17,0)</f>
        <v>42705</v>
      </c>
      <c r="M1405" s="6">
        <f>VLOOKUP($A1405,'PtEverglades GTs'!$A:$Z,24,0)</f>
        <v>0</v>
      </c>
      <c r="N1405" s="6">
        <f>VLOOKUP($A1405,'PtEverglades GTs'!$A:$Z,25,0)</f>
        <v>0</v>
      </c>
      <c r="O1405" s="6">
        <f>VLOOKUP($A1405,'PtEverglades GTs'!$A:$Z,26,0)</f>
        <v>0</v>
      </c>
      <c r="P1405" s="6">
        <f t="shared" si="23"/>
        <v>0</v>
      </c>
    </row>
    <row r="1406" spans="1:16" x14ac:dyDescent="0.25">
      <c r="A1406" s="11">
        <v>624808818</v>
      </c>
      <c r="B1406" s="11" t="s">
        <v>30</v>
      </c>
      <c r="C1406" s="11" t="s">
        <v>36</v>
      </c>
      <c r="D1406" s="11" t="s">
        <v>49</v>
      </c>
      <c r="E1406" s="11" t="s">
        <v>471</v>
      </c>
      <c r="F1406" s="18">
        <v>40817</v>
      </c>
      <c r="G1406" s="19">
        <v>40817</v>
      </c>
      <c r="H1406" s="11" t="s">
        <v>68</v>
      </c>
      <c r="I1406" s="11" t="s">
        <v>48</v>
      </c>
      <c r="J1406" s="11" t="s">
        <v>70</v>
      </c>
      <c r="K1406" s="11" t="s">
        <v>23</v>
      </c>
      <c r="L1406" s="19">
        <f>VLOOKUP($A1406,'PtEverglades GTs'!$A:$Z,17,0)</f>
        <v>42705</v>
      </c>
      <c r="M1406" s="6">
        <f>VLOOKUP($A1406,'PtEverglades GTs'!$A:$Z,24,0)</f>
        <v>0</v>
      </c>
      <c r="N1406" s="6">
        <f>VLOOKUP($A1406,'PtEverglades GTs'!$A:$Z,25,0)</f>
        <v>0</v>
      </c>
      <c r="O1406" s="6">
        <f>VLOOKUP($A1406,'PtEverglades GTs'!$A:$Z,26,0)</f>
        <v>0</v>
      </c>
      <c r="P1406" s="6">
        <f t="shared" si="23"/>
        <v>0</v>
      </c>
    </row>
    <row r="1407" spans="1:16" x14ac:dyDescent="0.25">
      <c r="A1407" s="11">
        <v>624815068</v>
      </c>
      <c r="B1407" s="11" t="s">
        <v>30</v>
      </c>
      <c r="C1407" s="11" t="s">
        <v>36</v>
      </c>
      <c r="D1407" s="11" t="s">
        <v>49</v>
      </c>
      <c r="E1407" s="11" t="s">
        <v>471</v>
      </c>
      <c r="F1407" s="18">
        <v>40817</v>
      </c>
      <c r="G1407" s="19">
        <v>40817</v>
      </c>
      <c r="H1407" s="11" t="s">
        <v>68</v>
      </c>
      <c r="I1407" s="11" t="s">
        <v>48</v>
      </c>
      <c r="J1407" s="11" t="s">
        <v>70</v>
      </c>
      <c r="K1407" s="11" t="s">
        <v>23</v>
      </c>
      <c r="L1407" s="19">
        <f>VLOOKUP($A1407,'PtEverglades GTs'!$A:$Z,17,0)</f>
        <v>42705</v>
      </c>
      <c r="M1407" s="6">
        <f>VLOOKUP($A1407,'PtEverglades GTs'!$A:$Z,24,0)</f>
        <v>0</v>
      </c>
      <c r="N1407" s="6">
        <f>VLOOKUP($A1407,'PtEverglades GTs'!$A:$Z,25,0)</f>
        <v>0</v>
      </c>
      <c r="O1407" s="6">
        <f>VLOOKUP($A1407,'PtEverglades GTs'!$A:$Z,26,0)</f>
        <v>0</v>
      </c>
      <c r="P1407" s="6">
        <f t="shared" si="23"/>
        <v>0</v>
      </c>
    </row>
    <row r="1408" spans="1:16" x14ac:dyDescent="0.25">
      <c r="A1408" s="11">
        <v>626084214</v>
      </c>
      <c r="B1408" s="11" t="s">
        <v>30</v>
      </c>
      <c r="C1408" s="11" t="s">
        <v>36</v>
      </c>
      <c r="D1408" s="11" t="s">
        <v>49</v>
      </c>
      <c r="E1408" s="11" t="s">
        <v>471</v>
      </c>
      <c r="F1408" s="18">
        <v>40848</v>
      </c>
      <c r="G1408" s="19">
        <v>40848</v>
      </c>
      <c r="H1408" s="11" t="s">
        <v>68</v>
      </c>
      <c r="I1408" s="11" t="s">
        <v>48</v>
      </c>
      <c r="J1408" s="11" t="s">
        <v>70</v>
      </c>
      <c r="K1408" s="11" t="s">
        <v>23</v>
      </c>
      <c r="L1408" s="19">
        <f>VLOOKUP($A1408,'PtEverglades GTs'!$A:$Z,17,0)</f>
        <v>42705</v>
      </c>
      <c r="M1408" s="6">
        <f>VLOOKUP($A1408,'PtEverglades GTs'!$A:$Z,24,0)</f>
        <v>0</v>
      </c>
      <c r="N1408" s="6">
        <f>VLOOKUP($A1408,'PtEverglades GTs'!$A:$Z,25,0)</f>
        <v>0</v>
      </c>
      <c r="O1408" s="6">
        <f>VLOOKUP($A1408,'PtEverglades GTs'!$A:$Z,26,0)</f>
        <v>0</v>
      </c>
      <c r="P1408" s="6">
        <f t="shared" si="23"/>
        <v>0</v>
      </c>
    </row>
    <row r="1409" spans="1:16" x14ac:dyDescent="0.25">
      <c r="A1409" s="11">
        <v>627167930</v>
      </c>
      <c r="B1409" s="11" t="s">
        <v>30</v>
      </c>
      <c r="C1409" s="11" t="s">
        <v>36</v>
      </c>
      <c r="D1409" s="11" t="s">
        <v>49</v>
      </c>
      <c r="E1409" s="11" t="s">
        <v>471</v>
      </c>
      <c r="F1409" s="18">
        <v>40878</v>
      </c>
      <c r="G1409" s="19">
        <v>40878</v>
      </c>
      <c r="H1409" s="11" t="s">
        <v>68</v>
      </c>
      <c r="I1409" s="11" t="s">
        <v>48</v>
      </c>
      <c r="J1409" s="11" t="s">
        <v>70</v>
      </c>
      <c r="K1409" s="11" t="s">
        <v>23</v>
      </c>
      <c r="L1409" s="19">
        <f>VLOOKUP($A1409,'PtEverglades GTs'!$A:$Z,17,0)</f>
        <v>42705</v>
      </c>
      <c r="M1409" s="6">
        <f>VLOOKUP($A1409,'PtEverglades GTs'!$A:$Z,24,0)</f>
        <v>0</v>
      </c>
      <c r="N1409" s="6">
        <f>VLOOKUP($A1409,'PtEverglades GTs'!$A:$Z,25,0)</f>
        <v>0</v>
      </c>
      <c r="O1409" s="6">
        <f>VLOOKUP($A1409,'PtEverglades GTs'!$A:$Z,26,0)</f>
        <v>0</v>
      </c>
      <c r="P1409" s="6">
        <f t="shared" si="23"/>
        <v>0</v>
      </c>
    </row>
    <row r="1410" spans="1:16" x14ac:dyDescent="0.25">
      <c r="A1410" s="11">
        <v>627168736</v>
      </c>
      <c r="B1410" s="11" t="s">
        <v>30</v>
      </c>
      <c r="C1410" s="11" t="s">
        <v>36</v>
      </c>
      <c r="D1410" s="11" t="s">
        <v>49</v>
      </c>
      <c r="E1410" s="11" t="s">
        <v>471</v>
      </c>
      <c r="F1410" s="18">
        <v>40878</v>
      </c>
      <c r="G1410" s="19">
        <v>40878</v>
      </c>
      <c r="H1410" s="11" t="s">
        <v>68</v>
      </c>
      <c r="I1410" s="11" t="s">
        <v>48</v>
      </c>
      <c r="J1410" s="11" t="s">
        <v>70</v>
      </c>
      <c r="K1410" s="11" t="s">
        <v>23</v>
      </c>
      <c r="L1410" s="19">
        <f>VLOOKUP($A1410,'PtEverglades GTs'!$A:$Z,17,0)</f>
        <v>42705</v>
      </c>
      <c r="M1410" s="6">
        <f>VLOOKUP($A1410,'PtEverglades GTs'!$A:$Z,24,0)</f>
        <v>0</v>
      </c>
      <c r="N1410" s="6">
        <f>VLOOKUP($A1410,'PtEverglades GTs'!$A:$Z,25,0)</f>
        <v>0</v>
      </c>
      <c r="O1410" s="6">
        <f>VLOOKUP($A1410,'PtEverglades GTs'!$A:$Z,26,0)</f>
        <v>0</v>
      </c>
      <c r="P1410" s="6">
        <f t="shared" si="23"/>
        <v>0</v>
      </c>
    </row>
    <row r="1411" spans="1:16" x14ac:dyDescent="0.25">
      <c r="A1411" s="11">
        <v>627773067</v>
      </c>
      <c r="B1411" s="11" t="s">
        <v>30</v>
      </c>
      <c r="C1411" s="11" t="s">
        <v>36</v>
      </c>
      <c r="D1411" s="11" t="s">
        <v>49</v>
      </c>
      <c r="E1411" s="11" t="s">
        <v>471</v>
      </c>
      <c r="F1411" s="18">
        <v>40878</v>
      </c>
      <c r="G1411" s="19">
        <v>40909</v>
      </c>
      <c r="H1411" s="11" t="s">
        <v>68</v>
      </c>
      <c r="I1411" s="11" t="s">
        <v>48</v>
      </c>
      <c r="J1411" s="11" t="s">
        <v>70</v>
      </c>
      <c r="K1411" s="11" t="s">
        <v>23</v>
      </c>
      <c r="L1411" s="19">
        <f>VLOOKUP($A1411,'PtEverglades GTs'!$A:$Z,17,0)</f>
        <v>42705</v>
      </c>
      <c r="M1411" s="6">
        <f>VLOOKUP($A1411,'PtEverglades GTs'!$A:$Z,24,0)</f>
        <v>0</v>
      </c>
      <c r="N1411" s="6">
        <f>VLOOKUP($A1411,'PtEverglades GTs'!$A:$Z,25,0)</f>
        <v>0</v>
      </c>
      <c r="O1411" s="6">
        <f>VLOOKUP($A1411,'PtEverglades GTs'!$A:$Z,26,0)</f>
        <v>0</v>
      </c>
      <c r="P1411" s="6">
        <f t="shared" si="23"/>
        <v>0</v>
      </c>
    </row>
    <row r="1412" spans="1:16" x14ac:dyDescent="0.25">
      <c r="A1412" s="11">
        <v>627776401</v>
      </c>
      <c r="B1412" s="11" t="s">
        <v>30</v>
      </c>
      <c r="C1412" s="11" t="s">
        <v>36</v>
      </c>
      <c r="D1412" s="11" t="s">
        <v>49</v>
      </c>
      <c r="E1412" s="11" t="s">
        <v>471</v>
      </c>
      <c r="F1412" s="18">
        <v>40878</v>
      </c>
      <c r="G1412" s="19">
        <v>40909</v>
      </c>
      <c r="H1412" s="11" t="s">
        <v>68</v>
      </c>
      <c r="I1412" s="11" t="s">
        <v>48</v>
      </c>
      <c r="J1412" s="11" t="s">
        <v>70</v>
      </c>
      <c r="K1412" s="11" t="s">
        <v>23</v>
      </c>
      <c r="L1412" s="19">
        <f>VLOOKUP($A1412,'PtEverglades GTs'!$A:$Z,17,0)</f>
        <v>42705</v>
      </c>
      <c r="M1412" s="6">
        <f>VLOOKUP($A1412,'PtEverglades GTs'!$A:$Z,24,0)</f>
        <v>0</v>
      </c>
      <c r="N1412" s="6">
        <f>VLOOKUP($A1412,'PtEverglades GTs'!$A:$Z,25,0)</f>
        <v>0</v>
      </c>
      <c r="O1412" s="6">
        <f>VLOOKUP($A1412,'PtEverglades GTs'!$A:$Z,26,0)</f>
        <v>0</v>
      </c>
      <c r="P1412" s="6">
        <f t="shared" si="23"/>
        <v>0</v>
      </c>
    </row>
    <row r="1413" spans="1:16" x14ac:dyDescent="0.25">
      <c r="A1413" s="11">
        <v>629578748</v>
      </c>
      <c r="B1413" s="11" t="s">
        <v>30</v>
      </c>
      <c r="C1413" s="11" t="s">
        <v>36</v>
      </c>
      <c r="D1413" s="11" t="s">
        <v>49</v>
      </c>
      <c r="E1413" s="11" t="s">
        <v>395</v>
      </c>
      <c r="F1413" s="18">
        <v>40969</v>
      </c>
      <c r="G1413" s="19">
        <v>40969</v>
      </c>
      <c r="H1413" s="11" t="s">
        <v>68</v>
      </c>
      <c r="I1413" s="11" t="s">
        <v>48</v>
      </c>
      <c r="J1413" s="11" t="s">
        <v>70</v>
      </c>
      <c r="K1413" s="11" t="s">
        <v>23</v>
      </c>
      <c r="L1413" s="19">
        <f>VLOOKUP($A1413,'PtEverglades GTs'!$A:$Z,17,0)</f>
        <v>42705</v>
      </c>
      <c r="M1413" s="6">
        <f>VLOOKUP($A1413,'PtEverglades GTs'!$A:$Z,24,0)</f>
        <v>0</v>
      </c>
      <c r="N1413" s="6">
        <f>VLOOKUP($A1413,'PtEverglades GTs'!$A:$Z,25,0)</f>
        <v>0</v>
      </c>
      <c r="O1413" s="6">
        <f>VLOOKUP($A1413,'PtEverglades GTs'!$A:$Z,26,0)</f>
        <v>0</v>
      </c>
      <c r="P1413" s="6">
        <f t="shared" si="23"/>
        <v>0</v>
      </c>
    </row>
    <row r="1414" spans="1:16" x14ac:dyDescent="0.25">
      <c r="A1414" s="11">
        <v>631292398</v>
      </c>
      <c r="B1414" s="11" t="s">
        <v>30</v>
      </c>
      <c r="C1414" s="11" t="s">
        <v>36</v>
      </c>
      <c r="D1414" s="11" t="s">
        <v>49</v>
      </c>
      <c r="E1414" s="11" t="s">
        <v>471</v>
      </c>
      <c r="F1414" s="18">
        <v>40848</v>
      </c>
      <c r="G1414" s="19">
        <v>41030</v>
      </c>
      <c r="H1414" s="11" t="s">
        <v>68</v>
      </c>
      <c r="I1414" s="11" t="s">
        <v>48</v>
      </c>
      <c r="J1414" s="11" t="s">
        <v>70</v>
      </c>
      <c r="K1414" s="11" t="s">
        <v>23</v>
      </c>
      <c r="L1414" s="19">
        <f>VLOOKUP($A1414,'PtEverglades GTs'!$A:$Z,17,0)</f>
        <v>42705</v>
      </c>
      <c r="M1414" s="6">
        <f>VLOOKUP($A1414,'PtEverglades GTs'!$A:$Z,24,0)</f>
        <v>0</v>
      </c>
      <c r="N1414" s="6">
        <f>VLOOKUP($A1414,'PtEverglades GTs'!$A:$Z,25,0)</f>
        <v>0</v>
      </c>
      <c r="O1414" s="6">
        <f>VLOOKUP($A1414,'PtEverglades GTs'!$A:$Z,26,0)</f>
        <v>0</v>
      </c>
      <c r="P1414" s="6">
        <f t="shared" si="23"/>
        <v>0</v>
      </c>
    </row>
    <row r="1415" spans="1:16" x14ac:dyDescent="0.25">
      <c r="A1415" s="11">
        <v>635186128</v>
      </c>
      <c r="B1415" s="11" t="s">
        <v>30</v>
      </c>
      <c r="C1415" s="11" t="s">
        <v>36</v>
      </c>
      <c r="D1415" s="11" t="s">
        <v>49</v>
      </c>
      <c r="E1415" s="11" t="s">
        <v>395</v>
      </c>
      <c r="F1415" s="18">
        <v>41122</v>
      </c>
      <c r="G1415" s="19">
        <v>41122</v>
      </c>
      <c r="H1415" s="11" t="s">
        <v>68</v>
      </c>
      <c r="I1415" s="11" t="s">
        <v>48</v>
      </c>
      <c r="J1415" s="11" t="s">
        <v>70</v>
      </c>
      <c r="K1415" s="11" t="s">
        <v>23</v>
      </c>
      <c r="L1415" s="19">
        <f>VLOOKUP($A1415,'PtEverglades GTs'!$A:$Z,17,0)</f>
        <v>42705</v>
      </c>
      <c r="M1415" s="6">
        <f>VLOOKUP($A1415,'PtEverglades GTs'!$A:$Z,24,0)</f>
        <v>0</v>
      </c>
      <c r="N1415" s="6">
        <f>VLOOKUP($A1415,'PtEverglades GTs'!$A:$Z,25,0)</f>
        <v>0</v>
      </c>
      <c r="O1415" s="6">
        <f>VLOOKUP($A1415,'PtEverglades GTs'!$A:$Z,26,0)</f>
        <v>0</v>
      </c>
      <c r="P1415" s="6">
        <f t="shared" si="23"/>
        <v>0</v>
      </c>
    </row>
    <row r="1416" spans="1:16" x14ac:dyDescent="0.25">
      <c r="A1416" s="11">
        <v>635186133</v>
      </c>
      <c r="B1416" s="11" t="s">
        <v>30</v>
      </c>
      <c r="C1416" s="11" t="s">
        <v>36</v>
      </c>
      <c r="D1416" s="11" t="s">
        <v>49</v>
      </c>
      <c r="E1416" s="11" t="s">
        <v>395</v>
      </c>
      <c r="F1416" s="18">
        <v>41122</v>
      </c>
      <c r="G1416" s="19">
        <v>41122</v>
      </c>
      <c r="H1416" s="11" t="s">
        <v>68</v>
      </c>
      <c r="I1416" s="11" t="s">
        <v>48</v>
      </c>
      <c r="J1416" s="11" t="s">
        <v>70</v>
      </c>
      <c r="K1416" s="11" t="s">
        <v>23</v>
      </c>
      <c r="L1416" s="19">
        <f>VLOOKUP($A1416,'PtEverglades GTs'!$A:$Z,17,0)</f>
        <v>42705</v>
      </c>
      <c r="M1416" s="6">
        <f>VLOOKUP($A1416,'PtEverglades GTs'!$A:$Z,24,0)</f>
        <v>0</v>
      </c>
      <c r="N1416" s="6">
        <f>VLOOKUP($A1416,'PtEverglades GTs'!$A:$Z,25,0)</f>
        <v>0</v>
      </c>
      <c r="O1416" s="6">
        <f>VLOOKUP($A1416,'PtEverglades GTs'!$A:$Z,26,0)</f>
        <v>0</v>
      </c>
      <c r="P1416" s="6">
        <f t="shared" si="23"/>
        <v>0</v>
      </c>
    </row>
    <row r="1417" spans="1:16" x14ac:dyDescent="0.25">
      <c r="A1417" s="11">
        <v>638018331</v>
      </c>
      <c r="B1417" s="11" t="s">
        <v>30</v>
      </c>
      <c r="C1417" s="11" t="s">
        <v>36</v>
      </c>
      <c r="D1417" s="11" t="s">
        <v>49</v>
      </c>
      <c r="E1417" s="11" t="s">
        <v>395</v>
      </c>
      <c r="F1417" s="18">
        <v>41214</v>
      </c>
      <c r="G1417" s="19">
        <v>41214</v>
      </c>
      <c r="H1417" s="11" t="s">
        <v>68</v>
      </c>
      <c r="I1417" s="11" t="s">
        <v>48</v>
      </c>
      <c r="J1417" s="11" t="s">
        <v>70</v>
      </c>
      <c r="K1417" s="11" t="s">
        <v>23</v>
      </c>
      <c r="L1417" s="19">
        <f>VLOOKUP($A1417,'PtEverglades GTs'!$A:$Z,17,0)</f>
        <v>42705</v>
      </c>
      <c r="M1417" s="6">
        <f>VLOOKUP($A1417,'PtEverglades GTs'!$A:$Z,24,0)</f>
        <v>0</v>
      </c>
      <c r="N1417" s="6">
        <f>VLOOKUP($A1417,'PtEverglades GTs'!$A:$Z,25,0)</f>
        <v>0</v>
      </c>
      <c r="O1417" s="6">
        <f>VLOOKUP($A1417,'PtEverglades GTs'!$A:$Z,26,0)</f>
        <v>0</v>
      </c>
      <c r="P1417" s="6">
        <f t="shared" si="23"/>
        <v>0</v>
      </c>
    </row>
    <row r="1418" spans="1:16" x14ac:dyDescent="0.25">
      <c r="A1418" s="11">
        <v>653201755</v>
      </c>
      <c r="B1418" s="11" t="s">
        <v>30</v>
      </c>
      <c r="C1418" s="11" t="s">
        <v>36</v>
      </c>
      <c r="D1418" s="11" t="s">
        <v>49</v>
      </c>
      <c r="E1418" s="11" t="s">
        <v>477</v>
      </c>
      <c r="F1418" s="18">
        <v>41579</v>
      </c>
      <c r="G1418" s="19">
        <v>41579</v>
      </c>
      <c r="H1418" s="11" t="s">
        <v>68</v>
      </c>
      <c r="I1418" s="11" t="s">
        <v>48</v>
      </c>
      <c r="J1418" s="11" t="s">
        <v>70</v>
      </c>
      <c r="K1418" s="11" t="s">
        <v>23</v>
      </c>
      <c r="L1418" s="19">
        <f>VLOOKUP($A1418,'PtEverglades GTs'!$A:$Z,17,0)</f>
        <v>42705</v>
      </c>
      <c r="M1418" s="6">
        <f>VLOOKUP($A1418,'PtEverglades GTs'!$A:$Z,24,0)</f>
        <v>0</v>
      </c>
      <c r="N1418" s="6">
        <f>VLOOKUP($A1418,'PtEverglades GTs'!$A:$Z,25,0)</f>
        <v>0</v>
      </c>
      <c r="O1418" s="6">
        <f>VLOOKUP($A1418,'PtEverglades GTs'!$A:$Z,26,0)</f>
        <v>0</v>
      </c>
      <c r="P1418" s="6">
        <f t="shared" si="23"/>
        <v>0</v>
      </c>
    </row>
    <row r="1419" spans="1:16" x14ac:dyDescent="0.25">
      <c r="A1419" s="11">
        <v>671655833</v>
      </c>
      <c r="B1419" s="11" t="s">
        <v>30</v>
      </c>
      <c r="C1419" s="11" t="s">
        <v>36</v>
      </c>
      <c r="D1419" s="11" t="s">
        <v>49</v>
      </c>
      <c r="E1419" s="11" t="s">
        <v>466</v>
      </c>
      <c r="F1419" s="18">
        <v>41913</v>
      </c>
      <c r="G1419" s="19">
        <v>41913</v>
      </c>
      <c r="H1419" s="11" t="s">
        <v>68</v>
      </c>
      <c r="I1419" s="11" t="s">
        <v>48</v>
      </c>
      <c r="J1419" s="11" t="s">
        <v>70</v>
      </c>
      <c r="K1419" s="11" t="s">
        <v>23</v>
      </c>
      <c r="L1419" s="19">
        <f>VLOOKUP($A1419,'PtEverglades GTs'!$A:$Z,17,0)</f>
        <v>42705</v>
      </c>
      <c r="M1419" s="6">
        <f>VLOOKUP($A1419,'PtEverglades GTs'!$A:$Z,24,0)</f>
        <v>0</v>
      </c>
      <c r="N1419" s="6">
        <f>VLOOKUP($A1419,'PtEverglades GTs'!$A:$Z,25,0)</f>
        <v>0</v>
      </c>
      <c r="O1419" s="6">
        <f>VLOOKUP($A1419,'PtEverglades GTs'!$A:$Z,26,0)</f>
        <v>0</v>
      </c>
      <c r="P1419" s="6">
        <f t="shared" si="23"/>
        <v>0</v>
      </c>
    </row>
    <row r="1420" spans="1:16" x14ac:dyDescent="0.25">
      <c r="A1420" s="11">
        <v>671656106</v>
      </c>
      <c r="B1420" s="11" t="s">
        <v>30</v>
      </c>
      <c r="C1420" s="11" t="s">
        <v>36</v>
      </c>
      <c r="D1420" s="11" t="s">
        <v>49</v>
      </c>
      <c r="E1420" s="11" t="s">
        <v>466</v>
      </c>
      <c r="F1420" s="18">
        <v>41913</v>
      </c>
      <c r="G1420" s="19">
        <v>41913</v>
      </c>
      <c r="H1420" s="11" t="s">
        <v>68</v>
      </c>
      <c r="I1420" s="11" t="s">
        <v>48</v>
      </c>
      <c r="J1420" s="11" t="s">
        <v>70</v>
      </c>
      <c r="K1420" s="11" t="s">
        <v>23</v>
      </c>
      <c r="L1420" s="19">
        <f>VLOOKUP($A1420,'PtEverglades GTs'!$A:$Z,17,0)</f>
        <v>42705</v>
      </c>
      <c r="M1420" s="6">
        <f>VLOOKUP($A1420,'PtEverglades GTs'!$A:$Z,24,0)</f>
        <v>0</v>
      </c>
      <c r="N1420" s="6">
        <f>VLOOKUP($A1420,'PtEverglades GTs'!$A:$Z,25,0)</f>
        <v>0</v>
      </c>
      <c r="O1420" s="6">
        <f>VLOOKUP($A1420,'PtEverglades GTs'!$A:$Z,26,0)</f>
        <v>0</v>
      </c>
      <c r="P1420" s="6">
        <f t="shared" si="23"/>
        <v>0</v>
      </c>
    </row>
    <row r="1421" spans="1:16" x14ac:dyDescent="0.25">
      <c r="A1421" s="11">
        <v>82853677</v>
      </c>
      <c r="B1421" s="11" t="s">
        <v>30</v>
      </c>
      <c r="C1421" s="11" t="s">
        <v>36</v>
      </c>
      <c r="D1421" s="11" t="s">
        <v>450</v>
      </c>
      <c r="E1421" s="11" t="s">
        <v>394</v>
      </c>
      <c r="F1421" s="18">
        <v>39479</v>
      </c>
      <c r="G1421" s="19">
        <v>39479</v>
      </c>
      <c r="H1421" s="11" t="s">
        <v>68</v>
      </c>
      <c r="I1421" s="11" t="s">
        <v>48</v>
      </c>
      <c r="J1421" s="11" t="s">
        <v>70</v>
      </c>
      <c r="K1421" s="11" t="s">
        <v>448</v>
      </c>
      <c r="L1421" s="19">
        <f>VLOOKUP($A1421,'PtEverglades GTs'!$A:$Z,17,0)</f>
        <v>42705</v>
      </c>
      <c r="M1421" s="6">
        <f>VLOOKUP($A1421,'PtEverglades GTs'!$A:$Z,24,0)</f>
        <v>0</v>
      </c>
      <c r="N1421" s="6">
        <f>VLOOKUP($A1421,'PtEverglades GTs'!$A:$Z,25,0)</f>
        <v>0</v>
      </c>
      <c r="O1421" s="6">
        <f>VLOOKUP($A1421,'PtEverglades GTs'!$A:$Z,26,0)</f>
        <v>0</v>
      </c>
      <c r="P1421" s="6">
        <f t="shared" si="23"/>
        <v>0</v>
      </c>
    </row>
    <row r="1422" spans="1:16" x14ac:dyDescent="0.25">
      <c r="A1422" s="11">
        <v>53245</v>
      </c>
      <c r="B1422" s="11" t="s">
        <v>30</v>
      </c>
      <c r="C1422" s="11" t="s">
        <v>36</v>
      </c>
      <c r="D1422" s="11" t="s">
        <v>49</v>
      </c>
      <c r="E1422" s="11" t="s">
        <v>90</v>
      </c>
      <c r="F1422" s="18">
        <v>26115</v>
      </c>
      <c r="G1422" s="19">
        <v>26115</v>
      </c>
      <c r="H1422" s="11" t="s">
        <v>20</v>
      </c>
      <c r="I1422" s="11" t="s">
        <v>48</v>
      </c>
      <c r="J1422" s="11" t="s">
        <v>302</v>
      </c>
      <c r="K1422" s="11" t="s">
        <v>23</v>
      </c>
      <c r="L1422" s="19">
        <f>VLOOKUP($A1422,'PtEverglades GTs'!$A:$Z,17,0)</f>
        <v>42705</v>
      </c>
      <c r="M1422" s="6">
        <f>VLOOKUP($A1422,'PtEverglades GTs'!$A:$Z,24,0)</f>
        <v>0</v>
      </c>
      <c r="N1422" s="6">
        <f>VLOOKUP($A1422,'PtEverglades GTs'!$A:$Z,25,0)</f>
        <v>0</v>
      </c>
      <c r="O1422" s="6">
        <f>VLOOKUP($A1422,'PtEverglades GTs'!$A:$Z,26,0)</f>
        <v>0</v>
      </c>
      <c r="P1422" s="6">
        <f t="shared" si="23"/>
        <v>0</v>
      </c>
    </row>
    <row r="1423" spans="1:16" x14ac:dyDescent="0.25">
      <c r="A1423" s="11">
        <v>50652</v>
      </c>
      <c r="B1423" s="11" t="s">
        <v>30</v>
      </c>
      <c r="C1423" s="11" t="s">
        <v>36</v>
      </c>
      <c r="D1423" s="11" t="s">
        <v>49</v>
      </c>
      <c r="E1423" s="11" t="s">
        <v>90</v>
      </c>
      <c r="F1423" s="18">
        <v>26115</v>
      </c>
      <c r="G1423" s="19">
        <v>26115</v>
      </c>
      <c r="H1423" s="11" t="s">
        <v>20</v>
      </c>
      <c r="I1423" s="11" t="s">
        <v>48</v>
      </c>
      <c r="J1423" s="11" t="s">
        <v>22</v>
      </c>
      <c r="K1423" s="11" t="s">
        <v>23</v>
      </c>
      <c r="L1423" s="19">
        <f>VLOOKUP($A1423,'PtEverglades GTs'!$A:$Z,17,0)</f>
        <v>42705</v>
      </c>
      <c r="M1423" s="6">
        <f>VLOOKUP($A1423,'PtEverglades GTs'!$A:$Z,24,0)</f>
        <v>0</v>
      </c>
      <c r="N1423" s="6">
        <f>VLOOKUP($A1423,'PtEverglades GTs'!$A:$Z,25,0)</f>
        <v>0</v>
      </c>
      <c r="O1423" s="6">
        <f>VLOOKUP($A1423,'PtEverglades GTs'!$A:$Z,26,0)</f>
        <v>0</v>
      </c>
      <c r="P1423" s="6">
        <f t="shared" si="23"/>
        <v>0</v>
      </c>
    </row>
    <row r="1424" spans="1:16" x14ac:dyDescent="0.25">
      <c r="A1424" s="11">
        <v>50653</v>
      </c>
      <c r="B1424" s="11" t="s">
        <v>30</v>
      </c>
      <c r="C1424" s="11" t="s">
        <v>36</v>
      </c>
      <c r="D1424" s="11" t="s">
        <v>49</v>
      </c>
      <c r="E1424" s="11" t="s">
        <v>29</v>
      </c>
      <c r="F1424" s="18">
        <v>27942</v>
      </c>
      <c r="G1424" s="19">
        <v>27942</v>
      </c>
      <c r="H1424" s="11" t="s">
        <v>20</v>
      </c>
      <c r="I1424" s="11" t="s">
        <v>48</v>
      </c>
      <c r="J1424" s="11" t="s">
        <v>22</v>
      </c>
      <c r="K1424" s="11" t="s">
        <v>23</v>
      </c>
      <c r="L1424" s="19">
        <f>VLOOKUP($A1424,'PtEverglades GTs'!$A:$Z,17,0)</f>
        <v>42705</v>
      </c>
      <c r="M1424" s="6">
        <f>VLOOKUP($A1424,'PtEverglades GTs'!$A:$Z,24,0)</f>
        <v>0</v>
      </c>
      <c r="N1424" s="6">
        <f>VLOOKUP($A1424,'PtEverglades GTs'!$A:$Z,25,0)</f>
        <v>0</v>
      </c>
      <c r="O1424" s="6">
        <f>VLOOKUP($A1424,'PtEverglades GTs'!$A:$Z,26,0)</f>
        <v>0</v>
      </c>
      <c r="P1424" s="6">
        <f t="shared" si="23"/>
        <v>0</v>
      </c>
    </row>
    <row r="1425" spans="1:16" x14ac:dyDescent="0.25">
      <c r="A1425" s="11">
        <v>50654</v>
      </c>
      <c r="B1425" s="11" t="s">
        <v>30</v>
      </c>
      <c r="C1425" s="11" t="s">
        <v>36</v>
      </c>
      <c r="D1425" s="11" t="s">
        <v>49</v>
      </c>
      <c r="E1425" s="11" t="s">
        <v>51</v>
      </c>
      <c r="F1425" s="18">
        <v>28672</v>
      </c>
      <c r="G1425" s="19">
        <v>28672</v>
      </c>
      <c r="H1425" s="11" t="s">
        <v>20</v>
      </c>
      <c r="I1425" s="11" t="s">
        <v>48</v>
      </c>
      <c r="J1425" s="11" t="s">
        <v>22</v>
      </c>
      <c r="K1425" s="11" t="s">
        <v>23</v>
      </c>
      <c r="L1425" s="19">
        <f>VLOOKUP($A1425,'PtEverglades GTs'!$A:$Z,17,0)</f>
        <v>42705</v>
      </c>
      <c r="M1425" s="6">
        <f>VLOOKUP($A1425,'PtEverglades GTs'!$A:$Z,24,0)</f>
        <v>0</v>
      </c>
      <c r="N1425" s="6">
        <f>VLOOKUP($A1425,'PtEverglades GTs'!$A:$Z,25,0)</f>
        <v>0</v>
      </c>
      <c r="O1425" s="6">
        <f>VLOOKUP($A1425,'PtEverglades GTs'!$A:$Z,26,0)</f>
        <v>0</v>
      </c>
      <c r="P1425" s="6">
        <f t="shared" si="23"/>
        <v>0</v>
      </c>
    </row>
    <row r="1426" spans="1:16" x14ac:dyDescent="0.25">
      <c r="A1426" s="11">
        <v>50655</v>
      </c>
      <c r="B1426" s="11" t="s">
        <v>30</v>
      </c>
      <c r="C1426" s="11" t="s">
        <v>36</v>
      </c>
      <c r="D1426" s="11" t="s">
        <v>49</v>
      </c>
      <c r="E1426" s="11" t="s">
        <v>86</v>
      </c>
      <c r="F1426" s="18">
        <v>31594</v>
      </c>
      <c r="G1426" s="19">
        <v>31594</v>
      </c>
      <c r="H1426" s="11" t="s">
        <v>20</v>
      </c>
      <c r="I1426" s="11" t="s">
        <v>48</v>
      </c>
      <c r="J1426" s="11" t="s">
        <v>22</v>
      </c>
      <c r="K1426" s="11" t="s">
        <v>23</v>
      </c>
      <c r="L1426" s="19">
        <f>VLOOKUP($A1426,'PtEverglades GTs'!$A:$Z,17,0)</f>
        <v>42705</v>
      </c>
      <c r="M1426" s="6">
        <f>VLOOKUP($A1426,'PtEverglades GTs'!$A:$Z,24,0)</f>
        <v>0</v>
      </c>
      <c r="N1426" s="6">
        <f>VLOOKUP($A1426,'PtEverglades GTs'!$A:$Z,25,0)</f>
        <v>0</v>
      </c>
      <c r="O1426" s="6">
        <f>VLOOKUP($A1426,'PtEverglades GTs'!$A:$Z,26,0)</f>
        <v>0</v>
      </c>
      <c r="P1426" s="6">
        <f t="shared" si="23"/>
        <v>0</v>
      </c>
    </row>
    <row r="1427" spans="1:16" x14ac:dyDescent="0.25">
      <c r="A1427" s="11">
        <v>50656</v>
      </c>
      <c r="B1427" s="11" t="s">
        <v>30</v>
      </c>
      <c r="C1427" s="11" t="s">
        <v>36</v>
      </c>
      <c r="D1427" s="11" t="s">
        <v>49</v>
      </c>
      <c r="E1427" s="11" t="s">
        <v>38</v>
      </c>
      <c r="F1427" s="18">
        <v>33786</v>
      </c>
      <c r="G1427" s="19">
        <v>33786</v>
      </c>
      <c r="H1427" s="11" t="s">
        <v>20</v>
      </c>
      <c r="I1427" s="11" t="s">
        <v>48</v>
      </c>
      <c r="J1427" s="11" t="s">
        <v>22</v>
      </c>
      <c r="K1427" s="11" t="s">
        <v>23</v>
      </c>
      <c r="L1427" s="19">
        <f>VLOOKUP($A1427,'PtEverglades GTs'!$A:$Z,17,0)</f>
        <v>42705</v>
      </c>
      <c r="M1427" s="6">
        <f>VLOOKUP($A1427,'PtEverglades GTs'!$A:$Z,24,0)</f>
        <v>0</v>
      </c>
      <c r="N1427" s="6">
        <f>VLOOKUP($A1427,'PtEverglades GTs'!$A:$Z,25,0)</f>
        <v>0</v>
      </c>
      <c r="O1427" s="6">
        <f>VLOOKUP($A1427,'PtEverglades GTs'!$A:$Z,26,0)</f>
        <v>0</v>
      </c>
      <c r="P1427" s="6">
        <f t="shared" si="23"/>
        <v>0</v>
      </c>
    </row>
    <row r="1428" spans="1:16" x14ac:dyDescent="0.25">
      <c r="A1428" s="11">
        <v>50657</v>
      </c>
      <c r="B1428" s="11" t="s">
        <v>30</v>
      </c>
      <c r="C1428" s="11" t="s">
        <v>36</v>
      </c>
      <c r="D1428" s="11" t="s">
        <v>49</v>
      </c>
      <c r="E1428" s="11" t="s">
        <v>138</v>
      </c>
      <c r="F1428" s="18">
        <v>34151</v>
      </c>
      <c r="G1428" s="19">
        <v>34151</v>
      </c>
      <c r="H1428" s="11" t="s">
        <v>20</v>
      </c>
      <c r="I1428" s="11" t="s">
        <v>48</v>
      </c>
      <c r="J1428" s="11" t="s">
        <v>22</v>
      </c>
      <c r="K1428" s="11" t="s">
        <v>23</v>
      </c>
      <c r="L1428" s="19">
        <f>VLOOKUP($A1428,'PtEverglades GTs'!$A:$Z,17,0)</f>
        <v>42705</v>
      </c>
      <c r="M1428" s="6">
        <f>VLOOKUP($A1428,'PtEverglades GTs'!$A:$Z,24,0)</f>
        <v>0</v>
      </c>
      <c r="N1428" s="6">
        <f>VLOOKUP($A1428,'PtEverglades GTs'!$A:$Z,25,0)</f>
        <v>0</v>
      </c>
      <c r="O1428" s="6">
        <f>VLOOKUP($A1428,'PtEverglades GTs'!$A:$Z,26,0)</f>
        <v>0</v>
      </c>
      <c r="P1428" s="6">
        <f t="shared" si="23"/>
        <v>0</v>
      </c>
    </row>
    <row r="1429" spans="1:16" x14ac:dyDescent="0.25">
      <c r="A1429" s="11">
        <v>50658</v>
      </c>
      <c r="B1429" s="11" t="s">
        <v>30</v>
      </c>
      <c r="C1429" s="11" t="s">
        <v>36</v>
      </c>
      <c r="D1429" s="11" t="s">
        <v>49</v>
      </c>
      <c r="E1429" s="11" t="s">
        <v>227</v>
      </c>
      <c r="F1429" s="18">
        <v>34516</v>
      </c>
      <c r="G1429" s="19">
        <v>34516</v>
      </c>
      <c r="H1429" s="11" t="s">
        <v>20</v>
      </c>
      <c r="I1429" s="11" t="s">
        <v>48</v>
      </c>
      <c r="J1429" s="11" t="s">
        <v>22</v>
      </c>
      <c r="K1429" s="11" t="s">
        <v>23</v>
      </c>
      <c r="L1429" s="19">
        <f>VLOOKUP($A1429,'PtEverglades GTs'!$A:$Z,17,0)</f>
        <v>42705</v>
      </c>
      <c r="M1429" s="6">
        <f>VLOOKUP($A1429,'PtEverglades GTs'!$A:$Z,24,0)</f>
        <v>0</v>
      </c>
      <c r="N1429" s="6">
        <f>VLOOKUP($A1429,'PtEverglades GTs'!$A:$Z,25,0)</f>
        <v>0</v>
      </c>
      <c r="O1429" s="6">
        <f>VLOOKUP($A1429,'PtEverglades GTs'!$A:$Z,26,0)</f>
        <v>0</v>
      </c>
      <c r="P1429" s="6">
        <f t="shared" si="23"/>
        <v>0</v>
      </c>
    </row>
    <row r="1430" spans="1:16" x14ac:dyDescent="0.25">
      <c r="A1430" s="11">
        <v>50659</v>
      </c>
      <c r="B1430" s="11" t="s">
        <v>30</v>
      </c>
      <c r="C1430" s="11" t="s">
        <v>36</v>
      </c>
      <c r="D1430" s="11" t="s">
        <v>49</v>
      </c>
      <c r="E1430" s="11" t="s">
        <v>189</v>
      </c>
      <c r="F1430" s="18">
        <v>35247</v>
      </c>
      <c r="G1430" s="19">
        <v>35247</v>
      </c>
      <c r="H1430" s="11" t="s">
        <v>20</v>
      </c>
      <c r="I1430" s="11" t="s">
        <v>48</v>
      </c>
      <c r="J1430" s="11" t="s">
        <v>22</v>
      </c>
      <c r="K1430" s="11" t="s">
        <v>23</v>
      </c>
      <c r="L1430" s="19">
        <f>VLOOKUP($A1430,'PtEverglades GTs'!$A:$Z,17,0)</f>
        <v>42705</v>
      </c>
      <c r="M1430" s="6">
        <f>VLOOKUP($A1430,'PtEverglades GTs'!$A:$Z,24,0)</f>
        <v>0</v>
      </c>
      <c r="N1430" s="6">
        <f>VLOOKUP($A1430,'PtEverglades GTs'!$A:$Z,25,0)</f>
        <v>0</v>
      </c>
      <c r="O1430" s="6">
        <f>VLOOKUP($A1430,'PtEverglades GTs'!$A:$Z,26,0)</f>
        <v>0</v>
      </c>
      <c r="P1430" s="6">
        <f t="shared" si="23"/>
        <v>0</v>
      </c>
    </row>
    <row r="1431" spans="1:16" x14ac:dyDescent="0.25">
      <c r="A1431" s="11">
        <v>50660</v>
      </c>
      <c r="B1431" s="11" t="s">
        <v>30</v>
      </c>
      <c r="C1431" s="11" t="s">
        <v>36</v>
      </c>
      <c r="D1431" s="11" t="s">
        <v>49</v>
      </c>
      <c r="E1431" s="11" t="s">
        <v>92</v>
      </c>
      <c r="F1431" s="18">
        <v>36708</v>
      </c>
      <c r="G1431" s="19">
        <v>36708</v>
      </c>
      <c r="H1431" s="11" t="s">
        <v>20</v>
      </c>
      <c r="I1431" s="11" t="s">
        <v>48</v>
      </c>
      <c r="J1431" s="11" t="s">
        <v>22</v>
      </c>
      <c r="K1431" s="11" t="s">
        <v>23</v>
      </c>
      <c r="L1431" s="19">
        <f>VLOOKUP($A1431,'PtEverglades GTs'!$A:$Z,17,0)</f>
        <v>42705</v>
      </c>
      <c r="M1431" s="6">
        <f>VLOOKUP($A1431,'PtEverglades GTs'!$A:$Z,24,0)</f>
        <v>0</v>
      </c>
      <c r="N1431" s="6">
        <f>VLOOKUP($A1431,'PtEverglades GTs'!$A:$Z,25,0)</f>
        <v>0</v>
      </c>
      <c r="O1431" s="6">
        <f>VLOOKUP($A1431,'PtEverglades GTs'!$A:$Z,26,0)</f>
        <v>0</v>
      </c>
      <c r="P1431" s="6">
        <f t="shared" si="23"/>
        <v>0</v>
      </c>
    </row>
    <row r="1432" spans="1:16" x14ac:dyDescent="0.25">
      <c r="A1432" s="11">
        <v>53100</v>
      </c>
      <c r="B1432" s="11" t="s">
        <v>30</v>
      </c>
      <c r="C1432" s="11" t="s">
        <v>36</v>
      </c>
      <c r="D1432" s="11" t="s">
        <v>49</v>
      </c>
      <c r="E1432" s="11" t="s">
        <v>51</v>
      </c>
      <c r="F1432" s="18">
        <v>28672</v>
      </c>
      <c r="G1432" s="19">
        <v>28672</v>
      </c>
      <c r="H1432" s="11" t="s">
        <v>20</v>
      </c>
      <c r="I1432" s="11" t="s">
        <v>48</v>
      </c>
      <c r="J1432" s="11" t="s">
        <v>52</v>
      </c>
      <c r="K1432" s="11" t="s">
        <v>23</v>
      </c>
      <c r="L1432" s="19">
        <f>VLOOKUP($A1432,'PtEverglades GTs'!$A:$Z,17,0)</f>
        <v>42705</v>
      </c>
      <c r="M1432" s="6">
        <f>VLOOKUP($A1432,'PtEverglades GTs'!$A:$Z,24,0)</f>
        <v>0</v>
      </c>
      <c r="N1432" s="6">
        <f>VLOOKUP($A1432,'PtEverglades GTs'!$A:$Z,25,0)</f>
        <v>0</v>
      </c>
      <c r="O1432" s="6">
        <f>VLOOKUP($A1432,'PtEverglades GTs'!$A:$Z,26,0)</f>
        <v>0</v>
      </c>
      <c r="P1432" s="6">
        <f t="shared" si="23"/>
        <v>0</v>
      </c>
    </row>
    <row r="1433" spans="1:16" x14ac:dyDescent="0.25">
      <c r="A1433" s="11">
        <v>53099</v>
      </c>
      <c r="B1433" s="11" t="s">
        <v>30</v>
      </c>
      <c r="C1433" s="11" t="s">
        <v>36</v>
      </c>
      <c r="D1433" s="11" t="s">
        <v>49</v>
      </c>
      <c r="E1433" s="11" t="s">
        <v>90</v>
      </c>
      <c r="F1433" s="18">
        <v>26115</v>
      </c>
      <c r="G1433" s="19">
        <v>26115</v>
      </c>
      <c r="H1433" s="11" t="s">
        <v>20</v>
      </c>
      <c r="I1433" s="11" t="s">
        <v>48</v>
      </c>
      <c r="J1433" s="11" t="s">
        <v>52</v>
      </c>
      <c r="K1433" s="11" t="s">
        <v>23</v>
      </c>
      <c r="L1433" s="19">
        <f>VLOOKUP($A1433,'PtEverglades GTs'!$A:$Z,17,0)</f>
        <v>42705</v>
      </c>
      <c r="M1433" s="6">
        <f>VLOOKUP($A1433,'PtEverglades GTs'!$A:$Z,24,0)</f>
        <v>0</v>
      </c>
      <c r="N1433" s="6">
        <f>VLOOKUP($A1433,'PtEverglades GTs'!$A:$Z,25,0)</f>
        <v>0</v>
      </c>
      <c r="O1433" s="6">
        <f>VLOOKUP($A1433,'PtEverglades GTs'!$A:$Z,26,0)</f>
        <v>0</v>
      </c>
      <c r="P1433" s="6">
        <f t="shared" si="23"/>
        <v>0</v>
      </c>
    </row>
    <row r="1434" spans="1:16" x14ac:dyDescent="0.25">
      <c r="A1434" s="11">
        <v>53101</v>
      </c>
      <c r="B1434" s="11" t="s">
        <v>30</v>
      </c>
      <c r="C1434" s="11" t="s">
        <v>36</v>
      </c>
      <c r="D1434" s="11" t="s">
        <v>49</v>
      </c>
      <c r="E1434" s="11" t="s">
        <v>138</v>
      </c>
      <c r="F1434" s="18">
        <v>34151</v>
      </c>
      <c r="G1434" s="19">
        <v>34151</v>
      </c>
      <c r="H1434" s="11" t="s">
        <v>20</v>
      </c>
      <c r="I1434" s="11" t="s">
        <v>48</v>
      </c>
      <c r="J1434" s="11" t="s">
        <v>52</v>
      </c>
      <c r="K1434" s="11" t="s">
        <v>23</v>
      </c>
      <c r="L1434" s="19">
        <f>VLOOKUP($A1434,'PtEverglades GTs'!$A:$Z,17,0)</f>
        <v>42705</v>
      </c>
      <c r="M1434" s="6">
        <f>VLOOKUP($A1434,'PtEverglades GTs'!$A:$Z,24,0)</f>
        <v>0</v>
      </c>
      <c r="N1434" s="6">
        <f>VLOOKUP($A1434,'PtEverglades GTs'!$A:$Z,25,0)</f>
        <v>0</v>
      </c>
      <c r="O1434" s="6">
        <f>VLOOKUP($A1434,'PtEverglades GTs'!$A:$Z,26,0)</f>
        <v>0</v>
      </c>
      <c r="P1434" s="6">
        <f t="shared" si="23"/>
        <v>0</v>
      </c>
    </row>
    <row r="1435" spans="1:16" x14ac:dyDescent="0.25">
      <c r="A1435" s="11">
        <v>53083</v>
      </c>
      <c r="B1435" s="11" t="s">
        <v>30</v>
      </c>
      <c r="C1435" s="11" t="s">
        <v>36</v>
      </c>
      <c r="D1435" s="11" t="s">
        <v>49</v>
      </c>
      <c r="E1435" s="11" t="s">
        <v>90</v>
      </c>
      <c r="F1435" s="18">
        <v>26115</v>
      </c>
      <c r="G1435" s="19">
        <v>26115</v>
      </c>
      <c r="H1435" s="11" t="s">
        <v>20</v>
      </c>
      <c r="I1435" s="11" t="s">
        <v>48</v>
      </c>
      <c r="J1435" s="11" t="s">
        <v>287</v>
      </c>
      <c r="K1435" s="11" t="s">
        <v>23</v>
      </c>
      <c r="L1435" s="19">
        <f>VLOOKUP($A1435,'PtEverglades GTs'!$A:$Z,17,0)</f>
        <v>42705</v>
      </c>
      <c r="M1435" s="6">
        <f>VLOOKUP($A1435,'PtEverglades GTs'!$A:$Z,24,0)</f>
        <v>0</v>
      </c>
      <c r="N1435" s="6">
        <f>VLOOKUP($A1435,'PtEverglades GTs'!$A:$Z,25,0)</f>
        <v>0</v>
      </c>
      <c r="O1435" s="6">
        <f>VLOOKUP($A1435,'PtEverglades GTs'!$A:$Z,26,0)</f>
        <v>0</v>
      </c>
      <c r="P1435" s="6">
        <f t="shared" si="23"/>
        <v>0</v>
      </c>
    </row>
    <row r="1436" spans="1:16" x14ac:dyDescent="0.25">
      <c r="A1436" s="11">
        <v>53107</v>
      </c>
      <c r="B1436" s="11" t="s">
        <v>30</v>
      </c>
      <c r="C1436" s="11" t="s">
        <v>36</v>
      </c>
      <c r="D1436" s="11" t="s">
        <v>49</v>
      </c>
      <c r="E1436" s="11" t="s">
        <v>90</v>
      </c>
      <c r="F1436" s="18">
        <v>26115</v>
      </c>
      <c r="G1436" s="19">
        <v>26115</v>
      </c>
      <c r="H1436" s="11" t="s">
        <v>20</v>
      </c>
      <c r="I1436" s="11" t="s">
        <v>48</v>
      </c>
      <c r="J1436" s="11" t="s">
        <v>288</v>
      </c>
      <c r="K1436" s="11" t="s">
        <v>23</v>
      </c>
      <c r="L1436" s="19">
        <f>VLOOKUP($A1436,'PtEverglades GTs'!$A:$Z,17,0)</f>
        <v>42705</v>
      </c>
      <c r="M1436" s="6">
        <f>VLOOKUP($A1436,'PtEverglades GTs'!$A:$Z,24,0)</f>
        <v>0</v>
      </c>
      <c r="N1436" s="6">
        <f>VLOOKUP($A1436,'PtEverglades GTs'!$A:$Z,25,0)</f>
        <v>0</v>
      </c>
      <c r="O1436" s="6">
        <f>VLOOKUP($A1436,'PtEverglades GTs'!$A:$Z,26,0)</f>
        <v>0</v>
      </c>
      <c r="P1436" s="6">
        <f t="shared" si="23"/>
        <v>0</v>
      </c>
    </row>
    <row r="1437" spans="1:16" x14ac:dyDescent="0.25">
      <c r="A1437" s="11">
        <v>53108</v>
      </c>
      <c r="B1437" s="11" t="s">
        <v>30</v>
      </c>
      <c r="C1437" s="11" t="s">
        <v>36</v>
      </c>
      <c r="D1437" s="11" t="s">
        <v>49</v>
      </c>
      <c r="E1437" s="11" t="s">
        <v>51</v>
      </c>
      <c r="F1437" s="18">
        <v>28672</v>
      </c>
      <c r="G1437" s="19">
        <v>28672</v>
      </c>
      <c r="H1437" s="11" t="s">
        <v>20</v>
      </c>
      <c r="I1437" s="11" t="s">
        <v>48</v>
      </c>
      <c r="J1437" s="11" t="s">
        <v>288</v>
      </c>
      <c r="K1437" s="11" t="s">
        <v>23</v>
      </c>
      <c r="L1437" s="19">
        <f>VLOOKUP($A1437,'PtEverglades GTs'!$A:$Z,17,0)</f>
        <v>42705</v>
      </c>
      <c r="M1437" s="6">
        <f>VLOOKUP($A1437,'PtEverglades GTs'!$A:$Z,24,0)</f>
        <v>0</v>
      </c>
      <c r="N1437" s="6">
        <f>VLOOKUP($A1437,'PtEverglades GTs'!$A:$Z,25,0)</f>
        <v>0</v>
      </c>
      <c r="O1437" s="6">
        <f>VLOOKUP($A1437,'PtEverglades GTs'!$A:$Z,26,0)</f>
        <v>0</v>
      </c>
      <c r="P1437" s="6">
        <f t="shared" si="23"/>
        <v>0</v>
      </c>
    </row>
    <row r="1438" spans="1:16" x14ac:dyDescent="0.25">
      <c r="A1438" s="11">
        <v>53112</v>
      </c>
      <c r="B1438" s="11" t="s">
        <v>30</v>
      </c>
      <c r="C1438" s="11" t="s">
        <v>36</v>
      </c>
      <c r="D1438" s="11" t="s">
        <v>49</v>
      </c>
      <c r="E1438" s="11" t="s">
        <v>90</v>
      </c>
      <c r="F1438" s="18">
        <v>26115</v>
      </c>
      <c r="G1438" s="19">
        <v>26115</v>
      </c>
      <c r="H1438" s="11" t="s">
        <v>20</v>
      </c>
      <c r="I1438" s="11" t="s">
        <v>48</v>
      </c>
      <c r="J1438" s="11" t="s">
        <v>289</v>
      </c>
      <c r="K1438" s="11" t="s">
        <v>23</v>
      </c>
      <c r="L1438" s="19">
        <f>VLOOKUP($A1438,'PtEverglades GTs'!$A:$Z,17,0)</f>
        <v>42705</v>
      </c>
      <c r="M1438" s="6">
        <f>VLOOKUP($A1438,'PtEverglades GTs'!$A:$Z,24,0)</f>
        <v>0</v>
      </c>
      <c r="N1438" s="6">
        <f>VLOOKUP($A1438,'PtEverglades GTs'!$A:$Z,25,0)</f>
        <v>0</v>
      </c>
      <c r="O1438" s="6">
        <f>VLOOKUP($A1438,'PtEverglades GTs'!$A:$Z,26,0)</f>
        <v>0</v>
      </c>
      <c r="P1438" s="6">
        <f t="shared" si="23"/>
        <v>0</v>
      </c>
    </row>
    <row r="1439" spans="1:16" x14ac:dyDescent="0.25">
      <c r="A1439" s="11">
        <v>53113</v>
      </c>
      <c r="B1439" s="11" t="s">
        <v>30</v>
      </c>
      <c r="C1439" s="11" t="s">
        <v>36</v>
      </c>
      <c r="D1439" s="11" t="s">
        <v>49</v>
      </c>
      <c r="E1439" s="11" t="s">
        <v>138</v>
      </c>
      <c r="F1439" s="18">
        <v>34151</v>
      </c>
      <c r="G1439" s="19">
        <v>34151</v>
      </c>
      <c r="H1439" s="11" t="s">
        <v>20</v>
      </c>
      <c r="I1439" s="11" t="s">
        <v>48</v>
      </c>
      <c r="J1439" s="11" t="s">
        <v>289</v>
      </c>
      <c r="K1439" s="11" t="s">
        <v>23</v>
      </c>
      <c r="L1439" s="19">
        <f>VLOOKUP($A1439,'PtEverglades GTs'!$A:$Z,17,0)</f>
        <v>42705</v>
      </c>
      <c r="M1439" s="6">
        <f>VLOOKUP($A1439,'PtEverglades GTs'!$A:$Z,24,0)</f>
        <v>0</v>
      </c>
      <c r="N1439" s="6">
        <f>VLOOKUP($A1439,'PtEverglades GTs'!$A:$Z,25,0)</f>
        <v>0</v>
      </c>
      <c r="O1439" s="6">
        <f>VLOOKUP($A1439,'PtEverglades GTs'!$A:$Z,26,0)</f>
        <v>0</v>
      </c>
      <c r="P1439" s="6">
        <f t="shared" si="23"/>
        <v>0</v>
      </c>
    </row>
    <row r="1440" spans="1:16" x14ac:dyDescent="0.25">
      <c r="A1440" s="11">
        <v>53044</v>
      </c>
      <c r="B1440" s="11" t="s">
        <v>30</v>
      </c>
      <c r="C1440" s="11" t="s">
        <v>36</v>
      </c>
      <c r="D1440" s="11" t="s">
        <v>49</v>
      </c>
      <c r="E1440" s="11" t="s">
        <v>90</v>
      </c>
      <c r="F1440" s="18">
        <v>26115</v>
      </c>
      <c r="G1440" s="19">
        <v>26115</v>
      </c>
      <c r="H1440" s="11" t="s">
        <v>20</v>
      </c>
      <c r="I1440" s="11" t="s">
        <v>48</v>
      </c>
      <c r="J1440" s="11" t="s">
        <v>282</v>
      </c>
      <c r="K1440" s="11" t="s">
        <v>23</v>
      </c>
      <c r="L1440" s="19">
        <f>VLOOKUP($A1440,'PtEverglades GTs'!$A:$Z,17,0)</f>
        <v>42705</v>
      </c>
      <c r="M1440" s="6">
        <f>VLOOKUP($A1440,'PtEverglades GTs'!$A:$Z,24,0)</f>
        <v>0</v>
      </c>
      <c r="N1440" s="6">
        <f>VLOOKUP($A1440,'PtEverglades GTs'!$A:$Z,25,0)</f>
        <v>0</v>
      </c>
      <c r="O1440" s="6">
        <f>VLOOKUP($A1440,'PtEverglades GTs'!$A:$Z,26,0)</f>
        <v>0</v>
      </c>
      <c r="P1440" s="6">
        <f t="shared" si="23"/>
        <v>0</v>
      </c>
    </row>
    <row r="1441" spans="1:16" x14ac:dyDescent="0.25">
      <c r="A1441" s="11">
        <v>53031</v>
      </c>
      <c r="B1441" s="11" t="s">
        <v>30</v>
      </c>
      <c r="C1441" s="11" t="s">
        <v>36</v>
      </c>
      <c r="D1441" s="11" t="s">
        <v>49</v>
      </c>
      <c r="E1441" s="11" t="s">
        <v>90</v>
      </c>
      <c r="F1441" s="18">
        <v>26115</v>
      </c>
      <c r="G1441" s="19">
        <v>26115</v>
      </c>
      <c r="H1441" s="11" t="s">
        <v>20</v>
      </c>
      <c r="I1441" s="11" t="s">
        <v>48</v>
      </c>
      <c r="J1441" s="11" t="s">
        <v>280</v>
      </c>
      <c r="K1441" s="11" t="s">
        <v>23</v>
      </c>
      <c r="L1441" s="19">
        <f>VLOOKUP($A1441,'PtEverglades GTs'!$A:$Z,17,0)</f>
        <v>42705</v>
      </c>
      <c r="M1441" s="6">
        <f>VLOOKUP($A1441,'PtEverglades GTs'!$A:$Z,24,0)</f>
        <v>0</v>
      </c>
      <c r="N1441" s="6">
        <f>VLOOKUP($A1441,'PtEverglades GTs'!$A:$Z,25,0)</f>
        <v>0</v>
      </c>
      <c r="O1441" s="6">
        <f>VLOOKUP($A1441,'PtEverglades GTs'!$A:$Z,26,0)</f>
        <v>0</v>
      </c>
      <c r="P1441" s="6">
        <f t="shared" si="23"/>
        <v>0</v>
      </c>
    </row>
    <row r="1442" spans="1:16" x14ac:dyDescent="0.25">
      <c r="A1442" s="11">
        <v>53032</v>
      </c>
      <c r="B1442" s="11" t="s">
        <v>30</v>
      </c>
      <c r="C1442" s="11" t="s">
        <v>36</v>
      </c>
      <c r="D1442" s="11" t="s">
        <v>49</v>
      </c>
      <c r="E1442" s="11" t="s">
        <v>92</v>
      </c>
      <c r="F1442" s="18">
        <v>36708</v>
      </c>
      <c r="G1442" s="19">
        <v>36708</v>
      </c>
      <c r="H1442" s="11" t="s">
        <v>20</v>
      </c>
      <c r="I1442" s="11" t="s">
        <v>48</v>
      </c>
      <c r="J1442" s="11" t="s">
        <v>280</v>
      </c>
      <c r="K1442" s="11" t="s">
        <v>23</v>
      </c>
      <c r="L1442" s="19">
        <f>VLOOKUP($A1442,'PtEverglades GTs'!$A:$Z,17,0)</f>
        <v>42705</v>
      </c>
      <c r="M1442" s="6">
        <f>VLOOKUP($A1442,'PtEverglades GTs'!$A:$Z,24,0)</f>
        <v>0</v>
      </c>
      <c r="N1442" s="6">
        <f>VLOOKUP($A1442,'PtEverglades GTs'!$A:$Z,25,0)</f>
        <v>0</v>
      </c>
      <c r="O1442" s="6">
        <f>VLOOKUP($A1442,'PtEverglades GTs'!$A:$Z,26,0)</f>
        <v>0</v>
      </c>
      <c r="P1442" s="6">
        <f t="shared" si="23"/>
        <v>0</v>
      </c>
    </row>
    <row r="1443" spans="1:16" x14ac:dyDescent="0.25">
      <c r="A1443" s="11">
        <v>41739750</v>
      </c>
      <c r="B1443" s="11" t="s">
        <v>30</v>
      </c>
      <c r="C1443" s="11" t="s">
        <v>36</v>
      </c>
      <c r="D1443" s="11" t="s">
        <v>49</v>
      </c>
      <c r="E1443" s="11" t="s">
        <v>90</v>
      </c>
      <c r="F1443" s="18">
        <v>26115</v>
      </c>
      <c r="G1443" s="19">
        <v>26115</v>
      </c>
      <c r="H1443" s="11" t="s">
        <v>20</v>
      </c>
      <c r="I1443" s="11" t="s">
        <v>48</v>
      </c>
      <c r="J1443" s="11" t="s">
        <v>280</v>
      </c>
      <c r="K1443" s="11" t="s">
        <v>23</v>
      </c>
      <c r="L1443" s="19">
        <f>VLOOKUP($A1443,'PtEverglades GTs'!$A:$Z,17,0)</f>
        <v>42705</v>
      </c>
      <c r="M1443" s="6">
        <f>VLOOKUP($A1443,'PtEverglades GTs'!$A:$Z,24,0)</f>
        <v>0</v>
      </c>
      <c r="N1443" s="6">
        <f>VLOOKUP($A1443,'PtEverglades GTs'!$A:$Z,25,0)</f>
        <v>0</v>
      </c>
      <c r="O1443" s="6">
        <f>VLOOKUP($A1443,'PtEverglades GTs'!$A:$Z,26,0)</f>
        <v>0</v>
      </c>
      <c r="P1443" s="6">
        <f t="shared" si="23"/>
        <v>0</v>
      </c>
    </row>
    <row r="1444" spans="1:16" x14ac:dyDescent="0.25">
      <c r="A1444" s="11">
        <v>53060</v>
      </c>
      <c r="B1444" s="11" t="s">
        <v>30</v>
      </c>
      <c r="C1444" s="11" t="s">
        <v>36</v>
      </c>
      <c r="D1444" s="11" t="s">
        <v>49</v>
      </c>
      <c r="E1444" s="11" t="s">
        <v>29</v>
      </c>
      <c r="F1444" s="18">
        <v>27942</v>
      </c>
      <c r="G1444" s="19">
        <v>27942</v>
      </c>
      <c r="H1444" s="11" t="s">
        <v>20</v>
      </c>
      <c r="I1444" s="11" t="s">
        <v>48</v>
      </c>
      <c r="J1444" s="11" t="s">
        <v>284</v>
      </c>
      <c r="K1444" s="11" t="s">
        <v>23</v>
      </c>
      <c r="L1444" s="19">
        <f>VLOOKUP($A1444,'PtEverglades GTs'!$A:$Z,17,0)</f>
        <v>42705</v>
      </c>
      <c r="M1444" s="6">
        <f>VLOOKUP($A1444,'PtEverglades GTs'!$A:$Z,24,0)</f>
        <v>0</v>
      </c>
      <c r="N1444" s="6">
        <f>VLOOKUP($A1444,'PtEverglades GTs'!$A:$Z,25,0)</f>
        <v>0</v>
      </c>
      <c r="O1444" s="6">
        <f>VLOOKUP($A1444,'PtEverglades GTs'!$A:$Z,26,0)</f>
        <v>0</v>
      </c>
      <c r="P1444" s="6">
        <f t="shared" si="23"/>
        <v>0</v>
      </c>
    </row>
    <row r="1445" spans="1:16" x14ac:dyDescent="0.25">
      <c r="A1445" s="11">
        <v>53294</v>
      </c>
      <c r="B1445" s="11" t="s">
        <v>30</v>
      </c>
      <c r="C1445" s="11" t="s">
        <v>36</v>
      </c>
      <c r="D1445" s="11" t="s">
        <v>49</v>
      </c>
      <c r="E1445" s="11" t="s">
        <v>90</v>
      </c>
      <c r="F1445" s="18">
        <v>26115</v>
      </c>
      <c r="G1445" s="19">
        <v>26115</v>
      </c>
      <c r="H1445" s="11" t="s">
        <v>20</v>
      </c>
      <c r="I1445" s="11" t="s">
        <v>48</v>
      </c>
      <c r="J1445" s="11" t="s">
        <v>308</v>
      </c>
      <c r="K1445" s="11" t="s">
        <v>23</v>
      </c>
      <c r="L1445" s="19">
        <f>VLOOKUP($A1445,'PtEverglades GTs'!$A:$Z,17,0)</f>
        <v>42705</v>
      </c>
      <c r="M1445" s="6">
        <f>VLOOKUP($A1445,'PtEverglades GTs'!$A:$Z,24,0)</f>
        <v>0</v>
      </c>
      <c r="N1445" s="6">
        <f>VLOOKUP($A1445,'PtEverglades GTs'!$A:$Z,25,0)</f>
        <v>0</v>
      </c>
      <c r="O1445" s="6">
        <f>VLOOKUP($A1445,'PtEverglades GTs'!$A:$Z,26,0)</f>
        <v>0</v>
      </c>
      <c r="P1445" s="6">
        <f t="shared" si="23"/>
        <v>0</v>
      </c>
    </row>
    <row r="1446" spans="1:16" x14ac:dyDescent="0.25">
      <c r="A1446" s="11">
        <v>40197030</v>
      </c>
      <c r="B1446" s="11" t="s">
        <v>30</v>
      </c>
      <c r="C1446" s="11" t="s">
        <v>36</v>
      </c>
      <c r="D1446" s="11" t="s">
        <v>49</v>
      </c>
      <c r="E1446" s="11" t="s">
        <v>190</v>
      </c>
      <c r="F1446" s="18">
        <v>36342</v>
      </c>
      <c r="G1446" s="19">
        <v>36342</v>
      </c>
      <c r="H1446" s="11" t="s">
        <v>20</v>
      </c>
      <c r="I1446" s="11" t="s">
        <v>48</v>
      </c>
      <c r="J1446" s="11" t="s">
        <v>407</v>
      </c>
      <c r="K1446" s="11" t="s">
        <v>23</v>
      </c>
      <c r="L1446" s="19">
        <f>VLOOKUP($A1446,'PtEverglades GTs'!$A:$Z,17,0)</f>
        <v>42705</v>
      </c>
      <c r="M1446" s="6">
        <f>VLOOKUP($A1446,'PtEverglades GTs'!$A:$Z,24,0)</f>
        <v>0</v>
      </c>
      <c r="N1446" s="6">
        <f>VLOOKUP($A1446,'PtEverglades GTs'!$A:$Z,25,0)</f>
        <v>0</v>
      </c>
      <c r="O1446" s="6">
        <f>VLOOKUP($A1446,'PtEverglades GTs'!$A:$Z,26,0)</f>
        <v>0</v>
      </c>
      <c r="P1446" s="6">
        <f t="shared" si="23"/>
        <v>0</v>
      </c>
    </row>
    <row r="1447" spans="1:16" x14ac:dyDescent="0.25">
      <c r="A1447" s="11">
        <v>44169038</v>
      </c>
      <c r="B1447" s="11" t="s">
        <v>30</v>
      </c>
      <c r="C1447" s="11" t="s">
        <v>36</v>
      </c>
      <c r="D1447" s="11" t="s">
        <v>49</v>
      </c>
      <c r="E1447" s="11" t="s">
        <v>19</v>
      </c>
      <c r="F1447" s="18">
        <v>29403</v>
      </c>
      <c r="G1447" s="19">
        <v>29403</v>
      </c>
      <c r="H1447" s="11" t="s">
        <v>20</v>
      </c>
      <c r="I1447" s="11" t="s">
        <v>48</v>
      </c>
      <c r="J1447" s="11" t="s">
        <v>407</v>
      </c>
      <c r="K1447" s="11" t="s">
        <v>23</v>
      </c>
      <c r="L1447" s="19">
        <f>VLOOKUP($A1447,'PtEverglades GTs'!$A:$Z,17,0)</f>
        <v>42705</v>
      </c>
      <c r="M1447" s="6">
        <f>VLOOKUP($A1447,'PtEverglades GTs'!$A:$Z,24,0)</f>
        <v>0</v>
      </c>
      <c r="N1447" s="6">
        <f>VLOOKUP($A1447,'PtEverglades GTs'!$A:$Z,25,0)</f>
        <v>0</v>
      </c>
      <c r="O1447" s="6">
        <f>VLOOKUP($A1447,'PtEverglades GTs'!$A:$Z,26,0)</f>
        <v>0</v>
      </c>
      <c r="P1447" s="6">
        <f t="shared" si="23"/>
        <v>0</v>
      </c>
    </row>
    <row r="1448" spans="1:16" x14ac:dyDescent="0.25">
      <c r="A1448" s="11">
        <v>45373004</v>
      </c>
      <c r="B1448" s="11" t="s">
        <v>30</v>
      </c>
      <c r="C1448" s="11" t="s">
        <v>36</v>
      </c>
      <c r="D1448" s="11" t="s">
        <v>49</v>
      </c>
      <c r="E1448" s="11" t="s">
        <v>390</v>
      </c>
      <c r="F1448" s="18">
        <v>38139</v>
      </c>
      <c r="G1448" s="19">
        <v>37987</v>
      </c>
      <c r="H1448" s="11" t="s">
        <v>20</v>
      </c>
      <c r="I1448" s="11" t="s">
        <v>48</v>
      </c>
      <c r="J1448" s="11" t="s">
        <v>407</v>
      </c>
      <c r="K1448" s="11" t="s">
        <v>23</v>
      </c>
      <c r="L1448" s="19">
        <f>VLOOKUP($A1448,'PtEverglades GTs'!$A:$Z,17,0)</f>
        <v>42705</v>
      </c>
      <c r="M1448" s="6">
        <f>VLOOKUP($A1448,'PtEverglades GTs'!$A:$Z,24,0)</f>
        <v>0</v>
      </c>
      <c r="N1448" s="6">
        <f>VLOOKUP($A1448,'PtEverglades GTs'!$A:$Z,25,0)</f>
        <v>0</v>
      </c>
      <c r="O1448" s="6">
        <f>VLOOKUP($A1448,'PtEverglades GTs'!$A:$Z,26,0)</f>
        <v>0</v>
      </c>
      <c r="P1448" s="6">
        <f t="shared" si="23"/>
        <v>0</v>
      </c>
    </row>
    <row r="1449" spans="1:16" x14ac:dyDescent="0.25">
      <c r="A1449" s="11">
        <v>51271447</v>
      </c>
      <c r="B1449" s="11" t="s">
        <v>30</v>
      </c>
      <c r="C1449" s="11" t="s">
        <v>36</v>
      </c>
      <c r="D1449" s="11" t="s">
        <v>49</v>
      </c>
      <c r="E1449" s="11" t="s">
        <v>390</v>
      </c>
      <c r="F1449" s="18">
        <v>38200</v>
      </c>
      <c r="G1449" s="19">
        <v>37987</v>
      </c>
      <c r="H1449" s="11" t="s">
        <v>20</v>
      </c>
      <c r="I1449" s="11" t="s">
        <v>48</v>
      </c>
      <c r="J1449" s="11" t="s">
        <v>407</v>
      </c>
      <c r="K1449" s="11" t="s">
        <v>23</v>
      </c>
      <c r="L1449" s="19">
        <f>VLOOKUP($A1449,'PtEverglades GTs'!$A:$Z,17,0)</f>
        <v>42705</v>
      </c>
      <c r="M1449" s="6">
        <f>VLOOKUP($A1449,'PtEverglades GTs'!$A:$Z,24,0)</f>
        <v>0</v>
      </c>
      <c r="N1449" s="6">
        <f>VLOOKUP($A1449,'PtEverglades GTs'!$A:$Z,25,0)</f>
        <v>0</v>
      </c>
      <c r="O1449" s="6">
        <f>VLOOKUP($A1449,'PtEverglades GTs'!$A:$Z,26,0)</f>
        <v>0</v>
      </c>
      <c r="P1449" s="6">
        <f t="shared" si="23"/>
        <v>0</v>
      </c>
    </row>
    <row r="1450" spans="1:16" x14ac:dyDescent="0.25">
      <c r="A1450" s="11">
        <v>54604914</v>
      </c>
      <c r="B1450" s="11" t="s">
        <v>30</v>
      </c>
      <c r="C1450" s="11" t="s">
        <v>36</v>
      </c>
      <c r="D1450" s="11" t="s">
        <v>49</v>
      </c>
      <c r="E1450" s="11" t="s">
        <v>391</v>
      </c>
      <c r="F1450" s="18">
        <v>38412</v>
      </c>
      <c r="G1450" s="19">
        <v>38353</v>
      </c>
      <c r="H1450" s="11" t="s">
        <v>20</v>
      </c>
      <c r="I1450" s="11" t="s">
        <v>48</v>
      </c>
      <c r="J1450" s="11" t="s">
        <v>407</v>
      </c>
      <c r="K1450" s="11" t="s">
        <v>23</v>
      </c>
      <c r="L1450" s="19">
        <f>VLOOKUP($A1450,'PtEverglades GTs'!$A:$Z,17,0)</f>
        <v>42705</v>
      </c>
      <c r="M1450" s="6">
        <f>VLOOKUP($A1450,'PtEverglades GTs'!$A:$Z,24,0)</f>
        <v>0</v>
      </c>
      <c r="N1450" s="6">
        <f>VLOOKUP($A1450,'PtEverglades GTs'!$A:$Z,25,0)</f>
        <v>0</v>
      </c>
      <c r="O1450" s="6">
        <f>VLOOKUP($A1450,'PtEverglades GTs'!$A:$Z,26,0)</f>
        <v>0</v>
      </c>
      <c r="P1450" s="6">
        <f t="shared" si="23"/>
        <v>0</v>
      </c>
    </row>
    <row r="1451" spans="1:16" x14ac:dyDescent="0.25">
      <c r="A1451" s="11">
        <v>58585131</v>
      </c>
      <c r="B1451" s="11" t="s">
        <v>30</v>
      </c>
      <c r="C1451" s="11" t="s">
        <v>36</v>
      </c>
      <c r="D1451" s="11" t="s">
        <v>49</v>
      </c>
      <c r="E1451" s="11" t="s">
        <v>391</v>
      </c>
      <c r="F1451" s="18">
        <v>38657</v>
      </c>
      <c r="G1451" s="19">
        <v>38353</v>
      </c>
      <c r="H1451" s="11" t="s">
        <v>20</v>
      </c>
      <c r="I1451" s="11" t="s">
        <v>48</v>
      </c>
      <c r="J1451" s="11" t="s">
        <v>407</v>
      </c>
      <c r="K1451" s="11" t="s">
        <v>23</v>
      </c>
      <c r="L1451" s="19">
        <f>VLOOKUP($A1451,'PtEverglades GTs'!$A:$Z,17,0)</f>
        <v>42705</v>
      </c>
      <c r="M1451" s="6">
        <f>VLOOKUP($A1451,'PtEverglades GTs'!$A:$Z,24,0)</f>
        <v>0</v>
      </c>
      <c r="N1451" s="6">
        <f>VLOOKUP($A1451,'PtEverglades GTs'!$A:$Z,25,0)</f>
        <v>0</v>
      </c>
      <c r="O1451" s="6">
        <f>VLOOKUP($A1451,'PtEverglades GTs'!$A:$Z,26,0)</f>
        <v>0</v>
      </c>
      <c r="P1451" s="6">
        <f t="shared" si="23"/>
        <v>0</v>
      </c>
    </row>
    <row r="1452" spans="1:16" x14ac:dyDescent="0.25">
      <c r="A1452" s="11">
        <v>65091754</v>
      </c>
      <c r="B1452" s="11" t="s">
        <v>30</v>
      </c>
      <c r="C1452" s="11" t="s">
        <v>36</v>
      </c>
      <c r="D1452" s="11" t="s">
        <v>49</v>
      </c>
      <c r="E1452" s="11" t="s">
        <v>390</v>
      </c>
      <c r="F1452" s="18">
        <v>38200</v>
      </c>
      <c r="G1452" s="19">
        <v>37987</v>
      </c>
      <c r="H1452" s="11" t="s">
        <v>20</v>
      </c>
      <c r="I1452" s="11" t="s">
        <v>48</v>
      </c>
      <c r="J1452" s="11" t="s">
        <v>407</v>
      </c>
      <c r="K1452" s="11" t="s">
        <v>23</v>
      </c>
      <c r="L1452" s="19">
        <f>VLOOKUP($A1452,'PtEverglades GTs'!$A:$Z,17,0)</f>
        <v>42705</v>
      </c>
      <c r="M1452" s="6">
        <f>VLOOKUP($A1452,'PtEverglades GTs'!$A:$Z,24,0)</f>
        <v>0</v>
      </c>
      <c r="N1452" s="6">
        <f>VLOOKUP($A1452,'PtEverglades GTs'!$A:$Z,25,0)</f>
        <v>0</v>
      </c>
      <c r="O1452" s="6">
        <f>VLOOKUP($A1452,'PtEverglades GTs'!$A:$Z,26,0)</f>
        <v>0</v>
      </c>
      <c r="P1452" s="6">
        <f t="shared" ref="P1452:P1515" si="24">+M1452-N1452-O1452</f>
        <v>0</v>
      </c>
    </row>
    <row r="1453" spans="1:16" x14ac:dyDescent="0.25">
      <c r="A1453" s="11">
        <v>84612887</v>
      </c>
      <c r="B1453" s="11" t="s">
        <v>30</v>
      </c>
      <c r="C1453" s="11" t="s">
        <v>36</v>
      </c>
      <c r="D1453" s="11" t="s">
        <v>49</v>
      </c>
      <c r="E1453" s="11" t="s">
        <v>424</v>
      </c>
      <c r="F1453" s="18">
        <v>38961</v>
      </c>
      <c r="G1453" s="19">
        <v>38718</v>
      </c>
      <c r="H1453" s="11" t="s">
        <v>20</v>
      </c>
      <c r="I1453" s="11" t="s">
        <v>48</v>
      </c>
      <c r="J1453" s="11" t="s">
        <v>407</v>
      </c>
      <c r="K1453" s="11" t="s">
        <v>23</v>
      </c>
      <c r="L1453" s="19">
        <f>VLOOKUP($A1453,'PtEverglades GTs'!$A:$Z,17,0)</f>
        <v>42705</v>
      </c>
      <c r="M1453" s="6">
        <f>VLOOKUP($A1453,'PtEverglades GTs'!$A:$Z,24,0)</f>
        <v>0</v>
      </c>
      <c r="N1453" s="6">
        <f>VLOOKUP($A1453,'PtEverglades GTs'!$A:$Z,25,0)</f>
        <v>0</v>
      </c>
      <c r="O1453" s="6">
        <f>VLOOKUP($A1453,'PtEverglades GTs'!$A:$Z,26,0)</f>
        <v>0</v>
      </c>
      <c r="P1453" s="6">
        <f t="shared" si="24"/>
        <v>0</v>
      </c>
    </row>
    <row r="1454" spans="1:16" x14ac:dyDescent="0.25">
      <c r="A1454" s="11">
        <v>51899</v>
      </c>
      <c r="B1454" s="11" t="s">
        <v>30</v>
      </c>
      <c r="C1454" s="11" t="s">
        <v>36</v>
      </c>
      <c r="D1454" s="11" t="s">
        <v>49</v>
      </c>
      <c r="E1454" s="11" t="s">
        <v>90</v>
      </c>
      <c r="F1454" s="18">
        <v>26115</v>
      </c>
      <c r="G1454" s="19">
        <v>26115</v>
      </c>
      <c r="H1454" s="11" t="s">
        <v>20</v>
      </c>
      <c r="I1454" s="11" t="s">
        <v>48</v>
      </c>
      <c r="J1454" s="11" t="s">
        <v>50</v>
      </c>
      <c r="K1454" s="11" t="s">
        <v>23</v>
      </c>
      <c r="L1454" s="19">
        <f>VLOOKUP($A1454,'PtEverglades GTs'!$A:$Z,17,0)</f>
        <v>42705</v>
      </c>
      <c r="M1454" s="6">
        <f>VLOOKUP($A1454,'PtEverglades GTs'!$A:$Z,24,0)</f>
        <v>0</v>
      </c>
      <c r="N1454" s="6">
        <f>VLOOKUP($A1454,'PtEverglades GTs'!$A:$Z,25,0)</f>
        <v>0</v>
      </c>
      <c r="O1454" s="6">
        <f>VLOOKUP($A1454,'PtEverglades GTs'!$A:$Z,26,0)</f>
        <v>0</v>
      </c>
      <c r="P1454" s="6">
        <f t="shared" si="24"/>
        <v>0</v>
      </c>
    </row>
    <row r="1455" spans="1:16" x14ac:dyDescent="0.25">
      <c r="A1455" s="11">
        <v>51940</v>
      </c>
      <c r="B1455" s="11" t="s">
        <v>30</v>
      </c>
      <c r="C1455" s="11" t="s">
        <v>36</v>
      </c>
      <c r="D1455" s="11" t="s">
        <v>49</v>
      </c>
      <c r="E1455" s="11" t="s">
        <v>189</v>
      </c>
      <c r="F1455" s="18">
        <v>35247</v>
      </c>
      <c r="G1455" s="19">
        <v>35247</v>
      </c>
      <c r="H1455" s="11" t="s">
        <v>20</v>
      </c>
      <c r="I1455" s="11" t="s">
        <v>48</v>
      </c>
      <c r="J1455" s="11" t="s">
        <v>256</v>
      </c>
      <c r="K1455" s="11" t="s">
        <v>23</v>
      </c>
      <c r="L1455" s="19">
        <f>VLOOKUP($A1455,'PtEverglades GTs'!$A:$Z,17,0)</f>
        <v>42705</v>
      </c>
      <c r="M1455" s="6">
        <f>VLOOKUP($A1455,'PtEverglades GTs'!$A:$Z,24,0)</f>
        <v>0</v>
      </c>
      <c r="N1455" s="6">
        <f>VLOOKUP($A1455,'PtEverglades GTs'!$A:$Z,25,0)</f>
        <v>0</v>
      </c>
      <c r="O1455" s="6">
        <f>VLOOKUP($A1455,'PtEverglades GTs'!$A:$Z,26,0)</f>
        <v>0</v>
      </c>
      <c r="P1455" s="6">
        <f t="shared" si="24"/>
        <v>0</v>
      </c>
    </row>
    <row r="1456" spans="1:16" x14ac:dyDescent="0.25">
      <c r="A1456" s="11">
        <v>53168</v>
      </c>
      <c r="B1456" s="11" t="s">
        <v>30</v>
      </c>
      <c r="C1456" s="11" t="s">
        <v>36</v>
      </c>
      <c r="D1456" s="11" t="s">
        <v>49</v>
      </c>
      <c r="E1456" s="11" t="s">
        <v>90</v>
      </c>
      <c r="F1456" s="18">
        <v>26115</v>
      </c>
      <c r="G1456" s="19">
        <v>26115</v>
      </c>
      <c r="H1456" s="11" t="s">
        <v>20</v>
      </c>
      <c r="I1456" s="11" t="s">
        <v>48</v>
      </c>
      <c r="J1456" s="11" t="s">
        <v>296</v>
      </c>
      <c r="K1456" s="11" t="s">
        <v>23</v>
      </c>
      <c r="L1456" s="19">
        <f>VLOOKUP($A1456,'PtEverglades GTs'!$A:$Z,17,0)</f>
        <v>42705</v>
      </c>
      <c r="M1456" s="6">
        <f>VLOOKUP($A1456,'PtEverglades GTs'!$A:$Z,24,0)</f>
        <v>0</v>
      </c>
      <c r="N1456" s="6">
        <f>VLOOKUP($A1456,'PtEverglades GTs'!$A:$Z,25,0)</f>
        <v>0</v>
      </c>
      <c r="O1456" s="6">
        <f>VLOOKUP($A1456,'PtEverglades GTs'!$A:$Z,26,0)</f>
        <v>0</v>
      </c>
      <c r="P1456" s="6">
        <f t="shared" si="24"/>
        <v>0</v>
      </c>
    </row>
    <row r="1457" spans="1:16" x14ac:dyDescent="0.25">
      <c r="A1457" s="11">
        <v>53174</v>
      </c>
      <c r="B1457" s="11" t="s">
        <v>30</v>
      </c>
      <c r="C1457" s="11" t="s">
        <v>36</v>
      </c>
      <c r="D1457" s="11" t="s">
        <v>49</v>
      </c>
      <c r="E1457" s="11" t="s">
        <v>90</v>
      </c>
      <c r="F1457" s="18">
        <v>26115</v>
      </c>
      <c r="G1457" s="19">
        <v>26115</v>
      </c>
      <c r="H1457" s="11" t="s">
        <v>20</v>
      </c>
      <c r="I1457" s="11" t="s">
        <v>48</v>
      </c>
      <c r="J1457" s="11" t="s">
        <v>298</v>
      </c>
      <c r="K1457" s="11" t="s">
        <v>23</v>
      </c>
      <c r="L1457" s="19">
        <f>VLOOKUP($A1457,'PtEverglades GTs'!$A:$Z,17,0)</f>
        <v>42705</v>
      </c>
      <c r="M1457" s="6">
        <f>VLOOKUP($A1457,'PtEverglades GTs'!$A:$Z,24,0)</f>
        <v>0</v>
      </c>
      <c r="N1457" s="6">
        <f>VLOOKUP($A1457,'PtEverglades GTs'!$A:$Z,25,0)</f>
        <v>0</v>
      </c>
      <c r="O1457" s="6">
        <f>VLOOKUP($A1457,'PtEverglades GTs'!$A:$Z,26,0)</f>
        <v>0</v>
      </c>
      <c r="P1457" s="6">
        <f t="shared" si="24"/>
        <v>0</v>
      </c>
    </row>
    <row r="1458" spans="1:16" x14ac:dyDescent="0.25">
      <c r="A1458" s="11">
        <v>53203</v>
      </c>
      <c r="B1458" s="11" t="s">
        <v>30</v>
      </c>
      <c r="C1458" s="11" t="s">
        <v>36</v>
      </c>
      <c r="D1458" s="11" t="s">
        <v>49</v>
      </c>
      <c r="E1458" s="11" t="s">
        <v>90</v>
      </c>
      <c r="F1458" s="18">
        <v>26115</v>
      </c>
      <c r="G1458" s="19">
        <v>26115</v>
      </c>
      <c r="H1458" s="11" t="s">
        <v>20</v>
      </c>
      <c r="I1458" s="11" t="s">
        <v>48</v>
      </c>
      <c r="J1458" s="11" t="s">
        <v>300</v>
      </c>
      <c r="K1458" s="11" t="s">
        <v>23</v>
      </c>
      <c r="L1458" s="19">
        <f>VLOOKUP($A1458,'PtEverglades GTs'!$A:$Z,17,0)</f>
        <v>42705</v>
      </c>
      <c r="M1458" s="6">
        <f>VLOOKUP($A1458,'PtEverglades GTs'!$A:$Z,24,0)</f>
        <v>0</v>
      </c>
      <c r="N1458" s="6">
        <f>VLOOKUP($A1458,'PtEverglades GTs'!$A:$Z,25,0)</f>
        <v>0</v>
      </c>
      <c r="O1458" s="6">
        <f>VLOOKUP($A1458,'PtEverglades GTs'!$A:$Z,26,0)</f>
        <v>0</v>
      </c>
      <c r="P1458" s="6">
        <f t="shared" si="24"/>
        <v>0</v>
      </c>
    </row>
    <row r="1459" spans="1:16" x14ac:dyDescent="0.25">
      <c r="A1459" s="11">
        <v>53552</v>
      </c>
      <c r="B1459" s="11" t="s">
        <v>30</v>
      </c>
      <c r="C1459" s="11" t="s">
        <v>36</v>
      </c>
      <c r="D1459" s="11" t="s">
        <v>312</v>
      </c>
      <c r="E1459" s="11" t="s">
        <v>90</v>
      </c>
      <c r="F1459" s="18">
        <v>26115</v>
      </c>
      <c r="G1459" s="19">
        <v>26115</v>
      </c>
      <c r="H1459" s="11" t="s">
        <v>20</v>
      </c>
      <c r="I1459" s="11" t="s">
        <v>55</v>
      </c>
      <c r="J1459" s="11" t="s">
        <v>315</v>
      </c>
      <c r="K1459" s="11" t="s">
        <v>23</v>
      </c>
      <c r="L1459" s="19">
        <f>VLOOKUP($A1459,'PtEverglades GTs'!$A:$Z,17,0)</f>
        <v>42705</v>
      </c>
      <c r="M1459" s="6">
        <f>VLOOKUP($A1459,'PtEverglades GTs'!$A:$Z,24,0)</f>
        <v>0</v>
      </c>
      <c r="N1459" s="6">
        <f>VLOOKUP($A1459,'PtEverglades GTs'!$A:$Z,25,0)</f>
        <v>0</v>
      </c>
      <c r="O1459" s="6">
        <f>VLOOKUP($A1459,'PtEverglades GTs'!$A:$Z,26,0)</f>
        <v>0</v>
      </c>
      <c r="P1459" s="6">
        <f t="shared" si="24"/>
        <v>0</v>
      </c>
    </row>
    <row r="1460" spans="1:16" x14ac:dyDescent="0.25">
      <c r="A1460" s="11">
        <v>53553</v>
      </c>
      <c r="B1460" s="11" t="s">
        <v>30</v>
      </c>
      <c r="C1460" s="11" t="s">
        <v>36</v>
      </c>
      <c r="D1460" s="11" t="s">
        <v>312</v>
      </c>
      <c r="E1460" s="11" t="s">
        <v>28</v>
      </c>
      <c r="F1460" s="18">
        <v>27211</v>
      </c>
      <c r="G1460" s="19">
        <v>27211</v>
      </c>
      <c r="H1460" s="11" t="s">
        <v>20</v>
      </c>
      <c r="I1460" s="11" t="s">
        <v>55</v>
      </c>
      <c r="J1460" s="11" t="s">
        <v>315</v>
      </c>
      <c r="K1460" s="11" t="s">
        <v>23</v>
      </c>
      <c r="L1460" s="19">
        <f>VLOOKUP($A1460,'PtEverglades GTs'!$A:$Z,17,0)</f>
        <v>42705</v>
      </c>
      <c r="M1460" s="6">
        <f>VLOOKUP($A1460,'PtEverglades GTs'!$A:$Z,24,0)</f>
        <v>0</v>
      </c>
      <c r="N1460" s="6">
        <f>VLOOKUP($A1460,'PtEverglades GTs'!$A:$Z,25,0)</f>
        <v>0</v>
      </c>
      <c r="O1460" s="6">
        <f>VLOOKUP($A1460,'PtEverglades GTs'!$A:$Z,26,0)</f>
        <v>0</v>
      </c>
      <c r="P1460" s="6">
        <f t="shared" si="24"/>
        <v>0</v>
      </c>
    </row>
    <row r="1461" spans="1:16" x14ac:dyDescent="0.25">
      <c r="A1461" s="11">
        <v>47457946</v>
      </c>
      <c r="B1461" s="11" t="s">
        <v>30</v>
      </c>
      <c r="C1461" s="11" t="s">
        <v>36</v>
      </c>
      <c r="D1461" s="11" t="s">
        <v>312</v>
      </c>
      <c r="E1461" s="11" t="s">
        <v>390</v>
      </c>
      <c r="F1461" s="18">
        <v>38169</v>
      </c>
      <c r="G1461" s="19">
        <v>38169</v>
      </c>
      <c r="H1461" s="11" t="s">
        <v>20</v>
      </c>
      <c r="I1461" s="11" t="s">
        <v>55</v>
      </c>
      <c r="J1461" s="11" t="s">
        <v>315</v>
      </c>
      <c r="K1461" s="11" t="s">
        <v>23</v>
      </c>
      <c r="L1461" s="19">
        <f>VLOOKUP($A1461,'PtEverglades GTs'!$A:$Z,17,0)</f>
        <v>42705</v>
      </c>
      <c r="M1461" s="6">
        <f>VLOOKUP($A1461,'PtEverglades GTs'!$A:$Z,24,0)</f>
        <v>0</v>
      </c>
      <c r="N1461" s="6">
        <f>VLOOKUP($A1461,'PtEverglades GTs'!$A:$Z,25,0)</f>
        <v>0</v>
      </c>
      <c r="O1461" s="6">
        <f>VLOOKUP($A1461,'PtEverglades GTs'!$A:$Z,26,0)</f>
        <v>0</v>
      </c>
      <c r="P1461" s="6">
        <f t="shared" si="24"/>
        <v>0</v>
      </c>
    </row>
    <row r="1462" spans="1:16" x14ac:dyDescent="0.25">
      <c r="A1462" s="11">
        <v>49598964</v>
      </c>
      <c r="B1462" s="11" t="s">
        <v>30</v>
      </c>
      <c r="C1462" s="11" t="s">
        <v>36</v>
      </c>
      <c r="D1462" s="11" t="s">
        <v>312</v>
      </c>
      <c r="E1462" s="11" t="s">
        <v>390</v>
      </c>
      <c r="F1462" s="18">
        <v>38018</v>
      </c>
      <c r="G1462" s="19">
        <v>38018</v>
      </c>
      <c r="H1462" s="11" t="s">
        <v>20</v>
      </c>
      <c r="I1462" s="11" t="s">
        <v>55</v>
      </c>
      <c r="J1462" s="11" t="s">
        <v>315</v>
      </c>
      <c r="K1462" s="11" t="s">
        <v>23</v>
      </c>
      <c r="L1462" s="19">
        <f>VLOOKUP($A1462,'PtEverglades GTs'!$A:$Z,17,0)</f>
        <v>42705</v>
      </c>
      <c r="M1462" s="6">
        <f>VLOOKUP($A1462,'PtEverglades GTs'!$A:$Z,24,0)</f>
        <v>0</v>
      </c>
      <c r="N1462" s="6">
        <f>VLOOKUP($A1462,'PtEverglades GTs'!$A:$Z,25,0)</f>
        <v>0</v>
      </c>
      <c r="O1462" s="6">
        <f>VLOOKUP($A1462,'PtEverglades GTs'!$A:$Z,26,0)</f>
        <v>0</v>
      </c>
      <c r="P1462" s="6">
        <f t="shared" si="24"/>
        <v>0</v>
      </c>
    </row>
    <row r="1463" spans="1:16" x14ac:dyDescent="0.25">
      <c r="A1463" s="11">
        <v>53613</v>
      </c>
      <c r="B1463" s="11" t="s">
        <v>30</v>
      </c>
      <c r="C1463" s="11" t="s">
        <v>36</v>
      </c>
      <c r="D1463" s="11" t="s">
        <v>312</v>
      </c>
      <c r="E1463" s="11" t="s">
        <v>90</v>
      </c>
      <c r="F1463" s="18">
        <v>26115</v>
      </c>
      <c r="G1463" s="19">
        <v>26115</v>
      </c>
      <c r="H1463" s="11" t="s">
        <v>20</v>
      </c>
      <c r="I1463" s="11" t="s">
        <v>55</v>
      </c>
      <c r="J1463" s="11" t="s">
        <v>318</v>
      </c>
      <c r="K1463" s="11" t="s">
        <v>23</v>
      </c>
      <c r="L1463" s="19">
        <f>VLOOKUP($A1463,'PtEverglades GTs'!$A:$Z,17,0)</f>
        <v>42705</v>
      </c>
      <c r="M1463" s="6">
        <f>VLOOKUP($A1463,'PtEverglades GTs'!$A:$Z,24,0)</f>
        <v>0</v>
      </c>
      <c r="N1463" s="6">
        <f>VLOOKUP($A1463,'PtEverglades GTs'!$A:$Z,25,0)</f>
        <v>0</v>
      </c>
      <c r="O1463" s="6">
        <f>VLOOKUP($A1463,'PtEverglades GTs'!$A:$Z,26,0)</f>
        <v>0</v>
      </c>
      <c r="P1463" s="6">
        <f t="shared" si="24"/>
        <v>0</v>
      </c>
    </row>
    <row r="1464" spans="1:16" x14ac:dyDescent="0.25">
      <c r="A1464" s="11">
        <v>818711</v>
      </c>
      <c r="B1464" s="11" t="s">
        <v>30</v>
      </c>
      <c r="C1464" s="11" t="s">
        <v>36</v>
      </c>
      <c r="D1464" s="11" t="s">
        <v>312</v>
      </c>
      <c r="E1464" s="11" t="s">
        <v>92</v>
      </c>
      <c r="F1464" s="18">
        <v>36708</v>
      </c>
      <c r="G1464" s="19">
        <v>36708</v>
      </c>
      <c r="H1464" s="11" t="s">
        <v>68</v>
      </c>
      <c r="I1464" s="11" t="s">
        <v>55</v>
      </c>
      <c r="J1464" s="11" t="s">
        <v>70</v>
      </c>
      <c r="K1464" s="11" t="s">
        <v>23</v>
      </c>
      <c r="L1464" s="19">
        <f>VLOOKUP($A1464,'PtEverglades GTs'!$A:$Z,17,0)</f>
        <v>42705</v>
      </c>
      <c r="M1464" s="6">
        <f>VLOOKUP($A1464,'PtEverglades GTs'!$A:$Z,24,0)</f>
        <v>0</v>
      </c>
      <c r="N1464" s="6">
        <f>VLOOKUP($A1464,'PtEverglades GTs'!$A:$Z,25,0)</f>
        <v>0</v>
      </c>
      <c r="O1464" s="6">
        <f>VLOOKUP($A1464,'PtEverglades GTs'!$A:$Z,26,0)</f>
        <v>0</v>
      </c>
      <c r="P1464" s="6">
        <f t="shared" si="24"/>
        <v>0</v>
      </c>
    </row>
    <row r="1465" spans="1:16" x14ac:dyDescent="0.25">
      <c r="A1465" s="11">
        <v>818712</v>
      </c>
      <c r="B1465" s="11" t="s">
        <v>30</v>
      </c>
      <c r="C1465" s="11" t="s">
        <v>36</v>
      </c>
      <c r="D1465" s="11" t="s">
        <v>312</v>
      </c>
      <c r="E1465" s="11" t="s">
        <v>72</v>
      </c>
      <c r="F1465" s="18">
        <v>37073</v>
      </c>
      <c r="G1465" s="19">
        <v>37073</v>
      </c>
      <c r="H1465" s="11" t="s">
        <v>68</v>
      </c>
      <c r="I1465" s="11" t="s">
        <v>55</v>
      </c>
      <c r="J1465" s="11" t="s">
        <v>70</v>
      </c>
      <c r="K1465" s="11" t="s">
        <v>23</v>
      </c>
      <c r="L1465" s="19">
        <f>VLOOKUP($A1465,'PtEverglades GTs'!$A:$Z,17,0)</f>
        <v>42705</v>
      </c>
      <c r="M1465" s="6">
        <f>VLOOKUP($A1465,'PtEverglades GTs'!$A:$Z,24,0)</f>
        <v>0</v>
      </c>
      <c r="N1465" s="6">
        <f>VLOOKUP($A1465,'PtEverglades GTs'!$A:$Z,25,0)</f>
        <v>0</v>
      </c>
      <c r="O1465" s="6">
        <f>VLOOKUP($A1465,'PtEverglades GTs'!$A:$Z,26,0)</f>
        <v>0</v>
      </c>
      <c r="P1465" s="6">
        <f t="shared" si="24"/>
        <v>0</v>
      </c>
    </row>
    <row r="1466" spans="1:16" x14ac:dyDescent="0.25">
      <c r="A1466" s="11">
        <v>43720256</v>
      </c>
      <c r="B1466" s="11" t="s">
        <v>30</v>
      </c>
      <c r="C1466" s="11" t="s">
        <v>36</v>
      </c>
      <c r="D1466" s="11" t="s">
        <v>312</v>
      </c>
      <c r="E1466" s="11" t="s">
        <v>390</v>
      </c>
      <c r="F1466" s="18">
        <v>38047</v>
      </c>
      <c r="G1466" s="19">
        <v>38078</v>
      </c>
      <c r="H1466" s="11" t="s">
        <v>68</v>
      </c>
      <c r="I1466" s="11" t="s">
        <v>55</v>
      </c>
      <c r="J1466" s="11" t="s">
        <v>70</v>
      </c>
      <c r="K1466" s="11" t="s">
        <v>23</v>
      </c>
      <c r="L1466" s="19">
        <f>VLOOKUP($A1466,'PtEverglades GTs'!$A:$Z,17,0)</f>
        <v>42705</v>
      </c>
      <c r="M1466" s="6">
        <f>VLOOKUP($A1466,'PtEverglades GTs'!$A:$Z,24,0)</f>
        <v>0</v>
      </c>
      <c r="N1466" s="6">
        <f>VLOOKUP($A1466,'PtEverglades GTs'!$A:$Z,25,0)</f>
        <v>0</v>
      </c>
      <c r="O1466" s="6">
        <f>VLOOKUP($A1466,'PtEverglades GTs'!$A:$Z,26,0)</f>
        <v>0</v>
      </c>
      <c r="P1466" s="6">
        <f t="shared" si="24"/>
        <v>0</v>
      </c>
    </row>
    <row r="1467" spans="1:16" x14ac:dyDescent="0.25">
      <c r="A1467" s="11">
        <v>46073853</v>
      </c>
      <c r="B1467" s="11" t="s">
        <v>30</v>
      </c>
      <c r="C1467" s="11" t="s">
        <v>36</v>
      </c>
      <c r="D1467" s="11" t="s">
        <v>312</v>
      </c>
      <c r="E1467" s="11" t="s">
        <v>390</v>
      </c>
      <c r="F1467" s="18">
        <v>38169</v>
      </c>
      <c r="G1467" s="19">
        <v>38169</v>
      </c>
      <c r="H1467" s="11" t="s">
        <v>68</v>
      </c>
      <c r="I1467" s="11" t="s">
        <v>55</v>
      </c>
      <c r="J1467" s="11" t="s">
        <v>70</v>
      </c>
      <c r="K1467" s="11" t="s">
        <v>23</v>
      </c>
      <c r="L1467" s="19">
        <f>VLOOKUP($A1467,'PtEverglades GTs'!$A:$Z,17,0)</f>
        <v>42705</v>
      </c>
      <c r="M1467" s="6">
        <f>VLOOKUP($A1467,'PtEverglades GTs'!$A:$Z,24,0)</f>
        <v>0</v>
      </c>
      <c r="N1467" s="6">
        <f>VLOOKUP($A1467,'PtEverglades GTs'!$A:$Z,25,0)</f>
        <v>0</v>
      </c>
      <c r="O1467" s="6">
        <f>VLOOKUP($A1467,'PtEverglades GTs'!$A:$Z,26,0)</f>
        <v>0</v>
      </c>
      <c r="P1467" s="6">
        <f t="shared" si="24"/>
        <v>0</v>
      </c>
    </row>
    <row r="1468" spans="1:16" x14ac:dyDescent="0.25">
      <c r="A1468" s="11">
        <v>46635719</v>
      </c>
      <c r="B1468" s="11" t="s">
        <v>30</v>
      </c>
      <c r="C1468" s="11" t="s">
        <v>36</v>
      </c>
      <c r="D1468" s="11" t="s">
        <v>312</v>
      </c>
      <c r="E1468" s="11" t="s">
        <v>390</v>
      </c>
      <c r="F1468" s="18">
        <v>38200</v>
      </c>
      <c r="G1468" s="19">
        <v>38200</v>
      </c>
      <c r="H1468" s="11" t="s">
        <v>68</v>
      </c>
      <c r="I1468" s="11" t="s">
        <v>55</v>
      </c>
      <c r="J1468" s="11" t="s">
        <v>70</v>
      </c>
      <c r="K1468" s="11" t="s">
        <v>23</v>
      </c>
      <c r="L1468" s="19">
        <f>VLOOKUP($A1468,'PtEverglades GTs'!$A:$Z,17,0)</f>
        <v>42705</v>
      </c>
      <c r="M1468" s="6">
        <f>VLOOKUP($A1468,'PtEverglades GTs'!$A:$Z,24,0)</f>
        <v>0</v>
      </c>
      <c r="N1468" s="6">
        <f>VLOOKUP($A1468,'PtEverglades GTs'!$A:$Z,25,0)</f>
        <v>0</v>
      </c>
      <c r="O1468" s="6">
        <f>VLOOKUP($A1468,'PtEverglades GTs'!$A:$Z,26,0)</f>
        <v>0</v>
      </c>
      <c r="P1468" s="6">
        <f t="shared" si="24"/>
        <v>0</v>
      </c>
    </row>
    <row r="1469" spans="1:16" x14ac:dyDescent="0.25">
      <c r="A1469" s="11">
        <v>52685046</v>
      </c>
      <c r="B1469" s="11" t="s">
        <v>30</v>
      </c>
      <c r="C1469" s="11" t="s">
        <v>36</v>
      </c>
      <c r="D1469" s="11" t="s">
        <v>312</v>
      </c>
      <c r="E1469" s="11" t="s">
        <v>391</v>
      </c>
      <c r="F1469" s="18">
        <v>38443</v>
      </c>
      <c r="G1469" s="19">
        <v>38443</v>
      </c>
      <c r="H1469" s="11" t="s">
        <v>68</v>
      </c>
      <c r="I1469" s="11" t="s">
        <v>55</v>
      </c>
      <c r="J1469" s="11" t="s">
        <v>70</v>
      </c>
      <c r="K1469" s="11" t="s">
        <v>23</v>
      </c>
      <c r="L1469" s="19">
        <f>VLOOKUP($A1469,'PtEverglades GTs'!$A:$Z,17,0)</f>
        <v>42705</v>
      </c>
      <c r="M1469" s="6">
        <f>VLOOKUP($A1469,'PtEverglades GTs'!$A:$Z,24,0)</f>
        <v>0</v>
      </c>
      <c r="N1469" s="6">
        <f>VLOOKUP($A1469,'PtEverglades GTs'!$A:$Z,25,0)</f>
        <v>0</v>
      </c>
      <c r="O1469" s="6">
        <f>VLOOKUP($A1469,'PtEverglades GTs'!$A:$Z,26,0)</f>
        <v>0</v>
      </c>
      <c r="P1469" s="6">
        <f t="shared" si="24"/>
        <v>0</v>
      </c>
    </row>
    <row r="1470" spans="1:16" x14ac:dyDescent="0.25">
      <c r="A1470" s="11">
        <v>57436373</v>
      </c>
      <c r="B1470" s="11" t="s">
        <v>30</v>
      </c>
      <c r="C1470" s="11" t="s">
        <v>36</v>
      </c>
      <c r="D1470" s="11" t="s">
        <v>312</v>
      </c>
      <c r="E1470" s="11" t="s">
        <v>391</v>
      </c>
      <c r="F1470" s="18">
        <v>38596</v>
      </c>
      <c r="G1470" s="19">
        <v>38626</v>
      </c>
      <c r="H1470" s="11" t="s">
        <v>68</v>
      </c>
      <c r="I1470" s="11" t="s">
        <v>55</v>
      </c>
      <c r="J1470" s="11" t="s">
        <v>70</v>
      </c>
      <c r="K1470" s="11" t="s">
        <v>23</v>
      </c>
      <c r="L1470" s="19">
        <f>VLOOKUP($A1470,'PtEverglades GTs'!$A:$Z,17,0)</f>
        <v>42705</v>
      </c>
      <c r="M1470" s="6">
        <f>VLOOKUP($A1470,'PtEverglades GTs'!$A:$Z,24,0)</f>
        <v>0</v>
      </c>
      <c r="N1470" s="6">
        <f>VLOOKUP($A1470,'PtEverglades GTs'!$A:$Z,25,0)</f>
        <v>0</v>
      </c>
      <c r="O1470" s="6">
        <f>VLOOKUP($A1470,'PtEverglades GTs'!$A:$Z,26,0)</f>
        <v>0</v>
      </c>
      <c r="P1470" s="6">
        <f t="shared" si="24"/>
        <v>0</v>
      </c>
    </row>
    <row r="1471" spans="1:16" x14ac:dyDescent="0.25">
      <c r="A1471" s="11">
        <v>53475</v>
      </c>
      <c r="B1471" s="11" t="s">
        <v>30</v>
      </c>
      <c r="C1471" s="11" t="s">
        <v>36</v>
      </c>
      <c r="D1471" s="11" t="s">
        <v>312</v>
      </c>
      <c r="E1471" s="11" t="s">
        <v>90</v>
      </c>
      <c r="F1471" s="18">
        <v>26115</v>
      </c>
      <c r="G1471" s="19">
        <v>26115</v>
      </c>
      <c r="H1471" s="11" t="s">
        <v>20</v>
      </c>
      <c r="I1471" s="11" t="s">
        <v>55</v>
      </c>
      <c r="J1471" s="11" t="s">
        <v>22</v>
      </c>
      <c r="K1471" s="11" t="s">
        <v>23</v>
      </c>
      <c r="L1471" s="19">
        <f>VLOOKUP($A1471,'PtEverglades GTs'!$A:$Z,17,0)</f>
        <v>42705</v>
      </c>
      <c r="M1471" s="6">
        <f>VLOOKUP($A1471,'PtEverglades GTs'!$A:$Z,24,0)</f>
        <v>0</v>
      </c>
      <c r="N1471" s="6">
        <f>VLOOKUP($A1471,'PtEverglades GTs'!$A:$Z,25,0)</f>
        <v>0</v>
      </c>
      <c r="O1471" s="6">
        <f>VLOOKUP($A1471,'PtEverglades GTs'!$A:$Z,26,0)</f>
        <v>0</v>
      </c>
      <c r="P1471" s="6">
        <f t="shared" si="24"/>
        <v>0</v>
      </c>
    </row>
    <row r="1472" spans="1:16" x14ac:dyDescent="0.25">
      <c r="A1472" s="11">
        <v>53476</v>
      </c>
      <c r="B1472" s="11" t="s">
        <v>30</v>
      </c>
      <c r="C1472" s="11" t="s">
        <v>36</v>
      </c>
      <c r="D1472" s="11" t="s">
        <v>312</v>
      </c>
      <c r="E1472" s="11" t="s">
        <v>28</v>
      </c>
      <c r="F1472" s="18">
        <v>27211</v>
      </c>
      <c r="G1472" s="19">
        <v>27211</v>
      </c>
      <c r="H1472" s="11" t="s">
        <v>20</v>
      </c>
      <c r="I1472" s="11" t="s">
        <v>55</v>
      </c>
      <c r="J1472" s="11" t="s">
        <v>22</v>
      </c>
      <c r="K1472" s="11" t="s">
        <v>23</v>
      </c>
      <c r="L1472" s="19">
        <f>VLOOKUP($A1472,'PtEverglades GTs'!$A:$Z,17,0)</f>
        <v>42705</v>
      </c>
      <c r="M1472" s="6">
        <f>VLOOKUP($A1472,'PtEverglades GTs'!$A:$Z,24,0)</f>
        <v>0</v>
      </c>
      <c r="N1472" s="6">
        <f>VLOOKUP($A1472,'PtEverglades GTs'!$A:$Z,25,0)</f>
        <v>0</v>
      </c>
      <c r="O1472" s="6">
        <f>VLOOKUP($A1472,'PtEverglades GTs'!$A:$Z,26,0)</f>
        <v>0</v>
      </c>
      <c r="P1472" s="6">
        <f t="shared" si="24"/>
        <v>0</v>
      </c>
    </row>
    <row r="1473" spans="1:16" x14ac:dyDescent="0.25">
      <c r="A1473" s="11">
        <v>53477</v>
      </c>
      <c r="B1473" s="11" t="s">
        <v>30</v>
      </c>
      <c r="C1473" s="11" t="s">
        <v>36</v>
      </c>
      <c r="D1473" s="11" t="s">
        <v>312</v>
      </c>
      <c r="E1473" s="11" t="s">
        <v>92</v>
      </c>
      <c r="F1473" s="18">
        <v>36708</v>
      </c>
      <c r="G1473" s="19">
        <v>36708</v>
      </c>
      <c r="H1473" s="11" t="s">
        <v>20</v>
      </c>
      <c r="I1473" s="11" t="s">
        <v>55</v>
      </c>
      <c r="J1473" s="11" t="s">
        <v>22</v>
      </c>
      <c r="K1473" s="11" t="s">
        <v>23</v>
      </c>
      <c r="L1473" s="19">
        <f>VLOOKUP($A1473,'PtEverglades GTs'!$A:$Z,17,0)</f>
        <v>42705</v>
      </c>
      <c r="M1473" s="6">
        <f>VLOOKUP($A1473,'PtEverglades GTs'!$A:$Z,24,0)</f>
        <v>0</v>
      </c>
      <c r="N1473" s="6">
        <f>VLOOKUP($A1473,'PtEverglades GTs'!$A:$Z,25,0)</f>
        <v>0</v>
      </c>
      <c r="O1473" s="6">
        <f>VLOOKUP($A1473,'PtEverglades GTs'!$A:$Z,26,0)</f>
        <v>0</v>
      </c>
      <c r="P1473" s="6">
        <f t="shared" si="24"/>
        <v>0</v>
      </c>
    </row>
    <row r="1474" spans="1:16" x14ac:dyDescent="0.25">
      <c r="A1474" s="11">
        <v>53478</v>
      </c>
      <c r="B1474" s="11" t="s">
        <v>30</v>
      </c>
      <c r="C1474" s="11" t="s">
        <v>36</v>
      </c>
      <c r="D1474" s="11" t="s">
        <v>312</v>
      </c>
      <c r="E1474" s="11" t="s">
        <v>72</v>
      </c>
      <c r="F1474" s="18">
        <v>37073</v>
      </c>
      <c r="G1474" s="19">
        <v>37073</v>
      </c>
      <c r="H1474" s="11" t="s">
        <v>20</v>
      </c>
      <c r="I1474" s="11" t="s">
        <v>55</v>
      </c>
      <c r="J1474" s="11" t="s">
        <v>22</v>
      </c>
      <c r="K1474" s="11" t="s">
        <v>23</v>
      </c>
      <c r="L1474" s="19">
        <f>VLOOKUP($A1474,'PtEverglades GTs'!$A:$Z,17,0)</f>
        <v>42705</v>
      </c>
      <c r="M1474" s="6">
        <f>VLOOKUP($A1474,'PtEverglades GTs'!$A:$Z,24,0)</f>
        <v>0</v>
      </c>
      <c r="N1474" s="6">
        <f>VLOOKUP($A1474,'PtEverglades GTs'!$A:$Z,25,0)</f>
        <v>0</v>
      </c>
      <c r="O1474" s="6">
        <f>VLOOKUP($A1474,'PtEverglades GTs'!$A:$Z,26,0)</f>
        <v>0</v>
      </c>
      <c r="P1474" s="6">
        <f t="shared" si="24"/>
        <v>0</v>
      </c>
    </row>
    <row r="1475" spans="1:16" x14ac:dyDescent="0.25">
      <c r="A1475" s="11">
        <v>53474</v>
      </c>
      <c r="B1475" s="11" t="s">
        <v>30</v>
      </c>
      <c r="C1475" s="11" t="s">
        <v>31</v>
      </c>
      <c r="D1475" s="11" t="s">
        <v>312</v>
      </c>
      <c r="E1475" s="11" t="s">
        <v>28</v>
      </c>
      <c r="F1475" s="18">
        <v>27211</v>
      </c>
      <c r="G1475" s="19">
        <v>27211</v>
      </c>
      <c r="H1475" s="11" t="s">
        <v>20</v>
      </c>
      <c r="I1475" s="11" t="s">
        <v>55</v>
      </c>
      <c r="J1475" s="11" t="s">
        <v>22</v>
      </c>
      <c r="K1475" s="11" t="s">
        <v>23</v>
      </c>
      <c r="L1475" s="19">
        <f>VLOOKUP($A1475,'PtEverglades GTs'!$A:$Z,17,0)</f>
        <v>42705</v>
      </c>
      <c r="M1475" s="6">
        <f>VLOOKUP($A1475,'PtEverglades GTs'!$A:$Z,24,0)</f>
        <v>0</v>
      </c>
      <c r="N1475" s="6">
        <f>VLOOKUP($A1475,'PtEverglades GTs'!$A:$Z,25,0)</f>
        <v>0</v>
      </c>
      <c r="O1475" s="6">
        <f>VLOOKUP($A1475,'PtEverglades GTs'!$A:$Z,26,0)</f>
        <v>0</v>
      </c>
      <c r="P1475" s="6">
        <f t="shared" si="24"/>
        <v>0</v>
      </c>
    </row>
    <row r="1476" spans="1:16" x14ac:dyDescent="0.25">
      <c r="A1476" s="11">
        <v>818901</v>
      </c>
      <c r="B1476" s="11" t="s">
        <v>30</v>
      </c>
      <c r="C1476" s="11" t="s">
        <v>36</v>
      </c>
      <c r="D1476" s="11" t="s">
        <v>324</v>
      </c>
      <c r="E1476" s="11" t="s">
        <v>19</v>
      </c>
      <c r="F1476" s="18">
        <v>29403</v>
      </c>
      <c r="G1476" s="19">
        <v>29403</v>
      </c>
      <c r="H1476" s="11" t="s">
        <v>68</v>
      </c>
      <c r="I1476" s="11" t="s">
        <v>59</v>
      </c>
      <c r="J1476" s="11" t="s">
        <v>70</v>
      </c>
      <c r="K1476" s="11" t="s">
        <v>23</v>
      </c>
      <c r="L1476" s="19">
        <f>VLOOKUP($A1476,'PtEverglades GTs'!$A:$Z,17,0)</f>
        <v>42705</v>
      </c>
      <c r="M1476" s="6">
        <f>VLOOKUP($A1476,'PtEverglades GTs'!$A:$Z,24,0)</f>
        <v>0</v>
      </c>
      <c r="N1476" s="6">
        <f>VLOOKUP($A1476,'PtEverglades GTs'!$A:$Z,25,0)</f>
        <v>0</v>
      </c>
      <c r="O1476" s="6">
        <f>VLOOKUP($A1476,'PtEverglades GTs'!$A:$Z,26,0)</f>
        <v>0</v>
      </c>
      <c r="P1476" s="6">
        <f t="shared" si="24"/>
        <v>0</v>
      </c>
    </row>
    <row r="1477" spans="1:16" x14ac:dyDescent="0.25">
      <c r="A1477" s="11">
        <v>818902</v>
      </c>
      <c r="B1477" s="11" t="s">
        <v>30</v>
      </c>
      <c r="C1477" s="11" t="s">
        <v>36</v>
      </c>
      <c r="D1477" s="11" t="s">
        <v>324</v>
      </c>
      <c r="E1477" s="11" t="s">
        <v>82</v>
      </c>
      <c r="F1477" s="18">
        <v>30133</v>
      </c>
      <c r="G1477" s="19">
        <v>30133</v>
      </c>
      <c r="H1477" s="11" t="s">
        <v>68</v>
      </c>
      <c r="I1477" s="11" t="s">
        <v>59</v>
      </c>
      <c r="J1477" s="11" t="s">
        <v>70</v>
      </c>
      <c r="K1477" s="11" t="s">
        <v>23</v>
      </c>
      <c r="L1477" s="19">
        <f>VLOOKUP($A1477,'PtEverglades GTs'!$A:$Z,17,0)</f>
        <v>42705</v>
      </c>
      <c r="M1477" s="6">
        <f>VLOOKUP($A1477,'PtEverglades GTs'!$A:$Z,24,0)</f>
        <v>0</v>
      </c>
      <c r="N1477" s="6">
        <f>VLOOKUP($A1477,'PtEverglades GTs'!$A:$Z,25,0)</f>
        <v>0</v>
      </c>
      <c r="O1477" s="6">
        <f>VLOOKUP($A1477,'PtEverglades GTs'!$A:$Z,26,0)</f>
        <v>0</v>
      </c>
      <c r="P1477" s="6">
        <f t="shared" si="24"/>
        <v>0</v>
      </c>
    </row>
    <row r="1478" spans="1:16" x14ac:dyDescent="0.25">
      <c r="A1478" s="11">
        <v>818903</v>
      </c>
      <c r="B1478" s="11" t="s">
        <v>30</v>
      </c>
      <c r="C1478" s="11" t="s">
        <v>36</v>
      </c>
      <c r="D1478" s="11" t="s">
        <v>324</v>
      </c>
      <c r="E1478" s="11" t="s">
        <v>82</v>
      </c>
      <c r="F1478" s="18">
        <v>30133</v>
      </c>
      <c r="G1478" s="19">
        <v>30133</v>
      </c>
      <c r="H1478" s="11" t="s">
        <v>68</v>
      </c>
      <c r="I1478" s="11" t="s">
        <v>59</v>
      </c>
      <c r="J1478" s="11" t="s">
        <v>70</v>
      </c>
      <c r="K1478" s="11" t="s">
        <v>23</v>
      </c>
      <c r="L1478" s="19">
        <f>VLOOKUP($A1478,'PtEverglades GTs'!$A:$Z,17,0)</f>
        <v>42705</v>
      </c>
      <c r="M1478" s="6">
        <f>VLOOKUP($A1478,'PtEverglades GTs'!$A:$Z,24,0)</f>
        <v>0</v>
      </c>
      <c r="N1478" s="6">
        <f>VLOOKUP($A1478,'PtEverglades GTs'!$A:$Z,25,0)</f>
        <v>0</v>
      </c>
      <c r="O1478" s="6">
        <f>VLOOKUP($A1478,'PtEverglades GTs'!$A:$Z,26,0)</f>
        <v>0</v>
      </c>
      <c r="P1478" s="6">
        <f t="shared" si="24"/>
        <v>0</v>
      </c>
    </row>
    <row r="1479" spans="1:16" x14ac:dyDescent="0.25">
      <c r="A1479" s="11">
        <v>818904</v>
      </c>
      <c r="B1479" s="11" t="s">
        <v>30</v>
      </c>
      <c r="C1479" s="11" t="s">
        <v>36</v>
      </c>
      <c r="D1479" s="11" t="s">
        <v>324</v>
      </c>
      <c r="E1479" s="11" t="s">
        <v>82</v>
      </c>
      <c r="F1479" s="18">
        <v>30133</v>
      </c>
      <c r="G1479" s="19">
        <v>30133</v>
      </c>
      <c r="H1479" s="11" t="s">
        <v>68</v>
      </c>
      <c r="I1479" s="11" t="s">
        <v>59</v>
      </c>
      <c r="J1479" s="11" t="s">
        <v>70</v>
      </c>
      <c r="K1479" s="11" t="s">
        <v>23</v>
      </c>
      <c r="L1479" s="19">
        <f>VLOOKUP($A1479,'PtEverglades GTs'!$A:$Z,17,0)</f>
        <v>42705</v>
      </c>
      <c r="M1479" s="6">
        <f>VLOOKUP($A1479,'PtEverglades GTs'!$A:$Z,24,0)</f>
        <v>0</v>
      </c>
      <c r="N1479" s="6">
        <f>VLOOKUP($A1479,'PtEverglades GTs'!$A:$Z,25,0)</f>
        <v>0</v>
      </c>
      <c r="O1479" s="6">
        <f>VLOOKUP($A1479,'PtEverglades GTs'!$A:$Z,26,0)</f>
        <v>0</v>
      </c>
      <c r="P1479" s="6">
        <f t="shared" si="24"/>
        <v>0</v>
      </c>
    </row>
    <row r="1480" spans="1:16" x14ac:dyDescent="0.25">
      <c r="A1480" s="11">
        <v>818905</v>
      </c>
      <c r="B1480" s="11" t="s">
        <v>30</v>
      </c>
      <c r="C1480" s="11" t="s">
        <v>36</v>
      </c>
      <c r="D1480" s="11" t="s">
        <v>324</v>
      </c>
      <c r="E1480" s="11" t="s">
        <v>84</v>
      </c>
      <c r="F1480" s="18">
        <v>30864</v>
      </c>
      <c r="G1480" s="19">
        <v>30864</v>
      </c>
      <c r="H1480" s="11" t="s">
        <v>68</v>
      </c>
      <c r="I1480" s="11" t="s">
        <v>59</v>
      </c>
      <c r="J1480" s="11" t="s">
        <v>70</v>
      </c>
      <c r="K1480" s="11" t="s">
        <v>23</v>
      </c>
      <c r="L1480" s="19">
        <f>VLOOKUP($A1480,'PtEverglades GTs'!$A:$Z,17,0)</f>
        <v>42705</v>
      </c>
      <c r="M1480" s="6">
        <f>VLOOKUP($A1480,'PtEverglades GTs'!$A:$Z,24,0)</f>
        <v>0</v>
      </c>
      <c r="N1480" s="6">
        <f>VLOOKUP($A1480,'PtEverglades GTs'!$A:$Z,25,0)</f>
        <v>0</v>
      </c>
      <c r="O1480" s="6">
        <f>VLOOKUP($A1480,'PtEverglades GTs'!$A:$Z,26,0)</f>
        <v>0</v>
      </c>
      <c r="P1480" s="6">
        <f t="shared" si="24"/>
        <v>0</v>
      </c>
    </row>
    <row r="1481" spans="1:16" x14ac:dyDescent="0.25">
      <c r="A1481" s="11">
        <v>818906</v>
      </c>
      <c r="B1481" s="11" t="s">
        <v>30</v>
      </c>
      <c r="C1481" s="11" t="s">
        <v>36</v>
      </c>
      <c r="D1481" s="11" t="s">
        <v>324</v>
      </c>
      <c r="E1481" s="11" t="s">
        <v>67</v>
      </c>
      <c r="F1481" s="18">
        <v>31959</v>
      </c>
      <c r="G1481" s="19">
        <v>31959</v>
      </c>
      <c r="H1481" s="11" t="s">
        <v>68</v>
      </c>
      <c r="I1481" s="11" t="s">
        <v>59</v>
      </c>
      <c r="J1481" s="11" t="s">
        <v>70</v>
      </c>
      <c r="K1481" s="11" t="s">
        <v>23</v>
      </c>
      <c r="L1481" s="19">
        <f>VLOOKUP($A1481,'PtEverglades GTs'!$A:$Z,17,0)</f>
        <v>42705</v>
      </c>
      <c r="M1481" s="6">
        <f>VLOOKUP($A1481,'PtEverglades GTs'!$A:$Z,24,0)</f>
        <v>0</v>
      </c>
      <c r="N1481" s="6">
        <f>VLOOKUP($A1481,'PtEverglades GTs'!$A:$Z,25,0)</f>
        <v>0</v>
      </c>
      <c r="O1481" s="6">
        <f>VLOOKUP($A1481,'PtEverglades GTs'!$A:$Z,26,0)</f>
        <v>0</v>
      </c>
      <c r="P1481" s="6">
        <f t="shared" si="24"/>
        <v>0</v>
      </c>
    </row>
    <row r="1482" spans="1:16" x14ac:dyDescent="0.25">
      <c r="A1482" s="11">
        <v>818907</v>
      </c>
      <c r="B1482" s="11" t="s">
        <v>30</v>
      </c>
      <c r="C1482" s="11" t="s">
        <v>36</v>
      </c>
      <c r="D1482" s="11" t="s">
        <v>324</v>
      </c>
      <c r="E1482" s="11" t="s">
        <v>87</v>
      </c>
      <c r="F1482" s="18">
        <v>33420</v>
      </c>
      <c r="G1482" s="19">
        <v>33420</v>
      </c>
      <c r="H1482" s="11" t="s">
        <v>68</v>
      </c>
      <c r="I1482" s="11" t="s">
        <v>59</v>
      </c>
      <c r="J1482" s="11" t="s">
        <v>70</v>
      </c>
      <c r="K1482" s="11" t="s">
        <v>23</v>
      </c>
      <c r="L1482" s="19">
        <f>VLOOKUP($A1482,'PtEverglades GTs'!$A:$Z,17,0)</f>
        <v>42705</v>
      </c>
      <c r="M1482" s="6">
        <f>VLOOKUP($A1482,'PtEverglades GTs'!$A:$Z,24,0)</f>
        <v>0</v>
      </c>
      <c r="N1482" s="6">
        <f>VLOOKUP($A1482,'PtEverglades GTs'!$A:$Z,25,0)</f>
        <v>0</v>
      </c>
      <c r="O1482" s="6">
        <f>VLOOKUP($A1482,'PtEverglades GTs'!$A:$Z,26,0)</f>
        <v>0</v>
      </c>
      <c r="P1482" s="6">
        <f t="shared" si="24"/>
        <v>0</v>
      </c>
    </row>
    <row r="1483" spans="1:16" x14ac:dyDescent="0.25">
      <c r="A1483" s="11">
        <v>818908</v>
      </c>
      <c r="B1483" s="11" t="s">
        <v>30</v>
      </c>
      <c r="C1483" s="11" t="s">
        <v>36</v>
      </c>
      <c r="D1483" s="11" t="s">
        <v>324</v>
      </c>
      <c r="E1483" s="11" t="s">
        <v>38</v>
      </c>
      <c r="F1483" s="18">
        <v>33786</v>
      </c>
      <c r="G1483" s="19">
        <v>33786</v>
      </c>
      <c r="H1483" s="11" t="s">
        <v>68</v>
      </c>
      <c r="I1483" s="11" t="s">
        <v>59</v>
      </c>
      <c r="J1483" s="11" t="s">
        <v>70</v>
      </c>
      <c r="K1483" s="11" t="s">
        <v>23</v>
      </c>
      <c r="L1483" s="19">
        <f>VLOOKUP($A1483,'PtEverglades GTs'!$A:$Z,17,0)</f>
        <v>42705</v>
      </c>
      <c r="M1483" s="6">
        <f>VLOOKUP($A1483,'PtEverglades GTs'!$A:$Z,24,0)</f>
        <v>0</v>
      </c>
      <c r="N1483" s="6">
        <f>VLOOKUP($A1483,'PtEverglades GTs'!$A:$Z,25,0)</f>
        <v>0</v>
      </c>
      <c r="O1483" s="6">
        <f>VLOOKUP($A1483,'PtEverglades GTs'!$A:$Z,26,0)</f>
        <v>0</v>
      </c>
      <c r="P1483" s="6">
        <f t="shared" si="24"/>
        <v>0</v>
      </c>
    </row>
    <row r="1484" spans="1:16" x14ac:dyDescent="0.25">
      <c r="A1484" s="11">
        <v>818909</v>
      </c>
      <c r="B1484" s="11" t="s">
        <v>30</v>
      </c>
      <c r="C1484" s="11" t="s">
        <v>36</v>
      </c>
      <c r="D1484" s="11" t="s">
        <v>324</v>
      </c>
      <c r="E1484" s="11" t="s">
        <v>43</v>
      </c>
      <c r="F1484" s="18">
        <v>34881</v>
      </c>
      <c r="G1484" s="19">
        <v>34881</v>
      </c>
      <c r="H1484" s="11" t="s">
        <v>68</v>
      </c>
      <c r="I1484" s="11" t="s">
        <v>59</v>
      </c>
      <c r="J1484" s="11" t="s">
        <v>70</v>
      </c>
      <c r="K1484" s="11" t="s">
        <v>23</v>
      </c>
      <c r="L1484" s="19">
        <f>VLOOKUP($A1484,'PtEverglades GTs'!$A:$Z,17,0)</f>
        <v>42705</v>
      </c>
      <c r="M1484" s="6">
        <f>VLOOKUP($A1484,'PtEverglades GTs'!$A:$Z,24,0)</f>
        <v>0</v>
      </c>
      <c r="N1484" s="6">
        <f>VLOOKUP($A1484,'PtEverglades GTs'!$A:$Z,25,0)</f>
        <v>0</v>
      </c>
      <c r="O1484" s="6">
        <f>VLOOKUP($A1484,'PtEverglades GTs'!$A:$Z,26,0)</f>
        <v>0</v>
      </c>
      <c r="P1484" s="6">
        <f t="shared" si="24"/>
        <v>0</v>
      </c>
    </row>
    <row r="1485" spans="1:16" x14ac:dyDescent="0.25">
      <c r="A1485" s="11">
        <v>818910</v>
      </c>
      <c r="B1485" s="11" t="s">
        <v>30</v>
      </c>
      <c r="C1485" s="11" t="s">
        <v>36</v>
      </c>
      <c r="D1485" s="11" t="s">
        <v>324</v>
      </c>
      <c r="E1485" s="11" t="s">
        <v>43</v>
      </c>
      <c r="F1485" s="18">
        <v>34881</v>
      </c>
      <c r="G1485" s="19">
        <v>34881</v>
      </c>
      <c r="H1485" s="11" t="s">
        <v>68</v>
      </c>
      <c r="I1485" s="11" t="s">
        <v>59</v>
      </c>
      <c r="J1485" s="11" t="s">
        <v>70</v>
      </c>
      <c r="K1485" s="11" t="s">
        <v>23</v>
      </c>
      <c r="L1485" s="19">
        <f>VLOOKUP($A1485,'PtEverglades GTs'!$A:$Z,17,0)</f>
        <v>42705</v>
      </c>
      <c r="M1485" s="6">
        <f>VLOOKUP($A1485,'PtEverglades GTs'!$A:$Z,24,0)</f>
        <v>0</v>
      </c>
      <c r="N1485" s="6">
        <f>VLOOKUP($A1485,'PtEverglades GTs'!$A:$Z,25,0)</f>
        <v>0</v>
      </c>
      <c r="O1485" s="6">
        <f>VLOOKUP($A1485,'PtEverglades GTs'!$A:$Z,26,0)</f>
        <v>0</v>
      </c>
      <c r="P1485" s="6">
        <f t="shared" si="24"/>
        <v>0</v>
      </c>
    </row>
    <row r="1486" spans="1:16" x14ac:dyDescent="0.25">
      <c r="A1486" s="11">
        <v>15560255</v>
      </c>
      <c r="B1486" s="11" t="s">
        <v>30</v>
      </c>
      <c r="C1486" s="11" t="s">
        <v>36</v>
      </c>
      <c r="D1486" s="11" t="s">
        <v>324</v>
      </c>
      <c r="E1486" s="11" t="s">
        <v>389</v>
      </c>
      <c r="F1486" s="18">
        <v>37377</v>
      </c>
      <c r="G1486" s="19">
        <v>37408</v>
      </c>
      <c r="H1486" s="11" t="s">
        <v>68</v>
      </c>
      <c r="I1486" s="11" t="s">
        <v>59</v>
      </c>
      <c r="J1486" s="11" t="s">
        <v>70</v>
      </c>
      <c r="K1486" s="11" t="s">
        <v>23</v>
      </c>
      <c r="L1486" s="19">
        <f>VLOOKUP($A1486,'PtEverglades GTs'!$A:$Z,17,0)</f>
        <v>42705</v>
      </c>
      <c r="M1486" s="6">
        <f>VLOOKUP($A1486,'PtEverglades GTs'!$A:$Z,24,0)</f>
        <v>0</v>
      </c>
      <c r="N1486" s="6">
        <f>VLOOKUP($A1486,'PtEverglades GTs'!$A:$Z,25,0)</f>
        <v>0</v>
      </c>
      <c r="O1486" s="6">
        <f>VLOOKUP($A1486,'PtEverglades GTs'!$A:$Z,26,0)</f>
        <v>0</v>
      </c>
      <c r="P1486" s="6">
        <f t="shared" si="24"/>
        <v>0</v>
      </c>
    </row>
    <row r="1487" spans="1:16" x14ac:dyDescent="0.25">
      <c r="A1487" s="11">
        <v>43716557</v>
      </c>
      <c r="B1487" s="11" t="s">
        <v>30</v>
      </c>
      <c r="C1487" s="11" t="s">
        <v>36</v>
      </c>
      <c r="D1487" s="11" t="s">
        <v>324</v>
      </c>
      <c r="E1487" s="11" t="s">
        <v>390</v>
      </c>
      <c r="F1487" s="18">
        <v>38078</v>
      </c>
      <c r="G1487" s="19">
        <v>38078</v>
      </c>
      <c r="H1487" s="11" t="s">
        <v>68</v>
      </c>
      <c r="I1487" s="11" t="s">
        <v>59</v>
      </c>
      <c r="J1487" s="11" t="s">
        <v>70</v>
      </c>
      <c r="K1487" s="11" t="s">
        <v>23</v>
      </c>
      <c r="L1487" s="19">
        <f>VLOOKUP($A1487,'PtEverglades GTs'!$A:$Z,17,0)</f>
        <v>42705</v>
      </c>
      <c r="M1487" s="6">
        <f>VLOOKUP($A1487,'PtEverglades GTs'!$A:$Z,24,0)</f>
        <v>0</v>
      </c>
      <c r="N1487" s="6">
        <f>VLOOKUP($A1487,'PtEverglades GTs'!$A:$Z,25,0)</f>
        <v>0</v>
      </c>
      <c r="O1487" s="6">
        <f>VLOOKUP($A1487,'PtEverglades GTs'!$A:$Z,26,0)</f>
        <v>0</v>
      </c>
      <c r="P1487" s="6">
        <f t="shared" si="24"/>
        <v>0</v>
      </c>
    </row>
    <row r="1488" spans="1:16" x14ac:dyDescent="0.25">
      <c r="A1488" s="11">
        <v>48588346</v>
      </c>
      <c r="B1488" s="11" t="s">
        <v>30</v>
      </c>
      <c r="C1488" s="11" t="s">
        <v>36</v>
      </c>
      <c r="D1488" s="11" t="s">
        <v>324</v>
      </c>
      <c r="E1488" s="11" t="s">
        <v>390</v>
      </c>
      <c r="F1488" s="18">
        <v>38292</v>
      </c>
      <c r="G1488" s="19">
        <v>38292</v>
      </c>
      <c r="H1488" s="11" t="s">
        <v>68</v>
      </c>
      <c r="I1488" s="11" t="s">
        <v>59</v>
      </c>
      <c r="J1488" s="11" t="s">
        <v>70</v>
      </c>
      <c r="K1488" s="11" t="s">
        <v>23</v>
      </c>
      <c r="L1488" s="19">
        <f>VLOOKUP($A1488,'PtEverglades GTs'!$A:$Z,17,0)</f>
        <v>42705</v>
      </c>
      <c r="M1488" s="6">
        <f>VLOOKUP($A1488,'PtEverglades GTs'!$A:$Z,24,0)</f>
        <v>0</v>
      </c>
      <c r="N1488" s="6">
        <f>VLOOKUP($A1488,'PtEverglades GTs'!$A:$Z,25,0)</f>
        <v>0</v>
      </c>
      <c r="O1488" s="6">
        <f>VLOOKUP($A1488,'PtEverglades GTs'!$A:$Z,26,0)</f>
        <v>0</v>
      </c>
      <c r="P1488" s="6">
        <f t="shared" si="24"/>
        <v>0</v>
      </c>
    </row>
    <row r="1489" spans="1:16" x14ac:dyDescent="0.25">
      <c r="A1489" s="11">
        <v>57442792</v>
      </c>
      <c r="B1489" s="11" t="s">
        <v>30</v>
      </c>
      <c r="C1489" s="11" t="s">
        <v>36</v>
      </c>
      <c r="D1489" s="11" t="s">
        <v>324</v>
      </c>
      <c r="E1489" s="11" t="s">
        <v>391</v>
      </c>
      <c r="F1489" s="18">
        <v>38626</v>
      </c>
      <c r="G1489" s="19">
        <v>38626</v>
      </c>
      <c r="H1489" s="11" t="s">
        <v>68</v>
      </c>
      <c r="I1489" s="11" t="s">
        <v>59</v>
      </c>
      <c r="J1489" s="11" t="s">
        <v>70</v>
      </c>
      <c r="K1489" s="11" t="s">
        <v>23</v>
      </c>
      <c r="L1489" s="19">
        <f>VLOOKUP($A1489,'PtEverglades GTs'!$A:$Z,17,0)</f>
        <v>42705</v>
      </c>
      <c r="M1489" s="6">
        <f>VLOOKUP($A1489,'PtEverglades GTs'!$A:$Z,24,0)</f>
        <v>0</v>
      </c>
      <c r="N1489" s="6">
        <f>VLOOKUP($A1489,'PtEverglades GTs'!$A:$Z,25,0)</f>
        <v>0</v>
      </c>
      <c r="O1489" s="6">
        <f>VLOOKUP($A1489,'PtEverglades GTs'!$A:$Z,26,0)</f>
        <v>0</v>
      </c>
      <c r="P1489" s="6">
        <f t="shared" si="24"/>
        <v>0</v>
      </c>
    </row>
    <row r="1490" spans="1:16" x14ac:dyDescent="0.25">
      <c r="A1490" s="11">
        <v>89488555</v>
      </c>
      <c r="B1490" s="11" t="s">
        <v>30</v>
      </c>
      <c r="C1490" s="11" t="s">
        <v>36</v>
      </c>
      <c r="D1490" s="11" t="s">
        <v>324</v>
      </c>
      <c r="E1490" s="11" t="s">
        <v>394</v>
      </c>
      <c r="F1490" s="18">
        <v>39783</v>
      </c>
      <c r="G1490" s="19">
        <v>39783</v>
      </c>
      <c r="H1490" s="11" t="s">
        <v>68</v>
      </c>
      <c r="I1490" s="11" t="s">
        <v>59</v>
      </c>
      <c r="J1490" s="11" t="s">
        <v>70</v>
      </c>
      <c r="K1490" s="11" t="s">
        <v>23</v>
      </c>
      <c r="L1490" s="19">
        <f>VLOOKUP($A1490,'PtEverglades GTs'!$A:$Z,17,0)</f>
        <v>42705</v>
      </c>
      <c r="M1490" s="6">
        <f>VLOOKUP($A1490,'PtEverglades GTs'!$A:$Z,24,0)</f>
        <v>0</v>
      </c>
      <c r="N1490" s="6">
        <f>VLOOKUP($A1490,'PtEverglades GTs'!$A:$Z,25,0)</f>
        <v>0</v>
      </c>
      <c r="O1490" s="6">
        <f>VLOOKUP($A1490,'PtEverglades GTs'!$A:$Z,26,0)</f>
        <v>0</v>
      </c>
      <c r="P1490" s="6">
        <f t="shared" si="24"/>
        <v>0</v>
      </c>
    </row>
    <row r="1491" spans="1:16" x14ac:dyDescent="0.25">
      <c r="A1491" s="11">
        <v>90633056</v>
      </c>
      <c r="B1491" s="11" t="s">
        <v>30</v>
      </c>
      <c r="C1491" s="11" t="s">
        <v>36</v>
      </c>
      <c r="D1491" s="11" t="s">
        <v>324</v>
      </c>
      <c r="E1491" s="11" t="s">
        <v>394</v>
      </c>
      <c r="F1491" s="18">
        <v>39539</v>
      </c>
      <c r="G1491" s="19">
        <v>39845</v>
      </c>
      <c r="H1491" s="11" t="s">
        <v>68</v>
      </c>
      <c r="I1491" s="11" t="s">
        <v>59</v>
      </c>
      <c r="J1491" s="11" t="s">
        <v>70</v>
      </c>
      <c r="K1491" s="11" t="s">
        <v>23</v>
      </c>
      <c r="L1491" s="19">
        <f>VLOOKUP($A1491,'PtEverglades GTs'!$A:$Z,17,0)</f>
        <v>42705</v>
      </c>
      <c r="M1491" s="6">
        <f>VLOOKUP($A1491,'PtEverglades GTs'!$A:$Z,24,0)</f>
        <v>0</v>
      </c>
      <c r="N1491" s="6">
        <f>VLOOKUP($A1491,'PtEverglades GTs'!$A:$Z,25,0)</f>
        <v>0</v>
      </c>
      <c r="O1491" s="6">
        <f>VLOOKUP($A1491,'PtEverglades GTs'!$A:$Z,26,0)</f>
        <v>0</v>
      </c>
      <c r="P1491" s="6">
        <f t="shared" si="24"/>
        <v>0</v>
      </c>
    </row>
    <row r="1492" spans="1:16" x14ac:dyDescent="0.25">
      <c r="A1492" s="11">
        <v>91287286</v>
      </c>
      <c r="B1492" s="11" t="s">
        <v>30</v>
      </c>
      <c r="C1492" s="11" t="s">
        <v>36</v>
      </c>
      <c r="D1492" s="11" t="s">
        <v>324</v>
      </c>
      <c r="E1492" s="11" t="s">
        <v>394</v>
      </c>
      <c r="F1492" s="18">
        <v>39783</v>
      </c>
      <c r="G1492" s="19">
        <v>39873</v>
      </c>
      <c r="H1492" s="11" t="s">
        <v>68</v>
      </c>
      <c r="I1492" s="11" t="s">
        <v>59</v>
      </c>
      <c r="J1492" s="11" t="s">
        <v>70</v>
      </c>
      <c r="K1492" s="11" t="s">
        <v>23</v>
      </c>
      <c r="L1492" s="19">
        <f>VLOOKUP($A1492,'PtEverglades GTs'!$A:$Z,17,0)</f>
        <v>42705</v>
      </c>
      <c r="M1492" s="6">
        <f>VLOOKUP($A1492,'PtEverglades GTs'!$A:$Z,24,0)</f>
        <v>0</v>
      </c>
      <c r="N1492" s="6">
        <f>VLOOKUP($A1492,'PtEverglades GTs'!$A:$Z,25,0)</f>
        <v>0</v>
      </c>
      <c r="O1492" s="6">
        <f>VLOOKUP($A1492,'PtEverglades GTs'!$A:$Z,26,0)</f>
        <v>0</v>
      </c>
      <c r="P1492" s="6">
        <f t="shared" si="24"/>
        <v>0</v>
      </c>
    </row>
    <row r="1493" spans="1:16" x14ac:dyDescent="0.25">
      <c r="A1493" s="11">
        <v>95603238</v>
      </c>
      <c r="B1493" s="11" t="s">
        <v>30</v>
      </c>
      <c r="C1493" s="11" t="s">
        <v>36</v>
      </c>
      <c r="D1493" s="11" t="s">
        <v>324</v>
      </c>
      <c r="E1493" s="11" t="s">
        <v>457</v>
      </c>
      <c r="F1493" s="18">
        <v>40118</v>
      </c>
      <c r="G1493" s="19">
        <v>40118</v>
      </c>
      <c r="H1493" s="11" t="s">
        <v>68</v>
      </c>
      <c r="I1493" s="11" t="s">
        <v>59</v>
      </c>
      <c r="J1493" s="11" t="s">
        <v>70</v>
      </c>
      <c r="K1493" s="11" t="s">
        <v>23</v>
      </c>
      <c r="L1493" s="19">
        <f>VLOOKUP($A1493,'PtEverglades GTs'!$A:$Z,17,0)</f>
        <v>42705</v>
      </c>
      <c r="M1493" s="6">
        <f>VLOOKUP($A1493,'PtEverglades GTs'!$A:$Z,24,0)</f>
        <v>0</v>
      </c>
      <c r="N1493" s="6">
        <f>VLOOKUP($A1493,'PtEverglades GTs'!$A:$Z,25,0)</f>
        <v>0</v>
      </c>
      <c r="O1493" s="6">
        <f>VLOOKUP($A1493,'PtEverglades GTs'!$A:$Z,26,0)</f>
        <v>0</v>
      </c>
      <c r="P1493" s="6">
        <f t="shared" si="24"/>
        <v>0</v>
      </c>
    </row>
    <row r="1494" spans="1:16" x14ac:dyDescent="0.25">
      <c r="A1494" s="11">
        <v>95603671</v>
      </c>
      <c r="B1494" s="11" t="s">
        <v>30</v>
      </c>
      <c r="C1494" s="11" t="s">
        <v>36</v>
      </c>
      <c r="D1494" s="11" t="s">
        <v>324</v>
      </c>
      <c r="E1494" s="11" t="s">
        <v>457</v>
      </c>
      <c r="F1494" s="18">
        <v>40118</v>
      </c>
      <c r="G1494" s="19">
        <v>40118</v>
      </c>
      <c r="H1494" s="11" t="s">
        <v>68</v>
      </c>
      <c r="I1494" s="11" t="s">
        <v>59</v>
      </c>
      <c r="J1494" s="11" t="s">
        <v>70</v>
      </c>
      <c r="K1494" s="11" t="s">
        <v>23</v>
      </c>
      <c r="L1494" s="19">
        <f>VLOOKUP($A1494,'PtEverglades GTs'!$A:$Z,17,0)</f>
        <v>42705</v>
      </c>
      <c r="M1494" s="6">
        <f>VLOOKUP($A1494,'PtEverglades GTs'!$A:$Z,24,0)</f>
        <v>0</v>
      </c>
      <c r="N1494" s="6">
        <f>VLOOKUP($A1494,'PtEverglades GTs'!$A:$Z,25,0)</f>
        <v>0</v>
      </c>
      <c r="O1494" s="6">
        <f>VLOOKUP($A1494,'PtEverglades GTs'!$A:$Z,26,0)</f>
        <v>0</v>
      </c>
      <c r="P1494" s="6">
        <f t="shared" si="24"/>
        <v>0</v>
      </c>
    </row>
    <row r="1495" spans="1:16" x14ac:dyDescent="0.25">
      <c r="A1495" s="11">
        <v>101837694</v>
      </c>
      <c r="B1495" s="11" t="s">
        <v>30</v>
      </c>
      <c r="C1495" s="11" t="s">
        <v>36</v>
      </c>
      <c r="D1495" s="11" t="s">
        <v>324</v>
      </c>
      <c r="E1495" s="11" t="s">
        <v>462</v>
      </c>
      <c r="F1495" s="18">
        <v>40483</v>
      </c>
      <c r="G1495" s="19">
        <v>40483</v>
      </c>
      <c r="H1495" s="11" t="s">
        <v>68</v>
      </c>
      <c r="I1495" s="11" t="s">
        <v>59</v>
      </c>
      <c r="J1495" s="11" t="s">
        <v>70</v>
      </c>
      <c r="K1495" s="11" t="s">
        <v>23</v>
      </c>
      <c r="L1495" s="19">
        <f>VLOOKUP($A1495,'PtEverglades GTs'!$A:$Z,17,0)</f>
        <v>42705</v>
      </c>
      <c r="M1495" s="6">
        <f>VLOOKUP($A1495,'PtEverglades GTs'!$A:$Z,24,0)</f>
        <v>0</v>
      </c>
      <c r="N1495" s="6">
        <f>VLOOKUP($A1495,'PtEverglades GTs'!$A:$Z,25,0)</f>
        <v>0</v>
      </c>
      <c r="O1495" s="6">
        <f>VLOOKUP($A1495,'PtEverglades GTs'!$A:$Z,26,0)</f>
        <v>0</v>
      </c>
      <c r="P1495" s="6">
        <f t="shared" si="24"/>
        <v>0</v>
      </c>
    </row>
    <row r="1496" spans="1:16" x14ac:dyDescent="0.25">
      <c r="A1496" s="11">
        <v>91346562</v>
      </c>
      <c r="B1496" s="11" t="s">
        <v>30</v>
      </c>
      <c r="C1496" s="11" t="s">
        <v>36</v>
      </c>
      <c r="D1496" s="11" t="s">
        <v>458</v>
      </c>
      <c r="E1496" s="11" t="s">
        <v>394</v>
      </c>
      <c r="F1496" s="18">
        <v>39783</v>
      </c>
      <c r="G1496" s="19">
        <v>39873</v>
      </c>
      <c r="H1496" s="11" t="s">
        <v>68</v>
      </c>
      <c r="I1496" s="11" t="s">
        <v>59</v>
      </c>
      <c r="J1496" s="11" t="s">
        <v>70</v>
      </c>
      <c r="K1496" s="11" t="s">
        <v>410</v>
      </c>
      <c r="L1496" s="19">
        <f>VLOOKUP($A1496,'PtEverglades GTs'!$A:$Z,17,0)</f>
        <v>42705</v>
      </c>
      <c r="M1496" s="6">
        <f>VLOOKUP($A1496,'PtEverglades GTs'!$A:$Z,24,0)</f>
        <v>0</v>
      </c>
      <c r="N1496" s="6">
        <f>VLOOKUP($A1496,'PtEverglades GTs'!$A:$Z,25,0)</f>
        <v>0</v>
      </c>
      <c r="O1496" s="6">
        <f>VLOOKUP($A1496,'PtEverglades GTs'!$A:$Z,26,0)</f>
        <v>0</v>
      </c>
      <c r="P1496" s="6">
        <f t="shared" si="24"/>
        <v>0</v>
      </c>
    </row>
    <row r="1497" spans="1:16" x14ac:dyDescent="0.25">
      <c r="A1497" s="11">
        <v>53873</v>
      </c>
      <c r="B1497" s="11" t="s">
        <v>30</v>
      </c>
      <c r="C1497" s="11" t="s">
        <v>36</v>
      </c>
      <c r="D1497" s="11" t="s">
        <v>324</v>
      </c>
      <c r="E1497" s="11" t="s">
        <v>90</v>
      </c>
      <c r="F1497" s="18">
        <v>26115</v>
      </c>
      <c r="G1497" s="19">
        <v>26115</v>
      </c>
      <c r="H1497" s="11" t="s">
        <v>20</v>
      </c>
      <c r="I1497" s="11" t="s">
        <v>59</v>
      </c>
      <c r="J1497" s="11" t="s">
        <v>22</v>
      </c>
      <c r="K1497" s="11" t="s">
        <v>23</v>
      </c>
      <c r="L1497" s="19">
        <f>VLOOKUP($A1497,'PtEverglades GTs'!$A:$Z,17,0)</f>
        <v>42705</v>
      </c>
      <c r="M1497" s="6">
        <f>VLOOKUP($A1497,'PtEverglades GTs'!$A:$Z,24,0)</f>
        <v>0</v>
      </c>
      <c r="N1497" s="6">
        <f>VLOOKUP($A1497,'PtEverglades GTs'!$A:$Z,25,0)</f>
        <v>0</v>
      </c>
      <c r="O1497" s="6">
        <f>VLOOKUP($A1497,'PtEverglades GTs'!$A:$Z,26,0)</f>
        <v>0</v>
      </c>
      <c r="P1497" s="6">
        <f t="shared" si="24"/>
        <v>0</v>
      </c>
    </row>
    <row r="1498" spans="1:16" x14ac:dyDescent="0.25">
      <c r="A1498" s="11">
        <v>53874</v>
      </c>
      <c r="B1498" s="11" t="s">
        <v>30</v>
      </c>
      <c r="C1498" s="11" t="s">
        <v>36</v>
      </c>
      <c r="D1498" s="11" t="s">
        <v>324</v>
      </c>
      <c r="E1498" s="11" t="s">
        <v>51</v>
      </c>
      <c r="F1498" s="18">
        <v>28672</v>
      </c>
      <c r="G1498" s="19">
        <v>28672</v>
      </c>
      <c r="H1498" s="11" t="s">
        <v>20</v>
      </c>
      <c r="I1498" s="11" t="s">
        <v>59</v>
      </c>
      <c r="J1498" s="11" t="s">
        <v>22</v>
      </c>
      <c r="K1498" s="11" t="s">
        <v>23</v>
      </c>
      <c r="L1498" s="19">
        <f>VLOOKUP($A1498,'PtEverglades GTs'!$A:$Z,17,0)</f>
        <v>42705</v>
      </c>
      <c r="M1498" s="6">
        <f>VLOOKUP($A1498,'PtEverglades GTs'!$A:$Z,24,0)</f>
        <v>0</v>
      </c>
      <c r="N1498" s="6">
        <f>VLOOKUP($A1498,'PtEverglades GTs'!$A:$Z,25,0)</f>
        <v>0</v>
      </c>
      <c r="O1498" s="6">
        <f>VLOOKUP($A1498,'PtEverglades GTs'!$A:$Z,26,0)</f>
        <v>0</v>
      </c>
      <c r="P1498" s="6">
        <f t="shared" si="24"/>
        <v>0</v>
      </c>
    </row>
    <row r="1499" spans="1:16" x14ac:dyDescent="0.25">
      <c r="A1499" s="11">
        <v>53875</v>
      </c>
      <c r="B1499" s="11" t="s">
        <v>30</v>
      </c>
      <c r="C1499" s="11" t="s">
        <v>36</v>
      </c>
      <c r="D1499" s="11" t="s">
        <v>324</v>
      </c>
      <c r="E1499" s="11" t="s">
        <v>19</v>
      </c>
      <c r="F1499" s="18">
        <v>29403</v>
      </c>
      <c r="G1499" s="19">
        <v>29403</v>
      </c>
      <c r="H1499" s="11" t="s">
        <v>20</v>
      </c>
      <c r="I1499" s="11" t="s">
        <v>59</v>
      </c>
      <c r="J1499" s="11" t="s">
        <v>22</v>
      </c>
      <c r="K1499" s="11" t="s">
        <v>23</v>
      </c>
      <c r="L1499" s="19">
        <f>VLOOKUP($A1499,'PtEverglades GTs'!$A:$Z,17,0)</f>
        <v>42705</v>
      </c>
      <c r="M1499" s="6">
        <f>VLOOKUP($A1499,'PtEverglades GTs'!$A:$Z,24,0)</f>
        <v>0</v>
      </c>
      <c r="N1499" s="6">
        <f>VLOOKUP($A1499,'PtEverglades GTs'!$A:$Z,25,0)</f>
        <v>0</v>
      </c>
      <c r="O1499" s="6">
        <f>VLOOKUP($A1499,'PtEverglades GTs'!$A:$Z,26,0)</f>
        <v>0</v>
      </c>
      <c r="P1499" s="6">
        <f t="shared" si="24"/>
        <v>0</v>
      </c>
    </row>
    <row r="1500" spans="1:16" x14ac:dyDescent="0.25">
      <c r="A1500" s="11">
        <v>53876</v>
      </c>
      <c r="B1500" s="11" t="s">
        <v>30</v>
      </c>
      <c r="C1500" s="11" t="s">
        <v>36</v>
      </c>
      <c r="D1500" s="11" t="s">
        <v>324</v>
      </c>
      <c r="E1500" s="11" t="s">
        <v>81</v>
      </c>
      <c r="F1500" s="18">
        <v>29768</v>
      </c>
      <c r="G1500" s="19">
        <v>29768</v>
      </c>
      <c r="H1500" s="11" t="s">
        <v>20</v>
      </c>
      <c r="I1500" s="11" t="s">
        <v>59</v>
      </c>
      <c r="J1500" s="11" t="s">
        <v>22</v>
      </c>
      <c r="K1500" s="11" t="s">
        <v>23</v>
      </c>
      <c r="L1500" s="19">
        <f>VLOOKUP($A1500,'PtEverglades GTs'!$A:$Z,17,0)</f>
        <v>42705</v>
      </c>
      <c r="M1500" s="6">
        <f>VLOOKUP($A1500,'PtEverglades GTs'!$A:$Z,24,0)</f>
        <v>0</v>
      </c>
      <c r="N1500" s="6">
        <f>VLOOKUP($A1500,'PtEverglades GTs'!$A:$Z,25,0)</f>
        <v>0</v>
      </c>
      <c r="O1500" s="6">
        <f>VLOOKUP($A1500,'PtEverglades GTs'!$A:$Z,26,0)</f>
        <v>0</v>
      </c>
      <c r="P1500" s="6">
        <f t="shared" si="24"/>
        <v>0</v>
      </c>
    </row>
    <row r="1501" spans="1:16" x14ac:dyDescent="0.25">
      <c r="A1501" s="11">
        <v>53877</v>
      </c>
      <c r="B1501" s="11" t="s">
        <v>30</v>
      </c>
      <c r="C1501" s="11" t="s">
        <v>36</v>
      </c>
      <c r="D1501" s="11" t="s">
        <v>324</v>
      </c>
      <c r="E1501" s="11" t="s">
        <v>82</v>
      </c>
      <c r="F1501" s="18">
        <v>30133</v>
      </c>
      <c r="G1501" s="19">
        <v>30133</v>
      </c>
      <c r="H1501" s="11" t="s">
        <v>20</v>
      </c>
      <c r="I1501" s="11" t="s">
        <v>59</v>
      </c>
      <c r="J1501" s="11" t="s">
        <v>22</v>
      </c>
      <c r="K1501" s="11" t="s">
        <v>23</v>
      </c>
      <c r="L1501" s="19">
        <f>VLOOKUP($A1501,'PtEverglades GTs'!$A:$Z,17,0)</f>
        <v>42705</v>
      </c>
      <c r="M1501" s="6">
        <f>VLOOKUP($A1501,'PtEverglades GTs'!$A:$Z,24,0)</f>
        <v>0</v>
      </c>
      <c r="N1501" s="6">
        <f>VLOOKUP($A1501,'PtEverglades GTs'!$A:$Z,25,0)</f>
        <v>0</v>
      </c>
      <c r="O1501" s="6">
        <f>VLOOKUP($A1501,'PtEverglades GTs'!$A:$Z,26,0)</f>
        <v>0</v>
      </c>
      <c r="P1501" s="6">
        <f t="shared" si="24"/>
        <v>0</v>
      </c>
    </row>
    <row r="1502" spans="1:16" x14ac:dyDescent="0.25">
      <c r="A1502" s="11">
        <v>53878</v>
      </c>
      <c r="B1502" s="11" t="s">
        <v>30</v>
      </c>
      <c r="C1502" s="11" t="s">
        <v>36</v>
      </c>
      <c r="D1502" s="11" t="s">
        <v>324</v>
      </c>
      <c r="E1502" s="11" t="s">
        <v>84</v>
      </c>
      <c r="F1502" s="18">
        <v>30864</v>
      </c>
      <c r="G1502" s="19">
        <v>30864</v>
      </c>
      <c r="H1502" s="11" t="s">
        <v>20</v>
      </c>
      <c r="I1502" s="11" t="s">
        <v>59</v>
      </c>
      <c r="J1502" s="11" t="s">
        <v>22</v>
      </c>
      <c r="K1502" s="11" t="s">
        <v>23</v>
      </c>
      <c r="L1502" s="19">
        <f>VLOOKUP($A1502,'PtEverglades GTs'!$A:$Z,17,0)</f>
        <v>42705</v>
      </c>
      <c r="M1502" s="6">
        <f>VLOOKUP($A1502,'PtEverglades GTs'!$A:$Z,24,0)</f>
        <v>0</v>
      </c>
      <c r="N1502" s="6">
        <f>VLOOKUP($A1502,'PtEverglades GTs'!$A:$Z,25,0)</f>
        <v>0</v>
      </c>
      <c r="O1502" s="6">
        <f>VLOOKUP($A1502,'PtEverglades GTs'!$A:$Z,26,0)</f>
        <v>0</v>
      </c>
      <c r="P1502" s="6">
        <f t="shared" si="24"/>
        <v>0</v>
      </c>
    </row>
    <row r="1503" spans="1:16" x14ac:dyDescent="0.25">
      <c r="A1503" s="11">
        <v>53879</v>
      </c>
      <c r="B1503" s="11" t="s">
        <v>30</v>
      </c>
      <c r="C1503" s="11" t="s">
        <v>36</v>
      </c>
      <c r="D1503" s="11" t="s">
        <v>324</v>
      </c>
      <c r="E1503" s="11" t="s">
        <v>67</v>
      </c>
      <c r="F1503" s="18">
        <v>31959</v>
      </c>
      <c r="G1503" s="19">
        <v>31959</v>
      </c>
      <c r="H1503" s="11" t="s">
        <v>20</v>
      </c>
      <c r="I1503" s="11" t="s">
        <v>59</v>
      </c>
      <c r="J1503" s="11" t="s">
        <v>22</v>
      </c>
      <c r="K1503" s="11" t="s">
        <v>23</v>
      </c>
      <c r="L1503" s="19">
        <f>VLOOKUP($A1503,'PtEverglades GTs'!$A:$Z,17,0)</f>
        <v>42705</v>
      </c>
      <c r="M1503" s="6">
        <f>VLOOKUP($A1503,'PtEverglades GTs'!$A:$Z,24,0)</f>
        <v>0</v>
      </c>
      <c r="N1503" s="6">
        <f>VLOOKUP($A1503,'PtEverglades GTs'!$A:$Z,25,0)</f>
        <v>0</v>
      </c>
      <c r="O1503" s="6">
        <f>VLOOKUP($A1503,'PtEverglades GTs'!$A:$Z,26,0)</f>
        <v>0</v>
      </c>
      <c r="P1503" s="6">
        <f t="shared" si="24"/>
        <v>0</v>
      </c>
    </row>
    <row r="1504" spans="1:16" x14ac:dyDescent="0.25">
      <c r="A1504" s="11">
        <v>53881</v>
      </c>
      <c r="B1504" s="11" t="s">
        <v>30</v>
      </c>
      <c r="C1504" s="11" t="s">
        <v>36</v>
      </c>
      <c r="D1504" s="11" t="s">
        <v>324</v>
      </c>
      <c r="E1504" s="11" t="s">
        <v>38</v>
      </c>
      <c r="F1504" s="18">
        <v>33786</v>
      </c>
      <c r="G1504" s="19">
        <v>33786</v>
      </c>
      <c r="H1504" s="11" t="s">
        <v>20</v>
      </c>
      <c r="I1504" s="11" t="s">
        <v>59</v>
      </c>
      <c r="J1504" s="11" t="s">
        <v>22</v>
      </c>
      <c r="K1504" s="11" t="s">
        <v>23</v>
      </c>
      <c r="L1504" s="19">
        <f>VLOOKUP($A1504,'PtEverglades GTs'!$A:$Z,17,0)</f>
        <v>42705</v>
      </c>
      <c r="M1504" s="6">
        <f>VLOOKUP($A1504,'PtEverglades GTs'!$A:$Z,24,0)</f>
        <v>0</v>
      </c>
      <c r="N1504" s="6">
        <f>VLOOKUP($A1504,'PtEverglades GTs'!$A:$Z,25,0)</f>
        <v>0</v>
      </c>
      <c r="O1504" s="6">
        <f>VLOOKUP($A1504,'PtEverglades GTs'!$A:$Z,26,0)</f>
        <v>0</v>
      </c>
      <c r="P1504" s="6">
        <f t="shared" si="24"/>
        <v>0</v>
      </c>
    </row>
    <row r="1505" spans="1:16" x14ac:dyDescent="0.25">
      <c r="A1505" s="11">
        <v>53882</v>
      </c>
      <c r="B1505" s="11" t="s">
        <v>30</v>
      </c>
      <c r="C1505" s="11" t="s">
        <v>36</v>
      </c>
      <c r="D1505" s="11" t="s">
        <v>324</v>
      </c>
      <c r="E1505" s="11" t="s">
        <v>43</v>
      </c>
      <c r="F1505" s="18">
        <v>34881</v>
      </c>
      <c r="G1505" s="19">
        <v>34881</v>
      </c>
      <c r="H1505" s="11" t="s">
        <v>20</v>
      </c>
      <c r="I1505" s="11" t="s">
        <v>59</v>
      </c>
      <c r="J1505" s="11" t="s">
        <v>22</v>
      </c>
      <c r="K1505" s="11" t="s">
        <v>23</v>
      </c>
      <c r="L1505" s="19">
        <f>VLOOKUP($A1505,'PtEverglades GTs'!$A:$Z,17,0)</f>
        <v>42705</v>
      </c>
      <c r="M1505" s="6">
        <f>VLOOKUP($A1505,'PtEverglades GTs'!$A:$Z,24,0)</f>
        <v>0</v>
      </c>
      <c r="N1505" s="6">
        <f>VLOOKUP($A1505,'PtEverglades GTs'!$A:$Z,25,0)</f>
        <v>0</v>
      </c>
      <c r="O1505" s="6">
        <f>VLOOKUP($A1505,'PtEverglades GTs'!$A:$Z,26,0)</f>
        <v>0</v>
      </c>
      <c r="P1505" s="6">
        <f t="shared" si="24"/>
        <v>0</v>
      </c>
    </row>
    <row r="1506" spans="1:16" x14ac:dyDescent="0.25">
      <c r="A1506" s="11">
        <v>41739741</v>
      </c>
      <c r="B1506" s="11" t="s">
        <v>30</v>
      </c>
      <c r="C1506" s="11" t="s">
        <v>36</v>
      </c>
      <c r="D1506" s="11" t="s">
        <v>324</v>
      </c>
      <c r="E1506" s="11" t="s">
        <v>43</v>
      </c>
      <c r="F1506" s="18">
        <v>34881</v>
      </c>
      <c r="G1506" s="19">
        <v>34881</v>
      </c>
      <c r="H1506" s="11" t="s">
        <v>20</v>
      </c>
      <c r="I1506" s="11" t="s">
        <v>59</v>
      </c>
      <c r="J1506" s="11" t="s">
        <v>333</v>
      </c>
      <c r="K1506" s="11" t="s">
        <v>23</v>
      </c>
      <c r="L1506" s="19">
        <f>VLOOKUP($A1506,'PtEverglades GTs'!$A:$Z,17,0)</f>
        <v>42705</v>
      </c>
      <c r="M1506" s="6">
        <f>VLOOKUP($A1506,'PtEverglades GTs'!$A:$Z,24,0)</f>
        <v>0</v>
      </c>
      <c r="N1506" s="6">
        <f>VLOOKUP($A1506,'PtEverglades GTs'!$A:$Z,25,0)</f>
        <v>0</v>
      </c>
      <c r="O1506" s="6">
        <f>VLOOKUP($A1506,'PtEverglades GTs'!$A:$Z,26,0)</f>
        <v>0</v>
      </c>
      <c r="P1506" s="6">
        <f t="shared" si="24"/>
        <v>0</v>
      </c>
    </row>
    <row r="1507" spans="1:16" x14ac:dyDescent="0.25">
      <c r="A1507" s="11">
        <v>54119</v>
      </c>
      <c r="B1507" s="11" t="s">
        <v>30</v>
      </c>
      <c r="C1507" s="11" t="s">
        <v>36</v>
      </c>
      <c r="D1507" s="11" t="s">
        <v>324</v>
      </c>
      <c r="E1507" s="11" t="s">
        <v>90</v>
      </c>
      <c r="F1507" s="18">
        <v>26115</v>
      </c>
      <c r="G1507" s="19">
        <v>26115</v>
      </c>
      <c r="H1507" s="11" t="s">
        <v>20</v>
      </c>
      <c r="I1507" s="11" t="s">
        <v>59</v>
      </c>
      <c r="J1507" s="11" t="s">
        <v>332</v>
      </c>
      <c r="K1507" s="11" t="s">
        <v>23</v>
      </c>
      <c r="L1507" s="19">
        <f>VLOOKUP($A1507,'PtEverglades GTs'!$A:$Z,17,0)</f>
        <v>42705</v>
      </c>
      <c r="M1507" s="6">
        <f>VLOOKUP($A1507,'PtEverglades GTs'!$A:$Z,24,0)</f>
        <v>0</v>
      </c>
      <c r="N1507" s="6">
        <f>VLOOKUP($A1507,'PtEverglades GTs'!$A:$Z,25,0)</f>
        <v>0</v>
      </c>
      <c r="O1507" s="6">
        <f>VLOOKUP($A1507,'PtEverglades GTs'!$A:$Z,26,0)</f>
        <v>0</v>
      </c>
      <c r="P1507" s="6">
        <f t="shared" si="24"/>
        <v>0</v>
      </c>
    </row>
    <row r="1508" spans="1:16" x14ac:dyDescent="0.25">
      <c r="A1508" s="11">
        <v>54120</v>
      </c>
      <c r="B1508" s="11" t="s">
        <v>30</v>
      </c>
      <c r="C1508" s="11" t="s">
        <v>36</v>
      </c>
      <c r="D1508" s="11" t="s">
        <v>324</v>
      </c>
      <c r="E1508" s="11" t="s">
        <v>43</v>
      </c>
      <c r="F1508" s="18">
        <v>34881</v>
      </c>
      <c r="G1508" s="19">
        <v>34881</v>
      </c>
      <c r="H1508" s="11" t="s">
        <v>20</v>
      </c>
      <c r="I1508" s="11" t="s">
        <v>59</v>
      </c>
      <c r="J1508" s="11" t="s">
        <v>332</v>
      </c>
      <c r="K1508" s="11" t="s">
        <v>23</v>
      </c>
      <c r="L1508" s="19">
        <f>VLOOKUP($A1508,'PtEverglades GTs'!$A:$Z,17,0)</f>
        <v>42705</v>
      </c>
      <c r="M1508" s="6">
        <f>VLOOKUP($A1508,'PtEverglades GTs'!$A:$Z,24,0)</f>
        <v>0</v>
      </c>
      <c r="N1508" s="6">
        <f>VLOOKUP($A1508,'PtEverglades GTs'!$A:$Z,25,0)</f>
        <v>0</v>
      </c>
      <c r="O1508" s="6">
        <f>VLOOKUP($A1508,'PtEverglades GTs'!$A:$Z,26,0)</f>
        <v>0</v>
      </c>
      <c r="P1508" s="6">
        <f t="shared" si="24"/>
        <v>0</v>
      </c>
    </row>
    <row r="1509" spans="1:16" x14ac:dyDescent="0.25">
      <c r="A1509" s="11">
        <v>54143</v>
      </c>
      <c r="B1509" s="11" t="s">
        <v>30</v>
      </c>
      <c r="C1509" s="11" t="s">
        <v>36</v>
      </c>
      <c r="D1509" s="11" t="s">
        <v>324</v>
      </c>
      <c r="E1509" s="11" t="s">
        <v>90</v>
      </c>
      <c r="F1509" s="18">
        <v>26115</v>
      </c>
      <c r="G1509" s="19">
        <v>26115</v>
      </c>
      <c r="H1509" s="11" t="s">
        <v>20</v>
      </c>
      <c r="I1509" s="11" t="s">
        <v>59</v>
      </c>
      <c r="J1509" s="11" t="s">
        <v>334</v>
      </c>
      <c r="K1509" s="11" t="s">
        <v>23</v>
      </c>
      <c r="L1509" s="19">
        <f>VLOOKUP($A1509,'PtEverglades GTs'!$A:$Z,17,0)</f>
        <v>42705</v>
      </c>
      <c r="M1509" s="6">
        <f>VLOOKUP($A1509,'PtEverglades GTs'!$A:$Z,24,0)</f>
        <v>0</v>
      </c>
      <c r="N1509" s="6">
        <f>VLOOKUP($A1509,'PtEverglades GTs'!$A:$Z,25,0)</f>
        <v>0</v>
      </c>
      <c r="O1509" s="6">
        <f>VLOOKUP($A1509,'PtEverglades GTs'!$A:$Z,26,0)</f>
        <v>0</v>
      </c>
      <c r="P1509" s="6">
        <f t="shared" si="24"/>
        <v>0</v>
      </c>
    </row>
    <row r="1510" spans="1:16" x14ac:dyDescent="0.25">
      <c r="A1510" s="11">
        <v>54144</v>
      </c>
      <c r="B1510" s="11" t="s">
        <v>30</v>
      </c>
      <c r="C1510" s="11" t="s">
        <v>36</v>
      </c>
      <c r="D1510" s="11" t="s">
        <v>324</v>
      </c>
      <c r="E1510" s="11" t="s">
        <v>43</v>
      </c>
      <c r="F1510" s="18">
        <v>34881</v>
      </c>
      <c r="G1510" s="19">
        <v>34881</v>
      </c>
      <c r="H1510" s="11" t="s">
        <v>20</v>
      </c>
      <c r="I1510" s="11" t="s">
        <v>59</v>
      </c>
      <c r="J1510" s="11" t="s">
        <v>334</v>
      </c>
      <c r="K1510" s="11" t="s">
        <v>23</v>
      </c>
      <c r="L1510" s="19">
        <f>VLOOKUP($A1510,'PtEverglades GTs'!$A:$Z,17,0)</f>
        <v>42705</v>
      </c>
      <c r="M1510" s="6">
        <f>VLOOKUP($A1510,'PtEverglades GTs'!$A:$Z,24,0)</f>
        <v>0</v>
      </c>
      <c r="N1510" s="6">
        <f>VLOOKUP($A1510,'PtEverglades GTs'!$A:$Z,25,0)</f>
        <v>0</v>
      </c>
      <c r="O1510" s="6">
        <f>VLOOKUP($A1510,'PtEverglades GTs'!$A:$Z,26,0)</f>
        <v>0</v>
      </c>
      <c r="P1510" s="6">
        <f t="shared" si="24"/>
        <v>0</v>
      </c>
    </row>
    <row r="1511" spans="1:16" x14ac:dyDescent="0.25">
      <c r="A1511" s="11">
        <v>54280</v>
      </c>
      <c r="B1511" s="11" t="s">
        <v>30</v>
      </c>
      <c r="C1511" s="11" t="s">
        <v>36</v>
      </c>
      <c r="D1511" s="11" t="s">
        <v>324</v>
      </c>
      <c r="E1511" s="11" t="s">
        <v>90</v>
      </c>
      <c r="F1511" s="18">
        <v>26115</v>
      </c>
      <c r="G1511" s="19">
        <v>26115</v>
      </c>
      <c r="H1511" s="11" t="s">
        <v>20</v>
      </c>
      <c r="I1511" s="11" t="s">
        <v>59</v>
      </c>
      <c r="J1511" s="11" t="s">
        <v>342</v>
      </c>
      <c r="K1511" s="11" t="s">
        <v>23</v>
      </c>
      <c r="L1511" s="19">
        <f>VLOOKUP($A1511,'PtEverglades GTs'!$A:$Z,17,0)</f>
        <v>42705</v>
      </c>
      <c r="M1511" s="6">
        <f>VLOOKUP($A1511,'PtEverglades GTs'!$A:$Z,24,0)</f>
        <v>0</v>
      </c>
      <c r="N1511" s="6">
        <f>VLOOKUP($A1511,'PtEverglades GTs'!$A:$Z,25,0)</f>
        <v>0</v>
      </c>
      <c r="O1511" s="6">
        <f>VLOOKUP($A1511,'PtEverglades GTs'!$A:$Z,26,0)</f>
        <v>0</v>
      </c>
      <c r="P1511" s="6">
        <f t="shared" si="24"/>
        <v>0</v>
      </c>
    </row>
    <row r="1512" spans="1:16" x14ac:dyDescent="0.25">
      <c r="A1512" s="11">
        <v>54524</v>
      </c>
      <c r="B1512" s="11" t="s">
        <v>30</v>
      </c>
      <c r="C1512" s="11" t="s">
        <v>36</v>
      </c>
      <c r="D1512" s="11" t="s">
        <v>324</v>
      </c>
      <c r="E1512" s="11" t="s">
        <v>82</v>
      </c>
      <c r="F1512" s="18">
        <v>30133</v>
      </c>
      <c r="G1512" s="19">
        <v>30133</v>
      </c>
      <c r="H1512" s="11" t="s">
        <v>20</v>
      </c>
      <c r="I1512" s="11" t="s">
        <v>59</v>
      </c>
      <c r="J1512" s="11" t="s">
        <v>355</v>
      </c>
      <c r="K1512" s="11" t="s">
        <v>23</v>
      </c>
      <c r="L1512" s="19">
        <f>VLOOKUP($A1512,'PtEverglades GTs'!$A:$Z,17,0)</f>
        <v>42705</v>
      </c>
      <c r="M1512" s="6">
        <f>VLOOKUP($A1512,'PtEverglades GTs'!$A:$Z,24,0)</f>
        <v>0</v>
      </c>
      <c r="N1512" s="6">
        <f>VLOOKUP($A1512,'PtEverglades GTs'!$A:$Z,25,0)</f>
        <v>0</v>
      </c>
      <c r="O1512" s="6">
        <f>VLOOKUP($A1512,'PtEverglades GTs'!$A:$Z,26,0)</f>
        <v>0</v>
      </c>
      <c r="P1512" s="6">
        <f t="shared" si="24"/>
        <v>0</v>
      </c>
    </row>
    <row r="1513" spans="1:16" x14ac:dyDescent="0.25">
      <c r="A1513" s="11">
        <v>54538</v>
      </c>
      <c r="B1513" s="11" t="s">
        <v>30</v>
      </c>
      <c r="C1513" s="11" t="s">
        <v>36</v>
      </c>
      <c r="D1513" s="11" t="s">
        <v>324</v>
      </c>
      <c r="E1513" s="11" t="s">
        <v>51</v>
      </c>
      <c r="F1513" s="18">
        <v>28672</v>
      </c>
      <c r="G1513" s="19">
        <v>28672</v>
      </c>
      <c r="H1513" s="11" t="s">
        <v>20</v>
      </c>
      <c r="I1513" s="11" t="s">
        <v>59</v>
      </c>
      <c r="J1513" s="11" t="s">
        <v>357</v>
      </c>
      <c r="K1513" s="11" t="s">
        <v>23</v>
      </c>
      <c r="L1513" s="19">
        <f>VLOOKUP($A1513,'PtEverglades GTs'!$A:$Z,17,0)</f>
        <v>42705</v>
      </c>
      <c r="M1513" s="6">
        <f>VLOOKUP($A1513,'PtEverglades GTs'!$A:$Z,24,0)</f>
        <v>0</v>
      </c>
      <c r="N1513" s="6">
        <f>VLOOKUP($A1513,'PtEverglades GTs'!$A:$Z,25,0)</f>
        <v>0</v>
      </c>
      <c r="O1513" s="6">
        <f>VLOOKUP($A1513,'PtEverglades GTs'!$A:$Z,26,0)</f>
        <v>0</v>
      </c>
      <c r="P1513" s="6">
        <f t="shared" si="24"/>
        <v>0</v>
      </c>
    </row>
    <row r="1514" spans="1:16" x14ac:dyDescent="0.25">
      <c r="A1514" s="11">
        <v>54539</v>
      </c>
      <c r="B1514" s="11" t="s">
        <v>30</v>
      </c>
      <c r="C1514" s="11" t="s">
        <v>36</v>
      </c>
      <c r="D1514" s="11" t="s">
        <v>324</v>
      </c>
      <c r="E1514" s="11" t="s">
        <v>67</v>
      </c>
      <c r="F1514" s="18">
        <v>31959</v>
      </c>
      <c r="G1514" s="19">
        <v>31959</v>
      </c>
      <c r="H1514" s="11" t="s">
        <v>20</v>
      </c>
      <c r="I1514" s="11" t="s">
        <v>59</v>
      </c>
      <c r="J1514" s="11" t="s">
        <v>357</v>
      </c>
      <c r="K1514" s="11" t="s">
        <v>23</v>
      </c>
      <c r="L1514" s="19">
        <f>VLOOKUP($A1514,'PtEverglades GTs'!$A:$Z,17,0)</f>
        <v>42705</v>
      </c>
      <c r="M1514" s="6">
        <f>VLOOKUP($A1514,'PtEverglades GTs'!$A:$Z,24,0)</f>
        <v>0</v>
      </c>
      <c r="N1514" s="6">
        <f>VLOOKUP($A1514,'PtEverglades GTs'!$A:$Z,25,0)</f>
        <v>0</v>
      </c>
      <c r="O1514" s="6">
        <f>VLOOKUP($A1514,'PtEverglades GTs'!$A:$Z,26,0)</f>
        <v>0</v>
      </c>
      <c r="P1514" s="6">
        <f t="shared" si="24"/>
        <v>0</v>
      </c>
    </row>
    <row r="1515" spans="1:16" x14ac:dyDescent="0.25">
      <c r="A1515" s="11">
        <v>54561</v>
      </c>
      <c r="B1515" s="11" t="s">
        <v>30</v>
      </c>
      <c r="C1515" s="11" t="s">
        <v>36</v>
      </c>
      <c r="D1515" s="11" t="s">
        <v>324</v>
      </c>
      <c r="E1515" s="11" t="s">
        <v>90</v>
      </c>
      <c r="F1515" s="18">
        <v>26115</v>
      </c>
      <c r="G1515" s="19">
        <v>26115</v>
      </c>
      <c r="H1515" s="11" t="s">
        <v>20</v>
      </c>
      <c r="I1515" s="11" t="s">
        <v>59</v>
      </c>
      <c r="J1515" s="11" t="s">
        <v>358</v>
      </c>
      <c r="K1515" s="11" t="s">
        <v>23</v>
      </c>
      <c r="L1515" s="19">
        <f>VLOOKUP($A1515,'PtEverglades GTs'!$A:$Z,17,0)</f>
        <v>42705</v>
      </c>
      <c r="M1515" s="6">
        <f>VLOOKUP($A1515,'PtEverglades GTs'!$A:$Z,24,0)</f>
        <v>0</v>
      </c>
      <c r="N1515" s="6">
        <f>VLOOKUP($A1515,'PtEverglades GTs'!$A:$Z,25,0)</f>
        <v>0</v>
      </c>
      <c r="O1515" s="6">
        <f>VLOOKUP($A1515,'PtEverglades GTs'!$A:$Z,26,0)</f>
        <v>0</v>
      </c>
      <c r="P1515" s="6">
        <f t="shared" si="24"/>
        <v>0</v>
      </c>
    </row>
    <row r="1516" spans="1:16" x14ac:dyDescent="0.25">
      <c r="A1516" s="11">
        <v>54622</v>
      </c>
      <c r="B1516" s="11" t="s">
        <v>30</v>
      </c>
      <c r="C1516" s="11" t="s">
        <v>36</v>
      </c>
      <c r="D1516" s="11" t="s">
        <v>324</v>
      </c>
      <c r="E1516" s="11" t="s">
        <v>84</v>
      </c>
      <c r="F1516" s="18">
        <v>30864</v>
      </c>
      <c r="G1516" s="19">
        <v>30864</v>
      </c>
      <c r="H1516" s="11" t="s">
        <v>20</v>
      </c>
      <c r="I1516" s="11" t="s">
        <v>59</v>
      </c>
      <c r="J1516" s="11" t="s">
        <v>361</v>
      </c>
      <c r="K1516" s="11" t="s">
        <v>23</v>
      </c>
      <c r="L1516" s="19">
        <f>VLOOKUP($A1516,'PtEverglades GTs'!$A:$Z,17,0)</f>
        <v>42705</v>
      </c>
      <c r="M1516" s="6">
        <f>VLOOKUP($A1516,'PtEverglades GTs'!$A:$Z,24,0)</f>
        <v>0</v>
      </c>
      <c r="N1516" s="6">
        <f>VLOOKUP($A1516,'PtEverglades GTs'!$A:$Z,25,0)</f>
        <v>0</v>
      </c>
      <c r="O1516" s="6">
        <f>VLOOKUP($A1516,'PtEverglades GTs'!$A:$Z,26,0)</f>
        <v>0</v>
      </c>
      <c r="P1516" s="6">
        <f t="shared" ref="P1516:P1573" si="25">+M1516-N1516-O1516</f>
        <v>0</v>
      </c>
    </row>
    <row r="1517" spans="1:16" x14ac:dyDescent="0.25">
      <c r="A1517" s="11">
        <v>54623</v>
      </c>
      <c r="B1517" s="11" t="s">
        <v>30</v>
      </c>
      <c r="C1517" s="11" t="s">
        <v>36</v>
      </c>
      <c r="D1517" s="11" t="s">
        <v>324</v>
      </c>
      <c r="E1517" s="11" t="s">
        <v>38</v>
      </c>
      <c r="F1517" s="18">
        <v>33786</v>
      </c>
      <c r="G1517" s="19">
        <v>33786</v>
      </c>
      <c r="H1517" s="11" t="s">
        <v>20</v>
      </c>
      <c r="I1517" s="11" t="s">
        <v>59</v>
      </c>
      <c r="J1517" s="11" t="s">
        <v>361</v>
      </c>
      <c r="K1517" s="11" t="s">
        <v>23</v>
      </c>
      <c r="L1517" s="19">
        <f>VLOOKUP($A1517,'PtEverglades GTs'!$A:$Z,17,0)</f>
        <v>42705</v>
      </c>
      <c r="M1517" s="6">
        <f>VLOOKUP($A1517,'PtEverglades GTs'!$A:$Z,24,0)</f>
        <v>0</v>
      </c>
      <c r="N1517" s="6">
        <f>VLOOKUP($A1517,'PtEverglades GTs'!$A:$Z,25,0)</f>
        <v>0</v>
      </c>
      <c r="O1517" s="6">
        <f>VLOOKUP($A1517,'PtEverglades GTs'!$A:$Z,26,0)</f>
        <v>0</v>
      </c>
      <c r="P1517" s="6">
        <f t="shared" si="25"/>
        <v>0</v>
      </c>
    </row>
    <row r="1518" spans="1:16" x14ac:dyDescent="0.25">
      <c r="A1518" s="11">
        <v>88305032</v>
      </c>
      <c r="B1518" s="11" t="s">
        <v>30</v>
      </c>
      <c r="C1518" s="11" t="s">
        <v>36</v>
      </c>
      <c r="D1518" s="11" t="s">
        <v>364</v>
      </c>
      <c r="E1518" s="11" t="s">
        <v>394</v>
      </c>
      <c r="F1518" s="18">
        <v>39692</v>
      </c>
      <c r="G1518" s="19">
        <v>39722</v>
      </c>
      <c r="H1518" s="11" t="s">
        <v>68</v>
      </c>
      <c r="I1518" s="11" t="s">
        <v>65</v>
      </c>
      <c r="J1518" s="11" t="s">
        <v>70</v>
      </c>
      <c r="K1518" s="11" t="s">
        <v>23</v>
      </c>
      <c r="L1518" s="19">
        <f>VLOOKUP($A1518,'PtEverglades GTs'!$A:$Z,17,0)</f>
        <v>42705</v>
      </c>
      <c r="M1518" s="6">
        <f>VLOOKUP($A1518,'PtEverglades GTs'!$A:$Z,24,0)</f>
        <v>0</v>
      </c>
      <c r="N1518" s="6">
        <f>VLOOKUP($A1518,'PtEverglades GTs'!$A:$Z,25,0)</f>
        <v>0</v>
      </c>
      <c r="O1518" s="6">
        <f>VLOOKUP($A1518,'PtEverglades GTs'!$A:$Z,26,0)</f>
        <v>0</v>
      </c>
      <c r="P1518" s="6">
        <f t="shared" si="25"/>
        <v>0</v>
      </c>
    </row>
    <row r="1519" spans="1:16" x14ac:dyDescent="0.25">
      <c r="A1519" s="11">
        <v>88838119</v>
      </c>
      <c r="B1519" s="11" t="s">
        <v>30</v>
      </c>
      <c r="C1519" s="11" t="s">
        <v>36</v>
      </c>
      <c r="D1519" s="11" t="s">
        <v>364</v>
      </c>
      <c r="E1519" s="11" t="s">
        <v>394</v>
      </c>
      <c r="F1519" s="18">
        <v>39722</v>
      </c>
      <c r="G1519" s="19">
        <v>39753</v>
      </c>
      <c r="H1519" s="11" t="s">
        <v>68</v>
      </c>
      <c r="I1519" s="11" t="s">
        <v>65</v>
      </c>
      <c r="J1519" s="11" t="s">
        <v>70</v>
      </c>
      <c r="K1519" s="11" t="s">
        <v>23</v>
      </c>
      <c r="L1519" s="19">
        <f>VLOOKUP($A1519,'PtEverglades GTs'!$A:$Z,17,0)</f>
        <v>42705</v>
      </c>
      <c r="M1519" s="6">
        <f>VLOOKUP($A1519,'PtEverglades GTs'!$A:$Z,24,0)</f>
        <v>0</v>
      </c>
      <c r="N1519" s="6">
        <f>VLOOKUP($A1519,'PtEverglades GTs'!$A:$Z,25,0)</f>
        <v>0</v>
      </c>
      <c r="O1519" s="6">
        <f>VLOOKUP($A1519,'PtEverglades GTs'!$A:$Z,26,0)</f>
        <v>0</v>
      </c>
      <c r="P1519" s="6">
        <f t="shared" si="25"/>
        <v>0</v>
      </c>
    </row>
    <row r="1520" spans="1:16" x14ac:dyDescent="0.25">
      <c r="A1520" s="11">
        <v>92306191</v>
      </c>
      <c r="B1520" s="11" t="s">
        <v>30</v>
      </c>
      <c r="C1520" s="11" t="s">
        <v>36</v>
      </c>
      <c r="D1520" s="11" t="s">
        <v>364</v>
      </c>
      <c r="E1520" s="11" t="s">
        <v>457</v>
      </c>
      <c r="F1520" s="18">
        <v>39904</v>
      </c>
      <c r="G1520" s="19">
        <v>39934</v>
      </c>
      <c r="H1520" s="11" t="s">
        <v>68</v>
      </c>
      <c r="I1520" s="11" t="s">
        <v>65</v>
      </c>
      <c r="J1520" s="11" t="s">
        <v>70</v>
      </c>
      <c r="K1520" s="11" t="s">
        <v>23</v>
      </c>
      <c r="L1520" s="19">
        <f>VLOOKUP($A1520,'PtEverglades GTs'!$A:$Z,17,0)</f>
        <v>42705</v>
      </c>
      <c r="M1520" s="6">
        <f>VLOOKUP($A1520,'PtEverglades GTs'!$A:$Z,24,0)</f>
        <v>0</v>
      </c>
      <c r="N1520" s="6">
        <f>VLOOKUP($A1520,'PtEverglades GTs'!$A:$Z,25,0)</f>
        <v>0</v>
      </c>
      <c r="O1520" s="6">
        <f>VLOOKUP($A1520,'PtEverglades GTs'!$A:$Z,26,0)</f>
        <v>0</v>
      </c>
      <c r="P1520" s="6">
        <f t="shared" si="25"/>
        <v>0</v>
      </c>
    </row>
    <row r="1521" spans="1:16" x14ac:dyDescent="0.25">
      <c r="A1521" s="11">
        <v>92886603</v>
      </c>
      <c r="B1521" s="11" t="s">
        <v>30</v>
      </c>
      <c r="C1521" s="11" t="s">
        <v>36</v>
      </c>
      <c r="D1521" s="11" t="s">
        <v>364</v>
      </c>
      <c r="E1521" s="11" t="s">
        <v>457</v>
      </c>
      <c r="F1521" s="18">
        <v>39934</v>
      </c>
      <c r="G1521" s="19">
        <v>39965</v>
      </c>
      <c r="H1521" s="11" t="s">
        <v>68</v>
      </c>
      <c r="I1521" s="11" t="s">
        <v>65</v>
      </c>
      <c r="J1521" s="11" t="s">
        <v>70</v>
      </c>
      <c r="K1521" s="11" t="s">
        <v>23</v>
      </c>
      <c r="L1521" s="19">
        <f>VLOOKUP($A1521,'PtEverglades GTs'!$A:$Z,17,0)</f>
        <v>42705</v>
      </c>
      <c r="M1521" s="6">
        <f>VLOOKUP($A1521,'PtEverglades GTs'!$A:$Z,24,0)</f>
        <v>0</v>
      </c>
      <c r="N1521" s="6">
        <f>VLOOKUP($A1521,'PtEverglades GTs'!$A:$Z,25,0)</f>
        <v>0</v>
      </c>
      <c r="O1521" s="6">
        <f>VLOOKUP($A1521,'PtEverglades GTs'!$A:$Z,26,0)</f>
        <v>0</v>
      </c>
      <c r="P1521" s="6">
        <f t="shared" si="25"/>
        <v>0</v>
      </c>
    </row>
    <row r="1522" spans="1:16" x14ac:dyDescent="0.25">
      <c r="A1522" s="11">
        <v>102335119</v>
      </c>
      <c r="B1522" s="11" t="s">
        <v>30</v>
      </c>
      <c r="C1522" s="11" t="s">
        <v>36</v>
      </c>
      <c r="D1522" s="11" t="s">
        <v>364</v>
      </c>
      <c r="E1522" s="11" t="s">
        <v>462</v>
      </c>
      <c r="F1522" s="18">
        <v>40483</v>
      </c>
      <c r="G1522" s="19">
        <v>40513</v>
      </c>
      <c r="H1522" s="11" t="s">
        <v>68</v>
      </c>
      <c r="I1522" s="11" t="s">
        <v>65</v>
      </c>
      <c r="J1522" s="11" t="s">
        <v>70</v>
      </c>
      <c r="K1522" s="11" t="s">
        <v>23</v>
      </c>
      <c r="L1522" s="19">
        <f>VLOOKUP($A1522,'PtEverglades GTs'!$A:$Z,17,0)</f>
        <v>42705</v>
      </c>
      <c r="M1522" s="6">
        <f>VLOOKUP($A1522,'PtEverglades GTs'!$A:$Z,24,0)</f>
        <v>0</v>
      </c>
      <c r="N1522" s="6">
        <f>VLOOKUP($A1522,'PtEverglades GTs'!$A:$Z,25,0)</f>
        <v>0</v>
      </c>
      <c r="O1522" s="6">
        <f>VLOOKUP($A1522,'PtEverglades GTs'!$A:$Z,26,0)</f>
        <v>0</v>
      </c>
      <c r="P1522" s="6">
        <f t="shared" si="25"/>
        <v>0</v>
      </c>
    </row>
    <row r="1523" spans="1:16" x14ac:dyDescent="0.25">
      <c r="A1523" s="11">
        <v>54707</v>
      </c>
      <c r="B1523" s="11" t="s">
        <v>30</v>
      </c>
      <c r="C1523" s="11" t="s">
        <v>36</v>
      </c>
      <c r="D1523" s="11" t="s">
        <v>364</v>
      </c>
      <c r="E1523" s="11" t="s">
        <v>90</v>
      </c>
      <c r="F1523" s="18">
        <v>26115</v>
      </c>
      <c r="G1523" s="19">
        <v>26115</v>
      </c>
      <c r="H1523" s="11" t="s">
        <v>20</v>
      </c>
      <c r="I1523" s="11" t="s">
        <v>65</v>
      </c>
      <c r="J1523" s="11" t="s">
        <v>22</v>
      </c>
      <c r="K1523" s="11" t="s">
        <v>23</v>
      </c>
      <c r="L1523" s="19">
        <f>VLOOKUP($A1523,'PtEverglades GTs'!$A:$Z,17,0)</f>
        <v>42705</v>
      </c>
      <c r="M1523" s="6">
        <f>VLOOKUP($A1523,'PtEverglades GTs'!$A:$Z,24,0)</f>
        <v>0</v>
      </c>
      <c r="N1523" s="6">
        <f>VLOOKUP($A1523,'PtEverglades GTs'!$A:$Z,25,0)</f>
        <v>0</v>
      </c>
      <c r="O1523" s="6">
        <f>VLOOKUP($A1523,'PtEverglades GTs'!$A:$Z,26,0)</f>
        <v>0</v>
      </c>
      <c r="P1523" s="6">
        <f t="shared" si="25"/>
        <v>0</v>
      </c>
    </row>
    <row r="1524" spans="1:16" x14ac:dyDescent="0.25">
      <c r="A1524" s="11">
        <v>651639943</v>
      </c>
      <c r="B1524" s="11" t="s">
        <v>30</v>
      </c>
      <c r="C1524" s="11" t="s">
        <v>36</v>
      </c>
      <c r="D1524" s="11" t="s">
        <v>478</v>
      </c>
      <c r="E1524" s="11" t="s">
        <v>471</v>
      </c>
      <c r="F1524" s="18">
        <v>40664</v>
      </c>
      <c r="G1524" s="19">
        <v>40695</v>
      </c>
      <c r="H1524" s="11" t="s">
        <v>68</v>
      </c>
      <c r="I1524" s="11" t="s">
        <v>479</v>
      </c>
      <c r="J1524" s="11" t="s">
        <v>70</v>
      </c>
      <c r="K1524" s="11" t="s">
        <v>23</v>
      </c>
      <c r="L1524" s="19">
        <f>VLOOKUP($A1524,'PtEverglades GTs'!$A:$Z,17,0)</f>
        <v>42705</v>
      </c>
      <c r="M1524" s="6">
        <f>VLOOKUP($A1524,'PtEverglades GTs'!$A:$Z,24,0)</f>
        <v>0</v>
      </c>
      <c r="N1524" s="6">
        <f>VLOOKUP($A1524,'PtEverglades GTs'!$A:$Z,25,0)</f>
        <v>0</v>
      </c>
      <c r="O1524" s="6">
        <f>VLOOKUP($A1524,'PtEverglades GTs'!$A:$Z,26,0)</f>
        <v>0</v>
      </c>
      <c r="P1524" s="6">
        <f t="shared" si="25"/>
        <v>0</v>
      </c>
    </row>
    <row r="1525" spans="1:16" x14ac:dyDescent="0.25">
      <c r="A1525" s="11">
        <v>651646775</v>
      </c>
      <c r="B1525" s="11" t="s">
        <v>30</v>
      </c>
      <c r="C1525" s="11" t="s">
        <v>36</v>
      </c>
      <c r="D1525" s="11" t="s">
        <v>478</v>
      </c>
      <c r="E1525" s="11" t="s">
        <v>424</v>
      </c>
      <c r="F1525" s="18">
        <v>38961</v>
      </c>
      <c r="G1525" s="19">
        <v>38991</v>
      </c>
      <c r="H1525" s="11" t="s">
        <v>20</v>
      </c>
      <c r="I1525" s="11" t="s">
        <v>479</v>
      </c>
      <c r="J1525" s="11" t="s">
        <v>480</v>
      </c>
      <c r="K1525" s="11" t="s">
        <v>23</v>
      </c>
      <c r="L1525" s="19">
        <f>VLOOKUP($A1525,'PtEverglades GTs'!$A:$Z,17,0)</f>
        <v>42705</v>
      </c>
      <c r="M1525" s="6">
        <f>VLOOKUP($A1525,'PtEverglades GTs'!$A:$Z,24,0)</f>
        <v>0</v>
      </c>
      <c r="N1525" s="6">
        <f>VLOOKUP($A1525,'PtEverglades GTs'!$A:$Z,25,0)</f>
        <v>0</v>
      </c>
      <c r="O1525" s="6">
        <f>VLOOKUP($A1525,'PtEverglades GTs'!$A:$Z,26,0)</f>
        <v>0</v>
      </c>
      <c r="P1525" s="6">
        <f t="shared" si="25"/>
        <v>0</v>
      </c>
    </row>
    <row r="1526" spans="1:16" x14ac:dyDescent="0.25">
      <c r="A1526" s="11">
        <v>651647134</v>
      </c>
      <c r="B1526" s="11" t="s">
        <v>30</v>
      </c>
      <c r="C1526" s="11" t="s">
        <v>36</v>
      </c>
      <c r="D1526" s="11" t="s">
        <v>478</v>
      </c>
      <c r="E1526" s="11" t="s">
        <v>424</v>
      </c>
      <c r="F1526" s="18">
        <v>38991</v>
      </c>
      <c r="G1526" s="19">
        <v>39022</v>
      </c>
      <c r="H1526" s="11" t="s">
        <v>20</v>
      </c>
      <c r="I1526" s="11" t="s">
        <v>479</v>
      </c>
      <c r="J1526" s="11" t="s">
        <v>480</v>
      </c>
      <c r="K1526" s="11" t="s">
        <v>23</v>
      </c>
      <c r="L1526" s="19">
        <f>VLOOKUP($A1526,'PtEverglades GTs'!$A:$Z,17,0)</f>
        <v>42705</v>
      </c>
      <c r="M1526" s="6">
        <f>VLOOKUP($A1526,'PtEverglades GTs'!$A:$Z,24,0)</f>
        <v>0</v>
      </c>
      <c r="N1526" s="6">
        <f>VLOOKUP($A1526,'PtEverglades GTs'!$A:$Z,25,0)</f>
        <v>0</v>
      </c>
      <c r="O1526" s="6">
        <f>VLOOKUP($A1526,'PtEverglades GTs'!$A:$Z,26,0)</f>
        <v>0</v>
      </c>
      <c r="P1526" s="6">
        <f t="shared" si="25"/>
        <v>0</v>
      </c>
    </row>
    <row r="1527" spans="1:16" x14ac:dyDescent="0.25">
      <c r="A1527" s="11">
        <v>651648370</v>
      </c>
      <c r="B1527" s="11" t="s">
        <v>30</v>
      </c>
      <c r="C1527" s="11" t="s">
        <v>36</v>
      </c>
      <c r="D1527" s="11" t="s">
        <v>478</v>
      </c>
      <c r="E1527" s="11" t="s">
        <v>424</v>
      </c>
      <c r="F1527" s="18">
        <v>39052</v>
      </c>
      <c r="G1527" s="19">
        <v>39083</v>
      </c>
      <c r="H1527" s="11" t="s">
        <v>20</v>
      </c>
      <c r="I1527" s="11" t="s">
        <v>479</v>
      </c>
      <c r="J1527" s="11" t="s">
        <v>480</v>
      </c>
      <c r="K1527" s="11" t="s">
        <v>23</v>
      </c>
      <c r="L1527" s="19">
        <f>VLOOKUP($A1527,'PtEverglades GTs'!$A:$Z,17,0)</f>
        <v>42705</v>
      </c>
      <c r="M1527" s="6">
        <f>VLOOKUP($A1527,'PtEverglades GTs'!$A:$Z,24,0)</f>
        <v>0</v>
      </c>
      <c r="N1527" s="6">
        <f>VLOOKUP($A1527,'PtEverglades GTs'!$A:$Z,25,0)</f>
        <v>0</v>
      </c>
      <c r="O1527" s="6">
        <f>VLOOKUP($A1527,'PtEverglades GTs'!$A:$Z,26,0)</f>
        <v>0</v>
      </c>
      <c r="P1527" s="6">
        <f t="shared" si="25"/>
        <v>0</v>
      </c>
    </row>
    <row r="1528" spans="1:16" x14ac:dyDescent="0.25">
      <c r="A1528" s="11">
        <v>651649070</v>
      </c>
      <c r="B1528" s="11" t="s">
        <v>30</v>
      </c>
      <c r="C1528" s="11" t="s">
        <v>36</v>
      </c>
      <c r="D1528" s="11" t="s">
        <v>478</v>
      </c>
      <c r="E1528" s="11" t="s">
        <v>393</v>
      </c>
      <c r="F1528" s="18">
        <v>39114</v>
      </c>
      <c r="G1528" s="19">
        <v>39142</v>
      </c>
      <c r="H1528" s="11" t="s">
        <v>20</v>
      </c>
      <c r="I1528" s="11" t="s">
        <v>479</v>
      </c>
      <c r="J1528" s="11" t="s">
        <v>480</v>
      </c>
      <c r="K1528" s="11" t="s">
        <v>23</v>
      </c>
      <c r="L1528" s="19">
        <f>VLOOKUP($A1528,'PtEverglades GTs'!$A:$Z,17,0)</f>
        <v>42705</v>
      </c>
      <c r="M1528" s="6">
        <f>VLOOKUP($A1528,'PtEverglades GTs'!$A:$Z,24,0)</f>
        <v>0</v>
      </c>
      <c r="N1528" s="6">
        <f>VLOOKUP($A1528,'PtEverglades GTs'!$A:$Z,25,0)</f>
        <v>0</v>
      </c>
      <c r="O1528" s="6">
        <f>VLOOKUP($A1528,'PtEverglades GTs'!$A:$Z,26,0)</f>
        <v>0</v>
      </c>
      <c r="P1528" s="6">
        <f t="shared" si="25"/>
        <v>0</v>
      </c>
    </row>
    <row r="1529" spans="1:16" x14ac:dyDescent="0.25">
      <c r="A1529" s="11">
        <v>651649589</v>
      </c>
      <c r="B1529" s="11" t="s">
        <v>30</v>
      </c>
      <c r="C1529" s="11" t="s">
        <v>36</v>
      </c>
      <c r="D1529" s="11" t="s">
        <v>478</v>
      </c>
      <c r="E1529" s="11" t="s">
        <v>393</v>
      </c>
      <c r="F1529" s="18">
        <v>39142</v>
      </c>
      <c r="G1529" s="19">
        <v>39173</v>
      </c>
      <c r="H1529" s="11" t="s">
        <v>20</v>
      </c>
      <c r="I1529" s="11" t="s">
        <v>479</v>
      </c>
      <c r="J1529" s="11" t="s">
        <v>480</v>
      </c>
      <c r="K1529" s="11" t="s">
        <v>23</v>
      </c>
      <c r="L1529" s="19">
        <f>VLOOKUP($A1529,'PtEverglades GTs'!$A:$Z,17,0)</f>
        <v>42705</v>
      </c>
      <c r="M1529" s="6">
        <f>VLOOKUP($A1529,'PtEverglades GTs'!$A:$Z,24,0)</f>
        <v>0</v>
      </c>
      <c r="N1529" s="6">
        <f>VLOOKUP($A1529,'PtEverglades GTs'!$A:$Z,25,0)</f>
        <v>0</v>
      </c>
      <c r="O1529" s="6">
        <f>VLOOKUP($A1529,'PtEverglades GTs'!$A:$Z,26,0)</f>
        <v>0</v>
      </c>
      <c r="P1529" s="6">
        <f t="shared" si="25"/>
        <v>0</v>
      </c>
    </row>
    <row r="1530" spans="1:16" x14ac:dyDescent="0.25">
      <c r="A1530" s="11">
        <v>651650035</v>
      </c>
      <c r="B1530" s="11" t="s">
        <v>30</v>
      </c>
      <c r="C1530" s="11" t="s">
        <v>36</v>
      </c>
      <c r="D1530" s="11" t="s">
        <v>478</v>
      </c>
      <c r="E1530" s="11" t="s">
        <v>393</v>
      </c>
      <c r="F1530" s="18">
        <v>39173</v>
      </c>
      <c r="G1530" s="19">
        <v>39234</v>
      </c>
      <c r="H1530" s="11" t="s">
        <v>20</v>
      </c>
      <c r="I1530" s="11" t="s">
        <v>479</v>
      </c>
      <c r="J1530" s="11" t="s">
        <v>480</v>
      </c>
      <c r="K1530" s="11" t="s">
        <v>23</v>
      </c>
      <c r="L1530" s="19">
        <f>VLOOKUP($A1530,'PtEverglades GTs'!$A:$Z,17,0)</f>
        <v>42705</v>
      </c>
      <c r="M1530" s="6">
        <f>VLOOKUP($A1530,'PtEverglades GTs'!$A:$Z,24,0)</f>
        <v>0</v>
      </c>
      <c r="N1530" s="6">
        <f>VLOOKUP($A1530,'PtEverglades GTs'!$A:$Z,25,0)</f>
        <v>0</v>
      </c>
      <c r="O1530" s="6">
        <f>VLOOKUP($A1530,'PtEverglades GTs'!$A:$Z,26,0)</f>
        <v>0</v>
      </c>
      <c r="P1530" s="6">
        <f t="shared" si="25"/>
        <v>0</v>
      </c>
    </row>
    <row r="1531" spans="1:16" x14ac:dyDescent="0.25">
      <c r="A1531" s="11">
        <v>651651297</v>
      </c>
      <c r="B1531" s="11" t="s">
        <v>30</v>
      </c>
      <c r="C1531" s="11" t="s">
        <v>36</v>
      </c>
      <c r="D1531" s="11" t="s">
        <v>478</v>
      </c>
      <c r="E1531" s="11" t="s">
        <v>393</v>
      </c>
      <c r="F1531" s="18">
        <v>39264</v>
      </c>
      <c r="G1531" s="19">
        <v>39326</v>
      </c>
      <c r="H1531" s="11" t="s">
        <v>20</v>
      </c>
      <c r="I1531" s="11" t="s">
        <v>479</v>
      </c>
      <c r="J1531" s="11" t="s">
        <v>480</v>
      </c>
      <c r="K1531" s="11" t="s">
        <v>23</v>
      </c>
      <c r="L1531" s="19">
        <f>VLOOKUP($A1531,'PtEverglades GTs'!$A:$Z,17,0)</f>
        <v>42705</v>
      </c>
      <c r="M1531" s="6">
        <f>VLOOKUP($A1531,'PtEverglades GTs'!$A:$Z,24,0)</f>
        <v>0</v>
      </c>
      <c r="N1531" s="6">
        <f>VLOOKUP($A1531,'PtEverglades GTs'!$A:$Z,25,0)</f>
        <v>0</v>
      </c>
      <c r="O1531" s="6">
        <f>VLOOKUP($A1531,'PtEverglades GTs'!$A:$Z,26,0)</f>
        <v>0</v>
      </c>
      <c r="P1531" s="6">
        <f t="shared" si="25"/>
        <v>0</v>
      </c>
    </row>
    <row r="1532" spans="1:16" x14ac:dyDescent="0.25">
      <c r="A1532" s="11">
        <v>651652364</v>
      </c>
      <c r="B1532" s="11" t="s">
        <v>30</v>
      </c>
      <c r="C1532" s="11" t="s">
        <v>36</v>
      </c>
      <c r="D1532" s="11" t="s">
        <v>478</v>
      </c>
      <c r="E1532" s="11" t="s">
        <v>393</v>
      </c>
      <c r="F1532" s="18">
        <v>39326</v>
      </c>
      <c r="G1532" s="19">
        <v>39387</v>
      </c>
      <c r="H1532" s="11" t="s">
        <v>20</v>
      </c>
      <c r="I1532" s="11" t="s">
        <v>479</v>
      </c>
      <c r="J1532" s="11" t="s">
        <v>480</v>
      </c>
      <c r="K1532" s="11" t="s">
        <v>23</v>
      </c>
      <c r="L1532" s="19">
        <f>VLOOKUP($A1532,'PtEverglades GTs'!$A:$Z,17,0)</f>
        <v>42705</v>
      </c>
      <c r="M1532" s="6">
        <f>VLOOKUP($A1532,'PtEverglades GTs'!$A:$Z,24,0)</f>
        <v>0</v>
      </c>
      <c r="N1532" s="6">
        <f>VLOOKUP($A1532,'PtEverglades GTs'!$A:$Z,25,0)</f>
        <v>0</v>
      </c>
      <c r="O1532" s="6">
        <f>VLOOKUP($A1532,'PtEverglades GTs'!$A:$Z,26,0)</f>
        <v>0</v>
      </c>
      <c r="P1532" s="6">
        <f t="shared" si="25"/>
        <v>0</v>
      </c>
    </row>
    <row r="1533" spans="1:16" x14ac:dyDescent="0.25">
      <c r="A1533" s="11">
        <v>651652973</v>
      </c>
      <c r="B1533" s="11" t="s">
        <v>30</v>
      </c>
      <c r="C1533" s="11" t="s">
        <v>36</v>
      </c>
      <c r="D1533" s="11" t="s">
        <v>478</v>
      </c>
      <c r="E1533" s="11" t="s">
        <v>393</v>
      </c>
      <c r="F1533" s="18">
        <v>39356</v>
      </c>
      <c r="G1533" s="19">
        <v>39387</v>
      </c>
      <c r="H1533" s="11" t="s">
        <v>20</v>
      </c>
      <c r="I1533" s="11" t="s">
        <v>479</v>
      </c>
      <c r="J1533" s="11" t="s">
        <v>480</v>
      </c>
      <c r="K1533" s="11" t="s">
        <v>23</v>
      </c>
      <c r="L1533" s="19">
        <f>VLOOKUP($A1533,'PtEverglades GTs'!$A:$Z,17,0)</f>
        <v>42705</v>
      </c>
      <c r="M1533" s="6">
        <f>VLOOKUP($A1533,'PtEverglades GTs'!$A:$Z,24,0)</f>
        <v>0</v>
      </c>
      <c r="N1533" s="6">
        <f>VLOOKUP($A1533,'PtEverglades GTs'!$A:$Z,25,0)</f>
        <v>0</v>
      </c>
      <c r="O1533" s="6">
        <f>VLOOKUP($A1533,'PtEverglades GTs'!$A:$Z,26,0)</f>
        <v>0</v>
      </c>
      <c r="P1533" s="6">
        <f t="shared" si="25"/>
        <v>0</v>
      </c>
    </row>
    <row r="1534" spans="1:16" x14ac:dyDescent="0.25">
      <c r="A1534" s="11">
        <v>651654258</v>
      </c>
      <c r="B1534" s="11" t="s">
        <v>30</v>
      </c>
      <c r="C1534" s="11" t="s">
        <v>36</v>
      </c>
      <c r="D1534" s="11" t="s">
        <v>478</v>
      </c>
      <c r="E1534" s="11" t="s">
        <v>393</v>
      </c>
      <c r="F1534" s="18">
        <v>39417</v>
      </c>
      <c r="G1534" s="19">
        <v>39479</v>
      </c>
      <c r="H1534" s="11" t="s">
        <v>20</v>
      </c>
      <c r="I1534" s="11" t="s">
        <v>479</v>
      </c>
      <c r="J1534" s="11" t="s">
        <v>480</v>
      </c>
      <c r="K1534" s="11" t="s">
        <v>23</v>
      </c>
      <c r="L1534" s="19">
        <f>VLOOKUP($A1534,'PtEverglades GTs'!$A:$Z,17,0)</f>
        <v>42705</v>
      </c>
      <c r="M1534" s="6">
        <f>VLOOKUP($A1534,'PtEverglades GTs'!$A:$Z,24,0)</f>
        <v>0</v>
      </c>
      <c r="N1534" s="6">
        <f>VLOOKUP($A1534,'PtEverglades GTs'!$A:$Z,25,0)</f>
        <v>0</v>
      </c>
      <c r="O1534" s="6">
        <f>VLOOKUP($A1534,'PtEverglades GTs'!$A:$Z,26,0)</f>
        <v>0</v>
      </c>
      <c r="P1534" s="6">
        <f t="shared" si="25"/>
        <v>0</v>
      </c>
    </row>
    <row r="1535" spans="1:16" x14ac:dyDescent="0.25">
      <c r="A1535" s="11">
        <v>651654606</v>
      </c>
      <c r="B1535" s="11" t="s">
        <v>30</v>
      </c>
      <c r="C1535" s="11" t="s">
        <v>36</v>
      </c>
      <c r="D1535" s="11" t="s">
        <v>478</v>
      </c>
      <c r="E1535" s="11" t="s">
        <v>394</v>
      </c>
      <c r="F1535" s="18">
        <v>39448</v>
      </c>
      <c r="G1535" s="19">
        <v>39479</v>
      </c>
      <c r="H1535" s="11" t="s">
        <v>20</v>
      </c>
      <c r="I1535" s="11" t="s">
        <v>479</v>
      </c>
      <c r="J1535" s="11" t="s">
        <v>480</v>
      </c>
      <c r="K1535" s="11" t="s">
        <v>23</v>
      </c>
      <c r="L1535" s="19">
        <f>VLOOKUP($A1535,'PtEverglades GTs'!$A:$Z,17,0)</f>
        <v>42705</v>
      </c>
      <c r="M1535" s="6">
        <f>VLOOKUP($A1535,'PtEverglades GTs'!$A:$Z,24,0)</f>
        <v>0</v>
      </c>
      <c r="N1535" s="6">
        <f>VLOOKUP($A1535,'PtEverglades GTs'!$A:$Z,25,0)</f>
        <v>0</v>
      </c>
      <c r="O1535" s="6">
        <f>VLOOKUP($A1535,'PtEverglades GTs'!$A:$Z,26,0)</f>
        <v>0</v>
      </c>
      <c r="P1535" s="6">
        <f t="shared" si="25"/>
        <v>0</v>
      </c>
    </row>
    <row r="1536" spans="1:16" x14ac:dyDescent="0.25">
      <c r="A1536" s="11">
        <v>651655061</v>
      </c>
      <c r="B1536" s="11" t="s">
        <v>30</v>
      </c>
      <c r="C1536" s="11" t="s">
        <v>36</v>
      </c>
      <c r="D1536" s="11" t="s">
        <v>478</v>
      </c>
      <c r="E1536" s="11" t="s">
        <v>394</v>
      </c>
      <c r="F1536" s="18">
        <v>39479</v>
      </c>
      <c r="G1536" s="19">
        <v>39539</v>
      </c>
      <c r="H1536" s="11" t="s">
        <v>20</v>
      </c>
      <c r="I1536" s="11" t="s">
        <v>479</v>
      </c>
      <c r="J1536" s="11" t="s">
        <v>480</v>
      </c>
      <c r="K1536" s="11" t="s">
        <v>23</v>
      </c>
      <c r="L1536" s="19">
        <f>VLOOKUP($A1536,'PtEverglades GTs'!$A:$Z,17,0)</f>
        <v>42705</v>
      </c>
      <c r="M1536" s="6">
        <f>VLOOKUP($A1536,'PtEverglades GTs'!$A:$Z,24,0)</f>
        <v>0</v>
      </c>
      <c r="N1536" s="6">
        <f>VLOOKUP($A1536,'PtEverglades GTs'!$A:$Z,25,0)</f>
        <v>0</v>
      </c>
      <c r="O1536" s="6">
        <f>VLOOKUP($A1536,'PtEverglades GTs'!$A:$Z,26,0)</f>
        <v>0</v>
      </c>
      <c r="P1536" s="6">
        <f t="shared" si="25"/>
        <v>0</v>
      </c>
    </row>
    <row r="1537" spans="1:16" x14ac:dyDescent="0.25">
      <c r="A1537" s="11">
        <v>651655467</v>
      </c>
      <c r="B1537" s="11" t="s">
        <v>30</v>
      </c>
      <c r="C1537" s="11" t="s">
        <v>36</v>
      </c>
      <c r="D1537" s="11" t="s">
        <v>478</v>
      </c>
      <c r="E1537" s="11" t="s">
        <v>394</v>
      </c>
      <c r="F1537" s="18">
        <v>39508</v>
      </c>
      <c r="G1537" s="19">
        <v>39539</v>
      </c>
      <c r="H1537" s="11" t="s">
        <v>20</v>
      </c>
      <c r="I1537" s="11" t="s">
        <v>479</v>
      </c>
      <c r="J1537" s="11" t="s">
        <v>480</v>
      </c>
      <c r="K1537" s="11" t="s">
        <v>23</v>
      </c>
      <c r="L1537" s="19">
        <f>VLOOKUP($A1537,'PtEverglades GTs'!$A:$Z,17,0)</f>
        <v>42705</v>
      </c>
      <c r="M1537" s="6">
        <f>VLOOKUP($A1537,'PtEverglades GTs'!$A:$Z,24,0)</f>
        <v>0</v>
      </c>
      <c r="N1537" s="6">
        <f>VLOOKUP($A1537,'PtEverglades GTs'!$A:$Z,25,0)</f>
        <v>0</v>
      </c>
      <c r="O1537" s="6">
        <f>VLOOKUP($A1537,'PtEverglades GTs'!$A:$Z,26,0)</f>
        <v>0</v>
      </c>
      <c r="P1537" s="6">
        <f t="shared" si="25"/>
        <v>0</v>
      </c>
    </row>
    <row r="1538" spans="1:16" x14ac:dyDescent="0.25">
      <c r="A1538" s="11">
        <v>651656529</v>
      </c>
      <c r="B1538" s="11" t="s">
        <v>30</v>
      </c>
      <c r="C1538" s="11" t="s">
        <v>36</v>
      </c>
      <c r="D1538" s="11" t="s">
        <v>478</v>
      </c>
      <c r="E1538" s="11" t="s">
        <v>394</v>
      </c>
      <c r="F1538" s="18">
        <v>39569</v>
      </c>
      <c r="G1538" s="19">
        <v>39600</v>
      </c>
      <c r="H1538" s="11" t="s">
        <v>20</v>
      </c>
      <c r="I1538" s="11" t="s">
        <v>479</v>
      </c>
      <c r="J1538" s="11" t="s">
        <v>480</v>
      </c>
      <c r="K1538" s="11" t="s">
        <v>23</v>
      </c>
      <c r="L1538" s="19">
        <f>VLOOKUP($A1538,'PtEverglades GTs'!$A:$Z,17,0)</f>
        <v>42705</v>
      </c>
      <c r="M1538" s="6">
        <f>VLOOKUP($A1538,'PtEverglades GTs'!$A:$Z,24,0)</f>
        <v>0</v>
      </c>
      <c r="N1538" s="6">
        <f>VLOOKUP($A1538,'PtEverglades GTs'!$A:$Z,25,0)</f>
        <v>0</v>
      </c>
      <c r="O1538" s="6">
        <f>VLOOKUP($A1538,'PtEverglades GTs'!$A:$Z,26,0)</f>
        <v>0</v>
      </c>
      <c r="P1538" s="6">
        <f t="shared" si="25"/>
        <v>0</v>
      </c>
    </row>
    <row r="1539" spans="1:16" x14ac:dyDescent="0.25">
      <c r="A1539" s="11">
        <v>641581194</v>
      </c>
      <c r="B1539" s="11" t="s">
        <v>30</v>
      </c>
      <c r="C1539" s="11" t="s">
        <v>36</v>
      </c>
      <c r="D1539" s="11" t="s">
        <v>37</v>
      </c>
      <c r="E1539" s="11" t="s">
        <v>477</v>
      </c>
      <c r="F1539" s="18">
        <v>41275</v>
      </c>
      <c r="G1539" s="19">
        <v>41334</v>
      </c>
      <c r="H1539" s="11" t="s">
        <v>68</v>
      </c>
      <c r="I1539" s="11" t="s">
        <v>39</v>
      </c>
      <c r="J1539" s="11" t="s">
        <v>70</v>
      </c>
      <c r="K1539" s="11" t="s">
        <v>23</v>
      </c>
      <c r="L1539" s="19">
        <f>VLOOKUP($A1539,'PtEverglades GTs'!$A:$Z,17,0)</f>
        <v>42705</v>
      </c>
      <c r="M1539" s="6">
        <f>VLOOKUP($A1539,'PtEverglades GTs'!$A:$Z,24,0)</f>
        <v>-9.1208333333333318</v>
      </c>
      <c r="N1539" s="6">
        <f>VLOOKUP($A1539,'PtEverglades GTs'!$A:$Z,25,0)</f>
        <v>-1.3508229166666665</v>
      </c>
      <c r="O1539" s="6">
        <f>VLOOKUP($A1539,'PtEverglades GTs'!$A:$Z,26,0)</f>
        <v>-7.7700104166666657</v>
      </c>
      <c r="P1539" s="6">
        <f t="shared" si="25"/>
        <v>0</v>
      </c>
    </row>
    <row r="1540" spans="1:16" x14ac:dyDescent="0.25">
      <c r="A1540" s="11">
        <v>641581095</v>
      </c>
      <c r="B1540" s="11" t="s">
        <v>30</v>
      </c>
      <c r="C1540" s="11" t="s">
        <v>36</v>
      </c>
      <c r="D1540" s="11" t="s">
        <v>49</v>
      </c>
      <c r="E1540" s="11" t="s">
        <v>477</v>
      </c>
      <c r="F1540" s="18">
        <v>41306</v>
      </c>
      <c r="G1540" s="19">
        <v>41334</v>
      </c>
      <c r="H1540" s="11" t="s">
        <v>68</v>
      </c>
      <c r="I1540" s="11" t="s">
        <v>48</v>
      </c>
      <c r="J1540" s="11" t="s">
        <v>70</v>
      </c>
      <c r="K1540" s="11" t="s">
        <v>23</v>
      </c>
      <c r="L1540" s="19">
        <f>VLOOKUP($A1540,'PtEverglades GTs'!$A:$Z,17,0)</f>
        <v>42705</v>
      </c>
      <c r="M1540" s="6">
        <f>VLOOKUP($A1540,'PtEverglades GTs'!$A:$Z,24,0)</f>
        <v>-9.9091666666666676</v>
      </c>
      <c r="N1540" s="6">
        <f>VLOOKUP($A1540,'PtEverglades GTs'!$A:$Z,25,0)</f>
        <v>-1.9886395833333332</v>
      </c>
      <c r="O1540" s="6">
        <f>VLOOKUP($A1540,'PtEverglades GTs'!$A:$Z,26,0)</f>
        <v>-7.920527083333333</v>
      </c>
      <c r="P1540" s="6">
        <f t="shared" si="25"/>
        <v>0</v>
      </c>
    </row>
    <row r="1541" spans="1:16" x14ac:dyDescent="0.25">
      <c r="A1541" s="11">
        <v>50290</v>
      </c>
      <c r="B1541" s="11" t="s">
        <v>30</v>
      </c>
      <c r="C1541" s="11" t="s">
        <v>36</v>
      </c>
      <c r="D1541" s="11" t="s">
        <v>192</v>
      </c>
      <c r="E1541" s="11" t="s">
        <v>80</v>
      </c>
      <c r="F1541" s="18">
        <v>29037</v>
      </c>
      <c r="G1541" s="19">
        <v>29037</v>
      </c>
      <c r="H1541" s="11" t="s">
        <v>20</v>
      </c>
      <c r="I1541" s="11" t="s">
        <v>69</v>
      </c>
      <c r="J1541" s="11" t="s">
        <v>209</v>
      </c>
      <c r="K1541" s="11" t="s">
        <v>23</v>
      </c>
      <c r="L1541" s="19">
        <f>VLOOKUP($A1541,'PtEverglades GTs'!$A:$Z,17,0)</f>
        <v>42705</v>
      </c>
      <c r="M1541" s="6">
        <f>VLOOKUP($A1541,'PtEverglades GTs'!$A:$Z,24,0)</f>
        <v>4041.4641666666662</v>
      </c>
      <c r="N1541" s="6">
        <f>VLOOKUP($A1541,'PtEverglades GTs'!$A:$Z,25,0)</f>
        <v>5563.2025854166659</v>
      </c>
      <c r="O1541" s="6">
        <f>VLOOKUP($A1541,'PtEverglades GTs'!$A:$Z,26,0)</f>
        <v>-1521.7384187499997</v>
      </c>
      <c r="P1541" s="6">
        <f t="shared" si="25"/>
        <v>0</v>
      </c>
    </row>
    <row r="1542" spans="1:16" x14ac:dyDescent="0.25">
      <c r="A1542" s="11">
        <v>50166</v>
      </c>
      <c r="B1542" s="11" t="s">
        <v>30</v>
      </c>
      <c r="C1542" s="11" t="s">
        <v>36</v>
      </c>
      <c r="D1542" s="11" t="s">
        <v>192</v>
      </c>
      <c r="E1542" s="11" t="s">
        <v>90</v>
      </c>
      <c r="F1542" s="18">
        <v>26115</v>
      </c>
      <c r="G1542" s="19">
        <v>26115</v>
      </c>
      <c r="H1542" s="11" t="s">
        <v>20</v>
      </c>
      <c r="I1542" s="11" t="s">
        <v>69</v>
      </c>
      <c r="J1542" s="11" t="s">
        <v>195</v>
      </c>
      <c r="K1542" s="11" t="s">
        <v>23</v>
      </c>
      <c r="L1542" s="19">
        <f>VLOOKUP($A1542,'PtEverglades GTs'!$A:$Z,17,0)</f>
        <v>42705</v>
      </c>
      <c r="M1542" s="6">
        <f>VLOOKUP($A1542,'PtEverglades GTs'!$A:$Z,24,0)</f>
        <v>4125</v>
      </c>
      <c r="N1542" s="6">
        <f>VLOOKUP($A1542,'PtEverglades GTs'!$A:$Z,25,0)</f>
        <v>5991.3791666666666</v>
      </c>
      <c r="O1542" s="6">
        <f>VLOOKUP($A1542,'PtEverglades GTs'!$A:$Z,26,0)</f>
        <v>-1866.3791666666668</v>
      </c>
      <c r="P1542" s="6">
        <f t="shared" si="25"/>
        <v>0</v>
      </c>
    </row>
    <row r="1543" spans="1:16" x14ac:dyDescent="0.25">
      <c r="A1543" s="11">
        <v>50226</v>
      </c>
      <c r="B1543" s="11" t="s">
        <v>30</v>
      </c>
      <c r="C1543" s="11" t="s">
        <v>36</v>
      </c>
      <c r="D1543" s="11" t="s">
        <v>192</v>
      </c>
      <c r="E1543" s="11" t="s">
        <v>34</v>
      </c>
      <c r="F1543" s="18">
        <v>27576</v>
      </c>
      <c r="G1543" s="19">
        <v>27576</v>
      </c>
      <c r="H1543" s="11" t="s">
        <v>20</v>
      </c>
      <c r="I1543" s="11" t="s">
        <v>69</v>
      </c>
      <c r="J1543" s="11" t="s">
        <v>200</v>
      </c>
      <c r="K1543" s="11" t="s">
        <v>23</v>
      </c>
      <c r="L1543" s="19">
        <f>VLOOKUP($A1543,'PtEverglades GTs'!$A:$Z,17,0)</f>
        <v>42705</v>
      </c>
      <c r="M1543" s="6">
        <f>VLOOKUP($A1543,'PtEverglades GTs'!$A:$Z,24,0)</f>
        <v>9546.35</v>
      </c>
      <c r="N1543" s="6">
        <f>VLOOKUP($A1543,'PtEverglades GTs'!$A:$Z,25,0)</f>
        <v>13503.253041666667</v>
      </c>
      <c r="O1543" s="6">
        <f>VLOOKUP($A1543,'PtEverglades GTs'!$A:$Z,26,0)</f>
        <v>-3956.903041666666</v>
      </c>
      <c r="P1543" s="6">
        <f t="shared" si="25"/>
        <v>0</v>
      </c>
    </row>
    <row r="1544" spans="1:16" x14ac:dyDescent="0.25">
      <c r="A1544" s="11">
        <v>50240</v>
      </c>
      <c r="B1544" s="11" t="s">
        <v>30</v>
      </c>
      <c r="C1544" s="11" t="s">
        <v>36</v>
      </c>
      <c r="D1544" s="11" t="s">
        <v>192</v>
      </c>
      <c r="E1544" s="11" t="s">
        <v>72</v>
      </c>
      <c r="F1544" s="18">
        <v>37073</v>
      </c>
      <c r="G1544" s="19">
        <v>37073</v>
      </c>
      <c r="H1544" s="11" t="s">
        <v>20</v>
      </c>
      <c r="I1544" s="11" t="s">
        <v>69</v>
      </c>
      <c r="J1544" s="11" t="s">
        <v>204</v>
      </c>
      <c r="K1544" s="11" t="s">
        <v>23</v>
      </c>
      <c r="L1544" s="19">
        <f>VLOOKUP($A1544,'PtEverglades GTs'!$A:$Z,17,0)</f>
        <v>42705</v>
      </c>
      <c r="M1544" s="6">
        <f>VLOOKUP($A1544,'PtEverglades GTs'!$A:$Z,24,0)</f>
        <v>29791.666666666664</v>
      </c>
      <c r="N1544" s="6">
        <f>VLOOKUP($A1544,'PtEverglades GTs'!$A:$Z,25,0)</f>
        <v>34788.920833333337</v>
      </c>
      <c r="O1544" s="6">
        <f>VLOOKUP($A1544,'PtEverglades GTs'!$A:$Z,26,0)</f>
        <v>-4997.2541666666693</v>
      </c>
      <c r="P1544" s="6">
        <f t="shared" si="25"/>
        <v>0</v>
      </c>
    </row>
    <row r="1545" spans="1:16" x14ac:dyDescent="0.25">
      <c r="A1545" s="11">
        <v>50317</v>
      </c>
      <c r="B1545" s="11" t="s">
        <v>30</v>
      </c>
      <c r="C1545" s="11" t="s">
        <v>36</v>
      </c>
      <c r="D1545" s="11" t="s">
        <v>192</v>
      </c>
      <c r="E1545" s="11" t="s">
        <v>90</v>
      </c>
      <c r="F1545" s="18">
        <v>26115</v>
      </c>
      <c r="G1545" s="19">
        <v>26115</v>
      </c>
      <c r="H1545" s="11" t="s">
        <v>20</v>
      </c>
      <c r="I1545" s="11" t="s">
        <v>69</v>
      </c>
      <c r="J1545" s="11" t="s">
        <v>211</v>
      </c>
      <c r="K1545" s="11" t="s">
        <v>23</v>
      </c>
      <c r="L1545" s="19">
        <f>VLOOKUP($A1545,'PtEverglades GTs'!$A:$Z,17,0)</f>
        <v>42705</v>
      </c>
      <c r="M1545" s="6">
        <f>VLOOKUP($A1545,'PtEverglades GTs'!$A:$Z,24,0)</f>
        <v>11847.164999999999</v>
      </c>
      <c r="N1545" s="6">
        <f>VLOOKUP($A1545,'PtEverglades GTs'!$A:$Z,25,0)</f>
        <v>17207.479529166663</v>
      </c>
      <c r="O1545" s="6">
        <f>VLOOKUP($A1545,'PtEverglades GTs'!$A:$Z,26,0)</f>
        <v>-5360.3145291666651</v>
      </c>
      <c r="P1545" s="6">
        <f t="shared" si="25"/>
        <v>0</v>
      </c>
    </row>
    <row r="1546" spans="1:16" x14ac:dyDescent="0.25">
      <c r="A1546" s="11">
        <v>640795196</v>
      </c>
      <c r="B1546" s="11" t="s">
        <v>30</v>
      </c>
      <c r="C1546" s="11" t="s">
        <v>36</v>
      </c>
      <c r="D1546" s="11" t="s">
        <v>324</v>
      </c>
      <c r="E1546" s="11" t="s">
        <v>477</v>
      </c>
      <c r="F1546" s="18">
        <v>41306</v>
      </c>
      <c r="G1546" s="19">
        <v>41275</v>
      </c>
      <c r="H1546" s="11" t="s">
        <v>20</v>
      </c>
      <c r="I1546" s="11" t="s">
        <v>59</v>
      </c>
      <c r="J1546" s="11" t="s">
        <v>333</v>
      </c>
      <c r="K1546" s="11" t="s">
        <v>23</v>
      </c>
      <c r="L1546" s="19">
        <f>VLOOKUP($A1546,'PtEverglades GTs'!$A:$Z,17,0)</f>
        <v>42705</v>
      </c>
      <c r="M1546" s="6">
        <f>VLOOKUP($A1546,'PtEverglades GTs'!$A:$Z,24,0)</f>
        <v>-6535.5124999999998</v>
      </c>
      <c r="N1546" s="6">
        <f>VLOOKUP($A1546,'PtEverglades GTs'!$A:$Z,25,0)</f>
        <v>-665.31970312499993</v>
      </c>
      <c r="O1546" s="6">
        <f>VLOOKUP($A1546,'PtEverglades GTs'!$A:$Z,26,0)</f>
        <v>-5870.1927968749997</v>
      </c>
      <c r="P1546" s="6">
        <f t="shared" si="25"/>
        <v>0</v>
      </c>
    </row>
    <row r="1547" spans="1:16" x14ac:dyDescent="0.25">
      <c r="A1547" s="11">
        <v>640795199</v>
      </c>
      <c r="B1547" s="11" t="s">
        <v>30</v>
      </c>
      <c r="C1547" s="11" t="s">
        <v>36</v>
      </c>
      <c r="D1547" s="11" t="s">
        <v>37</v>
      </c>
      <c r="E1547" s="11" t="s">
        <v>477</v>
      </c>
      <c r="F1547" s="18">
        <v>41306</v>
      </c>
      <c r="G1547" s="19">
        <v>41275</v>
      </c>
      <c r="H1547" s="11" t="s">
        <v>20</v>
      </c>
      <c r="I1547" s="11" t="s">
        <v>39</v>
      </c>
      <c r="J1547" s="11" t="s">
        <v>99</v>
      </c>
      <c r="K1547" s="11" t="s">
        <v>23</v>
      </c>
      <c r="L1547" s="19">
        <f>VLOOKUP($A1547,'PtEverglades GTs'!$A:$Z,17,0)</f>
        <v>42705</v>
      </c>
      <c r="M1547" s="6">
        <f>VLOOKUP($A1547,'PtEverglades GTs'!$A:$Z,24,0)</f>
        <v>-11312.592499999999</v>
      </c>
      <c r="N1547" s="6">
        <f>VLOOKUP($A1547,'PtEverglades GTs'!$A:$Z,25,0)</f>
        <v>-1670.0912937499997</v>
      </c>
      <c r="O1547" s="6">
        <f>VLOOKUP($A1547,'PtEverglades GTs'!$A:$Z,26,0)</f>
        <v>-9642.5012062499991</v>
      </c>
      <c r="P1547" s="6">
        <f t="shared" si="25"/>
        <v>0</v>
      </c>
    </row>
    <row r="1548" spans="1:16" x14ac:dyDescent="0.25">
      <c r="A1548" s="11">
        <v>50415</v>
      </c>
      <c r="B1548" s="11" t="s">
        <v>30</v>
      </c>
      <c r="C1548" s="11" t="s">
        <v>36</v>
      </c>
      <c r="D1548" s="11" t="s">
        <v>192</v>
      </c>
      <c r="E1548" s="11" t="s">
        <v>90</v>
      </c>
      <c r="F1548" s="18">
        <v>26115</v>
      </c>
      <c r="G1548" s="19">
        <v>26115</v>
      </c>
      <c r="H1548" s="11" t="s">
        <v>20</v>
      </c>
      <c r="I1548" s="11" t="s">
        <v>69</v>
      </c>
      <c r="J1548" s="11" t="s">
        <v>221</v>
      </c>
      <c r="K1548" s="11" t="s">
        <v>23</v>
      </c>
      <c r="L1548" s="19">
        <f>VLOOKUP($A1548,'PtEverglades GTs'!$A:$Z,17,0)</f>
        <v>42705</v>
      </c>
      <c r="M1548" s="6">
        <f>VLOOKUP($A1548,'PtEverglades GTs'!$A:$Z,24,0)</f>
        <v>26357.319999999996</v>
      </c>
      <c r="N1548" s="6">
        <f>VLOOKUP($A1548,'PtEverglades GTs'!$A:$Z,25,0)</f>
        <v>38282.83873333333</v>
      </c>
      <c r="O1548" s="6">
        <f>VLOOKUP($A1548,'PtEverglades GTs'!$A:$Z,26,0)</f>
        <v>-11925.518733333334</v>
      </c>
      <c r="P1548" s="6">
        <f t="shared" si="25"/>
        <v>0</v>
      </c>
    </row>
    <row r="1549" spans="1:16" x14ac:dyDescent="0.25">
      <c r="A1549" s="11">
        <v>50164</v>
      </c>
      <c r="B1549" s="11" t="s">
        <v>30</v>
      </c>
      <c r="C1549" s="11" t="s">
        <v>36</v>
      </c>
      <c r="D1549" s="11" t="s">
        <v>192</v>
      </c>
      <c r="E1549" s="11" t="s">
        <v>90</v>
      </c>
      <c r="F1549" s="18">
        <v>26115</v>
      </c>
      <c r="G1549" s="19">
        <v>26115</v>
      </c>
      <c r="H1549" s="11" t="s">
        <v>20</v>
      </c>
      <c r="I1549" s="11" t="s">
        <v>69</v>
      </c>
      <c r="J1549" s="11" t="s">
        <v>194</v>
      </c>
      <c r="K1549" s="11" t="s">
        <v>23</v>
      </c>
      <c r="L1549" s="19">
        <f>VLOOKUP($A1549,'PtEverglades GTs'!$A:$Z,17,0)</f>
        <v>42705</v>
      </c>
      <c r="M1549" s="6">
        <f>VLOOKUP($A1549,'PtEverglades GTs'!$A:$Z,24,0)</f>
        <v>34624.333333333328</v>
      </c>
      <c r="N1549" s="6">
        <f>VLOOKUP($A1549,'PtEverglades GTs'!$A:$Z,25,0)</f>
        <v>50290.304166666661</v>
      </c>
      <c r="O1549" s="6">
        <f>VLOOKUP($A1549,'PtEverglades GTs'!$A:$Z,26,0)</f>
        <v>-15665.970833333327</v>
      </c>
      <c r="P1549" s="6">
        <f t="shared" si="25"/>
        <v>0</v>
      </c>
    </row>
    <row r="1550" spans="1:16" x14ac:dyDescent="0.25">
      <c r="A1550" s="11">
        <v>640795202</v>
      </c>
      <c r="B1550" s="11" t="s">
        <v>30</v>
      </c>
      <c r="C1550" s="11" t="s">
        <v>36</v>
      </c>
      <c r="D1550" s="11" t="s">
        <v>49</v>
      </c>
      <c r="E1550" s="11" t="s">
        <v>477</v>
      </c>
      <c r="F1550" s="18">
        <v>41306</v>
      </c>
      <c r="G1550" s="19">
        <v>41275</v>
      </c>
      <c r="H1550" s="11" t="s">
        <v>20</v>
      </c>
      <c r="I1550" s="11" t="s">
        <v>48</v>
      </c>
      <c r="J1550" s="11" t="s">
        <v>280</v>
      </c>
      <c r="K1550" s="11" t="s">
        <v>23</v>
      </c>
      <c r="L1550" s="19">
        <f>VLOOKUP($A1550,'PtEverglades GTs'!$A:$Z,17,0)</f>
        <v>42705</v>
      </c>
      <c r="M1550" s="6">
        <f>VLOOKUP($A1550,'PtEverglades GTs'!$A:$Z,24,0)</f>
        <v>-22172.04</v>
      </c>
      <c r="N1550" s="6">
        <f>VLOOKUP($A1550,'PtEverglades GTs'!$A:$Z,25,0)</f>
        <v>-4454.6758666666665</v>
      </c>
      <c r="O1550" s="6">
        <f>VLOOKUP($A1550,'PtEverglades GTs'!$A:$Z,26,0)</f>
        <v>-17717.364133333336</v>
      </c>
      <c r="P1550" s="6">
        <f t="shared" si="25"/>
        <v>0</v>
      </c>
    </row>
    <row r="1551" spans="1:16" x14ac:dyDescent="0.25">
      <c r="A1551" s="11">
        <v>50236</v>
      </c>
      <c r="B1551" s="11" t="s">
        <v>30</v>
      </c>
      <c r="C1551" s="11" t="s">
        <v>36</v>
      </c>
      <c r="D1551" s="11" t="s">
        <v>192</v>
      </c>
      <c r="E1551" s="11" t="s">
        <v>90</v>
      </c>
      <c r="F1551" s="18">
        <v>26115</v>
      </c>
      <c r="G1551" s="19">
        <v>26115</v>
      </c>
      <c r="H1551" s="11" t="s">
        <v>20</v>
      </c>
      <c r="I1551" s="11" t="s">
        <v>69</v>
      </c>
      <c r="J1551" s="11" t="s">
        <v>202</v>
      </c>
      <c r="K1551" s="11" t="s">
        <v>23</v>
      </c>
      <c r="L1551" s="19">
        <f>VLOOKUP($A1551,'PtEverglades GTs'!$A:$Z,17,0)</f>
        <v>42705</v>
      </c>
      <c r="M1551" s="6">
        <f>VLOOKUP($A1551,'PtEverglades GTs'!$A:$Z,24,0)</f>
        <v>48619.394999999997</v>
      </c>
      <c r="N1551" s="6">
        <f>VLOOKUP($A1551,'PtEverglades GTs'!$A:$Z,25,0)</f>
        <v>70617.514504166655</v>
      </c>
      <c r="O1551" s="6">
        <f>VLOOKUP($A1551,'PtEverglades GTs'!$A:$Z,26,0)</f>
        <v>-21998.119504166665</v>
      </c>
      <c r="P1551" s="6">
        <f t="shared" si="25"/>
        <v>0</v>
      </c>
    </row>
    <row r="1552" spans="1:16" x14ac:dyDescent="0.25">
      <c r="A1552" s="11">
        <v>50244</v>
      </c>
      <c r="B1552" s="11" t="s">
        <v>30</v>
      </c>
      <c r="C1552" s="11" t="s">
        <v>36</v>
      </c>
      <c r="D1552" s="11" t="s">
        <v>192</v>
      </c>
      <c r="E1552" s="11" t="s">
        <v>90</v>
      </c>
      <c r="F1552" s="18">
        <v>26115</v>
      </c>
      <c r="G1552" s="19">
        <v>26115</v>
      </c>
      <c r="H1552" s="11" t="s">
        <v>20</v>
      </c>
      <c r="I1552" s="11" t="s">
        <v>69</v>
      </c>
      <c r="J1552" s="11" t="s">
        <v>205</v>
      </c>
      <c r="K1552" s="11" t="s">
        <v>23</v>
      </c>
      <c r="L1552" s="19">
        <f>VLOOKUP($A1552,'PtEverglades GTs'!$A:$Z,17,0)</f>
        <v>42705</v>
      </c>
      <c r="M1552" s="6">
        <f>VLOOKUP($A1552,'PtEverglades GTs'!$A:$Z,24,0)</f>
        <v>52092.205000000002</v>
      </c>
      <c r="N1552" s="6">
        <f>VLOOKUP($A1552,'PtEverglades GTs'!$A:$Z,25,0)</f>
        <v>75661.61666249999</v>
      </c>
      <c r="O1552" s="6">
        <f>VLOOKUP($A1552,'PtEverglades GTs'!$A:$Z,26,0)</f>
        <v>-23569.411662499999</v>
      </c>
      <c r="P1552" s="6">
        <f t="shared" si="25"/>
        <v>0</v>
      </c>
    </row>
    <row r="1553" spans="1:16" x14ac:dyDescent="0.25">
      <c r="A1553" s="11">
        <v>640795208</v>
      </c>
      <c r="B1553" s="11" t="s">
        <v>30</v>
      </c>
      <c r="C1553" s="11" t="s">
        <v>36</v>
      </c>
      <c r="D1553" s="11" t="s">
        <v>49</v>
      </c>
      <c r="E1553" s="11" t="s">
        <v>477</v>
      </c>
      <c r="F1553" s="18">
        <v>41306</v>
      </c>
      <c r="G1553" s="19">
        <v>41306</v>
      </c>
      <c r="H1553" s="11" t="s">
        <v>20</v>
      </c>
      <c r="I1553" s="11" t="s">
        <v>48</v>
      </c>
      <c r="J1553" s="11" t="s">
        <v>407</v>
      </c>
      <c r="K1553" s="11" t="s">
        <v>23</v>
      </c>
      <c r="L1553" s="19">
        <f>VLOOKUP($A1553,'PtEverglades GTs'!$A:$Z,17,0)</f>
        <v>42705</v>
      </c>
      <c r="M1553" s="6">
        <f>VLOOKUP($A1553,'PtEverglades GTs'!$A:$Z,24,0)</f>
        <v>-26403.446666666663</v>
      </c>
      <c r="N1553" s="6">
        <f>VLOOKUP($A1553,'PtEverglades GTs'!$A:$Z,25,0)</f>
        <v>-5304.8231499999993</v>
      </c>
      <c r="O1553" s="6">
        <f>VLOOKUP($A1553,'PtEverglades GTs'!$A:$Z,26,0)</f>
        <v>-21098.623516666667</v>
      </c>
      <c r="P1553" s="6">
        <f t="shared" si="25"/>
        <v>0</v>
      </c>
    </row>
    <row r="1554" spans="1:16" x14ac:dyDescent="0.25">
      <c r="A1554" s="11">
        <v>640795205</v>
      </c>
      <c r="B1554" s="11" t="s">
        <v>30</v>
      </c>
      <c r="C1554" s="11" t="s">
        <v>36</v>
      </c>
      <c r="D1554" s="11" t="s">
        <v>49</v>
      </c>
      <c r="E1554" s="11" t="s">
        <v>477</v>
      </c>
      <c r="F1554" s="18">
        <v>41306</v>
      </c>
      <c r="G1554" s="19">
        <v>41275</v>
      </c>
      <c r="H1554" s="11" t="s">
        <v>20</v>
      </c>
      <c r="I1554" s="11" t="s">
        <v>48</v>
      </c>
      <c r="J1554" s="11" t="s">
        <v>52</v>
      </c>
      <c r="K1554" s="11" t="s">
        <v>23</v>
      </c>
      <c r="L1554" s="19">
        <f>VLOOKUP($A1554,'PtEverglades GTs'!$A:$Z,17,0)</f>
        <v>42705</v>
      </c>
      <c r="M1554" s="6">
        <f>VLOOKUP($A1554,'PtEverglades GTs'!$A:$Z,24,0)</f>
        <v>-27862.880833333333</v>
      </c>
      <c r="N1554" s="6">
        <f>VLOOKUP($A1554,'PtEverglades GTs'!$A:$Z,25,0)</f>
        <v>-5598.0507687500003</v>
      </c>
      <c r="O1554" s="6">
        <f>VLOOKUP($A1554,'PtEverglades GTs'!$A:$Z,26,0)</f>
        <v>-22264.83006458333</v>
      </c>
      <c r="P1554" s="6">
        <f t="shared" si="25"/>
        <v>0</v>
      </c>
    </row>
    <row r="1555" spans="1:16" x14ac:dyDescent="0.25">
      <c r="A1555" s="11">
        <v>50253</v>
      </c>
      <c r="B1555" s="11" t="s">
        <v>30</v>
      </c>
      <c r="C1555" s="11" t="s">
        <v>36</v>
      </c>
      <c r="D1555" s="11" t="s">
        <v>192</v>
      </c>
      <c r="E1555" s="11" t="s">
        <v>58</v>
      </c>
      <c r="F1555" s="18">
        <v>33055</v>
      </c>
      <c r="G1555" s="19">
        <v>33055</v>
      </c>
      <c r="H1555" s="11" t="s">
        <v>20</v>
      </c>
      <c r="I1555" s="11" t="s">
        <v>69</v>
      </c>
      <c r="J1555" s="11" t="s">
        <v>206</v>
      </c>
      <c r="K1555" s="11" t="s">
        <v>23</v>
      </c>
      <c r="L1555" s="19">
        <f>VLOOKUP($A1555,'PtEverglades GTs'!$A:$Z,17,0)</f>
        <v>42705</v>
      </c>
      <c r="M1555" s="6">
        <f>VLOOKUP($A1555,'PtEverglades GTs'!$A:$Z,24,0)</f>
        <v>113444.76</v>
      </c>
      <c r="N1555" s="6">
        <f>VLOOKUP($A1555,'PtEverglades GTs'!$A:$Z,25,0)</f>
        <v>144317.12386666666</v>
      </c>
      <c r="O1555" s="6">
        <f>VLOOKUP($A1555,'PtEverglades GTs'!$A:$Z,26,0)</f>
        <v>-30872.363866666677</v>
      </c>
      <c r="P1555" s="6">
        <f t="shared" si="25"/>
        <v>0</v>
      </c>
    </row>
    <row r="1556" spans="1:16" x14ac:dyDescent="0.25">
      <c r="A1556" s="11">
        <v>50289</v>
      </c>
      <c r="B1556" s="11" t="s">
        <v>30</v>
      </c>
      <c r="C1556" s="11" t="s">
        <v>36</v>
      </c>
      <c r="D1556" s="11" t="s">
        <v>192</v>
      </c>
      <c r="E1556" s="11" t="s">
        <v>90</v>
      </c>
      <c r="F1556" s="18">
        <v>26115</v>
      </c>
      <c r="G1556" s="19">
        <v>26115</v>
      </c>
      <c r="H1556" s="11" t="s">
        <v>20</v>
      </c>
      <c r="I1556" s="11" t="s">
        <v>69</v>
      </c>
      <c r="J1556" s="11" t="s">
        <v>209</v>
      </c>
      <c r="K1556" s="11" t="s">
        <v>23</v>
      </c>
      <c r="L1556" s="19">
        <f>VLOOKUP($A1556,'PtEverglades GTs'!$A:$Z,17,0)</f>
        <v>42705</v>
      </c>
      <c r="M1556" s="6">
        <f>VLOOKUP($A1556,'PtEverglades GTs'!$A:$Z,24,0)</f>
        <v>74021.09</v>
      </c>
      <c r="N1556" s="6">
        <f>VLOOKUP($A1556,'PtEverglades GTs'!$A:$Z,25,0)</f>
        <v>107512.34459166665</v>
      </c>
      <c r="O1556" s="6">
        <f>VLOOKUP($A1556,'PtEverglades GTs'!$A:$Z,26,0)</f>
        <v>-33491.254591666657</v>
      </c>
      <c r="P1556" s="6">
        <f t="shared" si="25"/>
        <v>0</v>
      </c>
    </row>
    <row r="1557" spans="1:16" x14ac:dyDescent="0.25">
      <c r="A1557" s="11">
        <v>50423</v>
      </c>
      <c r="B1557" s="11" t="s">
        <v>30</v>
      </c>
      <c r="C1557" s="11" t="s">
        <v>36</v>
      </c>
      <c r="D1557" s="11" t="s">
        <v>192</v>
      </c>
      <c r="E1557" s="11" t="s">
        <v>90</v>
      </c>
      <c r="F1557" s="18">
        <v>26115</v>
      </c>
      <c r="G1557" s="19">
        <v>26115</v>
      </c>
      <c r="H1557" s="11" t="s">
        <v>20</v>
      </c>
      <c r="I1557" s="11" t="s">
        <v>69</v>
      </c>
      <c r="J1557" s="11" t="s">
        <v>224</v>
      </c>
      <c r="K1557" s="11" t="s">
        <v>23</v>
      </c>
      <c r="L1557" s="19">
        <f>VLOOKUP($A1557,'PtEverglades GTs'!$A:$Z,17,0)</f>
        <v>42705</v>
      </c>
      <c r="M1557" s="6">
        <f>VLOOKUP($A1557,'PtEverglades GTs'!$A:$Z,24,0)</f>
        <v>138240.57499999998</v>
      </c>
      <c r="N1557" s="6">
        <f>VLOOKUP($A1557,'PtEverglades GTs'!$A:$Z,25,0)</f>
        <v>200788.29535416665</v>
      </c>
      <c r="O1557" s="6">
        <f>VLOOKUP($A1557,'PtEverglades GTs'!$A:$Z,26,0)</f>
        <v>-62547.72035416666</v>
      </c>
      <c r="P1557" s="6">
        <f t="shared" si="25"/>
        <v>0</v>
      </c>
    </row>
    <row r="1558" spans="1:16" x14ac:dyDescent="0.25">
      <c r="A1558" s="11">
        <v>640795193</v>
      </c>
      <c r="B1558" s="11" t="s">
        <v>30</v>
      </c>
      <c r="C1558" s="11" t="s">
        <v>36</v>
      </c>
      <c r="D1558" s="11" t="s">
        <v>49</v>
      </c>
      <c r="E1558" s="11" t="s">
        <v>477</v>
      </c>
      <c r="F1558" s="18">
        <v>41306</v>
      </c>
      <c r="G1558" s="19">
        <v>41275</v>
      </c>
      <c r="H1558" s="11" t="s">
        <v>20</v>
      </c>
      <c r="I1558" s="11" t="s">
        <v>48</v>
      </c>
      <c r="J1558" s="11" t="s">
        <v>265</v>
      </c>
      <c r="K1558" s="11" t="s">
        <v>23</v>
      </c>
      <c r="L1558" s="19">
        <f>VLOOKUP($A1558,'PtEverglades GTs'!$A:$Z,17,0)</f>
        <v>42705</v>
      </c>
      <c r="M1558" s="6">
        <f>VLOOKUP($A1558,'PtEverglades GTs'!$A:$Z,24,0)</f>
        <v>-73081.387499999997</v>
      </c>
      <c r="N1558" s="6">
        <f>VLOOKUP($A1558,'PtEverglades GTs'!$A:$Z,25,0)</f>
        <v>-14683.092302083332</v>
      </c>
      <c r="O1558" s="6">
        <f>VLOOKUP($A1558,'PtEverglades GTs'!$A:$Z,26,0)</f>
        <v>-58398.295197916654</v>
      </c>
      <c r="P1558" s="6">
        <f t="shared" si="25"/>
        <v>0</v>
      </c>
    </row>
    <row r="1559" spans="1:16" x14ac:dyDescent="0.25">
      <c r="A1559" s="11">
        <v>50335</v>
      </c>
      <c r="B1559" s="11" t="s">
        <v>30</v>
      </c>
      <c r="C1559" s="11" t="s">
        <v>36</v>
      </c>
      <c r="D1559" s="11" t="s">
        <v>192</v>
      </c>
      <c r="E1559" s="11" t="s">
        <v>34</v>
      </c>
      <c r="F1559" s="18">
        <v>27576</v>
      </c>
      <c r="G1559" s="19">
        <v>27576</v>
      </c>
      <c r="H1559" s="11" t="s">
        <v>20</v>
      </c>
      <c r="I1559" s="11" t="s">
        <v>69</v>
      </c>
      <c r="J1559" s="11" t="s">
        <v>212</v>
      </c>
      <c r="K1559" s="11" t="s">
        <v>23</v>
      </c>
      <c r="L1559" s="19">
        <f>VLOOKUP($A1559,'PtEverglades GTs'!$A:$Z,17,0)</f>
        <v>42705</v>
      </c>
      <c r="M1559" s="6">
        <f>VLOOKUP($A1559,'PtEverglades GTs'!$A:$Z,24,0)</f>
        <v>201303.52916666667</v>
      </c>
      <c r="N1559" s="6">
        <f>VLOOKUP($A1559,'PtEverglades GTs'!$A:$Z,25,0)</f>
        <v>284742.53969791665</v>
      </c>
      <c r="O1559" s="6">
        <f>VLOOKUP($A1559,'PtEverglades GTs'!$A:$Z,26,0)</f>
        <v>-83439.010531249995</v>
      </c>
      <c r="P1559" s="6">
        <f t="shared" si="25"/>
        <v>0</v>
      </c>
    </row>
    <row r="1560" spans="1:16" x14ac:dyDescent="0.25">
      <c r="A1560" s="11">
        <v>50272</v>
      </c>
      <c r="B1560" s="11" t="s">
        <v>30</v>
      </c>
      <c r="C1560" s="11" t="s">
        <v>36</v>
      </c>
      <c r="D1560" s="11" t="s">
        <v>192</v>
      </c>
      <c r="E1560" s="11" t="s">
        <v>90</v>
      </c>
      <c r="F1560" s="18">
        <v>26115</v>
      </c>
      <c r="G1560" s="19">
        <v>26115</v>
      </c>
      <c r="H1560" s="11" t="s">
        <v>20</v>
      </c>
      <c r="I1560" s="11" t="s">
        <v>69</v>
      </c>
      <c r="J1560" s="11" t="s">
        <v>207</v>
      </c>
      <c r="K1560" s="11" t="s">
        <v>23</v>
      </c>
      <c r="L1560" s="19">
        <f>VLOOKUP($A1560,'PtEverglades GTs'!$A:$Z,17,0)</f>
        <v>42705</v>
      </c>
      <c r="M1560" s="6">
        <f>VLOOKUP($A1560,'PtEverglades GTs'!$A:$Z,24,0)</f>
        <v>210619.91499999998</v>
      </c>
      <c r="N1560" s="6">
        <f>VLOOKUP($A1560,'PtEverglades GTs'!$A:$Z,25,0)</f>
        <v>305916.07140416664</v>
      </c>
      <c r="O1560" s="6">
        <f>VLOOKUP($A1560,'PtEverglades GTs'!$A:$Z,26,0)</f>
        <v>-95296.156404166672</v>
      </c>
      <c r="P1560" s="6">
        <f t="shared" si="25"/>
        <v>0</v>
      </c>
    </row>
    <row r="1561" spans="1:16" x14ac:dyDescent="0.25">
      <c r="A1561" s="11">
        <v>50310</v>
      </c>
      <c r="B1561" s="11" t="s">
        <v>30</v>
      </c>
      <c r="C1561" s="11" t="s">
        <v>36</v>
      </c>
      <c r="D1561" s="11" t="s">
        <v>192</v>
      </c>
      <c r="E1561" s="11" t="s">
        <v>90</v>
      </c>
      <c r="F1561" s="18">
        <v>26115</v>
      </c>
      <c r="G1561" s="19">
        <v>26115</v>
      </c>
      <c r="H1561" s="11" t="s">
        <v>20</v>
      </c>
      <c r="I1561" s="11" t="s">
        <v>69</v>
      </c>
      <c r="J1561" s="11" t="s">
        <v>210</v>
      </c>
      <c r="K1561" s="11" t="s">
        <v>23</v>
      </c>
      <c r="L1561" s="19">
        <f>VLOOKUP($A1561,'PtEverglades GTs'!$A:$Z,17,0)</f>
        <v>42705</v>
      </c>
      <c r="M1561" s="6">
        <f>VLOOKUP($A1561,'PtEverglades GTs'!$A:$Z,24,0)</f>
        <v>213202.33</v>
      </c>
      <c r="N1561" s="6">
        <f>VLOOKUP($A1561,'PtEverglades GTs'!$A:$Z,25,0)</f>
        <v>309666.91405833338</v>
      </c>
      <c r="O1561" s="6">
        <f>VLOOKUP($A1561,'PtEverglades GTs'!$A:$Z,26,0)</f>
        <v>-96464.584058333377</v>
      </c>
      <c r="P1561" s="6">
        <f t="shared" si="25"/>
        <v>0</v>
      </c>
    </row>
    <row r="1562" spans="1:16" x14ac:dyDescent="0.25">
      <c r="A1562" s="11">
        <v>50417</v>
      </c>
      <c r="B1562" s="11" t="s">
        <v>30</v>
      </c>
      <c r="C1562" s="11" t="s">
        <v>36</v>
      </c>
      <c r="D1562" s="11" t="s">
        <v>192</v>
      </c>
      <c r="E1562" s="11" t="s">
        <v>90</v>
      </c>
      <c r="F1562" s="18">
        <v>26115</v>
      </c>
      <c r="G1562" s="19">
        <v>26115</v>
      </c>
      <c r="H1562" s="11" t="s">
        <v>20</v>
      </c>
      <c r="I1562" s="11" t="s">
        <v>69</v>
      </c>
      <c r="J1562" s="11" t="s">
        <v>222</v>
      </c>
      <c r="K1562" s="11" t="s">
        <v>23</v>
      </c>
      <c r="L1562" s="19">
        <f>VLOOKUP($A1562,'PtEverglades GTs'!$A:$Z,17,0)</f>
        <v>42705</v>
      </c>
      <c r="M1562" s="6">
        <f>VLOOKUP($A1562,'PtEverglades GTs'!$A:$Z,24,0)</f>
        <v>233141.13166666665</v>
      </c>
      <c r="N1562" s="6">
        <f>VLOOKUP($A1562,'PtEverglades GTs'!$A:$Z,25,0)</f>
        <v>338627.14677916671</v>
      </c>
      <c r="O1562" s="6">
        <f>VLOOKUP($A1562,'PtEverglades GTs'!$A:$Z,26,0)</f>
        <v>-105486.01511250004</v>
      </c>
      <c r="P1562" s="6">
        <f t="shared" si="25"/>
        <v>0</v>
      </c>
    </row>
    <row r="1563" spans="1:16" x14ac:dyDescent="0.25">
      <c r="A1563" s="11">
        <v>50204</v>
      </c>
      <c r="B1563" s="11" t="s">
        <v>30</v>
      </c>
      <c r="C1563" s="11" t="s">
        <v>36</v>
      </c>
      <c r="D1563" s="11" t="s">
        <v>192</v>
      </c>
      <c r="E1563" s="11" t="s">
        <v>138</v>
      </c>
      <c r="F1563" s="18">
        <v>34151</v>
      </c>
      <c r="G1563" s="19">
        <v>34151</v>
      </c>
      <c r="H1563" s="11" t="s">
        <v>20</v>
      </c>
      <c r="I1563" s="11" t="s">
        <v>69</v>
      </c>
      <c r="J1563" s="11" t="s">
        <v>198</v>
      </c>
      <c r="K1563" s="11" t="s">
        <v>23</v>
      </c>
      <c r="L1563" s="19">
        <f>VLOOKUP($A1563,'PtEverglades GTs'!$A:$Z,17,0)</f>
        <v>42705</v>
      </c>
      <c r="M1563" s="6">
        <f>VLOOKUP($A1563,'PtEverglades GTs'!$A:$Z,24,0)</f>
        <v>513490.8075</v>
      </c>
      <c r="N1563" s="6">
        <f>VLOOKUP($A1563,'PtEverglades GTs'!$A:$Z,25,0)</f>
        <v>638610.0904104166</v>
      </c>
      <c r="O1563" s="6">
        <f>VLOOKUP($A1563,'PtEverglades GTs'!$A:$Z,26,0)</f>
        <v>-125119.28291041663</v>
      </c>
      <c r="P1563" s="6">
        <f t="shared" si="25"/>
        <v>0</v>
      </c>
    </row>
    <row r="1564" spans="1:16" x14ac:dyDescent="0.25">
      <c r="A1564" s="11">
        <v>683811440</v>
      </c>
      <c r="B1564" s="11" t="s">
        <v>30</v>
      </c>
      <c r="C1564" s="11" t="s">
        <v>36</v>
      </c>
      <c r="D1564" s="11" t="s">
        <v>49</v>
      </c>
      <c r="E1564" s="11" t="s">
        <v>466</v>
      </c>
      <c r="F1564" s="18">
        <v>41913</v>
      </c>
      <c r="G1564" s="19">
        <v>41913</v>
      </c>
      <c r="H1564" s="11" t="s">
        <v>20</v>
      </c>
      <c r="I1564" s="11" t="s">
        <v>48</v>
      </c>
      <c r="J1564" s="11" t="s">
        <v>407</v>
      </c>
      <c r="K1564" s="11" t="s">
        <v>23</v>
      </c>
      <c r="L1564" s="19">
        <f>VLOOKUP($A1564,'PtEverglades GTs'!$A:$Z,17,0)</f>
        <v>42705</v>
      </c>
      <c r="M1564" s="6">
        <f>VLOOKUP($A1564,'PtEverglades GTs'!$A:$Z,24,0)</f>
        <v>-124523.85916666665</v>
      </c>
      <c r="N1564" s="6">
        <f>VLOOKUP($A1564,'PtEverglades GTs'!$A:$Z,25,0)</f>
        <v>-16251.344014583334</v>
      </c>
      <c r="O1564" s="6">
        <f>VLOOKUP($A1564,'PtEverglades GTs'!$A:$Z,26,0)</f>
        <v>-108272.51515208332</v>
      </c>
      <c r="P1564" s="6">
        <f t="shared" si="25"/>
        <v>0</v>
      </c>
    </row>
    <row r="1565" spans="1:16" x14ac:dyDescent="0.25">
      <c r="A1565" s="11">
        <v>50239</v>
      </c>
      <c r="B1565" s="11" t="s">
        <v>30</v>
      </c>
      <c r="C1565" s="11" t="s">
        <v>36</v>
      </c>
      <c r="D1565" s="11" t="s">
        <v>192</v>
      </c>
      <c r="E1565" s="11" t="s">
        <v>90</v>
      </c>
      <c r="F1565" s="18">
        <v>26115</v>
      </c>
      <c r="G1565" s="19">
        <v>26115</v>
      </c>
      <c r="H1565" s="11" t="s">
        <v>20</v>
      </c>
      <c r="I1565" s="11" t="s">
        <v>69</v>
      </c>
      <c r="J1565" s="11" t="s">
        <v>203</v>
      </c>
      <c r="K1565" s="11" t="s">
        <v>23</v>
      </c>
      <c r="L1565" s="19">
        <f>VLOOKUP($A1565,'PtEverglades GTs'!$A:$Z,17,0)</f>
        <v>42705</v>
      </c>
      <c r="M1565" s="6">
        <f>VLOOKUP($A1565,'PtEverglades GTs'!$A:$Z,24,0)</f>
        <v>276992.0083333333</v>
      </c>
      <c r="N1565" s="6">
        <f>VLOOKUP($A1565,'PtEverglades GTs'!$A:$Z,25,0)</f>
        <v>402318.59777083335</v>
      </c>
      <c r="O1565" s="6">
        <f>VLOOKUP($A1565,'PtEverglades GTs'!$A:$Z,26,0)</f>
        <v>-125326.58943750004</v>
      </c>
      <c r="P1565" s="6">
        <f t="shared" si="25"/>
        <v>0</v>
      </c>
    </row>
    <row r="1566" spans="1:16" x14ac:dyDescent="0.25">
      <c r="A1566" s="11">
        <v>50178</v>
      </c>
      <c r="B1566" s="11" t="s">
        <v>30</v>
      </c>
      <c r="C1566" s="11" t="s">
        <v>36</v>
      </c>
      <c r="D1566" s="11" t="s">
        <v>192</v>
      </c>
      <c r="E1566" s="11" t="s">
        <v>34</v>
      </c>
      <c r="F1566" s="18">
        <v>27576</v>
      </c>
      <c r="G1566" s="19">
        <v>27576</v>
      </c>
      <c r="H1566" s="11" t="s">
        <v>20</v>
      </c>
      <c r="I1566" s="11" t="s">
        <v>69</v>
      </c>
      <c r="J1566" s="11" t="s">
        <v>196</v>
      </c>
      <c r="K1566" s="11" t="s">
        <v>23</v>
      </c>
      <c r="L1566" s="19">
        <f>VLOOKUP($A1566,'PtEverglades GTs'!$A:$Z,17,0)</f>
        <v>42705</v>
      </c>
      <c r="M1566" s="6">
        <f>VLOOKUP($A1566,'PtEverglades GTs'!$A:$Z,24,0)</f>
        <v>305483.28249999997</v>
      </c>
      <c r="N1566" s="6">
        <f>VLOOKUP($A1566,'PtEverglades GTs'!$A:$Z,25,0)</f>
        <v>432104.11834791664</v>
      </c>
      <c r="O1566" s="6">
        <f>VLOOKUP($A1566,'PtEverglades GTs'!$A:$Z,26,0)</f>
        <v>-126620.83584791666</v>
      </c>
      <c r="P1566" s="6">
        <f t="shared" si="25"/>
        <v>0</v>
      </c>
    </row>
    <row r="1567" spans="1:16" x14ac:dyDescent="0.25">
      <c r="A1567" s="11">
        <v>50369</v>
      </c>
      <c r="B1567" s="11" t="s">
        <v>30</v>
      </c>
      <c r="C1567" s="11" t="s">
        <v>36</v>
      </c>
      <c r="D1567" s="11" t="s">
        <v>192</v>
      </c>
      <c r="E1567" s="11" t="s">
        <v>34</v>
      </c>
      <c r="F1567" s="18">
        <v>27576</v>
      </c>
      <c r="G1567" s="19">
        <v>27576</v>
      </c>
      <c r="H1567" s="11" t="s">
        <v>20</v>
      </c>
      <c r="I1567" s="11" t="s">
        <v>69</v>
      </c>
      <c r="J1567" s="11" t="s">
        <v>215</v>
      </c>
      <c r="K1567" s="11" t="s">
        <v>23</v>
      </c>
      <c r="L1567" s="19">
        <f>VLOOKUP($A1567,'PtEverglades GTs'!$A:$Z,17,0)</f>
        <v>42705</v>
      </c>
      <c r="M1567" s="6">
        <f>VLOOKUP($A1567,'PtEverglades GTs'!$A:$Z,24,0)</f>
        <v>322915.75249999994</v>
      </c>
      <c r="N1567" s="6">
        <f>VLOOKUP($A1567,'PtEverglades GTs'!$A:$Z,25,0)</f>
        <v>456762.23195624998</v>
      </c>
      <c r="O1567" s="6">
        <f>VLOOKUP($A1567,'PtEverglades GTs'!$A:$Z,26,0)</f>
        <v>-133846.47945624997</v>
      </c>
      <c r="P1567" s="6">
        <f t="shared" si="25"/>
        <v>0</v>
      </c>
    </row>
    <row r="1568" spans="1:16" x14ac:dyDescent="0.25">
      <c r="A1568" s="11">
        <v>50366</v>
      </c>
      <c r="B1568" s="11" t="s">
        <v>30</v>
      </c>
      <c r="C1568" s="11" t="s">
        <v>36</v>
      </c>
      <c r="D1568" s="11" t="s">
        <v>192</v>
      </c>
      <c r="E1568" s="11" t="s">
        <v>34</v>
      </c>
      <c r="F1568" s="18">
        <v>27576</v>
      </c>
      <c r="G1568" s="19">
        <v>27576</v>
      </c>
      <c r="H1568" s="11" t="s">
        <v>20</v>
      </c>
      <c r="I1568" s="11" t="s">
        <v>69</v>
      </c>
      <c r="J1568" s="11" t="s">
        <v>214</v>
      </c>
      <c r="K1568" s="11" t="s">
        <v>23</v>
      </c>
      <c r="L1568" s="19">
        <f>VLOOKUP($A1568,'PtEverglades GTs'!$A:$Z,17,0)</f>
        <v>42705</v>
      </c>
      <c r="M1568" s="6">
        <f>VLOOKUP($A1568,'PtEverglades GTs'!$A:$Z,24,0)</f>
        <v>383099.28249999997</v>
      </c>
      <c r="N1568" s="6">
        <f>VLOOKUP($A1568,'PtEverglades GTs'!$A:$Z,25,0)</f>
        <v>541891.45168125001</v>
      </c>
      <c r="O1568" s="6">
        <f>VLOOKUP($A1568,'PtEverglades GTs'!$A:$Z,26,0)</f>
        <v>-158792.16918125001</v>
      </c>
      <c r="P1568" s="6">
        <f t="shared" si="25"/>
        <v>0</v>
      </c>
    </row>
    <row r="1569" spans="1:18" x14ac:dyDescent="0.25">
      <c r="A1569" s="11">
        <v>683811485</v>
      </c>
      <c r="B1569" s="11" t="s">
        <v>30</v>
      </c>
      <c r="C1569" s="11" t="s">
        <v>36</v>
      </c>
      <c r="D1569" s="11" t="s">
        <v>49</v>
      </c>
      <c r="E1569" s="11" t="s">
        <v>466</v>
      </c>
      <c r="F1569" s="18">
        <v>41913</v>
      </c>
      <c r="G1569" s="19">
        <v>41913</v>
      </c>
      <c r="H1569" s="11" t="s">
        <v>20</v>
      </c>
      <c r="I1569" s="11" t="s">
        <v>48</v>
      </c>
      <c r="J1569" s="11" t="s">
        <v>407</v>
      </c>
      <c r="K1569" s="11" t="s">
        <v>23</v>
      </c>
      <c r="L1569" s="19">
        <f>VLOOKUP($A1569,'PtEverglades GTs'!$A:$Z,17,0)</f>
        <v>42705</v>
      </c>
      <c r="M1569" s="6">
        <f>VLOOKUP($A1569,'PtEverglades GTs'!$A:$Z,24,0)</f>
        <v>-163311.01416666666</v>
      </c>
      <c r="N1569" s="6">
        <f>VLOOKUP($A1569,'PtEverglades GTs'!$A:$Z,25,0)</f>
        <v>-21313.373102083333</v>
      </c>
      <c r="O1569" s="6">
        <f>VLOOKUP($A1569,'PtEverglades GTs'!$A:$Z,26,0)</f>
        <v>-141997.64106458332</v>
      </c>
      <c r="P1569" s="6">
        <f t="shared" si="25"/>
        <v>0</v>
      </c>
    </row>
    <row r="1570" spans="1:18" x14ac:dyDescent="0.25">
      <c r="A1570" s="11">
        <v>50618783</v>
      </c>
      <c r="B1570" s="11" t="s">
        <v>30</v>
      </c>
      <c r="C1570" s="11" t="s">
        <v>36</v>
      </c>
      <c r="D1570" s="11" t="s">
        <v>312</v>
      </c>
      <c r="E1570" s="11" t="s">
        <v>390</v>
      </c>
      <c r="F1570" s="18">
        <v>38200</v>
      </c>
      <c r="G1570" s="19">
        <v>38200</v>
      </c>
      <c r="H1570" s="11" t="s">
        <v>20</v>
      </c>
      <c r="I1570" s="11" t="s">
        <v>55</v>
      </c>
      <c r="J1570" s="11" t="s">
        <v>315</v>
      </c>
      <c r="K1570" s="11" t="s">
        <v>23</v>
      </c>
      <c r="L1570" s="19">
        <f>VLOOKUP($A1570,'PtEverglades GTs'!$A:$Z,17,0)</f>
        <v>42705</v>
      </c>
      <c r="M1570" s="6">
        <f>VLOOKUP($A1570,'PtEverglades GTs'!$A:$Z,24,0)</f>
        <v>-325228.75</v>
      </c>
      <c r="N1570" s="6">
        <f>VLOOKUP($A1570,'PtEverglades GTs'!$A:$Z,25,0)</f>
        <v>-120766.40468750001</v>
      </c>
      <c r="O1570" s="6">
        <f>VLOOKUP($A1570,'PtEverglades GTs'!$A:$Z,26,0)</f>
        <v>-204462.34531249999</v>
      </c>
      <c r="P1570" s="6">
        <f t="shared" si="25"/>
        <v>0</v>
      </c>
    </row>
    <row r="1571" spans="1:18" x14ac:dyDescent="0.25">
      <c r="A1571" s="11">
        <v>50220</v>
      </c>
      <c r="B1571" s="11" t="s">
        <v>30</v>
      </c>
      <c r="C1571" s="11" t="s">
        <v>36</v>
      </c>
      <c r="D1571" s="11" t="s">
        <v>192</v>
      </c>
      <c r="E1571" s="11" t="s">
        <v>34</v>
      </c>
      <c r="F1571" s="18">
        <v>27576</v>
      </c>
      <c r="G1571" s="19">
        <v>27576</v>
      </c>
      <c r="H1571" s="11" t="s">
        <v>20</v>
      </c>
      <c r="I1571" s="11" t="s">
        <v>69</v>
      </c>
      <c r="J1571" s="11" t="s">
        <v>199</v>
      </c>
      <c r="K1571" s="11" t="s">
        <v>23</v>
      </c>
      <c r="L1571" s="19">
        <f>VLOOKUP($A1571,'PtEverglades GTs'!$A:$Z,17,0)</f>
        <v>42705</v>
      </c>
      <c r="M1571" s="6">
        <f>VLOOKUP($A1571,'PtEverglades GTs'!$A:$Z,24,0)</f>
        <v>762047.98083333322</v>
      </c>
      <c r="N1571" s="6">
        <f>VLOOKUP($A1571,'PtEverglades GTs'!$A:$Z,25,0)</f>
        <v>1077911.9218770834</v>
      </c>
      <c r="O1571" s="6">
        <f>VLOOKUP($A1571,'PtEverglades GTs'!$A:$Z,26,0)</f>
        <v>-315863.94104375021</v>
      </c>
      <c r="P1571" s="6">
        <f t="shared" si="25"/>
        <v>0</v>
      </c>
    </row>
    <row r="1572" spans="1:18" x14ac:dyDescent="0.25">
      <c r="A1572" s="11">
        <v>50194</v>
      </c>
      <c r="B1572" s="11" t="s">
        <v>30</v>
      </c>
      <c r="C1572" s="11" t="s">
        <v>36</v>
      </c>
      <c r="D1572" s="11" t="s">
        <v>192</v>
      </c>
      <c r="E1572" s="11" t="s">
        <v>34</v>
      </c>
      <c r="F1572" s="18">
        <v>27576</v>
      </c>
      <c r="G1572" s="19">
        <v>27576</v>
      </c>
      <c r="H1572" s="11" t="s">
        <v>20</v>
      </c>
      <c r="I1572" s="11" t="s">
        <v>69</v>
      </c>
      <c r="J1572" s="11" t="s">
        <v>197</v>
      </c>
      <c r="K1572" s="11" t="s">
        <v>23</v>
      </c>
      <c r="L1572" s="19">
        <f>VLOOKUP($A1572,'PtEverglades GTs'!$A:$Z,17,0)</f>
        <v>42705</v>
      </c>
      <c r="M1572" s="6">
        <f>VLOOKUP($A1572,'PtEverglades GTs'!$A:$Z,24,0)</f>
        <v>1814023.2916666665</v>
      </c>
      <c r="N1572" s="6">
        <f>VLOOKUP($A1572,'PtEverglades GTs'!$A:$Z,25,0)</f>
        <v>2565924.1769791665</v>
      </c>
      <c r="O1572" s="6">
        <f>VLOOKUP($A1572,'PtEverglades GTs'!$A:$Z,26,0)</f>
        <v>-751900.88531249994</v>
      </c>
      <c r="P1572" s="6">
        <f t="shared" si="25"/>
        <v>0</v>
      </c>
    </row>
    <row r="1573" spans="1:18" s="46" customFormat="1" x14ac:dyDescent="0.25">
      <c r="A1573" s="53">
        <v>631475807</v>
      </c>
      <c r="B1573" s="53" t="s">
        <v>16</v>
      </c>
      <c r="C1573" s="53" t="s">
        <v>17</v>
      </c>
      <c r="D1573" s="53" t="s">
        <v>71</v>
      </c>
      <c r="E1573" s="53" t="s">
        <v>471</v>
      </c>
      <c r="F1573" s="18">
        <v>40787</v>
      </c>
      <c r="G1573" s="19">
        <v>40787</v>
      </c>
      <c r="H1573" s="53" t="s">
        <v>20</v>
      </c>
      <c r="I1573" s="53" t="s">
        <v>48</v>
      </c>
      <c r="J1573" s="53" t="s">
        <v>468</v>
      </c>
      <c r="K1573" s="53" t="s">
        <v>23</v>
      </c>
      <c r="L1573" s="19">
        <f>VLOOKUP($A1573,'FtMyers GTs'!$A:$Z,17,0)</f>
        <v>42522</v>
      </c>
      <c r="M1573" s="50">
        <f>VLOOKUP($A1573,'FtMyers GTs'!$A:$Z,24,0)</f>
        <v>1213464.186</v>
      </c>
      <c r="N1573" s="50">
        <f>VLOOKUP($A1573,'FtMyers GTs'!$A:$Z,25,0)</f>
        <v>234461.8123245</v>
      </c>
      <c r="O1573" s="50">
        <f>VLOOKUP($A1573,'FtMyers GTs'!$A:$Z,26,0)</f>
        <v>979002.37367550016</v>
      </c>
      <c r="P1573" s="50">
        <f t="shared" si="25"/>
        <v>0</v>
      </c>
      <c r="Q1573" s="50"/>
      <c r="R1573" s="50"/>
    </row>
    <row r="1574" spans="1:18" x14ac:dyDescent="0.25">
      <c r="A1574" s="53">
        <v>80053766</v>
      </c>
      <c r="B1574" s="53" t="s">
        <v>16</v>
      </c>
      <c r="C1574" s="53" t="s">
        <v>17</v>
      </c>
      <c r="D1574" s="53" t="s">
        <v>309</v>
      </c>
      <c r="E1574" s="53" t="s">
        <v>424</v>
      </c>
      <c r="F1574" s="18">
        <v>38991</v>
      </c>
      <c r="G1574" s="19">
        <v>38991</v>
      </c>
      <c r="H1574" s="53" t="s">
        <v>20</v>
      </c>
      <c r="I1574" s="53" t="s">
        <v>55</v>
      </c>
      <c r="J1574" s="53" t="s">
        <v>316</v>
      </c>
      <c r="K1574" s="53" t="s">
        <v>23</v>
      </c>
      <c r="L1574" s="19">
        <f>VLOOKUP($A1574,'FtMyers GTs'!$A:$Z,17,0)</f>
        <v>42522</v>
      </c>
      <c r="M1574" s="50">
        <f>VLOOKUP($A1574,'FtMyers GTs'!$A:$Z,24,0)</f>
        <v>1448668.1430000002</v>
      </c>
      <c r="N1574" s="50">
        <f>VLOOKUP($A1574,'FtMyers GTs'!$A:$Z,25,0)</f>
        <v>716878.96735950001</v>
      </c>
      <c r="O1574" s="50">
        <f>VLOOKUP($A1574,'FtMyers GTs'!$A:$Z,26,0)</f>
        <v>731789.17564050003</v>
      </c>
      <c r="P1574" s="50">
        <f t="shared" ref="P1574:P1637" si="26">+M1574-N1574-O1574</f>
        <v>0</v>
      </c>
    </row>
    <row r="1575" spans="1:18" x14ac:dyDescent="0.25">
      <c r="A1575" s="53">
        <v>663569843</v>
      </c>
      <c r="B1575" s="53" t="s">
        <v>16</v>
      </c>
      <c r="C1575" s="53" t="s">
        <v>17</v>
      </c>
      <c r="D1575" s="53" t="s">
        <v>71</v>
      </c>
      <c r="E1575" s="53" t="s">
        <v>466</v>
      </c>
      <c r="F1575" s="18">
        <v>41640</v>
      </c>
      <c r="G1575" s="19">
        <v>41640</v>
      </c>
      <c r="H1575" s="53" t="s">
        <v>20</v>
      </c>
      <c r="I1575" s="53" t="s">
        <v>48</v>
      </c>
      <c r="J1575" s="53" t="s">
        <v>231</v>
      </c>
      <c r="K1575" s="53" t="s">
        <v>23</v>
      </c>
      <c r="L1575" s="19">
        <f>VLOOKUP($A1575,'FtMyers GTs'!$A:$Z,17,0)</f>
        <v>42522</v>
      </c>
      <c r="M1575" s="50">
        <f>VLOOKUP($A1575,'FtMyers GTs'!$A:$Z,24,0)</f>
        <v>792442.69200000004</v>
      </c>
      <c r="N1575" s="50">
        <f>VLOOKUP($A1575,'FtMyers GTs'!$A:$Z,25,0)</f>
        <v>58038.701589000004</v>
      </c>
      <c r="O1575" s="50">
        <f>VLOOKUP($A1575,'FtMyers GTs'!$A:$Z,26,0)</f>
        <v>734403.99041100009</v>
      </c>
      <c r="P1575" s="50">
        <f t="shared" si="26"/>
        <v>0</v>
      </c>
    </row>
    <row r="1576" spans="1:18" x14ac:dyDescent="0.25">
      <c r="A1576" s="53">
        <v>47874662</v>
      </c>
      <c r="B1576" s="53" t="s">
        <v>16</v>
      </c>
      <c r="C1576" s="53" t="s">
        <v>17</v>
      </c>
      <c r="D1576" s="53" t="s">
        <v>71</v>
      </c>
      <c r="E1576" s="53" t="s">
        <v>390</v>
      </c>
      <c r="F1576" s="18">
        <v>38139</v>
      </c>
      <c r="G1576" s="19">
        <v>38139</v>
      </c>
      <c r="H1576" s="53" t="s">
        <v>20</v>
      </c>
      <c r="I1576" s="53" t="s">
        <v>48</v>
      </c>
      <c r="J1576" s="53" t="s">
        <v>244</v>
      </c>
      <c r="K1576" s="53" t="s">
        <v>23</v>
      </c>
      <c r="L1576" s="19">
        <f>VLOOKUP($A1576,'FtMyers GTs'!$A:$Z,17,0)</f>
        <v>42522</v>
      </c>
      <c r="M1576" s="50">
        <f>VLOOKUP($A1576,'FtMyers GTs'!$A:$Z,24,0)</f>
        <v>908883.62099999993</v>
      </c>
      <c r="N1576" s="50">
        <f>VLOOKUP($A1576,'FtMyers GTs'!$A:$Z,25,0)</f>
        <v>430049.57718825003</v>
      </c>
      <c r="O1576" s="50">
        <f>VLOOKUP($A1576,'FtMyers GTs'!$A:$Z,26,0)</f>
        <v>478834.04381175002</v>
      </c>
      <c r="P1576" s="50">
        <f t="shared" si="26"/>
        <v>0</v>
      </c>
    </row>
    <row r="1577" spans="1:18" x14ac:dyDescent="0.25">
      <c r="A1577" s="53">
        <v>72838737</v>
      </c>
      <c r="B1577" s="53" t="s">
        <v>16</v>
      </c>
      <c r="C1577" s="53" t="s">
        <v>17</v>
      </c>
      <c r="D1577" s="53" t="s">
        <v>71</v>
      </c>
      <c r="E1577" s="53" t="s">
        <v>391</v>
      </c>
      <c r="F1577" s="18">
        <v>38687</v>
      </c>
      <c r="G1577" s="19">
        <v>38718</v>
      </c>
      <c r="H1577" s="53" t="s">
        <v>20</v>
      </c>
      <c r="I1577" s="53" t="s">
        <v>48</v>
      </c>
      <c r="J1577" s="53" t="s">
        <v>229</v>
      </c>
      <c r="K1577" s="53" t="s">
        <v>23</v>
      </c>
      <c r="L1577" s="19">
        <f>VLOOKUP($A1577,'FtMyers GTs'!$A:$Z,17,0)</f>
        <v>42522</v>
      </c>
      <c r="M1577" s="50">
        <f>VLOOKUP($A1577,'FtMyers GTs'!$A:$Z,24,0)</f>
        <v>673650.22499999998</v>
      </c>
      <c r="N1577" s="50">
        <f>VLOOKUP($A1577,'FtMyers GTs'!$A:$Z,25,0)</f>
        <v>291805.20973125001</v>
      </c>
      <c r="O1577" s="50">
        <f>VLOOKUP($A1577,'FtMyers GTs'!$A:$Z,26,0)</f>
        <v>381845.01526874996</v>
      </c>
      <c r="P1577" s="50">
        <f t="shared" si="26"/>
        <v>0</v>
      </c>
    </row>
    <row r="1578" spans="1:18" x14ac:dyDescent="0.25">
      <c r="A1578" s="53">
        <v>53069</v>
      </c>
      <c r="B1578" s="53" t="s">
        <v>16</v>
      </c>
      <c r="C1578" s="53" t="s">
        <v>17</v>
      </c>
      <c r="D1578" s="53" t="s">
        <v>71</v>
      </c>
      <c r="E1578" s="53" t="s">
        <v>190</v>
      </c>
      <c r="F1578" s="18">
        <v>36342</v>
      </c>
      <c r="G1578" s="19">
        <v>36342</v>
      </c>
      <c r="H1578" s="53" t="s">
        <v>20</v>
      </c>
      <c r="I1578" s="53" t="s">
        <v>48</v>
      </c>
      <c r="J1578" s="53" t="s">
        <v>285</v>
      </c>
      <c r="K1578" s="53" t="s">
        <v>23</v>
      </c>
      <c r="L1578" s="19">
        <f>VLOOKUP($A1578,'FtMyers GTs'!$A:$Z,17,0)</f>
        <v>42522</v>
      </c>
      <c r="M1578" s="50">
        <f>VLOOKUP($A1578,'FtMyers GTs'!$A:$Z,24,0)</f>
        <v>1057596.426</v>
      </c>
      <c r="N1578" s="50">
        <f>VLOOKUP($A1578,'FtMyers GTs'!$A:$Z,25,0)</f>
        <v>711893.0079045</v>
      </c>
      <c r="O1578" s="50">
        <f>VLOOKUP($A1578,'FtMyers GTs'!$A:$Z,26,0)</f>
        <v>345703.41809549998</v>
      </c>
      <c r="P1578" s="50">
        <f t="shared" si="26"/>
        <v>0</v>
      </c>
    </row>
    <row r="1579" spans="1:18" x14ac:dyDescent="0.25">
      <c r="A1579" s="53">
        <v>655439852</v>
      </c>
      <c r="B1579" s="53" t="s">
        <v>16</v>
      </c>
      <c r="C1579" s="53" t="s">
        <v>17</v>
      </c>
      <c r="D1579" s="53" t="s">
        <v>71</v>
      </c>
      <c r="E1579" s="53" t="s">
        <v>477</v>
      </c>
      <c r="F1579" s="18">
        <v>41306</v>
      </c>
      <c r="G1579" s="19">
        <v>41275</v>
      </c>
      <c r="H1579" s="53" t="s">
        <v>20</v>
      </c>
      <c r="I1579" s="53" t="s">
        <v>48</v>
      </c>
      <c r="J1579" s="53" t="s">
        <v>287</v>
      </c>
      <c r="K1579" s="53" t="s">
        <v>23</v>
      </c>
      <c r="L1579" s="19">
        <f>VLOOKUP($A1579,'FtMyers GTs'!$A:$Z,17,0)</f>
        <v>42522</v>
      </c>
      <c r="M1579" s="50">
        <f>VLOOKUP($A1579,'FtMyers GTs'!$A:$Z,24,0)</f>
        <v>399945.348</v>
      </c>
      <c r="N1579" s="50">
        <f>VLOOKUP($A1579,'FtMyers GTs'!$A:$Z,25,0)</f>
        <v>45286.804341000003</v>
      </c>
      <c r="O1579" s="50">
        <f>VLOOKUP($A1579,'FtMyers GTs'!$A:$Z,26,0)</f>
        <v>354658.54365900002</v>
      </c>
      <c r="P1579" s="50">
        <f t="shared" si="26"/>
        <v>0</v>
      </c>
    </row>
    <row r="1580" spans="1:18" x14ac:dyDescent="0.25">
      <c r="A1580" s="53">
        <v>655439856</v>
      </c>
      <c r="B1580" s="53" t="s">
        <v>16</v>
      </c>
      <c r="C1580" s="53" t="s">
        <v>17</v>
      </c>
      <c r="D1580" s="53" t="s">
        <v>71</v>
      </c>
      <c r="E1580" s="53" t="s">
        <v>477</v>
      </c>
      <c r="F1580" s="18">
        <v>41306</v>
      </c>
      <c r="G1580" s="19">
        <v>41275</v>
      </c>
      <c r="H1580" s="53" t="s">
        <v>20</v>
      </c>
      <c r="I1580" s="53" t="s">
        <v>48</v>
      </c>
      <c r="J1580" s="53" t="s">
        <v>52</v>
      </c>
      <c r="K1580" s="53" t="s">
        <v>23</v>
      </c>
      <c r="L1580" s="19">
        <f>VLOOKUP($A1580,'FtMyers GTs'!$A:$Z,17,0)</f>
        <v>42522</v>
      </c>
      <c r="M1580" s="50">
        <f>VLOOKUP($A1580,'FtMyers GTs'!$A:$Z,24,0)</f>
        <v>399945.321</v>
      </c>
      <c r="N1580" s="50">
        <f>VLOOKUP($A1580,'FtMyers GTs'!$A:$Z,25,0)</f>
        <v>45286.803713250003</v>
      </c>
      <c r="O1580" s="50">
        <f>VLOOKUP($A1580,'FtMyers GTs'!$A:$Z,26,0)</f>
        <v>354658.51728674996</v>
      </c>
      <c r="P1580" s="50">
        <f t="shared" si="26"/>
        <v>0</v>
      </c>
    </row>
    <row r="1581" spans="1:18" x14ac:dyDescent="0.25">
      <c r="A1581" s="53">
        <v>642129996</v>
      </c>
      <c r="B1581" s="53" t="s">
        <v>16</v>
      </c>
      <c r="C1581" s="53" t="s">
        <v>17</v>
      </c>
      <c r="D1581" s="53" t="s">
        <v>71</v>
      </c>
      <c r="E1581" s="53" t="s">
        <v>395</v>
      </c>
      <c r="F1581" s="18">
        <v>41183</v>
      </c>
      <c r="G1581" s="19">
        <v>41183</v>
      </c>
      <c r="H1581" s="53" t="s">
        <v>20</v>
      </c>
      <c r="I1581" s="53" t="s">
        <v>48</v>
      </c>
      <c r="J1581" s="53" t="s">
        <v>244</v>
      </c>
      <c r="K1581" s="53" t="s">
        <v>23</v>
      </c>
      <c r="L1581" s="19">
        <f>VLOOKUP($A1581,'FtMyers GTs'!$A:$Z,17,0)</f>
        <v>42522</v>
      </c>
      <c r="M1581" s="50">
        <f>VLOOKUP($A1581,'FtMyers GTs'!$A:$Z,24,0)</f>
        <v>413575.36200000002</v>
      </c>
      <c r="N1581" s="50">
        <f>VLOOKUP($A1581,'FtMyers GTs'!$A:$Z,25,0)</f>
        <v>63369.963166500005</v>
      </c>
      <c r="O1581" s="50">
        <f>VLOOKUP($A1581,'FtMyers GTs'!$A:$Z,26,0)</f>
        <v>350205.39883349999</v>
      </c>
      <c r="P1581" s="50">
        <f t="shared" si="26"/>
        <v>0</v>
      </c>
    </row>
    <row r="1582" spans="1:18" x14ac:dyDescent="0.25">
      <c r="A1582" s="53">
        <v>642130000</v>
      </c>
      <c r="B1582" s="53" t="s">
        <v>16</v>
      </c>
      <c r="C1582" s="53" t="s">
        <v>17</v>
      </c>
      <c r="D1582" s="53" t="s">
        <v>71</v>
      </c>
      <c r="E1582" s="53" t="s">
        <v>395</v>
      </c>
      <c r="F1582" s="18">
        <v>41183</v>
      </c>
      <c r="G1582" s="19">
        <v>41183</v>
      </c>
      <c r="H1582" s="53" t="s">
        <v>20</v>
      </c>
      <c r="I1582" s="53" t="s">
        <v>48</v>
      </c>
      <c r="J1582" s="53" t="s">
        <v>244</v>
      </c>
      <c r="K1582" s="53" t="s">
        <v>23</v>
      </c>
      <c r="L1582" s="19">
        <f>VLOOKUP($A1582,'FtMyers GTs'!$A:$Z,17,0)</f>
        <v>42522</v>
      </c>
      <c r="M1582" s="50">
        <f>VLOOKUP($A1582,'FtMyers GTs'!$A:$Z,24,0)</f>
        <v>413574.55200000003</v>
      </c>
      <c r="N1582" s="50">
        <f>VLOOKUP($A1582,'FtMyers GTs'!$A:$Z,25,0)</f>
        <v>63369.836334000007</v>
      </c>
      <c r="O1582" s="50">
        <f>VLOOKUP($A1582,'FtMyers GTs'!$A:$Z,26,0)</f>
        <v>350204.71566600003</v>
      </c>
      <c r="P1582" s="50">
        <f t="shared" si="26"/>
        <v>0</v>
      </c>
    </row>
    <row r="1583" spans="1:18" x14ac:dyDescent="0.25">
      <c r="A1583" s="53">
        <v>680359448</v>
      </c>
      <c r="B1583" s="53" t="s">
        <v>16</v>
      </c>
      <c r="C1583" s="53" t="s">
        <v>17</v>
      </c>
      <c r="D1583" s="53" t="s">
        <v>71</v>
      </c>
      <c r="E1583" s="53" t="s">
        <v>477</v>
      </c>
      <c r="F1583" s="18">
        <v>41487</v>
      </c>
      <c r="G1583" s="19">
        <v>41487</v>
      </c>
      <c r="H1583" s="53" t="s">
        <v>20</v>
      </c>
      <c r="I1583" s="53" t="s">
        <v>48</v>
      </c>
      <c r="J1583" s="53" t="s">
        <v>244</v>
      </c>
      <c r="K1583" s="53" t="s">
        <v>23</v>
      </c>
      <c r="L1583" s="19">
        <f>VLOOKUP($A1583,'FtMyers GTs'!$A:$Z,17,0)</f>
        <v>42522</v>
      </c>
      <c r="M1583" s="50">
        <f>VLOOKUP($A1583,'FtMyers GTs'!$A:$Z,24,0)</f>
        <v>389506.02299999999</v>
      </c>
      <c r="N1583" s="50">
        <f>VLOOKUP($A1583,'FtMyers GTs'!$A:$Z,25,0)</f>
        <v>44104.733034749996</v>
      </c>
      <c r="O1583" s="50">
        <f>VLOOKUP($A1583,'FtMyers GTs'!$A:$Z,26,0)</f>
        <v>345401.28996525001</v>
      </c>
      <c r="P1583" s="50">
        <f t="shared" si="26"/>
        <v>0</v>
      </c>
    </row>
    <row r="1584" spans="1:18" x14ac:dyDescent="0.25">
      <c r="A1584" s="53">
        <v>97275585</v>
      </c>
      <c r="B1584" s="53" t="s">
        <v>16</v>
      </c>
      <c r="C1584" s="53" t="s">
        <v>17</v>
      </c>
      <c r="D1584" s="53" t="s">
        <v>71</v>
      </c>
      <c r="E1584" s="53" t="s">
        <v>457</v>
      </c>
      <c r="F1584" s="18">
        <v>39873</v>
      </c>
      <c r="G1584" s="19">
        <v>39814</v>
      </c>
      <c r="H1584" s="53" t="s">
        <v>20</v>
      </c>
      <c r="I1584" s="53" t="s">
        <v>48</v>
      </c>
      <c r="J1584" s="53" t="s">
        <v>430</v>
      </c>
      <c r="K1584" s="53" t="s">
        <v>23</v>
      </c>
      <c r="L1584" s="19">
        <f>VLOOKUP($A1584,'FtMyers GTs'!$A:$Z,17,0)</f>
        <v>42522</v>
      </c>
      <c r="M1584" s="50">
        <f>VLOOKUP($A1584,'FtMyers GTs'!$A:$Z,24,0)</f>
        <v>439481.826</v>
      </c>
      <c r="N1584" s="50">
        <f>VLOOKUP($A1584,'FtMyers GTs'!$A:$Z,25,0)</f>
        <v>120067.02945450001</v>
      </c>
      <c r="O1584" s="50">
        <f>VLOOKUP($A1584,'FtMyers GTs'!$A:$Z,26,0)</f>
        <v>319414.79654549999</v>
      </c>
      <c r="P1584" s="50">
        <f t="shared" si="26"/>
        <v>0</v>
      </c>
    </row>
    <row r="1585" spans="1:16" x14ac:dyDescent="0.25">
      <c r="A1585" s="53">
        <v>645913922</v>
      </c>
      <c r="B1585" s="53" t="s">
        <v>16</v>
      </c>
      <c r="C1585" s="53" t="s">
        <v>17</v>
      </c>
      <c r="D1585" s="53" t="s">
        <v>71</v>
      </c>
      <c r="E1585" s="53" t="s">
        <v>395</v>
      </c>
      <c r="F1585" s="18">
        <v>41244</v>
      </c>
      <c r="G1585" s="19">
        <v>40909</v>
      </c>
      <c r="H1585" s="53" t="s">
        <v>20</v>
      </c>
      <c r="I1585" s="53" t="s">
        <v>48</v>
      </c>
      <c r="J1585" s="53" t="s">
        <v>287</v>
      </c>
      <c r="K1585" s="53" t="s">
        <v>23</v>
      </c>
      <c r="L1585" s="19">
        <f>VLOOKUP($A1585,'FtMyers GTs'!$A:$Z,17,0)</f>
        <v>42522</v>
      </c>
      <c r="M1585" s="50">
        <f>VLOOKUP($A1585,'FtMyers GTs'!$A:$Z,24,0)</f>
        <v>376693.49700000003</v>
      </c>
      <c r="N1585" s="50">
        <f>VLOOKUP($A1585,'FtMyers GTs'!$A:$Z,25,0)</f>
        <v>57718.744805250011</v>
      </c>
      <c r="O1585" s="50">
        <f>VLOOKUP($A1585,'FtMyers GTs'!$A:$Z,26,0)</f>
        <v>318974.75219475001</v>
      </c>
      <c r="P1585" s="50">
        <f t="shared" si="26"/>
        <v>0</v>
      </c>
    </row>
    <row r="1586" spans="1:16" x14ac:dyDescent="0.25">
      <c r="A1586" s="53">
        <v>645913926</v>
      </c>
      <c r="B1586" s="53" t="s">
        <v>16</v>
      </c>
      <c r="C1586" s="53" t="s">
        <v>17</v>
      </c>
      <c r="D1586" s="53" t="s">
        <v>71</v>
      </c>
      <c r="E1586" s="53" t="s">
        <v>395</v>
      </c>
      <c r="F1586" s="18">
        <v>41244</v>
      </c>
      <c r="G1586" s="19">
        <v>40909</v>
      </c>
      <c r="H1586" s="53" t="s">
        <v>20</v>
      </c>
      <c r="I1586" s="53" t="s">
        <v>48</v>
      </c>
      <c r="J1586" s="53" t="s">
        <v>52</v>
      </c>
      <c r="K1586" s="53" t="s">
        <v>23</v>
      </c>
      <c r="L1586" s="19">
        <f>VLOOKUP($A1586,'FtMyers GTs'!$A:$Z,17,0)</f>
        <v>42522</v>
      </c>
      <c r="M1586" s="50">
        <f>VLOOKUP($A1586,'FtMyers GTs'!$A:$Z,24,0)</f>
        <v>376693.46100000001</v>
      </c>
      <c r="N1586" s="50">
        <f>VLOOKUP($A1586,'FtMyers GTs'!$A:$Z,25,0)</f>
        <v>57718.743968249997</v>
      </c>
      <c r="O1586" s="50">
        <f>VLOOKUP($A1586,'FtMyers GTs'!$A:$Z,26,0)</f>
        <v>318974.71703175001</v>
      </c>
      <c r="P1586" s="50">
        <f t="shared" si="26"/>
        <v>0</v>
      </c>
    </row>
    <row r="1587" spans="1:16" x14ac:dyDescent="0.25">
      <c r="A1587" s="53">
        <v>48460614</v>
      </c>
      <c r="B1587" s="53" t="s">
        <v>16</v>
      </c>
      <c r="C1587" s="53" t="s">
        <v>17</v>
      </c>
      <c r="D1587" s="53" t="s">
        <v>413</v>
      </c>
      <c r="E1587" s="53" t="s">
        <v>390</v>
      </c>
      <c r="F1587" s="18">
        <v>38108</v>
      </c>
      <c r="G1587" s="19">
        <v>37987</v>
      </c>
      <c r="H1587" s="53" t="s">
        <v>20</v>
      </c>
      <c r="I1587" s="53" t="s">
        <v>69</v>
      </c>
      <c r="J1587" s="53" t="s">
        <v>417</v>
      </c>
      <c r="K1587" s="53" t="s">
        <v>410</v>
      </c>
      <c r="L1587" s="19">
        <f>VLOOKUP($A1587,'FtMyers GTs'!$A:$Z,17,0)</f>
        <v>42522</v>
      </c>
      <c r="M1587" s="50">
        <f>VLOOKUP($A1587,'FtMyers GTs'!$A:$Z,24,0)</f>
        <v>478141.55100000004</v>
      </c>
      <c r="N1587" s="50">
        <f>VLOOKUP($A1587,'FtMyers GTs'!$A:$Z,25,0)</f>
        <v>189496.20140774999</v>
      </c>
      <c r="O1587" s="50">
        <f>VLOOKUP($A1587,'FtMyers GTs'!$A:$Z,26,0)</f>
        <v>288645.34959225002</v>
      </c>
      <c r="P1587" s="50">
        <f t="shared" si="26"/>
        <v>0</v>
      </c>
    </row>
    <row r="1588" spans="1:16" x14ac:dyDescent="0.25">
      <c r="A1588" s="53">
        <v>54030571</v>
      </c>
      <c r="B1588" s="53" t="s">
        <v>16</v>
      </c>
      <c r="C1588" s="53" t="s">
        <v>17</v>
      </c>
      <c r="D1588" s="53" t="s">
        <v>309</v>
      </c>
      <c r="E1588" s="53" t="s">
        <v>390</v>
      </c>
      <c r="F1588" s="18">
        <v>38292</v>
      </c>
      <c r="G1588" s="19">
        <v>38292</v>
      </c>
      <c r="H1588" s="53" t="s">
        <v>20</v>
      </c>
      <c r="I1588" s="53" t="s">
        <v>55</v>
      </c>
      <c r="J1588" s="53" t="s">
        <v>316</v>
      </c>
      <c r="K1588" s="53" t="s">
        <v>23</v>
      </c>
      <c r="L1588" s="19">
        <f>VLOOKUP($A1588,'FtMyers GTs'!$A:$Z,17,0)</f>
        <v>42522</v>
      </c>
      <c r="M1588" s="50">
        <f>VLOOKUP($A1588,'FtMyers GTs'!$A:$Z,24,0)</f>
        <v>668234.88</v>
      </c>
      <c r="N1588" s="50">
        <f>VLOOKUP($A1588,'FtMyers GTs'!$A:$Z,25,0)</f>
        <v>399792.67452</v>
      </c>
      <c r="O1588" s="50">
        <f>VLOOKUP($A1588,'FtMyers GTs'!$A:$Z,26,0)</f>
        <v>268442.20548</v>
      </c>
      <c r="P1588" s="50">
        <f t="shared" si="26"/>
        <v>0</v>
      </c>
    </row>
    <row r="1589" spans="1:16" x14ac:dyDescent="0.25">
      <c r="A1589" s="53">
        <v>97275583</v>
      </c>
      <c r="B1589" s="53" t="s">
        <v>16</v>
      </c>
      <c r="C1589" s="53" t="s">
        <v>17</v>
      </c>
      <c r="D1589" s="53" t="s">
        <v>71</v>
      </c>
      <c r="E1589" s="53" t="s">
        <v>457</v>
      </c>
      <c r="F1589" s="18">
        <v>39873</v>
      </c>
      <c r="G1589" s="19">
        <v>39814</v>
      </c>
      <c r="H1589" s="53" t="s">
        <v>20</v>
      </c>
      <c r="I1589" s="53" t="s">
        <v>48</v>
      </c>
      <c r="J1589" s="53" t="s">
        <v>392</v>
      </c>
      <c r="K1589" s="53" t="s">
        <v>23</v>
      </c>
      <c r="L1589" s="19">
        <f>VLOOKUP($A1589,'FtMyers GTs'!$A:$Z,17,0)</f>
        <v>42522</v>
      </c>
      <c r="M1589" s="50">
        <f>VLOOKUP($A1589,'FtMyers GTs'!$A:$Z,24,0)</f>
        <v>363303</v>
      </c>
      <c r="N1589" s="50">
        <f>VLOOKUP($A1589,'FtMyers GTs'!$A:$Z,25,0)</f>
        <v>99254.868750000009</v>
      </c>
      <c r="O1589" s="50">
        <f>VLOOKUP($A1589,'FtMyers GTs'!$A:$Z,26,0)</f>
        <v>264048.13125000003</v>
      </c>
      <c r="P1589" s="50">
        <f t="shared" si="26"/>
        <v>0</v>
      </c>
    </row>
    <row r="1590" spans="1:16" x14ac:dyDescent="0.25">
      <c r="A1590" s="53">
        <v>681540525</v>
      </c>
      <c r="B1590" s="53" t="s">
        <v>16</v>
      </c>
      <c r="C1590" s="53" t="s">
        <v>17</v>
      </c>
      <c r="D1590" s="53" t="s">
        <v>57</v>
      </c>
      <c r="E1590" s="53" t="s">
        <v>466</v>
      </c>
      <c r="F1590" s="18">
        <v>41791</v>
      </c>
      <c r="G1590" s="19">
        <v>41791</v>
      </c>
      <c r="H1590" s="53" t="s">
        <v>20</v>
      </c>
      <c r="I1590" s="53" t="s">
        <v>59</v>
      </c>
      <c r="J1590" s="53" t="s">
        <v>342</v>
      </c>
      <c r="K1590" s="53" t="s">
        <v>23</v>
      </c>
      <c r="L1590" s="19">
        <f>VLOOKUP($A1590,'FtMyers GTs'!$A:$Z,17,0)</f>
        <v>42522</v>
      </c>
      <c r="M1590" s="50">
        <f>VLOOKUP($A1590,'FtMyers GTs'!$A:$Z,24,0)</f>
        <v>299117.88900000002</v>
      </c>
      <c r="N1590" s="50">
        <f>VLOOKUP($A1590,'FtMyers GTs'!$A:$Z,25,0)</f>
        <v>35790.118168499997</v>
      </c>
      <c r="O1590" s="50">
        <f>VLOOKUP($A1590,'FtMyers GTs'!$A:$Z,26,0)</f>
        <v>263327.77083150006</v>
      </c>
      <c r="P1590" s="50">
        <f t="shared" si="26"/>
        <v>0</v>
      </c>
    </row>
    <row r="1591" spans="1:16" x14ac:dyDescent="0.25">
      <c r="A1591" s="53">
        <v>53080</v>
      </c>
      <c r="B1591" s="53" t="s">
        <v>16</v>
      </c>
      <c r="C1591" s="53" t="s">
        <v>17</v>
      </c>
      <c r="D1591" s="53" t="s">
        <v>71</v>
      </c>
      <c r="E1591" s="53" t="s">
        <v>72</v>
      </c>
      <c r="F1591" s="18">
        <v>37226</v>
      </c>
      <c r="G1591" s="19">
        <v>37073</v>
      </c>
      <c r="H1591" s="53" t="s">
        <v>20</v>
      </c>
      <c r="I1591" s="53" t="s">
        <v>48</v>
      </c>
      <c r="J1591" s="53" t="s">
        <v>287</v>
      </c>
      <c r="K1591" s="53" t="s">
        <v>23</v>
      </c>
      <c r="L1591" s="19">
        <f>VLOOKUP($A1591,'FtMyers GTs'!$A:$Z,17,0)</f>
        <v>42522</v>
      </c>
      <c r="M1591" s="50">
        <f>VLOOKUP($A1591,'FtMyers GTs'!$A:$Z,24,0)</f>
        <v>590979.74400000006</v>
      </c>
      <c r="N1591" s="50">
        <f>VLOOKUP($A1591,'FtMyers GTs'!$A:$Z,25,0)</f>
        <v>350533.17604799999</v>
      </c>
      <c r="O1591" s="50">
        <f>VLOOKUP($A1591,'FtMyers GTs'!$A:$Z,26,0)</f>
        <v>240446.56795200004</v>
      </c>
      <c r="P1591" s="50">
        <f t="shared" si="26"/>
        <v>0</v>
      </c>
    </row>
    <row r="1592" spans="1:16" x14ac:dyDescent="0.25">
      <c r="A1592" s="53">
        <v>680359451</v>
      </c>
      <c r="B1592" s="53" t="s">
        <v>16</v>
      </c>
      <c r="C1592" s="53" t="s">
        <v>17</v>
      </c>
      <c r="D1592" s="53" t="s">
        <v>71</v>
      </c>
      <c r="E1592" s="53" t="s">
        <v>477</v>
      </c>
      <c r="F1592" s="18">
        <v>41487</v>
      </c>
      <c r="G1592" s="19">
        <v>41487</v>
      </c>
      <c r="H1592" s="53" t="s">
        <v>20</v>
      </c>
      <c r="I1592" s="53" t="s">
        <v>48</v>
      </c>
      <c r="J1592" s="53" t="s">
        <v>246</v>
      </c>
      <c r="K1592" s="53" t="s">
        <v>23</v>
      </c>
      <c r="L1592" s="19">
        <f>VLOOKUP($A1592,'FtMyers GTs'!$A:$Z,17,0)</f>
        <v>42522</v>
      </c>
      <c r="M1592" s="50">
        <f>VLOOKUP($A1592,'FtMyers GTs'!$A:$Z,24,0)</f>
        <v>258985.60200000004</v>
      </c>
      <c r="N1592" s="50">
        <f>VLOOKUP($A1592,'FtMyers GTs'!$A:$Z,25,0)</f>
        <v>29325.583246499998</v>
      </c>
      <c r="O1592" s="50">
        <f>VLOOKUP($A1592,'FtMyers GTs'!$A:$Z,26,0)</f>
        <v>229660.01875350004</v>
      </c>
      <c r="P1592" s="50">
        <f t="shared" si="26"/>
        <v>0</v>
      </c>
    </row>
    <row r="1593" spans="1:16" x14ac:dyDescent="0.25">
      <c r="A1593" s="53">
        <v>681540536</v>
      </c>
      <c r="B1593" s="53" t="s">
        <v>16</v>
      </c>
      <c r="C1593" s="53" t="s">
        <v>17</v>
      </c>
      <c r="D1593" s="53" t="s">
        <v>57</v>
      </c>
      <c r="E1593" s="53" t="s">
        <v>466</v>
      </c>
      <c r="F1593" s="18">
        <v>41791</v>
      </c>
      <c r="G1593" s="19">
        <v>41791</v>
      </c>
      <c r="H1593" s="53" t="s">
        <v>20</v>
      </c>
      <c r="I1593" s="53" t="s">
        <v>59</v>
      </c>
      <c r="J1593" s="53" t="s">
        <v>494</v>
      </c>
      <c r="K1593" s="53" t="s">
        <v>23</v>
      </c>
      <c r="L1593" s="19">
        <f>VLOOKUP($A1593,'FtMyers GTs'!$A:$Z,17,0)</f>
        <v>42522</v>
      </c>
      <c r="M1593" s="50">
        <f>VLOOKUP($A1593,'FtMyers GTs'!$A:$Z,24,0)</f>
        <v>252255.38400000002</v>
      </c>
      <c r="N1593" s="50">
        <f>VLOOKUP($A1593,'FtMyers GTs'!$A:$Z,25,0)</f>
        <v>30182.914836</v>
      </c>
      <c r="O1593" s="50">
        <f>VLOOKUP($A1593,'FtMyers GTs'!$A:$Z,26,0)</f>
        <v>222072.46916400001</v>
      </c>
      <c r="P1593" s="50">
        <f t="shared" si="26"/>
        <v>0</v>
      </c>
    </row>
    <row r="1594" spans="1:16" x14ac:dyDescent="0.25">
      <c r="A1594" s="53">
        <v>59377328</v>
      </c>
      <c r="B1594" s="53" t="s">
        <v>16</v>
      </c>
      <c r="C1594" s="53" t="s">
        <v>17</v>
      </c>
      <c r="D1594" s="53" t="s">
        <v>309</v>
      </c>
      <c r="E1594" s="53" t="s">
        <v>391</v>
      </c>
      <c r="F1594" s="18">
        <v>38565</v>
      </c>
      <c r="G1594" s="19">
        <v>38565</v>
      </c>
      <c r="H1594" s="53" t="s">
        <v>20</v>
      </c>
      <c r="I1594" s="53" t="s">
        <v>55</v>
      </c>
      <c r="J1594" s="53" t="s">
        <v>316</v>
      </c>
      <c r="K1594" s="53" t="s">
        <v>23</v>
      </c>
      <c r="L1594" s="19">
        <f>VLOOKUP($A1594,'FtMyers GTs'!$A:$Z,17,0)</f>
        <v>42522</v>
      </c>
      <c r="M1594" s="50">
        <f>VLOOKUP($A1594,'FtMyers GTs'!$A:$Z,24,0)</f>
        <v>465581.99700000003</v>
      </c>
      <c r="N1594" s="50">
        <f>VLOOKUP($A1594,'FtMyers GTs'!$A:$Z,25,0)</f>
        <v>254472.10195049996</v>
      </c>
      <c r="O1594" s="50">
        <f>VLOOKUP($A1594,'FtMyers GTs'!$A:$Z,26,0)</f>
        <v>211109.89504950005</v>
      </c>
      <c r="P1594" s="50">
        <f t="shared" si="26"/>
        <v>0</v>
      </c>
    </row>
    <row r="1595" spans="1:16" x14ac:dyDescent="0.25">
      <c r="A1595" s="53">
        <v>76990018</v>
      </c>
      <c r="B1595" s="53" t="s">
        <v>16</v>
      </c>
      <c r="C1595" s="53" t="s">
        <v>17</v>
      </c>
      <c r="D1595" s="53" t="s">
        <v>71</v>
      </c>
      <c r="E1595" s="53" t="s">
        <v>393</v>
      </c>
      <c r="F1595" s="18">
        <v>39114</v>
      </c>
      <c r="G1595" s="19">
        <v>39083</v>
      </c>
      <c r="H1595" s="53" t="s">
        <v>20</v>
      </c>
      <c r="I1595" s="53" t="s">
        <v>48</v>
      </c>
      <c r="J1595" s="53" t="s">
        <v>243</v>
      </c>
      <c r="K1595" s="53" t="s">
        <v>23</v>
      </c>
      <c r="L1595" s="19">
        <f>VLOOKUP($A1595,'FtMyers GTs'!$A:$Z,17,0)</f>
        <v>42522</v>
      </c>
      <c r="M1595" s="50">
        <f>VLOOKUP($A1595,'FtMyers GTs'!$A:$Z,24,0)</f>
        <v>322155</v>
      </c>
      <c r="N1595" s="50">
        <f>VLOOKUP($A1595,'FtMyers GTs'!$A:$Z,25,0)</f>
        <v>113780.56275</v>
      </c>
      <c r="O1595" s="50">
        <f>VLOOKUP($A1595,'FtMyers GTs'!$A:$Z,26,0)</f>
        <v>208374.43725000002</v>
      </c>
      <c r="P1595" s="50">
        <f t="shared" si="26"/>
        <v>0</v>
      </c>
    </row>
    <row r="1596" spans="1:16" x14ac:dyDescent="0.25">
      <c r="A1596" s="53">
        <v>642130003</v>
      </c>
      <c r="B1596" s="53" t="s">
        <v>16</v>
      </c>
      <c r="C1596" s="53" t="s">
        <v>17</v>
      </c>
      <c r="D1596" s="53" t="s">
        <v>71</v>
      </c>
      <c r="E1596" s="53" t="s">
        <v>395</v>
      </c>
      <c r="F1596" s="18">
        <v>41183</v>
      </c>
      <c r="G1596" s="19">
        <v>41183</v>
      </c>
      <c r="H1596" s="53" t="s">
        <v>20</v>
      </c>
      <c r="I1596" s="53" t="s">
        <v>48</v>
      </c>
      <c r="J1596" s="53" t="s">
        <v>246</v>
      </c>
      <c r="K1596" s="53" t="s">
        <v>23</v>
      </c>
      <c r="L1596" s="19">
        <f>VLOOKUP($A1596,'FtMyers GTs'!$A:$Z,17,0)</f>
        <v>42522</v>
      </c>
      <c r="M1596" s="50">
        <f>VLOOKUP($A1596,'FtMyers GTs'!$A:$Z,24,0)</f>
        <v>237830.12100000001</v>
      </c>
      <c r="N1596" s="50">
        <f>VLOOKUP($A1596,'FtMyers GTs'!$A:$Z,25,0)</f>
        <v>36441.445313250006</v>
      </c>
      <c r="O1596" s="50">
        <f>VLOOKUP($A1596,'FtMyers GTs'!$A:$Z,26,0)</f>
        <v>201388.67568675001</v>
      </c>
      <c r="P1596" s="50">
        <f t="shared" si="26"/>
        <v>0</v>
      </c>
    </row>
    <row r="1597" spans="1:16" x14ac:dyDescent="0.25">
      <c r="A1597" s="53">
        <v>61189137</v>
      </c>
      <c r="B1597" s="53" t="s">
        <v>16</v>
      </c>
      <c r="C1597" s="53" t="s">
        <v>17</v>
      </c>
      <c r="D1597" s="53" t="s">
        <v>71</v>
      </c>
      <c r="E1597" s="53" t="s">
        <v>391</v>
      </c>
      <c r="F1597" s="18">
        <v>38565</v>
      </c>
      <c r="G1597" s="19">
        <v>38565</v>
      </c>
      <c r="H1597" s="53" t="s">
        <v>20</v>
      </c>
      <c r="I1597" s="53" t="s">
        <v>48</v>
      </c>
      <c r="J1597" s="53" t="s">
        <v>244</v>
      </c>
      <c r="K1597" s="53" t="s">
        <v>23</v>
      </c>
      <c r="L1597" s="19">
        <f>VLOOKUP($A1597,'FtMyers GTs'!$A:$Z,17,0)</f>
        <v>42522</v>
      </c>
      <c r="M1597" s="50">
        <f>VLOOKUP($A1597,'FtMyers GTs'!$A:$Z,24,0)</f>
        <v>348979.63500000001</v>
      </c>
      <c r="N1597" s="50">
        <f>VLOOKUP($A1597,'FtMyers GTs'!$A:$Z,25,0)</f>
        <v>151167.57951375001</v>
      </c>
      <c r="O1597" s="50">
        <f>VLOOKUP($A1597,'FtMyers GTs'!$A:$Z,26,0)</f>
        <v>197812.05548625</v>
      </c>
      <c r="P1597" s="50">
        <f t="shared" si="26"/>
        <v>0</v>
      </c>
    </row>
    <row r="1598" spans="1:16" x14ac:dyDescent="0.25">
      <c r="A1598" s="53">
        <v>81804074</v>
      </c>
      <c r="B1598" s="53" t="s">
        <v>16</v>
      </c>
      <c r="C1598" s="53" t="s">
        <v>17</v>
      </c>
      <c r="D1598" s="53" t="s">
        <v>71</v>
      </c>
      <c r="E1598" s="53" t="s">
        <v>393</v>
      </c>
      <c r="F1598" s="18">
        <v>39173</v>
      </c>
      <c r="G1598" s="19">
        <v>39083</v>
      </c>
      <c r="H1598" s="53" t="s">
        <v>20</v>
      </c>
      <c r="I1598" s="53" t="s">
        <v>48</v>
      </c>
      <c r="J1598" s="53" t="s">
        <v>243</v>
      </c>
      <c r="K1598" s="53" t="s">
        <v>23</v>
      </c>
      <c r="L1598" s="19">
        <f>VLOOKUP($A1598,'FtMyers GTs'!$A:$Z,17,0)</f>
        <v>42522</v>
      </c>
      <c r="M1598" s="50">
        <f>VLOOKUP($A1598,'FtMyers GTs'!$A:$Z,24,0)</f>
        <v>289142.78400000004</v>
      </c>
      <c r="N1598" s="50">
        <f>VLOOKUP($A1598,'FtMyers GTs'!$A:$Z,25,0)</f>
        <v>102121.12072799999</v>
      </c>
      <c r="O1598" s="50">
        <f>VLOOKUP($A1598,'FtMyers GTs'!$A:$Z,26,0)</f>
        <v>187021.66327200003</v>
      </c>
      <c r="P1598" s="50">
        <f t="shared" si="26"/>
        <v>0</v>
      </c>
    </row>
    <row r="1599" spans="1:16" x14ac:dyDescent="0.25">
      <c r="A1599" s="53">
        <v>97275582</v>
      </c>
      <c r="B1599" s="53" t="s">
        <v>16</v>
      </c>
      <c r="C1599" s="53" t="s">
        <v>17</v>
      </c>
      <c r="D1599" s="53" t="s">
        <v>71</v>
      </c>
      <c r="E1599" s="53" t="s">
        <v>457</v>
      </c>
      <c r="F1599" s="18">
        <v>39873</v>
      </c>
      <c r="G1599" s="19">
        <v>39814</v>
      </c>
      <c r="H1599" s="53" t="s">
        <v>20</v>
      </c>
      <c r="I1599" s="53" t="s">
        <v>48</v>
      </c>
      <c r="J1599" s="53" t="s">
        <v>427</v>
      </c>
      <c r="K1599" s="53" t="s">
        <v>23</v>
      </c>
      <c r="L1599" s="19">
        <f>VLOOKUP($A1599,'FtMyers GTs'!$A:$Z,17,0)</f>
        <v>42522</v>
      </c>
      <c r="M1599" s="50">
        <f>VLOOKUP($A1599,'FtMyers GTs'!$A:$Z,24,0)</f>
        <v>258339.60900000003</v>
      </c>
      <c r="N1599" s="50">
        <f>VLOOKUP($A1599,'FtMyers GTs'!$A:$Z,25,0)</f>
        <v>70578.731909249997</v>
      </c>
      <c r="O1599" s="50">
        <f>VLOOKUP($A1599,'FtMyers GTs'!$A:$Z,26,0)</f>
        <v>187760.87709075003</v>
      </c>
      <c r="P1599" s="50">
        <f t="shared" si="26"/>
        <v>0</v>
      </c>
    </row>
    <row r="1600" spans="1:16" x14ac:dyDescent="0.25">
      <c r="A1600" s="53">
        <v>23241916</v>
      </c>
      <c r="B1600" s="53" t="s">
        <v>16</v>
      </c>
      <c r="C1600" s="53" t="s">
        <v>17</v>
      </c>
      <c r="D1600" s="53" t="s">
        <v>71</v>
      </c>
      <c r="E1600" s="53" t="s">
        <v>389</v>
      </c>
      <c r="F1600" s="18">
        <v>37561</v>
      </c>
      <c r="G1600" s="19">
        <v>37561</v>
      </c>
      <c r="H1600" s="53" t="s">
        <v>20</v>
      </c>
      <c r="I1600" s="53" t="s">
        <v>48</v>
      </c>
      <c r="J1600" s="53" t="s">
        <v>244</v>
      </c>
      <c r="K1600" s="53" t="s">
        <v>23</v>
      </c>
      <c r="L1600" s="19">
        <f>VLOOKUP($A1600,'FtMyers GTs'!$A:$Z,17,0)</f>
        <v>42522</v>
      </c>
      <c r="M1600" s="50">
        <f>VLOOKUP($A1600,'FtMyers GTs'!$A:$Z,24,0)</f>
        <v>391239.98100000003</v>
      </c>
      <c r="N1600" s="50">
        <f>VLOOKUP($A1600,'FtMyers GTs'!$A:$Z,25,0)</f>
        <v>216413.16555825001</v>
      </c>
      <c r="O1600" s="50">
        <f>VLOOKUP($A1600,'FtMyers GTs'!$A:$Z,26,0)</f>
        <v>174826.81544175002</v>
      </c>
      <c r="P1600" s="50">
        <f t="shared" si="26"/>
        <v>0</v>
      </c>
    </row>
    <row r="1601" spans="1:16" x14ac:dyDescent="0.25">
      <c r="A1601" s="53">
        <v>57215755</v>
      </c>
      <c r="B1601" s="53" t="s">
        <v>16</v>
      </c>
      <c r="C1601" s="53" t="s">
        <v>17</v>
      </c>
      <c r="D1601" s="53" t="s">
        <v>71</v>
      </c>
      <c r="E1601" s="53" t="s">
        <v>390</v>
      </c>
      <c r="F1601" s="18">
        <v>38292</v>
      </c>
      <c r="G1601" s="19">
        <v>38292</v>
      </c>
      <c r="H1601" s="53" t="s">
        <v>20</v>
      </c>
      <c r="I1601" s="53" t="s">
        <v>48</v>
      </c>
      <c r="J1601" s="53" t="s">
        <v>244</v>
      </c>
      <c r="K1601" s="53" t="s">
        <v>23</v>
      </c>
      <c r="L1601" s="19">
        <f>VLOOKUP($A1601,'FtMyers GTs'!$A:$Z,17,0)</f>
        <v>42522</v>
      </c>
      <c r="M1601" s="50">
        <f>VLOOKUP($A1601,'FtMyers GTs'!$A:$Z,24,0)</f>
        <v>334878.27299999999</v>
      </c>
      <c r="N1601" s="50">
        <f>VLOOKUP($A1601,'FtMyers GTs'!$A:$Z,25,0)</f>
        <v>158451.81484724997</v>
      </c>
      <c r="O1601" s="50">
        <f>VLOOKUP($A1601,'FtMyers GTs'!$A:$Z,26,0)</f>
        <v>176426.45815275001</v>
      </c>
      <c r="P1601" s="50">
        <f t="shared" si="26"/>
        <v>0</v>
      </c>
    </row>
    <row r="1602" spans="1:16" x14ac:dyDescent="0.25">
      <c r="A1602" s="53">
        <v>637498583</v>
      </c>
      <c r="B1602" s="53" t="s">
        <v>16</v>
      </c>
      <c r="C1602" s="53" t="s">
        <v>17</v>
      </c>
      <c r="D1602" s="53" t="s">
        <v>71</v>
      </c>
      <c r="E1602" s="53" t="s">
        <v>471</v>
      </c>
      <c r="F1602" s="18">
        <v>40787</v>
      </c>
      <c r="G1602" s="19">
        <v>40787</v>
      </c>
      <c r="H1602" s="53" t="s">
        <v>20</v>
      </c>
      <c r="I1602" s="53" t="s">
        <v>48</v>
      </c>
      <c r="J1602" s="53" t="s">
        <v>475</v>
      </c>
      <c r="K1602" s="53" t="s">
        <v>23</v>
      </c>
      <c r="L1602" s="19">
        <f>VLOOKUP($A1602,'FtMyers GTs'!$A:$Z,17,0)</f>
        <v>42522</v>
      </c>
      <c r="M1602" s="50">
        <f>VLOOKUP($A1602,'FtMyers GTs'!$A:$Z,24,0)</f>
        <v>219281.00400000002</v>
      </c>
      <c r="N1602" s="50">
        <f>VLOOKUP($A1602,'FtMyers GTs'!$A:$Z,25,0)</f>
        <v>42368.804343000003</v>
      </c>
      <c r="O1602" s="50">
        <f>VLOOKUP($A1602,'FtMyers GTs'!$A:$Z,26,0)</f>
        <v>176912.19965699999</v>
      </c>
      <c r="P1602" s="50">
        <f t="shared" si="26"/>
        <v>0</v>
      </c>
    </row>
    <row r="1603" spans="1:16" x14ac:dyDescent="0.25">
      <c r="A1603" s="53">
        <v>80053743</v>
      </c>
      <c r="B1603" s="53" t="s">
        <v>16</v>
      </c>
      <c r="C1603" s="53" t="s">
        <v>17</v>
      </c>
      <c r="D1603" s="53" t="s">
        <v>309</v>
      </c>
      <c r="E1603" s="53" t="s">
        <v>424</v>
      </c>
      <c r="F1603" s="18">
        <v>38991</v>
      </c>
      <c r="G1603" s="19">
        <v>38991</v>
      </c>
      <c r="H1603" s="53" t="s">
        <v>20</v>
      </c>
      <c r="I1603" s="53" t="s">
        <v>55</v>
      </c>
      <c r="J1603" s="53" t="s">
        <v>315</v>
      </c>
      <c r="K1603" s="53" t="s">
        <v>23</v>
      </c>
      <c r="L1603" s="19">
        <f>VLOOKUP($A1603,'FtMyers GTs'!$A:$Z,17,0)</f>
        <v>42522</v>
      </c>
      <c r="M1603" s="50">
        <f>VLOOKUP($A1603,'FtMyers GTs'!$A:$Z,24,0)</f>
        <v>331986.64500000002</v>
      </c>
      <c r="N1603" s="50">
        <f>VLOOKUP($A1603,'FtMyers GTs'!$A:$Z,25,0)</f>
        <v>164284.85864250001</v>
      </c>
      <c r="O1603" s="50">
        <f>VLOOKUP($A1603,'FtMyers GTs'!$A:$Z,26,0)</f>
        <v>167701.78635750001</v>
      </c>
      <c r="P1603" s="50">
        <f t="shared" si="26"/>
        <v>0</v>
      </c>
    </row>
    <row r="1604" spans="1:16" x14ac:dyDescent="0.25">
      <c r="A1604" s="53">
        <v>23241882</v>
      </c>
      <c r="B1604" s="53" t="s">
        <v>16</v>
      </c>
      <c r="C1604" s="53" t="s">
        <v>17</v>
      </c>
      <c r="D1604" s="53" t="s">
        <v>71</v>
      </c>
      <c r="E1604" s="53" t="s">
        <v>389</v>
      </c>
      <c r="F1604" s="18">
        <v>37561</v>
      </c>
      <c r="G1604" s="19">
        <v>37561</v>
      </c>
      <c r="H1604" s="53" t="s">
        <v>20</v>
      </c>
      <c r="I1604" s="53" t="s">
        <v>48</v>
      </c>
      <c r="J1604" s="53" t="s">
        <v>244</v>
      </c>
      <c r="K1604" s="53" t="s">
        <v>23</v>
      </c>
      <c r="L1604" s="19">
        <f>VLOOKUP($A1604,'FtMyers GTs'!$A:$Z,17,0)</f>
        <v>42522</v>
      </c>
      <c r="M1604" s="50">
        <f>VLOOKUP($A1604,'FtMyers GTs'!$A:$Z,24,0)</f>
        <v>367128.14399999997</v>
      </c>
      <c r="N1604" s="50">
        <f>VLOOKUP($A1604,'FtMyers GTs'!$A:$Z,25,0)</f>
        <v>203075.77834799999</v>
      </c>
      <c r="O1604" s="50">
        <f>VLOOKUP($A1604,'FtMyers GTs'!$A:$Z,26,0)</f>
        <v>164052.36565200001</v>
      </c>
      <c r="P1604" s="50">
        <f t="shared" si="26"/>
        <v>0</v>
      </c>
    </row>
    <row r="1605" spans="1:16" x14ac:dyDescent="0.25">
      <c r="A1605" s="53">
        <v>23241900</v>
      </c>
      <c r="B1605" s="53" t="s">
        <v>16</v>
      </c>
      <c r="C1605" s="53" t="s">
        <v>17</v>
      </c>
      <c r="D1605" s="53" t="s">
        <v>71</v>
      </c>
      <c r="E1605" s="53" t="s">
        <v>389</v>
      </c>
      <c r="F1605" s="18">
        <v>37561</v>
      </c>
      <c r="G1605" s="19">
        <v>37561</v>
      </c>
      <c r="H1605" s="53" t="s">
        <v>20</v>
      </c>
      <c r="I1605" s="53" t="s">
        <v>48</v>
      </c>
      <c r="J1605" s="53" t="s">
        <v>246</v>
      </c>
      <c r="K1605" s="53" t="s">
        <v>23</v>
      </c>
      <c r="L1605" s="19">
        <f>VLOOKUP($A1605,'FtMyers GTs'!$A:$Z,17,0)</f>
        <v>42522</v>
      </c>
      <c r="M1605" s="50">
        <f>VLOOKUP($A1605,'FtMyers GTs'!$A:$Z,24,0)</f>
        <v>367128.11700000003</v>
      </c>
      <c r="N1605" s="50">
        <f>VLOOKUP($A1605,'FtMyers GTs'!$A:$Z,25,0)</f>
        <v>203075.75972025</v>
      </c>
      <c r="O1605" s="50">
        <f>VLOOKUP($A1605,'FtMyers GTs'!$A:$Z,26,0)</f>
        <v>164052.35727974999</v>
      </c>
      <c r="P1605" s="50">
        <f t="shared" si="26"/>
        <v>0</v>
      </c>
    </row>
    <row r="1606" spans="1:16" x14ac:dyDescent="0.25">
      <c r="A1606" s="53">
        <v>72839089</v>
      </c>
      <c r="B1606" s="53" t="s">
        <v>16</v>
      </c>
      <c r="C1606" s="53" t="s">
        <v>17</v>
      </c>
      <c r="D1606" s="53" t="s">
        <v>57</v>
      </c>
      <c r="E1606" s="53" t="s">
        <v>391</v>
      </c>
      <c r="F1606" s="18">
        <v>38687</v>
      </c>
      <c r="G1606" s="19">
        <v>38718</v>
      </c>
      <c r="H1606" s="53" t="s">
        <v>20</v>
      </c>
      <c r="I1606" s="53" t="s">
        <v>59</v>
      </c>
      <c r="J1606" s="53" t="s">
        <v>433</v>
      </c>
      <c r="K1606" s="53" t="s">
        <v>23</v>
      </c>
      <c r="L1606" s="19">
        <f>VLOOKUP($A1606,'FtMyers GTs'!$A:$Z,17,0)</f>
        <v>42522</v>
      </c>
      <c r="M1606" s="50">
        <f>VLOOKUP($A1606,'FtMyers GTs'!$A:$Z,24,0)</f>
        <v>1103102.2619999999</v>
      </c>
      <c r="N1606" s="50">
        <f>VLOOKUP($A1606,'FtMyers GTs'!$A:$Z,25,0)</f>
        <v>951258.43932300014</v>
      </c>
      <c r="O1606" s="50">
        <f>VLOOKUP($A1606,'FtMyers GTs'!$A:$Z,26,0)</f>
        <v>151843.82267699987</v>
      </c>
      <c r="P1606" s="50">
        <f t="shared" si="26"/>
        <v>0</v>
      </c>
    </row>
    <row r="1607" spans="1:16" x14ac:dyDescent="0.25">
      <c r="A1607" s="53">
        <v>680359438</v>
      </c>
      <c r="B1607" s="53" t="s">
        <v>16</v>
      </c>
      <c r="C1607" s="53" t="s">
        <v>17</v>
      </c>
      <c r="D1607" s="53" t="s">
        <v>71</v>
      </c>
      <c r="E1607" s="53" t="s">
        <v>477</v>
      </c>
      <c r="F1607" s="18">
        <v>41487</v>
      </c>
      <c r="G1607" s="19">
        <v>41487</v>
      </c>
      <c r="H1607" s="53" t="s">
        <v>20</v>
      </c>
      <c r="I1607" s="53" t="s">
        <v>48</v>
      </c>
      <c r="J1607" s="53" t="s">
        <v>244</v>
      </c>
      <c r="K1607" s="53" t="s">
        <v>23</v>
      </c>
      <c r="L1607" s="19">
        <f>VLOOKUP($A1607,'FtMyers GTs'!$A:$Z,17,0)</f>
        <v>42522</v>
      </c>
      <c r="M1607" s="50">
        <f>VLOOKUP($A1607,'FtMyers GTs'!$A:$Z,24,0)</f>
        <v>187066.14299999998</v>
      </c>
      <c r="N1607" s="50">
        <f>VLOOKUP($A1607,'FtMyers GTs'!$A:$Z,25,0)</f>
        <v>21181.96082475</v>
      </c>
      <c r="O1607" s="50">
        <f>VLOOKUP($A1607,'FtMyers GTs'!$A:$Z,26,0)</f>
        <v>165884.18217525</v>
      </c>
      <c r="P1607" s="50">
        <f t="shared" si="26"/>
        <v>0</v>
      </c>
    </row>
    <row r="1608" spans="1:16" x14ac:dyDescent="0.25">
      <c r="A1608" s="53">
        <v>681540539</v>
      </c>
      <c r="B1608" s="53" t="s">
        <v>16</v>
      </c>
      <c r="C1608" s="53" t="s">
        <v>17</v>
      </c>
      <c r="D1608" s="53" t="s">
        <v>57</v>
      </c>
      <c r="E1608" s="53" t="s">
        <v>466</v>
      </c>
      <c r="F1608" s="18">
        <v>41791</v>
      </c>
      <c r="G1608" s="19">
        <v>41791</v>
      </c>
      <c r="H1608" s="53" t="s">
        <v>20</v>
      </c>
      <c r="I1608" s="53" t="s">
        <v>59</v>
      </c>
      <c r="J1608" s="53" t="s">
        <v>406</v>
      </c>
      <c r="K1608" s="53" t="s">
        <v>23</v>
      </c>
      <c r="L1608" s="19">
        <f>VLOOKUP($A1608,'FtMyers GTs'!$A:$Z,17,0)</f>
        <v>42522</v>
      </c>
      <c r="M1608" s="50">
        <f>VLOOKUP($A1608,'FtMyers GTs'!$A:$Z,24,0)</f>
        <v>175482.18899999998</v>
      </c>
      <c r="N1608" s="50">
        <f>VLOOKUP($A1608,'FtMyers GTs'!$A:$Z,25,0)</f>
        <v>20996.832118499999</v>
      </c>
      <c r="O1608" s="50">
        <f>VLOOKUP($A1608,'FtMyers GTs'!$A:$Z,26,0)</f>
        <v>154485.35688150002</v>
      </c>
      <c r="P1608" s="50">
        <f t="shared" si="26"/>
        <v>0</v>
      </c>
    </row>
    <row r="1609" spans="1:16" x14ac:dyDescent="0.25">
      <c r="A1609" s="53">
        <v>72839104</v>
      </c>
      <c r="B1609" s="53" t="s">
        <v>16</v>
      </c>
      <c r="C1609" s="53" t="s">
        <v>17</v>
      </c>
      <c r="D1609" s="53" t="s">
        <v>57</v>
      </c>
      <c r="E1609" s="53" t="s">
        <v>391</v>
      </c>
      <c r="F1609" s="18">
        <v>38687</v>
      </c>
      <c r="G1609" s="19">
        <v>38718</v>
      </c>
      <c r="H1609" s="53" t="s">
        <v>20</v>
      </c>
      <c r="I1609" s="53" t="s">
        <v>59</v>
      </c>
      <c r="J1609" s="53" t="s">
        <v>442</v>
      </c>
      <c r="K1609" s="53" t="s">
        <v>23</v>
      </c>
      <c r="L1609" s="19">
        <f>VLOOKUP($A1609,'FtMyers GTs'!$A:$Z,17,0)</f>
        <v>42522</v>
      </c>
      <c r="M1609" s="50">
        <f>VLOOKUP($A1609,'FtMyers GTs'!$A:$Z,24,0)</f>
        <v>1003458.5099999999</v>
      </c>
      <c r="N1609" s="50">
        <f>VLOOKUP($A1609,'FtMyers GTs'!$A:$Z,25,0)</f>
        <v>865330.811415</v>
      </c>
      <c r="O1609" s="50">
        <f>VLOOKUP($A1609,'FtMyers GTs'!$A:$Z,26,0)</f>
        <v>138127.69858499992</v>
      </c>
      <c r="P1609" s="50">
        <f t="shared" si="26"/>
        <v>0</v>
      </c>
    </row>
    <row r="1610" spans="1:16" x14ac:dyDescent="0.25">
      <c r="A1610" s="53">
        <v>72839106</v>
      </c>
      <c r="B1610" s="53" t="s">
        <v>16</v>
      </c>
      <c r="C1610" s="53" t="s">
        <v>17</v>
      </c>
      <c r="D1610" s="53" t="s">
        <v>57</v>
      </c>
      <c r="E1610" s="53" t="s">
        <v>391</v>
      </c>
      <c r="F1610" s="18">
        <v>38687</v>
      </c>
      <c r="G1610" s="19">
        <v>38718</v>
      </c>
      <c r="H1610" s="53" t="s">
        <v>20</v>
      </c>
      <c r="I1610" s="53" t="s">
        <v>59</v>
      </c>
      <c r="J1610" s="53" t="s">
        <v>444</v>
      </c>
      <c r="K1610" s="53" t="s">
        <v>23</v>
      </c>
      <c r="L1610" s="19">
        <f>VLOOKUP($A1610,'FtMyers GTs'!$A:$Z,17,0)</f>
        <v>42522</v>
      </c>
      <c r="M1610" s="50">
        <f>VLOOKUP($A1610,'FtMyers GTs'!$A:$Z,24,0)</f>
        <v>994402.071</v>
      </c>
      <c r="N1610" s="50">
        <f>VLOOKUP($A1610,'FtMyers GTs'!$A:$Z,25,0)</f>
        <v>857521.00317150005</v>
      </c>
      <c r="O1610" s="50">
        <f>VLOOKUP($A1610,'FtMyers GTs'!$A:$Z,26,0)</f>
        <v>136881.06782849994</v>
      </c>
      <c r="P1610" s="50">
        <f t="shared" si="26"/>
        <v>0</v>
      </c>
    </row>
    <row r="1611" spans="1:16" x14ac:dyDescent="0.25">
      <c r="A1611" s="53">
        <v>653592846</v>
      </c>
      <c r="B1611" s="53" t="s">
        <v>16</v>
      </c>
      <c r="C1611" s="53" t="s">
        <v>17</v>
      </c>
      <c r="D1611" s="53" t="s">
        <v>45</v>
      </c>
      <c r="E1611" s="53" t="s">
        <v>477</v>
      </c>
      <c r="F1611" s="18">
        <v>41395</v>
      </c>
      <c r="G1611" s="19">
        <v>41275</v>
      </c>
      <c r="H1611" s="53" t="s">
        <v>20</v>
      </c>
      <c r="I1611" s="53" t="s">
        <v>39</v>
      </c>
      <c r="J1611" s="53" t="s">
        <v>168</v>
      </c>
      <c r="K1611" s="53" t="s">
        <v>23</v>
      </c>
      <c r="L1611" s="19">
        <f>VLOOKUP($A1611,'FtMyers GTs'!$A:$Z,17,0)</f>
        <v>42522</v>
      </c>
      <c r="M1611" s="50">
        <f>VLOOKUP($A1611,'FtMyers GTs'!$A:$Z,24,0)</f>
        <v>159159.348</v>
      </c>
      <c r="N1611" s="50">
        <f>VLOOKUP($A1611,'FtMyers GTs'!$A:$Z,25,0)</f>
        <v>10319.736752999999</v>
      </c>
      <c r="O1611" s="50">
        <f>VLOOKUP($A1611,'FtMyers GTs'!$A:$Z,26,0)</f>
        <v>148839.61124700002</v>
      </c>
      <c r="P1611" s="50">
        <f t="shared" si="26"/>
        <v>0</v>
      </c>
    </row>
    <row r="1612" spans="1:16" x14ac:dyDescent="0.25">
      <c r="A1612" s="53">
        <v>80053767</v>
      </c>
      <c r="B1612" s="53" t="s">
        <v>16</v>
      </c>
      <c r="C1612" s="53" t="s">
        <v>17</v>
      </c>
      <c r="D1612" s="53" t="s">
        <v>309</v>
      </c>
      <c r="E1612" s="53" t="s">
        <v>424</v>
      </c>
      <c r="F1612" s="18">
        <v>38991</v>
      </c>
      <c r="G1612" s="19">
        <v>38991</v>
      </c>
      <c r="H1612" s="53" t="s">
        <v>20</v>
      </c>
      <c r="I1612" s="53" t="s">
        <v>55</v>
      </c>
      <c r="J1612" s="53" t="s">
        <v>318</v>
      </c>
      <c r="K1612" s="53" t="s">
        <v>23</v>
      </c>
      <c r="L1612" s="19">
        <f>VLOOKUP($A1612,'FtMyers GTs'!$A:$Z,17,0)</f>
        <v>42522</v>
      </c>
      <c r="M1612" s="50">
        <f>VLOOKUP($A1612,'FtMyers GTs'!$A:$Z,24,0)</f>
        <v>274985.397</v>
      </c>
      <c r="N1612" s="50">
        <f>VLOOKUP($A1612,'FtMyers GTs'!$A:$Z,25,0)</f>
        <v>136077.57805050001</v>
      </c>
      <c r="O1612" s="50">
        <f>VLOOKUP($A1612,'FtMyers GTs'!$A:$Z,26,0)</f>
        <v>138907.81894950001</v>
      </c>
      <c r="P1612" s="50">
        <f t="shared" si="26"/>
        <v>0</v>
      </c>
    </row>
    <row r="1613" spans="1:16" x14ac:dyDescent="0.25">
      <c r="A1613" s="53">
        <v>72839090</v>
      </c>
      <c r="B1613" s="53" t="s">
        <v>16</v>
      </c>
      <c r="C1613" s="53" t="s">
        <v>17</v>
      </c>
      <c r="D1613" s="53" t="s">
        <v>57</v>
      </c>
      <c r="E1613" s="53" t="s">
        <v>391</v>
      </c>
      <c r="F1613" s="18">
        <v>38687</v>
      </c>
      <c r="G1613" s="19">
        <v>38718</v>
      </c>
      <c r="H1613" s="53" t="s">
        <v>20</v>
      </c>
      <c r="I1613" s="53" t="s">
        <v>59</v>
      </c>
      <c r="J1613" s="53" t="s">
        <v>434</v>
      </c>
      <c r="K1613" s="53" t="s">
        <v>23</v>
      </c>
      <c r="L1613" s="19">
        <f>VLOOKUP($A1613,'FtMyers GTs'!$A:$Z,17,0)</f>
        <v>42522</v>
      </c>
      <c r="M1613" s="50">
        <f>VLOOKUP($A1613,'FtMyers GTs'!$A:$Z,24,0)</f>
        <v>884165.94900000002</v>
      </c>
      <c r="N1613" s="50">
        <f>VLOOKUP($A1613,'FtMyers GTs'!$A:$Z,25,0)</f>
        <v>762459.06515849999</v>
      </c>
      <c r="O1613" s="50">
        <f>VLOOKUP($A1613,'FtMyers GTs'!$A:$Z,26,0)</f>
        <v>121706.88384150002</v>
      </c>
      <c r="P1613" s="50">
        <f t="shared" si="26"/>
        <v>0</v>
      </c>
    </row>
    <row r="1614" spans="1:16" x14ac:dyDescent="0.25">
      <c r="A1614" s="53">
        <v>58584132</v>
      </c>
      <c r="B1614" s="53" t="s">
        <v>16</v>
      </c>
      <c r="C1614" s="53" t="s">
        <v>17</v>
      </c>
      <c r="D1614" s="53" t="s">
        <v>71</v>
      </c>
      <c r="E1614" s="53" t="s">
        <v>391</v>
      </c>
      <c r="F1614" s="18">
        <v>38565</v>
      </c>
      <c r="G1614" s="19">
        <v>38353</v>
      </c>
      <c r="H1614" s="53" t="s">
        <v>20</v>
      </c>
      <c r="I1614" s="53" t="s">
        <v>48</v>
      </c>
      <c r="J1614" s="53" t="s">
        <v>287</v>
      </c>
      <c r="K1614" s="53" t="s">
        <v>23</v>
      </c>
      <c r="L1614" s="19">
        <f>VLOOKUP($A1614,'FtMyers GTs'!$A:$Z,17,0)</f>
        <v>42522</v>
      </c>
      <c r="M1614" s="50">
        <f>VLOOKUP($A1614,'FtMyers GTs'!$A:$Z,24,0)</f>
        <v>228757.39200000002</v>
      </c>
      <c r="N1614" s="50">
        <f>VLOOKUP($A1614,'FtMyers GTs'!$A:$Z,25,0)</f>
        <v>99090.887363999995</v>
      </c>
      <c r="O1614" s="50">
        <f>VLOOKUP($A1614,'FtMyers GTs'!$A:$Z,26,0)</f>
        <v>129666.50463600001</v>
      </c>
      <c r="P1614" s="50">
        <f t="shared" si="26"/>
        <v>0</v>
      </c>
    </row>
    <row r="1615" spans="1:16" x14ac:dyDescent="0.25">
      <c r="A1615" s="53">
        <v>84916360</v>
      </c>
      <c r="B1615" s="53" t="s">
        <v>16</v>
      </c>
      <c r="C1615" s="53" t="s">
        <v>17</v>
      </c>
      <c r="D1615" s="53" t="s">
        <v>71</v>
      </c>
      <c r="E1615" s="53" t="s">
        <v>393</v>
      </c>
      <c r="F1615" s="18">
        <v>39173</v>
      </c>
      <c r="G1615" s="19">
        <v>39083</v>
      </c>
      <c r="H1615" s="53" t="s">
        <v>20</v>
      </c>
      <c r="I1615" s="53" t="s">
        <v>48</v>
      </c>
      <c r="J1615" s="53" t="s">
        <v>287</v>
      </c>
      <c r="K1615" s="53" t="s">
        <v>23</v>
      </c>
      <c r="L1615" s="19">
        <f>VLOOKUP($A1615,'FtMyers GTs'!$A:$Z,17,0)</f>
        <v>42522</v>
      </c>
      <c r="M1615" s="50">
        <f>VLOOKUP($A1615,'FtMyers GTs'!$A:$Z,24,0)</f>
        <v>190116.774</v>
      </c>
      <c r="N1615" s="50">
        <f>VLOOKUP($A1615,'FtMyers GTs'!$A:$Z,25,0)</f>
        <v>67146.5429955</v>
      </c>
      <c r="O1615" s="50">
        <f>VLOOKUP($A1615,'FtMyers GTs'!$A:$Z,26,0)</f>
        <v>122970.2310045</v>
      </c>
      <c r="P1615" s="50">
        <f t="shared" si="26"/>
        <v>0</v>
      </c>
    </row>
    <row r="1616" spans="1:16" x14ac:dyDescent="0.25">
      <c r="A1616" s="53">
        <v>51727</v>
      </c>
      <c r="B1616" s="53" t="s">
        <v>16</v>
      </c>
      <c r="C1616" s="53" t="s">
        <v>17</v>
      </c>
      <c r="D1616" s="53" t="s">
        <v>71</v>
      </c>
      <c r="E1616" s="53" t="s">
        <v>72</v>
      </c>
      <c r="F1616" s="18">
        <v>37073</v>
      </c>
      <c r="G1616" s="19">
        <v>37073</v>
      </c>
      <c r="H1616" s="53" t="s">
        <v>20</v>
      </c>
      <c r="I1616" s="53" t="s">
        <v>48</v>
      </c>
      <c r="J1616" s="53" t="s">
        <v>245</v>
      </c>
      <c r="K1616" s="53" t="s">
        <v>23</v>
      </c>
      <c r="L1616" s="19">
        <f>VLOOKUP($A1616,'FtMyers GTs'!$A:$Z,17,0)</f>
        <v>42522</v>
      </c>
      <c r="M1616" s="50">
        <f>VLOOKUP($A1616,'FtMyers GTs'!$A:$Z,24,0)</f>
        <v>271378.97100000002</v>
      </c>
      <c r="N1616" s="50">
        <f>VLOOKUP($A1616,'FtMyers GTs'!$A:$Z,25,0)</f>
        <v>160965.47107574999</v>
      </c>
      <c r="O1616" s="50">
        <f>VLOOKUP($A1616,'FtMyers GTs'!$A:$Z,26,0)</f>
        <v>110413.49992425001</v>
      </c>
      <c r="P1616" s="50">
        <f t="shared" si="26"/>
        <v>0</v>
      </c>
    </row>
    <row r="1617" spans="1:16" x14ac:dyDescent="0.25">
      <c r="A1617" s="53">
        <v>59377348</v>
      </c>
      <c r="B1617" s="53" t="s">
        <v>16</v>
      </c>
      <c r="C1617" s="53" t="s">
        <v>17</v>
      </c>
      <c r="D1617" s="53" t="s">
        <v>309</v>
      </c>
      <c r="E1617" s="53" t="s">
        <v>391</v>
      </c>
      <c r="F1617" s="18">
        <v>38565</v>
      </c>
      <c r="G1617" s="19">
        <v>38565</v>
      </c>
      <c r="H1617" s="53" t="s">
        <v>20</v>
      </c>
      <c r="I1617" s="53" t="s">
        <v>55</v>
      </c>
      <c r="J1617" s="53" t="s">
        <v>318</v>
      </c>
      <c r="K1617" s="53" t="s">
        <v>23</v>
      </c>
      <c r="L1617" s="19">
        <f>VLOOKUP($A1617,'FtMyers GTs'!$A:$Z,17,0)</f>
        <v>42522</v>
      </c>
      <c r="M1617" s="50">
        <f>VLOOKUP($A1617,'FtMyers GTs'!$A:$Z,24,0)</f>
        <v>235213.272</v>
      </c>
      <c r="N1617" s="50">
        <f>VLOOKUP($A1617,'FtMyers GTs'!$A:$Z,25,0)</f>
        <v>128559.98998800002</v>
      </c>
      <c r="O1617" s="50">
        <f>VLOOKUP($A1617,'FtMyers GTs'!$A:$Z,26,0)</f>
        <v>106653.28201199998</v>
      </c>
      <c r="P1617" s="50">
        <f t="shared" si="26"/>
        <v>0</v>
      </c>
    </row>
    <row r="1618" spans="1:16" x14ac:dyDescent="0.25">
      <c r="A1618" s="53">
        <v>56548709</v>
      </c>
      <c r="B1618" s="53" t="s">
        <v>16</v>
      </c>
      <c r="C1618" s="53" t="s">
        <v>17</v>
      </c>
      <c r="D1618" s="53" t="s">
        <v>71</v>
      </c>
      <c r="E1618" s="53" t="s">
        <v>390</v>
      </c>
      <c r="F1618" s="18">
        <v>38322</v>
      </c>
      <c r="G1618" s="19">
        <v>38353</v>
      </c>
      <c r="H1618" s="53" t="s">
        <v>20</v>
      </c>
      <c r="I1618" s="53" t="s">
        <v>48</v>
      </c>
      <c r="J1618" s="53" t="s">
        <v>244</v>
      </c>
      <c r="K1618" s="53" t="s">
        <v>23</v>
      </c>
      <c r="L1618" s="19">
        <f>VLOOKUP($A1618,'FtMyers GTs'!$A:$Z,17,0)</f>
        <v>42522</v>
      </c>
      <c r="M1618" s="50">
        <f>VLOOKUP($A1618,'FtMyers GTs'!$A:$Z,24,0)</f>
        <v>198359.89200000002</v>
      </c>
      <c r="N1618" s="50">
        <f>VLOOKUP($A1618,'FtMyers GTs'!$A:$Z,25,0)</f>
        <v>93856.443489000012</v>
      </c>
      <c r="O1618" s="50">
        <f>VLOOKUP($A1618,'FtMyers GTs'!$A:$Z,26,0)</f>
        <v>104503.44851100001</v>
      </c>
      <c r="P1618" s="50">
        <f t="shared" si="26"/>
        <v>0</v>
      </c>
    </row>
    <row r="1619" spans="1:16" x14ac:dyDescent="0.25">
      <c r="A1619" s="53">
        <v>43450574</v>
      </c>
      <c r="B1619" s="53" t="s">
        <v>16</v>
      </c>
      <c r="C1619" s="53" t="s">
        <v>17</v>
      </c>
      <c r="D1619" s="53" t="s">
        <v>71</v>
      </c>
      <c r="E1619" s="53" t="s">
        <v>396</v>
      </c>
      <c r="F1619" s="18">
        <v>37956</v>
      </c>
      <c r="G1619" s="19">
        <v>37622</v>
      </c>
      <c r="H1619" s="53" t="s">
        <v>20</v>
      </c>
      <c r="I1619" s="53" t="s">
        <v>48</v>
      </c>
      <c r="J1619" s="53" t="s">
        <v>287</v>
      </c>
      <c r="K1619" s="53" t="s">
        <v>23</v>
      </c>
      <c r="L1619" s="19">
        <f>VLOOKUP($A1619,'FtMyers GTs'!$A:$Z,17,0)</f>
        <v>42522</v>
      </c>
      <c r="M1619" s="50">
        <f>VLOOKUP($A1619,'FtMyers GTs'!$A:$Z,24,0)</f>
        <v>209196.90900000001</v>
      </c>
      <c r="N1619" s="50">
        <f>VLOOKUP($A1619,'FtMyers GTs'!$A:$Z,25,0)</f>
        <v>107350.36513424999</v>
      </c>
      <c r="O1619" s="50">
        <f>VLOOKUP($A1619,'FtMyers GTs'!$A:$Z,26,0)</f>
        <v>101846.54386575002</v>
      </c>
      <c r="P1619" s="50">
        <f t="shared" si="26"/>
        <v>0</v>
      </c>
    </row>
    <row r="1620" spans="1:16" x14ac:dyDescent="0.25">
      <c r="A1620" s="53">
        <v>76990021</v>
      </c>
      <c r="B1620" s="53" t="s">
        <v>16</v>
      </c>
      <c r="C1620" s="53" t="s">
        <v>17</v>
      </c>
      <c r="D1620" s="53" t="s">
        <v>71</v>
      </c>
      <c r="E1620" s="53" t="s">
        <v>393</v>
      </c>
      <c r="F1620" s="18">
        <v>39173</v>
      </c>
      <c r="G1620" s="19">
        <v>39203</v>
      </c>
      <c r="H1620" s="53" t="s">
        <v>20</v>
      </c>
      <c r="I1620" s="53" t="s">
        <v>48</v>
      </c>
      <c r="J1620" s="53" t="s">
        <v>244</v>
      </c>
      <c r="K1620" s="53" t="s">
        <v>23</v>
      </c>
      <c r="L1620" s="19">
        <f>VLOOKUP($A1620,'FtMyers GTs'!$A:$Z,17,0)</f>
        <v>42522</v>
      </c>
      <c r="M1620" s="50">
        <f>VLOOKUP($A1620,'FtMyers GTs'!$A:$Z,24,0)</f>
        <v>157500</v>
      </c>
      <c r="N1620" s="50">
        <f>VLOOKUP($A1620,'FtMyers GTs'!$A:$Z,25,0)</f>
        <v>55626.759000000005</v>
      </c>
      <c r="O1620" s="50">
        <f>VLOOKUP($A1620,'FtMyers GTs'!$A:$Z,26,0)</f>
        <v>101873.24099999999</v>
      </c>
      <c r="P1620" s="50">
        <f t="shared" si="26"/>
        <v>0</v>
      </c>
    </row>
    <row r="1621" spans="1:16" x14ac:dyDescent="0.25">
      <c r="A1621" s="53">
        <v>85348124</v>
      </c>
      <c r="B1621" s="53" t="s">
        <v>16</v>
      </c>
      <c r="C1621" s="53" t="s">
        <v>17</v>
      </c>
      <c r="D1621" s="53" t="s">
        <v>309</v>
      </c>
      <c r="E1621" s="53" t="s">
        <v>393</v>
      </c>
      <c r="F1621" s="18">
        <v>39173</v>
      </c>
      <c r="G1621" s="19">
        <v>39173</v>
      </c>
      <c r="H1621" s="53" t="s">
        <v>20</v>
      </c>
      <c r="I1621" s="53" t="s">
        <v>55</v>
      </c>
      <c r="J1621" s="53" t="s">
        <v>318</v>
      </c>
      <c r="K1621" s="53" t="s">
        <v>23</v>
      </c>
      <c r="L1621" s="19">
        <f>VLOOKUP($A1621,'FtMyers GTs'!$A:$Z,17,0)</f>
        <v>42522</v>
      </c>
      <c r="M1621" s="50">
        <f>VLOOKUP($A1621,'FtMyers GTs'!$A:$Z,24,0)</f>
        <v>178387.46100000001</v>
      </c>
      <c r="N1621" s="50">
        <f>VLOOKUP($A1621,'FtMyers GTs'!$A:$Z,25,0)</f>
        <v>79050.60610650001</v>
      </c>
      <c r="O1621" s="50">
        <f>VLOOKUP($A1621,'FtMyers GTs'!$A:$Z,26,0)</f>
        <v>99336.8548935</v>
      </c>
      <c r="P1621" s="50">
        <f t="shared" si="26"/>
        <v>0</v>
      </c>
    </row>
    <row r="1622" spans="1:16" x14ac:dyDescent="0.25">
      <c r="A1622" s="53">
        <v>86310483</v>
      </c>
      <c r="B1622" s="53" t="s">
        <v>16</v>
      </c>
      <c r="C1622" s="53" t="s">
        <v>17</v>
      </c>
      <c r="D1622" s="53" t="s">
        <v>71</v>
      </c>
      <c r="E1622" s="53" t="s">
        <v>393</v>
      </c>
      <c r="F1622" s="18">
        <v>39234</v>
      </c>
      <c r="G1622" s="19">
        <v>39234</v>
      </c>
      <c r="H1622" s="53" t="s">
        <v>20</v>
      </c>
      <c r="I1622" s="53" t="s">
        <v>48</v>
      </c>
      <c r="J1622" s="53" t="s">
        <v>234</v>
      </c>
      <c r="K1622" s="53" t="s">
        <v>23</v>
      </c>
      <c r="L1622" s="19">
        <f>VLOOKUP($A1622,'FtMyers GTs'!$A:$Z,17,0)</f>
        <v>42522</v>
      </c>
      <c r="M1622" s="50">
        <f>VLOOKUP($A1622,'FtMyers GTs'!$A:$Z,24,0)</f>
        <v>151456.42800000001</v>
      </c>
      <c r="N1622" s="50">
        <f>VLOOKUP($A1622,'FtMyers GTs'!$A:$Z,25,0)</f>
        <v>53492.250950999995</v>
      </c>
      <c r="O1622" s="50">
        <f>VLOOKUP($A1622,'FtMyers GTs'!$A:$Z,26,0)</f>
        <v>97964.177049000005</v>
      </c>
      <c r="P1622" s="50">
        <f t="shared" si="26"/>
        <v>0</v>
      </c>
    </row>
    <row r="1623" spans="1:16" x14ac:dyDescent="0.25">
      <c r="A1623" s="53">
        <v>86310486</v>
      </c>
      <c r="B1623" s="53" t="s">
        <v>16</v>
      </c>
      <c r="C1623" s="53" t="s">
        <v>17</v>
      </c>
      <c r="D1623" s="53" t="s">
        <v>71</v>
      </c>
      <c r="E1623" s="53" t="s">
        <v>393</v>
      </c>
      <c r="F1623" s="18">
        <v>39234</v>
      </c>
      <c r="G1623" s="19">
        <v>39234</v>
      </c>
      <c r="H1623" s="53" t="s">
        <v>20</v>
      </c>
      <c r="I1623" s="53" t="s">
        <v>48</v>
      </c>
      <c r="J1623" s="53" t="s">
        <v>244</v>
      </c>
      <c r="K1623" s="53" t="s">
        <v>23</v>
      </c>
      <c r="L1623" s="19">
        <f>VLOOKUP($A1623,'FtMyers GTs'!$A:$Z,17,0)</f>
        <v>42522</v>
      </c>
      <c r="M1623" s="50">
        <f>VLOOKUP($A1623,'FtMyers GTs'!$A:$Z,24,0)</f>
        <v>151456.42800000001</v>
      </c>
      <c r="N1623" s="50">
        <f>VLOOKUP($A1623,'FtMyers GTs'!$A:$Z,25,0)</f>
        <v>53492.250950999995</v>
      </c>
      <c r="O1623" s="50">
        <f>VLOOKUP($A1623,'FtMyers GTs'!$A:$Z,26,0)</f>
        <v>97964.177049000005</v>
      </c>
      <c r="P1623" s="50">
        <f t="shared" si="26"/>
        <v>0</v>
      </c>
    </row>
    <row r="1624" spans="1:16" x14ac:dyDescent="0.25">
      <c r="A1624" s="53">
        <v>47891445</v>
      </c>
      <c r="B1624" s="53" t="s">
        <v>16</v>
      </c>
      <c r="C1624" s="53" t="s">
        <v>17</v>
      </c>
      <c r="D1624" s="53" t="s">
        <v>71</v>
      </c>
      <c r="E1624" s="53" t="s">
        <v>390</v>
      </c>
      <c r="F1624" s="18">
        <v>38139</v>
      </c>
      <c r="G1624" s="19">
        <v>37987</v>
      </c>
      <c r="H1624" s="53" t="s">
        <v>20</v>
      </c>
      <c r="I1624" s="53" t="s">
        <v>48</v>
      </c>
      <c r="J1624" s="53" t="s">
        <v>287</v>
      </c>
      <c r="K1624" s="53" t="s">
        <v>23</v>
      </c>
      <c r="L1624" s="19">
        <f>VLOOKUP($A1624,'FtMyers GTs'!$A:$Z,17,0)</f>
        <v>42522</v>
      </c>
      <c r="M1624" s="50">
        <f>VLOOKUP($A1624,'FtMyers GTs'!$A:$Z,24,0)</f>
        <v>182689.25400000002</v>
      </c>
      <c r="N1624" s="50">
        <f>VLOOKUP($A1624,'FtMyers GTs'!$A:$Z,25,0)</f>
        <v>86441.690155500008</v>
      </c>
      <c r="O1624" s="50">
        <f>VLOOKUP($A1624,'FtMyers GTs'!$A:$Z,26,0)</f>
        <v>96247.563844499993</v>
      </c>
      <c r="P1624" s="50">
        <f t="shared" si="26"/>
        <v>0</v>
      </c>
    </row>
    <row r="1625" spans="1:16" x14ac:dyDescent="0.25">
      <c r="A1625" s="53">
        <v>84916359</v>
      </c>
      <c r="B1625" s="53" t="s">
        <v>16</v>
      </c>
      <c r="C1625" s="53" t="s">
        <v>17</v>
      </c>
      <c r="D1625" s="53" t="s">
        <v>71</v>
      </c>
      <c r="E1625" s="53" t="s">
        <v>393</v>
      </c>
      <c r="F1625" s="18">
        <v>39173</v>
      </c>
      <c r="G1625" s="19">
        <v>39083</v>
      </c>
      <c r="H1625" s="53" t="s">
        <v>20</v>
      </c>
      <c r="I1625" s="53" t="s">
        <v>48</v>
      </c>
      <c r="J1625" s="53" t="s">
        <v>430</v>
      </c>
      <c r="K1625" s="53" t="s">
        <v>23</v>
      </c>
      <c r="L1625" s="19">
        <f>VLOOKUP($A1625,'FtMyers GTs'!$A:$Z,17,0)</f>
        <v>42522</v>
      </c>
      <c r="M1625" s="50">
        <f>VLOOKUP($A1625,'FtMyers GTs'!$A:$Z,24,0)</f>
        <v>150050.682</v>
      </c>
      <c r="N1625" s="50">
        <f>VLOOKUP($A1625,'FtMyers GTs'!$A:$Z,25,0)</f>
        <v>52995.761356500007</v>
      </c>
      <c r="O1625" s="50">
        <f>VLOOKUP($A1625,'FtMyers GTs'!$A:$Z,26,0)</f>
        <v>97054.920643500009</v>
      </c>
      <c r="P1625" s="50">
        <f t="shared" si="26"/>
        <v>0</v>
      </c>
    </row>
    <row r="1626" spans="1:16" x14ac:dyDescent="0.25">
      <c r="A1626" s="53">
        <v>646550035</v>
      </c>
      <c r="B1626" s="53" t="s">
        <v>16</v>
      </c>
      <c r="C1626" s="53" t="s">
        <v>17</v>
      </c>
      <c r="D1626" s="53" t="s">
        <v>57</v>
      </c>
      <c r="E1626" s="53" t="s">
        <v>395</v>
      </c>
      <c r="F1626" s="18">
        <v>41244</v>
      </c>
      <c r="G1626" s="19">
        <v>40909</v>
      </c>
      <c r="H1626" s="53" t="s">
        <v>20</v>
      </c>
      <c r="I1626" s="53" t="s">
        <v>59</v>
      </c>
      <c r="J1626" s="53" t="s">
        <v>333</v>
      </c>
      <c r="K1626" s="53" t="s">
        <v>23</v>
      </c>
      <c r="L1626" s="19">
        <f>VLOOKUP($A1626,'FtMyers GTs'!$A:$Z,17,0)</f>
        <v>42522</v>
      </c>
      <c r="M1626" s="50">
        <f>VLOOKUP($A1626,'FtMyers GTs'!$A:$Z,24,0)</f>
        <v>136848.10500000001</v>
      </c>
      <c r="N1626" s="50">
        <f>VLOOKUP($A1626,'FtMyers GTs'!$A:$Z,25,0)</f>
        <v>38960.083732500003</v>
      </c>
      <c r="O1626" s="50">
        <f>VLOOKUP($A1626,'FtMyers GTs'!$A:$Z,26,0)</f>
        <v>97888.021267500008</v>
      </c>
      <c r="P1626" s="50">
        <f t="shared" si="26"/>
        <v>0</v>
      </c>
    </row>
    <row r="1627" spans="1:16" x14ac:dyDescent="0.25">
      <c r="A1627" s="53">
        <v>72839107</v>
      </c>
      <c r="B1627" s="53" t="s">
        <v>16</v>
      </c>
      <c r="C1627" s="53" t="s">
        <v>17</v>
      </c>
      <c r="D1627" s="53" t="s">
        <v>57</v>
      </c>
      <c r="E1627" s="53" t="s">
        <v>391</v>
      </c>
      <c r="F1627" s="18">
        <v>38687</v>
      </c>
      <c r="G1627" s="19">
        <v>38718</v>
      </c>
      <c r="H1627" s="53" t="s">
        <v>20</v>
      </c>
      <c r="I1627" s="53" t="s">
        <v>59</v>
      </c>
      <c r="J1627" s="53" t="s">
        <v>445</v>
      </c>
      <c r="K1627" s="53" t="s">
        <v>23</v>
      </c>
      <c r="L1627" s="19">
        <f>VLOOKUP($A1627,'FtMyers GTs'!$A:$Z,17,0)</f>
        <v>42522</v>
      </c>
      <c r="M1627" s="50">
        <f>VLOOKUP($A1627,'FtMyers GTs'!$A:$Z,24,0)</f>
        <v>639794.16</v>
      </c>
      <c r="N1627" s="50">
        <f>VLOOKUP($A1627,'FtMyers GTs'!$A:$Z,25,0)</f>
        <v>551725.45163999998</v>
      </c>
      <c r="O1627" s="50">
        <f>VLOOKUP($A1627,'FtMyers GTs'!$A:$Z,26,0)</f>
        <v>88068.708360000019</v>
      </c>
      <c r="P1627" s="50">
        <f t="shared" si="26"/>
        <v>0</v>
      </c>
    </row>
    <row r="1628" spans="1:16" x14ac:dyDescent="0.25">
      <c r="A1628" s="53">
        <v>100214736</v>
      </c>
      <c r="B1628" s="53" t="s">
        <v>16</v>
      </c>
      <c r="C1628" s="53" t="s">
        <v>17</v>
      </c>
      <c r="D1628" s="53" t="s">
        <v>57</v>
      </c>
      <c r="E1628" s="53" t="s">
        <v>457</v>
      </c>
      <c r="F1628" s="18">
        <v>40118</v>
      </c>
      <c r="G1628" s="19">
        <v>39814</v>
      </c>
      <c r="H1628" s="53" t="s">
        <v>20</v>
      </c>
      <c r="I1628" s="53" t="s">
        <v>59</v>
      </c>
      <c r="J1628" s="53" t="s">
        <v>339</v>
      </c>
      <c r="K1628" s="53" t="s">
        <v>23</v>
      </c>
      <c r="L1628" s="19">
        <f>VLOOKUP($A1628,'FtMyers GTs'!$A:$Z,17,0)</f>
        <v>42522</v>
      </c>
      <c r="M1628" s="50">
        <f>VLOOKUP($A1628,'FtMyers GTs'!$A:$Z,24,0)</f>
        <v>200949.19200000001</v>
      </c>
      <c r="N1628" s="50">
        <f>VLOOKUP($A1628,'FtMyers GTs'!$A:$Z,25,0)</f>
        <v>106957.456668</v>
      </c>
      <c r="O1628" s="50">
        <f>VLOOKUP($A1628,'FtMyers GTs'!$A:$Z,26,0)</f>
        <v>93991.735331999997</v>
      </c>
      <c r="P1628" s="50">
        <f t="shared" si="26"/>
        <v>0</v>
      </c>
    </row>
    <row r="1629" spans="1:16" x14ac:dyDescent="0.25">
      <c r="A1629" s="53">
        <v>57215756</v>
      </c>
      <c r="B1629" s="53" t="s">
        <v>16</v>
      </c>
      <c r="C1629" s="53" t="s">
        <v>17</v>
      </c>
      <c r="D1629" s="53" t="s">
        <v>71</v>
      </c>
      <c r="E1629" s="53" t="s">
        <v>390</v>
      </c>
      <c r="F1629" s="18">
        <v>38292</v>
      </c>
      <c r="G1629" s="19">
        <v>38292</v>
      </c>
      <c r="H1629" s="53" t="s">
        <v>20</v>
      </c>
      <c r="I1629" s="53" t="s">
        <v>48</v>
      </c>
      <c r="J1629" s="53" t="s">
        <v>245</v>
      </c>
      <c r="K1629" s="53" t="s">
        <v>23</v>
      </c>
      <c r="L1629" s="19">
        <f>VLOOKUP($A1629,'FtMyers GTs'!$A:$Z,17,0)</f>
        <v>42522</v>
      </c>
      <c r="M1629" s="50">
        <f>VLOOKUP($A1629,'FtMyers GTs'!$A:$Z,24,0)</f>
        <v>174863.511</v>
      </c>
      <c r="N1629" s="50">
        <f>VLOOKUP($A1629,'FtMyers GTs'!$A:$Z,25,0)</f>
        <v>82738.842630750005</v>
      </c>
      <c r="O1629" s="50">
        <f>VLOOKUP($A1629,'FtMyers GTs'!$A:$Z,26,0)</f>
        <v>92124.668369249994</v>
      </c>
      <c r="P1629" s="50">
        <f t="shared" si="26"/>
        <v>0</v>
      </c>
    </row>
    <row r="1630" spans="1:16" x14ac:dyDescent="0.25">
      <c r="A1630" s="53">
        <v>96916014</v>
      </c>
      <c r="B1630" s="53" t="s">
        <v>16</v>
      </c>
      <c r="C1630" s="53" t="s">
        <v>17</v>
      </c>
      <c r="D1630" s="53" t="s">
        <v>45</v>
      </c>
      <c r="E1630" s="53" t="s">
        <v>457</v>
      </c>
      <c r="F1630" s="18">
        <v>39845</v>
      </c>
      <c r="G1630" s="19">
        <v>39814</v>
      </c>
      <c r="H1630" s="53" t="s">
        <v>20</v>
      </c>
      <c r="I1630" s="53" t="s">
        <v>39</v>
      </c>
      <c r="J1630" s="53" t="s">
        <v>153</v>
      </c>
      <c r="K1630" s="53" t="s">
        <v>23</v>
      </c>
      <c r="L1630" s="19">
        <f>VLOOKUP($A1630,'FtMyers GTs'!$A:$Z,17,0)</f>
        <v>42522</v>
      </c>
      <c r="M1630" s="50">
        <f>VLOOKUP($A1630,'FtMyers GTs'!$A:$Z,24,0)</f>
        <v>109751.463</v>
      </c>
      <c r="N1630" s="50">
        <f>VLOOKUP($A1630,'FtMyers GTs'!$A:$Z,25,0)</f>
        <v>16401.455736749998</v>
      </c>
      <c r="O1630" s="50">
        <f>VLOOKUP($A1630,'FtMyers GTs'!$A:$Z,26,0)</f>
        <v>93350.007263250009</v>
      </c>
      <c r="P1630" s="50">
        <f t="shared" si="26"/>
        <v>0</v>
      </c>
    </row>
    <row r="1631" spans="1:16" x14ac:dyDescent="0.25">
      <c r="A1631" s="53">
        <v>72835745</v>
      </c>
      <c r="B1631" s="53" t="s">
        <v>16</v>
      </c>
      <c r="C1631" s="53" t="s">
        <v>17</v>
      </c>
      <c r="D1631" s="53" t="s">
        <v>71</v>
      </c>
      <c r="E1631" s="53" t="s">
        <v>424</v>
      </c>
      <c r="F1631" s="18">
        <v>38838</v>
      </c>
      <c r="G1631" s="19">
        <v>38718</v>
      </c>
      <c r="H1631" s="53" t="s">
        <v>20</v>
      </c>
      <c r="I1631" s="53" t="s">
        <v>48</v>
      </c>
      <c r="J1631" s="53" t="s">
        <v>430</v>
      </c>
      <c r="K1631" s="53" t="s">
        <v>23</v>
      </c>
      <c r="L1631" s="19">
        <f>VLOOKUP($A1631,'FtMyers GTs'!$A:$Z,17,0)</f>
        <v>42522</v>
      </c>
      <c r="M1631" s="50">
        <f>VLOOKUP($A1631,'FtMyers GTs'!$A:$Z,24,0)</f>
        <v>149186.565</v>
      </c>
      <c r="N1631" s="50">
        <f>VLOOKUP($A1631,'FtMyers GTs'!$A:$Z,25,0)</f>
        <v>58656.875636250006</v>
      </c>
      <c r="O1631" s="50">
        <f>VLOOKUP($A1631,'FtMyers GTs'!$A:$Z,26,0)</f>
        <v>90529.689363750003</v>
      </c>
      <c r="P1631" s="50">
        <f t="shared" si="26"/>
        <v>0</v>
      </c>
    </row>
    <row r="1632" spans="1:16" x14ac:dyDescent="0.25">
      <c r="A1632" s="53">
        <v>86310487</v>
      </c>
      <c r="B1632" s="53" t="s">
        <v>16</v>
      </c>
      <c r="C1632" s="53" t="s">
        <v>17</v>
      </c>
      <c r="D1632" s="53" t="s">
        <v>71</v>
      </c>
      <c r="E1632" s="53" t="s">
        <v>393</v>
      </c>
      <c r="F1632" s="18">
        <v>39234</v>
      </c>
      <c r="G1632" s="19">
        <v>39234</v>
      </c>
      <c r="H1632" s="53" t="s">
        <v>20</v>
      </c>
      <c r="I1632" s="53" t="s">
        <v>48</v>
      </c>
      <c r="J1632" s="53" t="s">
        <v>244</v>
      </c>
      <c r="K1632" s="53" t="s">
        <v>23</v>
      </c>
      <c r="L1632" s="19">
        <f>VLOOKUP($A1632,'FtMyers GTs'!$A:$Z,17,0)</f>
        <v>42522</v>
      </c>
      <c r="M1632" s="50">
        <f>VLOOKUP($A1632,'FtMyers GTs'!$A:$Z,24,0)</f>
        <v>138835.05300000001</v>
      </c>
      <c r="N1632" s="50">
        <f>VLOOKUP($A1632,'FtMyers GTs'!$A:$Z,25,0)</f>
        <v>49034.566982249999</v>
      </c>
      <c r="O1632" s="50">
        <f>VLOOKUP($A1632,'FtMyers GTs'!$A:$Z,26,0)</f>
        <v>89800.486017750009</v>
      </c>
      <c r="P1632" s="50">
        <f t="shared" si="26"/>
        <v>0</v>
      </c>
    </row>
    <row r="1633" spans="1:16" x14ac:dyDescent="0.25">
      <c r="A1633" s="53">
        <v>73410773</v>
      </c>
      <c r="B1633" s="53" t="s">
        <v>16</v>
      </c>
      <c r="C1633" s="53" t="s">
        <v>17</v>
      </c>
      <c r="D1633" s="53" t="s">
        <v>71</v>
      </c>
      <c r="E1633" s="53" t="s">
        <v>391</v>
      </c>
      <c r="F1633" s="18">
        <v>38657</v>
      </c>
      <c r="G1633" s="19">
        <v>38687</v>
      </c>
      <c r="H1633" s="53" t="s">
        <v>20</v>
      </c>
      <c r="I1633" s="53" t="s">
        <v>48</v>
      </c>
      <c r="J1633" s="53" t="s">
        <v>244</v>
      </c>
      <c r="K1633" s="53" t="s">
        <v>23</v>
      </c>
      <c r="L1633" s="19">
        <f>VLOOKUP($A1633,'FtMyers GTs'!$A:$Z,17,0)</f>
        <v>42522</v>
      </c>
      <c r="M1633" s="50">
        <f>VLOOKUP($A1633,'FtMyers GTs'!$A:$Z,24,0)</f>
        <v>156838.122</v>
      </c>
      <c r="N1633" s="50">
        <f>VLOOKUP($A1633,'FtMyers GTs'!$A:$Z,25,0)</f>
        <v>67937.599336500003</v>
      </c>
      <c r="O1633" s="50">
        <f>VLOOKUP($A1633,'FtMyers GTs'!$A:$Z,26,0)</f>
        <v>88900.522663499985</v>
      </c>
      <c r="P1633" s="50">
        <f t="shared" si="26"/>
        <v>0</v>
      </c>
    </row>
    <row r="1634" spans="1:16" x14ac:dyDescent="0.25">
      <c r="A1634" s="53">
        <v>84916357</v>
      </c>
      <c r="B1634" s="53" t="s">
        <v>16</v>
      </c>
      <c r="C1634" s="53" t="s">
        <v>17</v>
      </c>
      <c r="D1634" s="53" t="s">
        <v>71</v>
      </c>
      <c r="E1634" s="53" t="s">
        <v>393</v>
      </c>
      <c r="F1634" s="18">
        <v>39387</v>
      </c>
      <c r="G1634" s="19">
        <v>39083</v>
      </c>
      <c r="H1634" s="53" t="s">
        <v>20</v>
      </c>
      <c r="I1634" s="53" t="s">
        <v>48</v>
      </c>
      <c r="J1634" s="53" t="s">
        <v>392</v>
      </c>
      <c r="K1634" s="53" t="s">
        <v>23</v>
      </c>
      <c r="L1634" s="19">
        <f>VLOOKUP($A1634,'FtMyers GTs'!$A:$Z,17,0)</f>
        <v>42522</v>
      </c>
      <c r="M1634" s="50">
        <f>VLOOKUP($A1634,'FtMyers GTs'!$A:$Z,24,0)</f>
        <v>137769.49799999999</v>
      </c>
      <c r="N1634" s="50">
        <f>VLOOKUP($A1634,'FtMyers GTs'!$A:$Z,25,0)</f>
        <v>48658.225828499999</v>
      </c>
      <c r="O1634" s="50">
        <f>VLOOKUP($A1634,'FtMyers GTs'!$A:$Z,26,0)</f>
        <v>89111.272171500008</v>
      </c>
      <c r="P1634" s="50">
        <f t="shared" si="26"/>
        <v>0</v>
      </c>
    </row>
    <row r="1635" spans="1:16" x14ac:dyDescent="0.25">
      <c r="A1635" s="53">
        <v>56548703</v>
      </c>
      <c r="B1635" s="53" t="s">
        <v>16</v>
      </c>
      <c r="C1635" s="53" t="s">
        <v>17</v>
      </c>
      <c r="D1635" s="53" t="s">
        <v>71</v>
      </c>
      <c r="E1635" s="53" t="s">
        <v>390</v>
      </c>
      <c r="F1635" s="18">
        <v>38322</v>
      </c>
      <c r="G1635" s="19">
        <v>38353</v>
      </c>
      <c r="H1635" s="53" t="s">
        <v>20</v>
      </c>
      <c r="I1635" s="53" t="s">
        <v>48</v>
      </c>
      <c r="J1635" s="53" t="s">
        <v>244</v>
      </c>
      <c r="K1635" s="53" t="s">
        <v>23</v>
      </c>
      <c r="L1635" s="19">
        <f>VLOOKUP($A1635,'FtMyers GTs'!$A:$Z,17,0)</f>
        <v>42522</v>
      </c>
      <c r="M1635" s="50">
        <f>VLOOKUP($A1635,'FtMyers GTs'!$A:$Z,24,0)</f>
        <v>165442.41</v>
      </c>
      <c r="N1635" s="50">
        <f>VLOOKUP($A1635,'FtMyers GTs'!$A:$Z,25,0)</f>
        <v>78281.135032500009</v>
      </c>
      <c r="O1635" s="50">
        <f>VLOOKUP($A1635,'FtMyers GTs'!$A:$Z,26,0)</f>
        <v>87161.274967499994</v>
      </c>
      <c r="P1635" s="50">
        <f t="shared" si="26"/>
        <v>0</v>
      </c>
    </row>
    <row r="1636" spans="1:16" x14ac:dyDescent="0.25">
      <c r="A1636" s="53">
        <v>72839103</v>
      </c>
      <c r="B1636" s="53" t="s">
        <v>16</v>
      </c>
      <c r="C1636" s="53" t="s">
        <v>17</v>
      </c>
      <c r="D1636" s="53" t="s">
        <v>57</v>
      </c>
      <c r="E1636" s="53" t="s">
        <v>391</v>
      </c>
      <c r="F1636" s="18">
        <v>38687</v>
      </c>
      <c r="G1636" s="19">
        <v>38718</v>
      </c>
      <c r="H1636" s="53" t="s">
        <v>20</v>
      </c>
      <c r="I1636" s="53" t="s">
        <v>59</v>
      </c>
      <c r="J1636" s="53" t="s">
        <v>352</v>
      </c>
      <c r="K1636" s="53" t="s">
        <v>23</v>
      </c>
      <c r="L1636" s="19">
        <f>VLOOKUP($A1636,'FtMyers GTs'!$A:$Z,17,0)</f>
        <v>42522</v>
      </c>
      <c r="M1636" s="50">
        <f>VLOOKUP($A1636,'FtMyers GTs'!$A:$Z,24,0)</f>
        <v>583676.23499999999</v>
      </c>
      <c r="N1636" s="50">
        <f>VLOOKUP($A1636,'FtMyers GTs'!$A:$Z,25,0)</f>
        <v>503332.24587749992</v>
      </c>
      <c r="O1636" s="50">
        <f>VLOOKUP($A1636,'FtMyers GTs'!$A:$Z,26,0)</f>
        <v>80343.989122500105</v>
      </c>
      <c r="P1636" s="50">
        <f t="shared" si="26"/>
        <v>0</v>
      </c>
    </row>
    <row r="1637" spans="1:16" x14ac:dyDescent="0.25">
      <c r="A1637" s="53">
        <v>86310489</v>
      </c>
      <c r="B1637" s="53" t="s">
        <v>16</v>
      </c>
      <c r="C1637" s="53" t="s">
        <v>17</v>
      </c>
      <c r="D1637" s="53" t="s">
        <v>309</v>
      </c>
      <c r="E1637" s="53" t="s">
        <v>393</v>
      </c>
      <c r="F1637" s="18">
        <v>39234</v>
      </c>
      <c r="G1637" s="19">
        <v>39234</v>
      </c>
      <c r="H1637" s="53" t="s">
        <v>20</v>
      </c>
      <c r="I1637" s="53" t="s">
        <v>55</v>
      </c>
      <c r="J1637" s="53" t="s">
        <v>318</v>
      </c>
      <c r="K1637" s="53" t="s">
        <v>23</v>
      </c>
      <c r="L1637" s="19">
        <f>VLOOKUP($A1637,'FtMyers GTs'!$A:$Z,17,0)</f>
        <v>42522</v>
      </c>
      <c r="M1637" s="50">
        <f>VLOOKUP($A1637,'FtMyers GTs'!$A:$Z,24,0)</f>
        <v>156151.62900000002</v>
      </c>
      <c r="N1637" s="50">
        <f>VLOOKUP($A1637,'FtMyers GTs'!$A:$Z,25,0)</f>
        <v>69197.012878499998</v>
      </c>
      <c r="O1637" s="50">
        <f>VLOOKUP($A1637,'FtMyers GTs'!$A:$Z,26,0)</f>
        <v>86954.616121500003</v>
      </c>
      <c r="P1637" s="50">
        <f t="shared" si="26"/>
        <v>0</v>
      </c>
    </row>
    <row r="1638" spans="1:16" x14ac:dyDescent="0.25">
      <c r="A1638" s="53">
        <v>99674462</v>
      </c>
      <c r="B1638" s="53" t="s">
        <v>16</v>
      </c>
      <c r="C1638" s="53" t="s">
        <v>17</v>
      </c>
      <c r="D1638" s="53" t="s">
        <v>71</v>
      </c>
      <c r="E1638" s="53" t="s">
        <v>457</v>
      </c>
      <c r="F1638" s="18">
        <v>40118</v>
      </c>
      <c r="G1638" s="19">
        <v>39814</v>
      </c>
      <c r="H1638" s="53" t="s">
        <v>20</v>
      </c>
      <c r="I1638" s="53" t="s">
        <v>48</v>
      </c>
      <c r="J1638" s="53" t="s">
        <v>287</v>
      </c>
      <c r="K1638" s="53" t="s">
        <v>23</v>
      </c>
      <c r="L1638" s="19">
        <f>VLOOKUP($A1638,'FtMyers GTs'!$A:$Z,17,0)</f>
        <v>42522</v>
      </c>
      <c r="M1638" s="50">
        <f>VLOOKUP($A1638,'FtMyers GTs'!$A:$Z,24,0)</f>
        <v>118239.75900000001</v>
      </c>
      <c r="N1638" s="50">
        <f>VLOOKUP($A1638,'FtMyers GTs'!$A:$Z,25,0)</f>
        <v>32303.265396749997</v>
      </c>
      <c r="O1638" s="50">
        <f>VLOOKUP($A1638,'FtMyers GTs'!$A:$Z,26,0)</f>
        <v>85936.493603250012</v>
      </c>
      <c r="P1638" s="50">
        <f t="shared" ref="P1638:P1701" si="27">+M1638-N1638-O1638</f>
        <v>0</v>
      </c>
    </row>
    <row r="1639" spans="1:16" x14ac:dyDescent="0.25">
      <c r="A1639" s="53">
        <v>86310485</v>
      </c>
      <c r="B1639" s="53" t="s">
        <v>16</v>
      </c>
      <c r="C1639" s="53" t="s">
        <v>17</v>
      </c>
      <c r="D1639" s="53" t="s">
        <v>71</v>
      </c>
      <c r="E1639" s="53" t="s">
        <v>393</v>
      </c>
      <c r="F1639" s="18">
        <v>39234</v>
      </c>
      <c r="G1639" s="19">
        <v>39234</v>
      </c>
      <c r="H1639" s="53" t="s">
        <v>20</v>
      </c>
      <c r="I1639" s="53" t="s">
        <v>48</v>
      </c>
      <c r="J1639" s="53" t="s">
        <v>414</v>
      </c>
      <c r="K1639" s="53" t="s">
        <v>23</v>
      </c>
      <c r="L1639" s="19">
        <f>VLOOKUP($A1639,'FtMyers GTs'!$A:$Z,17,0)</f>
        <v>42522</v>
      </c>
      <c r="M1639" s="50">
        <f>VLOOKUP($A1639,'FtMyers GTs'!$A:$Z,24,0)</f>
        <v>126213.68699999999</v>
      </c>
      <c r="N1639" s="50">
        <f>VLOOKUP($A1639,'FtMyers GTs'!$A:$Z,25,0)</f>
        <v>44576.874222749997</v>
      </c>
      <c r="O1639" s="50">
        <f>VLOOKUP($A1639,'FtMyers GTs'!$A:$Z,26,0)</f>
        <v>81636.812777250001</v>
      </c>
      <c r="P1639" s="50">
        <f t="shared" si="27"/>
        <v>0</v>
      </c>
    </row>
    <row r="1640" spans="1:16" x14ac:dyDescent="0.25">
      <c r="A1640" s="53">
        <v>646577780</v>
      </c>
      <c r="B1640" s="53" t="s">
        <v>16</v>
      </c>
      <c r="C1640" s="53" t="s">
        <v>17</v>
      </c>
      <c r="D1640" s="53" t="s">
        <v>71</v>
      </c>
      <c r="E1640" s="53" t="s">
        <v>391</v>
      </c>
      <c r="F1640" s="18">
        <v>38657</v>
      </c>
      <c r="G1640" s="19">
        <v>38687</v>
      </c>
      <c r="H1640" s="53" t="s">
        <v>20</v>
      </c>
      <c r="I1640" s="53" t="s">
        <v>48</v>
      </c>
      <c r="J1640" s="53" t="s">
        <v>244</v>
      </c>
      <c r="K1640" s="53" t="s">
        <v>23</v>
      </c>
      <c r="L1640" s="19">
        <f>VLOOKUP($A1640,'FtMyers GTs'!$A:$Z,17,0)</f>
        <v>42522</v>
      </c>
      <c r="M1640" s="50">
        <f>VLOOKUP($A1640,'FtMyers GTs'!$A:$Z,24,0)</f>
        <v>130697.406</v>
      </c>
      <c r="N1640" s="50">
        <f>VLOOKUP($A1640,'FtMyers GTs'!$A:$Z,25,0)</f>
        <v>56614.220689499998</v>
      </c>
      <c r="O1640" s="50">
        <f>VLOOKUP($A1640,'FtMyers GTs'!$A:$Z,26,0)</f>
        <v>74083.185310500005</v>
      </c>
      <c r="P1640" s="50">
        <f t="shared" si="27"/>
        <v>0</v>
      </c>
    </row>
    <row r="1641" spans="1:16" x14ac:dyDescent="0.25">
      <c r="A1641" s="53">
        <v>86310488</v>
      </c>
      <c r="B1641" s="53" t="s">
        <v>16</v>
      </c>
      <c r="C1641" s="53" t="s">
        <v>17</v>
      </c>
      <c r="D1641" s="53" t="s">
        <v>71</v>
      </c>
      <c r="E1641" s="53" t="s">
        <v>393</v>
      </c>
      <c r="F1641" s="18">
        <v>39234</v>
      </c>
      <c r="G1641" s="19">
        <v>39234</v>
      </c>
      <c r="H1641" s="53" t="s">
        <v>20</v>
      </c>
      <c r="I1641" s="53" t="s">
        <v>48</v>
      </c>
      <c r="J1641" s="53" t="s">
        <v>245</v>
      </c>
      <c r="K1641" s="53" t="s">
        <v>23</v>
      </c>
      <c r="L1641" s="19">
        <f>VLOOKUP($A1641,'FtMyers GTs'!$A:$Z,17,0)</f>
        <v>42522</v>
      </c>
      <c r="M1641" s="50">
        <f>VLOOKUP($A1641,'FtMyers GTs'!$A:$Z,24,0)</f>
        <v>113592.31199999999</v>
      </c>
      <c r="N1641" s="50">
        <f>VLOOKUP($A1641,'FtMyers GTs'!$A:$Z,25,0)</f>
        <v>40119.190254000001</v>
      </c>
      <c r="O1641" s="50">
        <f>VLOOKUP($A1641,'FtMyers GTs'!$A:$Z,26,0)</f>
        <v>73473.12174599999</v>
      </c>
      <c r="P1641" s="50">
        <f t="shared" si="27"/>
        <v>0</v>
      </c>
    </row>
    <row r="1642" spans="1:16" x14ac:dyDescent="0.25">
      <c r="A1642" s="53">
        <v>49006</v>
      </c>
      <c r="B1642" s="53" t="s">
        <v>16</v>
      </c>
      <c r="C1642" s="53" t="s">
        <v>17</v>
      </c>
      <c r="D1642" s="53" t="s">
        <v>45</v>
      </c>
      <c r="E1642" s="53" t="s">
        <v>28</v>
      </c>
      <c r="F1642" s="18">
        <v>27211</v>
      </c>
      <c r="G1642" s="19">
        <v>27211</v>
      </c>
      <c r="H1642" s="53" t="s">
        <v>20</v>
      </c>
      <c r="I1642" s="53" t="s">
        <v>39</v>
      </c>
      <c r="J1642" s="53" t="s">
        <v>93</v>
      </c>
      <c r="K1642" s="53" t="s">
        <v>23</v>
      </c>
      <c r="L1642" s="19">
        <f>VLOOKUP($A1642,'FtMyers GTs'!$A:$Z,17,0)</f>
        <v>42522</v>
      </c>
      <c r="M1642" s="50">
        <f>VLOOKUP($A1642,'FtMyers GTs'!$A:$Z,24,0)</f>
        <v>589101.30000000005</v>
      </c>
      <c r="N1642" s="50">
        <f>VLOOKUP($A1642,'FtMyers GTs'!$A:$Z,25,0)</f>
        <v>524132.5754250001</v>
      </c>
      <c r="O1642" s="50">
        <f>VLOOKUP($A1642,'FtMyers GTs'!$A:$Z,26,0)</f>
        <v>64968.72457499992</v>
      </c>
      <c r="P1642" s="50">
        <f t="shared" si="27"/>
        <v>0</v>
      </c>
    </row>
    <row r="1643" spans="1:16" x14ac:dyDescent="0.25">
      <c r="A1643" s="53">
        <v>59835391</v>
      </c>
      <c r="B1643" s="53" t="s">
        <v>16</v>
      </c>
      <c r="C1643" s="53" t="s">
        <v>236</v>
      </c>
      <c r="D1643" s="53" t="s">
        <v>71</v>
      </c>
      <c r="E1643" s="53" t="s">
        <v>391</v>
      </c>
      <c r="F1643" s="18">
        <v>38657</v>
      </c>
      <c r="G1643" s="19">
        <v>38687</v>
      </c>
      <c r="H1643" s="53" t="s">
        <v>20</v>
      </c>
      <c r="I1643" s="53" t="s">
        <v>48</v>
      </c>
      <c r="J1643" s="53" t="s">
        <v>245</v>
      </c>
      <c r="K1643" s="53" t="s">
        <v>23</v>
      </c>
      <c r="L1643" s="19">
        <f>VLOOKUP($A1643,'FtMyers GTs'!$A:$Z,17,0)</f>
        <v>42522</v>
      </c>
      <c r="M1643" s="50">
        <f>VLOOKUP($A1643,'FtMyers GTs'!$A:$Z,24,0)</f>
        <v>127429.59600000001</v>
      </c>
      <c r="N1643" s="50">
        <f>VLOOKUP($A1643,'FtMyers GTs'!$A:$Z,25,0)</f>
        <v>55198.702107000005</v>
      </c>
      <c r="O1643" s="50">
        <f>VLOOKUP($A1643,'FtMyers GTs'!$A:$Z,26,0)</f>
        <v>72230.893893</v>
      </c>
      <c r="P1643" s="50">
        <f t="shared" si="27"/>
        <v>0</v>
      </c>
    </row>
    <row r="1644" spans="1:16" x14ac:dyDescent="0.25">
      <c r="A1644" s="53">
        <v>56548700</v>
      </c>
      <c r="B1644" s="53" t="s">
        <v>16</v>
      </c>
      <c r="C1644" s="53" t="s">
        <v>17</v>
      </c>
      <c r="D1644" s="53" t="s">
        <v>71</v>
      </c>
      <c r="E1644" s="53" t="s">
        <v>390</v>
      </c>
      <c r="F1644" s="18">
        <v>38322</v>
      </c>
      <c r="G1644" s="19">
        <v>38353</v>
      </c>
      <c r="H1644" s="53" t="s">
        <v>20</v>
      </c>
      <c r="I1644" s="53" t="s">
        <v>48</v>
      </c>
      <c r="J1644" s="53" t="s">
        <v>245</v>
      </c>
      <c r="K1644" s="53" t="s">
        <v>23</v>
      </c>
      <c r="L1644" s="19">
        <f>VLOOKUP($A1644,'FtMyers GTs'!$A:$Z,17,0)</f>
        <v>42522</v>
      </c>
      <c r="M1644" s="50">
        <f>VLOOKUP($A1644,'FtMyers GTs'!$A:$Z,24,0)</f>
        <v>133199.92800000001</v>
      </c>
      <c r="N1644" s="50">
        <f>VLOOKUP($A1644,'FtMyers GTs'!$A:$Z,25,0)</f>
        <v>63025.198325999998</v>
      </c>
      <c r="O1644" s="50">
        <f>VLOOKUP($A1644,'FtMyers GTs'!$A:$Z,26,0)</f>
        <v>70174.729674000017</v>
      </c>
      <c r="P1644" s="50">
        <f t="shared" si="27"/>
        <v>0</v>
      </c>
    </row>
    <row r="1645" spans="1:16" x14ac:dyDescent="0.25">
      <c r="A1645" s="53">
        <v>72839100</v>
      </c>
      <c r="B1645" s="53" t="s">
        <v>16</v>
      </c>
      <c r="C1645" s="53" t="s">
        <v>17</v>
      </c>
      <c r="D1645" s="53" t="s">
        <v>57</v>
      </c>
      <c r="E1645" s="53" t="s">
        <v>391</v>
      </c>
      <c r="F1645" s="18">
        <v>38687</v>
      </c>
      <c r="G1645" s="19">
        <v>38718</v>
      </c>
      <c r="H1645" s="53" t="s">
        <v>20</v>
      </c>
      <c r="I1645" s="53" t="s">
        <v>59</v>
      </c>
      <c r="J1645" s="53" t="s">
        <v>337</v>
      </c>
      <c r="K1645" s="53" t="s">
        <v>23</v>
      </c>
      <c r="L1645" s="19">
        <f>VLOOKUP($A1645,'FtMyers GTs'!$A:$Z,17,0)</f>
        <v>42522</v>
      </c>
      <c r="M1645" s="50">
        <f>VLOOKUP($A1645,'FtMyers GTs'!$A:$Z,24,0)</f>
        <v>466940.64600000001</v>
      </c>
      <c r="N1645" s="50">
        <f>VLOOKUP($A1645,'FtMyers GTs'!$A:$Z,25,0)</f>
        <v>402665.50665900001</v>
      </c>
      <c r="O1645" s="50">
        <f>VLOOKUP($A1645,'FtMyers GTs'!$A:$Z,26,0)</f>
        <v>64275.139341000002</v>
      </c>
      <c r="P1645" s="50">
        <f t="shared" si="27"/>
        <v>0</v>
      </c>
    </row>
    <row r="1646" spans="1:16" x14ac:dyDescent="0.25">
      <c r="A1646" s="53">
        <v>54030589</v>
      </c>
      <c r="B1646" s="53" t="s">
        <v>16</v>
      </c>
      <c r="C1646" s="53" t="s">
        <v>17</v>
      </c>
      <c r="D1646" s="53" t="s">
        <v>309</v>
      </c>
      <c r="E1646" s="53" t="s">
        <v>390</v>
      </c>
      <c r="F1646" s="18">
        <v>38292</v>
      </c>
      <c r="G1646" s="19">
        <v>38292</v>
      </c>
      <c r="H1646" s="53" t="s">
        <v>20</v>
      </c>
      <c r="I1646" s="53" t="s">
        <v>55</v>
      </c>
      <c r="J1646" s="53" t="s">
        <v>318</v>
      </c>
      <c r="K1646" s="53" t="s">
        <v>23</v>
      </c>
      <c r="L1646" s="19">
        <f>VLOOKUP($A1646,'FtMyers GTs'!$A:$Z,17,0)</f>
        <v>42522</v>
      </c>
      <c r="M1646" s="50">
        <f>VLOOKUP($A1646,'FtMyers GTs'!$A:$Z,24,0)</f>
        <v>170656.91999999998</v>
      </c>
      <c r="N1646" s="50">
        <f>VLOOKUP($A1646,'FtMyers GTs'!$A:$Z,25,0)</f>
        <v>102100.90518</v>
      </c>
      <c r="O1646" s="50">
        <f>VLOOKUP($A1646,'FtMyers GTs'!$A:$Z,26,0)</f>
        <v>68556.014819999982</v>
      </c>
      <c r="P1646" s="50">
        <f t="shared" si="27"/>
        <v>0</v>
      </c>
    </row>
    <row r="1647" spans="1:16" x14ac:dyDescent="0.25">
      <c r="A1647" s="53">
        <v>48460584</v>
      </c>
      <c r="B1647" s="53" t="s">
        <v>16</v>
      </c>
      <c r="C1647" s="53" t="s">
        <v>17</v>
      </c>
      <c r="D1647" s="53" t="s">
        <v>415</v>
      </c>
      <c r="E1647" s="53" t="s">
        <v>390</v>
      </c>
      <c r="F1647" s="18">
        <v>38108</v>
      </c>
      <c r="G1647" s="19">
        <v>37987</v>
      </c>
      <c r="H1647" s="53" t="s">
        <v>20</v>
      </c>
      <c r="I1647" s="53" t="s">
        <v>39</v>
      </c>
      <c r="J1647" s="53" t="s">
        <v>416</v>
      </c>
      <c r="K1647" s="53" t="s">
        <v>410</v>
      </c>
      <c r="L1647" s="19">
        <f>VLOOKUP($A1647,'FtMyers GTs'!$A:$Z,17,0)</f>
        <v>42522</v>
      </c>
      <c r="M1647" s="50">
        <f>VLOOKUP($A1647,'FtMyers GTs'!$A:$Z,24,0)</f>
        <v>88843.428</v>
      </c>
      <c r="N1647" s="50">
        <f>VLOOKUP($A1647,'FtMyers GTs'!$A:$Z,25,0)</f>
        <v>21544.256132999999</v>
      </c>
      <c r="O1647" s="50">
        <f>VLOOKUP($A1647,'FtMyers GTs'!$A:$Z,26,0)</f>
        <v>67299.171866999997</v>
      </c>
      <c r="P1647" s="50">
        <f t="shared" si="27"/>
        <v>0</v>
      </c>
    </row>
    <row r="1648" spans="1:16" x14ac:dyDescent="0.25">
      <c r="A1648" s="53">
        <v>86310484</v>
      </c>
      <c r="B1648" s="53" t="s">
        <v>16</v>
      </c>
      <c r="C1648" s="53" t="s">
        <v>17</v>
      </c>
      <c r="D1648" s="53" t="s">
        <v>71</v>
      </c>
      <c r="E1648" s="53" t="s">
        <v>393</v>
      </c>
      <c r="F1648" s="18">
        <v>39234</v>
      </c>
      <c r="G1648" s="19">
        <v>39234</v>
      </c>
      <c r="H1648" s="53" t="s">
        <v>20</v>
      </c>
      <c r="I1648" s="53" t="s">
        <v>48</v>
      </c>
      <c r="J1648" s="53" t="s">
        <v>241</v>
      </c>
      <c r="K1648" s="53" t="s">
        <v>23</v>
      </c>
      <c r="L1648" s="19">
        <f>VLOOKUP($A1648,'FtMyers GTs'!$A:$Z,17,0)</f>
        <v>42522</v>
      </c>
      <c r="M1648" s="50">
        <f>VLOOKUP($A1648,'FtMyers GTs'!$A:$Z,24,0)</f>
        <v>100970.94600000001</v>
      </c>
      <c r="N1648" s="50">
        <f>VLOOKUP($A1648,'FtMyers GTs'!$A:$Z,25,0)</f>
        <v>35661.497494499999</v>
      </c>
      <c r="O1648" s="50">
        <f>VLOOKUP($A1648,'FtMyers GTs'!$A:$Z,26,0)</f>
        <v>65309.448505500004</v>
      </c>
      <c r="P1648" s="50">
        <f t="shared" si="27"/>
        <v>0</v>
      </c>
    </row>
    <row r="1649" spans="1:16" x14ac:dyDescent="0.25">
      <c r="A1649" s="53">
        <v>85925364</v>
      </c>
      <c r="B1649" s="53" t="s">
        <v>16</v>
      </c>
      <c r="C1649" s="53" t="s">
        <v>17</v>
      </c>
      <c r="D1649" s="53" t="s">
        <v>71</v>
      </c>
      <c r="E1649" s="53" t="s">
        <v>393</v>
      </c>
      <c r="F1649" s="18">
        <v>39173</v>
      </c>
      <c r="G1649" s="19">
        <v>39173</v>
      </c>
      <c r="H1649" s="53" t="s">
        <v>20</v>
      </c>
      <c r="I1649" s="53" t="s">
        <v>48</v>
      </c>
      <c r="J1649" s="53" t="s">
        <v>244</v>
      </c>
      <c r="K1649" s="53" t="s">
        <v>23</v>
      </c>
      <c r="L1649" s="19">
        <f>VLOOKUP($A1649,'FtMyers GTs'!$A:$Z,17,0)</f>
        <v>42522</v>
      </c>
      <c r="M1649" s="50">
        <f>VLOOKUP($A1649,'FtMyers GTs'!$A:$Z,24,0)</f>
        <v>100500.26400000001</v>
      </c>
      <c r="N1649" s="50">
        <f>VLOOKUP($A1649,'FtMyers GTs'!$A:$Z,25,0)</f>
        <v>35495.259138000001</v>
      </c>
      <c r="O1649" s="50">
        <f>VLOOKUP($A1649,'FtMyers GTs'!$A:$Z,26,0)</f>
        <v>65005.004862000002</v>
      </c>
      <c r="P1649" s="50">
        <f t="shared" si="27"/>
        <v>0</v>
      </c>
    </row>
    <row r="1650" spans="1:16" x14ac:dyDescent="0.25">
      <c r="A1650" s="53">
        <v>626671198</v>
      </c>
      <c r="B1650" s="53" t="s">
        <v>16</v>
      </c>
      <c r="C1650" s="53" t="s">
        <v>17</v>
      </c>
      <c r="D1650" s="53" t="s">
        <v>71</v>
      </c>
      <c r="E1650" s="53" t="s">
        <v>457</v>
      </c>
      <c r="F1650" s="18">
        <v>39904</v>
      </c>
      <c r="G1650" s="19">
        <v>39934</v>
      </c>
      <c r="H1650" s="53" t="s">
        <v>20</v>
      </c>
      <c r="I1650" s="53" t="s">
        <v>48</v>
      </c>
      <c r="J1650" s="53" t="s">
        <v>293</v>
      </c>
      <c r="K1650" s="53" t="s">
        <v>23</v>
      </c>
      <c r="L1650" s="19">
        <f>VLOOKUP($A1650,'FtMyers GTs'!$A:$Z,17,0)</f>
        <v>42522</v>
      </c>
      <c r="M1650" s="50">
        <f>VLOOKUP($A1650,'FtMyers GTs'!$A:$Z,24,0)</f>
        <v>86593.5</v>
      </c>
      <c r="N1650" s="50">
        <f>VLOOKUP($A1650,'FtMyers GTs'!$A:$Z,25,0)</f>
        <v>23657.461875000001</v>
      </c>
      <c r="O1650" s="50">
        <f>VLOOKUP($A1650,'FtMyers GTs'!$A:$Z,26,0)</f>
        <v>62936.038124999999</v>
      </c>
      <c r="P1650" s="50">
        <f t="shared" si="27"/>
        <v>0</v>
      </c>
    </row>
    <row r="1651" spans="1:16" x14ac:dyDescent="0.25">
      <c r="A1651" s="53">
        <v>57215753</v>
      </c>
      <c r="B1651" s="53" t="s">
        <v>16</v>
      </c>
      <c r="C1651" s="53" t="s">
        <v>17</v>
      </c>
      <c r="D1651" s="53" t="s">
        <v>71</v>
      </c>
      <c r="E1651" s="53" t="s">
        <v>390</v>
      </c>
      <c r="F1651" s="18">
        <v>38292</v>
      </c>
      <c r="G1651" s="19">
        <v>38292</v>
      </c>
      <c r="H1651" s="53" t="s">
        <v>20</v>
      </c>
      <c r="I1651" s="53" t="s">
        <v>48</v>
      </c>
      <c r="J1651" s="53" t="s">
        <v>241</v>
      </c>
      <c r="K1651" s="53" t="s">
        <v>23</v>
      </c>
      <c r="L1651" s="19">
        <f>VLOOKUP($A1651,'FtMyers GTs'!$A:$Z,17,0)</f>
        <v>42522</v>
      </c>
      <c r="M1651" s="50">
        <f>VLOOKUP($A1651,'FtMyers GTs'!$A:$Z,24,0)</f>
        <v>116575.686</v>
      </c>
      <c r="N1651" s="50">
        <f>VLOOKUP($A1651,'FtMyers GTs'!$A:$Z,25,0)</f>
        <v>55159.234699499997</v>
      </c>
      <c r="O1651" s="50">
        <f>VLOOKUP($A1651,'FtMyers GTs'!$A:$Z,26,0)</f>
        <v>61416.451300500004</v>
      </c>
      <c r="P1651" s="50">
        <f t="shared" si="27"/>
        <v>0</v>
      </c>
    </row>
    <row r="1652" spans="1:16" x14ac:dyDescent="0.25">
      <c r="A1652" s="53">
        <v>72839101</v>
      </c>
      <c r="B1652" s="53" t="s">
        <v>16</v>
      </c>
      <c r="C1652" s="53" t="s">
        <v>17</v>
      </c>
      <c r="D1652" s="53" t="s">
        <v>57</v>
      </c>
      <c r="E1652" s="53" t="s">
        <v>391</v>
      </c>
      <c r="F1652" s="18">
        <v>38687</v>
      </c>
      <c r="G1652" s="19">
        <v>38718</v>
      </c>
      <c r="H1652" s="53" t="s">
        <v>20</v>
      </c>
      <c r="I1652" s="53" t="s">
        <v>59</v>
      </c>
      <c r="J1652" s="53" t="s">
        <v>338</v>
      </c>
      <c r="K1652" s="53" t="s">
        <v>23</v>
      </c>
      <c r="L1652" s="19">
        <f>VLOOKUP($A1652,'FtMyers GTs'!$A:$Z,17,0)</f>
        <v>42522</v>
      </c>
      <c r="M1652" s="50">
        <f>VLOOKUP($A1652,'FtMyers GTs'!$A:$Z,24,0)</f>
        <v>404053.587</v>
      </c>
      <c r="N1652" s="50">
        <f>VLOOKUP($A1652,'FtMyers GTs'!$A:$Z,25,0)</f>
        <v>348434.95418549998</v>
      </c>
      <c r="O1652" s="50">
        <f>VLOOKUP($A1652,'FtMyers GTs'!$A:$Z,26,0)</f>
        <v>55618.632814500008</v>
      </c>
      <c r="P1652" s="50">
        <f t="shared" si="27"/>
        <v>0</v>
      </c>
    </row>
    <row r="1653" spans="1:16" x14ac:dyDescent="0.25">
      <c r="A1653" s="53">
        <v>57215720</v>
      </c>
      <c r="B1653" s="53" t="s">
        <v>16</v>
      </c>
      <c r="C1653" s="53" t="s">
        <v>17</v>
      </c>
      <c r="D1653" s="53" t="s">
        <v>71</v>
      </c>
      <c r="E1653" s="53" t="s">
        <v>390</v>
      </c>
      <c r="F1653" s="18">
        <v>38292</v>
      </c>
      <c r="G1653" s="19">
        <v>38292</v>
      </c>
      <c r="H1653" s="53" t="s">
        <v>20</v>
      </c>
      <c r="I1653" s="53" t="s">
        <v>48</v>
      </c>
      <c r="J1653" s="53" t="s">
        <v>234</v>
      </c>
      <c r="K1653" s="53" t="s">
        <v>23</v>
      </c>
      <c r="L1653" s="19">
        <f>VLOOKUP($A1653,'FtMyers GTs'!$A:$Z,17,0)</f>
        <v>42522</v>
      </c>
      <c r="M1653" s="50">
        <f>VLOOKUP($A1653,'FtMyers GTs'!$A:$Z,24,0)</f>
        <v>104918.13</v>
      </c>
      <c r="N1653" s="50">
        <f>VLOOKUP($A1653,'FtMyers GTs'!$A:$Z,25,0)</f>
        <v>49643.320522500006</v>
      </c>
      <c r="O1653" s="50">
        <f>VLOOKUP($A1653,'FtMyers GTs'!$A:$Z,26,0)</f>
        <v>55274.809477499992</v>
      </c>
      <c r="P1653" s="50">
        <f t="shared" si="27"/>
        <v>0</v>
      </c>
    </row>
    <row r="1654" spans="1:16" x14ac:dyDescent="0.25">
      <c r="A1654" s="53">
        <v>49308</v>
      </c>
      <c r="B1654" s="53" t="s">
        <v>16</v>
      </c>
      <c r="C1654" s="53" t="s">
        <v>17</v>
      </c>
      <c r="D1654" s="53" t="s">
        <v>45</v>
      </c>
      <c r="E1654" s="53" t="s">
        <v>28</v>
      </c>
      <c r="F1654" s="18">
        <v>27211</v>
      </c>
      <c r="G1654" s="19">
        <v>27211</v>
      </c>
      <c r="H1654" s="53" t="s">
        <v>20</v>
      </c>
      <c r="I1654" s="53" t="s">
        <v>39</v>
      </c>
      <c r="J1654" s="53" t="s">
        <v>141</v>
      </c>
      <c r="K1654" s="53" t="s">
        <v>23</v>
      </c>
      <c r="L1654" s="19">
        <f>VLOOKUP($A1654,'FtMyers GTs'!$A:$Z,17,0)</f>
        <v>42522</v>
      </c>
      <c r="M1654" s="50">
        <f>VLOOKUP($A1654,'FtMyers GTs'!$A:$Z,24,0)</f>
        <v>434189.7</v>
      </c>
      <c r="N1654" s="50">
        <f>VLOOKUP($A1654,'FtMyers GTs'!$A:$Z,25,0)</f>
        <v>386305.31632500002</v>
      </c>
      <c r="O1654" s="50">
        <f>VLOOKUP($A1654,'FtMyers GTs'!$A:$Z,26,0)</f>
        <v>47884.383675000005</v>
      </c>
      <c r="P1654" s="50">
        <f t="shared" si="27"/>
        <v>0</v>
      </c>
    </row>
    <row r="1655" spans="1:16" x14ac:dyDescent="0.25">
      <c r="A1655" s="53">
        <v>679000443</v>
      </c>
      <c r="B1655" s="53" t="s">
        <v>16</v>
      </c>
      <c r="C1655" s="53" t="s">
        <v>17</v>
      </c>
      <c r="D1655" s="53" t="s">
        <v>45</v>
      </c>
      <c r="E1655" s="53" t="s">
        <v>491</v>
      </c>
      <c r="F1655" s="18">
        <v>42036</v>
      </c>
      <c r="G1655" s="19">
        <v>42036</v>
      </c>
      <c r="H1655" s="53" t="s">
        <v>68</v>
      </c>
      <c r="I1655" s="53" t="s">
        <v>39</v>
      </c>
      <c r="J1655" s="53" t="s">
        <v>70</v>
      </c>
      <c r="K1655" s="53" t="s">
        <v>23</v>
      </c>
      <c r="L1655" s="19">
        <f>VLOOKUP($A1655,'FtMyers GTs'!$A:$Z,17,0)</f>
        <v>42522</v>
      </c>
      <c r="M1655" s="50">
        <f>VLOOKUP($A1655,'FtMyers GTs'!$A:$Z,24,0)</f>
        <v>56014.038</v>
      </c>
      <c r="N1655" s="50">
        <f>VLOOKUP($A1655,'FtMyers GTs'!$A:$Z,25,0)</f>
        <v>1410.5091555000001</v>
      </c>
      <c r="O1655" s="50">
        <f>VLOOKUP($A1655,'FtMyers GTs'!$A:$Z,26,0)</f>
        <v>54603.528844500004</v>
      </c>
      <c r="P1655" s="50">
        <f t="shared" si="27"/>
        <v>0</v>
      </c>
    </row>
    <row r="1656" spans="1:16" x14ac:dyDescent="0.25">
      <c r="A1656" s="53">
        <v>81804117</v>
      </c>
      <c r="B1656" s="53" t="s">
        <v>16</v>
      </c>
      <c r="C1656" s="53" t="s">
        <v>17</v>
      </c>
      <c r="D1656" s="53" t="s">
        <v>71</v>
      </c>
      <c r="E1656" s="53" t="s">
        <v>393</v>
      </c>
      <c r="F1656" s="18">
        <v>39173</v>
      </c>
      <c r="G1656" s="19">
        <v>39173</v>
      </c>
      <c r="H1656" s="53" t="s">
        <v>20</v>
      </c>
      <c r="I1656" s="53" t="s">
        <v>48</v>
      </c>
      <c r="J1656" s="53" t="s">
        <v>244</v>
      </c>
      <c r="K1656" s="53" t="s">
        <v>23</v>
      </c>
      <c r="L1656" s="19">
        <f>VLOOKUP($A1656,'FtMyers GTs'!$A:$Z,17,0)</f>
        <v>42522</v>
      </c>
      <c r="M1656" s="50">
        <f>VLOOKUP($A1656,'FtMyers GTs'!$A:$Z,24,0)</f>
        <v>81777.69</v>
      </c>
      <c r="N1656" s="50">
        <f>VLOOKUP($A1656,'FtMyers GTs'!$A:$Z,25,0)</f>
        <v>28882.719292500002</v>
      </c>
      <c r="O1656" s="50">
        <f>VLOOKUP($A1656,'FtMyers GTs'!$A:$Z,26,0)</f>
        <v>52894.970707500004</v>
      </c>
      <c r="P1656" s="50">
        <f t="shared" si="27"/>
        <v>0</v>
      </c>
    </row>
    <row r="1657" spans="1:16" x14ac:dyDescent="0.25">
      <c r="A1657" s="53">
        <v>57215754</v>
      </c>
      <c r="B1657" s="53" t="s">
        <v>16</v>
      </c>
      <c r="C1657" s="53" t="s">
        <v>17</v>
      </c>
      <c r="D1657" s="53" t="s">
        <v>71</v>
      </c>
      <c r="E1657" s="53" t="s">
        <v>390</v>
      </c>
      <c r="F1657" s="18">
        <v>38292</v>
      </c>
      <c r="G1657" s="19">
        <v>38292</v>
      </c>
      <c r="H1657" s="53" t="s">
        <v>20</v>
      </c>
      <c r="I1657" s="53" t="s">
        <v>48</v>
      </c>
      <c r="J1657" s="53" t="s">
        <v>414</v>
      </c>
      <c r="K1657" s="53" t="s">
        <v>23</v>
      </c>
      <c r="L1657" s="19">
        <f>VLOOKUP($A1657,'FtMyers GTs'!$A:$Z,17,0)</f>
        <v>42522</v>
      </c>
      <c r="M1657" s="50">
        <f>VLOOKUP($A1657,'FtMyers GTs'!$A:$Z,24,0)</f>
        <v>93260.547000000006</v>
      </c>
      <c r="N1657" s="50">
        <f>VLOOKUP($A1657,'FtMyers GTs'!$A:$Z,25,0)</f>
        <v>44127.387717749996</v>
      </c>
      <c r="O1657" s="50">
        <f>VLOOKUP($A1657,'FtMyers GTs'!$A:$Z,26,0)</f>
        <v>49133.159282250002</v>
      </c>
      <c r="P1657" s="50">
        <f t="shared" si="27"/>
        <v>0</v>
      </c>
    </row>
    <row r="1658" spans="1:16" x14ac:dyDescent="0.25">
      <c r="A1658" s="53">
        <v>61189133</v>
      </c>
      <c r="B1658" s="53" t="s">
        <v>16</v>
      </c>
      <c r="C1658" s="53" t="s">
        <v>17</v>
      </c>
      <c r="D1658" s="53" t="s">
        <v>71</v>
      </c>
      <c r="E1658" s="53" t="s">
        <v>391</v>
      </c>
      <c r="F1658" s="18">
        <v>38565</v>
      </c>
      <c r="G1658" s="19">
        <v>38565</v>
      </c>
      <c r="H1658" s="53" t="s">
        <v>20</v>
      </c>
      <c r="I1658" s="53" t="s">
        <v>48</v>
      </c>
      <c r="J1658" s="53" t="s">
        <v>241</v>
      </c>
      <c r="K1658" s="53" t="s">
        <v>23</v>
      </c>
      <c r="L1658" s="19">
        <f>VLOOKUP($A1658,'FtMyers GTs'!$A:$Z,17,0)</f>
        <v>42522</v>
      </c>
      <c r="M1658" s="50">
        <f>VLOOKUP($A1658,'FtMyers GTs'!$A:$Z,24,0)</f>
        <v>85207.733999999997</v>
      </c>
      <c r="N1658" s="50">
        <f>VLOOKUP($A1658,'FtMyers GTs'!$A:$Z,25,0)</f>
        <v>36909.449815500004</v>
      </c>
      <c r="O1658" s="50">
        <f>VLOOKUP($A1658,'FtMyers GTs'!$A:$Z,26,0)</f>
        <v>48298.284184499993</v>
      </c>
      <c r="P1658" s="50">
        <f t="shared" si="27"/>
        <v>0</v>
      </c>
    </row>
    <row r="1659" spans="1:16" x14ac:dyDescent="0.25">
      <c r="A1659" s="53">
        <v>643548776</v>
      </c>
      <c r="B1659" s="53" t="s">
        <v>16</v>
      </c>
      <c r="C1659" s="53" t="s">
        <v>17</v>
      </c>
      <c r="D1659" s="53" t="s">
        <v>71</v>
      </c>
      <c r="E1659" s="53" t="s">
        <v>391</v>
      </c>
      <c r="F1659" s="18">
        <v>38565</v>
      </c>
      <c r="G1659" s="19">
        <v>38565</v>
      </c>
      <c r="H1659" s="53" t="s">
        <v>20</v>
      </c>
      <c r="I1659" s="53" t="s">
        <v>48</v>
      </c>
      <c r="J1659" s="53" t="s">
        <v>414</v>
      </c>
      <c r="K1659" s="53" t="s">
        <v>23</v>
      </c>
      <c r="L1659" s="19">
        <f>VLOOKUP($A1659,'FtMyers GTs'!$A:$Z,17,0)</f>
        <v>42522</v>
      </c>
      <c r="M1659" s="50">
        <f>VLOOKUP($A1659,'FtMyers GTs'!$A:$Z,24,0)</f>
        <v>85207.733999999997</v>
      </c>
      <c r="N1659" s="50">
        <f>VLOOKUP($A1659,'FtMyers GTs'!$A:$Z,25,0)</f>
        <v>36909.449815500004</v>
      </c>
      <c r="O1659" s="50">
        <f>VLOOKUP($A1659,'FtMyers GTs'!$A:$Z,26,0)</f>
        <v>48298.284184499993</v>
      </c>
      <c r="P1659" s="50">
        <f t="shared" si="27"/>
        <v>0</v>
      </c>
    </row>
    <row r="1660" spans="1:16" x14ac:dyDescent="0.25">
      <c r="A1660" s="53">
        <v>61189079</v>
      </c>
      <c r="B1660" s="53" t="s">
        <v>16</v>
      </c>
      <c r="C1660" s="53" t="s">
        <v>17</v>
      </c>
      <c r="D1660" s="53" t="s">
        <v>71</v>
      </c>
      <c r="E1660" s="53" t="s">
        <v>391</v>
      </c>
      <c r="F1660" s="18">
        <v>38565</v>
      </c>
      <c r="G1660" s="19">
        <v>38565</v>
      </c>
      <c r="H1660" s="53" t="s">
        <v>20</v>
      </c>
      <c r="I1660" s="53" t="s">
        <v>48</v>
      </c>
      <c r="J1660" s="53" t="s">
        <v>234</v>
      </c>
      <c r="K1660" s="53" t="s">
        <v>23</v>
      </c>
      <c r="L1660" s="19">
        <f>VLOOKUP($A1660,'FtMyers GTs'!$A:$Z,17,0)</f>
        <v>42522</v>
      </c>
      <c r="M1660" s="50">
        <f>VLOOKUP($A1660,'FtMyers GTs'!$A:$Z,24,0)</f>
        <v>85207.733999999997</v>
      </c>
      <c r="N1660" s="50">
        <f>VLOOKUP($A1660,'FtMyers GTs'!$A:$Z,25,0)</f>
        <v>36909.449815500004</v>
      </c>
      <c r="O1660" s="50">
        <f>VLOOKUP($A1660,'FtMyers GTs'!$A:$Z,26,0)</f>
        <v>48298.284184499993</v>
      </c>
      <c r="P1660" s="50">
        <f t="shared" si="27"/>
        <v>0</v>
      </c>
    </row>
    <row r="1661" spans="1:16" x14ac:dyDescent="0.25">
      <c r="A1661" s="53">
        <v>61189135</v>
      </c>
      <c r="B1661" s="53" t="s">
        <v>16</v>
      </c>
      <c r="C1661" s="53" t="s">
        <v>17</v>
      </c>
      <c r="D1661" s="53" t="s">
        <v>71</v>
      </c>
      <c r="E1661" s="53" t="s">
        <v>391</v>
      </c>
      <c r="F1661" s="18">
        <v>38565</v>
      </c>
      <c r="G1661" s="19">
        <v>38565</v>
      </c>
      <c r="H1661" s="53" t="s">
        <v>20</v>
      </c>
      <c r="I1661" s="53" t="s">
        <v>48</v>
      </c>
      <c r="J1661" s="53" t="s">
        <v>244</v>
      </c>
      <c r="K1661" s="53" t="s">
        <v>23</v>
      </c>
      <c r="L1661" s="19">
        <f>VLOOKUP($A1661,'FtMyers GTs'!$A:$Z,17,0)</f>
        <v>42522</v>
      </c>
      <c r="M1661" s="50">
        <f>VLOOKUP($A1661,'FtMyers GTs'!$A:$Z,24,0)</f>
        <v>85207.733999999997</v>
      </c>
      <c r="N1661" s="50">
        <f>VLOOKUP($A1661,'FtMyers GTs'!$A:$Z,25,0)</f>
        <v>36909.449815500004</v>
      </c>
      <c r="O1661" s="50">
        <f>VLOOKUP($A1661,'FtMyers GTs'!$A:$Z,26,0)</f>
        <v>48298.284184499993</v>
      </c>
      <c r="P1661" s="50">
        <f t="shared" si="27"/>
        <v>0</v>
      </c>
    </row>
    <row r="1662" spans="1:16" x14ac:dyDescent="0.25">
      <c r="A1662" s="53">
        <v>61189138</v>
      </c>
      <c r="B1662" s="53" t="s">
        <v>16</v>
      </c>
      <c r="C1662" s="53" t="s">
        <v>17</v>
      </c>
      <c r="D1662" s="53" t="s">
        <v>71</v>
      </c>
      <c r="E1662" s="53" t="s">
        <v>391</v>
      </c>
      <c r="F1662" s="18">
        <v>38565</v>
      </c>
      <c r="G1662" s="19">
        <v>38565</v>
      </c>
      <c r="H1662" s="53" t="s">
        <v>20</v>
      </c>
      <c r="I1662" s="53" t="s">
        <v>48</v>
      </c>
      <c r="J1662" s="53" t="s">
        <v>245</v>
      </c>
      <c r="K1662" s="53" t="s">
        <v>23</v>
      </c>
      <c r="L1662" s="19">
        <f>VLOOKUP($A1662,'FtMyers GTs'!$A:$Z,17,0)</f>
        <v>42522</v>
      </c>
      <c r="M1662" s="50">
        <f>VLOOKUP($A1662,'FtMyers GTs'!$A:$Z,24,0)</f>
        <v>85207.733999999997</v>
      </c>
      <c r="N1662" s="50">
        <f>VLOOKUP($A1662,'FtMyers GTs'!$A:$Z,25,0)</f>
        <v>36909.449815500004</v>
      </c>
      <c r="O1662" s="50">
        <f>VLOOKUP($A1662,'FtMyers GTs'!$A:$Z,26,0)</f>
        <v>48298.284184499993</v>
      </c>
      <c r="P1662" s="50">
        <f t="shared" si="27"/>
        <v>0</v>
      </c>
    </row>
    <row r="1663" spans="1:16" x14ac:dyDescent="0.25">
      <c r="A1663" s="53">
        <v>61189139</v>
      </c>
      <c r="B1663" s="53" t="s">
        <v>16</v>
      </c>
      <c r="C1663" s="53" t="s">
        <v>17</v>
      </c>
      <c r="D1663" s="53" t="s">
        <v>71</v>
      </c>
      <c r="E1663" s="53" t="s">
        <v>391</v>
      </c>
      <c r="F1663" s="18">
        <v>38565</v>
      </c>
      <c r="G1663" s="19">
        <v>38565</v>
      </c>
      <c r="H1663" s="53" t="s">
        <v>20</v>
      </c>
      <c r="I1663" s="53" t="s">
        <v>48</v>
      </c>
      <c r="J1663" s="53" t="s">
        <v>245</v>
      </c>
      <c r="K1663" s="53" t="s">
        <v>23</v>
      </c>
      <c r="L1663" s="19">
        <f>VLOOKUP($A1663,'FtMyers GTs'!$A:$Z,17,0)</f>
        <v>42522</v>
      </c>
      <c r="M1663" s="50">
        <f>VLOOKUP($A1663,'FtMyers GTs'!$A:$Z,24,0)</f>
        <v>85207.733999999997</v>
      </c>
      <c r="N1663" s="50">
        <f>VLOOKUP($A1663,'FtMyers GTs'!$A:$Z,25,0)</f>
        <v>36909.449815500004</v>
      </c>
      <c r="O1663" s="50">
        <f>VLOOKUP($A1663,'FtMyers GTs'!$A:$Z,26,0)</f>
        <v>48298.284184499993</v>
      </c>
      <c r="P1663" s="50">
        <f t="shared" si="27"/>
        <v>0</v>
      </c>
    </row>
    <row r="1664" spans="1:16" x14ac:dyDescent="0.25">
      <c r="A1664" s="53">
        <v>61189140</v>
      </c>
      <c r="B1664" s="53" t="s">
        <v>16</v>
      </c>
      <c r="C1664" s="53" t="s">
        <v>17</v>
      </c>
      <c r="D1664" s="53" t="s">
        <v>71</v>
      </c>
      <c r="E1664" s="53" t="s">
        <v>391</v>
      </c>
      <c r="F1664" s="18">
        <v>38565</v>
      </c>
      <c r="G1664" s="19">
        <v>38565</v>
      </c>
      <c r="H1664" s="53" t="s">
        <v>20</v>
      </c>
      <c r="I1664" s="53" t="s">
        <v>48</v>
      </c>
      <c r="J1664" s="53" t="s">
        <v>245</v>
      </c>
      <c r="K1664" s="53" t="s">
        <v>23</v>
      </c>
      <c r="L1664" s="19">
        <f>VLOOKUP($A1664,'FtMyers GTs'!$A:$Z,17,0)</f>
        <v>42522</v>
      </c>
      <c r="M1664" s="50">
        <f>VLOOKUP($A1664,'FtMyers GTs'!$A:$Z,24,0)</f>
        <v>85207.733999999997</v>
      </c>
      <c r="N1664" s="50">
        <f>VLOOKUP($A1664,'FtMyers GTs'!$A:$Z,25,0)</f>
        <v>36909.449815500004</v>
      </c>
      <c r="O1664" s="50">
        <f>VLOOKUP($A1664,'FtMyers GTs'!$A:$Z,26,0)</f>
        <v>48298.284184499993</v>
      </c>
      <c r="P1664" s="50">
        <f t="shared" si="27"/>
        <v>0</v>
      </c>
    </row>
    <row r="1665" spans="1:16" x14ac:dyDescent="0.25">
      <c r="A1665" s="53">
        <v>626671143</v>
      </c>
      <c r="B1665" s="53" t="s">
        <v>16</v>
      </c>
      <c r="C1665" s="53" t="s">
        <v>17</v>
      </c>
      <c r="D1665" s="53" t="s">
        <v>401</v>
      </c>
      <c r="E1665" s="53" t="s">
        <v>462</v>
      </c>
      <c r="F1665" s="18">
        <v>40330</v>
      </c>
      <c r="G1665" s="19">
        <v>40179</v>
      </c>
      <c r="H1665" s="53" t="s">
        <v>20</v>
      </c>
      <c r="I1665" s="53" t="s">
        <v>69</v>
      </c>
      <c r="J1665" s="53" t="s">
        <v>209</v>
      </c>
      <c r="K1665" s="53" t="s">
        <v>402</v>
      </c>
      <c r="L1665" s="19">
        <f>VLOOKUP($A1665,'FtMyers GTs'!$A:$Z,17,0)</f>
        <v>42522</v>
      </c>
      <c r="M1665" s="50">
        <f>VLOOKUP($A1665,'FtMyers GTs'!$A:$Z,24,0)</f>
        <v>58126.716</v>
      </c>
      <c r="N1665" s="50">
        <f>VLOOKUP($A1665,'FtMyers GTs'!$A:$Z,25,0)</f>
        <v>10633.464999</v>
      </c>
      <c r="O1665" s="50">
        <f>VLOOKUP($A1665,'FtMyers GTs'!$A:$Z,26,0)</f>
        <v>47493.251001000004</v>
      </c>
      <c r="P1665" s="50">
        <f t="shared" si="27"/>
        <v>0</v>
      </c>
    </row>
    <row r="1666" spans="1:16" x14ac:dyDescent="0.25">
      <c r="A1666" s="53">
        <v>97275584</v>
      </c>
      <c r="B1666" s="53" t="s">
        <v>16</v>
      </c>
      <c r="C1666" s="53" t="s">
        <v>17</v>
      </c>
      <c r="D1666" s="53" t="s">
        <v>71</v>
      </c>
      <c r="E1666" s="53" t="s">
        <v>457</v>
      </c>
      <c r="F1666" s="18">
        <v>39873</v>
      </c>
      <c r="G1666" s="19">
        <v>39814</v>
      </c>
      <c r="H1666" s="53" t="s">
        <v>20</v>
      </c>
      <c r="I1666" s="53" t="s">
        <v>48</v>
      </c>
      <c r="J1666" s="53" t="s">
        <v>429</v>
      </c>
      <c r="K1666" s="53" t="s">
        <v>23</v>
      </c>
      <c r="L1666" s="19">
        <f>VLOOKUP($A1666,'FtMyers GTs'!$A:$Z,17,0)</f>
        <v>42522</v>
      </c>
      <c r="M1666" s="50">
        <f>VLOOKUP($A1666,'FtMyers GTs'!$A:$Z,24,0)</f>
        <v>64584.909</v>
      </c>
      <c r="N1666" s="50">
        <f>VLOOKUP($A1666,'FtMyers GTs'!$A:$Z,25,0)</f>
        <v>17644.683134249997</v>
      </c>
      <c r="O1666" s="50">
        <f>VLOOKUP($A1666,'FtMyers GTs'!$A:$Z,26,0)</f>
        <v>46940.225865749999</v>
      </c>
      <c r="P1666" s="50">
        <f t="shared" si="27"/>
        <v>0</v>
      </c>
    </row>
    <row r="1667" spans="1:16" x14ac:dyDescent="0.25">
      <c r="A1667" s="53">
        <v>81804115</v>
      </c>
      <c r="B1667" s="53" t="s">
        <v>16</v>
      </c>
      <c r="C1667" s="53" t="s">
        <v>17</v>
      </c>
      <c r="D1667" s="53" t="s">
        <v>71</v>
      </c>
      <c r="E1667" s="53" t="s">
        <v>393</v>
      </c>
      <c r="F1667" s="18">
        <v>39173</v>
      </c>
      <c r="G1667" s="19">
        <v>39173</v>
      </c>
      <c r="H1667" s="53" t="s">
        <v>20</v>
      </c>
      <c r="I1667" s="53" t="s">
        <v>48</v>
      </c>
      <c r="J1667" s="53" t="s">
        <v>414</v>
      </c>
      <c r="K1667" s="53" t="s">
        <v>23</v>
      </c>
      <c r="L1667" s="19">
        <f>VLOOKUP($A1667,'FtMyers GTs'!$A:$Z,17,0)</f>
        <v>42522</v>
      </c>
      <c r="M1667" s="50">
        <f>VLOOKUP($A1667,'FtMyers GTs'!$A:$Z,24,0)</f>
        <v>70095.150000000009</v>
      </c>
      <c r="N1667" s="50">
        <f>VLOOKUP($A1667,'FtMyers GTs'!$A:$Z,25,0)</f>
        <v>24756.6072375</v>
      </c>
      <c r="O1667" s="50">
        <f>VLOOKUP($A1667,'FtMyers GTs'!$A:$Z,26,0)</f>
        <v>45338.542762500001</v>
      </c>
      <c r="P1667" s="50">
        <f t="shared" si="27"/>
        <v>0</v>
      </c>
    </row>
    <row r="1668" spans="1:16" x14ac:dyDescent="0.25">
      <c r="A1668" s="53">
        <v>81804116</v>
      </c>
      <c r="B1668" s="53" t="s">
        <v>16</v>
      </c>
      <c r="C1668" s="53" t="s">
        <v>17</v>
      </c>
      <c r="D1668" s="53" t="s">
        <v>71</v>
      </c>
      <c r="E1668" s="53" t="s">
        <v>393</v>
      </c>
      <c r="F1668" s="18">
        <v>39173</v>
      </c>
      <c r="G1668" s="19">
        <v>39173</v>
      </c>
      <c r="H1668" s="53" t="s">
        <v>20</v>
      </c>
      <c r="I1668" s="53" t="s">
        <v>48</v>
      </c>
      <c r="J1668" s="53" t="s">
        <v>244</v>
      </c>
      <c r="K1668" s="53" t="s">
        <v>23</v>
      </c>
      <c r="L1668" s="19">
        <f>VLOOKUP($A1668,'FtMyers GTs'!$A:$Z,17,0)</f>
        <v>42522</v>
      </c>
      <c r="M1668" s="50">
        <f>VLOOKUP($A1668,'FtMyers GTs'!$A:$Z,24,0)</f>
        <v>70095.150000000009</v>
      </c>
      <c r="N1668" s="50">
        <f>VLOOKUP($A1668,'FtMyers GTs'!$A:$Z,25,0)</f>
        <v>24756.6072375</v>
      </c>
      <c r="O1668" s="50">
        <f>VLOOKUP($A1668,'FtMyers GTs'!$A:$Z,26,0)</f>
        <v>45338.542762500001</v>
      </c>
      <c r="P1668" s="50">
        <f t="shared" si="27"/>
        <v>0</v>
      </c>
    </row>
    <row r="1669" spans="1:16" x14ac:dyDescent="0.25">
      <c r="A1669" s="53">
        <v>84916329</v>
      </c>
      <c r="B1669" s="53" t="s">
        <v>16</v>
      </c>
      <c r="C1669" s="53" t="s">
        <v>17</v>
      </c>
      <c r="D1669" s="53" t="s">
        <v>71</v>
      </c>
      <c r="E1669" s="53" t="s">
        <v>393</v>
      </c>
      <c r="F1669" s="18">
        <v>39387</v>
      </c>
      <c r="G1669" s="19">
        <v>39083</v>
      </c>
      <c r="H1669" s="53" t="s">
        <v>20</v>
      </c>
      <c r="I1669" s="53" t="s">
        <v>48</v>
      </c>
      <c r="J1669" s="53" t="s">
        <v>427</v>
      </c>
      <c r="K1669" s="53" t="s">
        <v>23</v>
      </c>
      <c r="L1669" s="19">
        <f>VLOOKUP($A1669,'FtMyers GTs'!$A:$Z,17,0)</f>
        <v>42522</v>
      </c>
      <c r="M1669" s="50">
        <f>VLOOKUP($A1669,'FtMyers GTs'!$A:$Z,24,0)</f>
        <v>69418.76400000001</v>
      </c>
      <c r="N1669" s="50">
        <f>VLOOKUP($A1669,'FtMyers GTs'!$A:$Z,25,0)</f>
        <v>24517.717263000002</v>
      </c>
      <c r="O1669" s="50">
        <f>VLOOKUP($A1669,'FtMyers GTs'!$A:$Z,26,0)</f>
        <v>44901.046737000004</v>
      </c>
      <c r="P1669" s="50">
        <f t="shared" si="27"/>
        <v>0</v>
      </c>
    </row>
    <row r="1670" spans="1:16" x14ac:dyDescent="0.25">
      <c r="A1670" s="53">
        <v>642130098</v>
      </c>
      <c r="B1670" s="53" t="s">
        <v>16</v>
      </c>
      <c r="C1670" s="53" t="s">
        <v>17</v>
      </c>
      <c r="D1670" s="53" t="s">
        <v>71</v>
      </c>
      <c r="E1670" s="53" t="s">
        <v>393</v>
      </c>
      <c r="F1670" s="18">
        <v>39417</v>
      </c>
      <c r="G1670" s="19">
        <v>39417</v>
      </c>
      <c r="H1670" s="53" t="s">
        <v>20</v>
      </c>
      <c r="I1670" s="53" t="s">
        <v>48</v>
      </c>
      <c r="J1670" s="53" t="s">
        <v>244</v>
      </c>
      <c r="K1670" s="53" t="s">
        <v>23</v>
      </c>
      <c r="L1670" s="19">
        <f>VLOOKUP($A1670,'FtMyers GTs'!$A:$Z,17,0)</f>
        <v>42522</v>
      </c>
      <c r="M1670" s="50">
        <f>VLOOKUP($A1670,'FtMyers GTs'!$A:$Z,24,0)</f>
        <v>60045.110999999997</v>
      </c>
      <c r="N1670" s="50">
        <f>VLOOKUP($A1670,'FtMyers GTs'!$A:$Z,25,0)</f>
        <v>21207.082830750001</v>
      </c>
      <c r="O1670" s="50">
        <f>VLOOKUP($A1670,'FtMyers GTs'!$A:$Z,26,0)</f>
        <v>38838.028169249992</v>
      </c>
      <c r="P1670" s="50">
        <f t="shared" si="27"/>
        <v>0</v>
      </c>
    </row>
    <row r="1671" spans="1:16" x14ac:dyDescent="0.25">
      <c r="A1671" s="53">
        <v>56548712</v>
      </c>
      <c r="B1671" s="53" t="s">
        <v>16</v>
      </c>
      <c r="C1671" s="53" t="s">
        <v>17</v>
      </c>
      <c r="D1671" s="53" t="s">
        <v>71</v>
      </c>
      <c r="E1671" s="53" t="s">
        <v>390</v>
      </c>
      <c r="F1671" s="18">
        <v>38139</v>
      </c>
      <c r="G1671" s="19">
        <v>38169</v>
      </c>
      <c r="H1671" s="53" t="s">
        <v>20</v>
      </c>
      <c r="I1671" s="53" t="s">
        <v>48</v>
      </c>
      <c r="J1671" s="53" t="s">
        <v>245</v>
      </c>
      <c r="K1671" s="53" t="s">
        <v>23</v>
      </c>
      <c r="L1671" s="19">
        <f>VLOOKUP($A1671,'FtMyers GTs'!$A:$Z,17,0)</f>
        <v>42522</v>
      </c>
      <c r="M1671" s="50">
        <f>VLOOKUP($A1671,'FtMyers GTs'!$A:$Z,24,0)</f>
        <v>72675</v>
      </c>
      <c r="N1671" s="50">
        <f>VLOOKUP($A1671,'FtMyers GTs'!$A:$Z,25,0)</f>
        <v>34387.080750000001</v>
      </c>
      <c r="O1671" s="50">
        <f>VLOOKUP($A1671,'FtMyers GTs'!$A:$Z,26,0)</f>
        <v>38287.919249999999</v>
      </c>
      <c r="P1671" s="50">
        <f t="shared" si="27"/>
        <v>0</v>
      </c>
    </row>
    <row r="1672" spans="1:16" x14ac:dyDescent="0.25">
      <c r="A1672" s="53">
        <v>48460612</v>
      </c>
      <c r="B1672" s="53" t="s">
        <v>16</v>
      </c>
      <c r="C1672" s="53" t="s">
        <v>17</v>
      </c>
      <c r="D1672" s="53" t="s">
        <v>413</v>
      </c>
      <c r="E1672" s="53" t="s">
        <v>390</v>
      </c>
      <c r="F1672" s="18">
        <v>38108</v>
      </c>
      <c r="G1672" s="19">
        <v>37987</v>
      </c>
      <c r="H1672" s="53" t="s">
        <v>20</v>
      </c>
      <c r="I1672" s="53" t="s">
        <v>69</v>
      </c>
      <c r="J1672" s="53" t="s">
        <v>210</v>
      </c>
      <c r="K1672" s="53" t="s">
        <v>410</v>
      </c>
      <c r="L1672" s="19">
        <f>VLOOKUP($A1672,'FtMyers GTs'!$A:$Z,17,0)</f>
        <v>42522</v>
      </c>
      <c r="M1672" s="50">
        <f>VLOOKUP($A1672,'FtMyers GTs'!$A:$Z,24,0)</f>
        <v>64164.69000000001</v>
      </c>
      <c r="N1672" s="50">
        <f>VLOOKUP($A1672,'FtMyers GTs'!$A:$Z,25,0)</f>
        <v>25429.630972499999</v>
      </c>
      <c r="O1672" s="50">
        <f>VLOOKUP($A1672,'FtMyers GTs'!$A:$Z,26,0)</f>
        <v>38735.059027500007</v>
      </c>
      <c r="P1672" s="50">
        <f t="shared" si="27"/>
        <v>0</v>
      </c>
    </row>
    <row r="1673" spans="1:16" x14ac:dyDescent="0.25">
      <c r="A1673" s="53">
        <v>72839092</v>
      </c>
      <c r="B1673" s="53" t="s">
        <v>16</v>
      </c>
      <c r="C1673" s="53" t="s">
        <v>17</v>
      </c>
      <c r="D1673" s="53" t="s">
        <v>57</v>
      </c>
      <c r="E1673" s="53" t="s">
        <v>391</v>
      </c>
      <c r="F1673" s="18">
        <v>38687</v>
      </c>
      <c r="G1673" s="19">
        <v>38718</v>
      </c>
      <c r="H1673" s="53" t="s">
        <v>20</v>
      </c>
      <c r="I1673" s="53" t="s">
        <v>59</v>
      </c>
      <c r="J1673" s="53" t="s">
        <v>436</v>
      </c>
      <c r="K1673" s="53" t="s">
        <v>23</v>
      </c>
      <c r="L1673" s="19">
        <f>VLOOKUP($A1673,'FtMyers GTs'!$A:$Z,17,0)</f>
        <v>42522</v>
      </c>
      <c r="M1673" s="50">
        <f>VLOOKUP($A1673,'FtMyers GTs'!$A:$Z,24,0)</f>
        <v>254695.36499999999</v>
      </c>
      <c r="N1673" s="50">
        <f>VLOOKUP($A1673,'FtMyers GTs'!$A:$Z,25,0)</f>
        <v>219636.1305225</v>
      </c>
      <c r="O1673" s="50">
        <f>VLOOKUP($A1673,'FtMyers GTs'!$A:$Z,26,0)</f>
        <v>35059.234477499973</v>
      </c>
      <c r="P1673" s="50">
        <f t="shared" si="27"/>
        <v>0</v>
      </c>
    </row>
    <row r="1674" spans="1:16" x14ac:dyDescent="0.25">
      <c r="A1674" s="53">
        <v>81804113</v>
      </c>
      <c r="B1674" s="53" t="s">
        <v>16</v>
      </c>
      <c r="C1674" s="53" t="s">
        <v>17</v>
      </c>
      <c r="D1674" s="53" t="s">
        <v>71</v>
      </c>
      <c r="E1674" s="53" t="s">
        <v>393</v>
      </c>
      <c r="F1674" s="18">
        <v>39173</v>
      </c>
      <c r="G1674" s="19">
        <v>39173</v>
      </c>
      <c r="H1674" s="53" t="s">
        <v>20</v>
      </c>
      <c r="I1674" s="53" t="s">
        <v>48</v>
      </c>
      <c r="J1674" s="53" t="s">
        <v>234</v>
      </c>
      <c r="K1674" s="53" t="s">
        <v>23</v>
      </c>
      <c r="L1674" s="19">
        <f>VLOOKUP($A1674,'FtMyers GTs'!$A:$Z,17,0)</f>
        <v>42522</v>
      </c>
      <c r="M1674" s="50">
        <f>VLOOKUP($A1674,'FtMyers GTs'!$A:$Z,24,0)</f>
        <v>58412.637000000002</v>
      </c>
      <c r="N1674" s="50">
        <f>VLOOKUP($A1674,'FtMyers GTs'!$A:$Z,25,0)</f>
        <v>20630.513810249999</v>
      </c>
      <c r="O1674" s="50">
        <f>VLOOKUP($A1674,'FtMyers GTs'!$A:$Z,26,0)</f>
        <v>37782.123189750004</v>
      </c>
      <c r="P1674" s="50">
        <f t="shared" si="27"/>
        <v>0</v>
      </c>
    </row>
    <row r="1675" spans="1:16" x14ac:dyDescent="0.25">
      <c r="A1675" s="53">
        <v>73410776</v>
      </c>
      <c r="B1675" s="53" t="s">
        <v>16</v>
      </c>
      <c r="C1675" s="53" t="s">
        <v>17</v>
      </c>
      <c r="D1675" s="53" t="s">
        <v>71</v>
      </c>
      <c r="E1675" s="53" t="s">
        <v>424</v>
      </c>
      <c r="F1675" s="18">
        <v>38930</v>
      </c>
      <c r="G1675" s="19">
        <v>38930</v>
      </c>
      <c r="H1675" s="53" t="s">
        <v>20</v>
      </c>
      <c r="I1675" s="53" t="s">
        <v>48</v>
      </c>
      <c r="J1675" s="53" t="s">
        <v>244</v>
      </c>
      <c r="K1675" s="53" t="s">
        <v>23</v>
      </c>
      <c r="L1675" s="19">
        <f>VLOOKUP($A1675,'FtMyers GTs'!$A:$Z,17,0)</f>
        <v>42522</v>
      </c>
      <c r="M1675" s="50">
        <f>VLOOKUP($A1675,'FtMyers GTs'!$A:$Z,24,0)</f>
        <v>61723.76400000001</v>
      </c>
      <c r="N1675" s="50">
        <f>VLOOKUP($A1675,'FtMyers GTs'!$A:$Z,25,0)</f>
        <v>24268.428512999999</v>
      </c>
      <c r="O1675" s="50">
        <f>VLOOKUP($A1675,'FtMyers GTs'!$A:$Z,26,0)</f>
        <v>37455.335487000004</v>
      </c>
      <c r="P1675" s="50">
        <f t="shared" si="27"/>
        <v>0</v>
      </c>
    </row>
    <row r="1676" spans="1:16" x14ac:dyDescent="0.25">
      <c r="A1676" s="53">
        <v>49204</v>
      </c>
      <c r="B1676" s="53" t="s">
        <v>16</v>
      </c>
      <c r="C1676" s="53" t="s">
        <v>17</v>
      </c>
      <c r="D1676" s="53" t="s">
        <v>45</v>
      </c>
      <c r="E1676" s="53" t="s">
        <v>28</v>
      </c>
      <c r="F1676" s="18">
        <v>27211</v>
      </c>
      <c r="G1676" s="19">
        <v>27211</v>
      </c>
      <c r="H1676" s="53" t="s">
        <v>20</v>
      </c>
      <c r="I1676" s="53" t="s">
        <v>39</v>
      </c>
      <c r="J1676" s="53" t="s">
        <v>133</v>
      </c>
      <c r="K1676" s="53" t="s">
        <v>23</v>
      </c>
      <c r="L1676" s="19">
        <f>VLOOKUP($A1676,'FtMyers GTs'!$A:$Z,17,0)</f>
        <v>42522</v>
      </c>
      <c r="M1676" s="50">
        <f>VLOOKUP($A1676,'FtMyers GTs'!$A:$Z,24,0)</f>
        <v>288126</v>
      </c>
      <c r="N1676" s="50">
        <f>VLOOKUP($A1676,'FtMyers GTs'!$A:$Z,25,0)</f>
        <v>256350.17249999999</v>
      </c>
      <c r="O1676" s="50">
        <f>VLOOKUP($A1676,'FtMyers GTs'!$A:$Z,26,0)</f>
        <v>31775.827500000032</v>
      </c>
      <c r="P1676" s="50">
        <f t="shared" si="27"/>
        <v>0</v>
      </c>
    </row>
    <row r="1677" spans="1:16" x14ac:dyDescent="0.25">
      <c r="A1677" s="53">
        <v>56548706</v>
      </c>
      <c r="B1677" s="53" t="s">
        <v>16</v>
      </c>
      <c r="C1677" s="53" t="s">
        <v>17</v>
      </c>
      <c r="D1677" s="53" t="s">
        <v>71</v>
      </c>
      <c r="E1677" s="53" t="s">
        <v>391</v>
      </c>
      <c r="F1677" s="18">
        <v>38353</v>
      </c>
      <c r="G1677" s="19">
        <v>38353</v>
      </c>
      <c r="H1677" s="53" t="s">
        <v>20</v>
      </c>
      <c r="I1677" s="53" t="s">
        <v>48</v>
      </c>
      <c r="J1677" s="53" t="s">
        <v>245</v>
      </c>
      <c r="K1677" s="53" t="s">
        <v>23</v>
      </c>
      <c r="L1677" s="19">
        <f>VLOOKUP($A1677,'FtMyers GTs'!$A:$Z,17,0)</f>
        <v>42522</v>
      </c>
      <c r="M1677" s="50">
        <f>VLOOKUP($A1677,'FtMyers GTs'!$A:$Z,24,0)</f>
        <v>62222.282999999996</v>
      </c>
      <c r="N1677" s="50">
        <f>VLOOKUP($A1677,'FtMyers GTs'!$A:$Z,25,0)</f>
        <v>26952.83907975</v>
      </c>
      <c r="O1677" s="50">
        <f>VLOOKUP($A1677,'FtMyers GTs'!$A:$Z,26,0)</f>
        <v>35269.44392025</v>
      </c>
      <c r="P1677" s="50">
        <f t="shared" si="27"/>
        <v>0</v>
      </c>
    </row>
    <row r="1678" spans="1:16" x14ac:dyDescent="0.25">
      <c r="A1678" s="53">
        <v>94915702</v>
      </c>
      <c r="B1678" s="53" t="s">
        <v>16</v>
      </c>
      <c r="C1678" s="53" t="s">
        <v>17</v>
      </c>
      <c r="D1678" s="53" t="s">
        <v>71</v>
      </c>
      <c r="E1678" s="53" t="s">
        <v>394</v>
      </c>
      <c r="F1678" s="18">
        <v>39692</v>
      </c>
      <c r="G1678" s="19">
        <v>39448</v>
      </c>
      <c r="H1678" s="53" t="s">
        <v>20</v>
      </c>
      <c r="I1678" s="53" t="s">
        <v>48</v>
      </c>
      <c r="J1678" s="53" t="s">
        <v>454</v>
      </c>
      <c r="K1678" s="53" t="s">
        <v>23</v>
      </c>
      <c r="L1678" s="19">
        <f>VLOOKUP($A1678,'FtMyers GTs'!$A:$Z,17,0)</f>
        <v>42522</v>
      </c>
      <c r="M1678" s="50">
        <f>VLOOKUP($A1678,'FtMyers GTs'!$A:$Z,24,0)</f>
        <v>51205.392</v>
      </c>
      <c r="N1678" s="50">
        <f>VLOOKUP($A1678,'FtMyers GTs'!$A:$Z,25,0)</f>
        <v>16037.204364000003</v>
      </c>
      <c r="O1678" s="50">
        <f>VLOOKUP($A1678,'FtMyers GTs'!$A:$Z,26,0)</f>
        <v>35168.187635999995</v>
      </c>
      <c r="P1678" s="50">
        <f t="shared" si="27"/>
        <v>0</v>
      </c>
    </row>
    <row r="1679" spans="1:16" x14ac:dyDescent="0.25">
      <c r="A1679" s="53">
        <v>653592839</v>
      </c>
      <c r="B1679" s="53" t="s">
        <v>16</v>
      </c>
      <c r="C1679" s="53" t="s">
        <v>17</v>
      </c>
      <c r="D1679" s="53" t="s">
        <v>45</v>
      </c>
      <c r="E1679" s="53" t="s">
        <v>477</v>
      </c>
      <c r="F1679" s="18">
        <v>41395</v>
      </c>
      <c r="G1679" s="19">
        <v>41275</v>
      </c>
      <c r="H1679" s="53" t="s">
        <v>20</v>
      </c>
      <c r="I1679" s="53" t="s">
        <v>39</v>
      </c>
      <c r="J1679" s="53" t="s">
        <v>166</v>
      </c>
      <c r="K1679" s="53" t="s">
        <v>23</v>
      </c>
      <c r="L1679" s="19">
        <f>VLOOKUP($A1679,'FtMyers GTs'!$A:$Z,17,0)</f>
        <v>42522</v>
      </c>
      <c r="M1679" s="50">
        <f>VLOOKUP($A1679,'FtMyers GTs'!$A:$Z,24,0)</f>
        <v>36219.186000000002</v>
      </c>
      <c r="N1679" s="50">
        <f>VLOOKUP($A1679,'FtMyers GTs'!$A:$Z,25,0)</f>
        <v>2348.4159584999998</v>
      </c>
      <c r="O1679" s="50">
        <f>VLOOKUP($A1679,'FtMyers GTs'!$A:$Z,26,0)</f>
        <v>33870.7700415</v>
      </c>
      <c r="P1679" s="50">
        <f t="shared" si="27"/>
        <v>0</v>
      </c>
    </row>
    <row r="1680" spans="1:16" x14ac:dyDescent="0.25">
      <c r="A1680" s="53">
        <v>653592843</v>
      </c>
      <c r="B1680" s="53" t="s">
        <v>16</v>
      </c>
      <c r="C1680" s="53" t="s">
        <v>17</v>
      </c>
      <c r="D1680" s="53" t="s">
        <v>45</v>
      </c>
      <c r="E1680" s="53" t="s">
        <v>477</v>
      </c>
      <c r="F1680" s="18">
        <v>41395</v>
      </c>
      <c r="G1680" s="19">
        <v>41275</v>
      </c>
      <c r="H1680" s="53" t="s">
        <v>20</v>
      </c>
      <c r="I1680" s="53" t="s">
        <v>39</v>
      </c>
      <c r="J1680" s="53" t="s">
        <v>167</v>
      </c>
      <c r="K1680" s="53" t="s">
        <v>23</v>
      </c>
      <c r="L1680" s="19">
        <f>VLOOKUP($A1680,'FtMyers GTs'!$A:$Z,17,0)</f>
        <v>42522</v>
      </c>
      <c r="M1680" s="50">
        <f>VLOOKUP($A1680,'FtMyers GTs'!$A:$Z,24,0)</f>
        <v>36219.186000000002</v>
      </c>
      <c r="N1680" s="50">
        <f>VLOOKUP($A1680,'FtMyers GTs'!$A:$Z,25,0)</f>
        <v>2348.4159584999998</v>
      </c>
      <c r="O1680" s="50">
        <f>VLOOKUP($A1680,'FtMyers GTs'!$A:$Z,26,0)</f>
        <v>33870.7700415</v>
      </c>
      <c r="P1680" s="50">
        <f t="shared" si="27"/>
        <v>0</v>
      </c>
    </row>
    <row r="1681" spans="1:16" x14ac:dyDescent="0.25">
      <c r="A1681" s="53">
        <v>652868514</v>
      </c>
      <c r="B1681" s="53" t="s">
        <v>16</v>
      </c>
      <c r="C1681" s="53" t="s">
        <v>17</v>
      </c>
      <c r="D1681" s="53" t="s">
        <v>45</v>
      </c>
      <c r="E1681" s="53" t="s">
        <v>395</v>
      </c>
      <c r="F1681" s="18">
        <v>41214</v>
      </c>
      <c r="G1681" s="19">
        <v>40909</v>
      </c>
      <c r="H1681" s="53" t="s">
        <v>20</v>
      </c>
      <c r="I1681" s="53" t="s">
        <v>39</v>
      </c>
      <c r="J1681" s="53" t="s">
        <v>46</v>
      </c>
      <c r="K1681" s="53" t="s">
        <v>23</v>
      </c>
      <c r="L1681" s="19">
        <f>VLOOKUP($A1681,'FtMyers GTs'!$A:$Z,17,0)</f>
        <v>42522</v>
      </c>
      <c r="M1681" s="50">
        <f>VLOOKUP($A1681,'FtMyers GTs'!$A:$Z,24,0)</f>
        <v>35720.864999999998</v>
      </c>
      <c r="N1681" s="50">
        <f>VLOOKUP($A1681,'FtMyers GTs'!$A:$Z,25,0)</f>
        <v>3071.6279212499999</v>
      </c>
      <c r="O1681" s="50">
        <f>VLOOKUP($A1681,'FtMyers GTs'!$A:$Z,26,0)</f>
        <v>32649.237078749997</v>
      </c>
      <c r="P1681" s="50">
        <f t="shared" si="27"/>
        <v>0</v>
      </c>
    </row>
    <row r="1682" spans="1:16" x14ac:dyDescent="0.25">
      <c r="A1682" s="53">
        <v>72839093</v>
      </c>
      <c r="B1682" s="53" t="s">
        <v>16</v>
      </c>
      <c r="C1682" s="53" t="s">
        <v>17</v>
      </c>
      <c r="D1682" s="53" t="s">
        <v>57</v>
      </c>
      <c r="E1682" s="53" t="s">
        <v>391</v>
      </c>
      <c r="F1682" s="18">
        <v>38687</v>
      </c>
      <c r="G1682" s="19">
        <v>38718</v>
      </c>
      <c r="H1682" s="53" t="s">
        <v>20</v>
      </c>
      <c r="I1682" s="53" t="s">
        <v>59</v>
      </c>
      <c r="J1682" s="53" t="s">
        <v>437</v>
      </c>
      <c r="K1682" s="53" t="s">
        <v>23</v>
      </c>
      <c r="L1682" s="19">
        <f>VLOOKUP($A1682,'FtMyers GTs'!$A:$Z,17,0)</f>
        <v>42522</v>
      </c>
      <c r="M1682" s="50">
        <f>VLOOKUP($A1682,'FtMyers GTs'!$A:$Z,24,0)</f>
        <v>212245.28099999999</v>
      </c>
      <c r="N1682" s="50">
        <f>VLOOKUP($A1682,'FtMyers GTs'!$A:$Z,25,0)</f>
        <v>183029.37613650001</v>
      </c>
      <c r="O1682" s="50">
        <f>VLOOKUP($A1682,'FtMyers GTs'!$A:$Z,26,0)</f>
        <v>29215.904863500004</v>
      </c>
      <c r="P1682" s="50">
        <f t="shared" si="27"/>
        <v>0</v>
      </c>
    </row>
    <row r="1683" spans="1:16" x14ac:dyDescent="0.25">
      <c r="A1683" s="53">
        <v>72839087</v>
      </c>
      <c r="B1683" s="53" t="s">
        <v>16</v>
      </c>
      <c r="C1683" s="53" t="s">
        <v>17</v>
      </c>
      <c r="D1683" s="53" t="s">
        <v>57</v>
      </c>
      <c r="E1683" s="53" t="s">
        <v>391</v>
      </c>
      <c r="F1683" s="18">
        <v>38687</v>
      </c>
      <c r="G1683" s="19">
        <v>38718</v>
      </c>
      <c r="H1683" s="53" t="s">
        <v>20</v>
      </c>
      <c r="I1683" s="53" t="s">
        <v>59</v>
      </c>
      <c r="J1683" s="53" t="s">
        <v>431</v>
      </c>
      <c r="K1683" s="53" t="s">
        <v>23</v>
      </c>
      <c r="L1683" s="19">
        <f>VLOOKUP($A1683,'FtMyers GTs'!$A:$Z,17,0)</f>
        <v>42522</v>
      </c>
      <c r="M1683" s="50">
        <f>VLOOKUP($A1683,'FtMyers GTs'!$A:$Z,24,0)</f>
        <v>212245.28099999999</v>
      </c>
      <c r="N1683" s="50">
        <f>VLOOKUP($A1683,'FtMyers GTs'!$A:$Z,25,0)</f>
        <v>183029.37613650001</v>
      </c>
      <c r="O1683" s="50">
        <f>VLOOKUP($A1683,'FtMyers GTs'!$A:$Z,26,0)</f>
        <v>29215.904863500004</v>
      </c>
      <c r="P1683" s="50">
        <f t="shared" si="27"/>
        <v>0</v>
      </c>
    </row>
    <row r="1684" spans="1:16" x14ac:dyDescent="0.25">
      <c r="A1684" s="53">
        <v>53890291</v>
      </c>
      <c r="B1684" s="53" t="s">
        <v>16</v>
      </c>
      <c r="C1684" s="53" t="s">
        <v>17</v>
      </c>
      <c r="D1684" s="53" t="s">
        <v>71</v>
      </c>
      <c r="E1684" s="53" t="s">
        <v>390</v>
      </c>
      <c r="F1684" s="18">
        <v>38322</v>
      </c>
      <c r="G1684" s="19">
        <v>38353</v>
      </c>
      <c r="H1684" s="53" t="s">
        <v>20</v>
      </c>
      <c r="I1684" s="53" t="s">
        <v>48</v>
      </c>
      <c r="J1684" s="53" t="s">
        <v>414</v>
      </c>
      <c r="K1684" s="53" t="s">
        <v>23</v>
      </c>
      <c r="L1684" s="19">
        <f>VLOOKUP($A1684,'FtMyers GTs'!$A:$Z,17,0)</f>
        <v>42522</v>
      </c>
      <c r="M1684" s="50">
        <f>VLOOKUP($A1684,'FtMyers GTs'!$A:$Z,24,0)</f>
        <v>58499.973000000005</v>
      </c>
      <c r="N1684" s="50">
        <f>VLOOKUP($A1684,'FtMyers GTs'!$A:$Z,25,0)</f>
        <v>27679.985372250001</v>
      </c>
      <c r="O1684" s="50">
        <f>VLOOKUP($A1684,'FtMyers GTs'!$A:$Z,26,0)</f>
        <v>30819.987627750001</v>
      </c>
      <c r="P1684" s="50">
        <f t="shared" si="27"/>
        <v>0</v>
      </c>
    </row>
    <row r="1685" spans="1:16" x14ac:dyDescent="0.25">
      <c r="A1685" s="53">
        <v>72839097</v>
      </c>
      <c r="B1685" s="53" t="s">
        <v>16</v>
      </c>
      <c r="C1685" s="53" t="s">
        <v>17</v>
      </c>
      <c r="D1685" s="53" t="s">
        <v>57</v>
      </c>
      <c r="E1685" s="53" t="s">
        <v>391</v>
      </c>
      <c r="F1685" s="18">
        <v>38687</v>
      </c>
      <c r="G1685" s="19">
        <v>38718</v>
      </c>
      <c r="H1685" s="53" t="s">
        <v>20</v>
      </c>
      <c r="I1685" s="53" t="s">
        <v>59</v>
      </c>
      <c r="J1685" s="53" t="s">
        <v>440</v>
      </c>
      <c r="K1685" s="53" t="s">
        <v>23</v>
      </c>
      <c r="L1685" s="19">
        <f>VLOOKUP($A1685,'FtMyers GTs'!$A:$Z,17,0)</f>
        <v>42522</v>
      </c>
      <c r="M1685" s="50">
        <f>VLOOKUP($A1685,'FtMyers GTs'!$A:$Z,24,0)</f>
        <v>208162.98</v>
      </c>
      <c r="N1685" s="50">
        <f>VLOOKUP($A1685,'FtMyers GTs'!$A:$Z,25,0)</f>
        <v>179509.00617000001</v>
      </c>
      <c r="O1685" s="50">
        <f>VLOOKUP($A1685,'FtMyers GTs'!$A:$Z,26,0)</f>
        <v>28653.973829999999</v>
      </c>
      <c r="P1685" s="50">
        <f t="shared" si="27"/>
        <v>0</v>
      </c>
    </row>
    <row r="1686" spans="1:16" x14ac:dyDescent="0.25">
      <c r="A1686" s="53">
        <v>49598949</v>
      </c>
      <c r="B1686" s="53" t="s">
        <v>16</v>
      </c>
      <c r="C1686" s="53" t="s">
        <v>17</v>
      </c>
      <c r="D1686" s="53" t="s">
        <v>71</v>
      </c>
      <c r="E1686" s="53" t="s">
        <v>390</v>
      </c>
      <c r="F1686" s="18">
        <v>38169</v>
      </c>
      <c r="G1686" s="19">
        <v>38200</v>
      </c>
      <c r="H1686" s="53" t="s">
        <v>20</v>
      </c>
      <c r="I1686" s="53" t="s">
        <v>48</v>
      </c>
      <c r="J1686" s="53" t="s">
        <v>234</v>
      </c>
      <c r="K1686" s="53" t="s">
        <v>23</v>
      </c>
      <c r="L1686" s="19">
        <f>VLOOKUP($A1686,'FtMyers GTs'!$A:$Z,17,0)</f>
        <v>42522</v>
      </c>
      <c r="M1686" s="50">
        <f>VLOOKUP($A1686,'FtMyers GTs'!$A:$Z,24,0)</f>
        <v>57464.649000000005</v>
      </c>
      <c r="N1686" s="50">
        <f>VLOOKUP($A1686,'FtMyers GTs'!$A:$Z,25,0)</f>
        <v>27190.11008925</v>
      </c>
      <c r="O1686" s="50">
        <f>VLOOKUP($A1686,'FtMyers GTs'!$A:$Z,26,0)</f>
        <v>30274.538910750005</v>
      </c>
      <c r="P1686" s="50">
        <f t="shared" si="27"/>
        <v>0</v>
      </c>
    </row>
    <row r="1687" spans="1:16" x14ac:dyDescent="0.25">
      <c r="A1687" s="53">
        <v>56651436</v>
      </c>
      <c r="B1687" s="53" t="s">
        <v>16</v>
      </c>
      <c r="C1687" s="53" t="s">
        <v>17</v>
      </c>
      <c r="D1687" s="53" t="s">
        <v>71</v>
      </c>
      <c r="E1687" s="53" t="s">
        <v>390</v>
      </c>
      <c r="F1687" s="18">
        <v>38169</v>
      </c>
      <c r="G1687" s="19">
        <v>38200</v>
      </c>
      <c r="H1687" s="53" t="s">
        <v>20</v>
      </c>
      <c r="I1687" s="53" t="s">
        <v>48</v>
      </c>
      <c r="J1687" s="53" t="s">
        <v>234</v>
      </c>
      <c r="K1687" s="53" t="s">
        <v>23</v>
      </c>
      <c r="L1687" s="19">
        <f>VLOOKUP($A1687,'FtMyers GTs'!$A:$Z,17,0)</f>
        <v>42522</v>
      </c>
      <c r="M1687" s="50">
        <f>VLOOKUP($A1687,'FtMyers GTs'!$A:$Z,24,0)</f>
        <v>57464.649000000005</v>
      </c>
      <c r="N1687" s="50">
        <f>VLOOKUP($A1687,'FtMyers GTs'!$A:$Z,25,0)</f>
        <v>27190.11008925</v>
      </c>
      <c r="O1687" s="50">
        <f>VLOOKUP($A1687,'FtMyers GTs'!$A:$Z,26,0)</f>
        <v>30274.538910750005</v>
      </c>
      <c r="P1687" s="50">
        <f t="shared" si="27"/>
        <v>0</v>
      </c>
    </row>
    <row r="1688" spans="1:16" x14ac:dyDescent="0.25">
      <c r="A1688" s="53">
        <v>656171176</v>
      </c>
      <c r="B1688" s="53" t="s">
        <v>16</v>
      </c>
      <c r="C1688" s="53" t="s">
        <v>17</v>
      </c>
      <c r="D1688" s="53" t="s">
        <v>188</v>
      </c>
      <c r="E1688" s="53" t="s">
        <v>395</v>
      </c>
      <c r="F1688" s="18">
        <v>41183</v>
      </c>
      <c r="G1688" s="19">
        <v>40909</v>
      </c>
      <c r="H1688" s="53" t="s">
        <v>20</v>
      </c>
      <c r="I1688" s="53" t="s">
        <v>69</v>
      </c>
      <c r="J1688" s="53" t="s">
        <v>216</v>
      </c>
      <c r="K1688" s="53" t="s">
        <v>23</v>
      </c>
      <c r="L1688" s="19">
        <f>VLOOKUP($A1688,'FtMyers GTs'!$A:$Z,17,0)</f>
        <v>42522</v>
      </c>
      <c r="M1688" s="50">
        <f>VLOOKUP($A1688,'FtMyers GTs'!$A:$Z,24,0)</f>
        <v>38082.959999999999</v>
      </c>
      <c r="N1688" s="50">
        <f>VLOOKUP($A1688,'FtMyers GTs'!$A:$Z,25,0)</f>
        <v>7275.5159400000002</v>
      </c>
      <c r="O1688" s="50">
        <f>VLOOKUP($A1688,'FtMyers GTs'!$A:$Z,26,0)</f>
        <v>30807.444060000002</v>
      </c>
      <c r="P1688" s="50">
        <f t="shared" si="27"/>
        <v>0</v>
      </c>
    </row>
    <row r="1689" spans="1:16" x14ac:dyDescent="0.25">
      <c r="A1689" s="53">
        <v>81804114</v>
      </c>
      <c r="B1689" s="53" t="s">
        <v>16</v>
      </c>
      <c r="C1689" s="53" t="s">
        <v>17</v>
      </c>
      <c r="D1689" s="53" t="s">
        <v>71</v>
      </c>
      <c r="E1689" s="53" t="s">
        <v>393</v>
      </c>
      <c r="F1689" s="18">
        <v>39173</v>
      </c>
      <c r="G1689" s="19">
        <v>39173</v>
      </c>
      <c r="H1689" s="53" t="s">
        <v>20</v>
      </c>
      <c r="I1689" s="53" t="s">
        <v>48</v>
      </c>
      <c r="J1689" s="53" t="s">
        <v>241</v>
      </c>
      <c r="K1689" s="53" t="s">
        <v>23</v>
      </c>
      <c r="L1689" s="19">
        <f>VLOOKUP($A1689,'FtMyers GTs'!$A:$Z,17,0)</f>
        <v>42522</v>
      </c>
      <c r="M1689" s="50">
        <f>VLOOKUP($A1689,'FtMyers GTs'!$A:$Z,24,0)</f>
        <v>46730.106</v>
      </c>
      <c r="N1689" s="50">
        <f>VLOOKUP($A1689,'FtMyers GTs'!$A:$Z,25,0)</f>
        <v>16504.410964499999</v>
      </c>
      <c r="O1689" s="50">
        <f>VLOOKUP($A1689,'FtMyers GTs'!$A:$Z,26,0)</f>
        <v>30225.695035500001</v>
      </c>
      <c r="P1689" s="50">
        <f t="shared" si="27"/>
        <v>0</v>
      </c>
    </row>
    <row r="1690" spans="1:16" x14ac:dyDescent="0.25">
      <c r="A1690" s="53">
        <v>81804118</v>
      </c>
      <c r="B1690" s="53" t="s">
        <v>16</v>
      </c>
      <c r="C1690" s="53" t="s">
        <v>17</v>
      </c>
      <c r="D1690" s="53" t="s">
        <v>71</v>
      </c>
      <c r="E1690" s="53" t="s">
        <v>393</v>
      </c>
      <c r="F1690" s="18">
        <v>39173</v>
      </c>
      <c r="G1690" s="19">
        <v>39173</v>
      </c>
      <c r="H1690" s="53" t="s">
        <v>20</v>
      </c>
      <c r="I1690" s="53" t="s">
        <v>48</v>
      </c>
      <c r="J1690" s="53" t="s">
        <v>245</v>
      </c>
      <c r="K1690" s="53" t="s">
        <v>23</v>
      </c>
      <c r="L1690" s="19">
        <f>VLOOKUP($A1690,'FtMyers GTs'!$A:$Z,17,0)</f>
        <v>42522</v>
      </c>
      <c r="M1690" s="50">
        <f>VLOOKUP($A1690,'FtMyers GTs'!$A:$Z,24,0)</f>
        <v>46730.106</v>
      </c>
      <c r="N1690" s="50">
        <f>VLOOKUP($A1690,'FtMyers GTs'!$A:$Z,25,0)</f>
        <v>16504.410964499999</v>
      </c>
      <c r="O1690" s="50">
        <f>VLOOKUP($A1690,'FtMyers GTs'!$A:$Z,26,0)</f>
        <v>30225.695035500001</v>
      </c>
      <c r="P1690" s="50">
        <f t="shared" si="27"/>
        <v>0</v>
      </c>
    </row>
    <row r="1691" spans="1:16" x14ac:dyDescent="0.25">
      <c r="A1691" s="53">
        <v>72839099</v>
      </c>
      <c r="B1691" s="53" t="s">
        <v>16</v>
      </c>
      <c r="C1691" s="53" t="s">
        <v>17</v>
      </c>
      <c r="D1691" s="53" t="s">
        <v>57</v>
      </c>
      <c r="E1691" s="53" t="s">
        <v>391</v>
      </c>
      <c r="F1691" s="18">
        <v>38687</v>
      </c>
      <c r="G1691" s="19">
        <v>38718</v>
      </c>
      <c r="H1691" s="53" t="s">
        <v>20</v>
      </c>
      <c r="I1691" s="53" t="s">
        <v>59</v>
      </c>
      <c r="J1691" s="53" t="s">
        <v>336</v>
      </c>
      <c r="K1691" s="53" t="s">
        <v>23</v>
      </c>
      <c r="L1691" s="19">
        <f>VLOOKUP($A1691,'FtMyers GTs'!$A:$Z,17,0)</f>
        <v>42522</v>
      </c>
      <c r="M1691" s="50">
        <f>VLOOKUP($A1691,'FtMyers GTs'!$A:$Z,24,0)</f>
        <v>191021.967</v>
      </c>
      <c r="N1691" s="50">
        <f>VLOOKUP($A1691,'FtMyers GTs'!$A:$Z,25,0)</f>
        <v>164727.48545549999</v>
      </c>
      <c r="O1691" s="50">
        <f>VLOOKUP($A1691,'FtMyers GTs'!$A:$Z,26,0)</f>
        <v>26294.481544500006</v>
      </c>
      <c r="P1691" s="50">
        <f t="shared" si="27"/>
        <v>0</v>
      </c>
    </row>
    <row r="1692" spans="1:16" x14ac:dyDescent="0.25">
      <c r="A1692" s="53">
        <v>626671147</v>
      </c>
      <c r="B1692" s="53" t="s">
        <v>16</v>
      </c>
      <c r="C1692" s="53" t="s">
        <v>17</v>
      </c>
      <c r="D1692" s="53" t="s">
        <v>57</v>
      </c>
      <c r="E1692" s="53" t="s">
        <v>462</v>
      </c>
      <c r="F1692" s="18">
        <v>40483</v>
      </c>
      <c r="G1692" s="19">
        <v>40179</v>
      </c>
      <c r="H1692" s="53" t="s">
        <v>20</v>
      </c>
      <c r="I1692" s="53" t="s">
        <v>59</v>
      </c>
      <c r="J1692" s="53" t="s">
        <v>473</v>
      </c>
      <c r="K1692" s="53" t="s">
        <v>23</v>
      </c>
      <c r="L1692" s="19">
        <f>VLOOKUP($A1692,'FtMyers GTs'!$A:$Z,17,0)</f>
        <v>42522</v>
      </c>
      <c r="M1692" s="50">
        <f>VLOOKUP($A1692,'FtMyers GTs'!$A:$Z,24,0)</f>
        <v>51529.221000000005</v>
      </c>
      <c r="N1692" s="50">
        <f>VLOOKUP($A1692,'FtMyers GTs'!$A:$Z,25,0)</f>
        <v>23174.723146500004</v>
      </c>
      <c r="O1692" s="50">
        <f>VLOOKUP($A1692,'FtMyers GTs'!$A:$Z,26,0)</f>
        <v>28354.497853500001</v>
      </c>
      <c r="P1692" s="50">
        <f t="shared" si="27"/>
        <v>0</v>
      </c>
    </row>
    <row r="1693" spans="1:16" x14ac:dyDescent="0.25">
      <c r="A1693" s="53">
        <v>51102</v>
      </c>
      <c r="B1693" s="53" t="s">
        <v>16</v>
      </c>
      <c r="C1693" s="53" t="s">
        <v>17</v>
      </c>
      <c r="D1693" s="53" t="s">
        <v>71</v>
      </c>
      <c r="E1693" s="53" t="s">
        <v>87</v>
      </c>
      <c r="F1693" s="18">
        <v>33420</v>
      </c>
      <c r="G1693" s="19">
        <v>33420</v>
      </c>
      <c r="H1693" s="53" t="s">
        <v>20</v>
      </c>
      <c r="I1693" s="53" t="s">
        <v>48</v>
      </c>
      <c r="J1693" s="53" t="s">
        <v>235</v>
      </c>
      <c r="K1693" s="53" t="s">
        <v>23</v>
      </c>
      <c r="L1693" s="19">
        <f>VLOOKUP($A1693,'FtMyers GTs'!$A:$Z,17,0)</f>
        <v>42522</v>
      </c>
      <c r="M1693" s="50">
        <f>VLOOKUP($A1693,'FtMyers GTs'!$A:$Z,24,0)</f>
        <v>755748.26100000006</v>
      </c>
      <c r="N1693" s="50">
        <f>VLOOKUP($A1693,'FtMyers GTs'!$A:$Z,25,0)</f>
        <v>750504.30006825004</v>
      </c>
      <c r="O1693" s="50">
        <f>VLOOKUP($A1693,'FtMyers GTs'!$A:$Z,26,0)</f>
        <v>5243.9609317500026</v>
      </c>
      <c r="P1693" s="50">
        <f t="shared" si="27"/>
        <v>1.1823431123048067E-11</v>
      </c>
    </row>
    <row r="1694" spans="1:16" x14ac:dyDescent="0.25">
      <c r="A1694" s="53">
        <v>72839091</v>
      </c>
      <c r="B1694" s="53" t="s">
        <v>16</v>
      </c>
      <c r="C1694" s="53" t="s">
        <v>17</v>
      </c>
      <c r="D1694" s="53" t="s">
        <v>57</v>
      </c>
      <c r="E1694" s="53" t="s">
        <v>391</v>
      </c>
      <c r="F1694" s="18">
        <v>38687</v>
      </c>
      <c r="G1694" s="19">
        <v>38718</v>
      </c>
      <c r="H1694" s="53" t="s">
        <v>20</v>
      </c>
      <c r="I1694" s="53" t="s">
        <v>59</v>
      </c>
      <c r="J1694" s="53" t="s">
        <v>435</v>
      </c>
      <c r="K1694" s="53" t="s">
        <v>23</v>
      </c>
      <c r="L1694" s="19">
        <f>VLOOKUP($A1694,'FtMyers GTs'!$A:$Z,17,0)</f>
        <v>42522</v>
      </c>
      <c r="M1694" s="50">
        <f>VLOOKUP($A1694,'FtMyers GTs'!$A:$Z,24,0)</f>
        <v>185253.82199999999</v>
      </c>
      <c r="N1694" s="50">
        <f>VLOOKUP($A1694,'FtMyers GTs'!$A:$Z,25,0)</f>
        <v>159753.330063</v>
      </c>
      <c r="O1694" s="50">
        <f>VLOOKUP($A1694,'FtMyers GTs'!$A:$Z,26,0)</f>
        <v>25500.491936999995</v>
      </c>
      <c r="P1694" s="50">
        <f t="shared" si="27"/>
        <v>0</v>
      </c>
    </row>
    <row r="1695" spans="1:16" x14ac:dyDescent="0.25">
      <c r="A1695" s="53">
        <v>62156176</v>
      </c>
      <c r="B1695" s="53" t="s">
        <v>16</v>
      </c>
      <c r="C1695" s="53" t="s">
        <v>236</v>
      </c>
      <c r="D1695" s="53" t="s">
        <v>71</v>
      </c>
      <c r="E1695" s="53" t="s">
        <v>391</v>
      </c>
      <c r="F1695" s="18">
        <v>38657</v>
      </c>
      <c r="G1695" s="19">
        <v>38687</v>
      </c>
      <c r="H1695" s="53" t="s">
        <v>20</v>
      </c>
      <c r="I1695" s="53" t="s">
        <v>48</v>
      </c>
      <c r="J1695" s="53" t="s">
        <v>245</v>
      </c>
      <c r="K1695" s="53" t="s">
        <v>23</v>
      </c>
      <c r="L1695" s="19">
        <f>VLOOKUP($A1695,'FtMyers GTs'!$A:$Z,17,0)</f>
        <v>42522</v>
      </c>
      <c r="M1695" s="50">
        <f>VLOOKUP($A1695,'FtMyers GTs'!$A:$Z,24,0)</f>
        <v>48188.700000000004</v>
      </c>
      <c r="N1695" s="50">
        <f>VLOOKUP($A1695,'FtMyers GTs'!$A:$Z,25,0)</f>
        <v>20873.911274999999</v>
      </c>
      <c r="O1695" s="50">
        <f>VLOOKUP($A1695,'FtMyers GTs'!$A:$Z,26,0)</f>
        <v>27314.788725000002</v>
      </c>
      <c r="P1695" s="50">
        <f t="shared" si="27"/>
        <v>0</v>
      </c>
    </row>
    <row r="1696" spans="1:16" x14ac:dyDescent="0.25">
      <c r="A1696" s="53">
        <v>73410779</v>
      </c>
      <c r="B1696" s="53" t="s">
        <v>16</v>
      </c>
      <c r="C1696" s="53" t="s">
        <v>17</v>
      </c>
      <c r="D1696" s="53" t="s">
        <v>71</v>
      </c>
      <c r="E1696" s="53" t="s">
        <v>391</v>
      </c>
      <c r="F1696" s="18">
        <v>38657</v>
      </c>
      <c r="G1696" s="19">
        <v>38687</v>
      </c>
      <c r="H1696" s="53" t="s">
        <v>20</v>
      </c>
      <c r="I1696" s="53" t="s">
        <v>48</v>
      </c>
      <c r="J1696" s="53" t="s">
        <v>245</v>
      </c>
      <c r="K1696" s="53" t="s">
        <v>23</v>
      </c>
      <c r="L1696" s="19">
        <f>VLOOKUP($A1696,'FtMyers GTs'!$A:$Z,17,0)</f>
        <v>42522</v>
      </c>
      <c r="M1696" s="50">
        <f>VLOOKUP($A1696,'FtMyers GTs'!$A:$Z,24,0)</f>
        <v>47288.700000000004</v>
      </c>
      <c r="N1696" s="50">
        <f>VLOOKUP($A1696,'FtMyers GTs'!$A:$Z,25,0)</f>
        <v>20484.058274999999</v>
      </c>
      <c r="O1696" s="50">
        <f>VLOOKUP($A1696,'FtMyers GTs'!$A:$Z,26,0)</f>
        <v>26804.641725000001</v>
      </c>
      <c r="P1696" s="50">
        <f t="shared" si="27"/>
        <v>0</v>
      </c>
    </row>
    <row r="1697" spans="1:16" x14ac:dyDescent="0.25">
      <c r="A1697" s="53">
        <v>49596</v>
      </c>
      <c r="B1697" s="53" t="s">
        <v>16</v>
      </c>
      <c r="C1697" s="53" t="s">
        <v>17</v>
      </c>
      <c r="D1697" s="53" t="s">
        <v>45</v>
      </c>
      <c r="E1697" s="53" t="s">
        <v>28</v>
      </c>
      <c r="F1697" s="18">
        <v>27211</v>
      </c>
      <c r="G1697" s="19">
        <v>27211</v>
      </c>
      <c r="H1697" s="53" t="s">
        <v>20</v>
      </c>
      <c r="I1697" s="53" t="s">
        <v>39</v>
      </c>
      <c r="J1697" s="53" t="s">
        <v>158</v>
      </c>
      <c r="K1697" s="53" t="s">
        <v>23</v>
      </c>
      <c r="L1697" s="19">
        <f>VLOOKUP($A1697,'FtMyers GTs'!$A:$Z,17,0)</f>
        <v>42522</v>
      </c>
      <c r="M1697" s="50">
        <f>VLOOKUP($A1697,'FtMyers GTs'!$A:$Z,24,0)</f>
        <v>213752.03400000001</v>
      </c>
      <c r="N1697" s="50">
        <f>VLOOKUP($A1697,'FtMyers GTs'!$A:$Z,25,0)</f>
        <v>190178.50858650001</v>
      </c>
      <c r="O1697" s="50">
        <f>VLOOKUP($A1697,'FtMyers GTs'!$A:$Z,26,0)</f>
        <v>23573.52541350001</v>
      </c>
      <c r="P1697" s="50">
        <f t="shared" si="27"/>
        <v>0</v>
      </c>
    </row>
    <row r="1698" spans="1:16" x14ac:dyDescent="0.25">
      <c r="A1698" s="53">
        <v>642130080</v>
      </c>
      <c r="B1698" s="53" t="s">
        <v>16</v>
      </c>
      <c r="C1698" s="53" t="s">
        <v>17</v>
      </c>
      <c r="D1698" s="53" t="s">
        <v>71</v>
      </c>
      <c r="E1698" s="53" t="s">
        <v>393</v>
      </c>
      <c r="F1698" s="18">
        <v>39417</v>
      </c>
      <c r="G1698" s="19">
        <v>39417</v>
      </c>
      <c r="H1698" s="53" t="s">
        <v>20</v>
      </c>
      <c r="I1698" s="53" t="s">
        <v>48</v>
      </c>
      <c r="J1698" s="53" t="s">
        <v>244</v>
      </c>
      <c r="K1698" s="53" t="s">
        <v>23</v>
      </c>
      <c r="L1698" s="19">
        <f>VLOOKUP($A1698,'FtMyers GTs'!$A:$Z,17,0)</f>
        <v>42522</v>
      </c>
      <c r="M1698" s="50">
        <f>VLOOKUP($A1698,'FtMyers GTs'!$A:$Z,24,0)</f>
        <v>39823.434000000001</v>
      </c>
      <c r="N1698" s="50">
        <f>VLOOKUP($A1698,'FtMyers GTs'!$A:$Z,25,0)</f>
        <v>14065.0668405</v>
      </c>
      <c r="O1698" s="50">
        <f>VLOOKUP($A1698,'FtMyers GTs'!$A:$Z,26,0)</f>
        <v>25758.367159500001</v>
      </c>
      <c r="P1698" s="50">
        <f t="shared" si="27"/>
        <v>0</v>
      </c>
    </row>
    <row r="1699" spans="1:16" x14ac:dyDescent="0.25">
      <c r="A1699" s="53">
        <v>72839096</v>
      </c>
      <c r="B1699" s="53" t="s">
        <v>16</v>
      </c>
      <c r="C1699" s="53" t="s">
        <v>17</v>
      </c>
      <c r="D1699" s="53" t="s">
        <v>57</v>
      </c>
      <c r="E1699" s="53" t="s">
        <v>391</v>
      </c>
      <c r="F1699" s="18">
        <v>38687</v>
      </c>
      <c r="G1699" s="19">
        <v>38718</v>
      </c>
      <c r="H1699" s="53" t="s">
        <v>20</v>
      </c>
      <c r="I1699" s="53" t="s">
        <v>59</v>
      </c>
      <c r="J1699" s="53" t="s">
        <v>439</v>
      </c>
      <c r="K1699" s="53" t="s">
        <v>23</v>
      </c>
      <c r="L1699" s="19">
        <f>VLOOKUP($A1699,'FtMyers GTs'!$A:$Z,17,0)</f>
        <v>42522</v>
      </c>
      <c r="M1699" s="50">
        <f>VLOOKUP($A1699,'FtMyers GTs'!$A:$Z,24,0)</f>
        <v>169796.92500000002</v>
      </c>
      <c r="N1699" s="50">
        <f>VLOOKUP($A1699,'FtMyers GTs'!$A:$Z,25,0)</f>
        <v>146424.09926250001</v>
      </c>
      <c r="O1699" s="50">
        <f>VLOOKUP($A1699,'FtMyers GTs'!$A:$Z,26,0)</f>
        <v>23372.825737499988</v>
      </c>
      <c r="P1699" s="50">
        <f t="shared" si="27"/>
        <v>0</v>
      </c>
    </row>
    <row r="1700" spans="1:16" x14ac:dyDescent="0.25">
      <c r="A1700" s="53">
        <v>61189141</v>
      </c>
      <c r="B1700" s="53" t="s">
        <v>16</v>
      </c>
      <c r="C1700" s="53" t="s">
        <v>17</v>
      </c>
      <c r="D1700" s="53" t="s">
        <v>71</v>
      </c>
      <c r="E1700" s="53" t="s">
        <v>391</v>
      </c>
      <c r="F1700" s="18">
        <v>38565</v>
      </c>
      <c r="G1700" s="19">
        <v>38565</v>
      </c>
      <c r="H1700" s="53" t="s">
        <v>20</v>
      </c>
      <c r="I1700" s="53" t="s">
        <v>48</v>
      </c>
      <c r="J1700" s="53" t="s">
        <v>246</v>
      </c>
      <c r="K1700" s="53" t="s">
        <v>23</v>
      </c>
      <c r="L1700" s="19">
        <f>VLOOKUP($A1700,'FtMyers GTs'!$A:$Z,17,0)</f>
        <v>42522</v>
      </c>
      <c r="M1700" s="50">
        <f>VLOOKUP($A1700,'FtMyers GTs'!$A:$Z,24,0)</f>
        <v>42603.921000000002</v>
      </c>
      <c r="N1700" s="50">
        <f>VLOOKUP($A1700,'FtMyers GTs'!$A:$Z,25,0)</f>
        <v>18454.753163249999</v>
      </c>
      <c r="O1700" s="50">
        <f>VLOOKUP($A1700,'FtMyers GTs'!$A:$Z,26,0)</f>
        <v>24149.167836750003</v>
      </c>
      <c r="P1700" s="50">
        <f t="shared" si="27"/>
        <v>0</v>
      </c>
    </row>
    <row r="1701" spans="1:16" x14ac:dyDescent="0.25">
      <c r="A1701" s="53">
        <v>49479</v>
      </c>
      <c r="B1701" s="53" t="s">
        <v>16</v>
      </c>
      <c r="C1701" s="53" t="s">
        <v>17</v>
      </c>
      <c r="D1701" s="53" t="s">
        <v>45</v>
      </c>
      <c r="E1701" s="53" t="s">
        <v>28</v>
      </c>
      <c r="F1701" s="18">
        <v>27211</v>
      </c>
      <c r="G1701" s="19">
        <v>27211</v>
      </c>
      <c r="H1701" s="53" t="s">
        <v>20</v>
      </c>
      <c r="I1701" s="53" t="s">
        <v>39</v>
      </c>
      <c r="J1701" s="53" t="s">
        <v>152</v>
      </c>
      <c r="K1701" s="53" t="s">
        <v>23</v>
      </c>
      <c r="L1701" s="19">
        <f>VLOOKUP($A1701,'FtMyers GTs'!$A:$Z,17,0)</f>
        <v>42522</v>
      </c>
      <c r="M1701" s="50">
        <f>VLOOKUP($A1701,'FtMyers GTs'!$A:$Z,24,0)</f>
        <v>188578.008</v>
      </c>
      <c r="N1701" s="50">
        <f>VLOOKUP($A1701,'FtMyers GTs'!$A:$Z,25,0)</f>
        <v>167780.782638</v>
      </c>
      <c r="O1701" s="50">
        <f>VLOOKUP($A1701,'FtMyers GTs'!$A:$Z,26,0)</f>
        <v>20797.225361999994</v>
      </c>
      <c r="P1701" s="50">
        <f t="shared" si="27"/>
        <v>0</v>
      </c>
    </row>
    <row r="1702" spans="1:16" x14ac:dyDescent="0.25">
      <c r="A1702" s="53">
        <v>49981</v>
      </c>
      <c r="B1702" s="53" t="s">
        <v>16</v>
      </c>
      <c r="C1702" s="53" t="s">
        <v>17</v>
      </c>
      <c r="D1702" s="53" t="s">
        <v>45</v>
      </c>
      <c r="E1702" s="53" t="s">
        <v>28</v>
      </c>
      <c r="F1702" s="18">
        <v>27211</v>
      </c>
      <c r="G1702" s="19">
        <v>27211</v>
      </c>
      <c r="H1702" s="53" t="s">
        <v>20</v>
      </c>
      <c r="I1702" s="53" t="s">
        <v>39</v>
      </c>
      <c r="J1702" s="53" t="s">
        <v>182</v>
      </c>
      <c r="K1702" s="53" t="s">
        <v>23</v>
      </c>
      <c r="L1702" s="19">
        <f>VLOOKUP($A1702,'FtMyers GTs'!$A:$Z,17,0)</f>
        <v>42522</v>
      </c>
      <c r="M1702" s="50">
        <f>VLOOKUP($A1702,'FtMyers GTs'!$A:$Z,24,0)</f>
        <v>185468.87700000001</v>
      </c>
      <c r="N1702" s="50">
        <f>VLOOKUP($A1702,'FtMyers GTs'!$A:$Z,25,0)</f>
        <v>165014.54112825001</v>
      </c>
      <c r="O1702" s="50">
        <f>VLOOKUP($A1702,'FtMyers GTs'!$A:$Z,26,0)</f>
        <v>20454.335871750001</v>
      </c>
      <c r="P1702" s="50">
        <f t="shared" ref="P1702:P1765" si="28">+M1702-N1702-O1702</f>
        <v>0</v>
      </c>
    </row>
    <row r="1703" spans="1:16" x14ac:dyDescent="0.25">
      <c r="A1703" s="53">
        <v>656171165</v>
      </c>
      <c r="B1703" s="53" t="s">
        <v>16</v>
      </c>
      <c r="C1703" s="53" t="s">
        <v>17</v>
      </c>
      <c r="D1703" s="53" t="s">
        <v>57</v>
      </c>
      <c r="E1703" s="53" t="s">
        <v>395</v>
      </c>
      <c r="F1703" s="18">
        <v>41214</v>
      </c>
      <c r="G1703" s="19">
        <v>41214</v>
      </c>
      <c r="H1703" s="53" t="s">
        <v>20</v>
      </c>
      <c r="I1703" s="53" t="s">
        <v>59</v>
      </c>
      <c r="J1703" s="53" t="s">
        <v>339</v>
      </c>
      <c r="K1703" s="53" t="s">
        <v>23</v>
      </c>
      <c r="L1703" s="19">
        <f>VLOOKUP($A1703,'FtMyers GTs'!$A:$Z,17,0)</f>
        <v>42522</v>
      </c>
      <c r="M1703" s="50">
        <f>VLOOKUP($A1703,'FtMyers GTs'!$A:$Z,24,0)</f>
        <v>30635.307000000004</v>
      </c>
      <c r="N1703" s="50">
        <f>VLOOKUP($A1703,'FtMyers GTs'!$A:$Z,25,0)</f>
        <v>8721.744565500001</v>
      </c>
      <c r="O1703" s="50">
        <f>VLOOKUP($A1703,'FtMyers GTs'!$A:$Z,26,0)</f>
        <v>21913.5624345</v>
      </c>
      <c r="P1703" s="50">
        <f t="shared" si="28"/>
        <v>0</v>
      </c>
    </row>
    <row r="1704" spans="1:16" x14ac:dyDescent="0.25">
      <c r="A1704" s="53">
        <v>656171169</v>
      </c>
      <c r="B1704" s="53" t="s">
        <v>16</v>
      </c>
      <c r="C1704" s="53" t="s">
        <v>17</v>
      </c>
      <c r="D1704" s="53" t="s">
        <v>57</v>
      </c>
      <c r="E1704" s="53" t="s">
        <v>395</v>
      </c>
      <c r="F1704" s="18">
        <v>41214</v>
      </c>
      <c r="G1704" s="19">
        <v>41214</v>
      </c>
      <c r="H1704" s="53" t="s">
        <v>20</v>
      </c>
      <c r="I1704" s="53" t="s">
        <v>59</v>
      </c>
      <c r="J1704" s="53" t="s">
        <v>339</v>
      </c>
      <c r="K1704" s="53" t="s">
        <v>23</v>
      </c>
      <c r="L1704" s="19">
        <f>VLOOKUP($A1704,'FtMyers GTs'!$A:$Z,17,0)</f>
        <v>42522</v>
      </c>
      <c r="M1704" s="50">
        <f>VLOOKUP($A1704,'FtMyers GTs'!$A:$Z,24,0)</f>
        <v>30635.279999999999</v>
      </c>
      <c r="N1704" s="50">
        <f>VLOOKUP($A1704,'FtMyers GTs'!$A:$Z,25,0)</f>
        <v>8721.7351200000012</v>
      </c>
      <c r="O1704" s="50">
        <f>VLOOKUP($A1704,'FtMyers GTs'!$A:$Z,26,0)</f>
        <v>21913.544879999998</v>
      </c>
      <c r="P1704" s="50">
        <f t="shared" si="28"/>
        <v>0</v>
      </c>
    </row>
    <row r="1705" spans="1:16" x14ac:dyDescent="0.25">
      <c r="A1705" s="53">
        <v>49598952</v>
      </c>
      <c r="B1705" s="53" t="s">
        <v>16</v>
      </c>
      <c r="C1705" s="53" t="s">
        <v>17</v>
      </c>
      <c r="D1705" s="53" t="s">
        <v>71</v>
      </c>
      <c r="E1705" s="53" t="s">
        <v>390</v>
      </c>
      <c r="F1705" s="18">
        <v>38169</v>
      </c>
      <c r="G1705" s="19">
        <v>38200</v>
      </c>
      <c r="H1705" s="53" t="s">
        <v>20</v>
      </c>
      <c r="I1705" s="53" t="s">
        <v>48</v>
      </c>
      <c r="J1705" s="53" t="s">
        <v>414</v>
      </c>
      <c r="K1705" s="53" t="s">
        <v>23</v>
      </c>
      <c r="L1705" s="19">
        <f>VLOOKUP($A1705,'FtMyers GTs'!$A:$Z,17,0)</f>
        <v>42522</v>
      </c>
      <c r="M1705" s="50">
        <f>VLOOKUP($A1705,'FtMyers GTs'!$A:$Z,24,0)</f>
        <v>40058.423999999999</v>
      </c>
      <c r="N1705" s="50">
        <f>VLOOKUP($A1705,'FtMyers GTs'!$A:$Z,25,0)</f>
        <v>18954.137358</v>
      </c>
      <c r="O1705" s="50">
        <f>VLOOKUP($A1705,'FtMyers GTs'!$A:$Z,26,0)</f>
        <v>21104.286641999999</v>
      </c>
      <c r="P1705" s="50">
        <f t="shared" si="28"/>
        <v>0</v>
      </c>
    </row>
    <row r="1706" spans="1:16" x14ac:dyDescent="0.25">
      <c r="A1706" s="53">
        <v>56651439</v>
      </c>
      <c r="B1706" s="53" t="s">
        <v>16</v>
      </c>
      <c r="C1706" s="53" t="s">
        <v>17</v>
      </c>
      <c r="D1706" s="53" t="s">
        <v>71</v>
      </c>
      <c r="E1706" s="53" t="s">
        <v>390</v>
      </c>
      <c r="F1706" s="18">
        <v>38169</v>
      </c>
      <c r="G1706" s="19">
        <v>38200</v>
      </c>
      <c r="H1706" s="53" t="s">
        <v>20</v>
      </c>
      <c r="I1706" s="53" t="s">
        <v>48</v>
      </c>
      <c r="J1706" s="53" t="s">
        <v>414</v>
      </c>
      <c r="K1706" s="53" t="s">
        <v>23</v>
      </c>
      <c r="L1706" s="19">
        <f>VLOOKUP($A1706,'FtMyers GTs'!$A:$Z,17,0)</f>
        <v>42522</v>
      </c>
      <c r="M1706" s="50">
        <f>VLOOKUP($A1706,'FtMyers GTs'!$A:$Z,24,0)</f>
        <v>40058.405999999995</v>
      </c>
      <c r="N1706" s="50">
        <f>VLOOKUP($A1706,'FtMyers GTs'!$A:$Z,25,0)</f>
        <v>18954.127939499998</v>
      </c>
      <c r="O1706" s="50">
        <f>VLOOKUP($A1706,'FtMyers GTs'!$A:$Z,26,0)</f>
        <v>21104.278060500001</v>
      </c>
      <c r="P1706" s="50">
        <f t="shared" si="28"/>
        <v>0</v>
      </c>
    </row>
    <row r="1707" spans="1:16" x14ac:dyDescent="0.25">
      <c r="A1707" s="53">
        <v>656166831</v>
      </c>
      <c r="B1707" s="53" t="s">
        <v>16</v>
      </c>
      <c r="C1707" s="53" t="s">
        <v>17</v>
      </c>
      <c r="D1707" s="53" t="s">
        <v>57</v>
      </c>
      <c r="E1707" s="53" t="s">
        <v>462</v>
      </c>
      <c r="F1707" s="18">
        <v>40483</v>
      </c>
      <c r="G1707" s="19">
        <v>40483</v>
      </c>
      <c r="H1707" s="53" t="s">
        <v>20</v>
      </c>
      <c r="I1707" s="53" t="s">
        <v>59</v>
      </c>
      <c r="J1707" s="53" t="s">
        <v>339</v>
      </c>
      <c r="K1707" s="53" t="s">
        <v>23</v>
      </c>
      <c r="L1707" s="19">
        <f>VLOOKUP($A1707,'FtMyers GTs'!$A:$Z,17,0)</f>
        <v>42522</v>
      </c>
      <c r="M1707" s="50">
        <f>VLOOKUP($A1707,'FtMyers GTs'!$A:$Z,24,0)</f>
        <v>37934.910000000003</v>
      </c>
      <c r="N1707" s="50">
        <f>VLOOKUP($A1707,'FtMyers GTs'!$A:$Z,25,0)</f>
        <v>17060.826015000002</v>
      </c>
      <c r="O1707" s="50">
        <f>VLOOKUP($A1707,'FtMyers GTs'!$A:$Z,26,0)</f>
        <v>20874.083985000001</v>
      </c>
      <c r="P1707" s="50">
        <f t="shared" si="28"/>
        <v>0</v>
      </c>
    </row>
    <row r="1708" spans="1:16" x14ac:dyDescent="0.25">
      <c r="A1708" s="53">
        <v>646577814</v>
      </c>
      <c r="B1708" s="53" t="s">
        <v>16</v>
      </c>
      <c r="C1708" s="53" t="s">
        <v>17</v>
      </c>
      <c r="D1708" s="53" t="s">
        <v>71</v>
      </c>
      <c r="E1708" s="53" t="s">
        <v>393</v>
      </c>
      <c r="F1708" s="18">
        <v>39173</v>
      </c>
      <c r="G1708" s="19">
        <v>39173</v>
      </c>
      <c r="H1708" s="53" t="s">
        <v>20</v>
      </c>
      <c r="I1708" s="53" t="s">
        <v>48</v>
      </c>
      <c r="J1708" s="53" t="s">
        <v>234</v>
      </c>
      <c r="K1708" s="53" t="s">
        <v>23</v>
      </c>
      <c r="L1708" s="19">
        <f>VLOOKUP($A1708,'FtMyers GTs'!$A:$Z,17,0)</f>
        <v>42522</v>
      </c>
      <c r="M1708" s="50">
        <f>VLOOKUP($A1708,'FtMyers GTs'!$A:$Z,24,0)</f>
        <v>32030.577000000001</v>
      </c>
      <c r="N1708" s="50">
        <f>VLOOKUP($A1708,'FtMyers GTs'!$A:$Z,25,0)</f>
        <v>11312.744915249999</v>
      </c>
      <c r="O1708" s="50">
        <f>VLOOKUP($A1708,'FtMyers GTs'!$A:$Z,26,0)</f>
        <v>20717.83208475</v>
      </c>
      <c r="P1708" s="50">
        <f t="shared" si="28"/>
        <v>0</v>
      </c>
    </row>
    <row r="1709" spans="1:16" x14ac:dyDescent="0.25">
      <c r="A1709" s="53">
        <v>646577331</v>
      </c>
      <c r="B1709" s="53" t="s">
        <v>16</v>
      </c>
      <c r="C1709" s="53" t="s">
        <v>17</v>
      </c>
      <c r="D1709" s="53" t="s">
        <v>57</v>
      </c>
      <c r="E1709" s="53" t="s">
        <v>457</v>
      </c>
      <c r="F1709" s="18">
        <v>40148</v>
      </c>
      <c r="G1709" s="19">
        <v>39814</v>
      </c>
      <c r="H1709" s="53" t="s">
        <v>20</v>
      </c>
      <c r="I1709" s="53" t="s">
        <v>59</v>
      </c>
      <c r="J1709" s="53" t="s">
        <v>339</v>
      </c>
      <c r="K1709" s="53" t="s">
        <v>23</v>
      </c>
      <c r="L1709" s="19">
        <f>VLOOKUP($A1709,'FtMyers GTs'!$A:$Z,17,0)</f>
        <v>42522</v>
      </c>
      <c r="M1709" s="50">
        <f>VLOOKUP($A1709,'FtMyers GTs'!$A:$Z,24,0)</f>
        <v>43562.808000000005</v>
      </c>
      <c r="N1709" s="50">
        <f>VLOOKUP($A1709,'FtMyers GTs'!$A:$Z,25,0)</f>
        <v>23186.791332000001</v>
      </c>
      <c r="O1709" s="50">
        <f>VLOOKUP($A1709,'FtMyers GTs'!$A:$Z,26,0)</f>
        <v>20376.016668</v>
      </c>
      <c r="P1709" s="50">
        <f t="shared" si="28"/>
        <v>0</v>
      </c>
    </row>
    <row r="1710" spans="1:16" x14ac:dyDescent="0.25">
      <c r="A1710" s="53">
        <v>629037245</v>
      </c>
      <c r="B1710" s="53" t="s">
        <v>16</v>
      </c>
      <c r="C1710" s="53" t="s">
        <v>17</v>
      </c>
      <c r="D1710" s="53" t="s">
        <v>57</v>
      </c>
      <c r="E1710" s="53" t="s">
        <v>457</v>
      </c>
      <c r="F1710" s="18">
        <v>40148</v>
      </c>
      <c r="G1710" s="19">
        <v>40148</v>
      </c>
      <c r="H1710" s="53" t="s">
        <v>20</v>
      </c>
      <c r="I1710" s="53" t="s">
        <v>59</v>
      </c>
      <c r="J1710" s="53" t="s">
        <v>339</v>
      </c>
      <c r="K1710" s="53" t="s">
        <v>23</v>
      </c>
      <c r="L1710" s="19">
        <f>VLOOKUP($A1710,'FtMyers GTs'!$A:$Z,17,0)</f>
        <v>42522</v>
      </c>
      <c r="M1710" s="50">
        <f>VLOOKUP($A1710,'FtMyers GTs'!$A:$Z,24,0)</f>
        <v>43562.780999999995</v>
      </c>
      <c r="N1710" s="50">
        <f>VLOOKUP($A1710,'FtMyers GTs'!$A:$Z,25,0)</f>
        <v>23186.781886500001</v>
      </c>
      <c r="O1710" s="50">
        <f>VLOOKUP($A1710,'FtMyers GTs'!$A:$Z,26,0)</f>
        <v>20375.999113499998</v>
      </c>
      <c r="P1710" s="50">
        <f t="shared" si="28"/>
        <v>0</v>
      </c>
    </row>
    <row r="1711" spans="1:16" x14ac:dyDescent="0.25">
      <c r="A1711" s="53">
        <v>656201415</v>
      </c>
      <c r="B1711" s="53" t="s">
        <v>16</v>
      </c>
      <c r="C1711" s="53" t="s">
        <v>17</v>
      </c>
      <c r="D1711" s="53" t="s">
        <v>309</v>
      </c>
      <c r="E1711" s="53" t="s">
        <v>395</v>
      </c>
      <c r="F1711" s="18">
        <v>41244</v>
      </c>
      <c r="G1711" s="19">
        <v>40909</v>
      </c>
      <c r="H1711" s="53" t="s">
        <v>20</v>
      </c>
      <c r="I1711" s="53" t="s">
        <v>55</v>
      </c>
      <c r="J1711" s="53" t="s">
        <v>488</v>
      </c>
      <c r="K1711" s="53" t="s">
        <v>23</v>
      </c>
      <c r="L1711" s="19">
        <f>VLOOKUP($A1711,'FtMyers GTs'!$A:$Z,17,0)</f>
        <v>42522</v>
      </c>
      <c r="M1711" s="50">
        <f>VLOOKUP($A1711,'FtMyers GTs'!$A:$Z,24,0)</f>
        <v>24955.883999999998</v>
      </c>
      <c r="N1711" s="50">
        <f>VLOOKUP($A1711,'FtMyers GTs'!$A:$Z,25,0)</f>
        <v>4606.1140860000005</v>
      </c>
      <c r="O1711" s="50">
        <f>VLOOKUP($A1711,'FtMyers GTs'!$A:$Z,26,0)</f>
        <v>20349.769914</v>
      </c>
      <c r="P1711" s="50">
        <f t="shared" si="28"/>
        <v>0</v>
      </c>
    </row>
    <row r="1712" spans="1:16" x14ac:dyDescent="0.25">
      <c r="A1712" s="53">
        <v>49483</v>
      </c>
      <c r="B1712" s="53" t="s">
        <v>16</v>
      </c>
      <c r="C1712" s="53" t="s">
        <v>17</v>
      </c>
      <c r="D1712" s="53" t="s">
        <v>45</v>
      </c>
      <c r="E1712" s="53" t="s">
        <v>138</v>
      </c>
      <c r="F1712" s="18">
        <v>34151</v>
      </c>
      <c r="G1712" s="19">
        <v>34151</v>
      </c>
      <c r="H1712" s="53" t="s">
        <v>20</v>
      </c>
      <c r="I1712" s="53" t="s">
        <v>39</v>
      </c>
      <c r="J1712" s="53" t="s">
        <v>152</v>
      </c>
      <c r="K1712" s="53" t="s">
        <v>23</v>
      </c>
      <c r="L1712" s="19">
        <f>VLOOKUP($A1712,'FtMyers GTs'!$A:$Z,17,0)</f>
        <v>42522</v>
      </c>
      <c r="M1712" s="50">
        <f>VLOOKUP($A1712,'FtMyers GTs'!$A:$Z,24,0)</f>
        <v>38342.627999999997</v>
      </c>
      <c r="N1712" s="50">
        <f>VLOOKUP($A1712,'FtMyers GTs'!$A:$Z,25,0)</f>
        <v>18705.555333</v>
      </c>
      <c r="O1712" s="50">
        <f>VLOOKUP($A1712,'FtMyers GTs'!$A:$Z,26,0)</f>
        <v>19637.072667</v>
      </c>
      <c r="P1712" s="50">
        <f t="shared" si="28"/>
        <v>0</v>
      </c>
    </row>
    <row r="1713" spans="1:16" x14ac:dyDescent="0.25">
      <c r="A1713" s="53">
        <v>97275542</v>
      </c>
      <c r="B1713" s="53" t="s">
        <v>16</v>
      </c>
      <c r="C1713" s="53" t="s">
        <v>17</v>
      </c>
      <c r="D1713" s="53" t="s">
        <v>71</v>
      </c>
      <c r="E1713" s="53" t="s">
        <v>457</v>
      </c>
      <c r="F1713" s="18">
        <v>39873</v>
      </c>
      <c r="G1713" s="19">
        <v>39814</v>
      </c>
      <c r="H1713" s="53" t="s">
        <v>20</v>
      </c>
      <c r="I1713" s="53" t="s">
        <v>48</v>
      </c>
      <c r="J1713" s="53" t="s">
        <v>426</v>
      </c>
      <c r="K1713" s="53" t="s">
        <v>23</v>
      </c>
      <c r="L1713" s="19">
        <f>VLOOKUP($A1713,'FtMyers GTs'!$A:$Z,17,0)</f>
        <v>42522</v>
      </c>
      <c r="M1713" s="50">
        <f>VLOOKUP($A1713,'FtMyers GTs'!$A:$Z,24,0)</f>
        <v>26781.281999999999</v>
      </c>
      <c r="N1713" s="50">
        <f>VLOOKUP($A1713,'FtMyers GTs'!$A:$Z,25,0)</f>
        <v>7316.6848065000004</v>
      </c>
      <c r="O1713" s="50">
        <f>VLOOKUP($A1713,'FtMyers GTs'!$A:$Z,26,0)</f>
        <v>19464.597193499998</v>
      </c>
      <c r="P1713" s="50">
        <f t="shared" si="28"/>
        <v>0</v>
      </c>
    </row>
    <row r="1714" spans="1:16" x14ac:dyDescent="0.25">
      <c r="A1714" s="53">
        <v>646577853</v>
      </c>
      <c r="B1714" s="53" t="s">
        <v>16</v>
      </c>
      <c r="C1714" s="53" t="s">
        <v>17</v>
      </c>
      <c r="D1714" s="53" t="s">
        <v>71</v>
      </c>
      <c r="E1714" s="53" t="s">
        <v>462</v>
      </c>
      <c r="F1714" s="18">
        <v>40452</v>
      </c>
      <c r="G1714" s="19">
        <v>40452</v>
      </c>
      <c r="H1714" s="53" t="s">
        <v>20</v>
      </c>
      <c r="I1714" s="53" t="s">
        <v>48</v>
      </c>
      <c r="J1714" s="53" t="s">
        <v>293</v>
      </c>
      <c r="K1714" s="53" t="s">
        <v>23</v>
      </c>
      <c r="L1714" s="19">
        <f>VLOOKUP($A1714,'FtMyers GTs'!$A:$Z,17,0)</f>
        <v>42522</v>
      </c>
      <c r="M1714" s="50">
        <f>VLOOKUP($A1714,'FtMyers GTs'!$A:$Z,24,0)</f>
        <v>25165.260000000002</v>
      </c>
      <c r="N1714" s="50">
        <f>VLOOKUP($A1714,'FtMyers GTs'!$A:$Z,25,0)</f>
        <v>5868.7672949999996</v>
      </c>
      <c r="O1714" s="50">
        <f>VLOOKUP($A1714,'FtMyers GTs'!$A:$Z,26,0)</f>
        <v>19296.492705000001</v>
      </c>
      <c r="P1714" s="50">
        <f t="shared" si="28"/>
        <v>0</v>
      </c>
    </row>
    <row r="1715" spans="1:16" x14ac:dyDescent="0.25">
      <c r="A1715" s="53">
        <v>72839105</v>
      </c>
      <c r="B1715" s="53" t="s">
        <v>16</v>
      </c>
      <c r="C1715" s="53" t="s">
        <v>17</v>
      </c>
      <c r="D1715" s="53" t="s">
        <v>57</v>
      </c>
      <c r="E1715" s="53" t="s">
        <v>391</v>
      </c>
      <c r="F1715" s="18">
        <v>38687</v>
      </c>
      <c r="G1715" s="19">
        <v>38718</v>
      </c>
      <c r="H1715" s="53" t="s">
        <v>20</v>
      </c>
      <c r="I1715" s="53" t="s">
        <v>59</v>
      </c>
      <c r="J1715" s="53" t="s">
        <v>443</v>
      </c>
      <c r="K1715" s="53" t="s">
        <v>23</v>
      </c>
      <c r="L1715" s="19">
        <f>VLOOKUP($A1715,'FtMyers GTs'!$A:$Z,17,0)</f>
        <v>42522</v>
      </c>
      <c r="M1715" s="50">
        <f>VLOOKUP($A1715,'FtMyers GTs'!$A:$Z,24,0)</f>
        <v>127346.85</v>
      </c>
      <c r="N1715" s="50">
        <f>VLOOKUP($A1715,'FtMyers GTs'!$A:$Z,25,0)</f>
        <v>109817.34502500002</v>
      </c>
      <c r="O1715" s="50">
        <f>VLOOKUP($A1715,'FtMyers GTs'!$A:$Z,26,0)</f>
        <v>17529.504974999993</v>
      </c>
      <c r="P1715" s="50">
        <f t="shared" si="28"/>
        <v>0</v>
      </c>
    </row>
    <row r="1716" spans="1:16" x14ac:dyDescent="0.25">
      <c r="A1716" s="53">
        <v>87446716</v>
      </c>
      <c r="B1716" s="53" t="s">
        <v>16</v>
      </c>
      <c r="C1716" s="53" t="s">
        <v>17</v>
      </c>
      <c r="D1716" s="53" t="s">
        <v>447</v>
      </c>
      <c r="E1716" s="53" t="s">
        <v>393</v>
      </c>
      <c r="F1716" s="18">
        <v>39417</v>
      </c>
      <c r="G1716" s="19">
        <v>39083</v>
      </c>
      <c r="H1716" s="53" t="s">
        <v>20</v>
      </c>
      <c r="I1716" s="53" t="s">
        <v>48</v>
      </c>
      <c r="J1716" s="53" t="s">
        <v>455</v>
      </c>
      <c r="K1716" s="53" t="s">
        <v>448</v>
      </c>
      <c r="L1716" s="19">
        <f>VLOOKUP($A1716,'FtMyers GTs'!$A:$Z,17,0)</f>
        <v>42522</v>
      </c>
      <c r="M1716" s="50">
        <f>VLOOKUP($A1716,'FtMyers GTs'!$A:$Z,24,0)</f>
        <v>26034.84</v>
      </c>
      <c r="N1716" s="50">
        <f>VLOOKUP($A1716,'FtMyers GTs'!$A:$Z,25,0)</f>
        <v>6888.64203</v>
      </c>
      <c r="O1716" s="50">
        <f>VLOOKUP($A1716,'FtMyers GTs'!$A:$Z,26,0)</f>
        <v>19146.197970000001</v>
      </c>
      <c r="P1716" s="50">
        <f t="shared" si="28"/>
        <v>0</v>
      </c>
    </row>
    <row r="1717" spans="1:16" x14ac:dyDescent="0.25">
      <c r="A1717" s="53">
        <v>87446726</v>
      </c>
      <c r="B1717" s="53" t="s">
        <v>16</v>
      </c>
      <c r="C1717" s="53" t="s">
        <v>17</v>
      </c>
      <c r="D1717" s="53" t="s">
        <v>447</v>
      </c>
      <c r="E1717" s="53" t="s">
        <v>393</v>
      </c>
      <c r="F1717" s="18">
        <v>39417</v>
      </c>
      <c r="G1717" s="19">
        <v>39083</v>
      </c>
      <c r="H1717" s="53" t="s">
        <v>20</v>
      </c>
      <c r="I1717" s="53" t="s">
        <v>48</v>
      </c>
      <c r="J1717" s="53" t="s">
        <v>456</v>
      </c>
      <c r="K1717" s="53" t="s">
        <v>448</v>
      </c>
      <c r="L1717" s="19">
        <f>VLOOKUP($A1717,'FtMyers GTs'!$A:$Z,17,0)</f>
        <v>42522</v>
      </c>
      <c r="M1717" s="50">
        <f>VLOOKUP($A1717,'FtMyers GTs'!$A:$Z,24,0)</f>
        <v>26034.831000000002</v>
      </c>
      <c r="N1717" s="50">
        <f>VLOOKUP($A1717,'FtMyers GTs'!$A:$Z,25,0)</f>
        <v>6888.6328207500001</v>
      </c>
      <c r="O1717" s="50">
        <f>VLOOKUP($A1717,'FtMyers GTs'!$A:$Z,26,0)</f>
        <v>19146.198179250001</v>
      </c>
      <c r="P1717" s="50">
        <f t="shared" si="28"/>
        <v>0</v>
      </c>
    </row>
    <row r="1718" spans="1:16" x14ac:dyDescent="0.25">
      <c r="A1718" s="53">
        <v>49309</v>
      </c>
      <c r="B1718" s="53" t="s">
        <v>16</v>
      </c>
      <c r="C1718" s="53" t="s">
        <v>17</v>
      </c>
      <c r="D1718" s="53" t="s">
        <v>45</v>
      </c>
      <c r="E1718" s="53" t="s">
        <v>82</v>
      </c>
      <c r="F1718" s="18">
        <v>30133</v>
      </c>
      <c r="G1718" s="19">
        <v>30133</v>
      </c>
      <c r="H1718" s="53" t="s">
        <v>20</v>
      </c>
      <c r="I1718" s="53" t="s">
        <v>39</v>
      </c>
      <c r="J1718" s="53" t="s">
        <v>141</v>
      </c>
      <c r="K1718" s="53" t="s">
        <v>23</v>
      </c>
      <c r="L1718" s="19">
        <f>VLOOKUP($A1718,'FtMyers GTs'!$A:$Z,17,0)</f>
        <v>42522</v>
      </c>
      <c r="M1718" s="50">
        <f>VLOOKUP($A1718,'FtMyers GTs'!$A:$Z,24,0)</f>
        <v>65250</v>
      </c>
      <c r="N1718" s="50">
        <f>VLOOKUP($A1718,'FtMyers GTs'!$A:$Z,25,0)</f>
        <v>47013.286500000002</v>
      </c>
      <c r="O1718" s="50">
        <f>VLOOKUP($A1718,'FtMyers GTs'!$A:$Z,26,0)</f>
        <v>18236.713500000002</v>
      </c>
      <c r="P1718" s="50">
        <f t="shared" si="28"/>
        <v>0</v>
      </c>
    </row>
    <row r="1719" spans="1:16" x14ac:dyDescent="0.25">
      <c r="A1719" s="53">
        <v>86469217</v>
      </c>
      <c r="B1719" s="53" t="s">
        <v>16</v>
      </c>
      <c r="C1719" s="53" t="s">
        <v>17</v>
      </c>
      <c r="D1719" s="53" t="s">
        <v>71</v>
      </c>
      <c r="E1719" s="53" t="s">
        <v>393</v>
      </c>
      <c r="F1719" s="18">
        <v>39387</v>
      </c>
      <c r="G1719" s="19">
        <v>39083</v>
      </c>
      <c r="H1719" s="53" t="s">
        <v>20</v>
      </c>
      <c r="I1719" s="53" t="s">
        <v>48</v>
      </c>
      <c r="J1719" s="53" t="s">
        <v>452</v>
      </c>
      <c r="K1719" s="53" t="s">
        <v>23</v>
      </c>
      <c r="L1719" s="19">
        <f>VLOOKUP($A1719,'FtMyers GTs'!$A:$Z,17,0)</f>
        <v>42522</v>
      </c>
      <c r="M1719" s="50">
        <f>VLOOKUP($A1719,'FtMyers GTs'!$A:$Z,24,0)</f>
        <v>28354.698</v>
      </c>
      <c r="N1719" s="50">
        <f>VLOOKUP($A1719,'FtMyers GTs'!$A:$Z,25,0)</f>
        <v>10014.4767285</v>
      </c>
      <c r="O1719" s="50">
        <f>VLOOKUP($A1719,'FtMyers GTs'!$A:$Z,26,0)</f>
        <v>18340.221271500002</v>
      </c>
      <c r="P1719" s="50">
        <f t="shared" si="28"/>
        <v>0</v>
      </c>
    </row>
    <row r="1720" spans="1:16" x14ac:dyDescent="0.25">
      <c r="A1720" s="53">
        <v>48870816</v>
      </c>
      <c r="B1720" s="53" t="s">
        <v>16</v>
      </c>
      <c r="C1720" s="53" t="s">
        <v>17</v>
      </c>
      <c r="D1720" s="53" t="s">
        <v>188</v>
      </c>
      <c r="E1720" s="53" t="s">
        <v>92</v>
      </c>
      <c r="F1720" s="18">
        <v>36800</v>
      </c>
      <c r="G1720" s="19">
        <v>36526</v>
      </c>
      <c r="H1720" s="53" t="s">
        <v>20</v>
      </c>
      <c r="I1720" s="53" t="s">
        <v>69</v>
      </c>
      <c r="J1720" s="53" t="s">
        <v>210</v>
      </c>
      <c r="K1720" s="53" t="s">
        <v>23</v>
      </c>
      <c r="L1720" s="19">
        <f>VLOOKUP($A1720,'FtMyers GTs'!$A:$Z,17,0)</f>
        <v>42522</v>
      </c>
      <c r="M1720" s="50">
        <f>VLOOKUP($A1720,'FtMyers GTs'!$A:$Z,24,0)</f>
        <v>89460.611999999994</v>
      </c>
      <c r="N1720" s="50">
        <f>VLOOKUP($A1720,'FtMyers GTs'!$A:$Z,25,0)</f>
        <v>73506.837392999994</v>
      </c>
      <c r="O1720" s="50">
        <f>VLOOKUP($A1720,'FtMyers GTs'!$A:$Z,26,0)</f>
        <v>15953.774607000003</v>
      </c>
      <c r="P1720" s="50">
        <f t="shared" si="28"/>
        <v>0</v>
      </c>
    </row>
    <row r="1721" spans="1:16" x14ac:dyDescent="0.25">
      <c r="A1721" s="53">
        <v>50378</v>
      </c>
      <c r="B1721" s="53" t="s">
        <v>16</v>
      </c>
      <c r="C1721" s="53" t="s">
        <v>17</v>
      </c>
      <c r="D1721" s="53" t="s">
        <v>188</v>
      </c>
      <c r="E1721" s="53" t="s">
        <v>190</v>
      </c>
      <c r="F1721" s="18">
        <v>36342</v>
      </c>
      <c r="G1721" s="19">
        <v>36342</v>
      </c>
      <c r="H1721" s="53" t="s">
        <v>20</v>
      </c>
      <c r="I1721" s="53" t="s">
        <v>69</v>
      </c>
      <c r="J1721" s="53" t="s">
        <v>217</v>
      </c>
      <c r="K1721" s="53" t="s">
        <v>23</v>
      </c>
      <c r="L1721" s="19">
        <f>VLOOKUP($A1721,'FtMyers GTs'!$A:$Z,17,0)</f>
        <v>42522</v>
      </c>
      <c r="M1721" s="50">
        <f>VLOOKUP($A1721,'FtMyers GTs'!$A:$Z,24,0)</f>
        <v>117427.311</v>
      </c>
      <c r="N1721" s="50">
        <f>VLOOKUP($A1721,'FtMyers GTs'!$A:$Z,25,0)</f>
        <v>102657.18104775001</v>
      </c>
      <c r="O1721" s="50">
        <f>VLOOKUP($A1721,'FtMyers GTs'!$A:$Z,26,0)</f>
        <v>14770.12995224999</v>
      </c>
      <c r="P1721" s="50">
        <f t="shared" si="28"/>
        <v>0</v>
      </c>
    </row>
    <row r="1722" spans="1:16" x14ac:dyDescent="0.25">
      <c r="A1722" s="53">
        <v>49597</v>
      </c>
      <c r="B1722" s="53" t="s">
        <v>16</v>
      </c>
      <c r="C1722" s="53" t="s">
        <v>17</v>
      </c>
      <c r="D1722" s="53" t="s">
        <v>45</v>
      </c>
      <c r="E1722" s="53" t="s">
        <v>19</v>
      </c>
      <c r="F1722" s="18">
        <v>29403</v>
      </c>
      <c r="G1722" s="19">
        <v>29403</v>
      </c>
      <c r="H1722" s="53" t="s">
        <v>20</v>
      </c>
      <c r="I1722" s="53" t="s">
        <v>39</v>
      </c>
      <c r="J1722" s="53" t="s">
        <v>158</v>
      </c>
      <c r="K1722" s="53" t="s">
        <v>23</v>
      </c>
      <c r="L1722" s="19">
        <f>VLOOKUP($A1722,'FtMyers GTs'!$A:$Z,17,0)</f>
        <v>42522</v>
      </c>
      <c r="M1722" s="50">
        <f>VLOOKUP($A1722,'FtMyers GTs'!$A:$Z,24,0)</f>
        <v>70291.467000000004</v>
      </c>
      <c r="N1722" s="50">
        <f>VLOOKUP($A1722,'FtMyers GTs'!$A:$Z,25,0)</f>
        <v>53619.131805749996</v>
      </c>
      <c r="O1722" s="50">
        <f>VLOOKUP($A1722,'FtMyers GTs'!$A:$Z,26,0)</f>
        <v>16672.335194250008</v>
      </c>
      <c r="P1722" s="50">
        <f t="shared" si="28"/>
        <v>0</v>
      </c>
    </row>
    <row r="1723" spans="1:16" x14ac:dyDescent="0.25">
      <c r="A1723" s="53">
        <v>56548715</v>
      </c>
      <c r="B1723" s="53" t="s">
        <v>16</v>
      </c>
      <c r="C1723" s="53" t="s">
        <v>17</v>
      </c>
      <c r="D1723" s="53" t="s">
        <v>71</v>
      </c>
      <c r="E1723" s="53" t="s">
        <v>390</v>
      </c>
      <c r="F1723" s="18">
        <v>38322</v>
      </c>
      <c r="G1723" s="19">
        <v>38353</v>
      </c>
      <c r="H1723" s="53" t="s">
        <v>20</v>
      </c>
      <c r="I1723" s="53" t="s">
        <v>48</v>
      </c>
      <c r="J1723" s="53" t="s">
        <v>246</v>
      </c>
      <c r="K1723" s="53" t="s">
        <v>23</v>
      </c>
      <c r="L1723" s="19">
        <f>VLOOKUP($A1723,'FtMyers GTs'!$A:$Z,17,0)</f>
        <v>42522</v>
      </c>
      <c r="M1723" s="50">
        <f>VLOOKUP($A1723,'FtMyers GTs'!$A:$Z,24,0)</f>
        <v>31555.782000000003</v>
      </c>
      <c r="N1723" s="50">
        <f>VLOOKUP($A1723,'FtMyers GTs'!$A:$Z,25,0)</f>
        <v>14931.009931500001</v>
      </c>
      <c r="O1723" s="50">
        <f>VLOOKUP($A1723,'FtMyers GTs'!$A:$Z,26,0)</f>
        <v>16624.772068500002</v>
      </c>
      <c r="P1723" s="50">
        <f t="shared" si="28"/>
        <v>0</v>
      </c>
    </row>
    <row r="1724" spans="1:16" x14ac:dyDescent="0.25">
      <c r="A1724" s="53">
        <v>72839102</v>
      </c>
      <c r="B1724" s="53" t="s">
        <v>16</v>
      </c>
      <c r="C1724" s="53" t="s">
        <v>17</v>
      </c>
      <c r="D1724" s="53" t="s">
        <v>57</v>
      </c>
      <c r="E1724" s="53" t="s">
        <v>391</v>
      </c>
      <c r="F1724" s="18">
        <v>38687</v>
      </c>
      <c r="G1724" s="19">
        <v>38718</v>
      </c>
      <c r="H1724" s="53" t="s">
        <v>20</v>
      </c>
      <c r="I1724" s="53" t="s">
        <v>59</v>
      </c>
      <c r="J1724" s="53" t="s">
        <v>441</v>
      </c>
      <c r="K1724" s="53" t="s">
        <v>23</v>
      </c>
      <c r="L1724" s="19">
        <f>VLOOKUP($A1724,'FtMyers GTs'!$A:$Z,17,0)</f>
        <v>42522</v>
      </c>
      <c r="M1724" s="50">
        <f>VLOOKUP($A1724,'FtMyers GTs'!$A:$Z,24,0)</f>
        <v>106123.50899999999</v>
      </c>
      <c r="N1724" s="50">
        <f>VLOOKUP($A1724,'FtMyers GTs'!$A:$Z,25,0)</f>
        <v>91515.4358985</v>
      </c>
      <c r="O1724" s="50">
        <f>VLOOKUP($A1724,'FtMyers GTs'!$A:$Z,26,0)</f>
        <v>14608.0731015</v>
      </c>
      <c r="P1724" s="50">
        <f t="shared" si="28"/>
        <v>0</v>
      </c>
    </row>
    <row r="1725" spans="1:16" x14ac:dyDescent="0.25">
      <c r="A1725" s="53">
        <v>626671163</v>
      </c>
      <c r="B1725" s="53" t="s">
        <v>16</v>
      </c>
      <c r="C1725" s="53" t="s">
        <v>17</v>
      </c>
      <c r="D1725" s="53" t="s">
        <v>71</v>
      </c>
      <c r="E1725" s="53" t="s">
        <v>462</v>
      </c>
      <c r="F1725" s="18">
        <v>40422</v>
      </c>
      <c r="G1725" s="19">
        <v>40422</v>
      </c>
      <c r="H1725" s="53" t="s">
        <v>20</v>
      </c>
      <c r="I1725" s="53" t="s">
        <v>48</v>
      </c>
      <c r="J1725" s="53" t="s">
        <v>293</v>
      </c>
      <c r="K1725" s="53" t="s">
        <v>23</v>
      </c>
      <c r="L1725" s="19">
        <f>VLOOKUP($A1725,'FtMyers GTs'!$A:$Z,17,0)</f>
        <v>42522</v>
      </c>
      <c r="M1725" s="50">
        <f>VLOOKUP($A1725,'FtMyers GTs'!$A:$Z,24,0)</f>
        <v>20708.694</v>
      </c>
      <c r="N1725" s="50">
        <f>VLOOKUP($A1725,'FtMyers GTs'!$A:$Z,25,0)</f>
        <v>4829.4581355</v>
      </c>
      <c r="O1725" s="50">
        <f>VLOOKUP($A1725,'FtMyers GTs'!$A:$Z,26,0)</f>
        <v>15879.2358645</v>
      </c>
      <c r="P1725" s="50">
        <f t="shared" si="28"/>
        <v>0</v>
      </c>
    </row>
    <row r="1726" spans="1:16" x14ac:dyDescent="0.25">
      <c r="A1726" s="53">
        <v>72839088</v>
      </c>
      <c r="B1726" s="53" t="s">
        <v>16</v>
      </c>
      <c r="C1726" s="53" t="s">
        <v>17</v>
      </c>
      <c r="D1726" s="53" t="s">
        <v>57</v>
      </c>
      <c r="E1726" s="53" t="s">
        <v>391</v>
      </c>
      <c r="F1726" s="18">
        <v>38687</v>
      </c>
      <c r="G1726" s="19">
        <v>38718</v>
      </c>
      <c r="H1726" s="53" t="s">
        <v>20</v>
      </c>
      <c r="I1726" s="53" t="s">
        <v>59</v>
      </c>
      <c r="J1726" s="53" t="s">
        <v>432</v>
      </c>
      <c r="K1726" s="53" t="s">
        <v>23</v>
      </c>
      <c r="L1726" s="19">
        <f>VLOOKUP($A1726,'FtMyers GTs'!$A:$Z,17,0)</f>
        <v>42522</v>
      </c>
      <c r="M1726" s="50">
        <f>VLOOKUP($A1726,'FtMyers GTs'!$A:$Z,24,0)</f>
        <v>27607.563000000002</v>
      </c>
      <c r="N1726" s="50">
        <f>VLOOKUP($A1726,'FtMyers GTs'!$A:$Z,25,0)</f>
        <v>23807.338789499998</v>
      </c>
      <c r="O1726" s="50">
        <f>VLOOKUP($A1726,'FtMyers GTs'!$A:$Z,26,0)</f>
        <v>3800.2242105000018</v>
      </c>
      <c r="P1726" s="50">
        <f t="shared" si="28"/>
        <v>0</v>
      </c>
    </row>
    <row r="1727" spans="1:16" x14ac:dyDescent="0.25">
      <c r="A1727" s="53">
        <v>48460613</v>
      </c>
      <c r="B1727" s="53" t="s">
        <v>16</v>
      </c>
      <c r="C1727" s="53" t="s">
        <v>17</v>
      </c>
      <c r="D1727" s="53" t="s">
        <v>413</v>
      </c>
      <c r="E1727" s="53" t="s">
        <v>390</v>
      </c>
      <c r="F1727" s="18">
        <v>38108</v>
      </c>
      <c r="G1727" s="19">
        <v>37987</v>
      </c>
      <c r="H1727" s="53" t="s">
        <v>20</v>
      </c>
      <c r="I1727" s="53" t="s">
        <v>69</v>
      </c>
      <c r="J1727" s="53" t="s">
        <v>200</v>
      </c>
      <c r="K1727" s="53" t="s">
        <v>410</v>
      </c>
      <c r="L1727" s="19">
        <f>VLOOKUP($A1727,'FtMyers GTs'!$A:$Z,17,0)</f>
        <v>42522</v>
      </c>
      <c r="M1727" s="50">
        <f>VLOOKUP($A1727,'FtMyers GTs'!$A:$Z,24,0)</f>
        <v>24678.720000000001</v>
      </c>
      <c r="N1727" s="50">
        <f>VLOOKUP($A1727,'FtMyers GTs'!$A:$Z,25,0)</f>
        <v>9780.6250799999998</v>
      </c>
      <c r="O1727" s="50">
        <f>VLOOKUP($A1727,'FtMyers GTs'!$A:$Z,26,0)</f>
        <v>14898.09492</v>
      </c>
      <c r="P1727" s="50">
        <f t="shared" si="28"/>
        <v>0</v>
      </c>
    </row>
    <row r="1728" spans="1:16" x14ac:dyDescent="0.25">
      <c r="A1728" s="53">
        <v>84916358</v>
      </c>
      <c r="B1728" s="53" t="s">
        <v>16</v>
      </c>
      <c r="C1728" s="53" t="s">
        <v>17</v>
      </c>
      <c r="D1728" s="53" t="s">
        <v>71</v>
      </c>
      <c r="E1728" s="53" t="s">
        <v>393</v>
      </c>
      <c r="F1728" s="18">
        <v>39173</v>
      </c>
      <c r="G1728" s="19">
        <v>39083</v>
      </c>
      <c r="H1728" s="53" t="s">
        <v>20</v>
      </c>
      <c r="I1728" s="53" t="s">
        <v>48</v>
      </c>
      <c r="J1728" s="53" t="s">
        <v>429</v>
      </c>
      <c r="K1728" s="53" t="s">
        <v>23</v>
      </c>
      <c r="L1728" s="19">
        <f>VLOOKUP($A1728,'FtMyers GTs'!$A:$Z,17,0)</f>
        <v>42522</v>
      </c>
      <c r="M1728" s="50">
        <f>VLOOKUP($A1728,'FtMyers GTs'!$A:$Z,24,0)</f>
        <v>22507.605</v>
      </c>
      <c r="N1728" s="50">
        <f>VLOOKUP($A1728,'FtMyers GTs'!$A:$Z,25,0)</f>
        <v>7949.3638162500001</v>
      </c>
      <c r="O1728" s="50">
        <f>VLOOKUP($A1728,'FtMyers GTs'!$A:$Z,26,0)</f>
        <v>14558.24118375</v>
      </c>
      <c r="P1728" s="50">
        <f t="shared" si="28"/>
        <v>0</v>
      </c>
    </row>
    <row r="1729" spans="1:16" x14ac:dyDescent="0.25">
      <c r="A1729" s="53">
        <v>626671155</v>
      </c>
      <c r="B1729" s="53" t="s">
        <v>16</v>
      </c>
      <c r="C1729" s="53" t="s">
        <v>17</v>
      </c>
      <c r="D1729" s="53" t="s">
        <v>57</v>
      </c>
      <c r="E1729" s="53" t="s">
        <v>462</v>
      </c>
      <c r="F1729" s="18">
        <v>40483</v>
      </c>
      <c r="G1729" s="19">
        <v>40483</v>
      </c>
      <c r="H1729" s="53" t="s">
        <v>20</v>
      </c>
      <c r="I1729" s="53" t="s">
        <v>59</v>
      </c>
      <c r="J1729" s="53" t="s">
        <v>339</v>
      </c>
      <c r="K1729" s="53" t="s">
        <v>23</v>
      </c>
      <c r="L1729" s="19">
        <f>VLOOKUP($A1729,'FtMyers GTs'!$A:$Z,17,0)</f>
        <v>42522</v>
      </c>
      <c r="M1729" s="50">
        <f>VLOOKUP($A1729,'FtMyers GTs'!$A:$Z,24,0)</f>
        <v>26556.101999999999</v>
      </c>
      <c r="N1729" s="50">
        <f>VLOOKUP($A1729,'FtMyers GTs'!$A:$Z,25,0)</f>
        <v>11943.325683000001</v>
      </c>
      <c r="O1729" s="50">
        <f>VLOOKUP($A1729,'FtMyers GTs'!$A:$Z,26,0)</f>
        <v>14612.776316999998</v>
      </c>
      <c r="P1729" s="50">
        <f t="shared" si="28"/>
        <v>0</v>
      </c>
    </row>
    <row r="1730" spans="1:16" x14ac:dyDescent="0.25">
      <c r="A1730" s="53">
        <v>85925363</v>
      </c>
      <c r="B1730" s="53" t="s">
        <v>16</v>
      </c>
      <c r="C1730" s="53" t="s">
        <v>17</v>
      </c>
      <c r="D1730" s="53" t="s">
        <v>71</v>
      </c>
      <c r="E1730" s="53" t="s">
        <v>393</v>
      </c>
      <c r="F1730" s="18">
        <v>39173</v>
      </c>
      <c r="G1730" s="19">
        <v>39173</v>
      </c>
      <c r="H1730" s="53" t="s">
        <v>20</v>
      </c>
      <c r="I1730" s="53" t="s">
        <v>48</v>
      </c>
      <c r="J1730" s="53" t="s">
        <v>414</v>
      </c>
      <c r="K1730" s="53" t="s">
        <v>23</v>
      </c>
      <c r="L1730" s="19">
        <f>VLOOKUP($A1730,'FtMyers GTs'!$A:$Z,17,0)</f>
        <v>42522</v>
      </c>
      <c r="M1730" s="50">
        <f>VLOOKUP($A1730,'FtMyers GTs'!$A:$Z,24,0)</f>
        <v>22169.979000000003</v>
      </c>
      <c r="N1730" s="50">
        <f>VLOOKUP($A1730,'FtMyers GTs'!$A:$Z,25,0)</f>
        <v>7830.1210117500004</v>
      </c>
      <c r="O1730" s="50">
        <f>VLOOKUP($A1730,'FtMyers GTs'!$A:$Z,26,0)</f>
        <v>14339.857988250002</v>
      </c>
      <c r="P1730" s="50">
        <f t="shared" si="28"/>
        <v>0</v>
      </c>
    </row>
    <row r="1731" spans="1:16" x14ac:dyDescent="0.25">
      <c r="A1731" s="53">
        <v>99674569</v>
      </c>
      <c r="B1731" s="53" t="s">
        <v>16</v>
      </c>
      <c r="C1731" s="53" t="s">
        <v>17</v>
      </c>
      <c r="D1731" s="53" t="s">
        <v>45</v>
      </c>
      <c r="E1731" s="53" t="s">
        <v>457</v>
      </c>
      <c r="F1731" s="18">
        <v>40148</v>
      </c>
      <c r="G1731" s="19">
        <v>39814</v>
      </c>
      <c r="H1731" s="53" t="s">
        <v>20</v>
      </c>
      <c r="I1731" s="53" t="s">
        <v>39</v>
      </c>
      <c r="J1731" s="53" t="s">
        <v>461</v>
      </c>
      <c r="K1731" s="53" t="s">
        <v>23</v>
      </c>
      <c r="L1731" s="19">
        <f>VLOOKUP($A1731,'FtMyers GTs'!$A:$Z,17,0)</f>
        <v>42522</v>
      </c>
      <c r="M1731" s="50">
        <f>VLOOKUP($A1731,'FtMyers GTs'!$A:$Z,24,0)</f>
        <v>16410.87</v>
      </c>
      <c r="N1731" s="50">
        <f>VLOOKUP($A1731,'FtMyers GTs'!$A:$Z,25,0)</f>
        <v>2452.4655075000001</v>
      </c>
      <c r="O1731" s="50">
        <f>VLOOKUP($A1731,'FtMyers GTs'!$A:$Z,26,0)</f>
        <v>13958.4044925</v>
      </c>
      <c r="P1731" s="50">
        <f t="shared" si="28"/>
        <v>0</v>
      </c>
    </row>
    <row r="1732" spans="1:16" x14ac:dyDescent="0.25">
      <c r="A1732" s="53">
        <v>94915643</v>
      </c>
      <c r="B1732" s="53" t="s">
        <v>16</v>
      </c>
      <c r="C1732" s="53" t="s">
        <v>17</v>
      </c>
      <c r="D1732" s="53" t="s">
        <v>71</v>
      </c>
      <c r="E1732" s="53" t="s">
        <v>394</v>
      </c>
      <c r="F1732" s="18">
        <v>39692</v>
      </c>
      <c r="G1732" s="19">
        <v>39448</v>
      </c>
      <c r="H1732" s="53" t="s">
        <v>20</v>
      </c>
      <c r="I1732" s="53" t="s">
        <v>48</v>
      </c>
      <c r="J1732" s="53" t="s">
        <v>453</v>
      </c>
      <c r="K1732" s="53" t="s">
        <v>23</v>
      </c>
      <c r="L1732" s="19">
        <f>VLOOKUP($A1732,'FtMyers GTs'!$A:$Z,17,0)</f>
        <v>42522</v>
      </c>
      <c r="M1732" s="50">
        <f>VLOOKUP($A1732,'FtMyers GTs'!$A:$Z,24,0)</f>
        <v>19366.497000000003</v>
      </c>
      <c r="N1732" s="50">
        <f>VLOOKUP($A1732,'FtMyers GTs'!$A:$Z,25,0)</f>
        <v>6065.4610552499998</v>
      </c>
      <c r="O1732" s="50">
        <f>VLOOKUP($A1732,'FtMyers GTs'!$A:$Z,26,0)</f>
        <v>13301.035944750001</v>
      </c>
      <c r="P1732" s="50">
        <f t="shared" si="28"/>
        <v>0</v>
      </c>
    </row>
    <row r="1733" spans="1:16" x14ac:dyDescent="0.25">
      <c r="A1733" s="53">
        <v>642130116</v>
      </c>
      <c r="B1733" s="53" t="s">
        <v>16</v>
      </c>
      <c r="C1733" s="53" t="s">
        <v>17</v>
      </c>
      <c r="D1733" s="53" t="s">
        <v>71</v>
      </c>
      <c r="E1733" s="53" t="s">
        <v>391</v>
      </c>
      <c r="F1733" s="18">
        <v>38657</v>
      </c>
      <c r="G1733" s="19">
        <v>38687</v>
      </c>
      <c r="H1733" s="53" t="s">
        <v>20</v>
      </c>
      <c r="I1733" s="53" t="s">
        <v>48</v>
      </c>
      <c r="J1733" s="53" t="s">
        <v>246</v>
      </c>
      <c r="K1733" s="53" t="s">
        <v>23</v>
      </c>
      <c r="L1733" s="19">
        <f>VLOOKUP($A1733,'FtMyers GTs'!$A:$Z,17,0)</f>
        <v>42522</v>
      </c>
      <c r="M1733" s="50">
        <f>VLOOKUP($A1733,'FtMyers GTs'!$A:$Z,24,0)</f>
        <v>22865.850000000002</v>
      </c>
      <c r="N1733" s="50">
        <f>VLOOKUP($A1733,'FtMyers GTs'!$A:$Z,25,0)</f>
        <v>9904.8070124999995</v>
      </c>
      <c r="O1733" s="50">
        <f>VLOOKUP($A1733,'FtMyers GTs'!$A:$Z,26,0)</f>
        <v>12961.042987500001</v>
      </c>
      <c r="P1733" s="50">
        <f t="shared" si="28"/>
        <v>0</v>
      </c>
    </row>
    <row r="1734" spans="1:16" x14ac:dyDescent="0.25">
      <c r="A1734" s="53">
        <v>72835744</v>
      </c>
      <c r="B1734" s="53" t="s">
        <v>16</v>
      </c>
      <c r="C1734" s="53" t="s">
        <v>17</v>
      </c>
      <c r="D1734" s="53" t="s">
        <v>71</v>
      </c>
      <c r="E1734" s="53" t="s">
        <v>424</v>
      </c>
      <c r="F1734" s="18">
        <v>38838</v>
      </c>
      <c r="G1734" s="19">
        <v>38718</v>
      </c>
      <c r="H1734" s="53" t="s">
        <v>20</v>
      </c>
      <c r="I1734" s="53" t="s">
        <v>48</v>
      </c>
      <c r="J1734" s="53" t="s">
        <v>429</v>
      </c>
      <c r="K1734" s="53" t="s">
        <v>23</v>
      </c>
      <c r="L1734" s="19">
        <f>VLOOKUP($A1734,'FtMyers GTs'!$A:$Z,17,0)</f>
        <v>42522</v>
      </c>
      <c r="M1734" s="50">
        <f>VLOOKUP($A1734,'FtMyers GTs'!$A:$Z,24,0)</f>
        <v>21313.368000000002</v>
      </c>
      <c r="N1734" s="50">
        <f>VLOOKUP($A1734,'FtMyers GTs'!$A:$Z,25,0)</f>
        <v>8379.9498059999987</v>
      </c>
      <c r="O1734" s="50">
        <f>VLOOKUP($A1734,'FtMyers GTs'!$A:$Z,26,0)</f>
        <v>12933.418194000002</v>
      </c>
      <c r="P1734" s="50">
        <f t="shared" si="28"/>
        <v>0</v>
      </c>
    </row>
    <row r="1735" spans="1:16" x14ac:dyDescent="0.25">
      <c r="A1735" s="53">
        <v>51103</v>
      </c>
      <c r="B1735" s="53" t="s">
        <v>16</v>
      </c>
      <c r="C1735" s="53" t="s">
        <v>17</v>
      </c>
      <c r="D1735" s="53" t="s">
        <v>71</v>
      </c>
      <c r="E1735" s="53" t="s">
        <v>38</v>
      </c>
      <c r="F1735" s="18">
        <v>33786</v>
      </c>
      <c r="G1735" s="19">
        <v>33786</v>
      </c>
      <c r="H1735" s="53" t="s">
        <v>20</v>
      </c>
      <c r="I1735" s="53" t="s">
        <v>48</v>
      </c>
      <c r="J1735" s="53" t="s">
        <v>235</v>
      </c>
      <c r="K1735" s="53" t="s">
        <v>23</v>
      </c>
      <c r="L1735" s="19">
        <f>VLOOKUP($A1735,'FtMyers GTs'!$A:$Z,17,0)</f>
        <v>42522</v>
      </c>
      <c r="M1735" s="50">
        <f>VLOOKUP($A1735,'FtMyers GTs'!$A:$Z,24,0)</f>
        <v>171813.177</v>
      </c>
      <c r="N1735" s="50">
        <f>VLOOKUP($A1735,'FtMyers GTs'!$A:$Z,25,0)</f>
        <v>163749.81336525001</v>
      </c>
      <c r="O1735" s="50">
        <f>VLOOKUP($A1735,'FtMyers GTs'!$A:$Z,26,0)</f>
        <v>8063.3636347499796</v>
      </c>
      <c r="P1735" s="50">
        <f t="shared" si="28"/>
        <v>0</v>
      </c>
    </row>
    <row r="1736" spans="1:16" x14ac:dyDescent="0.25">
      <c r="A1736" s="53">
        <v>645482925</v>
      </c>
      <c r="B1736" s="53" t="s">
        <v>16</v>
      </c>
      <c r="C1736" s="53" t="s">
        <v>17</v>
      </c>
      <c r="D1736" s="53" t="s">
        <v>71</v>
      </c>
      <c r="E1736" s="53" t="s">
        <v>477</v>
      </c>
      <c r="F1736" s="18">
        <v>41456</v>
      </c>
      <c r="G1736" s="19">
        <v>41456</v>
      </c>
      <c r="H1736" s="53" t="s">
        <v>68</v>
      </c>
      <c r="I1736" s="53" t="s">
        <v>48</v>
      </c>
      <c r="J1736" s="53" t="s">
        <v>70</v>
      </c>
      <c r="K1736" s="53" t="s">
        <v>23</v>
      </c>
      <c r="L1736" s="19">
        <f>VLOOKUP($A1736,'FtMyers GTs'!$A:$Z,17,0)</f>
        <v>42522</v>
      </c>
      <c r="M1736" s="50">
        <f>VLOOKUP($A1736,'FtMyers GTs'!$A:$Z,24,0)</f>
        <v>14749.047000000002</v>
      </c>
      <c r="N1736" s="50">
        <f>VLOOKUP($A1736,'FtMyers GTs'!$A:$Z,25,0)</f>
        <v>1670.0733427499999</v>
      </c>
      <c r="O1736" s="50">
        <f>VLOOKUP($A1736,'FtMyers GTs'!$A:$Z,26,0)</f>
        <v>13078.973657250002</v>
      </c>
      <c r="P1736" s="50">
        <f t="shared" si="28"/>
        <v>0</v>
      </c>
    </row>
    <row r="1737" spans="1:16" x14ac:dyDescent="0.25">
      <c r="A1737" s="53">
        <v>49598</v>
      </c>
      <c r="B1737" s="53" t="s">
        <v>16</v>
      </c>
      <c r="C1737" s="53" t="s">
        <v>17</v>
      </c>
      <c r="D1737" s="53" t="s">
        <v>45</v>
      </c>
      <c r="E1737" s="53" t="s">
        <v>84</v>
      </c>
      <c r="F1737" s="18">
        <v>30864</v>
      </c>
      <c r="G1737" s="19">
        <v>30864</v>
      </c>
      <c r="H1737" s="53" t="s">
        <v>20</v>
      </c>
      <c r="I1737" s="53" t="s">
        <v>39</v>
      </c>
      <c r="J1737" s="53" t="s">
        <v>158</v>
      </c>
      <c r="K1737" s="53" t="s">
        <v>23</v>
      </c>
      <c r="L1737" s="19">
        <f>VLOOKUP($A1737,'FtMyers GTs'!$A:$Z,17,0)</f>
        <v>42522</v>
      </c>
      <c r="M1737" s="50">
        <f>VLOOKUP($A1737,'FtMyers GTs'!$A:$Z,24,0)</f>
        <v>39498.300000000003</v>
      </c>
      <c r="N1737" s="50">
        <f>VLOOKUP($A1737,'FtMyers GTs'!$A:$Z,25,0)</f>
        <v>26788.095675</v>
      </c>
      <c r="O1737" s="50">
        <f>VLOOKUP($A1737,'FtMyers GTs'!$A:$Z,26,0)</f>
        <v>12710.204325000002</v>
      </c>
      <c r="P1737" s="50">
        <f t="shared" si="28"/>
        <v>0</v>
      </c>
    </row>
    <row r="1738" spans="1:16" x14ac:dyDescent="0.25">
      <c r="A1738" s="53">
        <v>49598955</v>
      </c>
      <c r="B1738" s="53" t="s">
        <v>16</v>
      </c>
      <c r="C1738" s="53" t="s">
        <v>17</v>
      </c>
      <c r="D1738" s="53" t="s">
        <v>71</v>
      </c>
      <c r="E1738" s="53" t="s">
        <v>390</v>
      </c>
      <c r="F1738" s="18">
        <v>38169</v>
      </c>
      <c r="G1738" s="19">
        <v>38200</v>
      </c>
      <c r="H1738" s="53" t="s">
        <v>20</v>
      </c>
      <c r="I1738" s="53" t="s">
        <v>48</v>
      </c>
      <c r="J1738" s="53" t="s">
        <v>241</v>
      </c>
      <c r="K1738" s="53" t="s">
        <v>23</v>
      </c>
      <c r="L1738" s="19">
        <f>VLOOKUP($A1738,'FtMyers GTs'!$A:$Z,17,0)</f>
        <v>42522</v>
      </c>
      <c r="M1738" s="50">
        <f>VLOOKUP($A1738,'FtMyers GTs'!$A:$Z,24,0)</f>
        <v>23637.933000000001</v>
      </c>
      <c r="N1738" s="50">
        <f>VLOOKUP($A1738,'FtMyers GTs'!$A:$Z,25,0)</f>
        <v>11184.58494225</v>
      </c>
      <c r="O1738" s="50">
        <f>VLOOKUP($A1738,'FtMyers GTs'!$A:$Z,26,0)</f>
        <v>12453.348057749999</v>
      </c>
      <c r="P1738" s="50">
        <f t="shared" si="28"/>
        <v>0</v>
      </c>
    </row>
    <row r="1739" spans="1:16" x14ac:dyDescent="0.25">
      <c r="A1739" s="53">
        <v>56651442</v>
      </c>
      <c r="B1739" s="53" t="s">
        <v>16</v>
      </c>
      <c r="C1739" s="53" t="s">
        <v>17</v>
      </c>
      <c r="D1739" s="53" t="s">
        <v>71</v>
      </c>
      <c r="E1739" s="53" t="s">
        <v>390</v>
      </c>
      <c r="F1739" s="18">
        <v>38169</v>
      </c>
      <c r="G1739" s="19">
        <v>38200</v>
      </c>
      <c r="H1739" s="53" t="s">
        <v>20</v>
      </c>
      <c r="I1739" s="53" t="s">
        <v>48</v>
      </c>
      <c r="J1739" s="53" t="s">
        <v>241</v>
      </c>
      <c r="K1739" s="53" t="s">
        <v>23</v>
      </c>
      <c r="L1739" s="19">
        <f>VLOOKUP($A1739,'FtMyers GTs'!$A:$Z,17,0)</f>
        <v>42522</v>
      </c>
      <c r="M1739" s="50">
        <f>VLOOKUP($A1739,'FtMyers GTs'!$A:$Z,24,0)</f>
        <v>23637.933000000001</v>
      </c>
      <c r="N1739" s="50">
        <f>VLOOKUP($A1739,'FtMyers GTs'!$A:$Z,25,0)</f>
        <v>11184.58494225</v>
      </c>
      <c r="O1739" s="50">
        <f>VLOOKUP($A1739,'FtMyers GTs'!$A:$Z,26,0)</f>
        <v>12453.348057749999</v>
      </c>
      <c r="P1739" s="50">
        <f t="shared" si="28"/>
        <v>0</v>
      </c>
    </row>
    <row r="1740" spans="1:16" x14ac:dyDescent="0.25">
      <c r="A1740" s="53">
        <v>30518972</v>
      </c>
      <c r="B1740" s="53" t="s">
        <v>16</v>
      </c>
      <c r="C1740" s="53" t="s">
        <v>17</v>
      </c>
      <c r="D1740" s="53" t="s">
        <v>401</v>
      </c>
      <c r="E1740" s="53" t="s">
        <v>189</v>
      </c>
      <c r="F1740" s="18">
        <v>35247</v>
      </c>
      <c r="G1740" s="19">
        <v>35247</v>
      </c>
      <c r="H1740" s="53" t="s">
        <v>20</v>
      </c>
      <c r="I1740" s="53" t="s">
        <v>69</v>
      </c>
      <c r="J1740" s="53" t="s">
        <v>213</v>
      </c>
      <c r="K1740" s="53" t="s">
        <v>402</v>
      </c>
      <c r="L1740" s="19">
        <f>VLOOKUP($A1740,'FtMyers GTs'!$A:$Z,17,0)</f>
        <v>42522</v>
      </c>
      <c r="M1740" s="50">
        <f>VLOOKUP($A1740,'FtMyers GTs'!$A:$Z,24,0)</f>
        <v>32121.602999999999</v>
      </c>
      <c r="N1740" s="50">
        <f>VLOOKUP($A1740,'FtMyers GTs'!$A:$Z,25,0)</f>
        <v>19811.471460749999</v>
      </c>
      <c r="O1740" s="50">
        <f>VLOOKUP($A1740,'FtMyers GTs'!$A:$Z,26,0)</f>
        <v>12310.131539250002</v>
      </c>
      <c r="P1740" s="50">
        <f t="shared" si="28"/>
        <v>0</v>
      </c>
    </row>
    <row r="1741" spans="1:16" x14ac:dyDescent="0.25">
      <c r="A1741" s="53">
        <v>50033</v>
      </c>
      <c r="B1741" s="53" t="s">
        <v>16</v>
      </c>
      <c r="C1741" s="53" t="s">
        <v>17</v>
      </c>
      <c r="D1741" s="53" t="s">
        <v>45</v>
      </c>
      <c r="E1741" s="53" t="s">
        <v>28</v>
      </c>
      <c r="F1741" s="18">
        <v>27211</v>
      </c>
      <c r="G1741" s="19">
        <v>27211</v>
      </c>
      <c r="H1741" s="53" t="s">
        <v>20</v>
      </c>
      <c r="I1741" s="53" t="s">
        <v>39</v>
      </c>
      <c r="J1741" s="53" t="s">
        <v>187</v>
      </c>
      <c r="K1741" s="53" t="s">
        <v>23</v>
      </c>
      <c r="L1741" s="19">
        <f>VLOOKUP($A1741,'FtMyers GTs'!$A:$Z,17,0)</f>
        <v>42522</v>
      </c>
      <c r="M1741" s="50">
        <f>VLOOKUP($A1741,'FtMyers GTs'!$A:$Z,24,0)</f>
        <v>97169.040000000008</v>
      </c>
      <c r="N1741" s="50">
        <f>VLOOKUP($A1741,'FtMyers GTs'!$A:$Z,25,0)</f>
        <v>86452.799939999997</v>
      </c>
      <c r="O1741" s="50">
        <f>VLOOKUP($A1741,'FtMyers GTs'!$A:$Z,26,0)</f>
        <v>10716.240060000009</v>
      </c>
      <c r="P1741" s="50">
        <f t="shared" si="28"/>
        <v>0</v>
      </c>
    </row>
    <row r="1742" spans="1:16" x14ac:dyDescent="0.25">
      <c r="A1742" s="53">
        <v>72817464</v>
      </c>
      <c r="B1742" s="53" t="s">
        <v>16</v>
      </c>
      <c r="C1742" s="53" t="s">
        <v>17</v>
      </c>
      <c r="D1742" s="53" t="s">
        <v>71</v>
      </c>
      <c r="E1742" s="53" t="s">
        <v>424</v>
      </c>
      <c r="F1742" s="18">
        <v>38869</v>
      </c>
      <c r="G1742" s="19">
        <v>38869</v>
      </c>
      <c r="H1742" s="53" t="s">
        <v>20</v>
      </c>
      <c r="I1742" s="53" t="s">
        <v>48</v>
      </c>
      <c r="J1742" s="53" t="s">
        <v>234</v>
      </c>
      <c r="K1742" s="53" t="s">
        <v>23</v>
      </c>
      <c r="L1742" s="19">
        <f>VLOOKUP($A1742,'FtMyers GTs'!$A:$Z,17,0)</f>
        <v>42522</v>
      </c>
      <c r="M1742" s="50">
        <f>VLOOKUP($A1742,'FtMyers GTs'!$A:$Z,24,0)</f>
        <v>18832.554</v>
      </c>
      <c r="N1742" s="50">
        <f>VLOOKUP($A1742,'FtMyers GTs'!$A:$Z,25,0)</f>
        <v>7404.5498805000007</v>
      </c>
      <c r="O1742" s="50">
        <f>VLOOKUP($A1742,'FtMyers GTs'!$A:$Z,26,0)</f>
        <v>11428.004119500001</v>
      </c>
      <c r="P1742" s="50">
        <f t="shared" si="28"/>
        <v>0</v>
      </c>
    </row>
    <row r="1743" spans="1:16" x14ac:dyDescent="0.25">
      <c r="A1743" s="53">
        <v>72839095</v>
      </c>
      <c r="B1743" s="53" t="s">
        <v>16</v>
      </c>
      <c r="C1743" s="53" t="s">
        <v>17</v>
      </c>
      <c r="D1743" s="53" t="s">
        <v>57</v>
      </c>
      <c r="E1743" s="53" t="s">
        <v>391</v>
      </c>
      <c r="F1743" s="18">
        <v>38687</v>
      </c>
      <c r="G1743" s="19">
        <v>38718</v>
      </c>
      <c r="H1743" s="53" t="s">
        <v>20</v>
      </c>
      <c r="I1743" s="53" t="s">
        <v>59</v>
      </c>
      <c r="J1743" s="53" t="s">
        <v>438</v>
      </c>
      <c r="K1743" s="53" t="s">
        <v>23</v>
      </c>
      <c r="L1743" s="19">
        <f>VLOOKUP($A1743,'FtMyers GTs'!$A:$Z,17,0)</f>
        <v>42522</v>
      </c>
      <c r="M1743" s="50">
        <f>VLOOKUP($A1743,'FtMyers GTs'!$A:$Z,24,0)</f>
        <v>75785.625</v>
      </c>
      <c r="N1743" s="50">
        <f>VLOOKUP($A1743,'FtMyers GTs'!$A:$Z,25,0)</f>
        <v>65353.610812500003</v>
      </c>
      <c r="O1743" s="50">
        <f>VLOOKUP($A1743,'FtMyers GTs'!$A:$Z,26,0)</f>
        <v>10432.014187500003</v>
      </c>
      <c r="P1743" s="50">
        <f t="shared" si="28"/>
        <v>0</v>
      </c>
    </row>
    <row r="1744" spans="1:16" x14ac:dyDescent="0.25">
      <c r="A1744" s="53">
        <v>646577798</v>
      </c>
      <c r="B1744" s="53" t="s">
        <v>16</v>
      </c>
      <c r="C1744" s="53" t="s">
        <v>17</v>
      </c>
      <c r="D1744" s="53" t="s">
        <v>71</v>
      </c>
      <c r="E1744" s="53" t="s">
        <v>393</v>
      </c>
      <c r="F1744" s="18">
        <v>39173</v>
      </c>
      <c r="G1744" s="19">
        <v>39173</v>
      </c>
      <c r="H1744" s="53" t="s">
        <v>20</v>
      </c>
      <c r="I1744" s="53" t="s">
        <v>48</v>
      </c>
      <c r="J1744" s="53" t="s">
        <v>241</v>
      </c>
      <c r="K1744" s="53" t="s">
        <v>23</v>
      </c>
      <c r="L1744" s="19">
        <f>VLOOKUP($A1744,'FtMyers GTs'!$A:$Z,17,0)</f>
        <v>42522</v>
      </c>
      <c r="M1744" s="50">
        <f>VLOOKUP($A1744,'FtMyers GTs'!$A:$Z,24,0)</f>
        <v>16592.625</v>
      </c>
      <c r="N1744" s="50">
        <f>VLOOKUP($A1744,'FtMyers GTs'!$A:$Z,25,0)</f>
        <v>5860.2805312500004</v>
      </c>
      <c r="O1744" s="50">
        <f>VLOOKUP($A1744,'FtMyers GTs'!$A:$Z,26,0)</f>
        <v>10732.34446875</v>
      </c>
      <c r="P1744" s="50">
        <f t="shared" si="28"/>
        <v>0</v>
      </c>
    </row>
    <row r="1745" spans="1:16" x14ac:dyDescent="0.25">
      <c r="A1745" s="53">
        <v>30537747</v>
      </c>
      <c r="B1745" s="53" t="s">
        <v>16</v>
      </c>
      <c r="C1745" s="53" t="s">
        <v>17</v>
      </c>
      <c r="D1745" s="53" t="s">
        <v>401</v>
      </c>
      <c r="E1745" s="53" t="s">
        <v>43</v>
      </c>
      <c r="F1745" s="18">
        <v>34881</v>
      </c>
      <c r="G1745" s="19">
        <v>34881</v>
      </c>
      <c r="H1745" s="53" t="s">
        <v>20</v>
      </c>
      <c r="I1745" s="53" t="s">
        <v>69</v>
      </c>
      <c r="J1745" s="53" t="s">
        <v>201</v>
      </c>
      <c r="K1745" s="53" t="s">
        <v>402</v>
      </c>
      <c r="L1745" s="19">
        <f>VLOOKUP($A1745,'FtMyers GTs'!$A:$Z,17,0)</f>
        <v>42522</v>
      </c>
      <c r="M1745" s="50">
        <f>VLOOKUP($A1745,'FtMyers GTs'!$A:$Z,24,0)</f>
        <v>29882.682000000004</v>
      </c>
      <c r="N1745" s="50">
        <f>VLOOKUP($A1745,'FtMyers GTs'!$A:$Z,25,0)</f>
        <v>19356.579310500001</v>
      </c>
      <c r="O1745" s="50">
        <f>VLOOKUP($A1745,'FtMyers GTs'!$A:$Z,26,0)</f>
        <v>10526.102689500001</v>
      </c>
      <c r="P1745" s="50">
        <f t="shared" si="28"/>
        <v>0</v>
      </c>
    </row>
    <row r="1746" spans="1:16" x14ac:dyDescent="0.25">
      <c r="A1746" s="53">
        <v>86310575</v>
      </c>
      <c r="B1746" s="53" t="s">
        <v>16</v>
      </c>
      <c r="C1746" s="53" t="s">
        <v>236</v>
      </c>
      <c r="D1746" s="53" t="s">
        <v>71</v>
      </c>
      <c r="E1746" s="53" t="s">
        <v>393</v>
      </c>
      <c r="F1746" s="18">
        <v>39264</v>
      </c>
      <c r="G1746" s="19">
        <v>39295</v>
      </c>
      <c r="H1746" s="53" t="s">
        <v>20</v>
      </c>
      <c r="I1746" s="53" t="s">
        <v>48</v>
      </c>
      <c r="J1746" s="53" t="s">
        <v>234</v>
      </c>
      <c r="K1746" s="53" t="s">
        <v>23</v>
      </c>
      <c r="L1746" s="19">
        <f>VLOOKUP($A1746,'FtMyers GTs'!$A:$Z,17,0)</f>
        <v>42522</v>
      </c>
      <c r="M1746" s="50">
        <f>VLOOKUP($A1746,'FtMyers GTs'!$A:$Z,24,0)</f>
        <v>15836.805</v>
      </c>
      <c r="N1746" s="50">
        <f>VLOOKUP($A1746,'FtMyers GTs'!$A:$Z,25,0)</f>
        <v>5593.3357162500006</v>
      </c>
      <c r="O1746" s="50">
        <f>VLOOKUP($A1746,'FtMyers GTs'!$A:$Z,26,0)</f>
        <v>10243.469283750002</v>
      </c>
      <c r="P1746" s="50">
        <f t="shared" si="28"/>
        <v>0</v>
      </c>
    </row>
    <row r="1747" spans="1:16" x14ac:dyDescent="0.25">
      <c r="A1747" s="53">
        <v>102109651</v>
      </c>
      <c r="B1747" s="53" t="s">
        <v>16</v>
      </c>
      <c r="C1747" s="53" t="s">
        <v>17</v>
      </c>
      <c r="D1747" s="53" t="s">
        <v>71</v>
      </c>
      <c r="E1747" s="53" t="s">
        <v>393</v>
      </c>
      <c r="F1747" s="18">
        <v>39142</v>
      </c>
      <c r="G1747" s="19">
        <v>39142</v>
      </c>
      <c r="H1747" s="53" t="s">
        <v>20</v>
      </c>
      <c r="I1747" s="53" t="s">
        <v>48</v>
      </c>
      <c r="J1747" s="53" t="s">
        <v>234</v>
      </c>
      <c r="K1747" s="53" t="s">
        <v>23</v>
      </c>
      <c r="L1747" s="19">
        <f>VLOOKUP($A1747,'FtMyers GTs'!$A:$Z,17,0)</f>
        <v>42522</v>
      </c>
      <c r="M1747" s="50">
        <f>VLOOKUP($A1747,'FtMyers GTs'!$A:$Z,24,0)</f>
        <v>15826.932000000001</v>
      </c>
      <c r="N1747" s="50">
        <f>VLOOKUP($A1747,'FtMyers GTs'!$A:$Z,25,0)</f>
        <v>5589.8481689999999</v>
      </c>
      <c r="O1747" s="50">
        <f>VLOOKUP($A1747,'FtMyers GTs'!$A:$Z,26,0)</f>
        <v>10237.083831</v>
      </c>
      <c r="P1747" s="50">
        <f t="shared" si="28"/>
        <v>0</v>
      </c>
    </row>
    <row r="1748" spans="1:16" x14ac:dyDescent="0.25">
      <c r="A1748" s="53">
        <v>91122082</v>
      </c>
      <c r="B1748" s="53" t="s">
        <v>16</v>
      </c>
      <c r="C1748" s="53" t="s">
        <v>17</v>
      </c>
      <c r="D1748" s="53" t="s">
        <v>45</v>
      </c>
      <c r="E1748" s="53" t="s">
        <v>394</v>
      </c>
      <c r="F1748" s="18">
        <v>39569</v>
      </c>
      <c r="G1748" s="19">
        <v>39448</v>
      </c>
      <c r="H1748" s="53" t="s">
        <v>20</v>
      </c>
      <c r="I1748" s="53" t="s">
        <v>39</v>
      </c>
      <c r="J1748" s="53" t="s">
        <v>183</v>
      </c>
      <c r="K1748" s="53" t="s">
        <v>23</v>
      </c>
      <c r="L1748" s="19">
        <f>VLOOKUP($A1748,'FtMyers GTs'!$A:$Z,17,0)</f>
        <v>42522</v>
      </c>
      <c r="M1748" s="50">
        <f>VLOOKUP($A1748,'FtMyers GTs'!$A:$Z,24,0)</f>
        <v>12505.212000000001</v>
      </c>
      <c r="N1748" s="50">
        <f>VLOOKUP($A1748,'FtMyers GTs'!$A:$Z,25,0)</f>
        <v>2133.2909070000001</v>
      </c>
      <c r="O1748" s="50">
        <f>VLOOKUP($A1748,'FtMyers GTs'!$A:$Z,26,0)</f>
        <v>10371.921093000001</v>
      </c>
      <c r="P1748" s="50">
        <f t="shared" si="28"/>
        <v>0</v>
      </c>
    </row>
    <row r="1749" spans="1:16" x14ac:dyDescent="0.25">
      <c r="A1749" s="53">
        <v>56560424</v>
      </c>
      <c r="B1749" s="53" t="s">
        <v>16</v>
      </c>
      <c r="C1749" s="53" t="s">
        <v>17</v>
      </c>
      <c r="D1749" s="53" t="s">
        <v>71</v>
      </c>
      <c r="E1749" s="53" t="s">
        <v>391</v>
      </c>
      <c r="F1749" s="18">
        <v>38353</v>
      </c>
      <c r="G1749" s="19">
        <v>38353</v>
      </c>
      <c r="H1749" s="53" t="s">
        <v>20</v>
      </c>
      <c r="I1749" s="53" t="s">
        <v>48</v>
      </c>
      <c r="J1749" s="53" t="s">
        <v>234</v>
      </c>
      <c r="K1749" s="53" t="s">
        <v>23</v>
      </c>
      <c r="L1749" s="19">
        <f>VLOOKUP($A1749,'FtMyers GTs'!$A:$Z,17,0)</f>
        <v>42522</v>
      </c>
      <c r="M1749" s="50">
        <f>VLOOKUP($A1749,'FtMyers GTs'!$A:$Z,24,0)</f>
        <v>17273.448</v>
      </c>
      <c r="N1749" s="50">
        <f>VLOOKUP($A1749,'FtMyers GTs'!$A:$Z,25,0)</f>
        <v>7482.3396660000008</v>
      </c>
      <c r="O1749" s="50">
        <f>VLOOKUP($A1749,'FtMyers GTs'!$A:$Z,26,0)</f>
        <v>9791.1083340000005</v>
      </c>
      <c r="P1749" s="50">
        <f t="shared" si="28"/>
        <v>0</v>
      </c>
    </row>
    <row r="1750" spans="1:16" x14ac:dyDescent="0.25">
      <c r="A1750" s="53">
        <v>636585379</v>
      </c>
      <c r="B1750" s="53" t="s">
        <v>16</v>
      </c>
      <c r="C1750" s="53" t="s">
        <v>17</v>
      </c>
      <c r="D1750" s="53" t="s">
        <v>45</v>
      </c>
      <c r="E1750" s="53" t="s">
        <v>471</v>
      </c>
      <c r="F1750" s="18">
        <v>40848</v>
      </c>
      <c r="G1750" s="19">
        <v>40544</v>
      </c>
      <c r="H1750" s="53" t="s">
        <v>20</v>
      </c>
      <c r="I1750" s="53" t="s">
        <v>39</v>
      </c>
      <c r="J1750" s="53" t="s">
        <v>156</v>
      </c>
      <c r="K1750" s="53" t="s">
        <v>23</v>
      </c>
      <c r="L1750" s="19">
        <f>VLOOKUP($A1750,'FtMyers GTs'!$A:$Z,17,0)</f>
        <v>42522</v>
      </c>
      <c r="M1750" s="50">
        <f>VLOOKUP($A1750,'FtMyers GTs'!$A:$Z,24,0)</f>
        <v>11279.043000000001</v>
      </c>
      <c r="N1750" s="50">
        <f>VLOOKUP($A1750,'FtMyers GTs'!$A:$Z,25,0)</f>
        <v>1208.4404917500001</v>
      </c>
      <c r="O1750" s="50">
        <f>VLOOKUP($A1750,'FtMyers GTs'!$A:$Z,26,0)</f>
        <v>10070.60250825</v>
      </c>
      <c r="P1750" s="50">
        <f t="shared" si="28"/>
        <v>0</v>
      </c>
    </row>
    <row r="1751" spans="1:16" x14ac:dyDescent="0.25">
      <c r="A1751" s="53">
        <v>50377</v>
      </c>
      <c r="B1751" s="53" t="s">
        <v>16</v>
      </c>
      <c r="C1751" s="53" t="s">
        <v>17</v>
      </c>
      <c r="D1751" s="53" t="s">
        <v>188</v>
      </c>
      <c r="E1751" s="53" t="s">
        <v>190</v>
      </c>
      <c r="F1751" s="18">
        <v>36342</v>
      </c>
      <c r="G1751" s="19">
        <v>36342</v>
      </c>
      <c r="H1751" s="53" t="s">
        <v>20</v>
      </c>
      <c r="I1751" s="53" t="s">
        <v>69</v>
      </c>
      <c r="J1751" s="53" t="s">
        <v>216</v>
      </c>
      <c r="K1751" s="53" t="s">
        <v>23</v>
      </c>
      <c r="L1751" s="19">
        <f>VLOOKUP($A1751,'FtMyers GTs'!$A:$Z,17,0)</f>
        <v>42522</v>
      </c>
      <c r="M1751" s="50">
        <f>VLOOKUP($A1751,'FtMyers GTs'!$A:$Z,24,0)</f>
        <v>63230.084999999999</v>
      </c>
      <c r="N1751" s="50">
        <f>VLOOKUP($A1751,'FtMyers GTs'!$A:$Z,25,0)</f>
        <v>55276.94422125</v>
      </c>
      <c r="O1751" s="50">
        <f>VLOOKUP($A1751,'FtMyers GTs'!$A:$Z,26,0)</f>
        <v>7953.1407787499948</v>
      </c>
      <c r="P1751" s="50">
        <f t="shared" si="28"/>
        <v>0</v>
      </c>
    </row>
    <row r="1752" spans="1:16" x14ac:dyDescent="0.25">
      <c r="A1752" s="53">
        <v>56548691</v>
      </c>
      <c r="B1752" s="53" t="s">
        <v>16</v>
      </c>
      <c r="C1752" s="53" t="s">
        <v>17</v>
      </c>
      <c r="D1752" s="53" t="s">
        <v>71</v>
      </c>
      <c r="E1752" s="53" t="s">
        <v>391</v>
      </c>
      <c r="F1752" s="18">
        <v>38473</v>
      </c>
      <c r="G1752" s="19">
        <v>38473</v>
      </c>
      <c r="H1752" s="53" t="s">
        <v>20</v>
      </c>
      <c r="I1752" s="53" t="s">
        <v>48</v>
      </c>
      <c r="J1752" s="53" t="s">
        <v>234</v>
      </c>
      <c r="K1752" s="53" t="s">
        <v>23</v>
      </c>
      <c r="L1752" s="19">
        <f>VLOOKUP($A1752,'FtMyers GTs'!$A:$Z,17,0)</f>
        <v>42522</v>
      </c>
      <c r="M1752" s="50">
        <f>VLOOKUP($A1752,'FtMyers GTs'!$A:$Z,24,0)</f>
        <v>17161.452000000001</v>
      </c>
      <c r="N1752" s="50">
        <f>VLOOKUP($A1752,'FtMyers GTs'!$A:$Z,25,0)</f>
        <v>7433.8267590000005</v>
      </c>
      <c r="O1752" s="50">
        <f>VLOOKUP($A1752,'FtMyers GTs'!$A:$Z,26,0)</f>
        <v>9727.6252409999979</v>
      </c>
      <c r="P1752" s="50">
        <f t="shared" si="28"/>
        <v>0</v>
      </c>
    </row>
    <row r="1753" spans="1:16" x14ac:dyDescent="0.25">
      <c r="A1753" s="53">
        <v>63019785</v>
      </c>
      <c r="B1753" s="53" t="s">
        <v>16</v>
      </c>
      <c r="C1753" s="53" t="s">
        <v>17</v>
      </c>
      <c r="D1753" s="53" t="s">
        <v>71</v>
      </c>
      <c r="E1753" s="53" t="s">
        <v>391</v>
      </c>
      <c r="F1753" s="18">
        <v>38626</v>
      </c>
      <c r="G1753" s="19">
        <v>38626</v>
      </c>
      <c r="H1753" s="53" t="s">
        <v>20</v>
      </c>
      <c r="I1753" s="53" t="s">
        <v>48</v>
      </c>
      <c r="J1753" s="53" t="s">
        <v>234</v>
      </c>
      <c r="K1753" s="53" t="s">
        <v>23</v>
      </c>
      <c r="L1753" s="19">
        <f>VLOOKUP($A1753,'FtMyers GTs'!$A:$Z,17,0)</f>
        <v>42522</v>
      </c>
      <c r="M1753" s="50">
        <f>VLOOKUP($A1753,'FtMyers GTs'!$A:$Z,24,0)</f>
        <v>17149.32</v>
      </c>
      <c r="N1753" s="50">
        <f>VLOOKUP($A1753,'FtMyers GTs'!$A:$Z,25,0)</f>
        <v>7428.5766899999999</v>
      </c>
      <c r="O1753" s="50">
        <f>VLOOKUP($A1753,'FtMyers GTs'!$A:$Z,26,0)</f>
        <v>9720.7433099999998</v>
      </c>
      <c r="P1753" s="50">
        <f t="shared" si="28"/>
        <v>0</v>
      </c>
    </row>
    <row r="1754" spans="1:16" x14ac:dyDescent="0.25">
      <c r="A1754" s="53">
        <v>49171</v>
      </c>
      <c r="B1754" s="53" t="s">
        <v>16</v>
      </c>
      <c r="C1754" s="53" t="s">
        <v>17</v>
      </c>
      <c r="D1754" s="53" t="s">
        <v>45</v>
      </c>
      <c r="E1754" s="53" t="s">
        <v>28</v>
      </c>
      <c r="F1754" s="18">
        <v>27211</v>
      </c>
      <c r="G1754" s="19">
        <v>27211</v>
      </c>
      <c r="H1754" s="53" t="s">
        <v>20</v>
      </c>
      <c r="I1754" s="53" t="s">
        <v>39</v>
      </c>
      <c r="J1754" s="53" t="s">
        <v>131</v>
      </c>
      <c r="K1754" s="53" t="s">
        <v>23</v>
      </c>
      <c r="L1754" s="19">
        <f>VLOOKUP($A1754,'FtMyers GTs'!$A:$Z,17,0)</f>
        <v>42522</v>
      </c>
      <c r="M1754" s="50">
        <f>VLOOKUP($A1754,'FtMyers GTs'!$A:$Z,24,0)</f>
        <v>78001.604999999996</v>
      </c>
      <c r="N1754" s="50">
        <f>VLOOKUP($A1754,'FtMyers GTs'!$A:$Z,25,0)</f>
        <v>69399.243686250004</v>
      </c>
      <c r="O1754" s="50">
        <f>VLOOKUP($A1754,'FtMyers GTs'!$A:$Z,26,0)</f>
        <v>8602.3613137499942</v>
      </c>
      <c r="P1754" s="50">
        <f t="shared" si="28"/>
        <v>0</v>
      </c>
    </row>
    <row r="1755" spans="1:16" x14ac:dyDescent="0.25">
      <c r="A1755" s="53">
        <v>72839098</v>
      </c>
      <c r="B1755" s="53" t="s">
        <v>16</v>
      </c>
      <c r="C1755" s="53" t="s">
        <v>17</v>
      </c>
      <c r="D1755" s="53" t="s">
        <v>57</v>
      </c>
      <c r="E1755" s="53" t="s">
        <v>391</v>
      </c>
      <c r="F1755" s="18">
        <v>38687</v>
      </c>
      <c r="G1755" s="19">
        <v>38718</v>
      </c>
      <c r="H1755" s="53" t="s">
        <v>20</v>
      </c>
      <c r="I1755" s="53" t="s">
        <v>59</v>
      </c>
      <c r="J1755" s="53" t="s">
        <v>332</v>
      </c>
      <c r="K1755" s="53" t="s">
        <v>23</v>
      </c>
      <c r="L1755" s="19">
        <f>VLOOKUP($A1755,'FtMyers GTs'!$A:$Z,17,0)</f>
        <v>42522</v>
      </c>
      <c r="M1755" s="50">
        <f>VLOOKUP($A1755,'FtMyers GTs'!$A:$Z,24,0)</f>
        <v>63673.443000000007</v>
      </c>
      <c r="N1755" s="50">
        <f>VLOOKUP($A1755,'FtMyers GTs'!$A:$Z,25,0)</f>
        <v>54908.690809499996</v>
      </c>
      <c r="O1755" s="50">
        <f>VLOOKUP($A1755,'FtMyers GTs'!$A:$Z,26,0)</f>
        <v>8764.7521905000067</v>
      </c>
      <c r="P1755" s="50">
        <f t="shared" si="28"/>
        <v>0</v>
      </c>
    </row>
    <row r="1756" spans="1:16" x14ac:dyDescent="0.25">
      <c r="A1756" s="53">
        <v>59835393</v>
      </c>
      <c r="B1756" s="53" t="s">
        <v>16</v>
      </c>
      <c r="C1756" s="53" t="s">
        <v>236</v>
      </c>
      <c r="D1756" s="53" t="s">
        <v>71</v>
      </c>
      <c r="E1756" s="53" t="s">
        <v>391</v>
      </c>
      <c r="F1756" s="18">
        <v>38657</v>
      </c>
      <c r="G1756" s="19">
        <v>38687</v>
      </c>
      <c r="H1756" s="53" t="s">
        <v>20</v>
      </c>
      <c r="I1756" s="53" t="s">
        <v>48</v>
      </c>
      <c r="J1756" s="53" t="s">
        <v>246</v>
      </c>
      <c r="K1756" s="53" t="s">
        <v>23</v>
      </c>
      <c r="L1756" s="19">
        <f>VLOOKUP($A1756,'FtMyers GTs'!$A:$Z,17,0)</f>
        <v>42522</v>
      </c>
      <c r="M1756" s="50">
        <f>VLOOKUP($A1756,'FtMyers GTs'!$A:$Z,24,0)</f>
        <v>16338.168000000001</v>
      </c>
      <c r="N1756" s="50">
        <f>VLOOKUP($A1756,'FtMyers GTs'!$A:$Z,25,0)</f>
        <v>7077.2034059999996</v>
      </c>
      <c r="O1756" s="50">
        <f>VLOOKUP($A1756,'FtMyers GTs'!$A:$Z,26,0)</f>
        <v>9260.9645940000009</v>
      </c>
      <c r="P1756" s="50">
        <f t="shared" si="28"/>
        <v>0</v>
      </c>
    </row>
    <row r="1757" spans="1:16" x14ac:dyDescent="0.25">
      <c r="A1757" s="53">
        <v>86469216</v>
      </c>
      <c r="B1757" s="53" t="s">
        <v>16</v>
      </c>
      <c r="C1757" s="53" t="s">
        <v>17</v>
      </c>
      <c r="D1757" s="53" t="s">
        <v>71</v>
      </c>
      <c r="E1757" s="53" t="s">
        <v>393</v>
      </c>
      <c r="F1757" s="18">
        <v>39387</v>
      </c>
      <c r="G1757" s="19">
        <v>39083</v>
      </c>
      <c r="H1757" s="53" t="s">
        <v>20</v>
      </c>
      <c r="I1757" s="53" t="s">
        <v>48</v>
      </c>
      <c r="J1757" s="53" t="s">
        <v>428</v>
      </c>
      <c r="K1757" s="53" t="s">
        <v>23</v>
      </c>
      <c r="L1757" s="19">
        <f>VLOOKUP($A1757,'FtMyers GTs'!$A:$Z,17,0)</f>
        <v>42522</v>
      </c>
      <c r="M1757" s="50">
        <f>VLOOKUP($A1757,'FtMyers GTs'!$A:$Z,24,0)</f>
        <v>14177.25</v>
      </c>
      <c r="N1757" s="50">
        <f>VLOOKUP($A1757,'FtMyers GTs'!$A:$Z,25,0)</f>
        <v>5007.200062500001</v>
      </c>
      <c r="O1757" s="50">
        <f>VLOOKUP($A1757,'FtMyers GTs'!$A:$Z,26,0)</f>
        <v>9170.0499374999999</v>
      </c>
      <c r="P1757" s="50">
        <f t="shared" si="28"/>
        <v>0</v>
      </c>
    </row>
    <row r="1758" spans="1:16" x14ac:dyDescent="0.25">
      <c r="A1758" s="53">
        <v>72817467</v>
      </c>
      <c r="B1758" s="53" t="s">
        <v>16</v>
      </c>
      <c r="C1758" s="53" t="s">
        <v>17</v>
      </c>
      <c r="D1758" s="53" t="s">
        <v>71</v>
      </c>
      <c r="E1758" s="53" t="s">
        <v>424</v>
      </c>
      <c r="F1758" s="18">
        <v>38869</v>
      </c>
      <c r="G1758" s="19">
        <v>38869</v>
      </c>
      <c r="H1758" s="53" t="s">
        <v>20</v>
      </c>
      <c r="I1758" s="53" t="s">
        <v>48</v>
      </c>
      <c r="J1758" s="53" t="s">
        <v>414</v>
      </c>
      <c r="K1758" s="53" t="s">
        <v>23</v>
      </c>
      <c r="L1758" s="19">
        <f>VLOOKUP($A1758,'FtMyers GTs'!$A:$Z,17,0)</f>
        <v>42522</v>
      </c>
      <c r="M1758" s="50">
        <f>VLOOKUP($A1758,'FtMyers GTs'!$A:$Z,24,0)</f>
        <v>13695.579</v>
      </c>
      <c r="N1758" s="50">
        <f>VLOOKUP($A1758,'FtMyers GTs'!$A:$Z,25,0)</f>
        <v>5384.8012117500002</v>
      </c>
      <c r="O1758" s="50">
        <f>VLOOKUP($A1758,'FtMyers GTs'!$A:$Z,26,0)</f>
        <v>8310.7777882499995</v>
      </c>
      <c r="P1758" s="50">
        <f t="shared" si="28"/>
        <v>0</v>
      </c>
    </row>
    <row r="1759" spans="1:16" x14ac:dyDescent="0.25">
      <c r="A1759" s="53">
        <v>49968</v>
      </c>
      <c r="B1759" s="53" t="s">
        <v>16</v>
      </c>
      <c r="C1759" s="53" t="s">
        <v>17</v>
      </c>
      <c r="D1759" s="53" t="s">
        <v>45</v>
      </c>
      <c r="E1759" s="53" t="s">
        <v>80</v>
      </c>
      <c r="F1759" s="18">
        <v>29037</v>
      </c>
      <c r="G1759" s="19">
        <v>29037</v>
      </c>
      <c r="H1759" s="53" t="s">
        <v>20</v>
      </c>
      <c r="I1759" s="53" t="s">
        <v>39</v>
      </c>
      <c r="J1759" s="53" t="s">
        <v>178</v>
      </c>
      <c r="K1759" s="53" t="s">
        <v>23</v>
      </c>
      <c r="L1759" s="19">
        <f>VLOOKUP($A1759,'FtMyers GTs'!$A:$Z,17,0)</f>
        <v>42522</v>
      </c>
      <c r="M1759" s="50">
        <f>VLOOKUP($A1759,'FtMyers GTs'!$A:$Z,24,0)</f>
        <v>36000</v>
      </c>
      <c r="N1759" s="50">
        <f>VLOOKUP($A1759,'FtMyers GTs'!$A:$Z,25,0)</f>
        <v>28222.641000000003</v>
      </c>
      <c r="O1759" s="50">
        <f>VLOOKUP($A1759,'FtMyers GTs'!$A:$Z,26,0)</f>
        <v>7777.3589999999986</v>
      </c>
      <c r="P1759" s="50">
        <f t="shared" si="28"/>
        <v>0</v>
      </c>
    </row>
    <row r="1760" spans="1:16" x14ac:dyDescent="0.25">
      <c r="A1760" s="53">
        <v>50686578</v>
      </c>
      <c r="B1760" s="53" t="s">
        <v>16</v>
      </c>
      <c r="C1760" s="53" t="s">
        <v>17</v>
      </c>
      <c r="D1760" s="53" t="s">
        <v>419</v>
      </c>
      <c r="E1760" s="53" t="s">
        <v>390</v>
      </c>
      <c r="F1760" s="18">
        <v>38261</v>
      </c>
      <c r="G1760" s="19">
        <v>37987</v>
      </c>
      <c r="H1760" s="53" t="s">
        <v>20</v>
      </c>
      <c r="I1760" s="53" t="s">
        <v>59</v>
      </c>
      <c r="J1760" s="53" t="s">
        <v>422</v>
      </c>
      <c r="K1760" s="53" t="s">
        <v>410</v>
      </c>
      <c r="L1760" s="19">
        <f>VLOOKUP($A1760,'FtMyers GTs'!$A:$Z,17,0)</f>
        <v>42522</v>
      </c>
      <c r="M1760" s="50">
        <f>VLOOKUP($A1760,'FtMyers GTs'!$A:$Z,24,0)</f>
        <v>11187</v>
      </c>
      <c r="N1760" s="50">
        <f>VLOOKUP($A1760,'FtMyers GTs'!$A:$Z,25,0)</f>
        <v>3098.9114999999997</v>
      </c>
      <c r="O1760" s="50">
        <f>VLOOKUP($A1760,'FtMyers GTs'!$A:$Z,26,0)</f>
        <v>8088.0884999999998</v>
      </c>
      <c r="P1760" s="50">
        <f t="shared" si="28"/>
        <v>0</v>
      </c>
    </row>
    <row r="1761" spans="1:16" x14ac:dyDescent="0.25">
      <c r="A1761" s="53">
        <v>49196</v>
      </c>
      <c r="B1761" s="53" t="s">
        <v>16</v>
      </c>
      <c r="C1761" s="53" t="s">
        <v>17</v>
      </c>
      <c r="D1761" s="53" t="s">
        <v>45</v>
      </c>
      <c r="E1761" s="53" t="s">
        <v>28</v>
      </c>
      <c r="F1761" s="18">
        <v>27211</v>
      </c>
      <c r="G1761" s="19">
        <v>27211</v>
      </c>
      <c r="H1761" s="53" t="s">
        <v>20</v>
      </c>
      <c r="I1761" s="53" t="s">
        <v>39</v>
      </c>
      <c r="J1761" s="53" t="s">
        <v>132</v>
      </c>
      <c r="K1761" s="53" t="s">
        <v>23</v>
      </c>
      <c r="L1761" s="19">
        <f>VLOOKUP($A1761,'FtMyers GTs'!$A:$Z,17,0)</f>
        <v>42522</v>
      </c>
      <c r="M1761" s="50">
        <f>VLOOKUP($A1761,'FtMyers GTs'!$A:$Z,24,0)</f>
        <v>63819.495000000003</v>
      </c>
      <c r="N1761" s="50">
        <f>VLOOKUP($A1761,'FtMyers GTs'!$A:$Z,25,0)</f>
        <v>56781.195288750001</v>
      </c>
      <c r="O1761" s="50">
        <f>VLOOKUP($A1761,'FtMyers GTs'!$A:$Z,26,0)</f>
        <v>7038.2997112499997</v>
      </c>
      <c r="P1761" s="50">
        <f t="shared" si="28"/>
        <v>0</v>
      </c>
    </row>
    <row r="1762" spans="1:16" x14ac:dyDescent="0.25">
      <c r="A1762" s="53">
        <v>49532</v>
      </c>
      <c r="B1762" s="53" t="s">
        <v>16</v>
      </c>
      <c r="C1762" s="53" t="s">
        <v>17</v>
      </c>
      <c r="D1762" s="53" t="s">
        <v>45</v>
      </c>
      <c r="E1762" s="53" t="s">
        <v>138</v>
      </c>
      <c r="F1762" s="18">
        <v>34151</v>
      </c>
      <c r="G1762" s="19">
        <v>34151</v>
      </c>
      <c r="H1762" s="53" t="s">
        <v>20</v>
      </c>
      <c r="I1762" s="53" t="s">
        <v>39</v>
      </c>
      <c r="J1762" s="53" t="s">
        <v>155</v>
      </c>
      <c r="K1762" s="53" t="s">
        <v>23</v>
      </c>
      <c r="L1762" s="19">
        <f>VLOOKUP($A1762,'FtMyers GTs'!$A:$Z,17,0)</f>
        <v>42522</v>
      </c>
      <c r="M1762" s="50">
        <f>VLOOKUP($A1762,'FtMyers GTs'!$A:$Z,24,0)</f>
        <v>15036.326999999999</v>
      </c>
      <c r="N1762" s="50">
        <f>VLOOKUP($A1762,'FtMyers GTs'!$A:$Z,25,0)</f>
        <v>7335.5096407500005</v>
      </c>
      <c r="O1762" s="50">
        <f>VLOOKUP($A1762,'FtMyers GTs'!$A:$Z,26,0)</f>
        <v>7700.8173592499988</v>
      </c>
      <c r="P1762" s="50">
        <f t="shared" si="28"/>
        <v>0</v>
      </c>
    </row>
    <row r="1763" spans="1:16" x14ac:dyDescent="0.25">
      <c r="A1763" s="53">
        <v>49610</v>
      </c>
      <c r="B1763" s="53" t="s">
        <v>16</v>
      </c>
      <c r="C1763" s="53" t="s">
        <v>17</v>
      </c>
      <c r="D1763" s="53" t="s">
        <v>45</v>
      </c>
      <c r="E1763" s="53" t="s">
        <v>28</v>
      </c>
      <c r="F1763" s="18">
        <v>27211</v>
      </c>
      <c r="G1763" s="19">
        <v>27211</v>
      </c>
      <c r="H1763" s="53" t="s">
        <v>20</v>
      </c>
      <c r="I1763" s="53" t="s">
        <v>39</v>
      </c>
      <c r="J1763" s="53" t="s">
        <v>162</v>
      </c>
      <c r="K1763" s="53" t="s">
        <v>23</v>
      </c>
      <c r="L1763" s="19">
        <f>VLOOKUP($A1763,'FtMyers GTs'!$A:$Z,17,0)</f>
        <v>42522</v>
      </c>
      <c r="M1763" s="50">
        <f>VLOOKUP($A1763,'FtMyers GTs'!$A:$Z,24,0)</f>
        <v>58996.629000000001</v>
      </c>
      <c r="N1763" s="50">
        <f>VLOOKUP($A1763,'FtMyers GTs'!$A:$Z,25,0)</f>
        <v>52490.212850249998</v>
      </c>
      <c r="O1763" s="50">
        <f>VLOOKUP($A1763,'FtMyers GTs'!$A:$Z,26,0)</f>
        <v>6506.4161497499981</v>
      </c>
      <c r="P1763" s="50">
        <f t="shared" si="28"/>
        <v>0</v>
      </c>
    </row>
    <row r="1764" spans="1:16" x14ac:dyDescent="0.25">
      <c r="A1764" s="53">
        <v>49590</v>
      </c>
      <c r="B1764" s="53" t="s">
        <v>16</v>
      </c>
      <c r="C1764" s="53" t="s">
        <v>17</v>
      </c>
      <c r="D1764" s="53" t="s">
        <v>45</v>
      </c>
      <c r="E1764" s="53" t="s">
        <v>28</v>
      </c>
      <c r="F1764" s="18">
        <v>27211</v>
      </c>
      <c r="G1764" s="19">
        <v>27211</v>
      </c>
      <c r="H1764" s="53" t="s">
        <v>20</v>
      </c>
      <c r="I1764" s="53" t="s">
        <v>39</v>
      </c>
      <c r="J1764" s="53" t="s">
        <v>157</v>
      </c>
      <c r="K1764" s="53" t="s">
        <v>23</v>
      </c>
      <c r="L1764" s="19">
        <f>VLOOKUP($A1764,'FtMyers GTs'!$A:$Z,17,0)</f>
        <v>42522</v>
      </c>
      <c r="M1764" s="50">
        <f>VLOOKUP($A1764,'FtMyers GTs'!$A:$Z,24,0)</f>
        <v>57437.405999999995</v>
      </c>
      <c r="N1764" s="50">
        <f>VLOOKUP($A1764,'FtMyers GTs'!$A:$Z,25,0)</f>
        <v>51102.948253499999</v>
      </c>
      <c r="O1764" s="50">
        <f>VLOOKUP($A1764,'FtMyers GTs'!$A:$Z,26,0)</f>
        <v>6334.4577464999993</v>
      </c>
      <c r="P1764" s="50">
        <f t="shared" si="28"/>
        <v>0</v>
      </c>
    </row>
    <row r="1765" spans="1:16" x14ac:dyDescent="0.25">
      <c r="A1765" s="53">
        <v>84916383</v>
      </c>
      <c r="B1765" s="53" t="s">
        <v>16</v>
      </c>
      <c r="C1765" s="53" t="s">
        <v>236</v>
      </c>
      <c r="D1765" s="53" t="s">
        <v>71</v>
      </c>
      <c r="E1765" s="53" t="s">
        <v>393</v>
      </c>
      <c r="F1765" s="18">
        <v>39142</v>
      </c>
      <c r="G1765" s="19">
        <v>39142</v>
      </c>
      <c r="H1765" s="53" t="s">
        <v>20</v>
      </c>
      <c r="I1765" s="53" t="s">
        <v>48</v>
      </c>
      <c r="J1765" s="53" t="s">
        <v>414</v>
      </c>
      <c r="K1765" s="53" t="s">
        <v>23</v>
      </c>
      <c r="L1765" s="19">
        <f>VLOOKUP($A1765,'FtMyers GTs'!$A:$Z,17,0)</f>
        <v>42522</v>
      </c>
      <c r="M1765" s="50">
        <f>VLOOKUP($A1765,'FtMyers GTs'!$A:$Z,24,0)</f>
        <v>10954.628999999999</v>
      </c>
      <c r="N1765" s="50">
        <f>VLOOKUP($A1765,'FtMyers GTs'!$A:$Z,25,0)</f>
        <v>3869.0231242499999</v>
      </c>
      <c r="O1765" s="50">
        <f>VLOOKUP($A1765,'FtMyers GTs'!$A:$Z,26,0)</f>
        <v>7085.6058757500005</v>
      </c>
      <c r="P1765" s="50">
        <f t="shared" si="28"/>
        <v>0</v>
      </c>
    </row>
    <row r="1766" spans="1:16" x14ac:dyDescent="0.25">
      <c r="A1766" s="53">
        <v>646577832</v>
      </c>
      <c r="B1766" s="53" t="s">
        <v>16</v>
      </c>
      <c r="C1766" s="53" t="s">
        <v>17</v>
      </c>
      <c r="D1766" s="53" t="s">
        <v>71</v>
      </c>
      <c r="E1766" s="53" t="s">
        <v>393</v>
      </c>
      <c r="F1766" s="18">
        <v>39264</v>
      </c>
      <c r="G1766" s="19">
        <v>39295</v>
      </c>
      <c r="H1766" s="53" t="s">
        <v>20</v>
      </c>
      <c r="I1766" s="53" t="s">
        <v>48</v>
      </c>
      <c r="J1766" s="53" t="s">
        <v>414</v>
      </c>
      <c r="K1766" s="53" t="s">
        <v>23</v>
      </c>
      <c r="L1766" s="19">
        <f>VLOOKUP($A1766,'FtMyers GTs'!$A:$Z,17,0)</f>
        <v>42522</v>
      </c>
      <c r="M1766" s="50">
        <f>VLOOKUP($A1766,'FtMyers GTs'!$A:$Z,24,0)</f>
        <v>10948.788</v>
      </c>
      <c r="N1766" s="50">
        <f>VLOOKUP($A1766,'FtMyers GTs'!$A:$Z,25,0)</f>
        <v>3866.9523210000002</v>
      </c>
      <c r="O1766" s="50">
        <f>VLOOKUP($A1766,'FtMyers GTs'!$A:$Z,26,0)</f>
        <v>7081.8356789999998</v>
      </c>
      <c r="P1766" s="50">
        <f t="shared" ref="P1766:P1829" si="29">+M1766-N1766-O1766</f>
        <v>0</v>
      </c>
    </row>
    <row r="1767" spans="1:16" x14ac:dyDescent="0.25">
      <c r="A1767" s="53">
        <v>82541410</v>
      </c>
      <c r="B1767" s="53" t="s">
        <v>16</v>
      </c>
      <c r="C1767" s="53" t="s">
        <v>17</v>
      </c>
      <c r="D1767" s="53" t="s">
        <v>71</v>
      </c>
      <c r="E1767" s="53" t="s">
        <v>393</v>
      </c>
      <c r="F1767" s="18">
        <v>39083</v>
      </c>
      <c r="G1767" s="19">
        <v>39083</v>
      </c>
      <c r="H1767" s="53" t="s">
        <v>20</v>
      </c>
      <c r="I1767" s="53" t="s">
        <v>48</v>
      </c>
      <c r="J1767" s="53" t="s">
        <v>414</v>
      </c>
      <c r="K1767" s="53" t="s">
        <v>23</v>
      </c>
      <c r="L1767" s="19">
        <f>VLOOKUP($A1767,'FtMyers GTs'!$A:$Z,17,0)</f>
        <v>42522</v>
      </c>
      <c r="M1767" s="50">
        <f>VLOOKUP($A1767,'FtMyers GTs'!$A:$Z,24,0)</f>
        <v>10433.772000000001</v>
      </c>
      <c r="N1767" s="50">
        <f>VLOOKUP($A1767,'FtMyers GTs'!$A:$Z,25,0)</f>
        <v>3685.0581990000001</v>
      </c>
      <c r="O1767" s="50">
        <f>VLOOKUP($A1767,'FtMyers GTs'!$A:$Z,26,0)</f>
        <v>6748.7138009999999</v>
      </c>
      <c r="P1767" s="50">
        <f t="shared" si="29"/>
        <v>0</v>
      </c>
    </row>
    <row r="1768" spans="1:16" x14ac:dyDescent="0.25">
      <c r="A1768" s="53">
        <v>82541409</v>
      </c>
      <c r="B1768" s="53" t="s">
        <v>16</v>
      </c>
      <c r="C1768" s="53" t="s">
        <v>17</v>
      </c>
      <c r="D1768" s="53" t="s">
        <v>71</v>
      </c>
      <c r="E1768" s="53" t="s">
        <v>393</v>
      </c>
      <c r="F1768" s="18">
        <v>39083</v>
      </c>
      <c r="G1768" s="19">
        <v>39083</v>
      </c>
      <c r="H1768" s="53" t="s">
        <v>20</v>
      </c>
      <c r="I1768" s="53" t="s">
        <v>48</v>
      </c>
      <c r="J1768" s="53" t="s">
        <v>241</v>
      </c>
      <c r="K1768" s="53" t="s">
        <v>23</v>
      </c>
      <c r="L1768" s="19">
        <f>VLOOKUP($A1768,'FtMyers GTs'!$A:$Z,17,0)</f>
        <v>42522</v>
      </c>
      <c r="M1768" s="50">
        <f>VLOOKUP($A1768,'FtMyers GTs'!$A:$Z,24,0)</f>
        <v>10433.753999999999</v>
      </c>
      <c r="N1768" s="50">
        <f>VLOOKUP($A1768,'FtMyers GTs'!$A:$Z,25,0)</f>
        <v>3685.0577804999998</v>
      </c>
      <c r="O1768" s="50">
        <f>VLOOKUP($A1768,'FtMyers GTs'!$A:$Z,26,0)</f>
        <v>6748.6962194999996</v>
      </c>
      <c r="P1768" s="50">
        <f t="shared" si="29"/>
        <v>0</v>
      </c>
    </row>
    <row r="1769" spans="1:16" x14ac:dyDescent="0.25">
      <c r="A1769" s="53">
        <v>82541389</v>
      </c>
      <c r="B1769" s="53" t="s">
        <v>16</v>
      </c>
      <c r="C1769" s="53" t="s">
        <v>17</v>
      </c>
      <c r="D1769" s="53" t="s">
        <v>71</v>
      </c>
      <c r="E1769" s="53" t="s">
        <v>393</v>
      </c>
      <c r="F1769" s="18">
        <v>39083</v>
      </c>
      <c r="G1769" s="19">
        <v>39083</v>
      </c>
      <c r="H1769" s="53" t="s">
        <v>20</v>
      </c>
      <c r="I1769" s="53" t="s">
        <v>48</v>
      </c>
      <c r="J1769" s="53" t="s">
        <v>234</v>
      </c>
      <c r="K1769" s="53" t="s">
        <v>23</v>
      </c>
      <c r="L1769" s="19">
        <f>VLOOKUP($A1769,'FtMyers GTs'!$A:$Z,17,0)</f>
        <v>42522</v>
      </c>
      <c r="M1769" s="50">
        <f>VLOOKUP($A1769,'FtMyers GTs'!$A:$Z,24,0)</f>
        <v>10433.753999999999</v>
      </c>
      <c r="N1769" s="50">
        <f>VLOOKUP($A1769,'FtMyers GTs'!$A:$Z,25,0)</f>
        <v>3685.0577804999998</v>
      </c>
      <c r="O1769" s="50">
        <f>VLOOKUP($A1769,'FtMyers GTs'!$A:$Z,26,0)</f>
        <v>6748.6962194999996</v>
      </c>
      <c r="P1769" s="50">
        <f t="shared" si="29"/>
        <v>0</v>
      </c>
    </row>
    <row r="1770" spans="1:16" x14ac:dyDescent="0.25">
      <c r="A1770" s="53">
        <v>73410764</v>
      </c>
      <c r="B1770" s="53" t="s">
        <v>16</v>
      </c>
      <c r="C1770" s="53" t="s">
        <v>17</v>
      </c>
      <c r="D1770" s="53" t="s">
        <v>71</v>
      </c>
      <c r="E1770" s="53" t="s">
        <v>424</v>
      </c>
      <c r="F1770" s="18">
        <v>38930</v>
      </c>
      <c r="G1770" s="19">
        <v>38930</v>
      </c>
      <c r="H1770" s="53" t="s">
        <v>20</v>
      </c>
      <c r="I1770" s="53" t="s">
        <v>48</v>
      </c>
      <c r="J1770" s="53" t="s">
        <v>234</v>
      </c>
      <c r="K1770" s="53" t="s">
        <v>23</v>
      </c>
      <c r="L1770" s="19">
        <f>VLOOKUP($A1770,'FtMyers GTs'!$A:$Z,17,0)</f>
        <v>42522</v>
      </c>
      <c r="M1770" s="50">
        <f>VLOOKUP($A1770,'FtMyers GTs'!$A:$Z,24,0)</f>
        <v>10761.525</v>
      </c>
      <c r="N1770" s="50">
        <f>VLOOKUP($A1770,'FtMyers GTs'!$A:$Z,25,0)</f>
        <v>4231.1934562499991</v>
      </c>
      <c r="O1770" s="50">
        <f>VLOOKUP($A1770,'FtMyers GTs'!$A:$Z,26,0)</f>
        <v>6530.3315437500005</v>
      </c>
      <c r="P1770" s="50">
        <f t="shared" si="29"/>
        <v>0</v>
      </c>
    </row>
    <row r="1771" spans="1:16" x14ac:dyDescent="0.25">
      <c r="A1771" s="53">
        <v>56548694</v>
      </c>
      <c r="B1771" s="53" t="s">
        <v>16</v>
      </c>
      <c r="C1771" s="53" t="s">
        <v>17</v>
      </c>
      <c r="D1771" s="53" t="s">
        <v>71</v>
      </c>
      <c r="E1771" s="53" t="s">
        <v>391</v>
      </c>
      <c r="F1771" s="18">
        <v>38473</v>
      </c>
      <c r="G1771" s="19">
        <v>38473</v>
      </c>
      <c r="H1771" s="53" t="s">
        <v>20</v>
      </c>
      <c r="I1771" s="53" t="s">
        <v>48</v>
      </c>
      <c r="J1771" s="53" t="s">
        <v>414</v>
      </c>
      <c r="K1771" s="53" t="s">
        <v>23</v>
      </c>
      <c r="L1771" s="19">
        <f>VLOOKUP($A1771,'FtMyers GTs'!$A:$Z,17,0)</f>
        <v>42522</v>
      </c>
      <c r="M1771" s="50">
        <f>VLOOKUP($A1771,'FtMyers GTs'!$A:$Z,24,0)</f>
        <v>10920.330000000002</v>
      </c>
      <c r="N1771" s="50">
        <f>VLOOKUP($A1771,'FtMyers GTs'!$A:$Z,25,0)</f>
        <v>4730.3626725000004</v>
      </c>
      <c r="O1771" s="50">
        <f>VLOOKUP($A1771,'FtMyers GTs'!$A:$Z,26,0)</f>
        <v>6189.9673275000005</v>
      </c>
      <c r="P1771" s="50">
        <f t="shared" si="29"/>
        <v>0</v>
      </c>
    </row>
    <row r="1772" spans="1:16" x14ac:dyDescent="0.25">
      <c r="A1772" s="53">
        <v>63019788</v>
      </c>
      <c r="B1772" s="53" t="s">
        <v>16</v>
      </c>
      <c r="C1772" s="53" t="s">
        <v>17</v>
      </c>
      <c r="D1772" s="53" t="s">
        <v>71</v>
      </c>
      <c r="E1772" s="53" t="s">
        <v>391</v>
      </c>
      <c r="F1772" s="18">
        <v>38626</v>
      </c>
      <c r="G1772" s="19">
        <v>38626</v>
      </c>
      <c r="H1772" s="53" t="s">
        <v>20</v>
      </c>
      <c r="I1772" s="53" t="s">
        <v>48</v>
      </c>
      <c r="J1772" s="53" t="s">
        <v>414</v>
      </c>
      <c r="K1772" s="53" t="s">
        <v>23</v>
      </c>
      <c r="L1772" s="19">
        <f>VLOOKUP($A1772,'FtMyers GTs'!$A:$Z,17,0)</f>
        <v>42522</v>
      </c>
      <c r="M1772" s="50">
        <f>VLOOKUP($A1772,'FtMyers GTs'!$A:$Z,24,0)</f>
        <v>10912.599</v>
      </c>
      <c r="N1772" s="50">
        <f>VLOOKUP($A1772,'FtMyers GTs'!$A:$Z,25,0)</f>
        <v>4727.0149267500001</v>
      </c>
      <c r="O1772" s="50">
        <f>VLOOKUP($A1772,'FtMyers GTs'!$A:$Z,26,0)</f>
        <v>6185.584073250001</v>
      </c>
      <c r="P1772" s="50">
        <f t="shared" si="29"/>
        <v>0</v>
      </c>
    </row>
    <row r="1773" spans="1:16" x14ac:dyDescent="0.25">
      <c r="A1773" s="53">
        <v>53890752</v>
      </c>
      <c r="B1773" s="53" t="s">
        <v>16</v>
      </c>
      <c r="C1773" s="53" t="s">
        <v>17</v>
      </c>
      <c r="D1773" s="53" t="s">
        <v>57</v>
      </c>
      <c r="E1773" s="53" t="s">
        <v>391</v>
      </c>
      <c r="F1773" s="18">
        <v>38353</v>
      </c>
      <c r="G1773" s="19">
        <v>38353</v>
      </c>
      <c r="H1773" s="53" t="s">
        <v>20</v>
      </c>
      <c r="I1773" s="53" t="s">
        <v>59</v>
      </c>
      <c r="J1773" s="53" t="s">
        <v>334</v>
      </c>
      <c r="K1773" s="53" t="s">
        <v>23</v>
      </c>
      <c r="L1773" s="19">
        <f>VLOOKUP($A1773,'FtMyers GTs'!$A:$Z,17,0)</f>
        <v>42522</v>
      </c>
      <c r="M1773" s="50">
        <f>VLOOKUP($A1773,'FtMyers GTs'!$A:$Z,24,0)</f>
        <v>39911.598000000005</v>
      </c>
      <c r="N1773" s="50">
        <f>VLOOKUP($A1773,'FtMyers GTs'!$A:$Z,25,0)</f>
        <v>34417.703367000002</v>
      </c>
      <c r="O1773" s="50">
        <f>VLOOKUP($A1773,'FtMyers GTs'!$A:$Z,26,0)</f>
        <v>5493.894632999999</v>
      </c>
      <c r="P1773" s="50">
        <f t="shared" si="29"/>
        <v>0</v>
      </c>
    </row>
    <row r="1774" spans="1:16" x14ac:dyDescent="0.25">
      <c r="A1774" s="53">
        <v>49565</v>
      </c>
      <c r="B1774" s="53" t="s">
        <v>16</v>
      </c>
      <c r="C1774" s="53" t="s">
        <v>17</v>
      </c>
      <c r="D1774" s="53" t="s">
        <v>45</v>
      </c>
      <c r="E1774" s="53" t="s">
        <v>38</v>
      </c>
      <c r="F1774" s="18">
        <v>33786</v>
      </c>
      <c r="G1774" s="19">
        <v>33786</v>
      </c>
      <c r="H1774" s="53" t="s">
        <v>20</v>
      </c>
      <c r="I1774" s="53" t="s">
        <v>39</v>
      </c>
      <c r="J1774" s="53" t="s">
        <v>156</v>
      </c>
      <c r="K1774" s="53" t="s">
        <v>23</v>
      </c>
      <c r="L1774" s="19">
        <f>VLOOKUP($A1774,'FtMyers GTs'!$A:$Z,17,0)</f>
        <v>42522</v>
      </c>
      <c r="M1774" s="50">
        <f>VLOOKUP($A1774,'FtMyers GTs'!$A:$Z,24,0)</f>
        <v>11610</v>
      </c>
      <c r="N1774" s="50">
        <f>VLOOKUP($A1774,'FtMyers GTs'!$A:$Z,25,0)</f>
        <v>5909.5304999999998</v>
      </c>
      <c r="O1774" s="50">
        <f>VLOOKUP($A1774,'FtMyers GTs'!$A:$Z,26,0)</f>
        <v>5700.4695000000002</v>
      </c>
      <c r="P1774" s="50">
        <f t="shared" si="29"/>
        <v>0</v>
      </c>
    </row>
    <row r="1775" spans="1:16" x14ac:dyDescent="0.25">
      <c r="A1775" s="53">
        <v>656171225</v>
      </c>
      <c r="B1775" s="53" t="s">
        <v>16</v>
      </c>
      <c r="C1775" s="53" t="s">
        <v>236</v>
      </c>
      <c r="D1775" s="53" t="s">
        <v>57</v>
      </c>
      <c r="E1775" s="53" t="s">
        <v>395</v>
      </c>
      <c r="F1775" s="18">
        <v>41244</v>
      </c>
      <c r="G1775" s="19">
        <v>41244</v>
      </c>
      <c r="H1775" s="53" t="s">
        <v>20</v>
      </c>
      <c r="I1775" s="53" t="s">
        <v>59</v>
      </c>
      <c r="J1775" s="53" t="s">
        <v>339</v>
      </c>
      <c r="K1775" s="53" t="s">
        <v>23</v>
      </c>
      <c r="L1775" s="19">
        <f>VLOOKUP($A1775,'FtMyers GTs'!$A:$Z,17,0)</f>
        <v>42522</v>
      </c>
      <c r="M1775" s="50">
        <f>VLOOKUP($A1775,'FtMyers GTs'!$A:$Z,24,0)</f>
        <v>7654.6979999999994</v>
      </c>
      <c r="N1775" s="50">
        <f>VLOOKUP($A1775,'FtMyers GTs'!$A:$Z,25,0)</f>
        <v>2179.2565170000003</v>
      </c>
      <c r="O1775" s="50">
        <f>VLOOKUP($A1775,'FtMyers GTs'!$A:$Z,26,0)</f>
        <v>5475.4414829999996</v>
      </c>
      <c r="P1775" s="50">
        <f t="shared" si="29"/>
        <v>0</v>
      </c>
    </row>
    <row r="1776" spans="1:16" x14ac:dyDescent="0.25">
      <c r="A1776" s="53">
        <v>656171229</v>
      </c>
      <c r="B1776" s="53" t="s">
        <v>16</v>
      </c>
      <c r="C1776" s="53" t="s">
        <v>236</v>
      </c>
      <c r="D1776" s="53" t="s">
        <v>57</v>
      </c>
      <c r="E1776" s="53" t="s">
        <v>395</v>
      </c>
      <c r="F1776" s="18">
        <v>41244</v>
      </c>
      <c r="G1776" s="19">
        <v>41244</v>
      </c>
      <c r="H1776" s="53" t="s">
        <v>20</v>
      </c>
      <c r="I1776" s="53" t="s">
        <v>59</v>
      </c>
      <c r="J1776" s="53" t="s">
        <v>339</v>
      </c>
      <c r="K1776" s="53" t="s">
        <v>23</v>
      </c>
      <c r="L1776" s="19">
        <f>VLOOKUP($A1776,'FtMyers GTs'!$A:$Z,17,0)</f>
        <v>42522</v>
      </c>
      <c r="M1776" s="50">
        <f>VLOOKUP($A1776,'FtMyers GTs'!$A:$Z,24,0)</f>
        <v>7654.509</v>
      </c>
      <c r="N1776" s="50">
        <f>VLOOKUP($A1776,'FtMyers GTs'!$A:$Z,25,0)</f>
        <v>2179.2083985000004</v>
      </c>
      <c r="O1776" s="50">
        <f>VLOOKUP($A1776,'FtMyers GTs'!$A:$Z,26,0)</f>
        <v>5475.3006015000001</v>
      </c>
      <c r="P1776" s="50">
        <f t="shared" si="29"/>
        <v>0</v>
      </c>
    </row>
    <row r="1777" spans="1:16" x14ac:dyDescent="0.25">
      <c r="A1777" s="53">
        <v>49566</v>
      </c>
      <c r="B1777" s="53" t="s">
        <v>16</v>
      </c>
      <c r="C1777" s="53" t="s">
        <v>17</v>
      </c>
      <c r="D1777" s="53" t="s">
        <v>45</v>
      </c>
      <c r="E1777" s="53" t="s">
        <v>138</v>
      </c>
      <c r="F1777" s="18">
        <v>34151</v>
      </c>
      <c r="G1777" s="19">
        <v>34151</v>
      </c>
      <c r="H1777" s="53" t="s">
        <v>20</v>
      </c>
      <c r="I1777" s="53" t="s">
        <v>39</v>
      </c>
      <c r="J1777" s="53" t="s">
        <v>156</v>
      </c>
      <c r="K1777" s="53" t="s">
        <v>23</v>
      </c>
      <c r="L1777" s="19">
        <f>VLOOKUP($A1777,'FtMyers GTs'!$A:$Z,17,0)</f>
        <v>42522</v>
      </c>
      <c r="M1777" s="50">
        <f>VLOOKUP($A1777,'FtMyers GTs'!$A:$Z,24,0)</f>
        <v>10525.428</v>
      </c>
      <c r="N1777" s="50">
        <f>VLOOKUP($A1777,'FtMyers GTs'!$A:$Z,25,0)</f>
        <v>5134.8576329999996</v>
      </c>
      <c r="O1777" s="50">
        <f>VLOOKUP($A1777,'FtMyers GTs'!$A:$Z,26,0)</f>
        <v>5390.5703670000003</v>
      </c>
      <c r="P1777" s="50">
        <f t="shared" si="29"/>
        <v>0</v>
      </c>
    </row>
    <row r="1778" spans="1:16" x14ac:dyDescent="0.25">
      <c r="A1778" s="53">
        <v>102109648</v>
      </c>
      <c r="B1778" s="53" t="s">
        <v>16</v>
      </c>
      <c r="C1778" s="53" t="s">
        <v>17</v>
      </c>
      <c r="D1778" s="53" t="s">
        <v>71</v>
      </c>
      <c r="E1778" s="53" t="s">
        <v>393</v>
      </c>
      <c r="F1778" s="18">
        <v>39142</v>
      </c>
      <c r="G1778" s="19">
        <v>39142</v>
      </c>
      <c r="H1778" s="53" t="s">
        <v>20</v>
      </c>
      <c r="I1778" s="53" t="s">
        <v>48</v>
      </c>
      <c r="J1778" s="53" t="s">
        <v>241</v>
      </c>
      <c r="K1778" s="53" t="s">
        <v>23</v>
      </c>
      <c r="L1778" s="19">
        <f>VLOOKUP($A1778,'FtMyers GTs'!$A:$Z,17,0)</f>
        <v>42522</v>
      </c>
      <c r="M1778" s="50">
        <f>VLOOKUP($A1778,'FtMyers GTs'!$A:$Z,24,0)</f>
        <v>8198.7389999999996</v>
      </c>
      <c r="N1778" s="50">
        <f>VLOOKUP($A1778,'FtMyers GTs'!$A:$Z,25,0)</f>
        <v>2895.6786817500001</v>
      </c>
      <c r="O1778" s="50">
        <f>VLOOKUP($A1778,'FtMyers GTs'!$A:$Z,26,0)</f>
        <v>5303.060318249999</v>
      </c>
      <c r="P1778" s="50">
        <f t="shared" si="29"/>
        <v>0</v>
      </c>
    </row>
    <row r="1779" spans="1:16" x14ac:dyDescent="0.25">
      <c r="A1779" s="53">
        <v>86310586</v>
      </c>
      <c r="B1779" s="53" t="s">
        <v>16</v>
      </c>
      <c r="C1779" s="53" t="s">
        <v>236</v>
      </c>
      <c r="D1779" s="53" t="s">
        <v>71</v>
      </c>
      <c r="E1779" s="53" t="s">
        <v>393</v>
      </c>
      <c r="F1779" s="18">
        <v>39264</v>
      </c>
      <c r="G1779" s="19">
        <v>39295</v>
      </c>
      <c r="H1779" s="53" t="s">
        <v>20</v>
      </c>
      <c r="I1779" s="53" t="s">
        <v>48</v>
      </c>
      <c r="J1779" s="53" t="s">
        <v>241</v>
      </c>
      <c r="K1779" s="53" t="s">
        <v>23</v>
      </c>
      <c r="L1779" s="19">
        <f>VLOOKUP($A1779,'FtMyers GTs'!$A:$Z,17,0)</f>
        <v>42522</v>
      </c>
      <c r="M1779" s="50">
        <f>VLOOKUP($A1779,'FtMyers GTs'!$A:$Z,24,0)</f>
        <v>8195.2379999999994</v>
      </c>
      <c r="N1779" s="50">
        <f>VLOOKUP($A1779,'FtMyers GTs'!$A:$Z,25,0)</f>
        <v>2894.4452835000002</v>
      </c>
      <c r="O1779" s="50">
        <f>VLOOKUP($A1779,'FtMyers GTs'!$A:$Z,26,0)</f>
        <v>5300.7927164999992</v>
      </c>
      <c r="P1779" s="50">
        <f t="shared" si="29"/>
        <v>0</v>
      </c>
    </row>
    <row r="1780" spans="1:16" x14ac:dyDescent="0.25">
      <c r="A1780" s="53">
        <v>72817470</v>
      </c>
      <c r="B1780" s="53" t="s">
        <v>16</v>
      </c>
      <c r="C1780" s="53" t="s">
        <v>17</v>
      </c>
      <c r="D1780" s="53" t="s">
        <v>71</v>
      </c>
      <c r="E1780" s="53" t="s">
        <v>424</v>
      </c>
      <c r="F1780" s="18">
        <v>38869</v>
      </c>
      <c r="G1780" s="19">
        <v>38869</v>
      </c>
      <c r="H1780" s="53" t="s">
        <v>20</v>
      </c>
      <c r="I1780" s="53" t="s">
        <v>48</v>
      </c>
      <c r="J1780" s="53" t="s">
        <v>241</v>
      </c>
      <c r="K1780" s="53" t="s">
        <v>23</v>
      </c>
      <c r="L1780" s="19">
        <f>VLOOKUP($A1780,'FtMyers GTs'!$A:$Z,17,0)</f>
        <v>42522</v>
      </c>
      <c r="M1780" s="50">
        <f>VLOOKUP($A1780,'FtMyers GTs'!$A:$Z,24,0)</f>
        <v>8483.85</v>
      </c>
      <c r="N1780" s="50">
        <f>VLOOKUP($A1780,'FtMyers GTs'!$A:$Z,25,0)</f>
        <v>3335.6665125000004</v>
      </c>
      <c r="O1780" s="50">
        <f>VLOOKUP($A1780,'FtMyers GTs'!$A:$Z,26,0)</f>
        <v>5148.1834874999995</v>
      </c>
      <c r="P1780" s="50">
        <f t="shared" si="29"/>
        <v>0</v>
      </c>
    </row>
    <row r="1781" spans="1:16" x14ac:dyDescent="0.25">
      <c r="A1781" s="53">
        <v>73410767</v>
      </c>
      <c r="B1781" s="53" t="s">
        <v>16</v>
      </c>
      <c r="C1781" s="53" t="s">
        <v>17</v>
      </c>
      <c r="D1781" s="53" t="s">
        <v>71</v>
      </c>
      <c r="E1781" s="53" t="s">
        <v>424</v>
      </c>
      <c r="F1781" s="18">
        <v>38930</v>
      </c>
      <c r="G1781" s="19">
        <v>38930</v>
      </c>
      <c r="H1781" s="53" t="s">
        <v>20</v>
      </c>
      <c r="I1781" s="53" t="s">
        <v>48</v>
      </c>
      <c r="J1781" s="53" t="s">
        <v>414</v>
      </c>
      <c r="K1781" s="53" t="s">
        <v>23</v>
      </c>
      <c r="L1781" s="19">
        <f>VLOOKUP($A1781,'FtMyers GTs'!$A:$Z,17,0)</f>
        <v>42522</v>
      </c>
      <c r="M1781" s="50">
        <f>VLOOKUP($A1781,'FtMyers GTs'!$A:$Z,24,0)</f>
        <v>8114.7240000000011</v>
      </c>
      <c r="N1781" s="50">
        <f>VLOOKUP($A1781,'FtMyers GTs'!$A:$Z,25,0)</f>
        <v>3190.527333</v>
      </c>
      <c r="O1781" s="50">
        <f>VLOOKUP($A1781,'FtMyers GTs'!$A:$Z,26,0)</f>
        <v>4924.1966670000002</v>
      </c>
      <c r="P1781" s="50">
        <f t="shared" si="29"/>
        <v>0</v>
      </c>
    </row>
    <row r="1782" spans="1:16" x14ac:dyDescent="0.25">
      <c r="A1782" s="53">
        <v>56562396</v>
      </c>
      <c r="B1782" s="53" t="s">
        <v>16</v>
      </c>
      <c r="C1782" s="53" t="s">
        <v>17</v>
      </c>
      <c r="D1782" s="53" t="s">
        <v>71</v>
      </c>
      <c r="E1782" s="53" t="s">
        <v>391</v>
      </c>
      <c r="F1782" s="18">
        <v>38384</v>
      </c>
      <c r="G1782" s="19">
        <v>38384</v>
      </c>
      <c r="H1782" s="53" t="s">
        <v>20</v>
      </c>
      <c r="I1782" s="53" t="s">
        <v>48</v>
      </c>
      <c r="J1782" s="53" t="s">
        <v>414</v>
      </c>
      <c r="K1782" s="53" t="s">
        <v>23</v>
      </c>
      <c r="L1782" s="19">
        <f>VLOOKUP($A1782,'FtMyers GTs'!$A:$Z,17,0)</f>
        <v>42522</v>
      </c>
      <c r="M1782" s="50">
        <f>VLOOKUP($A1782,'FtMyers GTs'!$A:$Z,24,0)</f>
        <v>8269.7309999999998</v>
      </c>
      <c r="N1782" s="50">
        <f>VLOOKUP($A1782,'FtMyers GTs'!$A:$Z,25,0)</f>
        <v>3582.2022457500002</v>
      </c>
      <c r="O1782" s="50">
        <f>VLOOKUP($A1782,'FtMyers GTs'!$A:$Z,26,0)</f>
        <v>4687.52875425</v>
      </c>
      <c r="P1782" s="50">
        <f t="shared" si="29"/>
        <v>0</v>
      </c>
    </row>
    <row r="1783" spans="1:16" x14ac:dyDescent="0.25">
      <c r="A1783" s="53">
        <v>56562395</v>
      </c>
      <c r="B1783" s="53" t="s">
        <v>16</v>
      </c>
      <c r="C1783" s="53" t="s">
        <v>17</v>
      </c>
      <c r="D1783" s="53" t="s">
        <v>71</v>
      </c>
      <c r="E1783" s="53" t="s">
        <v>391</v>
      </c>
      <c r="F1783" s="18">
        <v>38384</v>
      </c>
      <c r="G1783" s="19">
        <v>38384</v>
      </c>
      <c r="H1783" s="53" t="s">
        <v>20</v>
      </c>
      <c r="I1783" s="53" t="s">
        <v>48</v>
      </c>
      <c r="J1783" s="53" t="s">
        <v>241</v>
      </c>
      <c r="K1783" s="53" t="s">
        <v>23</v>
      </c>
      <c r="L1783" s="19">
        <f>VLOOKUP($A1783,'FtMyers GTs'!$A:$Z,17,0)</f>
        <v>42522</v>
      </c>
      <c r="M1783" s="50">
        <f>VLOOKUP($A1783,'FtMyers GTs'!$A:$Z,24,0)</f>
        <v>8269.7129999999997</v>
      </c>
      <c r="N1783" s="50">
        <f>VLOOKUP($A1783,'FtMyers GTs'!$A:$Z,25,0)</f>
        <v>3582.1928272499999</v>
      </c>
      <c r="O1783" s="50">
        <f>VLOOKUP($A1783,'FtMyers GTs'!$A:$Z,26,0)</f>
        <v>4687.5201727499998</v>
      </c>
      <c r="P1783" s="50">
        <f t="shared" si="29"/>
        <v>0</v>
      </c>
    </row>
    <row r="1784" spans="1:16" x14ac:dyDescent="0.25">
      <c r="A1784" s="53">
        <v>56562372</v>
      </c>
      <c r="B1784" s="53" t="s">
        <v>16</v>
      </c>
      <c r="C1784" s="53" t="s">
        <v>17</v>
      </c>
      <c r="D1784" s="53" t="s">
        <v>71</v>
      </c>
      <c r="E1784" s="53" t="s">
        <v>391</v>
      </c>
      <c r="F1784" s="18">
        <v>38384</v>
      </c>
      <c r="G1784" s="19">
        <v>38384</v>
      </c>
      <c r="H1784" s="53" t="s">
        <v>20</v>
      </c>
      <c r="I1784" s="53" t="s">
        <v>48</v>
      </c>
      <c r="J1784" s="53" t="s">
        <v>234</v>
      </c>
      <c r="K1784" s="53" t="s">
        <v>23</v>
      </c>
      <c r="L1784" s="19">
        <f>VLOOKUP($A1784,'FtMyers GTs'!$A:$Z,17,0)</f>
        <v>42522</v>
      </c>
      <c r="M1784" s="50">
        <f>VLOOKUP($A1784,'FtMyers GTs'!$A:$Z,24,0)</f>
        <v>8269.7129999999997</v>
      </c>
      <c r="N1784" s="50">
        <f>VLOOKUP($A1784,'FtMyers GTs'!$A:$Z,25,0)</f>
        <v>3582.1928272499999</v>
      </c>
      <c r="O1784" s="50">
        <f>VLOOKUP($A1784,'FtMyers GTs'!$A:$Z,26,0)</f>
        <v>4687.5201727499998</v>
      </c>
      <c r="P1784" s="50">
        <f t="shared" si="29"/>
        <v>0</v>
      </c>
    </row>
    <row r="1785" spans="1:16" x14ac:dyDescent="0.25">
      <c r="A1785" s="53">
        <v>57163277</v>
      </c>
      <c r="B1785" s="53" t="s">
        <v>16</v>
      </c>
      <c r="C1785" s="53" t="s">
        <v>17</v>
      </c>
      <c r="D1785" s="53" t="s">
        <v>71</v>
      </c>
      <c r="E1785" s="53" t="s">
        <v>391</v>
      </c>
      <c r="F1785" s="18">
        <v>38384</v>
      </c>
      <c r="G1785" s="19">
        <v>38384</v>
      </c>
      <c r="H1785" s="53" t="s">
        <v>20</v>
      </c>
      <c r="I1785" s="53" t="s">
        <v>48</v>
      </c>
      <c r="J1785" s="53" t="s">
        <v>241</v>
      </c>
      <c r="K1785" s="53" t="s">
        <v>23</v>
      </c>
      <c r="L1785" s="19">
        <f>VLOOKUP($A1785,'FtMyers GTs'!$A:$Z,17,0)</f>
        <v>42522</v>
      </c>
      <c r="M1785" s="50">
        <f>VLOOKUP($A1785,'FtMyers GTs'!$A:$Z,24,0)</f>
        <v>8168.7960000000003</v>
      </c>
      <c r="N1785" s="50">
        <f>VLOOKUP($A1785,'FtMyers GTs'!$A:$Z,25,0)</f>
        <v>3538.4825070000002</v>
      </c>
      <c r="O1785" s="50">
        <f>VLOOKUP($A1785,'FtMyers GTs'!$A:$Z,26,0)</f>
        <v>4630.3134930000006</v>
      </c>
      <c r="P1785" s="50">
        <f t="shared" si="29"/>
        <v>0</v>
      </c>
    </row>
    <row r="1786" spans="1:16" x14ac:dyDescent="0.25">
      <c r="A1786" s="53">
        <v>57163258</v>
      </c>
      <c r="B1786" s="53" t="s">
        <v>16</v>
      </c>
      <c r="C1786" s="53" t="s">
        <v>17</v>
      </c>
      <c r="D1786" s="53" t="s">
        <v>71</v>
      </c>
      <c r="E1786" s="53" t="s">
        <v>391</v>
      </c>
      <c r="F1786" s="18">
        <v>38384</v>
      </c>
      <c r="G1786" s="19">
        <v>38384</v>
      </c>
      <c r="H1786" s="53" t="s">
        <v>20</v>
      </c>
      <c r="I1786" s="53" t="s">
        <v>48</v>
      </c>
      <c r="J1786" s="53" t="s">
        <v>234</v>
      </c>
      <c r="K1786" s="53" t="s">
        <v>23</v>
      </c>
      <c r="L1786" s="19">
        <f>VLOOKUP($A1786,'FtMyers GTs'!$A:$Z,17,0)</f>
        <v>42522</v>
      </c>
      <c r="M1786" s="50">
        <f>VLOOKUP($A1786,'FtMyers GTs'!$A:$Z,24,0)</f>
        <v>8168.7960000000003</v>
      </c>
      <c r="N1786" s="50">
        <f>VLOOKUP($A1786,'FtMyers GTs'!$A:$Z,25,0)</f>
        <v>3538.4825070000002</v>
      </c>
      <c r="O1786" s="50">
        <f>VLOOKUP($A1786,'FtMyers GTs'!$A:$Z,26,0)</f>
        <v>4630.3134930000006</v>
      </c>
      <c r="P1786" s="50">
        <f t="shared" si="29"/>
        <v>0</v>
      </c>
    </row>
    <row r="1787" spans="1:16" x14ac:dyDescent="0.25">
      <c r="A1787" s="53">
        <v>57163278</v>
      </c>
      <c r="B1787" s="53" t="s">
        <v>16</v>
      </c>
      <c r="C1787" s="53" t="s">
        <v>17</v>
      </c>
      <c r="D1787" s="53" t="s">
        <v>71</v>
      </c>
      <c r="E1787" s="53" t="s">
        <v>391</v>
      </c>
      <c r="F1787" s="18">
        <v>38384</v>
      </c>
      <c r="G1787" s="19">
        <v>38384</v>
      </c>
      <c r="H1787" s="53" t="s">
        <v>20</v>
      </c>
      <c r="I1787" s="53" t="s">
        <v>48</v>
      </c>
      <c r="J1787" s="53" t="s">
        <v>414</v>
      </c>
      <c r="K1787" s="53" t="s">
        <v>23</v>
      </c>
      <c r="L1787" s="19">
        <f>VLOOKUP($A1787,'FtMyers GTs'!$A:$Z,17,0)</f>
        <v>42522</v>
      </c>
      <c r="M1787" s="50">
        <f>VLOOKUP($A1787,'FtMyers GTs'!$A:$Z,24,0)</f>
        <v>8168.7870000000003</v>
      </c>
      <c r="N1787" s="50">
        <f>VLOOKUP($A1787,'FtMyers GTs'!$A:$Z,25,0)</f>
        <v>3538.4732977500003</v>
      </c>
      <c r="O1787" s="50">
        <f>VLOOKUP($A1787,'FtMyers GTs'!$A:$Z,26,0)</f>
        <v>4630.3137022500005</v>
      </c>
      <c r="P1787" s="50">
        <f t="shared" si="29"/>
        <v>0</v>
      </c>
    </row>
    <row r="1788" spans="1:16" x14ac:dyDescent="0.25">
      <c r="A1788" s="53">
        <v>71324367</v>
      </c>
      <c r="B1788" s="53" t="s">
        <v>16</v>
      </c>
      <c r="C1788" s="53" t="s">
        <v>17</v>
      </c>
      <c r="D1788" s="53" t="s">
        <v>71</v>
      </c>
      <c r="E1788" s="53" t="s">
        <v>424</v>
      </c>
      <c r="F1788" s="18">
        <v>38838</v>
      </c>
      <c r="G1788" s="19">
        <v>38838</v>
      </c>
      <c r="H1788" s="53" t="s">
        <v>20</v>
      </c>
      <c r="I1788" s="53" t="s">
        <v>48</v>
      </c>
      <c r="J1788" s="53" t="s">
        <v>241</v>
      </c>
      <c r="K1788" s="53" t="s">
        <v>23</v>
      </c>
      <c r="L1788" s="19">
        <f>VLOOKUP($A1788,'FtMyers GTs'!$A:$Z,17,0)</f>
        <v>42522</v>
      </c>
      <c r="M1788" s="50">
        <f>VLOOKUP($A1788,'FtMyers GTs'!$A:$Z,24,0)</f>
        <v>7312.0860000000002</v>
      </c>
      <c r="N1788" s="50">
        <f>VLOOKUP($A1788,'FtMyers GTs'!$A:$Z,25,0)</f>
        <v>2874.9469994999999</v>
      </c>
      <c r="O1788" s="50">
        <f>VLOOKUP($A1788,'FtMyers GTs'!$A:$Z,26,0)</f>
        <v>4437.1390005000003</v>
      </c>
      <c r="P1788" s="50">
        <f t="shared" si="29"/>
        <v>0</v>
      </c>
    </row>
    <row r="1789" spans="1:16" x14ac:dyDescent="0.25">
      <c r="A1789" s="53">
        <v>677839578</v>
      </c>
      <c r="B1789" s="53" t="s">
        <v>16</v>
      </c>
      <c r="C1789" s="53" t="s">
        <v>17</v>
      </c>
      <c r="D1789" s="53" t="s">
        <v>45</v>
      </c>
      <c r="E1789" s="53" t="s">
        <v>477</v>
      </c>
      <c r="F1789" s="18">
        <v>41518</v>
      </c>
      <c r="G1789" s="19">
        <v>41275</v>
      </c>
      <c r="H1789" s="53" t="s">
        <v>20</v>
      </c>
      <c r="I1789" s="53" t="s">
        <v>39</v>
      </c>
      <c r="J1789" s="53" t="s">
        <v>492</v>
      </c>
      <c r="K1789" s="53" t="s">
        <v>23</v>
      </c>
      <c r="L1789" s="19">
        <f>VLOOKUP($A1789,'FtMyers GTs'!$A:$Z,17,0)</f>
        <v>42522</v>
      </c>
      <c r="M1789" s="50">
        <f>VLOOKUP($A1789,'FtMyers GTs'!$A:$Z,24,0)</f>
        <v>4746.2760000000007</v>
      </c>
      <c r="N1789" s="50">
        <f>VLOOKUP($A1789,'FtMyers GTs'!$A:$Z,25,0)</f>
        <v>307.746261</v>
      </c>
      <c r="O1789" s="50">
        <f>VLOOKUP($A1789,'FtMyers GTs'!$A:$Z,26,0)</f>
        <v>4438.5297390000005</v>
      </c>
      <c r="P1789" s="50">
        <f t="shared" si="29"/>
        <v>0</v>
      </c>
    </row>
    <row r="1790" spans="1:16" x14ac:dyDescent="0.25">
      <c r="A1790" s="53">
        <v>50016</v>
      </c>
      <c r="B1790" s="53" t="s">
        <v>16</v>
      </c>
      <c r="C1790" s="53" t="s">
        <v>17</v>
      </c>
      <c r="D1790" s="53" t="s">
        <v>45</v>
      </c>
      <c r="E1790" s="53" t="s">
        <v>28</v>
      </c>
      <c r="F1790" s="18">
        <v>27211</v>
      </c>
      <c r="G1790" s="19">
        <v>27211</v>
      </c>
      <c r="H1790" s="53" t="s">
        <v>20</v>
      </c>
      <c r="I1790" s="53" t="s">
        <v>39</v>
      </c>
      <c r="J1790" s="53" t="s">
        <v>186</v>
      </c>
      <c r="K1790" s="53" t="s">
        <v>23</v>
      </c>
      <c r="L1790" s="19">
        <f>VLOOKUP($A1790,'FtMyers GTs'!$A:$Z,17,0)</f>
        <v>42522</v>
      </c>
      <c r="M1790" s="50">
        <f>VLOOKUP($A1790,'FtMyers GTs'!$A:$Z,24,0)</f>
        <v>33807.870000000003</v>
      </c>
      <c r="N1790" s="50">
        <f>VLOOKUP($A1790,'FtMyers GTs'!$A:$Z,25,0)</f>
        <v>30079.389757499997</v>
      </c>
      <c r="O1790" s="50">
        <f>VLOOKUP($A1790,'FtMyers GTs'!$A:$Z,26,0)</f>
        <v>3728.4802425000066</v>
      </c>
      <c r="P1790" s="50">
        <f t="shared" si="29"/>
        <v>0</v>
      </c>
    </row>
    <row r="1791" spans="1:16" x14ac:dyDescent="0.25">
      <c r="A1791" s="53">
        <v>49531</v>
      </c>
      <c r="B1791" s="53" t="s">
        <v>16</v>
      </c>
      <c r="C1791" s="53" t="s">
        <v>17</v>
      </c>
      <c r="D1791" s="53" t="s">
        <v>45</v>
      </c>
      <c r="E1791" s="53" t="s">
        <v>28</v>
      </c>
      <c r="F1791" s="18">
        <v>27211</v>
      </c>
      <c r="G1791" s="19">
        <v>27211</v>
      </c>
      <c r="H1791" s="53" t="s">
        <v>20</v>
      </c>
      <c r="I1791" s="53" t="s">
        <v>39</v>
      </c>
      <c r="J1791" s="53" t="s">
        <v>155</v>
      </c>
      <c r="K1791" s="53" t="s">
        <v>23</v>
      </c>
      <c r="L1791" s="19">
        <f>VLOOKUP($A1791,'FtMyers GTs'!$A:$Z,17,0)</f>
        <v>42522</v>
      </c>
      <c r="M1791" s="50">
        <f>VLOOKUP($A1791,'FtMyers GTs'!$A:$Z,24,0)</f>
        <v>33120.603000000003</v>
      </c>
      <c r="N1791" s="50">
        <f>VLOOKUP($A1791,'FtMyers GTs'!$A:$Z,25,0)</f>
        <v>29467.918401750001</v>
      </c>
      <c r="O1791" s="50">
        <f>VLOOKUP($A1791,'FtMyers GTs'!$A:$Z,26,0)</f>
        <v>3652.6845982499976</v>
      </c>
      <c r="P1791" s="50">
        <f t="shared" si="29"/>
        <v>4.0927261579781771E-12</v>
      </c>
    </row>
    <row r="1792" spans="1:16" x14ac:dyDescent="0.25">
      <c r="A1792" s="53">
        <v>71324368</v>
      </c>
      <c r="B1792" s="53" t="s">
        <v>16</v>
      </c>
      <c r="C1792" s="53" t="s">
        <v>17</v>
      </c>
      <c r="D1792" s="53" t="s">
        <v>71</v>
      </c>
      <c r="E1792" s="53" t="s">
        <v>424</v>
      </c>
      <c r="F1792" s="18">
        <v>38838</v>
      </c>
      <c r="G1792" s="19">
        <v>38838</v>
      </c>
      <c r="H1792" s="53" t="s">
        <v>20</v>
      </c>
      <c r="I1792" s="53" t="s">
        <v>48</v>
      </c>
      <c r="J1792" s="53" t="s">
        <v>414</v>
      </c>
      <c r="K1792" s="53" t="s">
        <v>23</v>
      </c>
      <c r="L1792" s="19">
        <f>VLOOKUP($A1792,'FtMyers GTs'!$A:$Z,17,0)</f>
        <v>42522</v>
      </c>
      <c r="M1792" s="50">
        <f>VLOOKUP($A1792,'FtMyers GTs'!$A:$Z,24,0)</f>
        <v>6727.0950000000003</v>
      </c>
      <c r="N1792" s="50">
        <f>VLOOKUP($A1792,'FtMyers GTs'!$A:$Z,25,0)</f>
        <v>2644.94995875</v>
      </c>
      <c r="O1792" s="50">
        <f>VLOOKUP($A1792,'FtMyers GTs'!$A:$Z,26,0)</f>
        <v>4082.1450412499998</v>
      </c>
      <c r="P1792" s="50">
        <f t="shared" si="29"/>
        <v>0</v>
      </c>
    </row>
    <row r="1793" spans="1:16" x14ac:dyDescent="0.25">
      <c r="A1793" s="53">
        <v>49692</v>
      </c>
      <c r="B1793" s="53" t="s">
        <v>16</v>
      </c>
      <c r="C1793" s="53" t="s">
        <v>17</v>
      </c>
      <c r="D1793" s="53" t="s">
        <v>45</v>
      </c>
      <c r="E1793" s="53" t="s">
        <v>28</v>
      </c>
      <c r="F1793" s="18">
        <v>27211</v>
      </c>
      <c r="G1793" s="19">
        <v>27211</v>
      </c>
      <c r="H1793" s="53" t="s">
        <v>20</v>
      </c>
      <c r="I1793" s="53" t="s">
        <v>39</v>
      </c>
      <c r="J1793" s="53" t="s">
        <v>164</v>
      </c>
      <c r="K1793" s="53" t="s">
        <v>23</v>
      </c>
      <c r="L1793" s="19">
        <f>VLOOKUP($A1793,'FtMyers GTs'!$A:$Z,17,0)</f>
        <v>42522</v>
      </c>
      <c r="M1793" s="50">
        <f>VLOOKUP($A1793,'FtMyers GTs'!$A:$Z,24,0)</f>
        <v>32730.3</v>
      </c>
      <c r="N1793" s="50">
        <f>VLOOKUP($A1793,'FtMyers GTs'!$A:$Z,25,0)</f>
        <v>29120.652675000001</v>
      </c>
      <c r="O1793" s="50">
        <f>VLOOKUP($A1793,'FtMyers GTs'!$A:$Z,26,0)</f>
        <v>3609.6473249999985</v>
      </c>
      <c r="P1793" s="50">
        <f t="shared" si="29"/>
        <v>0</v>
      </c>
    </row>
    <row r="1794" spans="1:16" x14ac:dyDescent="0.25">
      <c r="A1794" s="53">
        <v>71324344</v>
      </c>
      <c r="B1794" s="53" t="s">
        <v>16</v>
      </c>
      <c r="C1794" s="53" t="s">
        <v>17</v>
      </c>
      <c r="D1794" s="53" t="s">
        <v>71</v>
      </c>
      <c r="E1794" s="53" t="s">
        <v>424</v>
      </c>
      <c r="F1794" s="18">
        <v>38838</v>
      </c>
      <c r="G1794" s="19">
        <v>38838</v>
      </c>
      <c r="H1794" s="53" t="s">
        <v>20</v>
      </c>
      <c r="I1794" s="53" t="s">
        <v>48</v>
      </c>
      <c r="J1794" s="53" t="s">
        <v>234</v>
      </c>
      <c r="K1794" s="53" t="s">
        <v>23</v>
      </c>
      <c r="L1794" s="19">
        <f>VLOOKUP($A1794,'FtMyers GTs'!$A:$Z,17,0)</f>
        <v>42522</v>
      </c>
      <c r="M1794" s="50">
        <f>VLOOKUP($A1794,'FtMyers GTs'!$A:$Z,24,0)</f>
        <v>6434.64</v>
      </c>
      <c r="N1794" s="50">
        <f>VLOOKUP($A1794,'FtMyers GTs'!$A:$Z,25,0)</f>
        <v>2529.9613800000002</v>
      </c>
      <c r="O1794" s="50">
        <f>VLOOKUP($A1794,'FtMyers GTs'!$A:$Z,26,0)</f>
        <v>3904.6786200000006</v>
      </c>
      <c r="P1794" s="50">
        <f t="shared" si="29"/>
        <v>0</v>
      </c>
    </row>
    <row r="1795" spans="1:16" x14ac:dyDescent="0.25">
      <c r="A1795" s="53">
        <v>49611</v>
      </c>
      <c r="B1795" s="53" t="s">
        <v>16</v>
      </c>
      <c r="C1795" s="53" t="s">
        <v>17</v>
      </c>
      <c r="D1795" s="53" t="s">
        <v>45</v>
      </c>
      <c r="E1795" s="53" t="s">
        <v>19</v>
      </c>
      <c r="F1795" s="18">
        <v>29403</v>
      </c>
      <c r="G1795" s="19">
        <v>29403</v>
      </c>
      <c r="H1795" s="53" t="s">
        <v>20</v>
      </c>
      <c r="I1795" s="53" t="s">
        <v>39</v>
      </c>
      <c r="J1795" s="53" t="s">
        <v>162</v>
      </c>
      <c r="K1795" s="53" t="s">
        <v>23</v>
      </c>
      <c r="L1795" s="19">
        <f>VLOOKUP($A1795,'FtMyers GTs'!$A:$Z,17,0)</f>
        <v>42522</v>
      </c>
      <c r="M1795" s="50">
        <f>VLOOKUP($A1795,'FtMyers GTs'!$A:$Z,24,0)</f>
        <v>15620.4</v>
      </c>
      <c r="N1795" s="50">
        <f>VLOOKUP($A1795,'FtMyers GTs'!$A:$Z,25,0)</f>
        <v>11915.4159</v>
      </c>
      <c r="O1795" s="50">
        <f>VLOOKUP($A1795,'FtMyers GTs'!$A:$Z,26,0)</f>
        <v>3704.984100000001</v>
      </c>
      <c r="P1795" s="50">
        <f t="shared" si="29"/>
        <v>0</v>
      </c>
    </row>
    <row r="1796" spans="1:16" x14ac:dyDescent="0.25">
      <c r="A1796" s="53">
        <v>49136</v>
      </c>
      <c r="B1796" s="53" t="s">
        <v>16</v>
      </c>
      <c r="C1796" s="53" t="s">
        <v>17</v>
      </c>
      <c r="D1796" s="53" t="s">
        <v>45</v>
      </c>
      <c r="E1796" s="53" t="s">
        <v>28</v>
      </c>
      <c r="F1796" s="18">
        <v>27211</v>
      </c>
      <c r="G1796" s="19">
        <v>27211</v>
      </c>
      <c r="H1796" s="53" t="s">
        <v>20</v>
      </c>
      <c r="I1796" s="53" t="s">
        <v>39</v>
      </c>
      <c r="J1796" s="53" t="s">
        <v>128</v>
      </c>
      <c r="K1796" s="53" t="s">
        <v>23</v>
      </c>
      <c r="L1796" s="19">
        <f>VLOOKUP($A1796,'FtMyers GTs'!$A:$Z,17,0)</f>
        <v>42522</v>
      </c>
      <c r="M1796" s="50">
        <f>VLOOKUP($A1796,'FtMyers GTs'!$A:$Z,24,0)</f>
        <v>30545.55</v>
      </c>
      <c r="N1796" s="50">
        <f>VLOOKUP($A1796,'FtMyers GTs'!$A:$Z,25,0)</f>
        <v>27176.846737500004</v>
      </c>
      <c r="O1796" s="50">
        <f>VLOOKUP($A1796,'FtMyers GTs'!$A:$Z,26,0)</f>
        <v>3368.7032624999979</v>
      </c>
      <c r="P1796" s="50">
        <f t="shared" si="29"/>
        <v>0</v>
      </c>
    </row>
    <row r="1797" spans="1:16" x14ac:dyDescent="0.25">
      <c r="A1797" s="53">
        <v>56560427</v>
      </c>
      <c r="B1797" s="53" t="s">
        <v>16</v>
      </c>
      <c r="C1797" s="53" t="s">
        <v>17</v>
      </c>
      <c r="D1797" s="53" t="s">
        <v>71</v>
      </c>
      <c r="E1797" s="53" t="s">
        <v>391</v>
      </c>
      <c r="F1797" s="18">
        <v>38353</v>
      </c>
      <c r="G1797" s="19">
        <v>38353</v>
      </c>
      <c r="H1797" s="53" t="s">
        <v>20</v>
      </c>
      <c r="I1797" s="53" t="s">
        <v>48</v>
      </c>
      <c r="J1797" s="53" t="s">
        <v>241</v>
      </c>
      <c r="K1797" s="53" t="s">
        <v>23</v>
      </c>
      <c r="L1797" s="19">
        <f>VLOOKUP($A1797,'FtMyers GTs'!$A:$Z,17,0)</f>
        <v>42522</v>
      </c>
      <c r="M1797" s="50">
        <f>VLOOKUP($A1797,'FtMyers GTs'!$A:$Z,24,0)</f>
        <v>6560.5320000000002</v>
      </c>
      <c r="N1797" s="50">
        <f>VLOOKUP($A1797,'FtMyers GTs'!$A:$Z,25,0)</f>
        <v>2841.8313690000004</v>
      </c>
      <c r="O1797" s="50">
        <f>VLOOKUP($A1797,'FtMyers GTs'!$A:$Z,26,0)</f>
        <v>3718.7006309999992</v>
      </c>
      <c r="P1797" s="50">
        <f t="shared" si="29"/>
        <v>0</v>
      </c>
    </row>
    <row r="1798" spans="1:16" x14ac:dyDescent="0.25">
      <c r="A1798" s="53">
        <v>56548697</v>
      </c>
      <c r="B1798" s="53" t="s">
        <v>16</v>
      </c>
      <c r="C1798" s="53" t="s">
        <v>17</v>
      </c>
      <c r="D1798" s="53" t="s">
        <v>71</v>
      </c>
      <c r="E1798" s="53" t="s">
        <v>391</v>
      </c>
      <c r="F1798" s="18">
        <v>38473</v>
      </c>
      <c r="G1798" s="19">
        <v>38473</v>
      </c>
      <c r="H1798" s="53" t="s">
        <v>20</v>
      </c>
      <c r="I1798" s="53" t="s">
        <v>48</v>
      </c>
      <c r="J1798" s="53" t="s">
        <v>241</v>
      </c>
      <c r="K1798" s="53" t="s">
        <v>23</v>
      </c>
      <c r="L1798" s="19">
        <f>VLOOKUP($A1798,'FtMyers GTs'!$A:$Z,17,0)</f>
        <v>42522</v>
      </c>
      <c r="M1798" s="50">
        <f>VLOOKUP($A1798,'FtMyers GTs'!$A:$Z,24,0)</f>
        <v>6517.9890000000005</v>
      </c>
      <c r="N1798" s="50">
        <f>VLOOKUP($A1798,'FtMyers GTs'!$A:$Z,25,0)</f>
        <v>2823.4002442500005</v>
      </c>
      <c r="O1798" s="50">
        <f>VLOOKUP($A1798,'FtMyers GTs'!$A:$Z,26,0)</f>
        <v>3694.58875575</v>
      </c>
      <c r="P1798" s="50">
        <f t="shared" si="29"/>
        <v>0</v>
      </c>
    </row>
    <row r="1799" spans="1:16" x14ac:dyDescent="0.25">
      <c r="A1799" s="53">
        <v>63019791</v>
      </c>
      <c r="B1799" s="53" t="s">
        <v>16</v>
      </c>
      <c r="C1799" s="53" t="s">
        <v>17</v>
      </c>
      <c r="D1799" s="53" t="s">
        <v>71</v>
      </c>
      <c r="E1799" s="53" t="s">
        <v>391</v>
      </c>
      <c r="F1799" s="18">
        <v>38626</v>
      </c>
      <c r="G1799" s="19">
        <v>38626</v>
      </c>
      <c r="H1799" s="53" t="s">
        <v>20</v>
      </c>
      <c r="I1799" s="53" t="s">
        <v>48</v>
      </c>
      <c r="J1799" s="53" t="s">
        <v>241</v>
      </c>
      <c r="K1799" s="53" t="s">
        <v>23</v>
      </c>
      <c r="L1799" s="19">
        <f>VLOOKUP($A1799,'FtMyers GTs'!$A:$Z,17,0)</f>
        <v>42522</v>
      </c>
      <c r="M1799" s="50">
        <f>VLOOKUP($A1799,'FtMyers GTs'!$A:$Z,24,0)</f>
        <v>6513.3810000000003</v>
      </c>
      <c r="N1799" s="50">
        <f>VLOOKUP($A1799,'FtMyers GTs'!$A:$Z,25,0)</f>
        <v>2821.4031082500005</v>
      </c>
      <c r="O1799" s="50">
        <f>VLOOKUP($A1799,'FtMyers GTs'!$A:$Z,26,0)</f>
        <v>3691.9778917499998</v>
      </c>
      <c r="P1799" s="50">
        <f t="shared" si="29"/>
        <v>0</v>
      </c>
    </row>
    <row r="1800" spans="1:16" x14ac:dyDescent="0.25">
      <c r="A1800" s="53">
        <v>23326135</v>
      </c>
      <c r="B1800" s="53" t="s">
        <v>16</v>
      </c>
      <c r="C1800" s="53" t="s">
        <v>17</v>
      </c>
      <c r="D1800" s="53" t="s">
        <v>45</v>
      </c>
      <c r="E1800" s="53" t="s">
        <v>84</v>
      </c>
      <c r="F1800" s="18">
        <v>30864</v>
      </c>
      <c r="G1800" s="19">
        <v>30864</v>
      </c>
      <c r="H1800" s="53" t="s">
        <v>20</v>
      </c>
      <c r="I1800" s="53" t="s">
        <v>39</v>
      </c>
      <c r="J1800" s="53" t="s">
        <v>400</v>
      </c>
      <c r="K1800" s="53" t="s">
        <v>23</v>
      </c>
      <c r="L1800" s="19">
        <f>VLOOKUP($A1800,'FtMyers GTs'!$A:$Z,17,0)</f>
        <v>42522</v>
      </c>
      <c r="M1800" s="50">
        <f>VLOOKUP($A1800,'FtMyers GTs'!$A:$Z,24,0)</f>
        <v>10893.258000000002</v>
      </c>
      <c r="N1800" s="50">
        <f>VLOOKUP($A1800,'FtMyers GTs'!$A:$Z,25,0)</f>
        <v>7387.8997005000001</v>
      </c>
      <c r="O1800" s="50">
        <f>VLOOKUP($A1800,'FtMyers GTs'!$A:$Z,26,0)</f>
        <v>3505.3582995000011</v>
      </c>
      <c r="P1800" s="50">
        <f t="shared" si="29"/>
        <v>0</v>
      </c>
    </row>
    <row r="1801" spans="1:16" x14ac:dyDescent="0.25">
      <c r="A1801" s="53">
        <v>49259</v>
      </c>
      <c r="B1801" s="53" t="s">
        <v>16</v>
      </c>
      <c r="C1801" s="53" t="s">
        <v>17</v>
      </c>
      <c r="D1801" s="53" t="s">
        <v>45</v>
      </c>
      <c r="E1801" s="53" t="s">
        <v>138</v>
      </c>
      <c r="F1801" s="18">
        <v>34151</v>
      </c>
      <c r="G1801" s="19">
        <v>34151</v>
      </c>
      <c r="H1801" s="53" t="s">
        <v>20</v>
      </c>
      <c r="I1801" s="53" t="s">
        <v>39</v>
      </c>
      <c r="J1801" s="53" t="s">
        <v>137</v>
      </c>
      <c r="K1801" s="53" t="s">
        <v>23</v>
      </c>
      <c r="L1801" s="19">
        <f>VLOOKUP($A1801,'FtMyers GTs'!$A:$Z,17,0)</f>
        <v>42522</v>
      </c>
      <c r="M1801" s="50">
        <f>VLOOKUP($A1801,'FtMyers GTs'!$A:$Z,24,0)</f>
        <v>6766.3530000000001</v>
      </c>
      <c r="N1801" s="50">
        <f>VLOOKUP($A1801,'FtMyers GTs'!$A:$Z,25,0)</f>
        <v>3300.9825892500003</v>
      </c>
      <c r="O1801" s="50">
        <f>VLOOKUP($A1801,'FtMyers GTs'!$A:$Z,26,0)</f>
        <v>3465.3704107499998</v>
      </c>
      <c r="P1801" s="50">
        <f t="shared" si="29"/>
        <v>0</v>
      </c>
    </row>
    <row r="1802" spans="1:16" x14ac:dyDescent="0.25">
      <c r="A1802" s="53">
        <v>49969</v>
      </c>
      <c r="B1802" s="53" t="s">
        <v>16</v>
      </c>
      <c r="C1802" s="53" t="s">
        <v>17</v>
      </c>
      <c r="D1802" s="53" t="s">
        <v>45</v>
      </c>
      <c r="E1802" s="53" t="s">
        <v>80</v>
      </c>
      <c r="F1802" s="18">
        <v>29037</v>
      </c>
      <c r="G1802" s="19">
        <v>29037</v>
      </c>
      <c r="H1802" s="53" t="s">
        <v>20</v>
      </c>
      <c r="I1802" s="53" t="s">
        <v>39</v>
      </c>
      <c r="J1802" s="53" t="s">
        <v>179</v>
      </c>
      <c r="K1802" s="53" t="s">
        <v>23</v>
      </c>
      <c r="L1802" s="19">
        <f>VLOOKUP($A1802,'FtMyers GTs'!$A:$Z,17,0)</f>
        <v>42522</v>
      </c>
      <c r="M1802" s="50">
        <f>VLOOKUP($A1802,'FtMyers GTs'!$A:$Z,24,0)</f>
        <v>14400</v>
      </c>
      <c r="N1802" s="50">
        <f>VLOOKUP($A1802,'FtMyers GTs'!$A:$Z,25,0)</f>
        <v>11289.050999999999</v>
      </c>
      <c r="O1802" s="50">
        <f>VLOOKUP($A1802,'FtMyers GTs'!$A:$Z,26,0)</f>
        <v>3110.9490000000005</v>
      </c>
      <c r="P1802" s="50">
        <f t="shared" si="29"/>
        <v>0</v>
      </c>
    </row>
    <row r="1803" spans="1:16" x14ac:dyDescent="0.25">
      <c r="A1803" s="53">
        <v>49971</v>
      </c>
      <c r="B1803" s="53" t="s">
        <v>16</v>
      </c>
      <c r="C1803" s="53" t="s">
        <v>17</v>
      </c>
      <c r="D1803" s="53" t="s">
        <v>45</v>
      </c>
      <c r="E1803" s="53" t="s">
        <v>80</v>
      </c>
      <c r="F1803" s="18">
        <v>29037</v>
      </c>
      <c r="G1803" s="19">
        <v>29037</v>
      </c>
      <c r="H1803" s="53" t="s">
        <v>20</v>
      </c>
      <c r="I1803" s="53" t="s">
        <v>39</v>
      </c>
      <c r="J1803" s="53" t="s">
        <v>181</v>
      </c>
      <c r="K1803" s="53" t="s">
        <v>23</v>
      </c>
      <c r="L1803" s="19">
        <f>VLOOKUP($A1803,'FtMyers GTs'!$A:$Z,17,0)</f>
        <v>42522</v>
      </c>
      <c r="M1803" s="50">
        <f>VLOOKUP($A1803,'FtMyers GTs'!$A:$Z,24,0)</f>
        <v>14400</v>
      </c>
      <c r="N1803" s="50">
        <f>VLOOKUP($A1803,'FtMyers GTs'!$A:$Z,25,0)</f>
        <v>11289.050999999999</v>
      </c>
      <c r="O1803" s="50">
        <f>VLOOKUP($A1803,'FtMyers GTs'!$A:$Z,26,0)</f>
        <v>3110.9490000000005</v>
      </c>
      <c r="P1803" s="50">
        <f t="shared" si="29"/>
        <v>0</v>
      </c>
    </row>
    <row r="1804" spans="1:16" x14ac:dyDescent="0.25">
      <c r="A1804" s="53">
        <v>61189136</v>
      </c>
      <c r="B1804" s="53" t="s">
        <v>16</v>
      </c>
      <c r="C1804" s="53" t="s">
        <v>17</v>
      </c>
      <c r="D1804" s="53" t="s">
        <v>71</v>
      </c>
      <c r="E1804" s="53" t="s">
        <v>391</v>
      </c>
      <c r="F1804" s="18">
        <v>38565</v>
      </c>
      <c r="G1804" s="19">
        <v>38565</v>
      </c>
      <c r="H1804" s="53" t="s">
        <v>20</v>
      </c>
      <c r="I1804" s="53" t="s">
        <v>48</v>
      </c>
      <c r="J1804" s="53" t="s">
        <v>244</v>
      </c>
      <c r="K1804" s="53" t="s">
        <v>23</v>
      </c>
      <c r="L1804" s="19">
        <f>VLOOKUP($A1804,'FtMyers GTs'!$A:$Z,17,0)</f>
        <v>42522</v>
      </c>
      <c r="M1804" s="50">
        <f>VLOOKUP($A1804,'FtMyers GTs'!$A:$Z,24,0)</f>
        <v>5259.3120000000008</v>
      </c>
      <c r="N1804" s="50">
        <f>VLOOKUP($A1804,'FtMyers GTs'!$A:$Z,25,0)</f>
        <v>2278.1750040000002</v>
      </c>
      <c r="O1804" s="50">
        <f>VLOOKUP($A1804,'FtMyers GTs'!$A:$Z,26,0)</f>
        <v>2981.1369960000002</v>
      </c>
      <c r="P1804" s="50">
        <f t="shared" si="29"/>
        <v>0</v>
      </c>
    </row>
    <row r="1805" spans="1:16" x14ac:dyDescent="0.25">
      <c r="A1805" s="53">
        <v>49514</v>
      </c>
      <c r="B1805" s="53" t="s">
        <v>16</v>
      </c>
      <c r="C1805" s="53" t="s">
        <v>17</v>
      </c>
      <c r="D1805" s="53" t="s">
        <v>45</v>
      </c>
      <c r="E1805" s="53" t="s">
        <v>28</v>
      </c>
      <c r="F1805" s="18">
        <v>27211</v>
      </c>
      <c r="G1805" s="19">
        <v>27211</v>
      </c>
      <c r="H1805" s="53" t="s">
        <v>20</v>
      </c>
      <c r="I1805" s="53" t="s">
        <v>39</v>
      </c>
      <c r="J1805" s="53" t="s">
        <v>154</v>
      </c>
      <c r="K1805" s="53" t="s">
        <v>23</v>
      </c>
      <c r="L1805" s="19">
        <f>VLOOKUP($A1805,'FtMyers GTs'!$A:$Z,17,0)</f>
        <v>42522</v>
      </c>
      <c r="M1805" s="50">
        <f>VLOOKUP($A1805,'FtMyers GTs'!$A:$Z,24,0)</f>
        <v>22582.224000000002</v>
      </c>
      <c r="N1805" s="50">
        <f>VLOOKUP($A1805,'FtMyers GTs'!$A:$Z,25,0)</f>
        <v>20091.758363999998</v>
      </c>
      <c r="O1805" s="50">
        <f>VLOOKUP($A1805,'FtMyers GTs'!$A:$Z,26,0)</f>
        <v>2490.4656360000035</v>
      </c>
      <c r="P1805" s="50">
        <f t="shared" si="29"/>
        <v>0</v>
      </c>
    </row>
    <row r="1806" spans="1:16" x14ac:dyDescent="0.25">
      <c r="A1806" s="53">
        <v>54833</v>
      </c>
      <c r="B1806" s="53" t="s">
        <v>16</v>
      </c>
      <c r="C1806" s="53" t="s">
        <v>17</v>
      </c>
      <c r="D1806" s="53" t="s">
        <v>363</v>
      </c>
      <c r="E1806" s="53" t="s">
        <v>28</v>
      </c>
      <c r="F1806" s="18">
        <v>27211</v>
      </c>
      <c r="G1806" s="19">
        <v>27211</v>
      </c>
      <c r="H1806" s="53" t="s">
        <v>20</v>
      </c>
      <c r="I1806" s="53" t="s">
        <v>65</v>
      </c>
      <c r="J1806" s="53" t="s">
        <v>368</v>
      </c>
      <c r="K1806" s="53" t="s">
        <v>23</v>
      </c>
      <c r="L1806" s="19">
        <f>VLOOKUP($A1806,'FtMyers GTs'!$A:$Z,17,0)</f>
        <v>42522</v>
      </c>
      <c r="M1806" s="50">
        <f>VLOOKUP($A1806,'FtMyers GTs'!$A:$Z,24,0)</f>
        <v>36000</v>
      </c>
      <c r="N1806" s="50">
        <f>VLOOKUP($A1806,'FtMyers GTs'!$A:$Z,25,0)</f>
        <v>33809.417999999998</v>
      </c>
      <c r="O1806" s="50">
        <f>VLOOKUP($A1806,'FtMyers GTs'!$A:$Z,26,0)</f>
        <v>2190.5820000000031</v>
      </c>
      <c r="P1806" s="50">
        <f t="shared" si="29"/>
        <v>0</v>
      </c>
    </row>
    <row r="1807" spans="1:16" x14ac:dyDescent="0.25">
      <c r="A1807" s="53">
        <v>654380096</v>
      </c>
      <c r="B1807" s="53" t="s">
        <v>16</v>
      </c>
      <c r="C1807" s="53" t="s">
        <v>17</v>
      </c>
      <c r="D1807" s="53" t="s">
        <v>71</v>
      </c>
      <c r="E1807" s="53" t="s">
        <v>395</v>
      </c>
      <c r="F1807" s="18">
        <v>41183</v>
      </c>
      <c r="G1807" s="19">
        <v>41334</v>
      </c>
      <c r="H1807" s="53" t="s">
        <v>20</v>
      </c>
      <c r="I1807" s="53" t="s">
        <v>48</v>
      </c>
      <c r="J1807" s="53" t="s">
        <v>246</v>
      </c>
      <c r="K1807" s="53" t="s">
        <v>23</v>
      </c>
      <c r="L1807" s="19">
        <f>VLOOKUP($A1807,'FtMyers GTs'!$A:$Z,17,0)</f>
        <v>42522</v>
      </c>
      <c r="M1807" s="50">
        <f>VLOOKUP($A1807,'FtMyers GTs'!$A:$Z,24,0)</f>
        <v>3265.0650000000001</v>
      </c>
      <c r="N1807" s="50">
        <f>VLOOKUP($A1807,'FtMyers GTs'!$A:$Z,25,0)</f>
        <v>500.28976124999997</v>
      </c>
      <c r="O1807" s="50">
        <f>VLOOKUP($A1807,'FtMyers GTs'!$A:$Z,26,0)</f>
        <v>2764.7752387500004</v>
      </c>
      <c r="P1807" s="50">
        <f t="shared" si="29"/>
        <v>0</v>
      </c>
    </row>
    <row r="1808" spans="1:16" x14ac:dyDescent="0.25">
      <c r="A1808" s="53">
        <v>49480</v>
      </c>
      <c r="B1808" s="53" t="s">
        <v>16</v>
      </c>
      <c r="C1808" s="53" t="s">
        <v>17</v>
      </c>
      <c r="D1808" s="53" t="s">
        <v>45</v>
      </c>
      <c r="E1808" s="53" t="s">
        <v>51</v>
      </c>
      <c r="F1808" s="18">
        <v>28672</v>
      </c>
      <c r="G1808" s="19">
        <v>28672</v>
      </c>
      <c r="H1808" s="53" t="s">
        <v>20</v>
      </c>
      <c r="I1808" s="53" t="s">
        <v>39</v>
      </c>
      <c r="J1808" s="53" t="s">
        <v>152</v>
      </c>
      <c r="K1808" s="53" t="s">
        <v>23</v>
      </c>
      <c r="L1808" s="19">
        <f>VLOOKUP($A1808,'FtMyers GTs'!$A:$Z,17,0)</f>
        <v>42522</v>
      </c>
      <c r="M1808" s="50">
        <f>VLOOKUP($A1808,'FtMyers GTs'!$A:$Z,24,0)</f>
        <v>13260.618</v>
      </c>
      <c r="N1808" s="50">
        <f>VLOOKUP($A1808,'FtMyers GTs'!$A:$Z,25,0)</f>
        <v>10676.2966605</v>
      </c>
      <c r="O1808" s="50">
        <f>VLOOKUP($A1808,'FtMyers GTs'!$A:$Z,26,0)</f>
        <v>2584.3213395000007</v>
      </c>
      <c r="P1808" s="50">
        <f t="shared" si="29"/>
        <v>0</v>
      </c>
    </row>
    <row r="1809" spans="1:16" x14ac:dyDescent="0.25">
      <c r="A1809" s="53">
        <v>654380089</v>
      </c>
      <c r="B1809" s="53" t="s">
        <v>16</v>
      </c>
      <c r="C1809" s="53" t="s">
        <v>17</v>
      </c>
      <c r="D1809" s="53" t="s">
        <v>71</v>
      </c>
      <c r="E1809" s="53" t="s">
        <v>395</v>
      </c>
      <c r="F1809" s="18">
        <v>41183</v>
      </c>
      <c r="G1809" s="19">
        <v>41334</v>
      </c>
      <c r="H1809" s="53" t="s">
        <v>20</v>
      </c>
      <c r="I1809" s="53" t="s">
        <v>48</v>
      </c>
      <c r="J1809" s="53" t="s">
        <v>244</v>
      </c>
      <c r="K1809" s="53" t="s">
        <v>23</v>
      </c>
      <c r="L1809" s="19">
        <f>VLOOKUP($A1809,'FtMyers GTs'!$A:$Z,17,0)</f>
        <v>42522</v>
      </c>
      <c r="M1809" s="50">
        <f>VLOOKUP($A1809,'FtMyers GTs'!$A:$Z,24,0)</f>
        <v>3033.2429999999999</v>
      </c>
      <c r="N1809" s="50">
        <f>VLOOKUP($A1809,'FtMyers GTs'!$A:$Z,25,0)</f>
        <v>464.76789975000003</v>
      </c>
      <c r="O1809" s="50">
        <f>VLOOKUP($A1809,'FtMyers GTs'!$A:$Z,26,0)</f>
        <v>2568.4751002499997</v>
      </c>
      <c r="P1809" s="50">
        <f t="shared" si="29"/>
        <v>0</v>
      </c>
    </row>
    <row r="1810" spans="1:16" x14ac:dyDescent="0.25">
      <c r="A1810" s="53">
        <v>654380093</v>
      </c>
      <c r="B1810" s="53" t="s">
        <v>16</v>
      </c>
      <c r="C1810" s="53" t="s">
        <v>17</v>
      </c>
      <c r="D1810" s="53" t="s">
        <v>71</v>
      </c>
      <c r="E1810" s="53" t="s">
        <v>395</v>
      </c>
      <c r="F1810" s="18">
        <v>41183</v>
      </c>
      <c r="G1810" s="19">
        <v>41334</v>
      </c>
      <c r="H1810" s="53" t="s">
        <v>20</v>
      </c>
      <c r="I1810" s="53" t="s">
        <v>48</v>
      </c>
      <c r="J1810" s="53" t="s">
        <v>244</v>
      </c>
      <c r="K1810" s="53" t="s">
        <v>23</v>
      </c>
      <c r="L1810" s="19">
        <f>VLOOKUP($A1810,'FtMyers GTs'!$A:$Z,17,0)</f>
        <v>42522</v>
      </c>
      <c r="M1810" s="50">
        <f>VLOOKUP($A1810,'FtMyers GTs'!$A:$Z,24,0)</f>
        <v>3033.2429999999999</v>
      </c>
      <c r="N1810" s="50">
        <f>VLOOKUP($A1810,'FtMyers GTs'!$A:$Z,25,0)</f>
        <v>464.76789975000003</v>
      </c>
      <c r="O1810" s="50">
        <f>VLOOKUP($A1810,'FtMyers GTs'!$A:$Z,26,0)</f>
        <v>2568.4751002499997</v>
      </c>
      <c r="P1810" s="50">
        <f t="shared" si="29"/>
        <v>0</v>
      </c>
    </row>
    <row r="1811" spans="1:16" x14ac:dyDescent="0.25">
      <c r="A1811" s="53">
        <v>49563</v>
      </c>
      <c r="B1811" s="53" t="s">
        <v>16</v>
      </c>
      <c r="C1811" s="53" t="s">
        <v>17</v>
      </c>
      <c r="D1811" s="53" t="s">
        <v>45</v>
      </c>
      <c r="E1811" s="53" t="s">
        <v>86</v>
      </c>
      <c r="F1811" s="18">
        <v>31594</v>
      </c>
      <c r="G1811" s="19">
        <v>31594</v>
      </c>
      <c r="H1811" s="53" t="s">
        <v>20</v>
      </c>
      <c r="I1811" s="53" t="s">
        <v>39</v>
      </c>
      <c r="J1811" s="53" t="s">
        <v>156</v>
      </c>
      <c r="K1811" s="53" t="s">
        <v>23</v>
      </c>
      <c r="L1811" s="19">
        <f>VLOOKUP($A1811,'FtMyers GTs'!$A:$Z,17,0)</f>
        <v>42522</v>
      </c>
      <c r="M1811" s="50">
        <f>VLOOKUP($A1811,'FtMyers GTs'!$A:$Z,24,0)</f>
        <v>6685.7849999999999</v>
      </c>
      <c r="N1811" s="50">
        <f>VLOOKUP($A1811,'FtMyers GTs'!$A:$Z,25,0)</f>
        <v>4251.5407912500004</v>
      </c>
      <c r="O1811" s="50">
        <f>VLOOKUP($A1811,'FtMyers GTs'!$A:$Z,26,0)</f>
        <v>2434.2442087499994</v>
      </c>
      <c r="P1811" s="50">
        <f t="shared" si="29"/>
        <v>0</v>
      </c>
    </row>
    <row r="1812" spans="1:16" x14ac:dyDescent="0.25">
      <c r="A1812" s="53">
        <v>73410770</v>
      </c>
      <c r="B1812" s="53" t="s">
        <v>16</v>
      </c>
      <c r="C1812" s="53" t="s">
        <v>17</v>
      </c>
      <c r="D1812" s="53" t="s">
        <v>71</v>
      </c>
      <c r="E1812" s="53" t="s">
        <v>424</v>
      </c>
      <c r="F1812" s="18">
        <v>38930</v>
      </c>
      <c r="G1812" s="19">
        <v>38930</v>
      </c>
      <c r="H1812" s="53" t="s">
        <v>20</v>
      </c>
      <c r="I1812" s="53" t="s">
        <v>48</v>
      </c>
      <c r="J1812" s="53" t="s">
        <v>241</v>
      </c>
      <c r="K1812" s="53" t="s">
        <v>23</v>
      </c>
      <c r="L1812" s="19">
        <f>VLOOKUP($A1812,'FtMyers GTs'!$A:$Z,17,0)</f>
        <v>42522</v>
      </c>
      <c r="M1812" s="50">
        <f>VLOOKUP($A1812,'FtMyers GTs'!$A:$Z,24,0)</f>
        <v>3982.0319999999997</v>
      </c>
      <c r="N1812" s="50">
        <f>VLOOKUP($A1812,'FtMyers GTs'!$A:$Z,25,0)</f>
        <v>1565.648244</v>
      </c>
      <c r="O1812" s="50">
        <f>VLOOKUP($A1812,'FtMyers GTs'!$A:$Z,26,0)</f>
        <v>2416.3837559999997</v>
      </c>
      <c r="P1812" s="50">
        <f t="shared" si="29"/>
        <v>0</v>
      </c>
    </row>
    <row r="1813" spans="1:16" x14ac:dyDescent="0.25">
      <c r="A1813" s="53">
        <v>49602</v>
      </c>
      <c r="B1813" s="53" t="s">
        <v>16</v>
      </c>
      <c r="C1813" s="53" t="s">
        <v>17</v>
      </c>
      <c r="D1813" s="53" t="s">
        <v>45</v>
      </c>
      <c r="E1813" s="53" t="s">
        <v>28</v>
      </c>
      <c r="F1813" s="18">
        <v>27211</v>
      </c>
      <c r="G1813" s="19">
        <v>27211</v>
      </c>
      <c r="H1813" s="53" t="s">
        <v>20</v>
      </c>
      <c r="I1813" s="53" t="s">
        <v>39</v>
      </c>
      <c r="J1813" s="53" t="s">
        <v>159</v>
      </c>
      <c r="K1813" s="53" t="s">
        <v>23</v>
      </c>
      <c r="L1813" s="19">
        <f>VLOOKUP($A1813,'FtMyers GTs'!$A:$Z,17,0)</f>
        <v>42522</v>
      </c>
      <c r="M1813" s="50">
        <f>VLOOKUP($A1813,'FtMyers GTs'!$A:$Z,24,0)</f>
        <v>17450.946</v>
      </c>
      <c r="N1813" s="50">
        <f>VLOOKUP($A1813,'FtMyers GTs'!$A:$Z,25,0)</f>
        <v>15526.3738185</v>
      </c>
      <c r="O1813" s="50">
        <f>VLOOKUP($A1813,'FtMyers GTs'!$A:$Z,26,0)</f>
        <v>1924.5721814999997</v>
      </c>
      <c r="P1813" s="50">
        <f t="shared" si="29"/>
        <v>0</v>
      </c>
    </row>
    <row r="1814" spans="1:16" x14ac:dyDescent="0.25">
      <c r="A1814" s="53">
        <v>53640</v>
      </c>
      <c r="B1814" s="53" t="s">
        <v>16</v>
      </c>
      <c r="C1814" s="53" t="s">
        <v>17</v>
      </c>
      <c r="D1814" s="53" t="s">
        <v>309</v>
      </c>
      <c r="E1814" s="53" t="s">
        <v>189</v>
      </c>
      <c r="F1814" s="18">
        <v>35247</v>
      </c>
      <c r="G1814" s="19">
        <v>35247</v>
      </c>
      <c r="H1814" s="53" t="s">
        <v>20</v>
      </c>
      <c r="I1814" s="53" t="s">
        <v>55</v>
      </c>
      <c r="J1814" s="53" t="s">
        <v>320</v>
      </c>
      <c r="K1814" s="53" t="s">
        <v>23</v>
      </c>
      <c r="L1814" s="19">
        <f>VLOOKUP($A1814,'FtMyers GTs'!$A:$Z,17,0)</f>
        <v>42522</v>
      </c>
      <c r="M1814" s="50">
        <f>VLOOKUP($A1814,'FtMyers GTs'!$A:$Z,24,0)</f>
        <v>150103.28700000001</v>
      </c>
      <c r="N1814" s="50">
        <f>VLOOKUP($A1814,'FtMyers GTs'!$A:$Z,25,0)</f>
        <v>151903.4882355</v>
      </c>
      <c r="O1814" s="50">
        <f>VLOOKUP($A1814,'FtMyers GTs'!$A:$Z,26,0)</f>
        <v>-1800.2012355000159</v>
      </c>
      <c r="P1814" s="50">
        <f t="shared" si="29"/>
        <v>2.6147972675971687E-11</v>
      </c>
    </row>
    <row r="1815" spans="1:16" x14ac:dyDescent="0.25">
      <c r="A1815" s="53">
        <v>55184</v>
      </c>
      <c r="B1815" s="53" t="s">
        <v>16</v>
      </c>
      <c r="C1815" s="53" t="s">
        <v>17</v>
      </c>
      <c r="D1815" s="53" t="s">
        <v>363</v>
      </c>
      <c r="E1815" s="53" t="s">
        <v>29</v>
      </c>
      <c r="F1815" s="18">
        <v>27942</v>
      </c>
      <c r="G1815" s="19">
        <v>27942</v>
      </c>
      <c r="H1815" s="53" t="s">
        <v>20</v>
      </c>
      <c r="I1815" s="53" t="s">
        <v>65</v>
      </c>
      <c r="J1815" s="53" t="s">
        <v>377</v>
      </c>
      <c r="K1815" s="53" t="s">
        <v>23</v>
      </c>
      <c r="L1815" s="19">
        <f>VLOOKUP($A1815,'FtMyers GTs'!$A:$Z,17,0)</f>
        <v>42522</v>
      </c>
      <c r="M1815" s="50">
        <f>VLOOKUP($A1815,'FtMyers GTs'!$A:$Z,24,0)</f>
        <v>16864.848000000002</v>
      </c>
      <c r="N1815" s="50">
        <f>VLOOKUP($A1815,'FtMyers GTs'!$A:$Z,25,0)</f>
        <v>15084.803628000001</v>
      </c>
      <c r="O1815" s="50">
        <f>VLOOKUP($A1815,'FtMyers GTs'!$A:$Z,26,0)</f>
        <v>1780.0443719999992</v>
      </c>
      <c r="P1815" s="50">
        <f t="shared" si="29"/>
        <v>0</v>
      </c>
    </row>
    <row r="1816" spans="1:16" x14ac:dyDescent="0.25">
      <c r="A1816" s="53">
        <v>50018</v>
      </c>
      <c r="B1816" s="53" t="s">
        <v>16</v>
      </c>
      <c r="C1816" s="53" t="s">
        <v>17</v>
      </c>
      <c r="D1816" s="53" t="s">
        <v>45</v>
      </c>
      <c r="E1816" s="53" t="s">
        <v>91</v>
      </c>
      <c r="F1816" s="18">
        <v>32325</v>
      </c>
      <c r="G1816" s="19">
        <v>32325</v>
      </c>
      <c r="H1816" s="53" t="s">
        <v>20</v>
      </c>
      <c r="I1816" s="53" t="s">
        <v>39</v>
      </c>
      <c r="J1816" s="53" t="s">
        <v>186</v>
      </c>
      <c r="K1816" s="53" t="s">
        <v>23</v>
      </c>
      <c r="L1816" s="19">
        <f>VLOOKUP($A1816,'FtMyers GTs'!$A:$Z,17,0)</f>
        <v>42522</v>
      </c>
      <c r="M1816" s="50">
        <f>VLOOKUP($A1816,'FtMyers GTs'!$A:$Z,24,0)</f>
        <v>4404.6000000000004</v>
      </c>
      <c r="N1816" s="50">
        <f>VLOOKUP($A1816,'FtMyers GTs'!$A:$Z,25,0)</f>
        <v>2614.6003500000002</v>
      </c>
      <c r="O1816" s="50">
        <f>VLOOKUP($A1816,'FtMyers GTs'!$A:$Z,26,0)</f>
        <v>1789.99965</v>
      </c>
      <c r="P1816" s="50">
        <f t="shared" si="29"/>
        <v>0</v>
      </c>
    </row>
    <row r="1817" spans="1:16" x14ac:dyDescent="0.25">
      <c r="A1817" s="53">
        <v>49564</v>
      </c>
      <c r="B1817" s="53" t="s">
        <v>16</v>
      </c>
      <c r="C1817" s="53" t="s">
        <v>17</v>
      </c>
      <c r="D1817" s="53" t="s">
        <v>45</v>
      </c>
      <c r="E1817" s="53" t="s">
        <v>67</v>
      </c>
      <c r="F1817" s="18">
        <v>31959</v>
      </c>
      <c r="G1817" s="19">
        <v>31959</v>
      </c>
      <c r="H1817" s="53" t="s">
        <v>20</v>
      </c>
      <c r="I1817" s="53" t="s">
        <v>39</v>
      </c>
      <c r="J1817" s="53" t="s">
        <v>156</v>
      </c>
      <c r="K1817" s="53" t="s">
        <v>23</v>
      </c>
      <c r="L1817" s="19">
        <f>VLOOKUP($A1817,'FtMyers GTs'!$A:$Z,17,0)</f>
        <v>42522</v>
      </c>
      <c r="M1817" s="50">
        <f>VLOOKUP($A1817,'FtMyers GTs'!$A:$Z,24,0)</f>
        <v>4500</v>
      </c>
      <c r="N1817" s="50">
        <f>VLOOKUP($A1817,'FtMyers GTs'!$A:$Z,25,0)</f>
        <v>2766.402</v>
      </c>
      <c r="O1817" s="50">
        <f>VLOOKUP($A1817,'FtMyers GTs'!$A:$Z,26,0)</f>
        <v>1733.598</v>
      </c>
      <c r="P1817" s="50">
        <f t="shared" si="29"/>
        <v>0</v>
      </c>
    </row>
    <row r="1818" spans="1:16" x14ac:dyDescent="0.25">
      <c r="A1818" s="53">
        <v>54820</v>
      </c>
      <c r="B1818" s="53" t="s">
        <v>16</v>
      </c>
      <c r="C1818" s="53" t="s">
        <v>17</v>
      </c>
      <c r="D1818" s="53" t="s">
        <v>363</v>
      </c>
      <c r="E1818" s="53" t="s">
        <v>58</v>
      </c>
      <c r="F1818" s="18">
        <v>33055</v>
      </c>
      <c r="G1818" s="19">
        <v>33055</v>
      </c>
      <c r="H1818" s="53" t="s">
        <v>20</v>
      </c>
      <c r="I1818" s="53" t="s">
        <v>65</v>
      </c>
      <c r="J1818" s="53" t="s">
        <v>367</v>
      </c>
      <c r="K1818" s="53" t="s">
        <v>23</v>
      </c>
      <c r="L1818" s="19">
        <f>VLOOKUP($A1818,'FtMyers GTs'!$A:$Z,17,0)</f>
        <v>42522</v>
      </c>
      <c r="M1818" s="50">
        <f>VLOOKUP($A1818,'FtMyers GTs'!$A:$Z,24,0)</f>
        <v>4002.5069999999996</v>
      </c>
      <c r="N1818" s="50">
        <f>VLOOKUP($A1818,'FtMyers GTs'!$A:$Z,25,0)</f>
        <v>2327.71024575</v>
      </c>
      <c r="O1818" s="50">
        <f>VLOOKUP($A1818,'FtMyers GTs'!$A:$Z,26,0)</f>
        <v>1674.7967542499996</v>
      </c>
      <c r="P1818" s="50">
        <f t="shared" si="29"/>
        <v>0</v>
      </c>
    </row>
    <row r="1819" spans="1:16" x14ac:dyDescent="0.25">
      <c r="A1819" s="53">
        <v>49140</v>
      </c>
      <c r="B1819" s="53" t="s">
        <v>16</v>
      </c>
      <c r="C1819" s="53" t="s">
        <v>17</v>
      </c>
      <c r="D1819" s="53" t="s">
        <v>45</v>
      </c>
      <c r="E1819" s="53" t="s">
        <v>28</v>
      </c>
      <c r="F1819" s="18">
        <v>27211</v>
      </c>
      <c r="G1819" s="19">
        <v>27211</v>
      </c>
      <c r="H1819" s="53" t="s">
        <v>20</v>
      </c>
      <c r="I1819" s="53" t="s">
        <v>39</v>
      </c>
      <c r="J1819" s="53" t="s">
        <v>129</v>
      </c>
      <c r="K1819" s="53" t="s">
        <v>23</v>
      </c>
      <c r="L1819" s="19">
        <f>VLOOKUP($A1819,'FtMyers GTs'!$A:$Z,17,0)</f>
        <v>42522</v>
      </c>
      <c r="M1819" s="50">
        <f>VLOOKUP($A1819,'FtMyers GTs'!$A:$Z,24,0)</f>
        <v>13090.95</v>
      </c>
      <c r="N1819" s="50">
        <f>VLOOKUP($A1819,'FtMyers GTs'!$A:$Z,25,0)</f>
        <v>11647.2238875</v>
      </c>
      <c r="O1819" s="50">
        <f>VLOOKUP($A1819,'FtMyers GTs'!$A:$Z,26,0)</f>
        <v>1443.7261125</v>
      </c>
      <c r="P1819" s="50">
        <f t="shared" si="29"/>
        <v>0</v>
      </c>
    </row>
    <row r="1820" spans="1:16" x14ac:dyDescent="0.25">
      <c r="A1820" s="53">
        <v>49234</v>
      </c>
      <c r="B1820" s="53" t="s">
        <v>16</v>
      </c>
      <c r="C1820" s="53" t="s">
        <v>17</v>
      </c>
      <c r="D1820" s="53" t="s">
        <v>45</v>
      </c>
      <c r="E1820" s="53" t="s">
        <v>28</v>
      </c>
      <c r="F1820" s="18">
        <v>27211</v>
      </c>
      <c r="G1820" s="19">
        <v>27211</v>
      </c>
      <c r="H1820" s="53" t="s">
        <v>20</v>
      </c>
      <c r="I1820" s="53" t="s">
        <v>39</v>
      </c>
      <c r="J1820" s="53" t="s">
        <v>136</v>
      </c>
      <c r="K1820" s="53" t="s">
        <v>23</v>
      </c>
      <c r="L1820" s="19">
        <f>VLOOKUP($A1820,'FtMyers GTs'!$A:$Z,17,0)</f>
        <v>42522</v>
      </c>
      <c r="M1820" s="50">
        <f>VLOOKUP($A1820,'FtMyers GTs'!$A:$Z,24,0)</f>
        <v>13090.5</v>
      </c>
      <c r="N1820" s="50">
        <f>VLOOKUP($A1820,'FtMyers GTs'!$A:$Z,25,0)</f>
        <v>11646.820125000002</v>
      </c>
      <c r="O1820" s="50">
        <f>VLOOKUP($A1820,'FtMyers GTs'!$A:$Z,26,0)</f>
        <v>1443.6798749999991</v>
      </c>
      <c r="P1820" s="50">
        <f t="shared" si="29"/>
        <v>0</v>
      </c>
    </row>
    <row r="1821" spans="1:16" x14ac:dyDescent="0.25">
      <c r="A1821" s="53">
        <v>49970</v>
      </c>
      <c r="B1821" s="53" t="s">
        <v>16</v>
      </c>
      <c r="C1821" s="53" t="s">
        <v>17</v>
      </c>
      <c r="D1821" s="53" t="s">
        <v>45</v>
      </c>
      <c r="E1821" s="53" t="s">
        <v>80</v>
      </c>
      <c r="F1821" s="18">
        <v>29037</v>
      </c>
      <c r="G1821" s="19">
        <v>29037</v>
      </c>
      <c r="H1821" s="53" t="s">
        <v>20</v>
      </c>
      <c r="I1821" s="53" t="s">
        <v>39</v>
      </c>
      <c r="J1821" s="53" t="s">
        <v>180</v>
      </c>
      <c r="K1821" s="53" t="s">
        <v>23</v>
      </c>
      <c r="L1821" s="19">
        <f>VLOOKUP($A1821,'FtMyers GTs'!$A:$Z,17,0)</f>
        <v>42522</v>
      </c>
      <c r="M1821" s="50">
        <f>VLOOKUP($A1821,'FtMyers GTs'!$A:$Z,24,0)</f>
        <v>7206.1290000000008</v>
      </c>
      <c r="N1821" s="50">
        <f>VLOOKUP($A1821,'FtMyers GTs'!$A:$Z,25,0)</f>
        <v>5649.3337252500005</v>
      </c>
      <c r="O1821" s="50">
        <f>VLOOKUP($A1821,'FtMyers GTs'!$A:$Z,26,0)</f>
        <v>1556.7952747500003</v>
      </c>
      <c r="P1821" s="50">
        <f t="shared" si="29"/>
        <v>0</v>
      </c>
    </row>
    <row r="1822" spans="1:16" x14ac:dyDescent="0.25">
      <c r="A1822" s="53">
        <v>49293</v>
      </c>
      <c r="B1822" s="53" t="s">
        <v>16</v>
      </c>
      <c r="C1822" s="53" t="s">
        <v>17</v>
      </c>
      <c r="D1822" s="53" t="s">
        <v>45</v>
      </c>
      <c r="E1822" s="53" t="s">
        <v>138</v>
      </c>
      <c r="F1822" s="18">
        <v>34151</v>
      </c>
      <c r="G1822" s="19">
        <v>34151</v>
      </c>
      <c r="H1822" s="53" t="s">
        <v>20</v>
      </c>
      <c r="I1822" s="53" t="s">
        <v>39</v>
      </c>
      <c r="J1822" s="53" t="s">
        <v>140</v>
      </c>
      <c r="K1822" s="53" t="s">
        <v>23</v>
      </c>
      <c r="L1822" s="19">
        <f>VLOOKUP($A1822,'FtMyers GTs'!$A:$Z,17,0)</f>
        <v>42522</v>
      </c>
      <c r="M1822" s="50">
        <f>VLOOKUP($A1822,'FtMyers GTs'!$A:$Z,24,0)</f>
        <v>3007.2330000000002</v>
      </c>
      <c r="N1822" s="50">
        <f>VLOOKUP($A1822,'FtMyers GTs'!$A:$Z,25,0)</f>
        <v>1467.08876925</v>
      </c>
      <c r="O1822" s="50">
        <f>VLOOKUP($A1822,'FtMyers GTs'!$A:$Z,26,0)</f>
        <v>1540.1442307499999</v>
      </c>
      <c r="P1822" s="50">
        <f t="shared" si="29"/>
        <v>0</v>
      </c>
    </row>
    <row r="1823" spans="1:16" x14ac:dyDescent="0.25">
      <c r="A1823" s="53">
        <v>49257</v>
      </c>
      <c r="B1823" s="53" t="s">
        <v>16</v>
      </c>
      <c r="C1823" s="53" t="s">
        <v>17</v>
      </c>
      <c r="D1823" s="53" t="s">
        <v>45</v>
      </c>
      <c r="E1823" s="53" t="s">
        <v>51</v>
      </c>
      <c r="F1823" s="18">
        <v>28672</v>
      </c>
      <c r="G1823" s="19">
        <v>28672</v>
      </c>
      <c r="H1823" s="53" t="s">
        <v>20</v>
      </c>
      <c r="I1823" s="53" t="s">
        <v>39</v>
      </c>
      <c r="J1823" s="53" t="s">
        <v>137</v>
      </c>
      <c r="K1823" s="53" t="s">
        <v>23</v>
      </c>
      <c r="L1823" s="19">
        <f>VLOOKUP($A1823,'FtMyers GTs'!$A:$Z,17,0)</f>
        <v>42522</v>
      </c>
      <c r="M1823" s="50">
        <f>VLOOKUP($A1823,'FtMyers GTs'!$A:$Z,24,0)</f>
        <v>7020</v>
      </c>
      <c r="N1823" s="50">
        <f>VLOOKUP($A1823,'FtMyers GTs'!$A:$Z,25,0)</f>
        <v>5651.8919999999998</v>
      </c>
      <c r="O1823" s="50">
        <f>VLOOKUP($A1823,'FtMyers GTs'!$A:$Z,26,0)</f>
        <v>1368.1079999999999</v>
      </c>
      <c r="P1823" s="50">
        <f t="shared" si="29"/>
        <v>0</v>
      </c>
    </row>
    <row r="1824" spans="1:16" x14ac:dyDescent="0.25">
      <c r="A1824" s="53">
        <v>49292</v>
      </c>
      <c r="B1824" s="53" t="s">
        <v>16</v>
      </c>
      <c r="C1824" s="53" t="s">
        <v>17</v>
      </c>
      <c r="D1824" s="53" t="s">
        <v>45</v>
      </c>
      <c r="E1824" s="53" t="s">
        <v>28</v>
      </c>
      <c r="F1824" s="18">
        <v>27211</v>
      </c>
      <c r="G1824" s="19">
        <v>27211</v>
      </c>
      <c r="H1824" s="53" t="s">
        <v>20</v>
      </c>
      <c r="I1824" s="53" t="s">
        <v>39</v>
      </c>
      <c r="J1824" s="53" t="s">
        <v>140</v>
      </c>
      <c r="K1824" s="53" t="s">
        <v>23</v>
      </c>
      <c r="L1824" s="19">
        <f>VLOOKUP($A1824,'FtMyers GTs'!$A:$Z,17,0)</f>
        <v>42522</v>
      </c>
      <c r="M1824" s="50">
        <f>VLOOKUP($A1824,'FtMyers GTs'!$A:$Z,24,0)</f>
        <v>10908.9</v>
      </c>
      <c r="N1824" s="50">
        <f>VLOOKUP($A1824,'FtMyers GTs'!$A:$Z,25,0)</f>
        <v>9705.8135249999996</v>
      </c>
      <c r="O1824" s="50">
        <f>VLOOKUP($A1824,'FtMyers GTs'!$A:$Z,26,0)</f>
        <v>1203.0864749999998</v>
      </c>
      <c r="P1824" s="50">
        <f t="shared" si="29"/>
        <v>0</v>
      </c>
    </row>
    <row r="1825" spans="1:16" x14ac:dyDescent="0.25">
      <c r="A1825" s="53">
        <v>50017</v>
      </c>
      <c r="B1825" s="53" t="s">
        <v>16</v>
      </c>
      <c r="C1825" s="53" t="s">
        <v>17</v>
      </c>
      <c r="D1825" s="53" t="s">
        <v>45</v>
      </c>
      <c r="E1825" s="53" t="s">
        <v>67</v>
      </c>
      <c r="F1825" s="18">
        <v>31959</v>
      </c>
      <c r="G1825" s="19">
        <v>31959</v>
      </c>
      <c r="H1825" s="53" t="s">
        <v>20</v>
      </c>
      <c r="I1825" s="53" t="s">
        <v>39</v>
      </c>
      <c r="J1825" s="53" t="s">
        <v>186</v>
      </c>
      <c r="K1825" s="53" t="s">
        <v>23</v>
      </c>
      <c r="L1825" s="19">
        <f>VLOOKUP($A1825,'FtMyers GTs'!$A:$Z,17,0)</f>
        <v>42522</v>
      </c>
      <c r="M1825" s="50">
        <f>VLOOKUP($A1825,'FtMyers GTs'!$A:$Z,24,0)</f>
        <v>2797.2000000000003</v>
      </c>
      <c r="N1825" s="50">
        <f>VLOOKUP($A1825,'FtMyers GTs'!$A:$Z,25,0)</f>
        <v>1719.5967000000001</v>
      </c>
      <c r="O1825" s="50">
        <f>VLOOKUP($A1825,'FtMyers GTs'!$A:$Z,26,0)</f>
        <v>1077.6033</v>
      </c>
      <c r="P1825" s="50">
        <f t="shared" si="29"/>
        <v>0</v>
      </c>
    </row>
    <row r="1826" spans="1:16" x14ac:dyDescent="0.25">
      <c r="A1826" s="53">
        <v>50968</v>
      </c>
      <c r="B1826" s="53" t="s">
        <v>16</v>
      </c>
      <c r="C1826" s="53" t="s">
        <v>17</v>
      </c>
      <c r="D1826" s="53" t="s">
        <v>71</v>
      </c>
      <c r="E1826" s="53" t="s">
        <v>87</v>
      </c>
      <c r="F1826" s="18">
        <v>33420</v>
      </c>
      <c r="G1826" s="19">
        <v>33420</v>
      </c>
      <c r="H1826" s="53" t="s">
        <v>20</v>
      </c>
      <c r="I1826" s="53" t="s">
        <v>48</v>
      </c>
      <c r="J1826" s="53" t="s">
        <v>229</v>
      </c>
      <c r="K1826" s="53" t="s">
        <v>23</v>
      </c>
      <c r="L1826" s="19">
        <f>VLOOKUP($A1826,'FtMyers GTs'!$A:$Z,17,0)</f>
        <v>42522</v>
      </c>
      <c r="M1826" s="50">
        <f>VLOOKUP($A1826,'FtMyers GTs'!$A:$Z,24,0)</f>
        <v>28681.739999999998</v>
      </c>
      <c r="N1826" s="50">
        <f>VLOOKUP($A1826,'FtMyers GTs'!$A:$Z,25,0)</f>
        <v>28482.727455</v>
      </c>
      <c r="O1826" s="50">
        <f>VLOOKUP($A1826,'FtMyers GTs'!$A:$Z,26,0)</f>
        <v>199.01254499999888</v>
      </c>
      <c r="P1826" s="50">
        <f t="shared" si="29"/>
        <v>-1.1084466677857563E-12</v>
      </c>
    </row>
    <row r="1827" spans="1:16" x14ac:dyDescent="0.25">
      <c r="A1827" s="53">
        <v>49258</v>
      </c>
      <c r="B1827" s="53" t="s">
        <v>16</v>
      </c>
      <c r="C1827" s="53" t="s">
        <v>17</v>
      </c>
      <c r="D1827" s="53" t="s">
        <v>45</v>
      </c>
      <c r="E1827" s="53" t="s">
        <v>67</v>
      </c>
      <c r="F1827" s="18">
        <v>31959</v>
      </c>
      <c r="G1827" s="19">
        <v>31959</v>
      </c>
      <c r="H1827" s="53" t="s">
        <v>20</v>
      </c>
      <c r="I1827" s="53" t="s">
        <v>39</v>
      </c>
      <c r="J1827" s="53" t="s">
        <v>137</v>
      </c>
      <c r="K1827" s="53" t="s">
        <v>23</v>
      </c>
      <c r="L1827" s="19">
        <f>VLOOKUP($A1827,'FtMyers GTs'!$A:$Z,17,0)</f>
        <v>42522</v>
      </c>
      <c r="M1827" s="50">
        <f>VLOOKUP($A1827,'FtMyers GTs'!$A:$Z,24,0)</f>
        <v>2734.875</v>
      </c>
      <c r="N1827" s="50">
        <f>VLOOKUP($A1827,'FtMyers GTs'!$A:$Z,25,0)</f>
        <v>1681.27959375</v>
      </c>
      <c r="O1827" s="50">
        <f>VLOOKUP($A1827,'FtMyers GTs'!$A:$Z,26,0)</f>
        <v>1053.59540625</v>
      </c>
      <c r="P1827" s="50">
        <f t="shared" si="29"/>
        <v>0</v>
      </c>
    </row>
    <row r="1828" spans="1:16" x14ac:dyDescent="0.25">
      <c r="A1828" s="53">
        <v>54769</v>
      </c>
      <c r="B1828" s="53" t="s">
        <v>16</v>
      </c>
      <c r="C1828" s="53" t="s">
        <v>17</v>
      </c>
      <c r="D1828" s="53" t="s">
        <v>363</v>
      </c>
      <c r="E1828" s="53" t="s">
        <v>28</v>
      </c>
      <c r="F1828" s="18">
        <v>27211</v>
      </c>
      <c r="G1828" s="19">
        <v>27211</v>
      </c>
      <c r="H1828" s="53" t="s">
        <v>20</v>
      </c>
      <c r="I1828" s="53" t="s">
        <v>65</v>
      </c>
      <c r="J1828" s="53" t="s">
        <v>366</v>
      </c>
      <c r="K1828" s="53" t="s">
        <v>23</v>
      </c>
      <c r="L1828" s="19">
        <f>VLOOKUP($A1828,'FtMyers GTs'!$A:$Z,17,0)</f>
        <v>42522</v>
      </c>
      <c r="M1828" s="50">
        <f>VLOOKUP($A1828,'FtMyers GTs'!$A:$Z,24,0)</f>
        <v>12105</v>
      </c>
      <c r="N1828" s="50">
        <f>VLOOKUP($A1828,'FtMyers GTs'!$A:$Z,25,0)</f>
        <v>11368.41525</v>
      </c>
      <c r="O1828" s="50">
        <f>VLOOKUP($A1828,'FtMyers GTs'!$A:$Z,26,0)</f>
        <v>736.58474999999987</v>
      </c>
      <c r="P1828" s="50">
        <f t="shared" si="29"/>
        <v>0</v>
      </c>
    </row>
    <row r="1829" spans="1:16" x14ac:dyDescent="0.25">
      <c r="A1829" s="53">
        <v>49197</v>
      </c>
      <c r="B1829" s="53" t="s">
        <v>16</v>
      </c>
      <c r="C1829" s="53" t="s">
        <v>17</v>
      </c>
      <c r="D1829" s="53" t="s">
        <v>45</v>
      </c>
      <c r="E1829" s="53" t="s">
        <v>19</v>
      </c>
      <c r="F1829" s="18">
        <v>29403</v>
      </c>
      <c r="G1829" s="19">
        <v>29403</v>
      </c>
      <c r="H1829" s="53" t="s">
        <v>20</v>
      </c>
      <c r="I1829" s="53" t="s">
        <v>39</v>
      </c>
      <c r="J1829" s="53" t="s">
        <v>132</v>
      </c>
      <c r="K1829" s="53" t="s">
        <v>23</v>
      </c>
      <c r="L1829" s="19">
        <f>VLOOKUP($A1829,'FtMyers GTs'!$A:$Z,17,0)</f>
        <v>42522</v>
      </c>
      <c r="M1829" s="50">
        <f>VLOOKUP($A1829,'FtMyers GTs'!$A:$Z,24,0)</f>
        <v>3502.8</v>
      </c>
      <c r="N1829" s="50">
        <f>VLOOKUP($A1829,'FtMyers GTs'!$A:$Z,25,0)</f>
        <v>2671.9803000000002</v>
      </c>
      <c r="O1829" s="50">
        <f>VLOOKUP($A1829,'FtMyers GTs'!$A:$Z,26,0)</f>
        <v>830.8196999999999</v>
      </c>
      <c r="P1829" s="50">
        <f t="shared" si="29"/>
        <v>0</v>
      </c>
    </row>
    <row r="1830" spans="1:16" x14ac:dyDescent="0.25">
      <c r="A1830" s="53">
        <v>55062</v>
      </c>
      <c r="B1830" s="53" t="s">
        <v>16</v>
      </c>
      <c r="C1830" s="53" t="s">
        <v>17</v>
      </c>
      <c r="D1830" s="53" t="s">
        <v>363</v>
      </c>
      <c r="E1830" s="53" t="s">
        <v>81</v>
      </c>
      <c r="F1830" s="18">
        <v>29768</v>
      </c>
      <c r="G1830" s="19">
        <v>29768</v>
      </c>
      <c r="H1830" s="53" t="s">
        <v>20</v>
      </c>
      <c r="I1830" s="53" t="s">
        <v>65</v>
      </c>
      <c r="J1830" s="53" t="s">
        <v>374</v>
      </c>
      <c r="K1830" s="53" t="s">
        <v>23</v>
      </c>
      <c r="L1830" s="19">
        <f>VLOOKUP($A1830,'FtMyers GTs'!$A:$Z,17,0)</f>
        <v>42522</v>
      </c>
      <c r="M1830" s="50">
        <f>VLOOKUP($A1830,'FtMyers GTs'!$A:$Z,24,0)</f>
        <v>3720.6</v>
      </c>
      <c r="N1830" s="50">
        <f>VLOOKUP($A1830,'FtMyers GTs'!$A:$Z,25,0)</f>
        <v>2912.1403500000001</v>
      </c>
      <c r="O1830" s="50">
        <f>VLOOKUP($A1830,'FtMyers GTs'!$A:$Z,26,0)</f>
        <v>808.45965000000012</v>
      </c>
      <c r="P1830" s="50">
        <f t="shared" ref="P1830:P1893" si="30">+M1830-N1830-O1830</f>
        <v>0</v>
      </c>
    </row>
    <row r="1831" spans="1:16" x14ac:dyDescent="0.25">
      <c r="A1831" s="53">
        <v>49515</v>
      </c>
      <c r="B1831" s="53" t="s">
        <v>16</v>
      </c>
      <c r="C1831" s="53" t="s">
        <v>17</v>
      </c>
      <c r="D1831" s="53" t="s">
        <v>45</v>
      </c>
      <c r="E1831" s="53" t="s">
        <v>138</v>
      </c>
      <c r="F1831" s="18">
        <v>34151</v>
      </c>
      <c r="G1831" s="19">
        <v>34151</v>
      </c>
      <c r="H1831" s="53" t="s">
        <v>20</v>
      </c>
      <c r="I1831" s="53" t="s">
        <v>39</v>
      </c>
      <c r="J1831" s="53" t="s">
        <v>154</v>
      </c>
      <c r="K1831" s="53" t="s">
        <v>23</v>
      </c>
      <c r="L1831" s="19">
        <f>VLOOKUP($A1831,'FtMyers GTs'!$A:$Z,17,0)</f>
        <v>42522</v>
      </c>
      <c r="M1831" s="50">
        <f>VLOOKUP($A1831,'FtMyers GTs'!$A:$Z,24,0)</f>
        <v>1503.6390000000001</v>
      </c>
      <c r="N1831" s="50">
        <f>VLOOKUP($A1831,'FtMyers GTs'!$A:$Z,25,0)</f>
        <v>733.55377275000001</v>
      </c>
      <c r="O1831" s="50">
        <f>VLOOKUP($A1831,'FtMyers GTs'!$A:$Z,26,0)</f>
        <v>770.08522725000012</v>
      </c>
      <c r="P1831" s="50">
        <f t="shared" si="30"/>
        <v>0</v>
      </c>
    </row>
    <row r="1832" spans="1:16" x14ac:dyDescent="0.25">
      <c r="A1832" s="53">
        <v>54834</v>
      </c>
      <c r="B1832" s="53" t="s">
        <v>16</v>
      </c>
      <c r="C1832" s="53" t="s">
        <v>17</v>
      </c>
      <c r="D1832" s="53" t="s">
        <v>363</v>
      </c>
      <c r="E1832" s="53" t="s">
        <v>84</v>
      </c>
      <c r="F1832" s="18">
        <v>30864</v>
      </c>
      <c r="G1832" s="19">
        <v>30864</v>
      </c>
      <c r="H1832" s="53" t="s">
        <v>20</v>
      </c>
      <c r="I1832" s="53" t="s">
        <v>65</v>
      </c>
      <c r="J1832" s="53" t="s">
        <v>368</v>
      </c>
      <c r="K1832" s="53" t="s">
        <v>23</v>
      </c>
      <c r="L1832" s="19">
        <f>VLOOKUP($A1832,'FtMyers GTs'!$A:$Z,17,0)</f>
        <v>42522</v>
      </c>
      <c r="M1832" s="50">
        <f>VLOOKUP($A1832,'FtMyers GTs'!$A:$Z,24,0)</f>
        <v>2621.2049999999999</v>
      </c>
      <c r="N1832" s="50">
        <f>VLOOKUP($A1832,'FtMyers GTs'!$A:$Z,25,0)</f>
        <v>1875.8877862499999</v>
      </c>
      <c r="O1832" s="50">
        <f>VLOOKUP($A1832,'FtMyers GTs'!$A:$Z,26,0)</f>
        <v>745.31721375000006</v>
      </c>
      <c r="P1832" s="50">
        <f t="shared" si="30"/>
        <v>0</v>
      </c>
    </row>
    <row r="1833" spans="1:16" x14ac:dyDescent="0.25">
      <c r="A1833" s="53">
        <v>49317</v>
      </c>
      <c r="B1833" s="53" t="s">
        <v>16</v>
      </c>
      <c r="C1833" s="53" t="s">
        <v>17</v>
      </c>
      <c r="D1833" s="53" t="s">
        <v>45</v>
      </c>
      <c r="E1833" s="53" t="s">
        <v>28</v>
      </c>
      <c r="F1833" s="18">
        <v>27211</v>
      </c>
      <c r="G1833" s="19">
        <v>27211</v>
      </c>
      <c r="H1833" s="53" t="s">
        <v>20</v>
      </c>
      <c r="I1833" s="53" t="s">
        <v>39</v>
      </c>
      <c r="J1833" s="53" t="s">
        <v>142</v>
      </c>
      <c r="K1833" s="53" t="s">
        <v>23</v>
      </c>
      <c r="L1833" s="19">
        <f>VLOOKUP($A1833,'FtMyers GTs'!$A:$Z,17,0)</f>
        <v>42522</v>
      </c>
      <c r="M1833" s="50">
        <f>VLOOKUP($A1833,'FtMyers GTs'!$A:$Z,24,0)</f>
        <v>4208.1030000000001</v>
      </c>
      <c r="N1833" s="50">
        <f>VLOOKUP($A1833,'FtMyers GTs'!$A:$Z,25,0)</f>
        <v>3744.01377675</v>
      </c>
      <c r="O1833" s="50">
        <f>VLOOKUP($A1833,'FtMyers GTs'!$A:$Z,26,0)</f>
        <v>464.0892232500002</v>
      </c>
      <c r="P1833" s="50">
        <f t="shared" si="30"/>
        <v>0</v>
      </c>
    </row>
    <row r="1834" spans="1:16" x14ac:dyDescent="0.25">
      <c r="A1834" s="53">
        <v>49605</v>
      </c>
      <c r="B1834" s="53" t="s">
        <v>16</v>
      </c>
      <c r="C1834" s="53" t="s">
        <v>17</v>
      </c>
      <c r="D1834" s="53" t="s">
        <v>45</v>
      </c>
      <c r="E1834" s="53" t="s">
        <v>19</v>
      </c>
      <c r="F1834" s="18">
        <v>29403</v>
      </c>
      <c r="G1834" s="19">
        <v>29403</v>
      </c>
      <c r="H1834" s="53" t="s">
        <v>20</v>
      </c>
      <c r="I1834" s="53" t="s">
        <v>39</v>
      </c>
      <c r="J1834" s="53" t="s">
        <v>160</v>
      </c>
      <c r="K1834" s="53" t="s">
        <v>23</v>
      </c>
      <c r="L1834" s="19">
        <f>VLOOKUP($A1834,'FtMyers GTs'!$A:$Z,17,0)</f>
        <v>42522</v>
      </c>
      <c r="M1834" s="50">
        <f>VLOOKUP($A1834,'FtMyers GTs'!$A:$Z,24,0)</f>
        <v>1406.7</v>
      </c>
      <c r="N1834" s="50">
        <f>VLOOKUP($A1834,'FtMyers GTs'!$A:$Z,25,0)</f>
        <v>1073.0445749999999</v>
      </c>
      <c r="O1834" s="50">
        <f>VLOOKUP($A1834,'FtMyers GTs'!$A:$Z,26,0)</f>
        <v>333.65542500000009</v>
      </c>
      <c r="P1834" s="50">
        <f t="shared" si="30"/>
        <v>0</v>
      </c>
    </row>
    <row r="1835" spans="1:16" x14ac:dyDescent="0.25">
      <c r="A1835" s="53">
        <v>50003</v>
      </c>
      <c r="B1835" s="53" t="s">
        <v>16</v>
      </c>
      <c r="C1835" s="53" t="s">
        <v>17</v>
      </c>
      <c r="D1835" s="53" t="s">
        <v>45</v>
      </c>
      <c r="E1835" s="53" t="s">
        <v>28</v>
      </c>
      <c r="F1835" s="18">
        <v>27211</v>
      </c>
      <c r="G1835" s="19">
        <v>27211</v>
      </c>
      <c r="H1835" s="53" t="s">
        <v>20</v>
      </c>
      <c r="I1835" s="53" t="s">
        <v>39</v>
      </c>
      <c r="J1835" s="53" t="s">
        <v>185</v>
      </c>
      <c r="K1835" s="53" t="s">
        <v>23</v>
      </c>
      <c r="L1835" s="19">
        <f>VLOOKUP($A1835,'FtMyers GTs'!$A:$Z,17,0)</f>
        <v>42522</v>
      </c>
      <c r="M1835" s="50">
        <f>VLOOKUP($A1835,'FtMyers GTs'!$A:$Z,24,0)</f>
        <v>2323.674</v>
      </c>
      <c r="N1835" s="50">
        <f>VLOOKUP($A1835,'FtMyers GTs'!$A:$Z,25,0)</f>
        <v>2067.4053764999999</v>
      </c>
      <c r="O1835" s="50">
        <f>VLOOKUP($A1835,'FtMyers GTs'!$A:$Z,26,0)</f>
        <v>256.26862350000027</v>
      </c>
      <c r="P1835" s="50">
        <f t="shared" si="30"/>
        <v>0</v>
      </c>
    </row>
    <row r="1836" spans="1:16" x14ac:dyDescent="0.25">
      <c r="A1836" s="53">
        <v>49995</v>
      </c>
      <c r="B1836" s="53" t="s">
        <v>16</v>
      </c>
      <c r="C1836" s="53" t="s">
        <v>17</v>
      </c>
      <c r="D1836" s="53" t="s">
        <v>45</v>
      </c>
      <c r="E1836" s="53" t="s">
        <v>28</v>
      </c>
      <c r="F1836" s="18">
        <v>27211</v>
      </c>
      <c r="G1836" s="19">
        <v>27211</v>
      </c>
      <c r="H1836" s="53" t="s">
        <v>20</v>
      </c>
      <c r="I1836" s="53" t="s">
        <v>39</v>
      </c>
      <c r="J1836" s="53" t="s">
        <v>184</v>
      </c>
      <c r="K1836" s="53" t="s">
        <v>23</v>
      </c>
      <c r="L1836" s="19">
        <f>VLOOKUP($A1836,'FtMyers GTs'!$A:$Z,17,0)</f>
        <v>42522</v>
      </c>
      <c r="M1836" s="50">
        <f>VLOOKUP($A1836,'FtMyers GTs'!$A:$Z,24,0)</f>
        <v>1963.665</v>
      </c>
      <c r="N1836" s="50">
        <f>VLOOKUP($A1836,'FtMyers GTs'!$A:$Z,25,0)</f>
        <v>1747.1042212500001</v>
      </c>
      <c r="O1836" s="50">
        <f>VLOOKUP($A1836,'FtMyers GTs'!$A:$Z,26,0)</f>
        <v>216.56077874999991</v>
      </c>
      <c r="P1836" s="50">
        <f t="shared" si="30"/>
        <v>0</v>
      </c>
    </row>
    <row r="1837" spans="1:16" x14ac:dyDescent="0.25">
      <c r="A1837" s="53">
        <v>49637</v>
      </c>
      <c r="B1837" s="53" t="s">
        <v>16</v>
      </c>
      <c r="C1837" s="53" t="s">
        <v>17</v>
      </c>
      <c r="D1837" s="53" t="s">
        <v>45</v>
      </c>
      <c r="E1837" s="53" t="s">
        <v>67</v>
      </c>
      <c r="F1837" s="18">
        <v>31959</v>
      </c>
      <c r="G1837" s="19">
        <v>31959</v>
      </c>
      <c r="H1837" s="53" t="s">
        <v>20</v>
      </c>
      <c r="I1837" s="53" t="s">
        <v>39</v>
      </c>
      <c r="J1837" s="53" t="s">
        <v>163</v>
      </c>
      <c r="K1837" s="53" t="s">
        <v>23</v>
      </c>
      <c r="L1837" s="19">
        <f>VLOOKUP($A1837,'FtMyers GTs'!$A:$Z,17,0)</f>
        <v>42522</v>
      </c>
      <c r="M1837" s="50">
        <f>VLOOKUP($A1837,'FtMyers GTs'!$A:$Z,24,0)</f>
        <v>547.98300000000006</v>
      </c>
      <c r="N1837" s="50">
        <f>VLOOKUP($A1837,'FtMyers GTs'!$A:$Z,25,0)</f>
        <v>336.87270675000002</v>
      </c>
      <c r="O1837" s="50">
        <f>VLOOKUP($A1837,'FtMyers GTs'!$A:$Z,26,0)</f>
        <v>211.11029324999998</v>
      </c>
      <c r="P1837" s="50">
        <f t="shared" si="30"/>
        <v>0</v>
      </c>
    </row>
    <row r="1838" spans="1:16" x14ac:dyDescent="0.25">
      <c r="A1838" s="53">
        <v>49603</v>
      </c>
      <c r="B1838" s="53" t="s">
        <v>16</v>
      </c>
      <c r="C1838" s="53" t="s">
        <v>17</v>
      </c>
      <c r="D1838" s="53" t="s">
        <v>45</v>
      </c>
      <c r="E1838" s="53" t="s">
        <v>19</v>
      </c>
      <c r="F1838" s="18">
        <v>29403</v>
      </c>
      <c r="G1838" s="19">
        <v>29403</v>
      </c>
      <c r="H1838" s="53" t="s">
        <v>20</v>
      </c>
      <c r="I1838" s="53" t="s">
        <v>39</v>
      </c>
      <c r="J1838" s="53" t="s">
        <v>159</v>
      </c>
      <c r="K1838" s="53" t="s">
        <v>23</v>
      </c>
      <c r="L1838" s="19">
        <f>VLOOKUP($A1838,'FtMyers GTs'!$A:$Z,17,0)</f>
        <v>42522</v>
      </c>
      <c r="M1838" s="50">
        <f>VLOOKUP($A1838,'FtMyers GTs'!$A:$Z,24,0)</f>
        <v>781.2</v>
      </c>
      <c r="N1838" s="50">
        <f>VLOOKUP($A1838,'FtMyers GTs'!$A:$Z,25,0)</f>
        <v>595.91069999999991</v>
      </c>
      <c r="O1838" s="50">
        <f>VLOOKUP($A1838,'FtMyers GTs'!$A:$Z,26,0)</f>
        <v>185.28930000000005</v>
      </c>
      <c r="P1838" s="50">
        <f t="shared" si="30"/>
        <v>0</v>
      </c>
    </row>
    <row r="1839" spans="1:16" x14ac:dyDescent="0.25">
      <c r="A1839" s="53">
        <v>49607</v>
      </c>
      <c r="B1839" s="53" t="s">
        <v>16</v>
      </c>
      <c r="C1839" s="53" t="s">
        <v>17</v>
      </c>
      <c r="D1839" s="53" t="s">
        <v>45</v>
      </c>
      <c r="E1839" s="53" t="s">
        <v>19</v>
      </c>
      <c r="F1839" s="18">
        <v>29403</v>
      </c>
      <c r="G1839" s="19">
        <v>29403</v>
      </c>
      <c r="H1839" s="53" t="s">
        <v>20</v>
      </c>
      <c r="I1839" s="53" t="s">
        <v>39</v>
      </c>
      <c r="J1839" s="53" t="s">
        <v>161</v>
      </c>
      <c r="K1839" s="53" t="s">
        <v>23</v>
      </c>
      <c r="L1839" s="19">
        <f>VLOOKUP($A1839,'FtMyers GTs'!$A:$Z,17,0)</f>
        <v>42522</v>
      </c>
      <c r="M1839" s="50">
        <f>VLOOKUP($A1839,'FtMyers GTs'!$A:$Z,24,0)</f>
        <v>781.2</v>
      </c>
      <c r="N1839" s="50">
        <f>VLOOKUP($A1839,'FtMyers GTs'!$A:$Z,25,0)</f>
        <v>595.91069999999991</v>
      </c>
      <c r="O1839" s="50">
        <f>VLOOKUP($A1839,'FtMyers GTs'!$A:$Z,26,0)</f>
        <v>185.28930000000005</v>
      </c>
      <c r="P1839" s="50">
        <f t="shared" si="30"/>
        <v>0</v>
      </c>
    </row>
    <row r="1840" spans="1:16" x14ac:dyDescent="0.25">
      <c r="A1840" s="53">
        <v>55445</v>
      </c>
      <c r="B1840" s="53" t="s">
        <v>16</v>
      </c>
      <c r="C1840" s="53" t="s">
        <v>17</v>
      </c>
      <c r="D1840" s="53" t="s">
        <v>363</v>
      </c>
      <c r="E1840" s="53" t="s">
        <v>51</v>
      </c>
      <c r="F1840" s="18">
        <v>28672</v>
      </c>
      <c r="G1840" s="19">
        <v>28672</v>
      </c>
      <c r="H1840" s="53" t="s">
        <v>20</v>
      </c>
      <c r="I1840" s="53" t="s">
        <v>65</v>
      </c>
      <c r="J1840" s="53" t="s">
        <v>381</v>
      </c>
      <c r="K1840" s="53" t="s">
        <v>23</v>
      </c>
      <c r="L1840" s="19">
        <f>VLOOKUP($A1840,'FtMyers GTs'!$A:$Z,17,0)</f>
        <v>42522</v>
      </c>
      <c r="M1840" s="50">
        <f>VLOOKUP($A1840,'FtMyers GTs'!$A:$Z,24,0)</f>
        <v>852.69600000000003</v>
      </c>
      <c r="N1840" s="50">
        <f>VLOOKUP($A1840,'FtMyers GTs'!$A:$Z,25,0)</f>
        <v>724.58400600000004</v>
      </c>
      <c r="O1840" s="50">
        <f>VLOOKUP($A1840,'FtMyers GTs'!$A:$Z,26,0)</f>
        <v>128.11199400000004</v>
      </c>
      <c r="P1840" s="50">
        <f t="shared" si="30"/>
        <v>0</v>
      </c>
    </row>
    <row r="1841" spans="1:16" x14ac:dyDescent="0.25">
      <c r="A1841" s="53">
        <v>49693</v>
      </c>
      <c r="B1841" s="53" t="s">
        <v>16</v>
      </c>
      <c r="C1841" s="53" t="s">
        <v>17</v>
      </c>
      <c r="D1841" s="53" t="s">
        <v>45</v>
      </c>
      <c r="E1841" s="53" t="s">
        <v>80</v>
      </c>
      <c r="F1841" s="18">
        <v>29037</v>
      </c>
      <c r="G1841" s="19">
        <v>29037</v>
      </c>
      <c r="H1841" s="53" t="s">
        <v>20</v>
      </c>
      <c r="I1841" s="53" t="s">
        <v>39</v>
      </c>
      <c r="J1841" s="53" t="s">
        <v>164</v>
      </c>
      <c r="K1841" s="53" t="s">
        <v>23</v>
      </c>
      <c r="L1841" s="19">
        <f>VLOOKUP($A1841,'FtMyers GTs'!$A:$Z,17,0)</f>
        <v>42522</v>
      </c>
      <c r="M1841" s="50">
        <f>VLOOKUP($A1841,'FtMyers GTs'!$A:$Z,24,0)</f>
        <v>472.68000000000006</v>
      </c>
      <c r="N1841" s="50">
        <f>VLOOKUP($A1841,'FtMyers GTs'!$A:$Z,25,0)</f>
        <v>370.56573000000003</v>
      </c>
      <c r="O1841" s="50">
        <f>VLOOKUP($A1841,'FtMyers GTs'!$A:$Z,26,0)</f>
        <v>102.11427000000002</v>
      </c>
      <c r="P1841" s="50">
        <f t="shared" si="30"/>
        <v>0</v>
      </c>
    </row>
    <row r="1842" spans="1:16" x14ac:dyDescent="0.25">
      <c r="A1842" s="53">
        <v>55442</v>
      </c>
      <c r="B1842" s="53" t="s">
        <v>16</v>
      </c>
      <c r="C1842" s="53" t="s">
        <v>17</v>
      </c>
      <c r="D1842" s="53" t="s">
        <v>363</v>
      </c>
      <c r="E1842" s="53" t="s">
        <v>51</v>
      </c>
      <c r="F1842" s="18">
        <v>28672</v>
      </c>
      <c r="G1842" s="19">
        <v>28672</v>
      </c>
      <c r="H1842" s="53" t="s">
        <v>20</v>
      </c>
      <c r="I1842" s="53" t="s">
        <v>65</v>
      </c>
      <c r="J1842" s="53" t="s">
        <v>380</v>
      </c>
      <c r="K1842" s="53" t="s">
        <v>23</v>
      </c>
      <c r="L1842" s="19">
        <f>VLOOKUP($A1842,'FtMyers GTs'!$A:$Z,17,0)</f>
        <v>42522</v>
      </c>
      <c r="M1842" s="50">
        <f>VLOOKUP($A1842,'FtMyers GTs'!$A:$Z,24,0)</f>
        <v>288.738</v>
      </c>
      <c r="N1842" s="50">
        <f>VLOOKUP($A1842,'FtMyers GTs'!$A:$Z,25,0)</f>
        <v>245.35273050000001</v>
      </c>
      <c r="O1842" s="50">
        <f>VLOOKUP($A1842,'FtMyers GTs'!$A:$Z,26,0)</f>
        <v>43.385269499999985</v>
      </c>
      <c r="P1842" s="50">
        <f t="shared" si="30"/>
        <v>0</v>
      </c>
    </row>
    <row r="1843" spans="1:16" x14ac:dyDescent="0.25">
      <c r="A1843" s="53">
        <v>54918</v>
      </c>
      <c r="B1843" s="53" t="s">
        <v>16</v>
      </c>
      <c r="C1843" s="53" t="s">
        <v>17</v>
      </c>
      <c r="D1843" s="53" t="s">
        <v>363</v>
      </c>
      <c r="E1843" s="53" t="s">
        <v>51</v>
      </c>
      <c r="F1843" s="18">
        <v>28672</v>
      </c>
      <c r="G1843" s="19">
        <v>28672</v>
      </c>
      <c r="H1843" s="53" t="s">
        <v>20</v>
      </c>
      <c r="I1843" s="53" t="s">
        <v>65</v>
      </c>
      <c r="J1843" s="53" t="s">
        <v>372</v>
      </c>
      <c r="K1843" s="53" t="s">
        <v>23</v>
      </c>
      <c r="L1843" s="19">
        <f>VLOOKUP($A1843,'FtMyers GTs'!$A:$Z,17,0)</f>
        <v>42522</v>
      </c>
      <c r="M1843" s="50">
        <f>VLOOKUP($A1843,'FtMyers GTs'!$A:$Z,24,0)</f>
        <v>168.21</v>
      </c>
      <c r="N1843" s="50">
        <f>VLOOKUP($A1843,'FtMyers GTs'!$A:$Z,25,0)</f>
        <v>142.94162250000002</v>
      </c>
      <c r="O1843" s="50">
        <f>VLOOKUP($A1843,'FtMyers GTs'!$A:$Z,26,0)</f>
        <v>25.2683775</v>
      </c>
      <c r="P1843" s="50">
        <f t="shared" si="30"/>
        <v>0</v>
      </c>
    </row>
    <row r="1844" spans="1:16" x14ac:dyDescent="0.25">
      <c r="A1844" s="53">
        <v>55553</v>
      </c>
      <c r="B1844" s="53" t="s">
        <v>16</v>
      </c>
      <c r="C1844" s="53" t="s">
        <v>17</v>
      </c>
      <c r="D1844" s="53" t="s">
        <v>363</v>
      </c>
      <c r="E1844" s="53" t="s">
        <v>80</v>
      </c>
      <c r="F1844" s="18">
        <v>29037</v>
      </c>
      <c r="G1844" s="19">
        <v>29037</v>
      </c>
      <c r="H1844" s="53" t="s">
        <v>20</v>
      </c>
      <c r="I1844" s="53" t="s">
        <v>65</v>
      </c>
      <c r="J1844" s="53" t="s">
        <v>383</v>
      </c>
      <c r="K1844" s="53" t="s">
        <v>23</v>
      </c>
      <c r="L1844" s="19">
        <f>VLOOKUP($A1844,'FtMyers GTs'!$A:$Z,17,0)</f>
        <v>42522</v>
      </c>
      <c r="M1844" s="50">
        <f>VLOOKUP($A1844,'FtMyers GTs'!$A:$Z,24,0)</f>
        <v>50.742000000000004</v>
      </c>
      <c r="N1844" s="50">
        <f>VLOOKUP($A1844,'FtMyers GTs'!$A:$Z,25,0)</f>
        <v>41.987299499999999</v>
      </c>
      <c r="O1844" s="50">
        <f>VLOOKUP($A1844,'FtMyers GTs'!$A:$Z,26,0)</f>
        <v>8.7547005000000038</v>
      </c>
      <c r="P1844" s="50">
        <f t="shared" si="30"/>
        <v>0</v>
      </c>
    </row>
    <row r="1845" spans="1:16" x14ac:dyDescent="0.25">
      <c r="A1845" s="53">
        <v>86310436</v>
      </c>
      <c r="B1845" s="53" t="s">
        <v>16</v>
      </c>
      <c r="C1845" s="53" t="s">
        <v>17</v>
      </c>
      <c r="D1845" s="53" t="s">
        <v>71</v>
      </c>
      <c r="E1845" s="53" t="s">
        <v>393</v>
      </c>
      <c r="F1845" s="18">
        <v>39234</v>
      </c>
      <c r="G1845" s="19">
        <v>39234</v>
      </c>
      <c r="H1845" s="53" t="s">
        <v>20</v>
      </c>
      <c r="I1845" s="53" t="s">
        <v>48</v>
      </c>
      <c r="J1845" s="53" t="s">
        <v>234</v>
      </c>
      <c r="K1845" s="53" t="s">
        <v>23</v>
      </c>
      <c r="L1845" s="19">
        <f>VLOOKUP($A1845,'FtMyers GTs'!$A:$Z,17,0)</f>
        <v>42522</v>
      </c>
      <c r="M1845" s="50">
        <f>VLOOKUP($A1845,'FtMyers GTs'!$A:$Z,24,0)</f>
        <v>1.26</v>
      </c>
      <c r="N1845" s="50">
        <f>VLOOKUP($A1845,'FtMyers GTs'!$A:$Z,25,0)</f>
        <v>0.44329500000000005</v>
      </c>
      <c r="O1845" s="50">
        <f>VLOOKUP($A1845,'FtMyers GTs'!$A:$Z,26,0)</f>
        <v>0.8167049999999999</v>
      </c>
      <c r="P1845" s="50">
        <f t="shared" si="30"/>
        <v>0</v>
      </c>
    </row>
    <row r="1846" spans="1:16" x14ac:dyDescent="0.25">
      <c r="A1846" s="53">
        <v>53620</v>
      </c>
      <c r="B1846" s="53" t="s">
        <v>16</v>
      </c>
      <c r="C1846" s="53" t="s">
        <v>17</v>
      </c>
      <c r="D1846" s="53" t="s">
        <v>309</v>
      </c>
      <c r="E1846" s="53" t="s">
        <v>28</v>
      </c>
      <c r="F1846" s="18">
        <v>27211</v>
      </c>
      <c r="G1846" s="19">
        <v>27211</v>
      </c>
      <c r="H1846" s="53" t="s">
        <v>20</v>
      </c>
      <c r="I1846" s="53" t="s">
        <v>55</v>
      </c>
      <c r="J1846" s="53" t="s">
        <v>319</v>
      </c>
      <c r="K1846" s="53" t="s">
        <v>23</v>
      </c>
      <c r="L1846" s="19">
        <f>VLOOKUP($A1846,'FtMyers GTs'!$A:$Z,17,0)</f>
        <v>42522</v>
      </c>
      <c r="M1846" s="50">
        <f>VLOOKUP($A1846,'FtMyers GTs'!$A:$Z,24,0)</f>
        <v>6739585.7309999997</v>
      </c>
      <c r="N1846" s="50">
        <f>VLOOKUP($A1846,'FtMyers GTs'!$A:$Z,25,0)</f>
        <v>6850788.8955615005</v>
      </c>
      <c r="O1846" s="50">
        <f>VLOOKUP($A1846,'FtMyers GTs'!$A:$Z,26,0)</f>
        <v>-111203.16456150022</v>
      </c>
      <c r="P1846" s="50">
        <f t="shared" si="30"/>
        <v>-5.5297277867794037E-10</v>
      </c>
    </row>
    <row r="1847" spans="1:16" x14ac:dyDescent="0.25">
      <c r="A1847" s="53">
        <v>50998</v>
      </c>
      <c r="B1847" s="53" t="s">
        <v>16</v>
      </c>
      <c r="C1847" s="53" t="s">
        <v>17</v>
      </c>
      <c r="D1847" s="53" t="s">
        <v>71</v>
      </c>
      <c r="E1847" s="53" t="s">
        <v>28</v>
      </c>
      <c r="F1847" s="18">
        <v>27211</v>
      </c>
      <c r="G1847" s="19">
        <v>27211</v>
      </c>
      <c r="H1847" s="53" t="s">
        <v>20</v>
      </c>
      <c r="I1847" s="53" t="s">
        <v>48</v>
      </c>
      <c r="J1847" s="53" t="s">
        <v>232</v>
      </c>
      <c r="K1847" s="53" t="s">
        <v>23</v>
      </c>
      <c r="L1847" s="19">
        <f>VLOOKUP($A1847,'FtMyers GTs'!$A:$Z,17,0)</f>
        <v>42522</v>
      </c>
      <c r="M1847" s="50">
        <f>VLOOKUP($A1847,'FtMyers GTs'!$A:$Z,24,0)</f>
        <v>4358391.9300000006</v>
      </c>
      <c r="N1847" s="50">
        <f>VLOOKUP($A1847,'FtMyers GTs'!$A:$Z,25,0)</f>
        <v>4459724.5423725005</v>
      </c>
      <c r="O1847" s="50">
        <f>VLOOKUP($A1847,'FtMyers GTs'!$A:$Z,26,0)</f>
        <v>-101332.6123724998</v>
      </c>
      <c r="P1847" s="50">
        <f t="shared" si="30"/>
        <v>0</v>
      </c>
    </row>
    <row r="1848" spans="1:16" x14ac:dyDescent="0.25">
      <c r="A1848" s="53">
        <v>53562</v>
      </c>
      <c r="B1848" s="53" t="s">
        <v>16</v>
      </c>
      <c r="C1848" s="53" t="s">
        <v>17</v>
      </c>
      <c r="D1848" s="53" t="s">
        <v>309</v>
      </c>
      <c r="E1848" s="53" t="s">
        <v>28</v>
      </c>
      <c r="F1848" s="18">
        <v>27211</v>
      </c>
      <c r="G1848" s="19">
        <v>27211</v>
      </c>
      <c r="H1848" s="53" t="s">
        <v>20</v>
      </c>
      <c r="I1848" s="53" t="s">
        <v>55</v>
      </c>
      <c r="J1848" s="53" t="s">
        <v>316</v>
      </c>
      <c r="K1848" s="53" t="s">
        <v>23</v>
      </c>
      <c r="L1848" s="19">
        <f>VLOOKUP($A1848,'FtMyers GTs'!$A:$Z,17,0)</f>
        <v>42522</v>
      </c>
      <c r="M1848" s="50">
        <f>VLOOKUP($A1848,'FtMyers GTs'!$A:$Z,24,0)</f>
        <v>2302394.04</v>
      </c>
      <c r="N1848" s="50">
        <f>VLOOKUP($A1848,'FtMyers GTs'!$A:$Z,25,0)</f>
        <v>2340383.5416600001</v>
      </c>
      <c r="O1848" s="50">
        <f>VLOOKUP($A1848,'FtMyers GTs'!$A:$Z,26,0)</f>
        <v>-37989.501659999834</v>
      </c>
      <c r="P1848" s="50">
        <f t="shared" si="30"/>
        <v>-2.3283064365386963E-10</v>
      </c>
    </row>
    <row r="1849" spans="1:16" x14ac:dyDescent="0.25">
      <c r="A1849" s="53">
        <v>50978</v>
      </c>
      <c r="B1849" s="53" t="s">
        <v>16</v>
      </c>
      <c r="C1849" s="53" t="s">
        <v>17</v>
      </c>
      <c r="D1849" s="53" t="s">
        <v>71</v>
      </c>
      <c r="E1849" s="53" t="s">
        <v>28</v>
      </c>
      <c r="F1849" s="18">
        <v>27211</v>
      </c>
      <c r="G1849" s="19">
        <v>27211</v>
      </c>
      <c r="H1849" s="53" t="s">
        <v>20</v>
      </c>
      <c r="I1849" s="53" t="s">
        <v>48</v>
      </c>
      <c r="J1849" s="53" t="s">
        <v>230</v>
      </c>
      <c r="K1849" s="53" t="s">
        <v>23</v>
      </c>
      <c r="L1849" s="19">
        <f>VLOOKUP($A1849,'FtMyers GTs'!$A:$Z,17,0)</f>
        <v>42522</v>
      </c>
      <c r="M1849" s="50">
        <f>VLOOKUP($A1849,'FtMyers GTs'!$A:$Z,24,0)</f>
        <v>2101177.0440000002</v>
      </c>
      <c r="N1849" s="50">
        <f>VLOOKUP($A1849,'FtMyers GTs'!$A:$Z,25,0)</f>
        <v>2150029.4102730001</v>
      </c>
      <c r="O1849" s="50">
        <f>VLOOKUP($A1849,'FtMyers GTs'!$A:$Z,26,0)</f>
        <v>-48852.366272999905</v>
      </c>
      <c r="P1849" s="50">
        <f t="shared" si="30"/>
        <v>0</v>
      </c>
    </row>
    <row r="1850" spans="1:16" x14ac:dyDescent="0.25">
      <c r="A1850" s="53">
        <v>51185</v>
      </c>
      <c r="B1850" s="53" t="s">
        <v>16</v>
      </c>
      <c r="C1850" s="53" t="s">
        <v>17</v>
      </c>
      <c r="D1850" s="53" t="s">
        <v>71</v>
      </c>
      <c r="E1850" s="53" t="s">
        <v>28</v>
      </c>
      <c r="F1850" s="18">
        <v>27211</v>
      </c>
      <c r="G1850" s="19">
        <v>27211</v>
      </c>
      <c r="H1850" s="53" t="s">
        <v>20</v>
      </c>
      <c r="I1850" s="53" t="s">
        <v>48</v>
      </c>
      <c r="J1850" s="53" t="s">
        <v>237</v>
      </c>
      <c r="K1850" s="53" t="s">
        <v>23</v>
      </c>
      <c r="L1850" s="19">
        <f>VLOOKUP($A1850,'FtMyers GTs'!$A:$Z,17,0)</f>
        <v>42522</v>
      </c>
      <c r="M1850" s="50">
        <f>VLOOKUP($A1850,'FtMyers GTs'!$A:$Z,24,0)</f>
        <v>1999787.7239999999</v>
      </c>
      <c r="N1850" s="50">
        <f>VLOOKUP($A1850,'FtMyers GTs'!$A:$Z,25,0)</f>
        <v>2046282.788583</v>
      </c>
      <c r="O1850" s="50">
        <f>VLOOKUP($A1850,'FtMyers GTs'!$A:$Z,26,0)</f>
        <v>-46495.064583000123</v>
      </c>
      <c r="P1850" s="50">
        <f t="shared" si="30"/>
        <v>9.4587448984384537E-11</v>
      </c>
    </row>
    <row r="1851" spans="1:16" x14ac:dyDescent="0.25">
      <c r="A1851" s="53">
        <v>51293</v>
      </c>
      <c r="B1851" s="53" t="s">
        <v>16</v>
      </c>
      <c r="C1851" s="53" t="s">
        <v>17</v>
      </c>
      <c r="D1851" s="53" t="s">
        <v>71</v>
      </c>
      <c r="E1851" s="53" t="s">
        <v>28</v>
      </c>
      <c r="F1851" s="18">
        <v>27211</v>
      </c>
      <c r="G1851" s="19">
        <v>27211</v>
      </c>
      <c r="H1851" s="53" t="s">
        <v>20</v>
      </c>
      <c r="I1851" s="53" t="s">
        <v>48</v>
      </c>
      <c r="J1851" s="53" t="s">
        <v>238</v>
      </c>
      <c r="K1851" s="53" t="s">
        <v>23</v>
      </c>
      <c r="L1851" s="19">
        <f>VLOOKUP($A1851,'FtMyers GTs'!$A:$Z,17,0)</f>
        <v>42522</v>
      </c>
      <c r="M1851" s="50">
        <f>VLOOKUP($A1851,'FtMyers GTs'!$A:$Z,24,0)</f>
        <v>1999787.7239999999</v>
      </c>
      <c r="N1851" s="50">
        <f>VLOOKUP($A1851,'FtMyers GTs'!$A:$Z,25,0)</f>
        <v>2046282.788583</v>
      </c>
      <c r="O1851" s="50">
        <f>VLOOKUP($A1851,'FtMyers GTs'!$A:$Z,26,0)</f>
        <v>-46495.064583000123</v>
      </c>
      <c r="P1851" s="50">
        <f t="shared" si="30"/>
        <v>9.4587448984384537E-11</v>
      </c>
    </row>
    <row r="1852" spans="1:16" x14ac:dyDescent="0.25">
      <c r="A1852" s="53">
        <v>51726</v>
      </c>
      <c r="B1852" s="53" t="s">
        <v>16</v>
      </c>
      <c r="C1852" s="53" t="s">
        <v>17</v>
      </c>
      <c r="D1852" s="53" t="s">
        <v>71</v>
      </c>
      <c r="E1852" s="53" t="s">
        <v>28</v>
      </c>
      <c r="F1852" s="18">
        <v>27211</v>
      </c>
      <c r="G1852" s="19">
        <v>27211</v>
      </c>
      <c r="H1852" s="53" t="s">
        <v>20</v>
      </c>
      <c r="I1852" s="53" t="s">
        <v>48</v>
      </c>
      <c r="J1852" s="53" t="s">
        <v>245</v>
      </c>
      <c r="K1852" s="53" t="s">
        <v>23</v>
      </c>
      <c r="L1852" s="19">
        <f>VLOOKUP($A1852,'FtMyers GTs'!$A:$Z,17,0)</f>
        <v>42522</v>
      </c>
      <c r="M1852" s="50">
        <f>VLOOKUP($A1852,'FtMyers GTs'!$A:$Z,24,0)</f>
        <v>1869230.844</v>
      </c>
      <c r="N1852" s="50">
        <f>VLOOKUP($A1852,'FtMyers GTs'!$A:$Z,25,0)</f>
        <v>1912690.4611230001</v>
      </c>
      <c r="O1852" s="50">
        <f>VLOOKUP($A1852,'FtMyers GTs'!$A:$Z,26,0)</f>
        <v>-43459.617123000069</v>
      </c>
      <c r="P1852" s="50">
        <f t="shared" si="30"/>
        <v>0</v>
      </c>
    </row>
    <row r="1853" spans="1:16" x14ac:dyDescent="0.25">
      <c r="A1853" s="53">
        <v>53521</v>
      </c>
      <c r="B1853" s="53" t="s">
        <v>16</v>
      </c>
      <c r="C1853" s="53" t="s">
        <v>17</v>
      </c>
      <c r="D1853" s="53" t="s">
        <v>309</v>
      </c>
      <c r="E1853" s="53" t="s">
        <v>28</v>
      </c>
      <c r="F1853" s="18">
        <v>27211</v>
      </c>
      <c r="G1853" s="19">
        <v>27211</v>
      </c>
      <c r="H1853" s="53" t="s">
        <v>20</v>
      </c>
      <c r="I1853" s="53" t="s">
        <v>55</v>
      </c>
      <c r="J1853" s="53" t="s">
        <v>314</v>
      </c>
      <c r="K1853" s="53" t="s">
        <v>23</v>
      </c>
      <c r="L1853" s="19">
        <f>VLOOKUP($A1853,'FtMyers GTs'!$A:$Z,17,0)</f>
        <v>42522</v>
      </c>
      <c r="M1853" s="50">
        <f>VLOOKUP($A1853,'FtMyers GTs'!$A:$Z,24,0)</f>
        <v>1711308.9330000002</v>
      </c>
      <c r="N1853" s="50">
        <f>VLOOKUP($A1853,'FtMyers GTs'!$A:$Z,25,0)</f>
        <v>1739545.5303945001</v>
      </c>
      <c r="O1853" s="50">
        <f>VLOOKUP($A1853,'FtMyers GTs'!$A:$Z,26,0)</f>
        <v>-28236.59739450007</v>
      </c>
      <c r="P1853" s="50">
        <f t="shared" si="30"/>
        <v>1.4188117347657681E-10</v>
      </c>
    </row>
    <row r="1854" spans="1:16" x14ac:dyDescent="0.25">
      <c r="A1854" s="53">
        <v>51007</v>
      </c>
      <c r="B1854" s="53" t="s">
        <v>16</v>
      </c>
      <c r="C1854" s="53" t="s">
        <v>17</v>
      </c>
      <c r="D1854" s="53" t="s">
        <v>71</v>
      </c>
      <c r="E1854" s="53" t="s">
        <v>28</v>
      </c>
      <c r="F1854" s="18">
        <v>27211</v>
      </c>
      <c r="G1854" s="19">
        <v>27211</v>
      </c>
      <c r="H1854" s="53" t="s">
        <v>20</v>
      </c>
      <c r="I1854" s="53" t="s">
        <v>48</v>
      </c>
      <c r="J1854" s="53" t="s">
        <v>233</v>
      </c>
      <c r="K1854" s="53" t="s">
        <v>23</v>
      </c>
      <c r="L1854" s="19">
        <f>VLOOKUP($A1854,'FtMyers GTs'!$A:$Z,17,0)</f>
        <v>42522</v>
      </c>
      <c r="M1854" s="50">
        <f>VLOOKUP($A1854,'FtMyers GTs'!$A:$Z,24,0)</f>
        <v>1401171.1290000002</v>
      </c>
      <c r="N1854" s="50">
        <f>VLOOKUP($A1854,'FtMyers GTs'!$A:$Z,25,0)</f>
        <v>1433748.3577492503</v>
      </c>
      <c r="O1854" s="50">
        <f>VLOOKUP($A1854,'FtMyers GTs'!$A:$Z,26,0)</f>
        <v>-32577.228749250087</v>
      </c>
      <c r="P1854" s="50">
        <f t="shared" si="30"/>
        <v>0</v>
      </c>
    </row>
    <row r="1855" spans="1:16" x14ac:dyDescent="0.25">
      <c r="A1855" s="53">
        <v>100512122</v>
      </c>
      <c r="B1855" s="53" t="s">
        <v>16</v>
      </c>
      <c r="C1855" s="53" t="s">
        <v>17</v>
      </c>
      <c r="D1855" s="53" t="s">
        <v>71</v>
      </c>
      <c r="E1855" s="53" t="s">
        <v>28</v>
      </c>
      <c r="F1855" s="18">
        <v>27211</v>
      </c>
      <c r="G1855" s="19">
        <v>27211</v>
      </c>
      <c r="H1855" s="53" t="s">
        <v>20</v>
      </c>
      <c r="I1855" s="53" t="s">
        <v>48</v>
      </c>
      <c r="J1855" s="53" t="s">
        <v>468</v>
      </c>
      <c r="K1855" s="53" t="s">
        <v>23</v>
      </c>
      <c r="L1855" s="19">
        <f>VLOOKUP($A1855,'FtMyers GTs'!$A:$Z,17,0)</f>
        <v>42522</v>
      </c>
      <c r="M1855" s="50">
        <f>VLOOKUP($A1855,'FtMyers GTs'!$A:$Z,24,0)</f>
        <v>1210230</v>
      </c>
      <c r="N1855" s="50">
        <f>VLOOKUP($A1855,'FtMyers GTs'!$A:$Z,25,0)</f>
        <v>1238367.8474999999</v>
      </c>
      <c r="O1855" s="50">
        <f>VLOOKUP($A1855,'FtMyers GTs'!$A:$Z,26,0)</f>
        <v>-28137.847499999916</v>
      </c>
      <c r="P1855" s="50">
        <f t="shared" si="30"/>
        <v>0</v>
      </c>
    </row>
    <row r="1856" spans="1:16" x14ac:dyDescent="0.25">
      <c r="A1856" s="53">
        <v>51577</v>
      </c>
      <c r="B1856" s="53" t="s">
        <v>16</v>
      </c>
      <c r="C1856" s="53" t="s">
        <v>17</v>
      </c>
      <c r="D1856" s="53" t="s">
        <v>71</v>
      </c>
      <c r="E1856" s="53" t="s">
        <v>28</v>
      </c>
      <c r="F1856" s="18">
        <v>27211</v>
      </c>
      <c r="G1856" s="19">
        <v>27211</v>
      </c>
      <c r="H1856" s="53" t="s">
        <v>20</v>
      </c>
      <c r="I1856" s="53" t="s">
        <v>48</v>
      </c>
      <c r="J1856" s="53" t="s">
        <v>244</v>
      </c>
      <c r="K1856" s="53" t="s">
        <v>23</v>
      </c>
      <c r="L1856" s="19">
        <f>VLOOKUP($A1856,'FtMyers GTs'!$A:$Z,17,0)</f>
        <v>42522</v>
      </c>
      <c r="M1856" s="50">
        <f>VLOOKUP($A1856,'FtMyers GTs'!$A:$Z,24,0)</f>
        <v>900000.03600000008</v>
      </c>
      <c r="N1856" s="50">
        <f>VLOOKUP($A1856,'FtMyers GTs'!$A:$Z,25,0)</f>
        <v>920925.03683700005</v>
      </c>
      <c r="O1856" s="50">
        <f>VLOOKUP($A1856,'FtMyers GTs'!$A:$Z,26,0)</f>
        <v>-20925.000836999981</v>
      </c>
      <c r="P1856" s="50">
        <f t="shared" si="30"/>
        <v>0</v>
      </c>
    </row>
    <row r="1857" spans="1:16" x14ac:dyDescent="0.25">
      <c r="A1857" s="53">
        <v>50376</v>
      </c>
      <c r="B1857" s="53" t="s">
        <v>16</v>
      </c>
      <c r="C1857" s="53" t="s">
        <v>17</v>
      </c>
      <c r="D1857" s="53" t="s">
        <v>188</v>
      </c>
      <c r="E1857" s="53" t="s">
        <v>28</v>
      </c>
      <c r="F1857" s="18">
        <v>27211</v>
      </c>
      <c r="G1857" s="19">
        <v>27211</v>
      </c>
      <c r="H1857" s="53" t="s">
        <v>20</v>
      </c>
      <c r="I1857" s="53" t="s">
        <v>69</v>
      </c>
      <c r="J1857" s="53" t="s">
        <v>216</v>
      </c>
      <c r="K1857" s="53" t="s">
        <v>23</v>
      </c>
      <c r="L1857" s="19">
        <f>VLOOKUP($A1857,'FtMyers GTs'!$A:$Z,17,0)</f>
        <v>42522</v>
      </c>
      <c r="M1857" s="50">
        <f>VLOOKUP($A1857,'FtMyers GTs'!$A:$Z,24,0)</f>
        <v>884195.57700000005</v>
      </c>
      <c r="N1857" s="50">
        <f>VLOOKUP($A1857,'FtMyers GTs'!$A:$Z,25,0)</f>
        <v>902100.53743425</v>
      </c>
      <c r="O1857" s="50">
        <f>VLOOKUP($A1857,'FtMyers GTs'!$A:$Z,26,0)</f>
        <v>-17904.960434249977</v>
      </c>
      <c r="P1857" s="50">
        <f t="shared" si="30"/>
        <v>0</v>
      </c>
    </row>
    <row r="1858" spans="1:16" x14ac:dyDescent="0.25">
      <c r="A1858" s="53">
        <v>100512119</v>
      </c>
      <c r="B1858" s="53" t="s">
        <v>16</v>
      </c>
      <c r="C1858" s="53" t="s">
        <v>17</v>
      </c>
      <c r="D1858" s="53" t="s">
        <v>71</v>
      </c>
      <c r="E1858" s="53" t="s">
        <v>28</v>
      </c>
      <c r="F1858" s="18">
        <v>27211</v>
      </c>
      <c r="G1858" s="19">
        <v>27211</v>
      </c>
      <c r="H1858" s="53" t="s">
        <v>20</v>
      </c>
      <c r="I1858" s="53" t="s">
        <v>48</v>
      </c>
      <c r="J1858" s="53" t="s">
        <v>468</v>
      </c>
      <c r="K1858" s="53" t="s">
        <v>23</v>
      </c>
      <c r="L1858" s="19">
        <f>VLOOKUP($A1858,'FtMyers GTs'!$A:$Z,17,0)</f>
        <v>42522</v>
      </c>
      <c r="M1858" s="50">
        <f>VLOOKUP($A1858,'FtMyers GTs'!$A:$Z,24,0)</f>
        <v>605115</v>
      </c>
      <c r="N1858" s="50">
        <f>VLOOKUP($A1858,'FtMyers GTs'!$A:$Z,25,0)</f>
        <v>619183.92374999996</v>
      </c>
      <c r="O1858" s="50">
        <f>VLOOKUP($A1858,'FtMyers GTs'!$A:$Z,26,0)</f>
        <v>-14068.923749999958</v>
      </c>
      <c r="P1858" s="50">
        <f t="shared" si="30"/>
        <v>0</v>
      </c>
    </row>
    <row r="1859" spans="1:16" x14ac:dyDescent="0.25">
      <c r="A1859" s="53">
        <v>53564</v>
      </c>
      <c r="B1859" s="53" t="s">
        <v>16</v>
      </c>
      <c r="C1859" s="53" t="s">
        <v>17</v>
      </c>
      <c r="D1859" s="53" t="s">
        <v>309</v>
      </c>
      <c r="E1859" s="53" t="s">
        <v>138</v>
      </c>
      <c r="F1859" s="18">
        <v>34151</v>
      </c>
      <c r="G1859" s="19">
        <v>34151</v>
      </c>
      <c r="H1859" s="53" t="s">
        <v>20</v>
      </c>
      <c r="I1859" s="53" t="s">
        <v>55</v>
      </c>
      <c r="J1859" s="53" t="s">
        <v>316</v>
      </c>
      <c r="K1859" s="53" t="s">
        <v>23</v>
      </c>
      <c r="L1859" s="19">
        <f>VLOOKUP($A1859,'FtMyers GTs'!$A:$Z,17,0)</f>
        <v>42522</v>
      </c>
      <c r="M1859" s="50">
        <f>VLOOKUP($A1859,'FtMyers GTs'!$A:$Z,24,0)</f>
        <v>602058.6</v>
      </c>
      <c r="N1859" s="50">
        <f>VLOOKUP($A1859,'FtMyers GTs'!$A:$Z,25,0)</f>
        <v>611992.56690000009</v>
      </c>
      <c r="O1859" s="50">
        <f>VLOOKUP($A1859,'FtMyers GTs'!$A:$Z,26,0)</f>
        <v>-9933.966900000034</v>
      </c>
      <c r="P1859" s="50">
        <f t="shared" si="30"/>
        <v>-8.1854523159563541E-11</v>
      </c>
    </row>
    <row r="1860" spans="1:16" x14ac:dyDescent="0.25">
      <c r="A1860" s="53">
        <v>51803</v>
      </c>
      <c r="B1860" s="53" t="s">
        <v>16</v>
      </c>
      <c r="C1860" s="53" t="s">
        <v>17</v>
      </c>
      <c r="D1860" s="53" t="s">
        <v>71</v>
      </c>
      <c r="E1860" s="53" t="s">
        <v>28</v>
      </c>
      <c r="F1860" s="18">
        <v>27211</v>
      </c>
      <c r="G1860" s="19">
        <v>27211</v>
      </c>
      <c r="H1860" s="53" t="s">
        <v>20</v>
      </c>
      <c r="I1860" s="53" t="s">
        <v>48</v>
      </c>
      <c r="J1860" s="53" t="s">
        <v>246</v>
      </c>
      <c r="K1860" s="53" t="s">
        <v>23</v>
      </c>
      <c r="L1860" s="19">
        <f>VLOOKUP($A1860,'FtMyers GTs'!$A:$Z,17,0)</f>
        <v>42522</v>
      </c>
      <c r="M1860" s="50">
        <f>VLOOKUP($A1860,'FtMyers GTs'!$A:$Z,24,0)</f>
        <v>564762.24</v>
      </c>
      <c r="N1860" s="50">
        <f>VLOOKUP($A1860,'FtMyers GTs'!$A:$Z,25,0)</f>
        <v>577892.96207999997</v>
      </c>
      <c r="O1860" s="50">
        <f>VLOOKUP($A1860,'FtMyers GTs'!$A:$Z,26,0)</f>
        <v>-13130.722080000001</v>
      </c>
      <c r="P1860" s="50">
        <f t="shared" si="30"/>
        <v>2.3646862246096134E-11</v>
      </c>
    </row>
    <row r="1861" spans="1:16" x14ac:dyDescent="0.25">
      <c r="A1861" s="53">
        <v>54424</v>
      </c>
      <c r="B1861" s="53" t="s">
        <v>16</v>
      </c>
      <c r="C1861" s="53" t="s">
        <v>17</v>
      </c>
      <c r="D1861" s="53" t="s">
        <v>57</v>
      </c>
      <c r="E1861" s="53" t="s">
        <v>28</v>
      </c>
      <c r="F1861" s="18">
        <v>27211</v>
      </c>
      <c r="G1861" s="19">
        <v>27211</v>
      </c>
      <c r="H1861" s="53" t="s">
        <v>20</v>
      </c>
      <c r="I1861" s="53" t="s">
        <v>59</v>
      </c>
      <c r="J1861" s="53" t="s">
        <v>353</v>
      </c>
      <c r="K1861" s="53" t="s">
        <v>23</v>
      </c>
      <c r="L1861" s="19">
        <f>VLOOKUP($A1861,'FtMyers GTs'!$A:$Z,17,0)</f>
        <v>42522</v>
      </c>
      <c r="M1861" s="50">
        <f>VLOOKUP($A1861,'FtMyers GTs'!$A:$Z,24,0)</f>
        <v>558776.70000000007</v>
      </c>
      <c r="N1861" s="50">
        <f>VLOOKUP($A1861,'FtMyers GTs'!$A:$Z,25,0)</f>
        <v>567996.51555000001</v>
      </c>
      <c r="O1861" s="50">
        <f>VLOOKUP($A1861,'FtMyers GTs'!$A:$Z,26,0)</f>
        <v>-9219.815550000023</v>
      </c>
      <c r="P1861" s="50">
        <f t="shared" si="30"/>
        <v>8.1854523159563541E-11</v>
      </c>
    </row>
    <row r="1862" spans="1:16" x14ac:dyDescent="0.25">
      <c r="A1862" s="53">
        <v>54037</v>
      </c>
      <c r="B1862" s="53" t="s">
        <v>16</v>
      </c>
      <c r="C1862" s="53" t="s">
        <v>17</v>
      </c>
      <c r="D1862" s="53" t="s">
        <v>57</v>
      </c>
      <c r="E1862" s="53" t="s">
        <v>28</v>
      </c>
      <c r="F1862" s="18">
        <v>27211</v>
      </c>
      <c r="G1862" s="19">
        <v>27211</v>
      </c>
      <c r="H1862" s="53" t="s">
        <v>20</v>
      </c>
      <c r="I1862" s="53" t="s">
        <v>59</v>
      </c>
      <c r="J1862" s="53" t="s">
        <v>330</v>
      </c>
      <c r="K1862" s="53" t="s">
        <v>23</v>
      </c>
      <c r="L1862" s="19">
        <f>VLOOKUP($A1862,'FtMyers GTs'!$A:$Z,17,0)</f>
        <v>42522</v>
      </c>
      <c r="M1862" s="50">
        <f>VLOOKUP($A1862,'FtMyers GTs'!$A:$Z,24,0)</f>
        <v>555421.5</v>
      </c>
      <c r="N1862" s="50">
        <f>VLOOKUP($A1862,'FtMyers GTs'!$A:$Z,25,0)</f>
        <v>564585.95475000003</v>
      </c>
      <c r="O1862" s="50">
        <f>VLOOKUP($A1862,'FtMyers GTs'!$A:$Z,26,0)</f>
        <v>-9164.4547500000335</v>
      </c>
      <c r="P1862" s="50">
        <f t="shared" si="30"/>
        <v>0</v>
      </c>
    </row>
    <row r="1863" spans="1:16" x14ac:dyDescent="0.25">
      <c r="A1863" s="53">
        <v>53114</v>
      </c>
      <c r="B1863" s="53" t="s">
        <v>16</v>
      </c>
      <c r="C1863" s="53" t="s">
        <v>17</v>
      </c>
      <c r="D1863" s="53" t="s">
        <v>71</v>
      </c>
      <c r="E1863" s="53" t="s">
        <v>28</v>
      </c>
      <c r="F1863" s="18">
        <v>27211</v>
      </c>
      <c r="G1863" s="19">
        <v>27211</v>
      </c>
      <c r="H1863" s="53" t="s">
        <v>20</v>
      </c>
      <c r="I1863" s="53" t="s">
        <v>48</v>
      </c>
      <c r="J1863" s="53" t="s">
        <v>290</v>
      </c>
      <c r="K1863" s="53" t="s">
        <v>23</v>
      </c>
      <c r="L1863" s="19">
        <f>VLOOKUP($A1863,'FtMyers GTs'!$A:$Z,17,0)</f>
        <v>42522</v>
      </c>
      <c r="M1863" s="50">
        <f>VLOOKUP($A1863,'FtMyers GTs'!$A:$Z,24,0)</f>
        <v>545563.26</v>
      </c>
      <c r="N1863" s="50">
        <f>VLOOKUP($A1863,'FtMyers GTs'!$A:$Z,25,0)</f>
        <v>558247.6057950001</v>
      </c>
      <c r="O1863" s="50">
        <f>VLOOKUP($A1863,'FtMyers GTs'!$A:$Z,26,0)</f>
        <v>-12684.345795000054</v>
      </c>
      <c r="P1863" s="50">
        <f t="shared" si="30"/>
        <v>-3.4560798667371273E-11</v>
      </c>
    </row>
    <row r="1864" spans="1:16" x14ac:dyDescent="0.25">
      <c r="A1864" s="53">
        <v>54367</v>
      </c>
      <c r="B1864" s="53" t="s">
        <v>16</v>
      </c>
      <c r="C1864" s="53" t="s">
        <v>17</v>
      </c>
      <c r="D1864" s="53" t="s">
        <v>57</v>
      </c>
      <c r="E1864" s="53" t="s">
        <v>28</v>
      </c>
      <c r="F1864" s="18">
        <v>27211</v>
      </c>
      <c r="G1864" s="19">
        <v>27211</v>
      </c>
      <c r="H1864" s="53" t="s">
        <v>20</v>
      </c>
      <c r="I1864" s="53" t="s">
        <v>59</v>
      </c>
      <c r="J1864" s="53" t="s">
        <v>351</v>
      </c>
      <c r="K1864" s="53" t="s">
        <v>23</v>
      </c>
      <c r="L1864" s="19">
        <f>VLOOKUP($A1864,'FtMyers GTs'!$A:$Z,17,0)</f>
        <v>42522</v>
      </c>
      <c r="M1864" s="50">
        <f>VLOOKUP($A1864,'FtMyers GTs'!$A:$Z,24,0)</f>
        <v>519318.522</v>
      </c>
      <c r="N1864" s="50">
        <f>VLOOKUP($A1864,'FtMyers GTs'!$A:$Z,25,0)</f>
        <v>527887.2776129999</v>
      </c>
      <c r="O1864" s="50">
        <f>VLOOKUP($A1864,'FtMyers GTs'!$A:$Z,26,0)</f>
        <v>-8568.7556129999575</v>
      </c>
      <c r="P1864" s="50">
        <f t="shared" si="30"/>
        <v>5.8207660913467407E-11</v>
      </c>
    </row>
    <row r="1865" spans="1:16" x14ac:dyDescent="0.25">
      <c r="A1865" s="53">
        <v>53498</v>
      </c>
      <c r="B1865" s="53" t="s">
        <v>16</v>
      </c>
      <c r="C1865" s="53" t="s">
        <v>17</v>
      </c>
      <c r="D1865" s="53" t="s">
        <v>309</v>
      </c>
      <c r="E1865" s="53" t="s">
        <v>28</v>
      </c>
      <c r="F1865" s="18">
        <v>27211</v>
      </c>
      <c r="G1865" s="19">
        <v>27211</v>
      </c>
      <c r="H1865" s="53" t="s">
        <v>20</v>
      </c>
      <c r="I1865" s="53" t="s">
        <v>55</v>
      </c>
      <c r="J1865" s="53" t="s">
        <v>56</v>
      </c>
      <c r="K1865" s="53" t="s">
        <v>23</v>
      </c>
      <c r="L1865" s="19">
        <f>VLOOKUP($A1865,'FtMyers GTs'!$A:$Z,17,0)</f>
        <v>42522</v>
      </c>
      <c r="M1865" s="50">
        <f>VLOOKUP($A1865,'FtMyers GTs'!$A:$Z,24,0)</f>
        <v>415936.62</v>
      </c>
      <c r="N1865" s="50">
        <f>VLOOKUP($A1865,'FtMyers GTs'!$A:$Z,25,0)</f>
        <v>422799.57422999997</v>
      </c>
      <c r="O1865" s="50">
        <f>VLOOKUP($A1865,'FtMyers GTs'!$A:$Z,26,0)</f>
        <v>-6862.9542299999912</v>
      </c>
      <c r="P1865" s="50">
        <f t="shared" si="30"/>
        <v>1.7280399333685637E-11</v>
      </c>
    </row>
    <row r="1866" spans="1:16" x14ac:dyDescent="0.25">
      <c r="A1866" s="53">
        <v>54451</v>
      </c>
      <c r="B1866" s="53" t="s">
        <v>16</v>
      </c>
      <c r="C1866" s="53" t="s">
        <v>17</v>
      </c>
      <c r="D1866" s="53" t="s">
        <v>57</v>
      </c>
      <c r="E1866" s="53" t="s">
        <v>72</v>
      </c>
      <c r="F1866" s="18">
        <v>37073</v>
      </c>
      <c r="G1866" s="19">
        <v>37073</v>
      </c>
      <c r="H1866" s="53" t="s">
        <v>20</v>
      </c>
      <c r="I1866" s="53" t="s">
        <v>59</v>
      </c>
      <c r="J1866" s="53" t="s">
        <v>354</v>
      </c>
      <c r="K1866" s="53" t="s">
        <v>23</v>
      </c>
      <c r="L1866" s="19">
        <f>VLOOKUP($A1866,'FtMyers GTs'!$A:$Z,17,0)</f>
        <v>42522</v>
      </c>
      <c r="M1866" s="50">
        <f>VLOOKUP($A1866,'FtMyers GTs'!$A:$Z,24,0)</f>
        <v>368388.261</v>
      </c>
      <c r="N1866" s="50">
        <f>VLOOKUP($A1866,'FtMyers GTs'!$A:$Z,25,0)</f>
        <v>374466.66730650002</v>
      </c>
      <c r="O1866" s="50">
        <f>VLOOKUP($A1866,'FtMyers GTs'!$A:$Z,26,0)</f>
        <v>-6078.4063065000228</v>
      </c>
      <c r="P1866" s="50">
        <f t="shared" si="30"/>
        <v>0</v>
      </c>
    </row>
    <row r="1867" spans="1:16" x14ac:dyDescent="0.25">
      <c r="A1867" s="53">
        <v>50967</v>
      </c>
      <c r="B1867" s="53" t="s">
        <v>16</v>
      </c>
      <c r="C1867" s="53" t="s">
        <v>17</v>
      </c>
      <c r="D1867" s="53" t="s">
        <v>71</v>
      </c>
      <c r="E1867" s="53" t="s">
        <v>28</v>
      </c>
      <c r="F1867" s="18">
        <v>27211</v>
      </c>
      <c r="G1867" s="19">
        <v>27211</v>
      </c>
      <c r="H1867" s="53" t="s">
        <v>20</v>
      </c>
      <c r="I1867" s="53" t="s">
        <v>48</v>
      </c>
      <c r="J1867" s="53" t="s">
        <v>229</v>
      </c>
      <c r="K1867" s="53" t="s">
        <v>23</v>
      </c>
      <c r="L1867" s="19">
        <f>VLOOKUP($A1867,'FtMyers GTs'!$A:$Z,17,0)</f>
        <v>42522</v>
      </c>
      <c r="M1867" s="50">
        <f>VLOOKUP($A1867,'FtMyers GTs'!$A:$Z,24,0)</f>
        <v>278922.60000000003</v>
      </c>
      <c r="N1867" s="50">
        <f>VLOOKUP($A1867,'FtMyers GTs'!$A:$Z,25,0)</f>
        <v>285407.55045000004</v>
      </c>
      <c r="O1867" s="50">
        <f>VLOOKUP($A1867,'FtMyers GTs'!$A:$Z,26,0)</f>
        <v>-6484.9504500000212</v>
      </c>
      <c r="P1867" s="50">
        <f t="shared" si="30"/>
        <v>1.7280399333685637E-11</v>
      </c>
    </row>
    <row r="1868" spans="1:16" x14ac:dyDescent="0.25">
      <c r="A1868" s="53">
        <v>53086</v>
      </c>
      <c r="B1868" s="53" t="s">
        <v>16</v>
      </c>
      <c r="C1868" s="53" t="s">
        <v>17</v>
      </c>
      <c r="D1868" s="53" t="s">
        <v>71</v>
      </c>
      <c r="E1868" s="53" t="s">
        <v>28</v>
      </c>
      <c r="F1868" s="18">
        <v>27211</v>
      </c>
      <c r="G1868" s="19">
        <v>27211</v>
      </c>
      <c r="H1868" s="53" t="s">
        <v>20</v>
      </c>
      <c r="I1868" s="53" t="s">
        <v>48</v>
      </c>
      <c r="J1868" s="53" t="s">
        <v>52</v>
      </c>
      <c r="K1868" s="53" t="s">
        <v>23</v>
      </c>
      <c r="L1868" s="19">
        <f>VLOOKUP($A1868,'FtMyers GTs'!$A:$Z,17,0)</f>
        <v>42522</v>
      </c>
      <c r="M1868" s="50">
        <f>VLOOKUP($A1868,'FtMyers GTs'!$A:$Z,24,0)</f>
        <v>357095.95200000005</v>
      </c>
      <c r="N1868" s="50">
        <f>VLOOKUP($A1868,'FtMyers GTs'!$A:$Z,25,0)</f>
        <v>365398.43288400007</v>
      </c>
      <c r="O1868" s="50">
        <f>VLOOKUP($A1868,'FtMyers GTs'!$A:$Z,26,0)</f>
        <v>-8302.4808840000242</v>
      </c>
      <c r="P1868" s="50">
        <f t="shared" si="30"/>
        <v>0</v>
      </c>
    </row>
    <row r="1869" spans="1:16" x14ac:dyDescent="0.25">
      <c r="A1869" s="53">
        <v>53639</v>
      </c>
      <c r="B1869" s="53" t="s">
        <v>16</v>
      </c>
      <c r="C1869" s="53" t="s">
        <v>17</v>
      </c>
      <c r="D1869" s="53" t="s">
        <v>309</v>
      </c>
      <c r="E1869" s="53" t="s">
        <v>28</v>
      </c>
      <c r="F1869" s="18">
        <v>27211</v>
      </c>
      <c r="G1869" s="19">
        <v>27211</v>
      </c>
      <c r="H1869" s="53" t="s">
        <v>20</v>
      </c>
      <c r="I1869" s="53" t="s">
        <v>55</v>
      </c>
      <c r="J1869" s="53" t="s">
        <v>320</v>
      </c>
      <c r="K1869" s="53" t="s">
        <v>23</v>
      </c>
      <c r="L1869" s="19">
        <f>VLOOKUP($A1869,'FtMyers GTs'!$A:$Z,17,0)</f>
        <v>42522</v>
      </c>
      <c r="M1869" s="50">
        <f>VLOOKUP($A1869,'FtMyers GTs'!$A:$Z,24,0)</f>
        <v>315103.5</v>
      </c>
      <c r="N1869" s="50">
        <f>VLOOKUP($A1869,'FtMyers GTs'!$A:$Z,25,0)</f>
        <v>320302.70775</v>
      </c>
      <c r="O1869" s="50">
        <f>VLOOKUP($A1869,'FtMyers GTs'!$A:$Z,26,0)</f>
        <v>-5199.2077500000187</v>
      </c>
      <c r="P1869" s="50">
        <f t="shared" si="30"/>
        <v>1.7280399333685637E-11</v>
      </c>
    </row>
    <row r="1870" spans="1:16" x14ac:dyDescent="0.25">
      <c r="A1870" s="53">
        <v>72797809</v>
      </c>
      <c r="B1870" s="53" t="s">
        <v>16</v>
      </c>
      <c r="C1870" s="53" t="s">
        <v>17</v>
      </c>
      <c r="D1870" s="53" t="s">
        <v>71</v>
      </c>
      <c r="E1870" s="53" t="s">
        <v>28</v>
      </c>
      <c r="F1870" s="18">
        <v>27211</v>
      </c>
      <c r="G1870" s="19">
        <v>27211</v>
      </c>
      <c r="H1870" s="53" t="s">
        <v>20</v>
      </c>
      <c r="I1870" s="53" t="s">
        <v>48</v>
      </c>
      <c r="J1870" s="53" t="s">
        <v>430</v>
      </c>
      <c r="K1870" s="53" t="s">
        <v>23</v>
      </c>
      <c r="L1870" s="19">
        <f>VLOOKUP($A1870,'FtMyers GTs'!$A:$Z,17,0)</f>
        <v>42522</v>
      </c>
      <c r="M1870" s="50">
        <f>VLOOKUP($A1870,'FtMyers GTs'!$A:$Z,24,0)</f>
        <v>305585.82</v>
      </c>
      <c r="N1870" s="50">
        <f>VLOOKUP($A1870,'FtMyers GTs'!$A:$Z,25,0)</f>
        <v>312690.69031499996</v>
      </c>
      <c r="O1870" s="50">
        <f>VLOOKUP($A1870,'FtMyers GTs'!$A:$Z,26,0)</f>
        <v>-7104.8703149999783</v>
      </c>
      <c r="P1870" s="50">
        <f t="shared" si="30"/>
        <v>2.9103830456733704E-11</v>
      </c>
    </row>
    <row r="1871" spans="1:16" x14ac:dyDescent="0.25">
      <c r="A1871" s="53">
        <v>54174</v>
      </c>
      <c r="B1871" s="53" t="s">
        <v>16</v>
      </c>
      <c r="C1871" s="53" t="s">
        <v>17</v>
      </c>
      <c r="D1871" s="53" t="s">
        <v>57</v>
      </c>
      <c r="E1871" s="53" t="s">
        <v>28</v>
      </c>
      <c r="F1871" s="18">
        <v>27211</v>
      </c>
      <c r="G1871" s="19">
        <v>27211</v>
      </c>
      <c r="H1871" s="53" t="s">
        <v>20</v>
      </c>
      <c r="I1871" s="53" t="s">
        <v>59</v>
      </c>
      <c r="J1871" s="53" t="s">
        <v>336</v>
      </c>
      <c r="K1871" s="53" t="s">
        <v>23</v>
      </c>
      <c r="L1871" s="19">
        <f>VLOOKUP($A1871,'FtMyers GTs'!$A:$Z,17,0)</f>
        <v>42522</v>
      </c>
      <c r="M1871" s="50">
        <f>VLOOKUP($A1871,'FtMyers GTs'!$A:$Z,24,0)</f>
        <v>303991.13699999999</v>
      </c>
      <c r="N1871" s="50">
        <f>VLOOKUP($A1871,'FtMyers GTs'!$A:$Z,25,0)</f>
        <v>309006.99076050002</v>
      </c>
      <c r="O1871" s="50">
        <f>VLOOKUP($A1871,'FtMyers GTs'!$A:$Z,26,0)</f>
        <v>-5015.8537605000138</v>
      </c>
      <c r="P1871" s="50">
        <f t="shared" si="30"/>
        <v>-1.7280399333685637E-11</v>
      </c>
    </row>
    <row r="1872" spans="1:16" x14ac:dyDescent="0.25">
      <c r="A1872" s="53">
        <v>34195082</v>
      </c>
      <c r="B1872" s="53" t="s">
        <v>16</v>
      </c>
      <c r="C1872" s="53" t="s">
        <v>17</v>
      </c>
      <c r="D1872" s="53" t="s">
        <v>57</v>
      </c>
      <c r="E1872" s="53" t="s">
        <v>389</v>
      </c>
      <c r="F1872" s="18">
        <v>37561</v>
      </c>
      <c r="G1872" s="19">
        <v>37257</v>
      </c>
      <c r="H1872" s="53" t="s">
        <v>20</v>
      </c>
      <c r="I1872" s="53" t="s">
        <v>59</v>
      </c>
      <c r="J1872" s="53" t="s">
        <v>405</v>
      </c>
      <c r="K1872" s="53" t="s">
        <v>23</v>
      </c>
      <c r="L1872" s="19">
        <f>VLOOKUP($A1872,'FtMyers GTs'!$A:$Z,17,0)</f>
        <v>42522</v>
      </c>
      <c r="M1872" s="50">
        <f>VLOOKUP($A1872,'FtMyers GTs'!$A:$Z,24,0)</f>
        <v>293066.49599999998</v>
      </c>
      <c r="N1872" s="50">
        <f>VLOOKUP($A1872,'FtMyers GTs'!$A:$Z,25,0)</f>
        <v>297902.093184</v>
      </c>
      <c r="O1872" s="50">
        <f>VLOOKUP($A1872,'FtMyers GTs'!$A:$Z,26,0)</f>
        <v>-4835.5971839999784</v>
      </c>
      <c r="P1872" s="50">
        <f t="shared" si="30"/>
        <v>-3.4560798667371273E-11</v>
      </c>
    </row>
    <row r="1873" spans="1:16" x14ac:dyDescent="0.25">
      <c r="A1873" s="53">
        <v>50188</v>
      </c>
      <c r="B1873" s="53" t="s">
        <v>16</v>
      </c>
      <c r="C1873" s="53" t="s">
        <v>17</v>
      </c>
      <c r="D1873" s="53" t="s">
        <v>188</v>
      </c>
      <c r="E1873" s="53" t="s">
        <v>28</v>
      </c>
      <c r="F1873" s="18">
        <v>27211</v>
      </c>
      <c r="G1873" s="19">
        <v>27211</v>
      </c>
      <c r="H1873" s="53" t="s">
        <v>20</v>
      </c>
      <c r="I1873" s="53" t="s">
        <v>69</v>
      </c>
      <c r="J1873" s="53" t="s">
        <v>197</v>
      </c>
      <c r="K1873" s="53" t="s">
        <v>23</v>
      </c>
      <c r="L1873" s="19">
        <f>VLOOKUP($A1873,'FtMyers GTs'!$A:$Z,17,0)</f>
        <v>42522</v>
      </c>
      <c r="M1873" s="50">
        <f>VLOOKUP($A1873,'FtMyers GTs'!$A:$Z,24,0)</f>
        <v>277092.90000000002</v>
      </c>
      <c r="N1873" s="50">
        <f>VLOOKUP($A1873,'FtMyers GTs'!$A:$Z,25,0)</f>
        <v>282704.03122500004</v>
      </c>
      <c r="O1873" s="50">
        <f>VLOOKUP($A1873,'FtMyers GTs'!$A:$Z,26,0)</f>
        <v>-5611.1312250000074</v>
      </c>
      <c r="P1873" s="50">
        <f t="shared" si="30"/>
        <v>-1.1823431123048067E-11</v>
      </c>
    </row>
    <row r="1874" spans="1:16" x14ac:dyDescent="0.25">
      <c r="A1874" s="53">
        <v>53053</v>
      </c>
      <c r="B1874" s="53" t="s">
        <v>16</v>
      </c>
      <c r="C1874" s="53" t="s">
        <v>17</v>
      </c>
      <c r="D1874" s="53" t="s">
        <v>71</v>
      </c>
      <c r="E1874" s="53" t="s">
        <v>28</v>
      </c>
      <c r="F1874" s="18">
        <v>27211</v>
      </c>
      <c r="G1874" s="19">
        <v>27211</v>
      </c>
      <c r="H1874" s="53" t="s">
        <v>20</v>
      </c>
      <c r="I1874" s="53" t="s">
        <v>48</v>
      </c>
      <c r="J1874" s="53" t="s">
        <v>283</v>
      </c>
      <c r="K1874" s="53" t="s">
        <v>23</v>
      </c>
      <c r="L1874" s="19">
        <f>VLOOKUP($A1874,'FtMyers GTs'!$A:$Z,17,0)</f>
        <v>42522</v>
      </c>
      <c r="M1874" s="50">
        <f>VLOOKUP($A1874,'FtMyers GTs'!$A:$Z,24,0)</f>
        <v>272781.29700000002</v>
      </c>
      <c r="N1874" s="50">
        <f>VLOOKUP($A1874,'FtMyers GTs'!$A:$Z,25,0)</f>
        <v>279123.46215525002</v>
      </c>
      <c r="O1874" s="50">
        <f>VLOOKUP($A1874,'FtMyers GTs'!$A:$Z,26,0)</f>
        <v>-6342.1651552500089</v>
      </c>
      <c r="P1874" s="50">
        <f t="shared" si="30"/>
        <v>1.1823431123048067E-11</v>
      </c>
    </row>
    <row r="1875" spans="1:16" x14ac:dyDescent="0.25">
      <c r="A1875" s="53">
        <v>22089940</v>
      </c>
      <c r="B1875" s="53" t="s">
        <v>16</v>
      </c>
      <c r="C1875" s="53" t="s">
        <v>17</v>
      </c>
      <c r="D1875" s="53" t="s">
        <v>188</v>
      </c>
      <c r="E1875" s="53" t="s">
        <v>397</v>
      </c>
      <c r="F1875" s="18">
        <v>25385</v>
      </c>
      <c r="G1875" s="19">
        <v>25385</v>
      </c>
      <c r="H1875" s="53" t="s">
        <v>20</v>
      </c>
      <c r="I1875" s="53" t="s">
        <v>69</v>
      </c>
      <c r="J1875" s="53" t="s">
        <v>197</v>
      </c>
      <c r="K1875" s="53" t="s">
        <v>23</v>
      </c>
      <c r="L1875" s="19">
        <f>VLOOKUP($A1875,'FtMyers GTs'!$A:$Z,17,0)</f>
        <v>42522</v>
      </c>
      <c r="M1875" s="50">
        <f>VLOOKUP($A1875,'FtMyers GTs'!$A:$Z,24,0)</f>
        <v>260123.43599999999</v>
      </c>
      <c r="N1875" s="50">
        <f>VLOOKUP($A1875,'FtMyers GTs'!$A:$Z,25,0)</f>
        <v>265390.93557899998</v>
      </c>
      <c r="O1875" s="50">
        <f>VLOOKUP($A1875,'FtMyers GTs'!$A:$Z,26,0)</f>
        <v>-5267.4995789999784</v>
      </c>
      <c r="P1875" s="50">
        <f t="shared" si="30"/>
        <v>-1.7280399333685637E-11</v>
      </c>
    </row>
    <row r="1876" spans="1:16" x14ac:dyDescent="0.25">
      <c r="A1876" s="53">
        <v>53673</v>
      </c>
      <c r="B1876" s="53" t="s">
        <v>16</v>
      </c>
      <c r="C1876" s="53" t="s">
        <v>17</v>
      </c>
      <c r="D1876" s="53" t="s">
        <v>309</v>
      </c>
      <c r="E1876" s="53" t="s">
        <v>28</v>
      </c>
      <c r="F1876" s="18">
        <v>27211</v>
      </c>
      <c r="G1876" s="19">
        <v>27211</v>
      </c>
      <c r="H1876" s="53" t="s">
        <v>20</v>
      </c>
      <c r="I1876" s="53" t="s">
        <v>55</v>
      </c>
      <c r="J1876" s="53" t="s">
        <v>323</v>
      </c>
      <c r="K1876" s="53" t="s">
        <v>23</v>
      </c>
      <c r="L1876" s="19">
        <f>VLOOKUP($A1876,'FtMyers GTs'!$A:$Z,17,0)</f>
        <v>42522</v>
      </c>
      <c r="M1876" s="50">
        <f>VLOOKUP($A1876,'FtMyers GTs'!$A:$Z,24,0)</f>
        <v>259960.95</v>
      </c>
      <c r="N1876" s="50">
        <f>VLOOKUP($A1876,'FtMyers GTs'!$A:$Z,25,0)</f>
        <v>264250.30567500001</v>
      </c>
      <c r="O1876" s="50">
        <f>VLOOKUP($A1876,'FtMyers GTs'!$A:$Z,26,0)</f>
        <v>-4289.3556750000162</v>
      </c>
      <c r="P1876" s="50">
        <f t="shared" si="30"/>
        <v>1.7280399333685637E-11</v>
      </c>
    </row>
    <row r="1877" spans="1:16" x14ac:dyDescent="0.25">
      <c r="A1877" s="53">
        <v>53648</v>
      </c>
      <c r="B1877" s="53" t="s">
        <v>16</v>
      </c>
      <c r="C1877" s="53" t="s">
        <v>17</v>
      </c>
      <c r="D1877" s="53" t="s">
        <v>309</v>
      </c>
      <c r="E1877" s="53" t="s">
        <v>28</v>
      </c>
      <c r="F1877" s="18">
        <v>27211</v>
      </c>
      <c r="G1877" s="19">
        <v>27211</v>
      </c>
      <c r="H1877" s="53" t="s">
        <v>20</v>
      </c>
      <c r="I1877" s="53" t="s">
        <v>55</v>
      </c>
      <c r="J1877" s="53" t="s">
        <v>321</v>
      </c>
      <c r="K1877" s="53" t="s">
        <v>23</v>
      </c>
      <c r="L1877" s="19">
        <f>VLOOKUP($A1877,'FtMyers GTs'!$A:$Z,17,0)</f>
        <v>42522</v>
      </c>
      <c r="M1877" s="50">
        <f>VLOOKUP($A1877,'FtMyers GTs'!$A:$Z,24,0)</f>
        <v>259960.39200000002</v>
      </c>
      <c r="N1877" s="50">
        <f>VLOOKUP($A1877,'FtMyers GTs'!$A:$Z,25,0)</f>
        <v>264249.73846800003</v>
      </c>
      <c r="O1877" s="50">
        <f>VLOOKUP($A1877,'FtMyers GTs'!$A:$Z,26,0)</f>
        <v>-4289.3464680000034</v>
      </c>
      <c r="P1877" s="50">
        <f t="shared" si="30"/>
        <v>0</v>
      </c>
    </row>
    <row r="1878" spans="1:16" x14ac:dyDescent="0.25">
      <c r="A1878" s="53">
        <v>51372</v>
      </c>
      <c r="B1878" s="53" t="s">
        <v>16</v>
      </c>
      <c r="C1878" s="53" t="s">
        <v>17</v>
      </c>
      <c r="D1878" s="53" t="s">
        <v>71</v>
      </c>
      <c r="E1878" s="53" t="s">
        <v>28</v>
      </c>
      <c r="F1878" s="18">
        <v>27211</v>
      </c>
      <c r="G1878" s="19">
        <v>27211</v>
      </c>
      <c r="H1878" s="53" t="s">
        <v>20</v>
      </c>
      <c r="I1878" s="53" t="s">
        <v>48</v>
      </c>
      <c r="J1878" s="53" t="s">
        <v>240</v>
      </c>
      <c r="K1878" s="53" t="s">
        <v>23</v>
      </c>
      <c r="L1878" s="19">
        <f>VLOOKUP($A1878,'FtMyers GTs'!$A:$Z,17,0)</f>
        <v>42522</v>
      </c>
      <c r="M1878" s="50">
        <f>VLOOKUP($A1878,'FtMyers GTs'!$A:$Z,24,0)</f>
        <v>214220.16</v>
      </c>
      <c r="N1878" s="50">
        <f>VLOOKUP($A1878,'FtMyers GTs'!$A:$Z,25,0)</f>
        <v>219200.77872</v>
      </c>
      <c r="O1878" s="50">
        <f>VLOOKUP($A1878,'FtMyers GTs'!$A:$Z,26,0)</f>
        <v>-4980.6187199999986</v>
      </c>
      <c r="P1878" s="50">
        <f t="shared" si="30"/>
        <v>0</v>
      </c>
    </row>
    <row r="1879" spans="1:16" x14ac:dyDescent="0.25">
      <c r="A1879" s="53">
        <v>51428</v>
      </c>
      <c r="B1879" s="53" t="s">
        <v>16</v>
      </c>
      <c r="C1879" s="53" t="s">
        <v>17</v>
      </c>
      <c r="D1879" s="53" t="s">
        <v>71</v>
      </c>
      <c r="E1879" s="53" t="s">
        <v>28</v>
      </c>
      <c r="F1879" s="18">
        <v>27211</v>
      </c>
      <c r="G1879" s="19">
        <v>27211</v>
      </c>
      <c r="H1879" s="53" t="s">
        <v>20</v>
      </c>
      <c r="I1879" s="53" t="s">
        <v>48</v>
      </c>
      <c r="J1879" s="53" t="s">
        <v>242</v>
      </c>
      <c r="K1879" s="53" t="s">
        <v>23</v>
      </c>
      <c r="L1879" s="19">
        <f>VLOOKUP($A1879,'FtMyers GTs'!$A:$Z,17,0)</f>
        <v>42522</v>
      </c>
      <c r="M1879" s="50">
        <f>VLOOKUP($A1879,'FtMyers GTs'!$A:$Z,24,0)</f>
        <v>214220.16</v>
      </c>
      <c r="N1879" s="50">
        <f>VLOOKUP($A1879,'FtMyers GTs'!$A:$Z,25,0)</f>
        <v>219200.77872</v>
      </c>
      <c r="O1879" s="50">
        <f>VLOOKUP($A1879,'FtMyers GTs'!$A:$Z,26,0)</f>
        <v>-4980.6187199999986</v>
      </c>
      <c r="P1879" s="50">
        <f t="shared" si="30"/>
        <v>0</v>
      </c>
    </row>
    <row r="1880" spans="1:16" x14ac:dyDescent="0.25">
      <c r="A1880" s="53">
        <v>51101</v>
      </c>
      <c r="B1880" s="53" t="s">
        <v>16</v>
      </c>
      <c r="C1880" s="53" t="s">
        <v>17</v>
      </c>
      <c r="D1880" s="53" t="s">
        <v>71</v>
      </c>
      <c r="E1880" s="53" t="s">
        <v>28</v>
      </c>
      <c r="F1880" s="18">
        <v>27211</v>
      </c>
      <c r="G1880" s="19">
        <v>27211</v>
      </c>
      <c r="H1880" s="53" t="s">
        <v>20</v>
      </c>
      <c r="I1880" s="53" t="s">
        <v>48</v>
      </c>
      <c r="J1880" s="53" t="s">
        <v>235</v>
      </c>
      <c r="K1880" s="53" t="s">
        <v>23</v>
      </c>
      <c r="L1880" s="19">
        <f>VLOOKUP($A1880,'FtMyers GTs'!$A:$Z,17,0)</f>
        <v>42522</v>
      </c>
      <c r="M1880" s="50">
        <f>VLOOKUP($A1880,'FtMyers GTs'!$A:$Z,24,0)</f>
        <v>214220.16</v>
      </c>
      <c r="N1880" s="50">
        <f>VLOOKUP($A1880,'FtMyers GTs'!$A:$Z,25,0)</f>
        <v>219200.77872</v>
      </c>
      <c r="O1880" s="50">
        <f>VLOOKUP($A1880,'FtMyers GTs'!$A:$Z,26,0)</f>
        <v>-4980.6187199999986</v>
      </c>
      <c r="P1880" s="50">
        <f t="shared" si="30"/>
        <v>0</v>
      </c>
    </row>
    <row r="1881" spans="1:16" x14ac:dyDescent="0.25">
      <c r="A1881" s="53">
        <v>51468</v>
      </c>
      <c r="B1881" s="53" t="s">
        <v>16</v>
      </c>
      <c r="C1881" s="53" t="s">
        <v>17</v>
      </c>
      <c r="D1881" s="53" t="s">
        <v>71</v>
      </c>
      <c r="E1881" s="53" t="s">
        <v>28</v>
      </c>
      <c r="F1881" s="18">
        <v>27211</v>
      </c>
      <c r="G1881" s="19">
        <v>27211</v>
      </c>
      <c r="H1881" s="53" t="s">
        <v>20</v>
      </c>
      <c r="I1881" s="53" t="s">
        <v>48</v>
      </c>
      <c r="J1881" s="53" t="s">
        <v>243</v>
      </c>
      <c r="K1881" s="53" t="s">
        <v>23</v>
      </c>
      <c r="L1881" s="19">
        <f>VLOOKUP($A1881,'FtMyers GTs'!$A:$Z,17,0)</f>
        <v>42522</v>
      </c>
      <c r="M1881" s="50">
        <f>VLOOKUP($A1881,'FtMyers GTs'!$A:$Z,24,0)</f>
        <v>201237.12</v>
      </c>
      <c r="N1881" s="50">
        <f>VLOOKUP($A1881,'FtMyers GTs'!$A:$Z,25,0)</f>
        <v>205915.88303999999</v>
      </c>
      <c r="O1881" s="50">
        <f>VLOOKUP($A1881,'FtMyers GTs'!$A:$Z,26,0)</f>
        <v>-4678.7630399999998</v>
      </c>
      <c r="P1881" s="50">
        <f t="shared" si="30"/>
        <v>9.0949470177292824E-12</v>
      </c>
    </row>
    <row r="1882" spans="1:16" x14ac:dyDescent="0.25">
      <c r="A1882" s="53">
        <v>53073</v>
      </c>
      <c r="B1882" s="53" t="s">
        <v>16</v>
      </c>
      <c r="C1882" s="53" t="s">
        <v>17</v>
      </c>
      <c r="D1882" s="53" t="s">
        <v>71</v>
      </c>
      <c r="E1882" s="53" t="s">
        <v>28</v>
      </c>
      <c r="F1882" s="18">
        <v>27211</v>
      </c>
      <c r="G1882" s="19">
        <v>27211</v>
      </c>
      <c r="H1882" s="53" t="s">
        <v>20</v>
      </c>
      <c r="I1882" s="53" t="s">
        <v>48</v>
      </c>
      <c r="J1882" s="53" t="s">
        <v>286</v>
      </c>
      <c r="K1882" s="53" t="s">
        <v>23</v>
      </c>
      <c r="L1882" s="19">
        <f>VLOOKUP($A1882,'FtMyers GTs'!$A:$Z,17,0)</f>
        <v>42522</v>
      </c>
      <c r="M1882" s="50">
        <f>VLOOKUP($A1882,'FtMyers GTs'!$A:$Z,24,0)</f>
        <v>148789.98000000001</v>
      </c>
      <c r="N1882" s="50">
        <f>VLOOKUP($A1882,'FtMyers GTs'!$A:$Z,25,0)</f>
        <v>152249.34703500001</v>
      </c>
      <c r="O1882" s="50">
        <f>VLOOKUP($A1882,'FtMyers GTs'!$A:$Z,26,0)</f>
        <v>-3459.3670349999884</v>
      </c>
      <c r="P1882" s="50">
        <f t="shared" si="30"/>
        <v>-1.4551915228366852E-11</v>
      </c>
    </row>
    <row r="1883" spans="1:16" x14ac:dyDescent="0.25">
      <c r="A1883" s="53">
        <v>53040</v>
      </c>
      <c r="B1883" s="53" t="s">
        <v>16</v>
      </c>
      <c r="C1883" s="53" t="s">
        <v>17</v>
      </c>
      <c r="D1883" s="53" t="s">
        <v>71</v>
      </c>
      <c r="E1883" s="53" t="s">
        <v>28</v>
      </c>
      <c r="F1883" s="18">
        <v>27211</v>
      </c>
      <c r="G1883" s="19">
        <v>27211</v>
      </c>
      <c r="H1883" s="53" t="s">
        <v>20</v>
      </c>
      <c r="I1883" s="53" t="s">
        <v>48</v>
      </c>
      <c r="J1883" s="53" t="s">
        <v>282</v>
      </c>
      <c r="K1883" s="53" t="s">
        <v>23</v>
      </c>
      <c r="L1883" s="19">
        <f>VLOOKUP($A1883,'FtMyers GTs'!$A:$Z,17,0)</f>
        <v>42522</v>
      </c>
      <c r="M1883" s="50">
        <f>VLOOKUP($A1883,'FtMyers GTs'!$A:$Z,24,0)</f>
        <v>136390.65300000002</v>
      </c>
      <c r="N1883" s="50">
        <f>VLOOKUP($A1883,'FtMyers GTs'!$A:$Z,25,0)</f>
        <v>139561.73568225</v>
      </c>
      <c r="O1883" s="50">
        <f>VLOOKUP($A1883,'FtMyers GTs'!$A:$Z,26,0)</f>
        <v>-3171.0826822499889</v>
      </c>
      <c r="P1883" s="50">
        <f t="shared" si="30"/>
        <v>8.6401996668428183E-12</v>
      </c>
    </row>
    <row r="1884" spans="1:16" x14ac:dyDescent="0.25">
      <c r="A1884" s="53">
        <v>53019</v>
      </c>
      <c r="B1884" s="53" t="s">
        <v>16</v>
      </c>
      <c r="C1884" s="53" t="s">
        <v>17</v>
      </c>
      <c r="D1884" s="53" t="s">
        <v>71</v>
      </c>
      <c r="E1884" s="53" t="s">
        <v>28</v>
      </c>
      <c r="F1884" s="18">
        <v>27211</v>
      </c>
      <c r="G1884" s="19">
        <v>27211</v>
      </c>
      <c r="H1884" s="53" t="s">
        <v>20</v>
      </c>
      <c r="I1884" s="53" t="s">
        <v>48</v>
      </c>
      <c r="J1884" s="53" t="s">
        <v>280</v>
      </c>
      <c r="K1884" s="53" t="s">
        <v>23</v>
      </c>
      <c r="L1884" s="19">
        <f>VLOOKUP($A1884,'FtMyers GTs'!$A:$Z,17,0)</f>
        <v>42522</v>
      </c>
      <c r="M1884" s="50">
        <f>VLOOKUP($A1884,'FtMyers GTs'!$A:$Z,24,0)</f>
        <v>136390.65300000002</v>
      </c>
      <c r="N1884" s="50">
        <f>VLOOKUP($A1884,'FtMyers GTs'!$A:$Z,25,0)</f>
        <v>139561.73568225</v>
      </c>
      <c r="O1884" s="50">
        <f>VLOOKUP($A1884,'FtMyers GTs'!$A:$Z,26,0)</f>
        <v>-3171.0826822499889</v>
      </c>
      <c r="P1884" s="50">
        <f t="shared" si="30"/>
        <v>8.6401996668428183E-12</v>
      </c>
    </row>
    <row r="1885" spans="1:16" x14ac:dyDescent="0.25">
      <c r="A1885" s="53">
        <v>52108</v>
      </c>
      <c r="B1885" s="53" t="s">
        <v>16</v>
      </c>
      <c r="C1885" s="53" t="s">
        <v>17</v>
      </c>
      <c r="D1885" s="53" t="s">
        <v>71</v>
      </c>
      <c r="E1885" s="53" t="s">
        <v>28</v>
      </c>
      <c r="F1885" s="18">
        <v>27211</v>
      </c>
      <c r="G1885" s="19">
        <v>27211</v>
      </c>
      <c r="H1885" s="53" t="s">
        <v>20</v>
      </c>
      <c r="I1885" s="53" t="s">
        <v>48</v>
      </c>
      <c r="J1885" s="53" t="s">
        <v>266</v>
      </c>
      <c r="K1885" s="53" t="s">
        <v>23</v>
      </c>
      <c r="L1885" s="19">
        <f>VLOOKUP($A1885,'FtMyers GTs'!$A:$Z,17,0)</f>
        <v>42522</v>
      </c>
      <c r="M1885" s="50">
        <f>VLOOKUP($A1885,'FtMyers GTs'!$A:$Z,24,0)</f>
        <v>113659.2</v>
      </c>
      <c r="N1885" s="50">
        <f>VLOOKUP($A1885,'FtMyers GTs'!$A:$Z,25,0)</f>
        <v>116301.7764</v>
      </c>
      <c r="O1885" s="50">
        <f>VLOOKUP($A1885,'FtMyers GTs'!$A:$Z,26,0)</f>
        <v>-2642.5763999999967</v>
      </c>
      <c r="P1885" s="50">
        <f t="shared" si="30"/>
        <v>-8.6401996668428183E-12</v>
      </c>
    </row>
    <row r="1886" spans="1:16" x14ac:dyDescent="0.25">
      <c r="A1886" s="53">
        <v>50985</v>
      </c>
      <c r="B1886" s="53" t="s">
        <v>16</v>
      </c>
      <c r="C1886" s="53" t="s">
        <v>17</v>
      </c>
      <c r="D1886" s="53" t="s">
        <v>71</v>
      </c>
      <c r="E1886" s="53" t="s">
        <v>28</v>
      </c>
      <c r="F1886" s="18">
        <v>27211</v>
      </c>
      <c r="G1886" s="19">
        <v>27211</v>
      </c>
      <c r="H1886" s="53" t="s">
        <v>20</v>
      </c>
      <c r="I1886" s="53" t="s">
        <v>48</v>
      </c>
      <c r="J1886" s="53" t="s">
        <v>231</v>
      </c>
      <c r="K1886" s="53" t="s">
        <v>23</v>
      </c>
      <c r="L1886" s="19">
        <f>VLOOKUP($A1886,'FtMyers GTs'!$A:$Z,17,0)</f>
        <v>42522</v>
      </c>
      <c r="M1886" s="50">
        <f>VLOOKUP($A1886,'FtMyers GTs'!$A:$Z,24,0)</f>
        <v>113361.38099999999</v>
      </c>
      <c r="N1886" s="50">
        <f>VLOOKUP($A1886,'FtMyers GTs'!$A:$Z,25,0)</f>
        <v>115997.03310824999</v>
      </c>
      <c r="O1886" s="50">
        <f>VLOOKUP($A1886,'FtMyers GTs'!$A:$Z,26,0)</f>
        <v>-2635.6521082499967</v>
      </c>
      <c r="P1886" s="50">
        <f t="shared" si="30"/>
        <v>0</v>
      </c>
    </row>
    <row r="1887" spans="1:16" x14ac:dyDescent="0.25">
      <c r="A1887" s="53">
        <v>53111</v>
      </c>
      <c r="B1887" s="53" t="s">
        <v>16</v>
      </c>
      <c r="C1887" s="53" t="s">
        <v>17</v>
      </c>
      <c r="D1887" s="53" t="s">
        <v>71</v>
      </c>
      <c r="E1887" s="53" t="s">
        <v>28</v>
      </c>
      <c r="F1887" s="18">
        <v>27211</v>
      </c>
      <c r="G1887" s="19">
        <v>27211</v>
      </c>
      <c r="H1887" s="53" t="s">
        <v>20</v>
      </c>
      <c r="I1887" s="53" t="s">
        <v>48</v>
      </c>
      <c r="J1887" s="53" t="s">
        <v>289</v>
      </c>
      <c r="K1887" s="53" t="s">
        <v>23</v>
      </c>
      <c r="L1887" s="19">
        <f>VLOOKUP($A1887,'FtMyers GTs'!$A:$Z,17,0)</f>
        <v>42522</v>
      </c>
      <c r="M1887" s="50">
        <f>VLOOKUP($A1887,'FtMyers GTs'!$A:$Z,24,0)</f>
        <v>109112.652</v>
      </c>
      <c r="N1887" s="50">
        <f>VLOOKUP($A1887,'FtMyers GTs'!$A:$Z,25,0)</f>
        <v>111649.521159</v>
      </c>
      <c r="O1887" s="50">
        <f>VLOOKUP($A1887,'FtMyers GTs'!$A:$Z,26,0)</f>
        <v>-2536.8691590000003</v>
      </c>
      <c r="P1887" s="50">
        <f t="shared" si="30"/>
        <v>5.9117155615240335E-12</v>
      </c>
    </row>
    <row r="1888" spans="1:16" x14ac:dyDescent="0.25">
      <c r="A1888" s="53">
        <v>22089943</v>
      </c>
      <c r="B1888" s="53" t="s">
        <v>16</v>
      </c>
      <c r="C1888" s="53" t="s">
        <v>17</v>
      </c>
      <c r="D1888" s="53" t="s">
        <v>188</v>
      </c>
      <c r="E1888" s="53" t="s">
        <v>398</v>
      </c>
      <c r="F1888" s="18">
        <v>21367</v>
      </c>
      <c r="G1888" s="19">
        <v>21367</v>
      </c>
      <c r="H1888" s="53" t="s">
        <v>20</v>
      </c>
      <c r="I1888" s="53" t="s">
        <v>69</v>
      </c>
      <c r="J1888" s="53" t="s">
        <v>197</v>
      </c>
      <c r="K1888" s="53" t="s">
        <v>23</v>
      </c>
      <c r="L1888" s="19">
        <f>VLOOKUP($A1888,'FtMyers GTs'!$A:$Z,17,0)</f>
        <v>42522</v>
      </c>
      <c r="M1888" s="50">
        <f>VLOOKUP($A1888,'FtMyers GTs'!$A:$Z,24,0)</f>
        <v>106832.97</v>
      </c>
      <c r="N1888" s="50">
        <f>VLOOKUP($A1888,'FtMyers GTs'!$A:$Z,25,0)</f>
        <v>108996.3376425</v>
      </c>
      <c r="O1888" s="50">
        <f>VLOOKUP($A1888,'FtMyers GTs'!$A:$Z,26,0)</f>
        <v>-2163.3676425000044</v>
      </c>
      <c r="P1888" s="50">
        <f t="shared" si="30"/>
        <v>0</v>
      </c>
    </row>
    <row r="1889" spans="1:16" x14ac:dyDescent="0.25">
      <c r="A1889" s="53">
        <v>53504</v>
      </c>
      <c r="B1889" s="53" t="s">
        <v>16</v>
      </c>
      <c r="C1889" s="53" t="s">
        <v>17</v>
      </c>
      <c r="D1889" s="53" t="s">
        <v>309</v>
      </c>
      <c r="E1889" s="53" t="s">
        <v>28</v>
      </c>
      <c r="F1889" s="18">
        <v>27211</v>
      </c>
      <c r="G1889" s="19">
        <v>27211</v>
      </c>
      <c r="H1889" s="53" t="s">
        <v>20</v>
      </c>
      <c r="I1889" s="53" t="s">
        <v>55</v>
      </c>
      <c r="J1889" s="53" t="s">
        <v>313</v>
      </c>
      <c r="K1889" s="53" t="s">
        <v>23</v>
      </c>
      <c r="L1889" s="19">
        <f>VLOOKUP($A1889,'FtMyers GTs'!$A:$Z,17,0)</f>
        <v>42522</v>
      </c>
      <c r="M1889" s="50">
        <f>VLOOKUP($A1889,'FtMyers GTs'!$A:$Z,24,0)</f>
        <v>103984.155</v>
      </c>
      <c r="N1889" s="50">
        <f>VLOOKUP($A1889,'FtMyers GTs'!$A:$Z,25,0)</f>
        <v>105699.89355749999</v>
      </c>
      <c r="O1889" s="50">
        <f>VLOOKUP($A1889,'FtMyers GTs'!$A:$Z,26,0)</f>
        <v>-1715.7385574999978</v>
      </c>
      <c r="P1889" s="50">
        <f t="shared" si="30"/>
        <v>4.3200998334214091E-12</v>
      </c>
    </row>
    <row r="1890" spans="1:16" x14ac:dyDescent="0.25">
      <c r="A1890" s="53">
        <v>52806</v>
      </c>
      <c r="B1890" s="53" t="s">
        <v>16</v>
      </c>
      <c r="C1890" s="53" t="s">
        <v>17</v>
      </c>
      <c r="D1890" s="53" t="s">
        <v>71</v>
      </c>
      <c r="E1890" s="53" t="s">
        <v>28</v>
      </c>
      <c r="F1890" s="18">
        <v>27211</v>
      </c>
      <c r="G1890" s="19">
        <v>27211</v>
      </c>
      <c r="H1890" s="53" t="s">
        <v>20</v>
      </c>
      <c r="I1890" s="53" t="s">
        <v>48</v>
      </c>
      <c r="J1890" s="53" t="s">
        <v>275</v>
      </c>
      <c r="K1890" s="53" t="s">
        <v>23</v>
      </c>
      <c r="L1890" s="19">
        <f>VLOOKUP($A1890,'FtMyers GTs'!$A:$Z,17,0)</f>
        <v>42522</v>
      </c>
      <c r="M1890" s="50">
        <f>VLOOKUP($A1890,'FtMyers GTs'!$A:$Z,24,0)</f>
        <v>97482.635999999999</v>
      </c>
      <c r="N1890" s="50">
        <f>VLOOKUP($A1890,'FtMyers GTs'!$A:$Z,25,0)</f>
        <v>99749.107287000006</v>
      </c>
      <c r="O1890" s="50">
        <f>VLOOKUP($A1890,'FtMyers GTs'!$A:$Z,26,0)</f>
        <v>-2266.4712870000062</v>
      </c>
      <c r="P1890" s="50">
        <f t="shared" si="30"/>
        <v>0</v>
      </c>
    </row>
    <row r="1891" spans="1:16" x14ac:dyDescent="0.25">
      <c r="A1891" s="53">
        <v>54155</v>
      </c>
      <c r="B1891" s="53" t="s">
        <v>16</v>
      </c>
      <c r="C1891" s="53" t="s">
        <v>17</v>
      </c>
      <c r="D1891" s="53" t="s">
        <v>57</v>
      </c>
      <c r="E1891" s="53" t="s">
        <v>28</v>
      </c>
      <c r="F1891" s="18">
        <v>27211</v>
      </c>
      <c r="G1891" s="19">
        <v>27211</v>
      </c>
      <c r="H1891" s="53" t="s">
        <v>20</v>
      </c>
      <c r="I1891" s="53" t="s">
        <v>59</v>
      </c>
      <c r="J1891" s="53" t="s">
        <v>335</v>
      </c>
      <c r="K1891" s="53" t="s">
        <v>23</v>
      </c>
      <c r="L1891" s="19">
        <f>VLOOKUP($A1891,'FtMyers GTs'!$A:$Z,17,0)</f>
        <v>42522</v>
      </c>
      <c r="M1891" s="50">
        <f>VLOOKUP($A1891,'FtMyers GTs'!$A:$Z,24,0)</f>
        <v>83313.900000000009</v>
      </c>
      <c r="N1891" s="50">
        <f>VLOOKUP($A1891,'FtMyers GTs'!$A:$Z,25,0)</f>
        <v>84688.57935</v>
      </c>
      <c r="O1891" s="50">
        <f>VLOOKUP($A1891,'FtMyers GTs'!$A:$Z,26,0)</f>
        <v>-1374.6793499999972</v>
      </c>
      <c r="P1891" s="50">
        <f t="shared" si="30"/>
        <v>5.9117155615240335E-12</v>
      </c>
    </row>
    <row r="1892" spans="1:16" x14ac:dyDescent="0.25">
      <c r="A1892" s="53">
        <v>54201</v>
      </c>
      <c r="B1892" s="53" t="s">
        <v>16</v>
      </c>
      <c r="C1892" s="53" t="s">
        <v>17</v>
      </c>
      <c r="D1892" s="53" t="s">
        <v>57</v>
      </c>
      <c r="E1892" s="53" t="s">
        <v>28</v>
      </c>
      <c r="F1892" s="18">
        <v>27211</v>
      </c>
      <c r="G1892" s="19">
        <v>27211</v>
      </c>
      <c r="H1892" s="53" t="s">
        <v>20</v>
      </c>
      <c r="I1892" s="53" t="s">
        <v>59</v>
      </c>
      <c r="J1892" s="53" t="s">
        <v>337</v>
      </c>
      <c r="K1892" s="53" t="s">
        <v>23</v>
      </c>
      <c r="L1892" s="19">
        <f>VLOOKUP($A1892,'FtMyers GTs'!$A:$Z,17,0)</f>
        <v>42522</v>
      </c>
      <c r="M1892" s="50">
        <f>VLOOKUP($A1892,'FtMyers GTs'!$A:$Z,24,0)</f>
        <v>77935.095000000001</v>
      </c>
      <c r="N1892" s="50">
        <f>VLOOKUP($A1892,'FtMyers GTs'!$A:$Z,25,0)</f>
        <v>79221.02406750001</v>
      </c>
      <c r="O1892" s="50">
        <f>VLOOKUP($A1892,'FtMyers GTs'!$A:$Z,26,0)</f>
        <v>-1285.9290675000011</v>
      </c>
      <c r="P1892" s="50">
        <f t="shared" si="30"/>
        <v>-7.2759576141834259E-12</v>
      </c>
    </row>
    <row r="1893" spans="1:16" x14ac:dyDescent="0.25">
      <c r="A1893" s="53">
        <v>54575</v>
      </c>
      <c r="B1893" s="53" t="s">
        <v>16</v>
      </c>
      <c r="C1893" s="53" t="s">
        <v>17</v>
      </c>
      <c r="D1893" s="53" t="s">
        <v>57</v>
      </c>
      <c r="E1893" s="53" t="s">
        <v>311</v>
      </c>
      <c r="F1893" s="18">
        <v>31229</v>
      </c>
      <c r="G1893" s="19">
        <v>31229</v>
      </c>
      <c r="H1893" s="53" t="s">
        <v>20</v>
      </c>
      <c r="I1893" s="53" t="s">
        <v>59</v>
      </c>
      <c r="J1893" s="53" t="s">
        <v>360</v>
      </c>
      <c r="K1893" s="53" t="s">
        <v>23</v>
      </c>
      <c r="L1893" s="19">
        <f>VLOOKUP($A1893,'FtMyers GTs'!$A:$Z,17,0)</f>
        <v>42522</v>
      </c>
      <c r="M1893" s="50">
        <f>VLOOKUP($A1893,'FtMyers GTs'!$A:$Z,24,0)</f>
        <v>77765.732999999993</v>
      </c>
      <c r="N1893" s="50">
        <f>VLOOKUP($A1893,'FtMyers GTs'!$A:$Z,25,0)</f>
        <v>79048.8675945</v>
      </c>
      <c r="O1893" s="50">
        <f>VLOOKUP($A1893,'FtMyers GTs'!$A:$Z,26,0)</f>
        <v>-1283.134594500001</v>
      </c>
      <c r="P1893" s="50">
        <f t="shared" si="30"/>
        <v>-5.6843418860808015E-12</v>
      </c>
    </row>
    <row r="1894" spans="1:16" x14ac:dyDescent="0.25">
      <c r="A1894" s="53">
        <v>53226</v>
      </c>
      <c r="B1894" s="53" t="s">
        <v>16</v>
      </c>
      <c r="C1894" s="53" t="s">
        <v>17</v>
      </c>
      <c r="D1894" s="53" t="s">
        <v>71</v>
      </c>
      <c r="E1894" s="53" t="s">
        <v>28</v>
      </c>
      <c r="F1894" s="18">
        <v>27211</v>
      </c>
      <c r="G1894" s="19">
        <v>27211</v>
      </c>
      <c r="H1894" s="53" t="s">
        <v>20</v>
      </c>
      <c r="I1894" s="53" t="s">
        <v>48</v>
      </c>
      <c r="J1894" s="53" t="s">
        <v>301</v>
      </c>
      <c r="K1894" s="53" t="s">
        <v>23</v>
      </c>
      <c r="L1894" s="19">
        <f>VLOOKUP($A1894,'FtMyers GTs'!$A:$Z,17,0)</f>
        <v>42522</v>
      </c>
      <c r="M1894" s="50">
        <f>VLOOKUP($A1894,'FtMyers GTs'!$A:$Z,24,0)</f>
        <v>59516.1</v>
      </c>
      <c r="N1894" s="50">
        <f>VLOOKUP($A1894,'FtMyers GTs'!$A:$Z,25,0)</f>
        <v>60899.849324999996</v>
      </c>
      <c r="O1894" s="50">
        <f>VLOOKUP($A1894,'FtMyers GTs'!$A:$Z,26,0)</f>
        <v>-1383.7493249999941</v>
      </c>
      <c r="P1894" s="50">
        <f t="shared" ref="P1894:P1957" si="31">+M1894-N1894-O1894</f>
        <v>-2.9558577807620168E-12</v>
      </c>
    </row>
    <row r="1895" spans="1:16" x14ac:dyDescent="0.25">
      <c r="A1895" s="53">
        <v>52827</v>
      </c>
      <c r="B1895" s="53" t="s">
        <v>16</v>
      </c>
      <c r="C1895" s="53" t="s">
        <v>17</v>
      </c>
      <c r="D1895" s="53" t="s">
        <v>71</v>
      </c>
      <c r="E1895" s="53" t="s">
        <v>28</v>
      </c>
      <c r="F1895" s="18">
        <v>27211</v>
      </c>
      <c r="G1895" s="19">
        <v>27211</v>
      </c>
      <c r="H1895" s="53" t="s">
        <v>20</v>
      </c>
      <c r="I1895" s="53" t="s">
        <v>48</v>
      </c>
      <c r="J1895" s="53" t="s">
        <v>276</v>
      </c>
      <c r="K1895" s="53" t="s">
        <v>23</v>
      </c>
      <c r="L1895" s="19">
        <f>VLOOKUP($A1895,'FtMyers GTs'!$A:$Z,17,0)</f>
        <v>42522</v>
      </c>
      <c r="M1895" s="50">
        <f>VLOOKUP($A1895,'FtMyers GTs'!$A:$Z,24,0)</f>
        <v>58193.027999999998</v>
      </c>
      <c r="N1895" s="50">
        <f>VLOOKUP($A1895,'FtMyers GTs'!$A:$Z,25,0)</f>
        <v>59546.015900999999</v>
      </c>
      <c r="O1895" s="50">
        <f>VLOOKUP($A1895,'FtMyers GTs'!$A:$Z,26,0)</f>
        <v>-1352.9879009999991</v>
      </c>
      <c r="P1895" s="50">
        <f t="shared" si="31"/>
        <v>0</v>
      </c>
    </row>
    <row r="1896" spans="1:16" x14ac:dyDescent="0.25">
      <c r="A1896" s="53">
        <v>51846</v>
      </c>
      <c r="B1896" s="53" t="s">
        <v>16</v>
      </c>
      <c r="C1896" s="53" t="s">
        <v>17</v>
      </c>
      <c r="D1896" s="53" t="s">
        <v>71</v>
      </c>
      <c r="E1896" s="53" t="s">
        <v>28</v>
      </c>
      <c r="F1896" s="18">
        <v>27211</v>
      </c>
      <c r="G1896" s="19">
        <v>27211</v>
      </c>
      <c r="H1896" s="53" t="s">
        <v>20</v>
      </c>
      <c r="I1896" s="53" t="s">
        <v>48</v>
      </c>
      <c r="J1896" s="53" t="s">
        <v>247</v>
      </c>
      <c r="K1896" s="53" t="s">
        <v>23</v>
      </c>
      <c r="L1896" s="19">
        <f>VLOOKUP($A1896,'FtMyers GTs'!$A:$Z,17,0)</f>
        <v>42522</v>
      </c>
      <c r="M1896" s="50">
        <f>VLOOKUP($A1896,'FtMyers GTs'!$A:$Z,24,0)</f>
        <v>52711.604999999996</v>
      </c>
      <c r="N1896" s="50">
        <f>VLOOKUP($A1896,'FtMyers GTs'!$A:$Z,25,0)</f>
        <v>53937.149816249999</v>
      </c>
      <c r="O1896" s="50">
        <f>VLOOKUP($A1896,'FtMyers GTs'!$A:$Z,26,0)</f>
        <v>-1225.5448162500004</v>
      </c>
      <c r="P1896" s="50">
        <f t="shared" si="31"/>
        <v>-2.9558577807620168E-12</v>
      </c>
    </row>
    <row r="1897" spans="1:16" x14ac:dyDescent="0.25">
      <c r="A1897" s="53">
        <v>52828</v>
      </c>
      <c r="B1897" s="53" t="s">
        <v>16</v>
      </c>
      <c r="C1897" s="53" t="s">
        <v>17</v>
      </c>
      <c r="D1897" s="53" t="s">
        <v>71</v>
      </c>
      <c r="E1897" s="53" t="s">
        <v>80</v>
      </c>
      <c r="F1897" s="18">
        <v>29037</v>
      </c>
      <c r="G1897" s="19">
        <v>29037</v>
      </c>
      <c r="H1897" s="53" t="s">
        <v>20</v>
      </c>
      <c r="I1897" s="53" t="s">
        <v>48</v>
      </c>
      <c r="J1897" s="53" t="s">
        <v>276</v>
      </c>
      <c r="K1897" s="53" t="s">
        <v>23</v>
      </c>
      <c r="L1897" s="19">
        <f>VLOOKUP($A1897,'FtMyers GTs'!$A:$Z,17,0)</f>
        <v>42522</v>
      </c>
      <c r="M1897" s="50">
        <f>VLOOKUP($A1897,'FtMyers GTs'!$A:$Z,24,0)</f>
        <v>51605.244000000006</v>
      </c>
      <c r="N1897" s="50">
        <f>VLOOKUP($A1897,'FtMyers GTs'!$A:$Z,25,0)</f>
        <v>52805.065923000002</v>
      </c>
      <c r="O1897" s="50">
        <f>VLOOKUP($A1897,'FtMyers GTs'!$A:$Z,26,0)</f>
        <v>-1199.8219230000011</v>
      </c>
      <c r="P1897" s="50">
        <f t="shared" si="31"/>
        <v>5.2295945351943374E-12</v>
      </c>
    </row>
    <row r="1898" spans="1:16" x14ac:dyDescent="0.25">
      <c r="A1898" s="53">
        <v>53964</v>
      </c>
      <c r="B1898" s="53" t="s">
        <v>16</v>
      </c>
      <c r="C1898" s="53" t="s">
        <v>17</v>
      </c>
      <c r="D1898" s="53" t="s">
        <v>57</v>
      </c>
      <c r="E1898" s="53" t="s">
        <v>28</v>
      </c>
      <c r="F1898" s="18">
        <v>27211</v>
      </c>
      <c r="G1898" s="19">
        <v>27211</v>
      </c>
      <c r="H1898" s="53" t="s">
        <v>20</v>
      </c>
      <c r="I1898" s="53" t="s">
        <v>59</v>
      </c>
      <c r="J1898" s="53" t="s">
        <v>326</v>
      </c>
      <c r="K1898" s="53" t="s">
        <v>23</v>
      </c>
      <c r="L1898" s="19">
        <f>VLOOKUP($A1898,'FtMyers GTs'!$A:$Z,17,0)</f>
        <v>42522</v>
      </c>
      <c r="M1898" s="50">
        <f>VLOOKUP($A1898,'FtMyers GTs'!$A:$Z,24,0)</f>
        <v>49988.214</v>
      </c>
      <c r="N1898" s="50">
        <f>VLOOKUP($A1898,'FtMyers GTs'!$A:$Z,25,0)</f>
        <v>50813.019530999998</v>
      </c>
      <c r="O1898" s="50">
        <f>VLOOKUP($A1898,'FtMyers GTs'!$A:$Z,26,0)</f>
        <v>-824.80553100000031</v>
      </c>
      <c r="P1898" s="50">
        <f t="shared" si="31"/>
        <v>2.1600499167107046E-12</v>
      </c>
    </row>
    <row r="1899" spans="1:16" x14ac:dyDescent="0.25">
      <c r="A1899" s="53">
        <v>52794</v>
      </c>
      <c r="B1899" s="53" t="s">
        <v>16</v>
      </c>
      <c r="C1899" s="53" t="s">
        <v>17</v>
      </c>
      <c r="D1899" s="53" t="s">
        <v>71</v>
      </c>
      <c r="E1899" s="53" t="s">
        <v>28</v>
      </c>
      <c r="F1899" s="18">
        <v>27211</v>
      </c>
      <c r="G1899" s="19">
        <v>27211</v>
      </c>
      <c r="H1899" s="53" t="s">
        <v>20</v>
      </c>
      <c r="I1899" s="53" t="s">
        <v>48</v>
      </c>
      <c r="J1899" s="53" t="s">
        <v>274</v>
      </c>
      <c r="K1899" s="53" t="s">
        <v>23</v>
      </c>
      <c r="L1899" s="19">
        <f>VLOOKUP($A1899,'FtMyers GTs'!$A:$Z,17,0)</f>
        <v>42522</v>
      </c>
      <c r="M1899" s="50">
        <f>VLOOKUP($A1899,'FtMyers GTs'!$A:$Z,24,0)</f>
        <v>39816.945000000007</v>
      </c>
      <c r="N1899" s="50">
        <f>VLOOKUP($A1899,'FtMyers GTs'!$A:$Z,25,0)</f>
        <v>40742.688971249998</v>
      </c>
      <c r="O1899" s="50">
        <f>VLOOKUP($A1899,'FtMyers GTs'!$A:$Z,26,0)</f>
        <v>-925.74397124999746</v>
      </c>
      <c r="P1899" s="50">
        <f t="shared" si="31"/>
        <v>6.5938365878537297E-12</v>
      </c>
    </row>
    <row r="1900" spans="1:16" x14ac:dyDescent="0.25">
      <c r="A1900" s="53">
        <v>52975</v>
      </c>
      <c r="B1900" s="53" t="s">
        <v>16</v>
      </c>
      <c r="C1900" s="53" t="s">
        <v>17</v>
      </c>
      <c r="D1900" s="53" t="s">
        <v>71</v>
      </c>
      <c r="E1900" s="53" t="s">
        <v>83</v>
      </c>
      <c r="F1900" s="18">
        <v>30498</v>
      </c>
      <c r="G1900" s="19">
        <v>30498</v>
      </c>
      <c r="H1900" s="53" t="s">
        <v>20</v>
      </c>
      <c r="I1900" s="53" t="s">
        <v>48</v>
      </c>
      <c r="J1900" s="53" t="s">
        <v>277</v>
      </c>
      <c r="K1900" s="53" t="s">
        <v>23</v>
      </c>
      <c r="L1900" s="19">
        <f>VLOOKUP($A1900,'FtMyers GTs'!$A:$Z,17,0)</f>
        <v>42522</v>
      </c>
      <c r="M1900" s="50">
        <f>VLOOKUP($A1900,'FtMyers GTs'!$A:$Z,24,0)</f>
        <v>34063.209000000003</v>
      </c>
      <c r="N1900" s="50">
        <f>VLOOKUP($A1900,'FtMyers GTs'!$A:$Z,25,0)</f>
        <v>34855.178609250004</v>
      </c>
      <c r="O1900" s="50">
        <f>VLOOKUP($A1900,'FtMyers GTs'!$A:$Z,26,0)</f>
        <v>-791.96960925000246</v>
      </c>
      <c r="P1900" s="50">
        <f t="shared" si="31"/>
        <v>0</v>
      </c>
    </row>
    <row r="1901" spans="1:16" x14ac:dyDescent="0.25">
      <c r="A1901" s="53">
        <v>72626602</v>
      </c>
      <c r="B1901" s="53" t="s">
        <v>16</v>
      </c>
      <c r="C1901" s="53" t="s">
        <v>17</v>
      </c>
      <c r="D1901" s="53" t="s">
        <v>309</v>
      </c>
      <c r="E1901" s="53" t="s">
        <v>28</v>
      </c>
      <c r="F1901" s="18">
        <v>27211</v>
      </c>
      <c r="G1901" s="19">
        <v>27211</v>
      </c>
      <c r="H1901" s="53" t="s">
        <v>20</v>
      </c>
      <c r="I1901" s="53" t="s">
        <v>55</v>
      </c>
      <c r="J1901" s="53" t="s">
        <v>318</v>
      </c>
      <c r="K1901" s="53" t="s">
        <v>23</v>
      </c>
      <c r="L1901" s="19">
        <f>VLOOKUP($A1901,'FtMyers GTs'!$A:$Z,17,0)</f>
        <v>42522</v>
      </c>
      <c r="M1901" s="50">
        <f>VLOOKUP($A1901,'FtMyers GTs'!$A:$Z,24,0)</f>
        <v>38841.362999999998</v>
      </c>
      <c r="N1901" s="50">
        <f>VLOOKUP($A1901,'FtMyers GTs'!$A:$Z,25,0)</f>
        <v>39482.245489499997</v>
      </c>
      <c r="O1901" s="50">
        <f>VLOOKUP($A1901,'FtMyers GTs'!$A:$Z,26,0)</f>
        <v>-640.88248949999695</v>
      </c>
      <c r="P1901" s="50">
        <f t="shared" si="31"/>
        <v>-2.8421709430404007E-12</v>
      </c>
    </row>
    <row r="1902" spans="1:16" x14ac:dyDescent="0.25">
      <c r="A1902" s="53">
        <v>52166</v>
      </c>
      <c r="B1902" s="53" t="s">
        <v>16</v>
      </c>
      <c r="C1902" s="53" t="s">
        <v>17</v>
      </c>
      <c r="D1902" s="53" t="s">
        <v>71</v>
      </c>
      <c r="E1902" s="53" t="s">
        <v>28</v>
      </c>
      <c r="F1902" s="18">
        <v>27211</v>
      </c>
      <c r="G1902" s="19">
        <v>27211</v>
      </c>
      <c r="H1902" s="53" t="s">
        <v>20</v>
      </c>
      <c r="I1902" s="53" t="s">
        <v>48</v>
      </c>
      <c r="J1902" s="53" t="s">
        <v>267</v>
      </c>
      <c r="K1902" s="53" t="s">
        <v>23</v>
      </c>
      <c r="L1902" s="19">
        <f>VLOOKUP($A1902,'FtMyers GTs'!$A:$Z,17,0)</f>
        <v>42522</v>
      </c>
      <c r="M1902" s="50">
        <f>VLOOKUP($A1902,'FtMyers GTs'!$A:$Z,24,0)</f>
        <v>36369.9</v>
      </c>
      <c r="N1902" s="50">
        <f>VLOOKUP($A1902,'FtMyers GTs'!$A:$Z,25,0)</f>
        <v>37215.500175000001</v>
      </c>
      <c r="O1902" s="50">
        <f>VLOOKUP($A1902,'FtMyers GTs'!$A:$Z,26,0)</f>
        <v>-845.60017499999958</v>
      </c>
      <c r="P1902" s="50">
        <f t="shared" si="31"/>
        <v>0</v>
      </c>
    </row>
    <row r="1903" spans="1:16" x14ac:dyDescent="0.25">
      <c r="A1903" s="53">
        <v>54272</v>
      </c>
      <c r="B1903" s="53" t="s">
        <v>16</v>
      </c>
      <c r="C1903" s="53" t="s">
        <v>17</v>
      </c>
      <c r="D1903" s="53" t="s">
        <v>57</v>
      </c>
      <c r="E1903" s="53" t="s">
        <v>189</v>
      </c>
      <c r="F1903" s="18">
        <v>35247</v>
      </c>
      <c r="G1903" s="19">
        <v>35247</v>
      </c>
      <c r="H1903" s="53" t="s">
        <v>20</v>
      </c>
      <c r="I1903" s="53" t="s">
        <v>59</v>
      </c>
      <c r="J1903" s="53" t="s">
        <v>342</v>
      </c>
      <c r="K1903" s="53" t="s">
        <v>23</v>
      </c>
      <c r="L1903" s="19">
        <f>VLOOKUP($A1903,'FtMyers GTs'!$A:$Z,17,0)</f>
        <v>42522</v>
      </c>
      <c r="M1903" s="50">
        <f>VLOOKUP($A1903,'FtMyers GTs'!$A:$Z,24,0)</f>
        <v>35562.609000000004</v>
      </c>
      <c r="N1903" s="50">
        <f>VLOOKUP($A1903,'FtMyers GTs'!$A:$Z,25,0)</f>
        <v>36149.392048499998</v>
      </c>
      <c r="O1903" s="50">
        <f>VLOOKUP($A1903,'FtMyers GTs'!$A:$Z,26,0)</f>
        <v>-586.78304849999768</v>
      </c>
      <c r="P1903" s="50">
        <f t="shared" si="31"/>
        <v>3.637978807091713E-12</v>
      </c>
    </row>
    <row r="1904" spans="1:16" x14ac:dyDescent="0.25">
      <c r="A1904" s="53">
        <v>54232</v>
      </c>
      <c r="B1904" s="53" t="s">
        <v>16</v>
      </c>
      <c r="C1904" s="53" t="s">
        <v>17</v>
      </c>
      <c r="D1904" s="53" t="s">
        <v>57</v>
      </c>
      <c r="E1904" s="53" t="s">
        <v>28</v>
      </c>
      <c r="F1904" s="18">
        <v>27211</v>
      </c>
      <c r="G1904" s="19">
        <v>27211</v>
      </c>
      <c r="H1904" s="53" t="s">
        <v>20</v>
      </c>
      <c r="I1904" s="53" t="s">
        <v>59</v>
      </c>
      <c r="J1904" s="53" t="s">
        <v>339</v>
      </c>
      <c r="K1904" s="53" t="s">
        <v>23</v>
      </c>
      <c r="L1904" s="19">
        <f>VLOOKUP($A1904,'FtMyers GTs'!$A:$Z,17,0)</f>
        <v>42522</v>
      </c>
      <c r="M1904" s="50">
        <f>VLOOKUP($A1904,'FtMyers GTs'!$A:$Z,24,0)</f>
        <v>34852.616999999998</v>
      </c>
      <c r="N1904" s="50">
        <f>VLOOKUP($A1904,'FtMyers GTs'!$A:$Z,25,0)</f>
        <v>35427.685180499997</v>
      </c>
      <c r="O1904" s="50">
        <f>VLOOKUP($A1904,'FtMyers GTs'!$A:$Z,26,0)</f>
        <v>-575.06818050000004</v>
      </c>
      <c r="P1904" s="50">
        <f t="shared" si="31"/>
        <v>1.4779288903810084E-12</v>
      </c>
    </row>
    <row r="1905" spans="1:16" x14ac:dyDescent="0.25">
      <c r="A1905" s="53">
        <v>51342</v>
      </c>
      <c r="B1905" s="53" t="s">
        <v>16</v>
      </c>
      <c r="C1905" s="53" t="s">
        <v>17</v>
      </c>
      <c r="D1905" s="53" t="s">
        <v>71</v>
      </c>
      <c r="E1905" s="53" t="s">
        <v>28</v>
      </c>
      <c r="F1905" s="18">
        <v>27211</v>
      </c>
      <c r="G1905" s="19">
        <v>27211</v>
      </c>
      <c r="H1905" s="53" t="s">
        <v>20</v>
      </c>
      <c r="I1905" s="53" t="s">
        <v>48</v>
      </c>
      <c r="J1905" s="53" t="s">
        <v>239</v>
      </c>
      <c r="K1905" s="53" t="s">
        <v>23</v>
      </c>
      <c r="L1905" s="19">
        <f>VLOOKUP($A1905,'FtMyers GTs'!$A:$Z,17,0)</f>
        <v>42522</v>
      </c>
      <c r="M1905" s="50">
        <f>VLOOKUP($A1905,'FtMyers GTs'!$A:$Z,24,0)</f>
        <v>33520.833000000006</v>
      </c>
      <c r="N1905" s="50">
        <f>VLOOKUP($A1905,'FtMyers GTs'!$A:$Z,25,0)</f>
        <v>34300.192367250005</v>
      </c>
      <c r="O1905" s="50">
        <f>VLOOKUP($A1905,'FtMyers GTs'!$A:$Z,26,0)</f>
        <v>-779.3593672499992</v>
      </c>
      <c r="P1905" s="50">
        <f t="shared" si="31"/>
        <v>0</v>
      </c>
    </row>
    <row r="1906" spans="1:16" x14ac:dyDescent="0.25">
      <c r="A1906" s="53">
        <v>53983</v>
      </c>
      <c r="B1906" s="53" t="s">
        <v>16</v>
      </c>
      <c r="C1906" s="53" t="s">
        <v>17</v>
      </c>
      <c r="D1906" s="53" t="s">
        <v>57</v>
      </c>
      <c r="E1906" s="53" t="s">
        <v>28</v>
      </c>
      <c r="F1906" s="18">
        <v>27211</v>
      </c>
      <c r="G1906" s="19">
        <v>27211</v>
      </c>
      <c r="H1906" s="53" t="s">
        <v>20</v>
      </c>
      <c r="I1906" s="53" t="s">
        <v>59</v>
      </c>
      <c r="J1906" s="53" t="s">
        <v>328</v>
      </c>
      <c r="K1906" s="53" t="s">
        <v>23</v>
      </c>
      <c r="L1906" s="19">
        <f>VLOOKUP($A1906,'FtMyers GTs'!$A:$Z,17,0)</f>
        <v>42522</v>
      </c>
      <c r="M1906" s="50">
        <f>VLOOKUP($A1906,'FtMyers GTs'!$A:$Z,24,0)</f>
        <v>33325.478999999999</v>
      </c>
      <c r="N1906" s="50">
        <f>VLOOKUP($A1906,'FtMyers GTs'!$A:$Z,25,0)</f>
        <v>33875.349403499997</v>
      </c>
      <c r="O1906" s="50">
        <f>VLOOKUP($A1906,'FtMyers GTs'!$A:$Z,26,0)</f>
        <v>-549.8704034999995</v>
      </c>
      <c r="P1906" s="50">
        <f t="shared" si="31"/>
        <v>2.1600499167107046E-12</v>
      </c>
    </row>
    <row r="1907" spans="1:16" x14ac:dyDescent="0.25">
      <c r="A1907" s="53">
        <v>54090</v>
      </c>
      <c r="B1907" s="53" t="s">
        <v>16</v>
      </c>
      <c r="C1907" s="53" t="s">
        <v>17</v>
      </c>
      <c r="D1907" s="53" t="s">
        <v>57</v>
      </c>
      <c r="E1907" s="53" t="s">
        <v>28</v>
      </c>
      <c r="F1907" s="18">
        <v>27211</v>
      </c>
      <c r="G1907" s="19">
        <v>27211</v>
      </c>
      <c r="H1907" s="53" t="s">
        <v>20</v>
      </c>
      <c r="I1907" s="53" t="s">
        <v>59</v>
      </c>
      <c r="J1907" s="53" t="s">
        <v>332</v>
      </c>
      <c r="K1907" s="53" t="s">
        <v>23</v>
      </c>
      <c r="L1907" s="19">
        <f>VLOOKUP($A1907,'FtMyers GTs'!$A:$Z,17,0)</f>
        <v>42522</v>
      </c>
      <c r="M1907" s="50">
        <f>VLOOKUP($A1907,'FtMyers GTs'!$A:$Z,24,0)</f>
        <v>33047.658000000003</v>
      </c>
      <c r="N1907" s="50">
        <f>VLOOKUP($A1907,'FtMyers GTs'!$A:$Z,25,0)</f>
        <v>33592.944357</v>
      </c>
      <c r="O1907" s="50">
        <f>VLOOKUP($A1907,'FtMyers GTs'!$A:$Z,26,0)</f>
        <v>-545.28635699999938</v>
      </c>
      <c r="P1907" s="50">
        <f t="shared" si="31"/>
        <v>2.1600499167107046E-12</v>
      </c>
    </row>
    <row r="1908" spans="1:16" x14ac:dyDescent="0.25">
      <c r="A1908" s="53">
        <v>22089957</v>
      </c>
      <c r="B1908" s="53" t="s">
        <v>16</v>
      </c>
      <c r="C1908" s="53" t="s">
        <v>17</v>
      </c>
      <c r="D1908" s="53" t="s">
        <v>188</v>
      </c>
      <c r="E1908" s="53" t="s">
        <v>397</v>
      </c>
      <c r="F1908" s="18">
        <v>25385</v>
      </c>
      <c r="G1908" s="19">
        <v>25385</v>
      </c>
      <c r="H1908" s="53" t="s">
        <v>20</v>
      </c>
      <c r="I1908" s="53" t="s">
        <v>69</v>
      </c>
      <c r="J1908" s="53" t="s">
        <v>399</v>
      </c>
      <c r="K1908" s="53" t="s">
        <v>23</v>
      </c>
      <c r="L1908" s="19">
        <f>VLOOKUP($A1908,'FtMyers GTs'!$A:$Z,17,0)</f>
        <v>42522</v>
      </c>
      <c r="M1908" s="50">
        <f>VLOOKUP($A1908,'FtMyers GTs'!$A:$Z,24,0)</f>
        <v>32643.225000000002</v>
      </c>
      <c r="N1908" s="50">
        <f>VLOOKUP($A1908,'FtMyers GTs'!$A:$Z,25,0)</f>
        <v>33304.250306250004</v>
      </c>
      <c r="O1908" s="50">
        <f>VLOOKUP($A1908,'FtMyers GTs'!$A:$Z,26,0)</f>
        <v>-661.02530624999929</v>
      </c>
      <c r="P1908" s="50">
        <f t="shared" si="31"/>
        <v>-2.1600499167107046E-12</v>
      </c>
    </row>
    <row r="1909" spans="1:16" x14ac:dyDescent="0.25">
      <c r="A1909" s="53">
        <v>54233</v>
      </c>
      <c r="B1909" s="53" t="s">
        <v>16</v>
      </c>
      <c r="C1909" s="53" t="s">
        <v>17</v>
      </c>
      <c r="D1909" s="53" t="s">
        <v>57</v>
      </c>
      <c r="E1909" s="53" t="s">
        <v>38</v>
      </c>
      <c r="F1909" s="18">
        <v>33786</v>
      </c>
      <c r="G1909" s="19">
        <v>33786</v>
      </c>
      <c r="H1909" s="53" t="s">
        <v>20</v>
      </c>
      <c r="I1909" s="53" t="s">
        <v>59</v>
      </c>
      <c r="J1909" s="53" t="s">
        <v>339</v>
      </c>
      <c r="K1909" s="53" t="s">
        <v>23</v>
      </c>
      <c r="L1909" s="19">
        <f>VLOOKUP($A1909,'FtMyers GTs'!$A:$Z,17,0)</f>
        <v>42522</v>
      </c>
      <c r="M1909" s="50">
        <f>VLOOKUP($A1909,'FtMyers GTs'!$A:$Z,24,0)</f>
        <v>32400</v>
      </c>
      <c r="N1909" s="50">
        <f>VLOOKUP($A1909,'FtMyers GTs'!$A:$Z,25,0)</f>
        <v>32934.6</v>
      </c>
      <c r="O1909" s="50">
        <f>VLOOKUP($A1909,'FtMyers GTs'!$A:$Z,26,0)</f>
        <v>-534.6</v>
      </c>
      <c r="P1909" s="50">
        <f t="shared" si="31"/>
        <v>1.4779288903810084E-12</v>
      </c>
    </row>
    <row r="1910" spans="1:16" x14ac:dyDescent="0.25">
      <c r="A1910" s="53">
        <v>51064</v>
      </c>
      <c r="B1910" s="53" t="s">
        <v>16</v>
      </c>
      <c r="C1910" s="53" t="s">
        <v>17</v>
      </c>
      <c r="D1910" s="53" t="s">
        <v>71</v>
      </c>
      <c r="E1910" s="53" t="s">
        <v>28</v>
      </c>
      <c r="F1910" s="18">
        <v>27211</v>
      </c>
      <c r="G1910" s="19">
        <v>27211</v>
      </c>
      <c r="H1910" s="53" t="s">
        <v>20</v>
      </c>
      <c r="I1910" s="53" t="s">
        <v>48</v>
      </c>
      <c r="J1910" s="53" t="s">
        <v>234</v>
      </c>
      <c r="K1910" s="53" t="s">
        <v>23</v>
      </c>
      <c r="L1910" s="19">
        <f>VLOOKUP($A1910,'FtMyers GTs'!$A:$Z,17,0)</f>
        <v>42522</v>
      </c>
      <c r="M1910" s="50">
        <f>VLOOKUP($A1910,'FtMyers GTs'!$A:$Z,24,0)</f>
        <v>31692.429</v>
      </c>
      <c r="N1910" s="50">
        <f>VLOOKUP($A1910,'FtMyers GTs'!$A:$Z,25,0)</f>
        <v>32429.277974249999</v>
      </c>
      <c r="O1910" s="50">
        <f>VLOOKUP($A1910,'FtMyers GTs'!$A:$Z,26,0)</f>
        <v>-736.8489742500002</v>
      </c>
      <c r="P1910" s="50">
        <f t="shared" si="31"/>
        <v>1.4779288903810084E-12</v>
      </c>
    </row>
    <row r="1911" spans="1:16" x14ac:dyDescent="0.25">
      <c r="A1911" s="53">
        <v>53951</v>
      </c>
      <c r="B1911" s="53" t="s">
        <v>16</v>
      </c>
      <c r="C1911" s="53" t="s">
        <v>17</v>
      </c>
      <c r="D1911" s="53" t="s">
        <v>57</v>
      </c>
      <c r="E1911" s="53" t="s">
        <v>28</v>
      </c>
      <c r="F1911" s="18">
        <v>27211</v>
      </c>
      <c r="G1911" s="19">
        <v>27211</v>
      </c>
      <c r="H1911" s="53" t="s">
        <v>20</v>
      </c>
      <c r="I1911" s="53" t="s">
        <v>59</v>
      </c>
      <c r="J1911" s="53" t="s">
        <v>325</v>
      </c>
      <c r="K1911" s="53" t="s">
        <v>23</v>
      </c>
      <c r="L1911" s="19">
        <f>VLOOKUP($A1911,'FtMyers GTs'!$A:$Z,17,0)</f>
        <v>42522</v>
      </c>
      <c r="M1911" s="50">
        <f>VLOOKUP($A1911,'FtMyers GTs'!$A:$Z,24,0)</f>
        <v>30548.924999999999</v>
      </c>
      <c r="N1911" s="50">
        <f>VLOOKUP($A1911,'FtMyers GTs'!$A:$Z,25,0)</f>
        <v>31052.982262500002</v>
      </c>
      <c r="O1911" s="50">
        <f>VLOOKUP($A1911,'FtMyers GTs'!$A:$Z,26,0)</f>
        <v>-504.05726250000225</v>
      </c>
      <c r="P1911" s="50">
        <f t="shared" si="31"/>
        <v>0</v>
      </c>
    </row>
    <row r="1912" spans="1:16" x14ac:dyDescent="0.25">
      <c r="A1912" s="53">
        <v>54305</v>
      </c>
      <c r="B1912" s="53" t="s">
        <v>16</v>
      </c>
      <c r="C1912" s="53" t="s">
        <v>17</v>
      </c>
      <c r="D1912" s="53" t="s">
        <v>57</v>
      </c>
      <c r="E1912" s="53" t="s">
        <v>28</v>
      </c>
      <c r="F1912" s="18">
        <v>27211</v>
      </c>
      <c r="G1912" s="19">
        <v>27211</v>
      </c>
      <c r="H1912" s="53" t="s">
        <v>20</v>
      </c>
      <c r="I1912" s="53" t="s">
        <v>59</v>
      </c>
      <c r="J1912" s="53" t="s">
        <v>344</v>
      </c>
      <c r="K1912" s="53" t="s">
        <v>23</v>
      </c>
      <c r="L1912" s="19">
        <f>VLOOKUP($A1912,'FtMyers GTs'!$A:$Z,17,0)</f>
        <v>42522</v>
      </c>
      <c r="M1912" s="50">
        <f>VLOOKUP($A1912,'FtMyers GTs'!$A:$Z,24,0)</f>
        <v>30548.25</v>
      </c>
      <c r="N1912" s="50">
        <f>VLOOKUP($A1912,'FtMyers GTs'!$A:$Z,25,0)</f>
        <v>31052.296124999997</v>
      </c>
      <c r="O1912" s="50">
        <f>VLOOKUP($A1912,'FtMyers GTs'!$A:$Z,26,0)</f>
        <v>-504.04612499999712</v>
      </c>
      <c r="P1912" s="50">
        <f t="shared" si="31"/>
        <v>0</v>
      </c>
    </row>
    <row r="1913" spans="1:16" x14ac:dyDescent="0.25">
      <c r="A1913" s="53">
        <v>54317</v>
      </c>
      <c r="B1913" s="53" t="s">
        <v>16</v>
      </c>
      <c r="C1913" s="53" t="s">
        <v>17</v>
      </c>
      <c r="D1913" s="53" t="s">
        <v>57</v>
      </c>
      <c r="E1913" s="53" t="s">
        <v>28</v>
      </c>
      <c r="F1913" s="18">
        <v>27211</v>
      </c>
      <c r="G1913" s="19">
        <v>27211</v>
      </c>
      <c r="H1913" s="53" t="s">
        <v>20</v>
      </c>
      <c r="I1913" s="53" t="s">
        <v>59</v>
      </c>
      <c r="J1913" s="53" t="s">
        <v>345</v>
      </c>
      <c r="K1913" s="53" t="s">
        <v>23</v>
      </c>
      <c r="L1913" s="19">
        <f>VLOOKUP($A1913,'FtMyers GTs'!$A:$Z,17,0)</f>
        <v>42522</v>
      </c>
      <c r="M1913" s="50">
        <f>VLOOKUP($A1913,'FtMyers GTs'!$A:$Z,24,0)</f>
        <v>30548.25</v>
      </c>
      <c r="N1913" s="50">
        <f>VLOOKUP($A1913,'FtMyers GTs'!$A:$Z,25,0)</f>
        <v>31052.296124999997</v>
      </c>
      <c r="O1913" s="50">
        <f>VLOOKUP($A1913,'FtMyers GTs'!$A:$Z,26,0)</f>
        <v>-504.04612499999712</v>
      </c>
      <c r="P1913" s="50">
        <f t="shared" si="31"/>
        <v>0</v>
      </c>
    </row>
    <row r="1914" spans="1:16" x14ac:dyDescent="0.25">
      <c r="A1914" s="53">
        <v>53106</v>
      </c>
      <c r="B1914" s="53" t="s">
        <v>16</v>
      </c>
      <c r="C1914" s="53" t="s">
        <v>17</v>
      </c>
      <c r="D1914" s="53" t="s">
        <v>71</v>
      </c>
      <c r="E1914" s="53" t="s">
        <v>28</v>
      </c>
      <c r="F1914" s="18">
        <v>27211</v>
      </c>
      <c r="G1914" s="19">
        <v>27211</v>
      </c>
      <c r="H1914" s="53" t="s">
        <v>20</v>
      </c>
      <c r="I1914" s="53" t="s">
        <v>48</v>
      </c>
      <c r="J1914" s="53" t="s">
        <v>288</v>
      </c>
      <c r="K1914" s="53" t="s">
        <v>23</v>
      </c>
      <c r="L1914" s="19">
        <f>VLOOKUP($A1914,'FtMyers GTs'!$A:$Z,17,0)</f>
        <v>42522</v>
      </c>
      <c r="M1914" s="50">
        <f>VLOOKUP($A1914,'FtMyers GTs'!$A:$Z,24,0)</f>
        <v>27278.163</v>
      </c>
      <c r="N1914" s="50">
        <f>VLOOKUP($A1914,'FtMyers GTs'!$A:$Z,25,0)</f>
        <v>27912.380289749999</v>
      </c>
      <c r="O1914" s="50">
        <f>VLOOKUP($A1914,'FtMyers GTs'!$A:$Z,26,0)</f>
        <v>-634.21728975000008</v>
      </c>
      <c r="P1914" s="50">
        <f t="shared" si="31"/>
        <v>1.4779288903810084E-12</v>
      </c>
    </row>
    <row r="1915" spans="1:16" x14ac:dyDescent="0.25">
      <c r="A1915" s="53">
        <v>51415</v>
      </c>
      <c r="B1915" s="53" t="s">
        <v>16</v>
      </c>
      <c r="C1915" s="53" t="s">
        <v>17</v>
      </c>
      <c r="D1915" s="53" t="s">
        <v>71</v>
      </c>
      <c r="E1915" s="53" t="s">
        <v>28</v>
      </c>
      <c r="F1915" s="18">
        <v>27211</v>
      </c>
      <c r="G1915" s="19">
        <v>27211</v>
      </c>
      <c r="H1915" s="53" t="s">
        <v>20</v>
      </c>
      <c r="I1915" s="53" t="s">
        <v>48</v>
      </c>
      <c r="J1915" s="53" t="s">
        <v>241</v>
      </c>
      <c r="K1915" s="53" t="s">
        <v>23</v>
      </c>
      <c r="L1915" s="19">
        <f>VLOOKUP($A1915,'FtMyers GTs'!$A:$Z,17,0)</f>
        <v>42522</v>
      </c>
      <c r="M1915" s="50">
        <f>VLOOKUP($A1915,'FtMyers GTs'!$A:$Z,24,0)</f>
        <v>25191.423000000003</v>
      </c>
      <c r="N1915" s="50">
        <f>VLOOKUP($A1915,'FtMyers GTs'!$A:$Z,25,0)</f>
        <v>25777.123584750003</v>
      </c>
      <c r="O1915" s="50">
        <f>VLOOKUP($A1915,'FtMyers GTs'!$A:$Z,26,0)</f>
        <v>-585.70058475000121</v>
      </c>
      <c r="P1915" s="50">
        <f t="shared" si="31"/>
        <v>0</v>
      </c>
    </row>
    <row r="1916" spans="1:16" x14ac:dyDescent="0.25">
      <c r="A1916" s="53">
        <v>53145</v>
      </c>
      <c r="B1916" s="53" t="s">
        <v>16</v>
      </c>
      <c r="C1916" s="53" t="s">
        <v>17</v>
      </c>
      <c r="D1916" s="53" t="s">
        <v>71</v>
      </c>
      <c r="E1916" s="53" t="s">
        <v>28</v>
      </c>
      <c r="F1916" s="18">
        <v>27211</v>
      </c>
      <c r="G1916" s="19">
        <v>27211</v>
      </c>
      <c r="H1916" s="53" t="s">
        <v>20</v>
      </c>
      <c r="I1916" s="53" t="s">
        <v>48</v>
      </c>
      <c r="J1916" s="53" t="s">
        <v>293</v>
      </c>
      <c r="K1916" s="53" t="s">
        <v>23</v>
      </c>
      <c r="L1916" s="19">
        <f>VLOOKUP($A1916,'FtMyers GTs'!$A:$Z,17,0)</f>
        <v>42522</v>
      </c>
      <c r="M1916" s="50">
        <f>VLOOKUP($A1916,'FtMyers GTs'!$A:$Z,24,0)</f>
        <v>24004.62</v>
      </c>
      <c r="N1916" s="50">
        <f>VLOOKUP($A1916,'FtMyers GTs'!$A:$Z,25,0)</f>
        <v>24562.727415000001</v>
      </c>
      <c r="O1916" s="50">
        <f>VLOOKUP($A1916,'FtMyers GTs'!$A:$Z,26,0)</f>
        <v>-558.10741500000074</v>
      </c>
      <c r="P1916" s="50">
        <f t="shared" si="31"/>
        <v>-1.4779288903810084E-12</v>
      </c>
    </row>
    <row r="1917" spans="1:16" x14ac:dyDescent="0.25">
      <c r="A1917" s="53">
        <v>22089952</v>
      </c>
      <c r="B1917" s="53" t="s">
        <v>16</v>
      </c>
      <c r="C1917" s="53" t="s">
        <v>17</v>
      </c>
      <c r="D1917" s="53" t="s">
        <v>188</v>
      </c>
      <c r="E1917" s="53" t="s">
        <v>398</v>
      </c>
      <c r="F1917" s="18">
        <v>21367</v>
      </c>
      <c r="G1917" s="19">
        <v>21367</v>
      </c>
      <c r="H1917" s="53" t="s">
        <v>20</v>
      </c>
      <c r="I1917" s="53" t="s">
        <v>69</v>
      </c>
      <c r="J1917" s="53" t="s">
        <v>199</v>
      </c>
      <c r="K1917" s="53" t="s">
        <v>23</v>
      </c>
      <c r="L1917" s="19">
        <f>VLOOKUP($A1917,'FtMyers GTs'!$A:$Z,17,0)</f>
        <v>42522</v>
      </c>
      <c r="M1917" s="50">
        <f>VLOOKUP($A1917,'FtMyers GTs'!$A:$Z,24,0)</f>
        <v>22076.639999999999</v>
      </c>
      <c r="N1917" s="50">
        <f>VLOOKUP($A1917,'FtMyers GTs'!$A:$Z,25,0)</f>
        <v>22523.69196</v>
      </c>
      <c r="O1917" s="50">
        <f>VLOOKUP($A1917,'FtMyers GTs'!$A:$Z,26,0)</f>
        <v>-447.05195999999927</v>
      </c>
      <c r="P1917" s="50">
        <f t="shared" si="31"/>
        <v>-1.4210854715202004E-12</v>
      </c>
    </row>
    <row r="1918" spans="1:16" x14ac:dyDescent="0.25">
      <c r="A1918" s="53">
        <v>54293</v>
      </c>
      <c r="B1918" s="53" t="s">
        <v>16</v>
      </c>
      <c r="C1918" s="53" t="s">
        <v>17</v>
      </c>
      <c r="D1918" s="53" t="s">
        <v>57</v>
      </c>
      <c r="E1918" s="53" t="s">
        <v>28</v>
      </c>
      <c r="F1918" s="18">
        <v>27211</v>
      </c>
      <c r="G1918" s="19">
        <v>27211</v>
      </c>
      <c r="H1918" s="53" t="s">
        <v>20</v>
      </c>
      <c r="I1918" s="53" t="s">
        <v>59</v>
      </c>
      <c r="J1918" s="53" t="s">
        <v>343</v>
      </c>
      <c r="K1918" s="53" t="s">
        <v>23</v>
      </c>
      <c r="L1918" s="19">
        <f>VLOOKUP($A1918,'FtMyers GTs'!$A:$Z,17,0)</f>
        <v>42522</v>
      </c>
      <c r="M1918" s="50">
        <f>VLOOKUP($A1918,'FtMyers GTs'!$A:$Z,24,0)</f>
        <v>21471.714</v>
      </c>
      <c r="N1918" s="50">
        <f>VLOOKUP($A1918,'FtMyers GTs'!$A:$Z,25,0)</f>
        <v>21825.997281</v>
      </c>
      <c r="O1918" s="50">
        <f>VLOOKUP($A1918,'FtMyers GTs'!$A:$Z,26,0)</f>
        <v>-354.28328099999891</v>
      </c>
      <c r="P1918" s="50">
        <f t="shared" si="31"/>
        <v>-1.0800249583553523E-12</v>
      </c>
    </row>
    <row r="1919" spans="1:16" x14ac:dyDescent="0.25">
      <c r="A1919" s="53">
        <v>47849009</v>
      </c>
      <c r="B1919" s="53" t="s">
        <v>16</v>
      </c>
      <c r="C1919" s="53" t="s">
        <v>17</v>
      </c>
      <c r="D1919" s="53" t="s">
        <v>71</v>
      </c>
      <c r="E1919" s="53" t="s">
        <v>28</v>
      </c>
      <c r="F1919" s="18">
        <v>27211</v>
      </c>
      <c r="G1919" s="19">
        <v>27211</v>
      </c>
      <c r="H1919" s="53" t="s">
        <v>20</v>
      </c>
      <c r="I1919" s="53" t="s">
        <v>48</v>
      </c>
      <c r="J1919" s="53" t="s">
        <v>414</v>
      </c>
      <c r="K1919" s="53" t="s">
        <v>23</v>
      </c>
      <c r="L1919" s="19">
        <f>VLOOKUP($A1919,'FtMyers GTs'!$A:$Z,17,0)</f>
        <v>42522</v>
      </c>
      <c r="M1919" s="50">
        <f>VLOOKUP($A1919,'FtMyers GTs'!$A:$Z,24,0)</f>
        <v>20863.763999999999</v>
      </c>
      <c r="N1919" s="50">
        <f>VLOOKUP($A1919,'FtMyers GTs'!$A:$Z,25,0)</f>
        <v>21348.846513</v>
      </c>
      <c r="O1919" s="50">
        <f>VLOOKUP($A1919,'FtMyers GTs'!$A:$Z,26,0)</f>
        <v>-485.08251299999978</v>
      </c>
      <c r="P1919" s="50">
        <f t="shared" si="31"/>
        <v>-1.4210854715202004E-12</v>
      </c>
    </row>
    <row r="1920" spans="1:16" x14ac:dyDescent="0.25">
      <c r="A1920" s="53">
        <v>53127</v>
      </c>
      <c r="B1920" s="53" t="s">
        <v>16</v>
      </c>
      <c r="C1920" s="53" t="s">
        <v>17</v>
      </c>
      <c r="D1920" s="53" t="s">
        <v>71</v>
      </c>
      <c r="E1920" s="53" t="s">
        <v>28</v>
      </c>
      <c r="F1920" s="18">
        <v>27211</v>
      </c>
      <c r="G1920" s="19">
        <v>27211</v>
      </c>
      <c r="H1920" s="53" t="s">
        <v>20</v>
      </c>
      <c r="I1920" s="53" t="s">
        <v>48</v>
      </c>
      <c r="J1920" s="53" t="s">
        <v>292</v>
      </c>
      <c r="K1920" s="53" t="s">
        <v>23</v>
      </c>
      <c r="L1920" s="19">
        <f>VLOOKUP($A1920,'FtMyers GTs'!$A:$Z,17,0)</f>
        <v>42522</v>
      </c>
      <c r="M1920" s="50">
        <f>VLOOKUP($A1920,'FtMyers GTs'!$A:$Z,24,0)</f>
        <v>19838.52</v>
      </c>
      <c r="N1920" s="50">
        <f>VLOOKUP($A1920,'FtMyers GTs'!$A:$Z,25,0)</f>
        <v>20299.765589999999</v>
      </c>
      <c r="O1920" s="50">
        <f>VLOOKUP($A1920,'FtMyers GTs'!$A:$Z,26,0)</f>
        <v>-461.24559000000011</v>
      </c>
      <c r="P1920" s="50">
        <f t="shared" si="31"/>
        <v>1.4779288903810084E-12</v>
      </c>
    </row>
    <row r="1921" spans="1:16" x14ac:dyDescent="0.25">
      <c r="A1921" s="53">
        <v>53193</v>
      </c>
      <c r="B1921" s="53" t="s">
        <v>16</v>
      </c>
      <c r="C1921" s="53" t="s">
        <v>17</v>
      </c>
      <c r="D1921" s="53" t="s">
        <v>71</v>
      </c>
      <c r="E1921" s="53" t="s">
        <v>28</v>
      </c>
      <c r="F1921" s="18">
        <v>27211</v>
      </c>
      <c r="G1921" s="19">
        <v>27211</v>
      </c>
      <c r="H1921" s="53" t="s">
        <v>20</v>
      </c>
      <c r="I1921" s="53" t="s">
        <v>48</v>
      </c>
      <c r="J1921" s="53" t="s">
        <v>299</v>
      </c>
      <c r="K1921" s="53" t="s">
        <v>23</v>
      </c>
      <c r="L1921" s="19">
        <f>VLOOKUP($A1921,'FtMyers GTs'!$A:$Z,17,0)</f>
        <v>42522</v>
      </c>
      <c r="M1921" s="50">
        <f>VLOOKUP($A1921,'FtMyers GTs'!$A:$Z,24,0)</f>
        <v>19838.52</v>
      </c>
      <c r="N1921" s="50">
        <f>VLOOKUP($A1921,'FtMyers GTs'!$A:$Z,25,0)</f>
        <v>20299.765589999999</v>
      </c>
      <c r="O1921" s="50">
        <f>VLOOKUP($A1921,'FtMyers GTs'!$A:$Z,26,0)</f>
        <v>-461.24559000000011</v>
      </c>
      <c r="P1921" s="50">
        <f t="shared" si="31"/>
        <v>1.4779288903810084E-12</v>
      </c>
    </row>
    <row r="1922" spans="1:16" x14ac:dyDescent="0.25">
      <c r="A1922" s="53">
        <v>54271</v>
      </c>
      <c r="B1922" s="53" t="s">
        <v>16</v>
      </c>
      <c r="C1922" s="53" t="s">
        <v>17</v>
      </c>
      <c r="D1922" s="53" t="s">
        <v>57</v>
      </c>
      <c r="E1922" s="53" t="s">
        <v>28</v>
      </c>
      <c r="F1922" s="18">
        <v>27211</v>
      </c>
      <c r="G1922" s="19">
        <v>27211</v>
      </c>
      <c r="H1922" s="53" t="s">
        <v>20</v>
      </c>
      <c r="I1922" s="53" t="s">
        <v>59</v>
      </c>
      <c r="J1922" s="53" t="s">
        <v>342</v>
      </c>
      <c r="K1922" s="53" t="s">
        <v>23</v>
      </c>
      <c r="L1922" s="19">
        <f>VLOOKUP($A1922,'FtMyers GTs'!$A:$Z,17,0)</f>
        <v>42522</v>
      </c>
      <c r="M1922" s="50">
        <f>VLOOKUP($A1922,'FtMyers GTs'!$A:$Z,24,0)</f>
        <v>19440.225000000002</v>
      </c>
      <c r="N1922" s="50">
        <f>VLOOKUP($A1922,'FtMyers GTs'!$A:$Z,25,0)</f>
        <v>19760.988712500002</v>
      </c>
      <c r="O1922" s="50">
        <f>VLOOKUP($A1922,'FtMyers GTs'!$A:$Z,26,0)</f>
        <v>-320.76371250000085</v>
      </c>
      <c r="P1922" s="50">
        <f t="shared" si="31"/>
        <v>7.3896444519050419E-13</v>
      </c>
    </row>
    <row r="1923" spans="1:16" x14ac:dyDescent="0.25">
      <c r="A1923" s="53">
        <v>50379</v>
      </c>
      <c r="B1923" s="53" t="s">
        <v>16</v>
      </c>
      <c r="C1923" s="53" t="s">
        <v>17</v>
      </c>
      <c r="D1923" s="53" t="s">
        <v>188</v>
      </c>
      <c r="E1923" s="53" t="s">
        <v>28</v>
      </c>
      <c r="F1923" s="18">
        <v>27211</v>
      </c>
      <c r="G1923" s="19">
        <v>27211</v>
      </c>
      <c r="H1923" s="53" t="s">
        <v>20</v>
      </c>
      <c r="I1923" s="53" t="s">
        <v>69</v>
      </c>
      <c r="J1923" s="53" t="s">
        <v>218</v>
      </c>
      <c r="K1923" s="53" t="s">
        <v>23</v>
      </c>
      <c r="L1923" s="19">
        <f>VLOOKUP($A1923,'FtMyers GTs'!$A:$Z,17,0)</f>
        <v>42522</v>
      </c>
      <c r="M1923" s="50">
        <f>VLOOKUP($A1923,'FtMyers GTs'!$A:$Z,24,0)</f>
        <v>19403.225999999999</v>
      </c>
      <c r="N1923" s="50">
        <f>VLOOKUP($A1923,'FtMyers GTs'!$A:$Z,25,0)</f>
        <v>19796.141326500001</v>
      </c>
      <c r="O1923" s="50">
        <f>VLOOKUP($A1923,'FtMyers GTs'!$A:$Z,26,0)</f>
        <v>-392.91532650000153</v>
      </c>
      <c r="P1923" s="50">
        <f t="shared" si="31"/>
        <v>-7.3896444519050419E-13</v>
      </c>
    </row>
    <row r="1924" spans="1:16" x14ac:dyDescent="0.25">
      <c r="A1924" s="53">
        <v>50380</v>
      </c>
      <c r="B1924" s="53" t="s">
        <v>16</v>
      </c>
      <c r="C1924" s="53" t="s">
        <v>17</v>
      </c>
      <c r="D1924" s="53" t="s">
        <v>188</v>
      </c>
      <c r="E1924" s="53" t="s">
        <v>28</v>
      </c>
      <c r="F1924" s="18">
        <v>27211</v>
      </c>
      <c r="G1924" s="19">
        <v>27211</v>
      </c>
      <c r="H1924" s="53" t="s">
        <v>20</v>
      </c>
      <c r="I1924" s="53" t="s">
        <v>69</v>
      </c>
      <c r="J1924" s="53" t="s">
        <v>219</v>
      </c>
      <c r="K1924" s="53" t="s">
        <v>23</v>
      </c>
      <c r="L1924" s="19">
        <f>VLOOKUP($A1924,'FtMyers GTs'!$A:$Z,17,0)</f>
        <v>42522</v>
      </c>
      <c r="M1924" s="50">
        <f>VLOOKUP($A1924,'FtMyers GTs'!$A:$Z,24,0)</f>
        <v>19403.225999999999</v>
      </c>
      <c r="N1924" s="50">
        <f>VLOOKUP($A1924,'FtMyers GTs'!$A:$Z,25,0)</f>
        <v>19796.141326500001</v>
      </c>
      <c r="O1924" s="50">
        <f>VLOOKUP($A1924,'FtMyers GTs'!$A:$Z,26,0)</f>
        <v>-392.91532650000153</v>
      </c>
      <c r="P1924" s="50">
        <f t="shared" si="31"/>
        <v>-7.3896444519050419E-13</v>
      </c>
    </row>
    <row r="1925" spans="1:16" x14ac:dyDescent="0.25">
      <c r="A1925" s="53">
        <v>22089949</v>
      </c>
      <c r="B1925" s="53" t="s">
        <v>16</v>
      </c>
      <c r="C1925" s="53" t="s">
        <v>17</v>
      </c>
      <c r="D1925" s="53" t="s">
        <v>188</v>
      </c>
      <c r="E1925" s="53" t="s">
        <v>397</v>
      </c>
      <c r="F1925" s="18">
        <v>25385</v>
      </c>
      <c r="G1925" s="19">
        <v>25385</v>
      </c>
      <c r="H1925" s="53" t="s">
        <v>20</v>
      </c>
      <c r="I1925" s="53" t="s">
        <v>69</v>
      </c>
      <c r="J1925" s="53" t="s">
        <v>199</v>
      </c>
      <c r="K1925" s="53" t="s">
        <v>23</v>
      </c>
      <c r="L1925" s="19">
        <f>VLOOKUP($A1925,'FtMyers GTs'!$A:$Z,17,0)</f>
        <v>42522</v>
      </c>
      <c r="M1925" s="50">
        <f>VLOOKUP($A1925,'FtMyers GTs'!$A:$Z,24,0)</f>
        <v>19201.716</v>
      </c>
      <c r="N1925" s="50">
        <f>VLOOKUP($A1925,'FtMyers GTs'!$A:$Z,25,0)</f>
        <v>19590.550749000002</v>
      </c>
      <c r="O1925" s="50">
        <f>VLOOKUP($A1925,'FtMyers GTs'!$A:$Z,26,0)</f>
        <v>-388.83474899999965</v>
      </c>
      <c r="P1925" s="50">
        <f t="shared" si="31"/>
        <v>-1.8189894035458565E-12</v>
      </c>
    </row>
    <row r="1926" spans="1:16" x14ac:dyDescent="0.25">
      <c r="A1926" s="53">
        <v>54499</v>
      </c>
      <c r="B1926" s="53" t="s">
        <v>16</v>
      </c>
      <c r="C1926" s="53" t="s">
        <v>17</v>
      </c>
      <c r="D1926" s="53" t="s">
        <v>57</v>
      </c>
      <c r="E1926" s="53" t="s">
        <v>28</v>
      </c>
      <c r="F1926" s="18">
        <v>27211</v>
      </c>
      <c r="G1926" s="19">
        <v>27211</v>
      </c>
      <c r="H1926" s="53" t="s">
        <v>20</v>
      </c>
      <c r="I1926" s="53" t="s">
        <v>59</v>
      </c>
      <c r="J1926" s="53" t="s">
        <v>62</v>
      </c>
      <c r="K1926" s="53" t="s">
        <v>23</v>
      </c>
      <c r="L1926" s="19">
        <f>VLOOKUP($A1926,'FtMyers GTs'!$A:$Z,17,0)</f>
        <v>42522</v>
      </c>
      <c r="M1926" s="50">
        <f>VLOOKUP($A1926,'FtMyers GTs'!$A:$Z,24,0)</f>
        <v>18051.3</v>
      </c>
      <c r="N1926" s="50">
        <f>VLOOKUP($A1926,'FtMyers GTs'!$A:$Z,25,0)</f>
        <v>18349.14645</v>
      </c>
      <c r="O1926" s="50">
        <f>VLOOKUP($A1926,'FtMyers GTs'!$A:$Z,26,0)</f>
        <v>-297.84645000000057</v>
      </c>
      <c r="P1926" s="50">
        <f t="shared" si="31"/>
        <v>0</v>
      </c>
    </row>
    <row r="1927" spans="1:16" x14ac:dyDescent="0.25">
      <c r="A1927" s="53">
        <v>53281</v>
      </c>
      <c r="B1927" s="53" t="s">
        <v>16</v>
      </c>
      <c r="C1927" s="53" t="s">
        <v>17</v>
      </c>
      <c r="D1927" s="53" t="s">
        <v>71</v>
      </c>
      <c r="E1927" s="53" t="s">
        <v>28</v>
      </c>
      <c r="F1927" s="18">
        <v>27211</v>
      </c>
      <c r="G1927" s="19">
        <v>27211</v>
      </c>
      <c r="H1927" s="53" t="s">
        <v>20</v>
      </c>
      <c r="I1927" s="53" t="s">
        <v>48</v>
      </c>
      <c r="J1927" s="53" t="s">
        <v>306</v>
      </c>
      <c r="K1927" s="53" t="s">
        <v>23</v>
      </c>
      <c r="L1927" s="19">
        <f>VLOOKUP($A1927,'FtMyers GTs'!$A:$Z,17,0)</f>
        <v>42522</v>
      </c>
      <c r="M1927" s="50">
        <f>VLOOKUP($A1927,'FtMyers GTs'!$A:$Z,24,0)</f>
        <v>16368.660000000002</v>
      </c>
      <c r="N1927" s="50">
        <f>VLOOKUP($A1927,'FtMyers GTs'!$A:$Z,25,0)</f>
        <v>16749.231345</v>
      </c>
      <c r="O1927" s="50">
        <f>VLOOKUP($A1927,'FtMyers GTs'!$A:$Z,26,0)</f>
        <v>-380.57134499999887</v>
      </c>
      <c r="P1927" s="50">
        <f t="shared" si="31"/>
        <v>0</v>
      </c>
    </row>
    <row r="1928" spans="1:16" x14ac:dyDescent="0.25">
      <c r="A1928" s="53">
        <v>54572</v>
      </c>
      <c r="B1928" s="53" t="s">
        <v>16</v>
      </c>
      <c r="C1928" s="53" t="s">
        <v>17</v>
      </c>
      <c r="D1928" s="53" t="s">
        <v>57</v>
      </c>
      <c r="E1928" s="53" t="s">
        <v>28</v>
      </c>
      <c r="F1928" s="18">
        <v>27211</v>
      </c>
      <c r="G1928" s="19">
        <v>27211</v>
      </c>
      <c r="H1928" s="53" t="s">
        <v>20</v>
      </c>
      <c r="I1928" s="53" t="s">
        <v>59</v>
      </c>
      <c r="J1928" s="53" t="s">
        <v>360</v>
      </c>
      <c r="K1928" s="53" t="s">
        <v>23</v>
      </c>
      <c r="L1928" s="19">
        <f>VLOOKUP($A1928,'FtMyers GTs'!$A:$Z,17,0)</f>
        <v>42522</v>
      </c>
      <c r="M1928" s="50">
        <f>VLOOKUP($A1928,'FtMyers GTs'!$A:$Z,24,0)</f>
        <v>13993.065000000001</v>
      </c>
      <c r="N1928" s="50">
        <f>VLOOKUP($A1928,'FtMyers GTs'!$A:$Z,25,0)</f>
        <v>14223.9505725</v>
      </c>
      <c r="O1928" s="50">
        <f>VLOOKUP($A1928,'FtMyers GTs'!$A:$Z,26,0)</f>
        <v>-230.88557250000014</v>
      </c>
      <c r="P1928" s="50">
        <f t="shared" si="31"/>
        <v>7.3896444519050419E-13</v>
      </c>
    </row>
    <row r="1929" spans="1:16" x14ac:dyDescent="0.25">
      <c r="A1929" s="53">
        <v>54574</v>
      </c>
      <c r="B1929" s="53" t="s">
        <v>16</v>
      </c>
      <c r="C1929" s="53" t="s">
        <v>17</v>
      </c>
      <c r="D1929" s="53" t="s">
        <v>57</v>
      </c>
      <c r="E1929" s="53" t="s">
        <v>80</v>
      </c>
      <c r="F1929" s="18">
        <v>29037</v>
      </c>
      <c r="G1929" s="19">
        <v>29037</v>
      </c>
      <c r="H1929" s="53" t="s">
        <v>20</v>
      </c>
      <c r="I1929" s="53" t="s">
        <v>59</v>
      </c>
      <c r="J1929" s="53" t="s">
        <v>360</v>
      </c>
      <c r="K1929" s="53" t="s">
        <v>23</v>
      </c>
      <c r="L1929" s="19">
        <f>VLOOKUP($A1929,'FtMyers GTs'!$A:$Z,17,0)</f>
        <v>42522</v>
      </c>
      <c r="M1929" s="50">
        <f>VLOOKUP($A1929,'FtMyers GTs'!$A:$Z,24,0)</f>
        <v>13622.562</v>
      </c>
      <c r="N1929" s="50">
        <f>VLOOKUP($A1929,'FtMyers GTs'!$A:$Z,25,0)</f>
        <v>13847.334273</v>
      </c>
      <c r="O1929" s="50">
        <f>VLOOKUP($A1929,'FtMyers GTs'!$A:$Z,26,0)</f>
        <v>-224.77227300000013</v>
      </c>
      <c r="P1929" s="50">
        <f t="shared" si="31"/>
        <v>-3.694822225952521E-13</v>
      </c>
    </row>
    <row r="1930" spans="1:16" x14ac:dyDescent="0.25">
      <c r="A1930" s="53">
        <v>54332</v>
      </c>
      <c r="B1930" s="53" t="s">
        <v>16</v>
      </c>
      <c r="C1930" s="53" t="s">
        <v>17</v>
      </c>
      <c r="D1930" s="53" t="s">
        <v>57</v>
      </c>
      <c r="E1930" s="53" t="s">
        <v>28</v>
      </c>
      <c r="F1930" s="18">
        <v>27211</v>
      </c>
      <c r="G1930" s="19">
        <v>27211</v>
      </c>
      <c r="H1930" s="53" t="s">
        <v>20</v>
      </c>
      <c r="I1930" s="53" t="s">
        <v>59</v>
      </c>
      <c r="J1930" s="53" t="s">
        <v>347</v>
      </c>
      <c r="K1930" s="53" t="s">
        <v>23</v>
      </c>
      <c r="L1930" s="19">
        <f>VLOOKUP($A1930,'FtMyers GTs'!$A:$Z,17,0)</f>
        <v>42522</v>
      </c>
      <c r="M1930" s="50">
        <f>VLOOKUP($A1930,'FtMyers GTs'!$A:$Z,24,0)</f>
        <v>11187</v>
      </c>
      <c r="N1930" s="50">
        <f>VLOOKUP($A1930,'FtMyers GTs'!$A:$Z,25,0)</f>
        <v>11371.585499999999</v>
      </c>
      <c r="O1930" s="50">
        <f>VLOOKUP($A1930,'FtMyers GTs'!$A:$Z,26,0)</f>
        <v>-184.58549999999943</v>
      </c>
      <c r="P1930" s="50">
        <f t="shared" si="31"/>
        <v>0</v>
      </c>
    </row>
    <row r="1931" spans="1:16" x14ac:dyDescent="0.25">
      <c r="A1931" s="53">
        <v>53288</v>
      </c>
      <c r="B1931" s="53" t="s">
        <v>16</v>
      </c>
      <c r="C1931" s="53" t="s">
        <v>17</v>
      </c>
      <c r="D1931" s="53" t="s">
        <v>71</v>
      </c>
      <c r="E1931" s="53" t="s">
        <v>28</v>
      </c>
      <c r="F1931" s="18">
        <v>27211</v>
      </c>
      <c r="G1931" s="19">
        <v>27211</v>
      </c>
      <c r="H1931" s="53" t="s">
        <v>20</v>
      </c>
      <c r="I1931" s="53" t="s">
        <v>48</v>
      </c>
      <c r="J1931" s="53" t="s">
        <v>307</v>
      </c>
      <c r="K1931" s="53" t="s">
        <v>23</v>
      </c>
      <c r="L1931" s="19">
        <f>VLOOKUP($A1931,'FtMyers GTs'!$A:$Z,17,0)</f>
        <v>42522</v>
      </c>
      <c r="M1931" s="50">
        <f>VLOOKUP($A1931,'FtMyers GTs'!$A:$Z,24,0)</f>
        <v>10912.437</v>
      </c>
      <c r="N1931" s="50">
        <f>VLOOKUP($A1931,'FtMyers GTs'!$A:$Z,25,0)</f>
        <v>11166.151160250001</v>
      </c>
      <c r="O1931" s="50">
        <f>VLOOKUP($A1931,'FtMyers GTs'!$A:$Z,26,0)</f>
        <v>-253.71416025000016</v>
      </c>
      <c r="P1931" s="50">
        <f t="shared" si="31"/>
        <v>-1.2789769243681803E-12</v>
      </c>
    </row>
    <row r="1932" spans="1:16" x14ac:dyDescent="0.25">
      <c r="A1932" s="53">
        <v>22089937</v>
      </c>
      <c r="B1932" s="53" t="s">
        <v>16</v>
      </c>
      <c r="C1932" s="53" t="s">
        <v>17</v>
      </c>
      <c r="D1932" s="53" t="s">
        <v>188</v>
      </c>
      <c r="E1932" s="53" t="s">
        <v>397</v>
      </c>
      <c r="F1932" s="18">
        <v>25385</v>
      </c>
      <c r="G1932" s="19">
        <v>25385</v>
      </c>
      <c r="H1932" s="53" t="s">
        <v>20</v>
      </c>
      <c r="I1932" s="53" t="s">
        <v>69</v>
      </c>
      <c r="J1932" s="53" t="s">
        <v>196</v>
      </c>
      <c r="K1932" s="53" t="s">
        <v>23</v>
      </c>
      <c r="L1932" s="19">
        <f>VLOOKUP($A1932,'FtMyers GTs'!$A:$Z,17,0)</f>
        <v>42522</v>
      </c>
      <c r="M1932" s="50">
        <f>VLOOKUP($A1932,'FtMyers GTs'!$A:$Z,24,0)</f>
        <v>9449.469000000001</v>
      </c>
      <c r="N1932" s="50">
        <f>VLOOKUP($A1932,'FtMyers GTs'!$A:$Z,25,0)</f>
        <v>9640.8207472500017</v>
      </c>
      <c r="O1932" s="50">
        <f>VLOOKUP($A1932,'FtMyers GTs'!$A:$Z,26,0)</f>
        <v>-191.3517472500007</v>
      </c>
      <c r="P1932" s="50">
        <f t="shared" si="31"/>
        <v>0</v>
      </c>
    </row>
    <row r="1933" spans="1:16" x14ac:dyDescent="0.25">
      <c r="A1933" s="53">
        <v>22089946</v>
      </c>
      <c r="B1933" s="53" t="s">
        <v>16</v>
      </c>
      <c r="C1933" s="53" t="s">
        <v>17</v>
      </c>
      <c r="D1933" s="53" t="s">
        <v>188</v>
      </c>
      <c r="E1933" s="53" t="s">
        <v>84</v>
      </c>
      <c r="F1933" s="18">
        <v>30864</v>
      </c>
      <c r="G1933" s="19">
        <v>30864</v>
      </c>
      <c r="H1933" s="53" t="s">
        <v>20</v>
      </c>
      <c r="I1933" s="53" t="s">
        <v>69</v>
      </c>
      <c r="J1933" s="53" t="s">
        <v>199</v>
      </c>
      <c r="K1933" s="53" t="s">
        <v>23</v>
      </c>
      <c r="L1933" s="19">
        <f>VLOOKUP($A1933,'FtMyers GTs'!$A:$Z,17,0)</f>
        <v>42522</v>
      </c>
      <c r="M1933" s="50">
        <f>VLOOKUP($A1933,'FtMyers GTs'!$A:$Z,24,0)</f>
        <v>6941.9610000000002</v>
      </c>
      <c r="N1933" s="50">
        <f>VLOOKUP($A1933,'FtMyers GTs'!$A:$Z,25,0)</f>
        <v>7082.5357102500002</v>
      </c>
      <c r="O1933" s="50">
        <f>VLOOKUP($A1933,'FtMyers GTs'!$A:$Z,26,0)</f>
        <v>-140.57471025000004</v>
      </c>
      <c r="P1933" s="50">
        <f t="shared" si="31"/>
        <v>0</v>
      </c>
    </row>
    <row r="1934" spans="1:16" x14ac:dyDescent="0.25">
      <c r="A1934" s="53">
        <v>51104</v>
      </c>
      <c r="B1934" s="53" t="s">
        <v>16</v>
      </c>
      <c r="C1934" s="53" t="s">
        <v>236</v>
      </c>
      <c r="D1934" s="53" t="s">
        <v>71</v>
      </c>
      <c r="E1934" s="53" t="s">
        <v>82</v>
      </c>
      <c r="F1934" s="18">
        <v>30133</v>
      </c>
      <c r="G1934" s="19">
        <v>30133</v>
      </c>
      <c r="H1934" s="53" t="s">
        <v>20</v>
      </c>
      <c r="I1934" s="53" t="s">
        <v>48</v>
      </c>
      <c r="J1934" s="53" t="s">
        <v>235</v>
      </c>
      <c r="K1934" s="53" t="s">
        <v>23</v>
      </c>
      <c r="L1934" s="19">
        <f>VLOOKUP($A1934,'FtMyers GTs'!$A:$Z,17,0)</f>
        <v>42522</v>
      </c>
      <c r="M1934" s="50">
        <f>VLOOKUP($A1934,'FtMyers GTs'!$A:$Z,24,0)</f>
        <v>6803.8019999999997</v>
      </c>
      <c r="N1934" s="50">
        <f>VLOOKUP($A1934,'FtMyers GTs'!$A:$Z,25,0)</f>
        <v>6961.9903964999994</v>
      </c>
      <c r="O1934" s="50">
        <f>VLOOKUP($A1934,'FtMyers GTs'!$A:$Z,26,0)</f>
        <v>-158.18839649999964</v>
      </c>
      <c r="P1934" s="50">
        <f t="shared" si="31"/>
        <v>0</v>
      </c>
    </row>
    <row r="1935" spans="1:16" x14ac:dyDescent="0.25">
      <c r="A1935" s="53">
        <v>54249</v>
      </c>
      <c r="B1935" s="53" t="s">
        <v>16</v>
      </c>
      <c r="C1935" s="53" t="s">
        <v>17</v>
      </c>
      <c r="D1935" s="53" t="s">
        <v>57</v>
      </c>
      <c r="E1935" s="53" t="s">
        <v>28</v>
      </c>
      <c r="F1935" s="18">
        <v>27211</v>
      </c>
      <c r="G1935" s="19">
        <v>27211</v>
      </c>
      <c r="H1935" s="53" t="s">
        <v>20</v>
      </c>
      <c r="I1935" s="53" t="s">
        <v>59</v>
      </c>
      <c r="J1935" s="53" t="s">
        <v>340</v>
      </c>
      <c r="K1935" s="53" t="s">
        <v>23</v>
      </c>
      <c r="L1935" s="19">
        <f>VLOOKUP($A1935,'FtMyers GTs'!$A:$Z,17,0)</f>
        <v>42522</v>
      </c>
      <c r="M1935" s="50">
        <f>VLOOKUP($A1935,'FtMyers GTs'!$A:$Z,24,0)</f>
        <v>5314.1130000000003</v>
      </c>
      <c r="N1935" s="50">
        <f>VLOOKUP($A1935,'FtMyers GTs'!$A:$Z,25,0)</f>
        <v>5401.7958644999999</v>
      </c>
      <c r="O1935" s="50">
        <f>VLOOKUP($A1935,'FtMyers GTs'!$A:$Z,26,0)</f>
        <v>-87.682864499999965</v>
      </c>
      <c r="P1935" s="50">
        <f t="shared" si="31"/>
        <v>3.694822225952521E-13</v>
      </c>
    </row>
    <row r="1936" spans="1:16" x14ac:dyDescent="0.25">
      <c r="A1936" s="53">
        <v>72797806</v>
      </c>
      <c r="B1936" s="53" t="s">
        <v>16</v>
      </c>
      <c r="C1936" s="53" t="s">
        <v>17</v>
      </c>
      <c r="D1936" s="53" t="s">
        <v>71</v>
      </c>
      <c r="E1936" s="53" t="s">
        <v>28</v>
      </c>
      <c r="F1936" s="18">
        <v>27211</v>
      </c>
      <c r="G1936" s="19">
        <v>27211</v>
      </c>
      <c r="H1936" s="53" t="s">
        <v>20</v>
      </c>
      <c r="I1936" s="53" t="s">
        <v>48</v>
      </c>
      <c r="J1936" s="53" t="s">
        <v>429</v>
      </c>
      <c r="K1936" s="53" t="s">
        <v>23</v>
      </c>
      <c r="L1936" s="19">
        <f>VLOOKUP($A1936,'FtMyers GTs'!$A:$Z,17,0)</f>
        <v>42522</v>
      </c>
      <c r="M1936" s="50">
        <f>VLOOKUP($A1936,'FtMyers GTs'!$A:$Z,24,0)</f>
        <v>4993.2269999999999</v>
      </c>
      <c r="N1936" s="50">
        <f>VLOOKUP($A1936,'FtMyers GTs'!$A:$Z,25,0)</f>
        <v>5109.3195277499999</v>
      </c>
      <c r="O1936" s="50">
        <f>VLOOKUP($A1936,'FtMyers GTs'!$A:$Z,26,0)</f>
        <v>-116.09252774999969</v>
      </c>
      <c r="P1936" s="50">
        <f t="shared" si="31"/>
        <v>-3.5527136788005009E-13</v>
      </c>
    </row>
    <row r="1937" spans="1:16" x14ac:dyDescent="0.25">
      <c r="A1937" s="53">
        <v>54573</v>
      </c>
      <c r="B1937" s="53" t="s">
        <v>16</v>
      </c>
      <c r="C1937" s="53" t="s">
        <v>17</v>
      </c>
      <c r="D1937" s="53" t="s">
        <v>57</v>
      </c>
      <c r="E1937" s="53" t="s">
        <v>51</v>
      </c>
      <c r="F1937" s="18">
        <v>28672</v>
      </c>
      <c r="G1937" s="19">
        <v>28672</v>
      </c>
      <c r="H1937" s="53" t="s">
        <v>20</v>
      </c>
      <c r="I1937" s="53" t="s">
        <v>59</v>
      </c>
      <c r="J1937" s="53" t="s">
        <v>360</v>
      </c>
      <c r="K1937" s="53" t="s">
        <v>23</v>
      </c>
      <c r="L1937" s="19">
        <f>VLOOKUP($A1937,'FtMyers GTs'!$A:$Z,17,0)</f>
        <v>42522</v>
      </c>
      <c r="M1937" s="50">
        <f>VLOOKUP($A1937,'FtMyers GTs'!$A:$Z,24,0)</f>
        <v>2665.3319999999999</v>
      </c>
      <c r="N1937" s="50">
        <f>VLOOKUP($A1937,'FtMyers GTs'!$A:$Z,25,0)</f>
        <v>2709.3099779999998</v>
      </c>
      <c r="O1937" s="50">
        <f>VLOOKUP($A1937,'FtMyers GTs'!$A:$Z,26,0)</f>
        <v>-43.977977999999894</v>
      </c>
      <c r="P1937" s="50">
        <f t="shared" si="31"/>
        <v>0</v>
      </c>
    </row>
    <row r="1938" spans="1:16" x14ac:dyDescent="0.25">
      <c r="A1938" s="53">
        <v>801140</v>
      </c>
      <c r="B1938" s="53" t="s">
        <v>16</v>
      </c>
      <c r="C1938" s="53" t="s">
        <v>17</v>
      </c>
      <c r="D1938" s="53" t="s">
        <v>18</v>
      </c>
      <c r="E1938" s="53" t="s">
        <v>19</v>
      </c>
      <c r="F1938" s="18">
        <v>29403</v>
      </c>
      <c r="G1938" s="19">
        <v>29403</v>
      </c>
      <c r="H1938" s="53" t="s">
        <v>68</v>
      </c>
      <c r="I1938" s="53" t="s">
        <v>21</v>
      </c>
      <c r="J1938" s="53" t="s">
        <v>70</v>
      </c>
      <c r="K1938" s="53" t="s">
        <v>23</v>
      </c>
      <c r="L1938" s="19">
        <f>VLOOKUP($A1938,'FtMyers GTs'!$A:$Z,17,0)</f>
        <v>42522</v>
      </c>
      <c r="M1938" s="50">
        <f>VLOOKUP($A1938,'FtMyers GTs'!$A:$Z,24,0)</f>
        <v>0</v>
      </c>
      <c r="N1938" s="50">
        <f>VLOOKUP($A1938,'FtMyers GTs'!$A:$Z,25,0)</f>
        <v>0</v>
      </c>
      <c r="O1938" s="50">
        <f>VLOOKUP($A1938,'FtMyers GTs'!$A:$Z,26,0)</f>
        <v>0</v>
      </c>
      <c r="P1938" s="50">
        <f t="shared" si="31"/>
        <v>0</v>
      </c>
    </row>
    <row r="1939" spans="1:16" x14ac:dyDescent="0.25">
      <c r="A1939" s="53">
        <v>966</v>
      </c>
      <c r="B1939" s="53" t="s">
        <v>16</v>
      </c>
      <c r="C1939" s="53" t="s">
        <v>17</v>
      </c>
      <c r="D1939" s="53" t="s">
        <v>18</v>
      </c>
      <c r="E1939" s="53" t="s">
        <v>19</v>
      </c>
      <c r="F1939" s="18">
        <v>29403</v>
      </c>
      <c r="G1939" s="19">
        <v>29403</v>
      </c>
      <c r="H1939" s="53" t="s">
        <v>20</v>
      </c>
      <c r="I1939" s="53" t="s">
        <v>21</v>
      </c>
      <c r="J1939" s="53" t="s">
        <v>22</v>
      </c>
      <c r="K1939" s="53" t="s">
        <v>23</v>
      </c>
      <c r="L1939" s="19">
        <f>VLOOKUP($A1939,'FtMyers GTs'!$A:$Z,17,0)</f>
        <v>42522</v>
      </c>
      <c r="M1939" s="50">
        <f>VLOOKUP($A1939,'FtMyers GTs'!$A:$Z,24,0)</f>
        <v>0</v>
      </c>
      <c r="N1939" s="50">
        <f>VLOOKUP($A1939,'FtMyers GTs'!$A:$Z,25,0)</f>
        <v>0</v>
      </c>
      <c r="O1939" s="50">
        <f>VLOOKUP($A1939,'FtMyers GTs'!$A:$Z,26,0)</f>
        <v>0</v>
      </c>
      <c r="P1939" s="50">
        <f t="shared" si="31"/>
        <v>0</v>
      </c>
    </row>
    <row r="1940" spans="1:16" x14ac:dyDescent="0.25">
      <c r="A1940" s="53">
        <v>49600</v>
      </c>
      <c r="B1940" s="53" t="s">
        <v>16</v>
      </c>
      <c r="C1940" s="53" t="s">
        <v>17</v>
      </c>
      <c r="D1940" s="53" t="s">
        <v>45</v>
      </c>
      <c r="E1940" s="53" t="s">
        <v>28</v>
      </c>
      <c r="F1940" s="18">
        <v>27211</v>
      </c>
      <c r="G1940" s="19">
        <v>27211</v>
      </c>
      <c r="H1940" s="53" t="s">
        <v>20</v>
      </c>
      <c r="I1940" s="53" t="s">
        <v>39</v>
      </c>
      <c r="J1940" s="53" t="s">
        <v>46</v>
      </c>
      <c r="K1940" s="53" t="s">
        <v>23</v>
      </c>
      <c r="L1940" s="19">
        <f>VLOOKUP($A1940,'FtMyers GTs'!$A:$Z,17,0)</f>
        <v>42522</v>
      </c>
      <c r="M1940" s="50">
        <f>VLOOKUP($A1940,'FtMyers GTs'!$A:$Z,24,0)</f>
        <v>0</v>
      </c>
      <c r="N1940" s="50">
        <f>VLOOKUP($A1940,'FtMyers GTs'!$A:$Z,25,0)</f>
        <v>0</v>
      </c>
      <c r="O1940" s="50">
        <f>VLOOKUP($A1940,'FtMyers GTs'!$A:$Z,26,0)</f>
        <v>0</v>
      </c>
      <c r="P1940" s="50">
        <f t="shared" si="31"/>
        <v>0</v>
      </c>
    </row>
    <row r="1941" spans="1:16" x14ac:dyDescent="0.25">
      <c r="A1941" s="53">
        <v>817837</v>
      </c>
      <c r="B1941" s="53" t="s">
        <v>16</v>
      </c>
      <c r="C1941" s="53" t="s">
        <v>17</v>
      </c>
      <c r="D1941" s="53" t="s">
        <v>45</v>
      </c>
      <c r="E1941" s="53" t="s">
        <v>82</v>
      </c>
      <c r="F1941" s="18">
        <v>30133</v>
      </c>
      <c r="G1941" s="19">
        <v>30133</v>
      </c>
      <c r="H1941" s="53" t="s">
        <v>68</v>
      </c>
      <c r="I1941" s="53" t="s">
        <v>39</v>
      </c>
      <c r="J1941" s="53" t="s">
        <v>70</v>
      </c>
      <c r="K1941" s="53" t="s">
        <v>23</v>
      </c>
      <c r="L1941" s="19">
        <f>VLOOKUP($A1941,'FtMyers GTs'!$A:$Z,17,0)</f>
        <v>42522</v>
      </c>
      <c r="M1941" s="50">
        <f>VLOOKUP($A1941,'FtMyers GTs'!$A:$Z,24,0)</f>
        <v>0</v>
      </c>
      <c r="N1941" s="50">
        <f>VLOOKUP($A1941,'FtMyers GTs'!$A:$Z,25,0)</f>
        <v>0</v>
      </c>
      <c r="O1941" s="50">
        <f>VLOOKUP($A1941,'FtMyers GTs'!$A:$Z,26,0)</f>
        <v>0</v>
      </c>
      <c r="P1941" s="50">
        <f t="shared" si="31"/>
        <v>0</v>
      </c>
    </row>
    <row r="1942" spans="1:16" x14ac:dyDescent="0.25">
      <c r="A1942" s="53">
        <v>817838</v>
      </c>
      <c r="B1942" s="53" t="s">
        <v>16</v>
      </c>
      <c r="C1942" s="53" t="s">
        <v>17</v>
      </c>
      <c r="D1942" s="53" t="s">
        <v>45</v>
      </c>
      <c r="E1942" s="53" t="s">
        <v>84</v>
      </c>
      <c r="F1942" s="18">
        <v>30864</v>
      </c>
      <c r="G1942" s="19">
        <v>30864</v>
      </c>
      <c r="H1942" s="53" t="s">
        <v>68</v>
      </c>
      <c r="I1942" s="53" t="s">
        <v>39</v>
      </c>
      <c r="J1942" s="53" t="s">
        <v>70</v>
      </c>
      <c r="K1942" s="53" t="s">
        <v>23</v>
      </c>
      <c r="L1942" s="19">
        <f>VLOOKUP($A1942,'FtMyers GTs'!$A:$Z,17,0)</f>
        <v>42522</v>
      </c>
      <c r="M1942" s="50">
        <f>VLOOKUP($A1942,'FtMyers GTs'!$A:$Z,24,0)</f>
        <v>0</v>
      </c>
      <c r="N1942" s="50">
        <f>VLOOKUP($A1942,'FtMyers GTs'!$A:$Z,25,0)</f>
        <v>0</v>
      </c>
      <c r="O1942" s="50">
        <f>VLOOKUP($A1942,'FtMyers GTs'!$A:$Z,26,0)</f>
        <v>0</v>
      </c>
      <c r="P1942" s="50">
        <f t="shared" si="31"/>
        <v>0</v>
      </c>
    </row>
    <row r="1943" spans="1:16" x14ac:dyDescent="0.25">
      <c r="A1943" s="53">
        <v>817839</v>
      </c>
      <c r="B1943" s="53" t="s">
        <v>16</v>
      </c>
      <c r="C1943" s="53" t="s">
        <v>17</v>
      </c>
      <c r="D1943" s="53" t="s">
        <v>45</v>
      </c>
      <c r="E1943" s="53" t="s">
        <v>84</v>
      </c>
      <c r="F1943" s="18">
        <v>30864</v>
      </c>
      <c r="G1943" s="19">
        <v>30864</v>
      </c>
      <c r="H1943" s="53" t="s">
        <v>68</v>
      </c>
      <c r="I1943" s="53" t="s">
        <v>39</v>
      </c>
      <c r="J1943" s="53" t="s">
        <v>70</v>
      </c>
      <c r="K1943" s="53" t="s">
        <v>23</v>
      </c>
      <c r="L1943" s="19">
        <f>VLOOKUP($A1943,'FtMyers GTs'!$A:$Z,17,0)</f>
        <v>42522</v>
      </c>
      <c r="M1943" s="50">
        <f>VLOOKUP($A1943,'FtMyers GTs'!$A:$Z,24,0)</f>
        <v>0</v>
      </c>
      <c r="N1943" s="50">
        <f>VLOOKUP($A1943,'FtMyers GTs'!$A:$Z,25,0)</f>
        <v>0</v>
      </c>
      <c r="O1943" s="50">
        <f>VLOOKUP($A1943,'FtMyers GTs'!$A:$Z,26,0)</f>
        <v>0</v>
      </c>
      <c r="P1943" s="50">
        <f t="shared" si="31"/>
        <v>0</v>
      </c>
    </row>
    <row r="1944" spans="1:16" x14ac:dyDescent="0.25">
      <c r="A1944" s="53">
        <v>84853217</v>
      </c>
      <c r="B1944" s="53" t="s">
        <v>16</v>
      </c>
      <c r="C1944" s="53" t="s">
        <v>17</v>
      </c>
      <c r="D1944" s="53" t="s">
        <v>45</v>
      </c>
      <c r="E1944" s="53" t="s">
        <v>394</v>
      </c>
      <c r="F1944" s="18">
        <v>39569</v>
      </c>
      <c r="G1944" s="19">
        <v>39569</v>
      </c>
      <c r="H1944" s="53" t="s">
        <v>68</v>
      </c>
      <c r="I1944" s="53" t="s">
        <v>39</v>
      </c>
      <c r="J1944" s="53" t="s">
        <v>70</v>
      </c>
      <c r="K1944" s="53" t="s">
        <v>23</v>
      </c>
      <c r="L1944" s="19">
        <f>VLOOKUP($A1944,'FtMyers GTs'!$A:$Z,17,0)</f>
        <v>42522</v>
      </c>
      <c r="M1944" s="50">
        <f>VLOOKUP($A1944,'FtMyers GTs'!$A:$Z,24,0)</f>
        <v>0</v>
      </c>
      <c r="N1944" s="50">
        <f>VLOOKUP($A1944,'FtMyers GTs'!$A:$Z,25,0)</f>
        <v>0</v>
      </c>
      <c r="O1944" s="50">
        <f>VLOOKUP($A1944,'FtMyers GTs'!$A:$Z,26,0)</f>
        <v>0</v>
      </c>
      <c r="P1944" s="50">
        <f t="shared" si="31"/>
        <v>0</v>
      </c>
    </row>
    <row r="1945" spans="1:16" x14ac:dyDescent="0.25">
      <c r="A1945" s="53">
        <v>90614996</v>
      </c>
      <c r="B1945" s="53" t="s">
        <v>16</v>
      </c>
      <c r="C1945" s="53" t="s">
        <v>17</v>
      </c>
      <c r="D1945" s="53" t="s">
        <v>45</v>
      </c>
      <c r="E1945" s="53" t="s">
        <v>457</v>
      </c>
      <c r="F1945" s="18">
        <v>39845</v>
      </c>
      <c r="G1945" s="19">
        <v>39845</v>
      </c>
      <c r="H1945" s="53" t="s">
        <v>68</v>
      </c>
      <c r="I1945" s="53" t="s">
        <v>39</v>
      </c>
      <c r="J1945" s="53" t="s">
        <v>70</v>
      </c>
      <c r="K1945" s="53" t="s">
        <v>23</v>
      </c>
      <c r="L1945" s="19">
        <f>VLOOKUP($A1945,'FtMyers GTs'!$A:$Z,17,0)</f>
        <v>42522</v>
      </c>
      <c r="M1945" s="50">
        <f>VLOOKUP($A1945,'FtMyers GTs'!$A:$Z,24,0)</f>
        <v>0</v>
      </c>
      <c r="N1945" s="50">
        <f>VLOOKUP($A1945,'FtMyers GTs'!$A:$Z,25,0)</f>
        <v>0</v>
      </c>
      <c r="O1945" s="50">
        <f>VLOOKUP($A1945,'FtMyers GTs'!$A:$Z,26,0)</f>
        <v>0</v>
      </c>
      <c r="P1945" s="50">
        <f t="shared" si="31"/>
        <v>0</v>
      </c>
    </row>
    <row r="1946" spans="1:16" x14ac:dyDescent="0.25">
      <c r="A1946" s="53">
        <v>91289251</v>
      </c>
      <c r="B1946" s="53" t="s">
        <v>16</v>
      </c>
      <c r="C1946" s="53" t="s">
        <v>17</v>
      </c>
      <c r="D1946" s="53" t="s">
        <v>45</v>
      </c>
      <c r="E1946" s="53" t="s">
        <v>457</v>
      </c>
      <c r="F1946" s="18">
        <v>39845</v>
      </c>
      <c r="G1946" s="19">
        <v>39873</v>
      </c>
      <c r="H1946" s="53" t="s">
        <v>68</v>
      </c>
      <c r="I1946" s="53" t="s">
        <v>39</v>
      </c>
      <c r="J1946" s="53" t="s">
        <v>70</v>
      </c>
      <c r="K1946" s="53" t="s">
        <v>23</v>
      </c>
      <c r="L1946" s="19">
        <f>VLOOKUP($A1946,'FtMyers GTs'!$A:$Z,17,0)</f>
        <v>42522</v>
      </c>
      <c r="M1946" s="50">
        <f>VLOOKUP($A1946,'FtMyers GTs'!$A:$Z,24,0)</f>
        <v>0</v>
      </c>
      <c r="N1946" s="50">
        <f>VLOOKUP($A1946,'FtMyers GTs'!$A:$Z,25,0)</f>
        <v>0</v>
      </c>
      <c r="O1946" s="50">
        <f>VLOOKUP($A1946,'FtMyers GTs'!$A:$Z,26,0)</f>
        <v>0</v>
      </c>
      <c r="P1946" s="50">
        <f t="shared" si="31"/>
        <v>0</v>
      </c>
    </row>
    <row r="1947" spans="1:16" x14ac:dyDescent="0.25">
      <c r="A1947" s="53">
        <v>96086144</v>
      </c>
      <c r="B1947" s="53" t="s">
        <v>16</v>
      </c>
      <c r="C1947" s="53" t="s">
        <v>17</v>
      </c>
      <c r="D1947" s="53" t="s">
        <v>45</v>
      </c>
      <c r="E1947" s="53" t="s">
        <v>457</v>
      </c>
      <c r="F1947" s="18">
        <v>40148</v>
      </c>
      <c r="G1947" s="19">
        <v>40148</v>
      </c>
      <c r="H1947" s="53" t="s">
        <v>68</v>
      </c>
      <c r="I1947" s="53" t="s">
        <v>39</v>
      </c>
      <c r="J1947" s="53" t="s">
        <v>70</v>
      </c>
      <c r="K1947" s="53" t="s">
        <v>23</v>
      </c>
      <c r="L1947" s="19">
        <f>VLOOKUP($A1947,'FtMyers GTs'!$A:$Z,17,0)</f>
        <v>42522</v>
      </c>
      <c r="M1947" s="50">
        <f>VLOOKUP($A1947,'FtMyers GTs'!$A:$Z,24,0)</f>
        <v>0</v>
      </c>
      <c r="N1947" s="50">
        <f>VLOOKUP($A1947,'FtMyers GTs'!$A:$Z,25,0)</f>
        <v>0</v>
      </c>
      <c r="O1947" s="50">
        <f>VLOOKUP($A1947,'FtMyers GTs'!$A:$Z,26,0)</f>
        <v>0</v>
      </c>
      <c r="P1947" s="50">
        <f t="shared" si="31"/>
        <v>0</v>
      </c>
    </row>
    <row r="1948" spans="1:16" x14ac:dyDescent="0.25">
      <c r="A1948" s="53">
        <v>96728826</v>
      </c>
      <c r="B1948" s="53" t="s">
        <v>16</v>
      </c>
      <c r="C1948" s="53" t="s">
        <v>17</v>
      </c>
      <c r="D1948" s="53" t="s">
        <v>45</v>
      </c>
      <c r="E1948" s="53" t="s">
        <v>457</v>
      </c>
      <c r="F1948" s="18">
        <v>40148</v>
      </c>
      <c r="G1948" s="19">
        <v>40179</v>
      </c>
      <c r="H1948" s="53" t="s">
        <v>68</v>
      </c>
      <c r="I1948" s="53" t="s">
        <v>39</v>
      </c>
      <c r="J1948" s="53" t="s">
        <v>70</v>
      </c>
      <c r="K1948" s="53" t="s">
        <v>23</v>
      </c>
      <c r="L1948" s="19">
        <f>VLOOKUP($A1948,'FtMyers GTs'!$A:$Z,17,0)</f>
        <v>42522</v>
      </c>
      <c r="M1948" s="50">
        <f>VLOOKUP($A1948,'FtMyers GTs'!$A:$Z,24,0)</f>
        <v>0</v>
      </c>
      <c r="N1948" s="50">
        <f>VLOOKUP($A1948,'FtMyers GTs'!$A:$Z,25,0)</f>
        <v>0</v>
      </c>
      <c r="O1948" s="50">
        <f>VLOOKUP($A1948,'FtMyers GTs'!$A:$Z,26,0)</f>
        <v>0</v>
      </c>
      <c r="P1948" s="50">
        <f t="shared" si="31"/>
        <v>0</v>
      </c>
    </row>
    <row r="1949" spans="1:16" x14ac:dyDescent="0.25">
      <c r="A1949" s="53">
        <v>627172545</v>
      </c>
      <c r="B1949" s="53" t="s">
        <v>16</v>
      </c>
      <c r="C1949" s="53" t="s">
        <v>17</v>
      </c>
      <c r="D1949" s="53" t="s">
        <v>45</v>
      </c>
      <c r="E1949" s="53" t="s">
        <v>471</v>
      </c>
      <c r="F1949" s="18">
        <v>40848</v>
      </c>
      <c r="G1949" s="19">
        <v>40878</v>
      </c>
      <c r="H1949" s="53" t="s">
        <v>68</v>
      </c>
      <c r="I1949" s="53" t="s">
        <v>39</v>
      </c>
      <c r="J1949" s="53" t="s">
        <v>70</v>
      </c>
      <c r="K1949" s="53" t="s">
        <v>23</v>
      </c>
      <c r="L1949" s="19">
        <f>VLOOKUP($A1949,'FtMyers GTs'!$A:$Z,17,0)</f>
        <v>42522</v>
      </c>
      <c r="M1949" s="50">
        <f>VLOOKUP($A1949,'FtMyers GTs'!$A:$Z,24,0)</f>
        <v>0</v>
      </c>
      <c r="N1949" s="50">
        <f>VLOOKUP($A1949,'FtMyers GTs'!$A:$Z,25,0)</f>
        <v>0</v>
      </c>
      <c r="O1949" s="50">
        <f>VLOOKUP($A1949,'FtMyers GTs'!$A:$Z,26,0)</f>
        <v>0</v>
      </c>
      <c r="P1949" s="50">
        <f t="shared" si="31"/>
        <v>0</v>
      </c>
    </row>
    <row r="1950" spans="1:16" x14ac:dyDescent="0.25">
      <c r="A1950" s="53">
        <v>636011925</v>
      </c>
      <c r="B1950" s="53" t="s">
        <v>16</v>
      </c>
      <c r="C1950" s="53" t="s">
        <v>17</v>
      </c>
      <c r="D1950" s="53" t="s">
        <v>45</v>
      </c>
      <c r="E1950" s="53" t="s">
        <v>471</v>
      </c>
      <c r="F1950" s="18">
        <v>40848</v>
      </c>
      <c r="G1950" s="19">
        <v>41153</v>
      </c>
      <c r="H1950" s="53" t="s">
        <v>68</v>
      </c>
      <c r="I1950" s="53" t="s">
        <v>39</v>
      </c>
      <c r="J1950" s="53" t="s">
        <v>70</v>
      </c>
      <c r="K1950" s="53" t="s">
        <v>23</v>
      </c>
      <c r="L1950" s="19">
        <f>VLOOKUP($A1950,'FtMyers GTs'!$A:$Z,17,0)</f>
        <v>42522</v>
      </c>
      <c r="M1950" s="50">
        <f>VLOOKUP($A1950,'FtMyers GTs'!$A:$Z,24,0)</f>
        <v>0</v>
      </c>
      <c r="N1950" s="50">
        <f>VLOOKUP($A1950,'FtMyers GTs'!$A:$Z,25,0)</f>
        <v>0</v>
      </c>
      <c r="O1950" s="50">
        <f>VLOOKUP($A1950,'FtMyers GTs'!$A:$Z,26,0)</f>
        <v>0</v>
      </c>
      <c r="P1950" s="50">
        <f t="shared" si="31"/>
        <v>0</v>
      </c>
    </row>
    <row r="1951" spans="1:16" x14ac:dyDescent="0.25">
      <c r="A1951" s="53">
        <v>638019851</v>
      </c>
      <c r="B1951" s="53" t="s">
        <v>16</v>
      </c>
      <c r="C1951" s="53" t="s">
        <v>17</v>
      </c>
      <c r="D1951" s="53" t="s">
        <v>45</v>
      </c>
      <c r="E1951" s="53" t="s">
        <v>395</v>
      </c>
      <c r="F1951" s="18">
        <v>41214</v>
      </c>
      <c r="G1951" s="19">
        <v>41214</v>
      </c>
      <c r="H1951" s="53" t="s">
        <v>68</v>
      </c>
      <c r="I1951" s="53" t="s">
        <v>39</v>
      </c>
      <c r="J1951" s="53" t="s">
        <v>70</v>
      </c>
      <c r="K1951" s="53" t="s">
        <v>23</v>
      </c>
      <c r="L1951" s="19">
        <f>VLOOKUP($A1951,'FtMyers GTs'!$A:$Z,17,0)</f>
        <v>42522</v>
      </c>
      <c r="M1951" s="50">
        <f>VLOOKUP($A1951,'FtMyers GTs'!$A:$Z,24,0)</f>
        <v>0</v>
      </c>
      <c r="N1951" s="50">
        <f>VLOOKUP($A1951,'FtMyers GTs'!$A:$Z,25,0)</f>
        <v>0</v>
      </c>
      <c r="O1951" s="50">
        <f>VLOOKUP($A1951,'FtMyers GTs'!$A:$Z,26,0)</f>
        <v>0</v>
      </c>
      <c r="P1951" s="50">
        <f t="shared" si="31"/>
        <v>0</v>
      </c>
    </row>
    <row r="1952" spans="1:16" x14ac:dyDescent="0.25">
      <c r="A1952" s="53">
        <v>643320438</v>
      </c>
      <c r="B1952" s="53" t="s">
        <v>16</v>
      </c>
      <c r="C1952" s="53" t="s">
        <v>17</v>
      </c>
      <c r="D1952" s="53" t="s">
        <v>45</v>
      </c>
      <c r="E1952" s="53" t="s">
        <v>477</v>
      </c>
      <c r="F1952" s="18">
        <v>41395</v>
      </c>
      <c r="G1952" s="19">
        <v>41395</v>
      </c>
      <c r="H1952" s="53" t="s">
        <v>68</v>
      </c>
      <c r="I1952" s="53" t="s">
        <v>39</v>
      </c>
      <c r="J1952" s="53" t="s">
        <v>70</v>
      </c>
      <c r="K1952" s="53" t="s">
        <v>23</v>
      </c>
      <c r="L1952" s="19">
        <f>VLOOKUP($A1952,'FtMyers GTs'!$A:$Z,17,0)</f>
        <v>42522</v>
      </c>
      <c r="M1952" s="50">
        <f>VLOOKUP($A1952,'FtMyers GTs'!$A:$Z,24,0)</f>
        <v>0</v>
      </c>
      <c r="N1952" s="50">
        <f>VLOOKUP($A1952,'FtMyers GTs'!$A:$Z,25,0)</f>
        <v>0</v>
      </c>
      <c r="O1952" s="50">
        <f>VLOOKUP($A1952,'FtMyers GTs'!$A:$Z,26,0)</f>
        <v>0</v>
      </c>
      <c r="P1952" s="50">
        <f t="shared" si="31"/>
        <v>0</v>
      </c>
    </row>
    <row r="1953" spans="1:16" x14ac:dyDescent="0.25">
      <c r="A1953" s="53">
        <v>647706185</v>
      </c>
      <c r="B1953" s="53" t="s">
        <v>16</v>
      </c>
      <c r="C1953" s="53" t="s">
        <v>17</v>
      </c>
      <c r="D1953" s="53" t="s">
        <v>45</v>
      </c>
      <c r="E1953" s="53" t="s">
        <v>477</v>
      </c>
      <c r="F1953" s="18">
        <v>41518</v>
      </c>
      <c r="G1953" s="19">
        <v>41518</v>
      </c>
      <c r="H1953" s="53" t="s">
        <v>68</v>
      </c>
      <c r="I1953" s="53" t="s">
        <v>39</v>
      </c>
      <c r="J1953" s="53" t="s">
        <v>70</v>
      </c>
      <c r="K1953" s="53" t="s">
        <v>23</v>
      </c>
      <c r="L1953" s="19">
        <f>VLOOKUP($A1953,'FtMyers GTs'!$A:$Z,17,0)</f>
        <v>42522</v>
      </c>
      <c r="M1953" s="50">
        <f>VLOOKUP($A1953,'FtMyers GTs'!$A:$Z,24,0)</f>
        <v>0</v>
      </c>
      <c r="N1953" s="50">
        <f>VLOOKUP($A1953,'FtMyers GTs'!$A:$Z,25,0)</f>
        <v>0</v>
      </c>
      <c r="O1953" s="50">
        <f>VLOOKUP($A1953,'FtMyers GTs'!$A:$Z,26,0)</f>
        <v>0</v>
      </c>
      <c r="P1953" s="50">
        <f t="shared" si="31"/>
        <v>0</v>
      </c>
    </row>
    <row r="1954" spans="1:16" x14ac:dyDescent="0.25">
      <c r="A1954" s="53">
        <v>673474464</v>
      </c>
      <c r="B1954" s="53" t="s">
        <v>16</v>
      </c>
      <c r="C1954" s="53" t="s">
        <v>17</v>
      </c>
      <c r="D1954" s="53" t="s">
        <v>45</v>
      </c>
      <c r="E1954" s="53" t="s">
        <v>477</v>
      </c>
      <c r="F1954" s="18">
        <v>41518</v>
      </c>
      <c r="G1954" s="19">
        <v>41944</v>
      </c>
      <c r="H1954" s="53" t="s">
        <v>68</v>
      </c>
      <c r="I1954" s="53" t="s">
        <v>39</v>
      </c>
      <c r="J1954" s="53" t="s">
        <v>70</v>
      </c>
      <c r="K1954" s="53" t="s">
        <v>23</v>
      </c>
      <c r="L1954" s="19">
        <f>VLOOKUP($A1954,'FtMyers GTs'!$A:$Z,17,0)</f>
        <v>42522</v>
      </c>
      <c r="M1954" s="50">
        <f>VLOOKUP($A1954,'FtMyers GTs'!$A:$Z,24,0)</f>
        <v>0</v>
      </c>
      <c r="N1954" s="50">
        <f>VLOOKUP($A1954,'FtMyers GTs'!$A:$Z,25,0)</f>
        <v>0</v>
      </c>
      <c r="O1954" s="50">
        <f>VLOOKUP($A1954,'FtMyers GTs'!$A:$Z,26,0)</f>
        <v>0</v>
      </c>
      <c r="P1954" s="50">
        <f t="shared" si="31"/>
        <v>0</v>
      </c>
    </row>
    <row r="1955" spans="1:16" x14ac:dyDescent="0.25">
      <c r="A1955" s="53">
        <v>49501</v>
      </c>
      <c r="B1955" s="53" t="s">
        <v>16</v>
      </c>
      <c r="C1955" s="53" t="s">
        <v>17</v>
      </c>
      <c r="D1955" s="53" t="s">
        <v>45</v>
      </c>
      <c r="E1955" s="53" t="s">
        <v>28</v>
      </c>
      <c r="F1955" s="18">
        <v>27211</v>
      </c>
      <c r="G1955" s="19">
        <v>27211</v>
      </c>
      <c r="H1955" s="53" t="s">
        <v>20</v>
      </c>
      <c r="I1955" s="53" t="s">
        <v>39</v>
      </c>
      <c r="J1955" s="53" t="s">
        <v>153</v>
      </c>
      <c r="K1955" s="53" t="s">
        <v>23</v>
      </c>
      <c r="L1955" s="19">
        <f>VLOOKUP($A1955,'FtMyers GTs'!$A:$Z,17,0)</f>
        <v>42522</v>
      </c>
      <c r="M1955" s="50">
        <f>VLOOKUP($A1955,'FtMyers GTs'!$A:$Z,24,0)</f>
        <v>0</v>
      </c>
      <c r="N1955" s="50">
        <f>VLOOKUP($A1955,'FtMyers GTs'!$A:$Z,25,0)</f>
        <v>0</v>
      </c>
      <c r="O1955" s="50">
        <f>VLOOKUP($A1955,'FtMyers GTs'!$A:$Z,26,0)</f>
        <v>0</v>
      </c>
      <c r="P1955" s="50">
        <f t="shared" si="31"/>
        <v>0</v>
      </c>
    </row>
    <row r="1956" spans="1:16" x14ac:dyDescent="0.25">
      <c r="A1956" s="53">
        <v>49481</v>
      </c>
      <c r="B1956" s="53" t="s">
        <v>16</v>
      </c>
      <c r="C1956" s="53" t="s">
        <v>17</v>
      </c>
      <c r="D1956" s="53" t="s">
        <v>45</v>
      </c>
      <c r="E1956" s="53" t="s">
        <v>81</v>
      </c>
      <c r="F1956" s="18">
        <v>29768</v>
      </c>
      <c r="G1956" s="19">
        <v>29768</v>
      </c>
      <c r="H1956" s="53" t="s">
        <v>20</v>
      </c>
      <c r="I1956" s="53" t="s">
        <v>39</v>
      </c>
      <c r="J1956" s="53" t="s">
        <v>152</v>
      </c>
      <c r="K1956" s="53" t="s">
        <v>23</v>
      </c>
      <c r="L1956" s="19">
        <f>VLOOKUP($A1956,'FtMyers GTs'!$A:$Z,17,0)</f>
        <v>42522</v>
      </c>
      <c r="M1956" s="50">
        <f>VLOOKUP($A1956,'FtMyers GTs'!$A:$Z,24,0)</f>
        <v>0</v>
      </c>
      <c r="N1956" s="50">
        <f>VLOOKUP($A1956,'FtMyers GTs'!$A:$Z,25,0)</f>
        <v>0</v>
      </c>
      <c r="O1956" s="50">
        <f>VLOOKUP($A1956,'FtMyers GTs'!$A:$Z,26,0)</f>
        <v>0</v>
      </c>
      <c r="P1956" s="50">
        <f t="shared" si="31"/>
        <v>0</v>
      </c>
    </row>
    <row r="1957" spans="1:16" x14ac:dyDescent="0.25">
      <c r="A1957" s="53">
        <v>49482</v>
      </c>
      <c r="B1957" s="53" t="s">
        <v>16</v>
      </c>
      <c r="C1957" s="53" t="s">
        <v>17</v>
      </c>
      <c r="D1957" s="53" t="s">
        <v>45</v>
      </c>
      <c r="E1957" s="53" t="s">
        <v>83</v>
      </c>
      <c r="F1957" s="18">
        <v>30498</v>
      </c>
      <c r="G1957" s="19">
        <v>30498</v>
      </c>
      <c r="H1957" s="53" t="s">
        <v>20</v>
      </c>
      <c r="I1957" s="53" t="s">
        <v>39</v>
      </c>
      <c r="J1957" s="53" t="s">
        <v>152</v>
      </c>
      <c r="K1957" s="53" t="s">
        <v>23</v>
      </c>
      <c r="L1957" s="19">
        <f>VLOOKUP($A1957,'FtMyers GTs'!$A:$Z,17,0)</f>
        <v>42522</v>
      </c>
      <c r="M1957" s="50">
        <f>VLOOKUP($A1957,'FtMyers GTs'!$A:$Z,24,0)</f>
        <v>0</v>
      </c>
      <c r="N1957" s="50">
        <f>VLOOKUP($A1957,'FtMyers GTs'!$A:$Z,25,0)</f>
        <v>0</v>
      </c>
      <c r="O1957" s="50">
        <f>VLOOKUP($A1957,'FtMyers GTs'!$A:$Z,26,0)</f>
        <v>0</v>
      </c>
      <c r="P1957" s="50">
        <f t="shared" si="31"/>
        <v>0</v>
      </c>
    </row>
    <row r="1958" spans="1:16" x14ac:dyDescent="0.25">
      <c r="A1958" s="53">
        <v>95355005</v>
      </c>
      <c r="B1958" s="53" t="s">
        <v>16</v>
      </c>
      <c r="C1958" s="53" t="s">
        <v>17</v>
      </c>
      <c r="D1958" s="53" t="s">
        <v>45</v>
      </c>
      <c r="E1958" s="53" t="s">
        <v>83</v>
      </c>
      <c r="F1958" s="18">
        <v>30498</v>
      </c>
      <c r="G1958" s="19">
        <v>30498</v>
      </c>
      <c r="H1958" s="53" t="s">
        <v>20</v>
      </c>
      <c r="I1958" s="53" t="s">
        <v>39</v>
      </c>
      <c r="J1958" s="53" t="s">
        <v>461</v>
      </c>
      <c r="K1958" s="53" t="s">
        <v>23</v>
      </c>
      <c r="L1958" s="19">
        <f>VLOOKUP($A1958,'FtMyers GTs'!$A:$Z,17,0)</f>
        <v>42522</v>
      </c>
      <c r="M1958" s="50">
        <f>VLOOKUP($A1958,'FtMyers GTs'!$A:$Z,24,0)</f>
        <v>0</v>
      </c>
      <c r="N1958" s="50">
        <f>VLOOKUP($A1958,'FtMyers GTs'!$A:$Z,25,0)</f>
        <v>0</v>
      </c>
      <c r="O1958" s="50">
        <f>VLOOKUP($A1958,'FtMyers GTs'!$A:$Z,26,0)</f>
        <v>0</v>
      </c>
      <c r="P1958" s="50">
        <f t="shared" ref="P1958:P2021" si="32">+M1958-N1958-O1958</f>
        <v>0</v>
      </c>
    </row>
    <row r="1959" spans="1:16" x14ac:dyDescent="0.25">
      <c r="A1959" s="53">
        <v>49557</v>
      </c>
      <c r="B1959" s="53" t="s">
        <v>16</v>
      </c>
      <c r="C1959" s="53" t="s">
        <v>17</v>
      </c>
      <c r="D1959" s="53" t="s">
        <v>45</v>
      </c>
      <c r="E1959" s="53" t="s">
        <v>28</v>
      </c>
      <c r="F1959" s="18">
        <v>27211</v>
      </c>
      <c r="G1959" s="19">
        <v>27211</v>
      </c>
      <c r="H1959" s="53" t="s">
        <v>20</v>
      </c>
      <c r="I1959" s="53" t="s">
        <v>39</v>
      </c>
      <c r="J1959" s="53" t="s">
        <v>156</v>
      </c>
      <c r="K1959" s="53" t="s">
        <v>23</v>
      </c>
      <c r="L1959" s="19">
        <f>VLOOKUP($A1959,'FtMyers GTs'!$A:$Z,17,0)</f>
        <v>42522</v>
      </c>
      <c r="M1959" s="50">
        <f>VLOOKUP($A1959,'FtMyers GTs'!$A:$Z,24,0)</f>
        <v>0</v>
      </c>
      <c r="N1959" s="50">
        <f>VLOOKUP($A1959,'FtMyers GTs'!$A:$Z,25,0)</f>
        <v>0</v>
      </c>
      <c r="O1959" s="50">
        <f>VLOOKUP($A1959,'FtMyers GTs'!$A:$Z,26,0)</f>
        <v>0</v>
      </c>
      <c r="P1959" s="50">
        <f t="shared" si="32"/>
        <v>0</v>
      </c>
    </row>
    <row r="1960" spans="1:16" x14ac:dyDescent="0.25">
      <c r="A1960" s="53">
        <v>49558</v>
      </c>
      <c r="B1960" s="53" t="s">
        <v>16</v>
      </c>
      <c r="C1960" s="53" t="s">
        <v>17</v>
      </c>
      <c r="D1960" s="53" t="s">
        <v>45</v>
      </c>
      <c r="E1960" s="53" t="s">
        <v>19</v>
      </c>
      <c r="F1960" s="18">
        <v>29403</v>
      </c>
      <c r="G1960" s="19">
        <v>29403</v>
      </c>
      <c r="H1960" s="53" t="s">
        <v>20</v>
      </c>
      <c r="I1960" s="53" t="s">
        <v>39</v>
      </c>
      <c r="J1960" s="53" t="s">
        <v>156</v>
      </c>
      <c r="K1960" s="53" t="s">
        <v>23</v>
      </c>
      <c r="L1960" s="19">
        <f>VLOOKUP($A1960,'FtMyers GTs'!$A:$Z,17,0)</f>
        <v>42522</v>
      </c>
      <c r="M1960" s="50">
        <f>VLOOKUP($A1960,'FtMyers GTs'!$A:$Z,24,0)</f>
        <v>0</v>
      </c>
      <c r="N1960" s="50">
        <f>VLOOKUP($A1960,'FtMyers GTs'!$A:$Z,25,0)</f>
        <v>0</v>
      </c>
      <c r="O1960" s="50">
        <f>VLOOKUP($A1960,'FtMyers GTs'!$A:$Z,26,0)</f>
        <v>0</v>
      </c>
      <c r="P1960" s="50">
        <f t="shared" si="32"/>
        <v>0</v>
      </c>
    </row>
    <row r="1961" spans="1:16" x14ac:dyDescent="0.25">
      <c r="A1961" s="53">
        <v>49559</v>
      </c>
      <c r="B1961" s="53" t="s">
        <v>16</v>
      </c>
      <c r="C1961" s="53" t="s">
        <v>17</v>
      </c>
      <c r="D1961" s="53" t="s">
        <v>45</v>
      </c>
      <c r="E1961" s="53" t="s">
        <v>81</v>
      </c>
      <c r="F1961" s="18">
        <v>29768</v>
      </c>
      <c r="G1961" s="19">
        <v>29768</v>
      </c>
      <c r="H1961" s="53" t="s">
        <v>20</v>
      </c>
      <c r="I1961" s="53" t="s">
        <v>39</v>
      </c>
      <c r="J1961" s="53" t="s">
        <v>156</v>
      </c>
      <c r="K1961" s="53" t="s">
        <v>23</v>
      </c>
      <c r="L1961" s="19">
        <f>VLOOKUP($A1961,'FtMyers GTs'!$A:$Z,17,0)</f>
        <v>42522</v>
      </c>
      <c r="M1961" s="50">
        <f>VLOOKUP($A1961,'FtMyers GTs'!$A:$Z,24,0)</f>
        <v>0</v>
      </c>
      <c r="N1961" s="50">
        <f>VLOOKUP($A1961,'FtMyers GTs'!$A:$Z,25,0)</f>
        <v>0</v>
      </c>
      <c r="O1961" s="50">
        <f>VLOOKUP($A1961,'FtMyers GTs'!$A:$Z,26,0)</f>
        <v>0</v>
      </c>
      <c r="P1961" s="50">
        <f t="shared" si="32"/>
        <v>0</v>
      </c>
    </row>
    <row r="1962" spans="1:16" x14ac:dyDescent="0.25">
      <c r="A1962" s="53">
        <v>49560</v>
      </c>
      <c r="B1962" s="53" t="s">
        <v>16</v>
      </c>
      <c r="C1962" s="53" t="s">
        <v>17</v>
      </c>
      <c r="D1962" s="53" t="s">
        <v>45</v>
      </c>
      <c r="E1962" s="53" t="s">
        <v>82</v>
      </c>
      <c r="F1962" s="18">
        <v>30133</v>
      </c>
      <c r="G1962" s="19">
        <v>30133</v>
      </c>
      <c r="H1962" s="53" t="s">
        <v>20</v>
      </c>
      <c r="I1962" s="53" t="s">
        <v>39</v>
      </c>
      <c r="J1962" s="53" t="s">
        <v>156</v>
      </c>
      <c r="K1962" s="53" t="s">
        <v>23</v>
      </c>
      <c r="L1962" s="19">
        <f>VLOOKUP($A1962,'FtMyers GTs'!$A:$Z,17,0)</f>
        <v>42522</v>
      </c>
      <c r="M1962" s="50">
        <f>VLOOKUP($A1962,'FtMyers GTs'!$A:$Z,24,0)</f>
        <v>0</v>
      </c>
      <c r="N1962" s="50">
        <f>VLOOKUP($A1962,'FtMyers GTs'!$A:$Z,25,0)</f>
        <v>0</v>
      </c>
      <c r="O1962" s="50">
        <f>VLOOKUP($A1962,'FtMyers GTs'!$A:$Z,26,0)</f>
        <v>0</v>
      </c>
      <c r="P1962" s="50">
        <f t="shared" si="32"/>
        <v>0</v>
      </c>
    </row>
    <row r="1963" spans="1:16" x14ac:dyDescent="0.25">
      <c r="A1963" s="53">
        <v>49561</v>
      </c>
      <c r="B1963" s="53" t="s">
        <v>16</v>
      </c>
      <c r="C1963" s="53" t="s">
        <v>17</v>
      </c>
      <c r="D1963" s="53" t="s">
        <v>45</v>
      </c>
      <c r="E1963" s="53" t="s">
        <v>83</v>
      </c>
      <c r="F1963" s="18">
        <v>30498</v>
      </c>
      <c r="G1963" s="19">
        <v>30498</v>
      </c>
      <c r="H1963" s="53" t="s">
        <v>20</v>
      </c>
      <c r="I1963" s="53" t="s">
        <v>39</v>
      </c>
      <c r="J1963" s="53" t="s">
        <v>156</v>
      </c>
      <c r="K1963" s="53" t="s">
        <v>23</v>
      </c>
      <c r="L1963" s="19">
        <f>VLOOKUP($A1963,'FtMyers GTs'!$A:$Z,17,0)</f>
        <v>42522</v>
      </c>
      <c r="M1963" s="50">
        <f>VLOOKUP($A1963,'FtMyers GTs'!$A:$Z,24,0)</f>
        <v>0</v>
      </c>
      <c r="N1963" s="50">
        <f>VLOOKUP($A1963,'FtMyers GTs'!$A:$Z,25,0)</f>
        <v>0</v>
      </c>
      <c r="O1963" s="50">
        <f>VLOOKUP($A1963,'FtMyers GTs'!$A:$Z,26,0)</f>
        <v>0</v>
      </c>
      <c r="P1963" s="50">
        <f t="shared" si="32"/>
        <v>0</v>
      </c>
    </row>
    <row r="1964" spans="1:16" x14ac:dyDescent="0.25">
      <c r="A1964" s="53">
        <v>49562</v>
      </c>
      <c r="B1964" s="53" t="s">
        <v>16</v>
      </c>
      <c r="C1964" s="53" t="s">
        <v>17</v>
      </c>
      <c r="D1964" s="53" t="s">
        <v>45</v>
      </c>
      <c r="E1964" s="53" t="s">
        <v>84</v>
      </c>
      <c r="F1964" s="18">
        <v>30864</v>
      </c>
      <c r="G1964" s="19">
        <v>30864</v>
      </c>
      <c r="H1964" s="53" t="s">
        <v>20</v>
      </c>
      <c r="I1964" s="53" t="s">
        <v>39</v>
      </c>
      <c r="J1964" s="53" t="s">
        <v>156</v>
      </c>
      <c r="K1964" s="53" t="s">
        <v>23</v>
      </c>
      <c r="L1964" s="19">
        <f>VLOOKUP($A1964,'FtMyers GTs'!$A:$Z,17,0)</f>
        <v>42522</v>
      </c>
      <c r="M1964" s="50">
        <f>VLOOKUP($A1964,'FtMyers GTs'!$A:$Z,24,0)</f>
        <v>0</v>
      </c>
      <c r="N1964" s="50">
        <f>VLOOKUP($A1964,'FtMyers GTs'!$A:$Z,25,0)</f>
        <v>0</v>
      </c>
      <c r="O1964" s="50">
        <f>VLOOKUP($A1964,'FtMyers GTs'!$A:$Z,26,0)</f>
        <v>0</v>
      </c>
      <c r="P1964" s="50">
        <f t="shared" si="32"/>
        <v>0</v>
      </c>
    </row>
    <row r="1965" spans="1:16" x14ac:dyDescent="0.25">
      <c r="A1965" s="53">
        <v>48877</v>
      </c>
      <c r="B1965" s="53" t="s">
        <v>16</v>
      </c>
      <c r="C1965" s="53" t="s">
        <v>17</v>
      </c>
      <c r="D1965" s="53" t="s">
        <v>45</v>
      </c>
      <c r="E1965" s="53" t="s">
        <v>28</v>
      </c>
      <c r="F1965" s="18">
        <v>27211</v>
      </c>
      <c r="G1965" s="19">
        <v>27211</v>
      </c>
      <c r="H1965" s="53" t="s">
        <v>20</v>
      </c>
      <c r="I1965" s="53" t="s">
        <v>39</v>
      </c>
      <c r="J1965" s="53" t="s">
        <v>22</v>
      </c>
      <c r="K1965" s="53" t="s">
        <v>23</v>
      </c>
      <c r="L1965" s="19">
        <f>VLOOKUP($A1965,'FtMyers GTs'!$A:$Z,17,0)</f>
        <v>42522</v>
      </c>
      <c r="M1965" s="50">
        <f>VLOOKUP($A1965,'FtMyers GTs'!$A:$Z,24,0)</f>
        <v>0</v>
      </c>
      <c r="N1965" s="50">
        <f>VLOOKUP($A1965,'FtMyers GTs'!$A:$Z,25,0)</f>
        <v>0</v>
      </c>
      <c r="O1965" s="50">
        <f>VLOOKUP($A1965,'FtMyers GTs'!$A:$Z,26,0)</f>
        <v>0</v>
      </c>
      <c r="P1965" s="50">
        <f t="shared" si="32"/>
        <v>0</v>
      </c>
    </row>
    <row r="1966" spans="1:16" x14ac:dyDescent="0.25">
      <c r="A1966" s="53">
        <v>48878</v>
      </c>
      <c r="B1966" s="53" t="s">
        <v>16</v>
      </c>
      <c r="C1966" s="53" t="s">
        <v>17</v>
      </c>
      <c r="D1966" s="53" t="s">
        <v>45</v>
      </c>
      <c r="E1966" s="53" t="s">
        <v>51</v>
      </c>
      <c r="F1966" s="18">
        <v>28672</v>
      </c>
      <c r="G1966" s="19">
        <v>28672</v>
      </c>
      <c r="H1966" s="53" t="s">
        <v>20</v>
      </c>
      <c r="I1966" s="53" t="s">
        <v>39</v>
      </c>
      <c r="J1966" s="53" t="s">
        <v>22</v>
      </c>
      <c r="K1966" s="53" t="s">
        <v>23</v>
      </c>
      <c r="L1966" s="19">
        <f>VLOOKUP($A1966,'FtMyers GTs'!$A:$Z,17,0)</f>
        <v>42522</v>
      </c>
      <c r="M1966" s="50">
        <f>VLOOKUP($A1966,'FtMyers GTs'!$A:$Z,24,0)</f>
        <v>0</v>
      </c>
      <c r="N1966" s="50">
        <f>VLOOKUP($A1966,'FtMyers GTs'!$A:$Z,25,0)</f>
        <v>0</v>
      </c>
      <c r="O1966" s="50">
        <f>VLOOKUP($A1966,'FtMyers GTs'!$A:$Z,26,0)</f>
        <v>0</v>
      </c>
      <c r="P1966" s="50">
        <f t="shared" si="32"/>
        <v>0</v>
      </c>
    </row>
    <row r="1967" spans="1:16" x14ac:dyDescent="0.25">
      <c r="A1967" s="53">
        <v>48879</v>
      </c>
      <c r="B1967" s="53" t="s">
        <v>16</v>
      </c>
      <c r="C1967" s="53" t="s">
        <v>17</v>
      </c>
      <c r="D1967" s="53" t="s">
        <v>45</v>
      </c>
      <c r="E1967" s="53" t="s">
        <v>80</v>
      </c>
      <c r="F1967" s="18">
        <v>29037</v>
      </c>
      <c r="G1967" s="19">
        <v>29037</v>
      </c>
      <c r="H1967" s="53" t="s">
        <v>20</v>
      </c>
      <c r="I1967" s="53" t="s">
        <v>39</v>
      </c>
      <c r="J1967" s="53" t="s">
        <v>22</v>
      </c>
      <c r="K1967" s="53" t="s">
        <v>23</v>
      </c>
      <c r="L1967" s="19">
        <f>VLOOKUP($A1967,'FtMyers GTs'!$A:$Z,17,0)</f>
        <v>42522</v>
      </c>
      <c r="M1967" s="50">
        <f>VLOOKUP($A1967,'FtMyers GTs'!$A:$Z,24,0)</f>
        <v>0</v>
      </c>
      <c r="N1967" s="50">
        <f>VLOOKUP($A1967,'FtMyers GTs'!$A:$Z,25,0)</f>
        <v>0</v>
      </c>
      <c r="O1967" s="50">
        <f>VLOOKUP($A1967,'FtMyers GTs'!$A:$Z,26,0)</f>
        <v>0</v>
      </c>
      <c r="P1967" s="50">
        <f t="shared" si="32"/>
        <v>0</v>
      </c>
    </row>
    <row r="1968" spans="1:16" x14ac:dyDescent="0.25">
      <c r="A1968" s="53">
        <v>48880</v>
      </c>
      <c r="B1968" s="53" t="s">
        <v>16</v>
      </c>
      <c r="C1968" s="53" t="s">
        <v>17</v>
      </c>
      <c r="D1968" s="53" t="s">
        <v>45</v>
      </c>
      <c r="E1968" s="53" t="s">
        <v>19</v>
      </c>
      <c r="F1968" s="18">
        <v>29403</v>
      </c>
      <c r="G1968" s="19">
        <v>29403</v>
      </c>
      <c r="H1968" s="53" t="s">
        <v>20</v>
      </c>
      <c r="I1968" s="53" t="s">
        <v>39</v>
      </c>
      <c r="J1968" s="53" t="s">
        <v>22</v>
      </c>
      <c r="K1968" s="53" t="s">
        <v>23</v>
      </c>
      <c r="L1968" s="19">
        <f>VLOOKUP($A1968,'FtMyers GTs'!$A:$Z,17,0)</f>
        <v>42522</v>
      </c>
      <c r="M1968" s="50">
        <f>VLOOKUP($A1968,'FtMyers GTs'!$A:$Z,24,0)</f>
        <v>0</v>
      </c>
      <c r="N1968" s="50">
        <f>VLOOKUP($A1968,'FtMyers GTs'!$A:$Z,25,0)</f>
        <v>0</v>
      </c>
      <c r="O1968" s="50">
        <f>VLOOKUP($A1968,'FtMyers GTs'!$A:$Z,26,0)</f>
        <v>0</v>
      </c>
      <c r="P1968" s="50">
        <f t="shared" si="32"/>
        <v>0</v>
      </c>
    </row>
    <row r="1969" spans="1:16" x14ac:dyDescent="0.25">
      <c r="A1969" s="53">
        <v>48881</v>
      </c>
      <c r="B1969" s="53" t="s">
        <v>16</v>
      </c>
      <c r="C1969" s="53" t="s">
        <v>17</v>
      </c>
      <c r="D1969" s="53" t="s">
        <v>45</v>
      </c>
      <c r="E1969" s="53" t="s">
        <v>81</v>
      </c>
      <c r="F1969" s="18">
        <v>29768</v>
      </c>
      <c r="G1969" s="19">
        <v>29768</v>
      </c>
      <c r="H1969" s="53" t="s">
        <v>20</v>
      </c>
      <c r="I1969" s="53" t="s">
        <v>39</v>
      </c>
      <c r="J1969" s="53" t="s">
        <v>22</v>
      </c>
      <c r="K1969" s="53" t="s">
        <v>23</v>
      </c>
      <c r="L1969" s="19">
        <f>VLOOKUP($A1969,'FtMyers GTs'!$A:$Z,17,0)</f>
        <v>42522</v>
      </c>
      <c r="M1969" s="50">
        <f>VLOOKUP($A1969,'FtMyers GTs'!$A:$Z,24,0)</f>
        <v>0</v>
      </c>
      <c r="N1969" s="50">
        <f>VLOOKUP($A1969,'FtMyers GTs'!$A:$Z,25,0)</f>
        <v>0</v>
      </c>
      <c r="O1969" s="50">
        <f>VLOOKUP($A1969,'FtMyers GTs'!$A:$Z,26,0)</f>
        <v>0</v>
      </c>
      <c r="P1969" s="50">
        <f t="shared" si="32"/>
        <v>0</v>
      </c>
    </row>
    <row r="1970" spans="1:16" x14ac:dyDescent="0.25">
      <c r="A1970" s="53">
        <v>48882</v>
      </c>
      <c r="B1970" s="53" t="s">
        <v>16</v>
      </c>
      <c r="C1970" s="53" t="s">
        <v>17</v>
      </c>
      <c r="D1970" s="53" t="s">
        <v>45</v>
      </c>
      <c r="E1970" s="53" t="s">
        <v>82</v>
      </c>
      <c r="F1970" s="18">
        <v>30133</v>
      </c>
      <c r="G1970" s="19">
        <v>30133</v>
      </c>
      <c r="H1970" s="53" t="s">
        <v>20</v>
      </c>
      <c r="I1970" s="53" t="s">
        <v>39</v>
      </c>
      <c r="J1970" s="53" t="s">
        <v>22</v>
      </c>
      <c r="K1970" s="53" t="s">
        <v>23</v>
      </c>
      <c r="L1970" s="19">
        <f>VLOOKUP($A1970,'FtMyers GTs'!$A:$Z,17,0)</f>
        <v>42522</v>
      </c>
      <c r="M1970" s="50">
        <f>VLOOKUP($A1970,'FtMyers GTs'!$A:$Z,24,0)</f>
        <v>0</v>
      </c>
      <c r="N1970" s="50">
        <f>VLOOKUP($A1970,'FtMyers GTs'!$A:$Z,25,0)</f>
        <v>0</v>
      </c>
      <c r="O1970" s="50">
        <f>VLOOKUP($A1970,'FtMyers GTs'!$A:$Z,26,0)</f>
        <v>0</v>
      </c>
      <c r="P1970" s="50">
        <f t="shared" si="32"/>
        <v>0</v>
      </c>
    </row>
    <row r="1971" spans="1:16" x14ac:dyDescent="0.25">
      <c r="A1971" s="53">
        <v>48883</v>
      </c>
      <c r="B1971" s="53" t="s">
        <v>16</v>
      </c>
      <c r="C1971" s="53" t="s">
        <v>17</v>
      </c>
      <c r="D1971" s="53" t="s">
        <v>45</v>
      </c>
      <c r="E1971" s="53" t="s">
        <v>83</v>
      </c>
      <c r="F1971" s="18">
        <v>30498</v>
      </c>
      <c r="G1971" s="19">
        <v>30498</v>
      </c>
      <c r="H1971" s="53" t="s">
        <v>20</v>
      </c>
      <c r="I1971" s="53" t="s">
        <v>39</v>
      </c>
      <c r="J1971" s="53" t="s">
        <v>22</v>
      </c>
      <c r="K1971" s="53" t="s">
        <v>23</v>
      </c>
      <c r="L1971" s="19">
        <f>VLOOKUP($A1971,'FtMyers GTs'!$A:$Z,17,0)</f>
        <v>42522</v>
      </c>
      <c r="M1971" s="50">
        <f>VLOOKUP($A1971,'FtMyers GTs'!$A:$Z,24,0)</f>
        <v>0</v>
      </c>
      <c r="N1971" s="50">
        <f>VLOOKUP($A1971,'FtMyers GTs'!$A:$Z,25,0)</f>
        <v>0</v>
      </c>
      <c r="O1971" s="50">
        <f>VLOOKUP($A1971,'FtMyers GTs'!$A:$Z,26,0)</f>
        <v>0</v>
      </c>
      <c r="P1971" s="50">
        <f t="shared" si="32"/>
        <v>0</v>
      </c>
    </row>
    <row r="1972" spans="1:16" x14ac:dyDescent="0.25">
      <c r="A1972" s="53">
        <v>48884</v>
      </c>
      <c r="B1972" s="53" t="s">
        <v>16</v>
      </c>
      <c r="C1972" s="53" t="s">
        <v>17</v>
      </c>
      <c r="D1972" s="53" t="s">
        <v>45</v>
      </c>
      <c r="E1972" s="53" t="s">
        <v>84</v>
      </c>
      <c r="F1972" s="18">
        <v>30864</v>
      </c>
      <c r="G1972" s="19">
        <v>30864</v>
      </c>
      <c r="H1972" s="53" t="s">
        <v>20</v>
      </c>
      <c r="I1972" s="53" t="s">
        <v>39</v>
      </c>
      <c r="J1972" s="53" t="s">
        <v>22</v>
      </c>
      <c r="K1972" s="53" t="s">
        <v>23</v>
      </c>
      <c r="L1972" s="19">
        <f>VLOOKUP($A1972,'FtMyers GTs'!$A:$Z,17,0)</f>
        <v>42522</v>
      </c>
      <c r="M1972" s="50">
        <f>VLOOKUP($A1972,'FtMyers GTs'!$A:$Z,24,0)</f>
        <v>0</v>
      </c>
      <c r="N1972" s="50">
        <f>VLOOKUP($A1972,'FtMyers GTs'!$A:$Z,25,0)</f>
        <v>0</v>
      </c>
      <c r="O1972" s="50">
        <f>VLOOKUP($A1972,'FtMyers GTs'!$A:$Z,26,0)</f>
        <v>0</v>
      </c>
      <c r="P1972" s="50">
        <f t="shared" si="32"/>
        <v>0</v>
      </c>
    </row>
    <row r="1973" spans="1:16" x14ac:dyDescent="0.25">
      <c r="A1973" s="53">
        <v>48885</v>
      </c>
      <c r="B1973" s="53" t="s">
        <v>16</v>
      </c>
      <c r="C1973" s="53" t="s">
        <v>17</v>
      </c>
      <c r="D1973" s="53" t="s">
        <v>45</v>
      </c>
      <c r="E1973" s="53" t="s">
        <v>58</v>
      </c>
      <c r="F1973" s="18">
        <v>33055</v>
      </c>
      <c r="G1973" s="19">
        <v>33055</v>
      </c>
      <c r="H1973" s="53" t="s">
        <v>20</v>
      </c>
      <c r="I1973" s="53" t="s">
        <v>39</v>
      </c>
      <c r="J1973" s="53" t="s">
        <v>22</v>
      </c>
      <c r="K1973" s="53" t="s">
        <v>23</v>
      </c>
      <c r="L1973" s="19">
        <f>VLOOKUP($A1973,'FtMyers GTs'!$A:$Z,17,0)</f>
        <v>42522</v>
      </c>
      <c r="M1973" s="50">
        <f>VLOOKUP($A1973,'FtMyers GTs'!$A:$Z,24,0)</f>
        <v>0</v>
      </c>
      <c r="N1973" s="50">
        <f>VLOOKUP($A1973,'FtMyers GTs'!$A:$Z,25,0)</f>
        <v>0</v>
      </c>
      <c r="O1973" s="50">
        <f>VLOOKUP($A1973,'FtMyers GTs'!$A:$Z,26,0)</f>
        <v>0</v>
      </c>
      <c r="P1973" s="50">
        <f t="shared" si="32"/>
        <v>0</v>
      </c>
    </row>
    <row r="1974" spans="1:16" x14ac:dyDescent="0.25">
      <c r="A1974" s="53">
        <v>48886</v>
      </c>
      <c r="B1974" s="53" t="s">
        <v>16</v>
      </c>
      <c r="C1974" s="53" t="s">
        <v>17</v>
      </c>
      <c r="D1974" s="53" t="s">
        <v>45</v>
      </c>
      <c r="E1974" s="53" t="s">
        <v>38</v>
      </c>
      <c r="F1974" s="18">
        <v>33786</v>
      </c>
      <c r="G1974" s="19">
        <v>33786</v>
      </c>
      <c r="H1974" s="53" t="s">
        <v>20</v>
      </c>
      <c r="I1974" s="53" t="s">
        <v>39</v>
      </c>
      <c r="J1974" s="53" t="s">
        <v>22</v>
      </c>
      <c r="K1974" s="53" t="s">
        <v>23</v>
      </c>
      <c r="L1974" s="19">
        <f>VLOOKUP($A1974,'FtMyers GTs'!$A:$Z,17,0)</f>
        <v>42522</v>
      </c>
      <c r="M1974" s="50">
        <f>VLOOKUP($A1974,'FtMyers GTs'!$A:$Z,24,0)</f>
        <v>0</v>
      </c>
      <c r="N1974" s="50">
        <f>VLOOKUP($A1974,'FtMyers GTs'!$A:$Z,25,0)</f>
        <v>0</v>
      </c>
      <c r="O1974" s="50">
        <f>VLOOKUP($A1974,'FtMyers GTs'!$A:$Z,26,0)</f>
        <v>0</v>
      </c>
      <c r="P1974" s="50">
        <f t="shared" si="32"/>
        <v>0</v>
      </c>
    </row>
    <row r="1975" spans="1:16" x14ac:dyDescent="0.25">
      <c r="A1975" s="53">
        <v>49990</v>
      </c>
      <c r="B1975" s="53" t="s">
        <v>16</v>
      </c>
      <c r="C1975" s="53" t="s">
        <v>17</v>
      </c>
      <c r="D1975" s="53" t="s">
        <v>45</v>
      </c>
      <c r="E1975" s="53" t="s">
        <v>28</v>
      </c>
      <c r="F1975" s="18">
        <v>27211</v>
      </c>
      <c r="G1975" s="19">
        <v>27211</v>
      </c>
      <c r="H1975" s="53" t="s">
        <v>20</v>
      </c>
      <c r="I1975" s="53" t="s">
        <v>39</v>
      </c>
      <c r="J1975" s="53" t="s">
        <v>183</v>
      </c>
      <c r="K1975" s="53" t="s">
        <v>23</v>
      </c>
      <c r="L1975" s="19">
        <f>VLOOKUP($A1975,'FtMyers GTs'!$A:$Z,17,0)</f>
        <v>42522</v>
      </c>
      <c r="M1975" s="50">
        <f>VLOOKUP($A1975,'FtMyers GTs'!$A:$Z,24,0)</f>
        <v>0</v>
      </c>
      <c r="N1975" s="50">
        <f>VLOOKUP($A1975,'FtMyers GTs'!$A:$Z,25,0)</f>
        <v>0</v>
      </c>
      <c r="O1975" s="50">
        <f>VLOOKUP($A1975,'FtMyers GTs'!$A:$Z,26,0)</f>
        <v>0</v>
      </c>
      <c r="P1975" s="50">
        <f t="shared" si="32"/>
        <v>0</v>
      </c>
    </row>
    <row r="1976" spans="1:16" x14ac:dyDescent="0.25">
      <c r="A1976" s="53">
        <v>23326277</v>
      </c>
      <c r="B1976" s="53" t="s">
        <v>16</v>
      </c>
      <c r="C1976" s="53" t="s">
        <v>17</v>
      </c>
      <c r="D1976" s="53" t="s">
        <v>45</v>
      </c>
      <c r="E1976" s="53" t="s">
        <v>28</v>
      </c>
      <c r="F1976" s="18">
        <v>27211</v>
      </c>
      <c r="G1976" s="19">
        <v>27211</v>
      </c>
      <c r="H1976" s="53" t="s">
        <v>20</v>
      </c>
      <c r="I1976" s="53" t="s">
        <v>39</v>
      </c>
      <c r="J1976" s="53" t="s">
        <v>400</v>
      </c>
      <c r="K1976" s="53" t="s">
        <v>23</v>
      </c>
      <c r="L1976" s="19">
        <f>VLOOKUP($A1976,'FtMyers GTs'!$A:$Z,17,0)</f>
        <v>42522</v>
      </c>
      <c r="M1976" s="50">
        <f>VLOOKUP($A1976,'FtMyers GTs'!$A:$Z,24,0)</f>
        <v>0</v>
      </c>
      <c r="N1976" s="50">
        <f>VLOOKUP($A1976,'FtMyers GTs'!$A:$Z,25,0)</f>
        <v>0</v>
      </c>
      <c r="O1976" s="50">
        <f>VLOOKUP($A1976,'FtMyers GTs'!$A:$Z,26,0)</f>
        <v>0</v>
      </c>
      <c r="P1976" s="50">
        <f t="shared" si="32"/>
        <v>0</v>
      </c>
    </row>
    <row r="1977" spans="1:16" x14ac:dyDescent="0.25">
      <c r="A1977" s="53">
        <v>637501208</v>
      </c>
      <c r="B1977" s="53" t="s">
        <v>16</v>
      </c>
      <c r="C1977" s="53" t="s">
        <v>17</v>
      </c>
      <c r="D1977" s="53" t="s">
        <v>45</v>
      </c>
      <c r="E1977" s="53" t="s">
        <v>28</v>
      </c>
      <c r="F1977" s="18">
        <v>27211</v>
      </c>
      <c r="G1977" s="19">
        <v>27211</v>
      </c>
      <c r="H1977" s="53" t="s">
        <v>20</v>
      </c>
      <c r="I1977" s="53" t="s">
        <v>39</v>
      </c>
      <c r="J1977" s="53" t="s">
        <v>168</v>
      </c>
      <c r="K1977" s="53" t="s">
        <v>23</v>
      </c>
      <c r="L1977" s="19">
        <f>VLOOKUP($A1977,'FtMyers GTs'!$A:$Z,17,0)</f>
        <v>42522</v>
      </c>
      <c r="M1977" s="50">
        <f>VLOOKUP($A1977,'FtMyers GTs'!$A:$Z,24,0)</f>
        <v>0</v>
      </c>
      <c r="N1977" s="50">
        <f>VLOOKUP($A1977,'FtMyers GTs'!$A:$Z,25,0)</f>
        <v>0</v>
      </c>
      <c r="O1977" s="50">
        <f>VLOOKUP($A1977,'FtMyers GTs'!$A:$Z,26,0)</f>
        <v>0</v>
      </c>
      <c r="P1977" s="50">
        <f t="shared" si="32"/>
        <v>0</v>
      </c>
    </row>
    <row r="1978" spans="1:16" x14ac:dyDescent="0.25">
      <c r="A1978" s="53">
        <v>637501205</v>
      </c>
      <c r="B1978" s="53" t="s">
        <v>16</v>
      </c>
      <c r="C1978" s="53" t="s">
        <v>17</v>
      </c>
      <c r="D1978" s="53" t="s">
        <v>45</v>
      </c>
      <c r="E1978" s="53" t="s">
        <v>28</v>
      </c>
      <c r="F1978" s="18">
        <v>27211</v>
      </c>
      <c r="G1978" s="19">
        <v>27211</v>
      </c>
      <c r="H1978" s="53" t="s">
        <v>20</v>
      </c>
      <c r="I1978" s="53" t="s">
        <v>39</v>
      </c>
      <c r="J1978" s="53" t="s">
        <v>166</v>
      </c>
      <c r="K1978" s="53" t="s">
        <v>23</v>
      </c>
      <c r="L1978" s="19">
        <f>VLOOKUP($A1978,'FtMyers GTs'!$A:$Z,17,0)</f>
        <v>42522</v>
      </c>
      <c r="M1978" s="50">
        <f>VLOOKUP($A1978,'FtMyers GTs'!$A:$Z,24,0)</f>
        <v>0</v>
      </c>
      <c r="N1978" s="50">
        <f>VLOOKUP($A1978,'FtMyers GTs'!$A:$Z,25,0)</f>
        <v>0</v>
      </c>
      <c r="O1978" s="50">
        <f>VLOOKUP($A1978,'FtMyers GTs'!$A:$Z,26,0)</f>
        <v>0</v>
      </c>
      <c r="P1978" s="50">
        <f t="shared" si="32"/>
        <v>0</v>
      </c>
    </row>
    <row r="1979" spans="1:16" x14ac:dyDescent="0.25">
      <c r="A1979" s="53">
        <v>637501211</v>
      </c>
      <c r="B1979" s="53" t="s">
        <v>16</v>
      </c>
      <c r="C1979" s="53" t="s">
        <v>17</v>
      </c>
      <c r="D1979" s="53" t="s">
        <v>45</v>
      </c>
      <c r="E1979" s="53" t="s">
        <v>28</v>
      </c>
      <c r="F1979" s="18">
        <v>27211</v>
      </c>
      <c r="G1979" s="19">
        <v>27211</v>
      </c>
      <c r="H1979" s="53" t="s">
        <v>20</v>
      </c>
      <c r="I1979" s="53" t="s">
        <v>39</v>
      </c>
      <c r="J1979" s="53" t="s">
        <v>167</v>
      </c>
      <c r="K1979" s="53" t="s">
        <v>23</v>
      </c>
      <c r="L1979" s="19">
        <f>VLOOKUP($A1979,'FtMyers GTs'!$A:$Z,17,0)</f>
        <v>42522</v>
      </c>
      <c r="M1979" s="50">
        <f>VLOOKUP($A1979,'FtMyers GTs'!$A:$Z,24,0)</f>
        <v>0</v>
      </c>
      <c r="N1979" s="50">
        <f>VLOOKUP($A1979,'FtMyers GTs'!$A:$Z,25,0)</f>
        <v>0</v>
      </c>
      <c r="O1979" s="50">
        <f>VLOOKUP($A1979,'FtMyers GTs'!$A:$Z,26,0)</f>
        <v>0</v>
      </c>
      <c r="P1979" s="50">
        <f t="shared" si="32"/>
        <v>0</v>
      </c>
    </row>
    <row r="1980" spans="1:16" x14ac:dyDescent="0.25">
      <c r="A1980" s="53">
        <v>49148</v>
      </c>
      <c r="B1980" s="53" t="s">
        <v>16</v>
      </c>
      <c r="C1980" s="53" t="s">
        <v>17</v>
      </c>
      <c r="D1980" s="53" t="s">
        <v>45</v>
      </c>
      <c r="E1980" s="53" t="s">
        <v>28</v>
      </c>
      <c r="F1980" s="18">
        <v>27211</v>
      </c>
      <c r="G1980" s="19">
        <v>27211</v>
      </c>
      <c r="H1980" s="53" t="s">
        <v>20</v>
      </c>
      <c r="I1980" s="53" t="s">
        <v>39</v>
      </c>
      <c r="J1980" s="53" t="s">
        <v>130</v>
      </c>
      <c r="K1980" s="53" t="s">
        <v>23</v>
      </c>
      <c r="L1980" s="19">
        <f>VLOOKUP($A1980,'FtMyers GTs'!$A:$Z,17,0)</f>
        <v>42522</v>
      </c>
      <c r="M1980" s="50">
        <f>VLOOKUP($A1980,'FtMyers GTs'!$A:$Z,24,0)</f>
        <v>0</v>
      </c>
      <c r="N1980" s="50">
        <f>VLOOKUP($A1980,'FtMyers GTs'!$A:$Z,25,0)</f>
        <v>0</v>
      </c>
      <c r="O1980" s="50">
        <f>VLOOKUP($A1980,'FtMyers GTs'!$A:$Z,26,0)</f>
        <v>0</v>
      </c>
      <c r="P1980" s="50">
        <f t="shared" si="32"/>
        <v>0</v>
      </c>
    </row>
    <row r="1981" spans="1:16" x14ac:dyDescent="0.25">
      <c r="A1981" s="53">
        <v>49149</v>
      </c>
      <c r="B1981" s="53" t="s">
        <v>16</v>
      </c>
      <c r="C1981" s="53" t="s">
        <v>17</v>
      </c>
      <c r="D1981" s="53" t="s">
        <v>45</v>
      </c>
      <c r="E1981" s="53" t="s">
        <v>84</v>
      </c>
      <c r="F1981" s="18">
        <v>30864</v>
      </c>
      <c r="G1981" s="19">
        <v>30864</v>
      </c>
      <c r="H1981" s="53" t="s">
        <v>20</v>
      </c>
      <c r="I1981" s="53" t="s">
        <v>39</v>
      </c>
      <c r="J1981" s="53" t="s">
        <v>130</v>
      </c>
      <c r="K1981" s="53" t="s">
        <v>23</v>
      </c>
      <c r="L1981" s="19">
        <f>VLOOKUP($A1981,'FtMyers GTs'!$A:$Z,17,0)</f>
        <v>42522</v>
      </c>
      <c r="M1981" s="50">
        <f>VLOOKUP($A1981,'FtMyers GTs'!$A:$Z,24,0)</f>
        <v>0</v>
      </c>
      <c r="N1981" s="50">
        <f>VLOOKUP($A1981,'FtMyers GTs'!$A:$Z,25,0)</f>
        <v>0</v>
      </c>
      <c r="O1981" s="50">
        <f>VLOOKUP($A1981,'FtMyers GTs'!$A:$Z,26,0)</f>
        <v>0</v>
      </c>
      <c r="P1981" s="50">
        <f t="shared" si="32"/>
        <v>0</v>
      </c>
    </row>
    <row r="1982" spans="1:16" x14ac:dyDescent="0.25">
      <c r="A1982" s="53">
        <v>817972</v>
      </c>
      <c r="B1982" s="53" t="s">
        <v>16</v>
      </c>
      <c r="C1982" s="53" t="s">
        <v>17</v>
      </c>
      <c r="D1982" s="53" t="s">
        <v>188</v>
      </c>
      <c r="E1982" s="53" t="s">
        <v>83</v>
      </c>
      <c r="F1982" s="18">
        <v>30498</v>
      </c>
      <c r="G1982" s="19">
        <v>30498</v>
      </c>
      <c r="H1982" s="53" t="s">
        <v>68</v>
      </c>
      <c r="I1982" s="53" t="s">
        <v>69</v>
      </c>
      <c r="J1982" s="53" t="s">
        <v>70</v>
      </c>
      <c r="K1982" s="53" t="s">
        <v>23</v>
      </c>
      <c r="L1982" s="19">
        <f>VLOOKUP($A1982,'FtMyers GTs'!$A:$Z,17,0)</f>
        <v>42522</v>
      </c>
      <c r="M1982" s="50">
        <f>VLOOKUP($A1982,'FtMyers GTs'!$A:$Z,24,0)</f>
        <v>0</v>
      </c>
      <c r="N1982" s="50">
        <f>VLOOKUP($A1982,'FtMyers GTs'!$A:$Z,25,0)</f>
        <v>0</v>
      </c>
      <c r="O1982" s="50">
        <f>VLOOKUP($A1982,'FtMyers GTs'!$A:$Z,26,0)</f>
        <v>0</v>
      </c>
      <c r="P1982" s="50">
        <f t="shared" si="32"/>
        <v>0</v>
      </c>
    </row>
    <row r="1983" spans="1:16" x14ac:dyDescent="0.25">
      <c r="A1983" s="53">
        <v>817973</v>
      </c>
      <c r="B1983" s="53" t="s">
        <v>16</v>
      </c>
      <c r="C1983" s="53" t="s">
        <v>17</v>
      </c>
      <c r="D1983" s="53" t="s">
        <v>188</v>
      </c>
      <c r="E1983" s="53" t="s">
        <v>138</v>
      </c>
      <c r="F1983" s="18">
        <v>34151</v>
      </c>
      <c r="G1983" s="19">
        <v>34151</v>
      </c>
      <c r="H1983" s="53" t="s">
        <v>68</v>
      </c>
      <c r="I1983" s="53" t="s">
        <v>69</v>
      </c>
      <c r="J1983" s="53" t="s">
        <v>70</v>
      </c>
      <c r="K1983" s="53" t="s">
        <v>23</v>
      </c>
      <c r="L1983" s="19">
        <f>VLOOKUP($A1983,'FtMyers GTs'!$A:$Z,17,0)</f>
        <v>42522</v>
      </c>
      <c r="M1983" s="50">
        <f>VLOOKUP($A1983,'FtMyers GTs'!$A:$Z,24,0)</f>
        <v>0</v>
      </c>
      <c r="N1983" s="50">
        <f>VLOOKUP($A1983,'FtMyers GTs'!$A:$Z,25,0)</f>
        <v>0</v>
      </c>
      <c r="O1983" s="50">
        <f>VLOOKUP($A1983,'FtMyers GTs'!$A:$Z,26,0)</f>
        <v>0</v>
      </c>
      <c r="P1983" s="50">
        <f t="shared" si="32"/>
        <v>0</v>
      </c>
    </row>
    <row r="1984" spans="1:16" x14ac:dyDescent="0.25">
      <c r="A1984" s="53">
        <v>817974</v>
      </c>
      <c r="B1984" s="53" t="s">
        <v>16</v>
      </c>
      <c r="C1984" s="53" t="s">
        <v>17</v>
      </c>
      <c r="D1984" s="53" t="s">
        <v>188</v>
      </c>
      <c r="E1984" s="53" t="s">
        <v>43</v>
      </c>
      <c r="F1984" s="18">
        <v>34881</v>
      </c>
      <c r="G1984" s="19">
        <v>34881</v>
      </c>
      <c r="H1984" s="53" t="s">
        <v>68</v>
      </c>
      <c r="I1984" s="53" t="s">
        <v>69</v>
      </c>
      <c r="J1984" s="53" t="s">
        <v>70</v>
      </c>
      <c r="K1984" s="53" t="s">
        <v>23</v>
      </c>
      <c r="L1984" s="19">
        <f>VLOOKUP($A1984,'FtMyers GTs'!$A:$Z,17,0)</f>
        <v>42522</v>
      </c>
      <c r="M1984" s="50">
        <f>VLOOKUP($A1984,'FtMyers GTs'!$A:$Z,24,0)</f>
        <v>0</v>
      </c>
      <c r="N1984" s="50">
        <f>VLOOKUP($A1984,'FtMyers GTs'!$A:$Z,25,0)</f>
        <v>0</v>
      </c>
      <c r="O1984" s="50">
        <f>VLOOKUP($A1984,'FtMyers GTs'!$A:$Z,26,0)</f>
        <v>0</v>
      </c>
      <c r="P1984" s="50">
        <f t="shared" si="32"/>
        <v>0</v>
      </c>
    </row>
    <row r="1985" spans="1:16" x14ac:dyDescent="0.25">
      <c r="A1985" s="53">
        <v>817975</v>
      </c>
      <c r="B1985" s="53" t="s">
        <v>16</v>
      </c>
      <c r="C1985" s="53" t="s">
        <v>17</v>
      </c>
      <c r="D1985" s="53" t="s">
        <v>188</v>
      </c>
      <c r="E1985" s="53" t="s">
        <v>189</v>
      </c>
      <c r="F1985" s="18">
        <v>35247</v>
      </c>
      <c r="G1985" s="19">
        <v>35247</v>
      </c>
      <c r="H1985" s="53" t="s">
        <v>68</v>
      </c>
      <c r="I1985" s="53" t="s">
        <v>69</v>
      </c>
      <c r="J1985" s="53" t="s">
        <v>70</v>
      </c>
      <c r="K1985" s="53" t="s">
        <v>23</v>
      </c>
      <c r="L1985" s="19">
        <f>VLOOKUP($A1985,'FtMyers GTs'!$A:$Z,17,0)</f>
        <v>42522</v>
      </c>
      <c r="M1985" s="50">
        <f>VLOOKUP($A1985,'FtMyers GTs'!$A:$Z,24,0)</f>
        <v>0</v>
      </c>
      <c r="N1985" s="50">
        <f>VLOOKUP($A1985,'FtMyers GTs'!$A:$Z,25,0)</f>
        <v>0</v>
      </c>
      <c r="O1985" s="50">
        <f>VLOOKUP($A1985,'FtMyers GTs'!$A:$Z,26,0)</f>
        <v>0</v>
      </c>
      <c r="P1985" s="50">
        <f t="shared" si="32"/>
        <v>0</v>
      </c>
    </row>
    <row r="1986" spans="1:16" x14ac:dyDescent="0.25">
      <c r="A1986" s="53">
        <v>817976</v>
      </c>
      <c r="B1986" s="53" t="s">
        <v>16</v>
      </c>
      <c r="C1986" s="53" t="s">
        <v>17</v>
      </c>
      <c r="D1986" s="53" t="s">
        <v>188</v>
      </c>
      <c r="E1986" s="53" t="s">
        <v>190</v>
      </c>
      <c r="F1986" s="18">
        <v>36342</v>
      </c>
      <c r="G1986" s="19">
        <v>36342</v>
      </c>
      <c r="H1986" s="53" t="s">
        <v>68</v>
      </c>
      <c r="I1986" s="53" t="s">
        <v>69</v>
      </c>
      <c r="J1986" s="53" t="s">
        <v>70</v>
      </c>
      <c r="K1986" s="53" t="s">
        <v>23</v>
      </c>
      <c r="L1986" s="19">
        <f>VLOOKUP($A1986,'FtMyers GTs'!$A:$Z,17,0)</f>
        <v>42522</v>
      </c>
      <c r="M1986" s="50">
        <f>VLOOKUP($A1986,'FtMyers GTs'!$A:$Z,24,0)</f>
        <v>0</v>
      </c>
      <c r="N1986" s="50">
        <f>VLOOKUP($A1986,'FtMyers GTs'!$A:$Z,25,0)</f>
        <v>0</v>
      </c>
      <c r="O1986" s="50">
        <f>VLOOKUP($A1986,'FtMyers GTs'!$A:$Z,26,0)</f>
        <v>0</v>
      </c>
      <c r="P1986" s="50">
        <f t="shared" si="32"/>
        <v>0</v>
      </c>
    </row>
    <row r="1987" spans="1:16" x14ac:dyDescent="0.25">
      <c r="A1987" s="53">
        <v>817977</v>
      </c>
      <c r="B1987" s="53" t="s">
        <v>16</v>
      </c>
      <c r="C1987" s="53" t="s">
        <v>17</v>
      </c>
      <c r="D1987" s="53" t="s">
        <v>188</v>
      </c>
      <c r="E1987" s="53" t="s">
        <v>190</v>
      </c>
      <c r="F1987" s="18">
        <v>36342</v>
      </c>
      <c r="G1987" s="19">
        <v>36342</v>
      </c>
      <c r="H1987" s="53" t="s">
        <v>68</v>
      </c>
      <c r="I1987" s="53" t="s">
        <v>69</v>
      </c>
      <c r="J1987" s="53" t="s">
        <v>70</v>
      </c>
      <c r="K1987" s="53" t="s">
        <v>23</v>
      </c>
      <c r="L1987" s="19">
        <f>VLOOKUP($A1987,'FtMyers GTs'!$A:$Z,17,0)</f>
        <v>42522</v>
      </c>
      <c r="M1987" s="50">
        <f>VLOOKUP($A1987,'FtMyers GTs'!$A:$Z,24,0)</f>
        <v>0</v>
      </c>
      <c r="N1987" s="50">
        <f>VLOOKUP($A1987,'FtMyers GTs'!$A:$Z,25,0)</f>
        <v>0</v>
      </c>
      <c r="O1987" s="50">
        <f>VLOOKUP($A1987,'FtMyers GTs'!$A:$Z,26,0)</f>
        <v>0</v>
      </c>
      <c r="P1987" s="50">
        <f t="shared" si="32"/>
        <v>0</v>
      </c>
    </row>
    <row r="1988" spans="1:16" x14ac:dyDescent="0.25">
      <c r="A1988" s="53">
        <v>817978</v>
      </c>
      <c r="B1988" s="53" t="s">
        <v>16</v>
      </c>
      <c r="C1988" s="53" t="s">
        <v>17</v>
      </c>
      <c r="D1988" s="53" t="s">
        <v>188</v>
      </c>
      <c r="E1988" s="53" t="s">
        <v>92</v>
      </c>
      <c r="F1988" s="18">
        <v>36708</v>
      </c>
      <c r="G1988" s="19">
        <v>36708</v>
      </c>
      <c r="H1988" s="53" t="s">
        <v>68</v>
      </c>
      <c r="I1988" s="53" t="s">
        <v>69</v>
      </c>
      <c r="J1988" s="53" t="s">
        <v>70</v>
      </c>
      <c r="K1988" s="53" t="s">
        <v>23</v>
      </c>
      <c r="L1988" s="19">
        <f>VLOOKUP($A1988,'FtMyers GTs'!$A:$Z,17,0)</f>
        <v>42522</v>
      </c>
      <c r="M1988" s="50">
        <f>VLOOKUP($A1988,'FtMyers GTs'!$A:$Z,24,0)</f>
        <v>0</v>
      </c>
      <c r="N1988" s="50">
        <f>VLOOKUP($A1988,'FtMyers GTs'!$A:$Z,25,0)</f>
        <v>0</v>
      </c>
      <c r="O1988" s="50">
        <f>VLOOKUP($A1988,'FtMyers GTs'!$A:$Z,26,0)</f>
        <v>0</v>
      </c>
      <c r="P1988" s="50">
        <f t="shared" si="32"/>
        <v>0</v>
      </c>
    </row>
    <row r="1989" spans="1:16" x14ac:dyDescent="0.25">
      <c r="A1989" s="53">
        <v>637002570</v>
      </c>
      <c r="B1989" s="53" t="s">
        <v>16</v>
      </c>
      <c r="C1989" s="53" t="s">
        <v>17</v>
      </c>
      <c r="D1989" s="53" t="s">
        <v>188</v>
      </c>
      <c r="E1989" s="53" t="s">
        <v>395</v>
      </c>
      <c r="F1989" s="18">
        <v>41183</v>
      </c>
      <c r="G1989" s="19">
        <v>41183</v>
      </c>
      <c r="H1989" s="53" t="s">
        <v>68</v>
      </c>
      <c r="I1989" s="53" t="s">
        <v>69</v>
      </c>
      <c r="J1989" s="53" t="s">
        <v>70</v>
      </c>
      <c r="K1989" s="53" t="s">
        <v>23</v>
      </c>
      <c r="L1989" s="19">
        <f>VLOOKUP($A1989,'FtMyers GTs'!$A:$Z,17,0)</f>
        <v>42522</v>
      </c>
      <c r="M1989" s="50">
        <f>VLOOKUP($A1989,'FtMyers GTs'!$A:$Z,24,0)</f>
        <v>0</v>
      </c>
      <c r="N1989" s="50">
        <f>VLOOKUP($A1989,'FtMyers GTs'!$A:$Z,25,0)</f>
        <v>0</v>
      </c>
      <c r="O1989" s="50">
        <f>VLOOKUP($A1989,'FtMyers GTs'!$A:$Z,26,0)</f>
        <v>0</v>
      </c>
      <c r="P1989" s="50">
        <f t="shared" si="32"/>
        <v>0</v>
      </c>
    </row>
    <row r="1990" spans="1:16" x14ac:dyDescent="0.25">
      <c r="A1990" s="53">
        <v>99319289</v>
      </c>
      <c r="B1990" s="53" t="s">
        <v>16</v>
      </c>
      <c r="C1990" s="53" t="s">
        <v>17</v>
      </c>
      <c r="D1990" s="53" t="s">
        <v>401</v>
      </c>
      <c r="E1990" s="53" t="s">
        <v>462</v>
      </c>
      <c r="F1990" s="18">
        <v>40330</v>
      </c>
      <c r="G1990" s="19">
        <v>40330</v>
      </c>
      <c r="H1990" s="53" t="s">
        <v>68</v>
      </c>
      <c r="I1990" s="53" t="s">
        <v>69</v>
      </c>
      <c r="J1990" s="53" t="s">
        <v>70</v>
      </c>
      <c r="K1990" s="53" t="s">
        <v>402</v>
      </c>
      <c r="L1990" s="19">
        <f>VLOOKUP($A1990,'FtMyers GTs'!$A:$Z,17,0)</f>
        <v>42522</v>
      </c>
      <c r="M1990" s="50">
        <f>VLOOKUP($A1990,'FtMyers GTs'!$A:$Z,24,0)</f>
        <v>0</v>
      </c>
      <c r="N1990" s="50">
        <f>VLOOKUP($A1990,'FtMyers GTs'!$A:$Z,25,0)</f>
        <v>0</v>
      </c>
      <c r="O1990" s="50">
        <f>VLOOKUP($A1990,'FtMyers GTs'!$A:$Z,26,0)</f>
        <v>0</v>
      </c>
      <c r="P1990" s="50">
        <f t="shared" si="32"/>
        <v>0</v>
      </c>
    </row>
    <row r="1991" spans="1:16" x14ac:dyDescent="0.25">
      <c r="A1991" s="53">
        <v>105331335</v>
      </c>
      <c r="B1991" s="53" t="s">
        <v>16</v>
      </c>
      <c r="C1991" s="53" t="s">
        <v>17</v>
      </c>
      <c r="D1991" s="53" t="s">
        <v>401</v>
      </c>
      <c r="E1991" s="53" t="s">
        <v>462</v>
      </c>
      <c r="F1991" s="18">
        <v>40330</v>
      </c>
      <c r="G1991" s="19">
        <v>40695</v>
      </c>
      <c r="H1991" s="53" t="s">
        <v>68</v>
      </c>
      <c r="I1991" s="53" t="s">
        <v>69</v>
      </c>
      <c r="J1991" s="53" t="s">
        <v>70</v>
      </c>
      <c r="K1991" s="53" t="s">
        <v>402</v>
      </c>
      <c r="L1991" s="19">
        <f>VLOOKUP($A1991,'FtMyers GTs'!$A:$Z,17,0)</f>
        <v>42522</v>
      </c>
      <c r="M1991" s="50">
        <f>VLOOKUP($A1991,'FtMyers GTs'!$A:$Z,24,0)</f>
        <v>0</v>
      </c>
      <c r="N1991" s="50">
        <f>VLOOKUP($A1991,'FtMyers GTs'!$A:$Z,25,0)</f>
        <v>0</v>
      </c>
      <c r="O1991" s="50">
        <f>VLOOKUP($A1991,'FtMyers GTs'!$A:$Z,26,0)</f>
        <v>0</v>
      </c>
      <c r="P1991" s="50">
        <f t="shared" si="32"/>
        <v>0</v>
      </c>
    </row>
    <row r="1992" spans="1:16" x14ac:dyDescent="0.25">
      <c r="A1992" s="53">
        <v>44412297</v>
      </c>
      <c r="B1992" s="53" t="s">
        <v>16</v>
      </c>
      <c r="C1992" s="53" t="s">
        <v>17</v>
      </c>
      <c r="D1992" s="53" t="s">
        <v>413</v>
      </c>
      <c r="E1992" s="53" t="s">
        <v>390</v>
      </c>
      <c r="F1992" s="18">
        <v>38108</v>
      </c>
      <c r="G1992" s="19">
        <v>38108</v>
      </c>
      <c r="H1992" s="53" t="s">
        <v>68</v>
      </c>
      <c r="I1992" s="53" t="s">
        <v>69</v>
      </c>
      <c r="J1992" s="53" t="s">
        <v>70</v>
      </c>
      <c r="K1992" s="53" t="s">
        <v>410</v>
      </c>
      <c r="L1992" s="19">
        <f>VLOOKUP($A1992,'FtMyers GTs'!$A:$Z,17,0)</f>
        <v>42522</v>
      </c>
      <c r="M1992" s="50">
        <f>VLOOKUP($A1992,'FtMyers GTs'!$A:$Z,24,0)</f>
        <v>0</v>
      </c>
      <c r="N1992" s="50">
        <f>VLOOKUP($A1992,'FtMyers GTs'!$A:$Z,25,0)</f>
        <v>0</v>
      </c>
      <c r="O1992" s="50">
        <f>VLOOKUP($A1992,'FtMyers GTs'!$A:$Z,26,0)</f>
        <v>0</v>
      </c>
      <c r="P1992" s="50">
        <f t="shared" si="32"/>
        <v>0</v>
      </c>
    </row>
    <row r="1993" spans="1:16" x14ac:dyDescent="0.25">
      <c r="A1993" s="53">
        <v>50101</v>
      </c>
      <c r="B1993" s="53" t="s">
        <v>16</v>
      </c>
      <c r="C1993" s="53" t="s">
        <v>17</v>
      </c>
      <c r="D1993" s="53" t="s">
        <v>188</v>
      </c>
      <c r="E1993" s="53" t="s">
        <v>28</v>
      </c>
      <c r="F1993" s="18">
        <v>27211</v>
      </c>
      <c r="G1993" s="19">
        <v>27211</v>
      </c>
      <c r="H1993" s="53" t="s">
        <v>20</v>
      </c>
      <c r="I1993" s="53" t="s">
        <v>69</v>
      </c>
      <c r="J1993" s="53" t="s">
        <v>22</v>
      </c>
      <c r="K1993" s="53" t="s">
        <v>23</v>
      </c>
      <c r="L1993" s="19">
        <f>VLOOKUP($A1993,'FtMyers GTs'!$A:$Z,17,0)</f>
        <v>42522</v>
      </c>
      <c r="M1993" s="50">
        <f>VLOOKUP($A1993,'FtMyers GTs'!$A:$Z,24,0)</f>
        <v>0</v>
      </c>
      <c r="N1993" s="50">
        <f>VLOOKUP($A1993,'FtMyers GTs'!$A:$Z,25,0)</f>
        <v>0</v>
      </c>
      <c r="O1993" s="50">
        <f>VLOOKUP($A1993,'FtMyers GTs'!$A:$Z,26,0)</f>
        <v>0</v>
      </c>
      <c r="P1993" s="50">
        <f t="shared" si="32"/>
        <v>0</v>
      </c>
    </row>
    <row r="1994" spans="1:16" x14ac:dyDescent="0.25">
      <c r="A1994" s="53">
        <v>50102</v>
      </c>
      <c r="B1994" s="53" t="s">
        <v>16</v>
      </c>
      <c r="C1994" s="53" t="s">
        <v>17</v>
      </c>
      <c r="D1994" s="53" t="s">
        <v>188</v>
      </c>
      <c r="E1994" s="53" t="s">
        <v>51</v>
      </c>
      <c r="F1994" s="18">
        <v>28672</v>
      </c>
      <c r="G1994" s="19">
        <v>28672</v>
      </c>
      <c r="H1994" s="53" t="s">
        <v>20</v>
      </c>
      <c r="I1994" s="53" t="s">
        <v>69</v>
      </c>
      <c r="J1994" s="53" t="s">
        <v>22</v>
      </c>
      <c r="K1994" s="53" t="s">
        <v>23</v>
      </c>
      <c r="L1994" s="19">
        <f>VLOOKUP($A1994,'FtMyers GTs'!$A:$Z,17,0)</f>
        <v>42522</v>
      </c>
      <c r="M1994" s="50">
        <f>VLOOKUP($A1994,'FtMyers GTs'!$A:$Z,24,0)</f>
        <v>0</v>
      </c>
      <c r="N1994" s="50">
        <f>VLOOKUP($A1994,'FtMyers GTs'!$A:$Z,25,0)</f>
        <v>0</v>
      </c>
      <c r="O1994" s="50">
        <f>VLOOKUP($A1994,'FtMyers GTs'!$A:$Z,26,0)</f>
        <v>0</v>
      </c>
      <c r="P1994" s="50">
        <f t="shared" si="32"/>
        <v>0</v>
      </c>
    </row>
    <row r="1995" spans="1:16" x14ac:dyDescent="0.25">
      <c r="A1995" s="53">
        <v>50103</v>
      </c>
      <c r="B1995" s="53" t="s">
        <v>16</v>
      </c>
      <c r="C1995" s="53" t="s">
        <v>17</v>
      </c>
      <c r="D1995" s="53" t="s">
        <v>188</v>
      </c>
      <c r="E1995" s="53" t="s">
        <v>83</v>
      </c>
      <c r="F1995" s="18">
        <v>30498</v>
      </c>
      <c r="G1995" s="19">
        <v>30498</v>
      </c>
      <c r="H1995" s="53" t="s">
        <v>20</v>
      </c>
      <c r="I1995" s="53" t="s">
        <v>69</v>
      </c>
      <c r="J1995" s="53" t="s">
        <v>22</v>
      </c>
      <c r="K1995" s="53" t="s">
        <v>23</v>
      </c>
      <c r="L1995" s="19">
        <f>VLOOKUP($A1995,'FtMyers GTs'!$A:$Z,17,0)</f>
        <v>42522</v>
      </c>
      <c r="M1995" s="50">
        <f>VLOOKUP($A1995,'FtMyers GTs'!$A:$Z,24,0)</f>
        <v>0</v>
      </c>
      <c r="N1995" s="50">
        <f>VLOOKUP($A1995,'FtMyers GTs'!$A:$Z,25,0)</f>
        <v>0</v>
      </c>
      <c r="O1995" s="50">
        <f>VLOOKUP($A1995,'FtMyers GTs'!$A:$Z,26,0)</f>
        <v>0</v>
      </c>
      <c r="P1995" s="50">
        <f t="shared" si="32"/>
        <v>0</v>
      </c>
    </row>
    <row r="1996" spans="1:16" x14ac:dyDescent="0.25">
      <c r="A1996" s="53">
        <v>50104</v>
      </c>
      <c r="B1996" s="53" t="s">
        <v>16</v>
      </c>
      <c r="C1996" s="53" t="s">
        <v>17</v>
      </c>
      <c r="D1996" s="53" t="s">
        <v>188</v>
      </c>
      <c r="E1996" s="53" t="s">
        <v>138</v>
      </c>
      <c r="F1996" s="18">
        <v>34151</v>
      </c>
      <c r="G1996" s="19">
        <v>34151</v>
      </c>
      <c r="H1996" s="53" t="s">
        <v>20</v>
      </c>
      <c r="I1996" s="53" t="s">
        <v>69</v>
      </c>
      <c r="J1996" s="53" t="s">
        <v>22</v>
      </c>
      <c r="K1996" s="53" t="s">
        <v>23</v>
      </c>
      <c r="L1996" s="19">
        <f>VLOOKUP($A1996,'FtMyers GTs'!$A:$Z,17,0)</f>
        <v>42522</v>
      </c>
      <c r="M1996" s="50">
        <f>VLOOKUP($A1996,'FtMyers GTs'!$A:$Z,24,0)</f>
        <v>0</v>
      </c>
      <c r="N1996" s="50">
        <f>VLOOKUP($A1996,'FtMyers GTs'!$A:$Z,25,0)</f>
        <v>0</v>
      </c>
      <c r="O1996" s="50">
        <f>VLOOKUP($A1996,'FtMyers GTs'!$A:$Z,26,0)</f>
        <v>0</v>
      </c>
      <c r="P1996" s="50">
        <f t="shared" si="32"/>
        <v>0</v>
      </c>
    </row>
    <row r="1997" spans="1:16" x14ac:dyDescent="0.25">
      <c r="A1997" s="53">
        <v>50105</v>
      </c>
      <c r="B1997" s="53" t="s">
        <v>16</v>
      </c>
      <c r="C1997" s="53" t="s">
        <v>17</v>
      </c>
      <c r="D1997" s="53" t="s">
        <v>188</v>
      </c>
      <c r="E1997" s="53" t="s">
        <v>43</v>
      </c>
      <c r="F1997" s="18">
        <v>34881</v>
      </c>
      <c r="G1997" s="19">
        <v>34881</v>
      </c>
      <c r="H1997" s="53" t="s">
        <v>20</v>
      </c>
      <c r="I1997" s="53" t="s">
        <v>69</v>
      </c>
      <c r="J1997" s="53" t="s">
        <v>22</v>
      </c>
      <c r="K1997" s="53" t="s">
        <v>23</v>
      </c>
      <c r="L1997" s="19">
        <f>VLOOKUP($A1997,'FtMyers GTs'!$A:$Z,17,0)</f>
        <v>42522</v>
      </c>
      <c r="M1997" s="50">
        <f>VLOOKUP($A1997,'FtMyers GTs'!$A:$Z,24,0)</f>
        <v>0</v>
      </c>
      <c r="N1997" s="50">
        <f>VLOOKUP($A1997,'FtMyers GTs'!$A:$Z,25,0)</f>
        <v>0</v>
      </c>
      <c r="O1997" s="50">
        <f>VLOOKUP($A1997,'FtMyers GTs'!$A:$Z,26,0)</f>
        <v>0</v>
      </c>
      <c r="P1997" s="50">
        <f t="shared" si="32"/>
        <v>0</v>
      </c>
    </row>
    <row r="1998" spans="1:16" x14ac:dyDescent="0.25">
      <c r="A1998" s="53">
        <v>50106</v>
      </c>
      <c r="B1998" s="53" t="s">
        <v>16</v>
      </c>
      <c r="C1998" s="53" t="s">
        <v>17</v>
      </c>
      <c r="D1998" s="53" t="s">
        <v>188</v>
      </c>
      <c r="E1998" s="53" t="s">
        <v>189</v>
      </c>
      <c r="F1998" s="18">
        <v>35247</v>
      </c>
      <c r="G1998" s="19">
        <v>35247</v>
      </c>
      <c r="H1998" s="53" t="s">
        <v>20</v>
      </c>
      <c r="I1998" s="53" t="s">
        <v>69</v>
      </c>
      <c r="J1998" s="53" t="s">
        <v>22</v>
      </c>
      <c r="K1998" s="53" t="s">
        <v>23</v>
      </c>
      <c r="L1998" s="19">
        <f>VLOOKUP($A1998,'FtMyers GTs'!$A:$Z,17,0)</f>
        <v>42522</v>
      </c>
      <c r="M1998" s="50">
        <f>VLOOKUP($A1998,'FtMyers GTs'!$A:$Z,24,0)</f>
        <v>0</v>
      </c>
      <c r="N1998" s="50">
        <f>VLOOKUP($A1998,'FtMyers GTs'!$A:$Z,25,0)</f>
        <v>0</v>
      </c>
      <c r="O1998" s="50">
        <f>VLOOKUP($A1998,'FtMyers GTs'!$A:$Z,26,0)</f>
        <v>0</v>
      </c>
      <c r="P1998" s="50">
        <f t="shared" si="32"/>
        <v>0</v>
      </c>
    </row>
    <row r="1999" spans="1:16" x14ac:dyDescent="0.25">
      <c r="A1999" s="53">
        <v>50107</v>
      </c>
      <c r="B1999" s="53" t="s">
        <v>16</v>
      </c>
      <c r="C1999" s="53" t="s">
        <v>17</v>
      </c>
      <c r="D1999" s="53" t="s">
        <v>188</v>
      </c>
      <c r="E1999" s="53" t="s">
        <v>190</v>
      </c>
      <c r="F1999" s="18">
        <v>36342</v>
      </c>
      <c r="G1999" s="19">
        <v>36342</v>
      </c>
      <c r="H1999" s="53" t="s">
        <v>20</v>
      </c>
      <c r="I1999" s="53" t="s">
        <v>69</v>
      </c>
      <c r="J1999" s="53" t="s">
        <v>22</v>
      </c>
      <c r="K1999" s="53" t="s">
        <v>23</v>
      </c>
      <c r="L1999" s="19">
        <f>VLOOKUP($A1999,'FtMyers GTs'!$A:$Z,17,0)</f>
        <v>42522</v>
      </c>
      <c r="M1999" s="50">
        <f>VLOOKUP($A1999,'FtMyers GTs'!$A:$Z,24,0)</f>
        <v>0</v>
      </c>
      <c r="N1999" s="50">
        <f>VLOOKUP($A1999,'FtMyers GTs'!$A:$Z,25,0)</f>
        <v>0</v>
      </c>
      <c r="O1999" s="50">
        <f>VLOOKUP($A1999,'FtMyers GTs'!$A:$Z,26,0)</f>
        <v>0</v>
      </c>
      <c r="P1999" s="50">
        <f t="shared" si="32"/>
        <v>0</v>
      </c>
    </row>
    <row r="2000" spans="1:16" x14ac:dyDescent="0.25">
      <c r="A2000" s="53">
        <v>50108</v>
      </c>
      <c r="B2000" s="53" t="s">
        <v>16</v>
      </c>
      <c r="C2000" s="53" t="s">
        <v>17</v>
      </c>
      <c r="D2000" s="53" t="s">
        <v>188</v>
      </c>
      <c r="E2000" s="53" t="s">
        <v>92</v>
      </c>
      <c r="F2000" s="18">
        <v>36708</v>
      </c>
      <c r="G2000" s="19">
        <v>36708</v>
      </c>
      <c r="H2000" s="53" t="s">
        <v>20</v>
      </c>
      <c r="I2000" s="53" t="s">
        <v>69</v>
      </c>
      <c r="J2000" s="53" t="s">
        <v>22</v>
      </c>
      <c r="K2000" s="53" t="s">
        <v>23</v>
      </c>
      <c r="L2000" s="19">
        <f>VLOOKUP($A2000,'FtMyers GTs'!$A:$Z,17,0)</f>
        <v>42522</v>
      </c>
      <c r="M2000" s="50">
        <f>VLOOKUP($A2000,'FtMyers GTs'!$A:$Z,24,0)</f>
        <v>0</v>
      </c>
      <c r="N2000" s="50">
        <f>VLOOKUP($A2000,'FtMyers GTs'!$A:$Z,25,0)</f>
        <v>0</v>
      </c>
      <c r="O2000" s="50">
        <f>VLOOKUP($A2000,'FtMyers GTs'!$A:$Z,26,0)</f>
        <v>0</v>
      </c>
      <c r="P2000" s="50">
        <f t="shared" si="32"/>
        <v>0</v>
      </c>
    </row>
    <row r="2001" spans="1:16" x14ac:dyDescent="0.25">
      <c r="A2001" s="53">
        <v>50355</v>
      </c>
      <c r="B2001" s="53" t="s">
        <v>16</v>
      </c>
      <c r="C2001" s="53" t="s">
        <v>17</v>
      </c>
      <c r="D2001" s="53" t="s">
        <v>188</v>
      </c>
      <c r="E2001" s="53" t="s">
        <v>189</v>
      </c>
      <c r="F2001" s="18">
        <v>35247</v>
      </c>
      <c r="G2001" s="19">
        <v>35247</v>
      </c>
      <c r="H2001" s="53" t="s">
        <v>20</v>
      </c>
      <c r="I2001" s="53" t="s">
        <v>69</v>
      </c>
      <c r="J2001" s="53" t="s">
        <v>213</v>
      </c>
      <c r="K2001" s="53" t="s">
        <v>23</v>
      </c>
      <c r="L2001" s="19">
        <f>VLOOKUP($A2001,'FtMyers GTs'!$A:$Z,17,0)</f>
        <v>42522</v>
      </c>
      <c r="M2001" s="50">
        <f>VLOOKUP($A2001,'FtMyers GTs'!$A:$Z,24,0)</f>
        <v>0</v>
      </c>
      <c r="N2001" s="50">
        <f>VLOOKUP($A2001,'FtMyers GTs'!$A:$Z,25,0)</f>
        <v>0</v>
      </c>
      <c r="O2001" s="50">
        <f>VLOOKUP($A2001,'FtMyers GTs'!$A:$Z,26,0)</f>
        <v>0</v>
      </c>
      <c r="P2001" s="50">
        <f t="shared" si="32"/>
        <v>0</v>
      </c>
    </row>
    <row r="2002" spans="1:16" x14ac:dyDescent="0.25">
      <c r="A2002" s="53">
        <v>50189</v>
      </c>
      <c r="B2002" s="53" t="s">
        <v>16</v>
      </c>
      <c r="C2002" s="53" t="s">
        <v>17</v>
      </c>
      <c r="D2002" s="53" t="s">
        <v>188</v>
      </c>
      <c r="E2002" s="53" t="s">
        <v>51</v>
      </c>
      <c r="F2002" s="18">
        <v>28672</v>
      </c>
      <c r="G2002" s="19">
        <v>28672</v>
      </c>
      <c r="H2002" s="53" t="s">
        <v>20</v>
      </c>
      <c r="I2002" s="53" t="s">
        <v>69</v>
      </c>
      <c r="J2002" s="53" t="s">
        <v>197</v>
      </c>
      <c r="K2002" s="53" t="s">
        <v>23</v>
      </c>
      <c r="L2002" s="19">
        <f>VLOOKUP($A2002,'FtMyers GTs'!$A:$Z,17,0)</f>
        <v>42522</v>
      </c>
      <c r="M2002" s="50">
        <f>VLOOKUP($A2002,'FtMyers GTs'!$A:$Z,24,0)</f>
        <v>0</v>
      </c>
      <c r="N2002" s="50">
        <f>VLOOKUP($A2002,'FtMyers GTs'!$A:$Z,25,0)</f>
        <v>0</v>
      </c>
      <c r="O2002" s="50">
        <f>VLOOKUP($A2002,'FtMyers GTs'!$A:$Z,26,0)</f>
        <v>0</v>
      </c>
      <c r="P2002" s="50">
        <f t="shared" si="32"/>
        <v>0</v>
      </c>
    </row>
    <row r="2003" spans="1:16" x14ac:dyDescent="0.25">
      <c r="A2003" s="53">
        <v>50173</v>
      </c>
      <c r="B2003" s="53" t="s">
        <v>16</v>
      </c>
      <c r="C2003" s="53" t="s">
        <v>17</v>
      </c>
      <c r="D2003" s="53" t="s">
        <v>188</v>
      </c>
      <c r="E2003" s="53" t="s">
        <v>28</v>
      </c>
      <c r="F2003" s="18">
        <v>27211</v>
      </c>
      <c r="G2003" s="19">
        <v>27211</v>
      </c>
      <c r="H2003" s="53" t="s">
        <v>20</v>
      </c>
      <c r="I2003" s="53" t="s">
        <v>69</v>
      </c>
      <c r="J2003" s="53" t="s">
        <v>196</v>
      </c>
      <c r="K2003" s="53" t="s">
        <v>23</v>
      </c>
      <c r="L2003" s="19">
        <f>VLOOKUP($A2003,'FtMyers GTs'!$A:$Z,17,0)</f>
        <v>42522</v>
      </c>
      <c r="M2003" s="50">
        <f>VLOOKUP($A2003,'FtMyers GTs'!$A:$Z,24,0)</f>
        <v>0</v>
      </c>
      <c r="N2003" s="50">
        <f>VLOOKUP($A2003,'FtMyers GTs'!$A:$Z,25,0)</f>
        <v>0</v>
      </c>
      <c r="O2003" s="50">
        <f>VLOOKUP($A2003,'FtMyers GTs'!$A:$Z,26,0)</f>
        <v>0</v>
      </c>
      <c r="P2003" s="50">
        <f t="shared" si="32"/>
        <v>0</v>
      </c>
    </row>
    <row r="2004" spans="1:16" x14ac:dyDescent="0.25">
      <c r="A2004" s="53">
        <v>50197</v>
      </c>
      <c r="B2004" s="53" t="s">
        <v>16</v>
      </c>
      <c r="C2004" s="53" t="s">
        <v>17</v>
      </c>
      <c r="D2004" s="53" t="s">
        <v>188</v>
      </c>
      <c r="E2004" s="53" t="s">
        <v>138</v>
      </c>
      <c r="F2004" s="18">
        <v>34151</v>
      </c>
      <c r="G2004" s="19">
        <v>34151</v>
      </c>
      <c r="H2004" s="53" t="s">
        <v>20</v>
      </c>
      <c r="I2004" s="53" t="s">
        <v>69</v>
      </c>
      <c r="J2004" s="53" t="s">
        <v>198</v>
      </c>
      <c r="K2004" s="53" t="s">
        <v>23</v>
      </c>
      <c r="L2004" s="19">
        <f>VLOOKUP($A2004,'FtMyers GTs'!$A:$Z,17,0)</f>
        <v>42522</v>
      </c>
      <c r="M2004" s="50">
        <f>VLOOKUP($A2004,'FtMyers GTs'!$A:$Z,24,0)</f>
        <v>0</v>
      </c>
      <c r="N2004" s="50">
        <f>VLOOKUP($A2004,'FtMyers GTs'!$A:$Z,25,0)</f>
        <v>0</v>
      </c>
      <c r="O2004" s="50">
        <f>VLOOKUP($A2004,'FtMyers GTs'!$A:$Z,26,0)</f>
        <v>0</v>
      </c>
      <c r="P2004" s="50">
        <f t="shared" si="32"/>
        <v>0</v>
      </c>
    </row>
    <row r="2005" spans="1:16" x14ac:dyDescent="0.25">
      <c r="A2005" s="53">
        <v>50198</v>
      </c>
      <c r="B2005" s="53" t="s">
        <v>16</v>
      </c>
      <c r="C2005" s="53" t="s">
        <v>17</v>
      </c>
      <c r="D2005" s="53" t="s">
        <v>188</v>
      </c>
      <c r="E2005" s="53" t="s">
        <v>190</v>
      </c>
      <c r="F2005" s="18">
        <v>36342</v>
      </c>
      <c r="G2005" s="19">
        <v>36342</v>
      </c>
      <c r="H2005" s="53" t="s">
        <v>20</v>
      </c>
      <c r="I2005" s="53" t="s">
        <v>69</v>
      </c>
      <c r="J2005" s="53" t="s">
        <v>198</v>
      </c>
      <c r="K2005" s="53" t="s">
        <v>23</v>
      </c>
      <c r="L2005" s="19">
        <f>VLOOKUP($A2005,'FtMyers GTs'!$A:$Z,17,0)</f>
        <v>42522</v>
      </c>
      <c r="M2005" s="50">
        <f>VLOOKUP($A2005,'FtMyers GTs'!$A:$Z,24,0)</f>
        <v>0</v>
      </c>
      <c r="N2005" s="50">
        <f>VLOOKUP($A2005,'FtMyers GTs'!$A:$Z,25,0)</f>
        <v>0</v>
      </c>
      <c r="O2005" s="50">
        <f>VLOOKUP($A2005,'FtMyers GTs'!$A:$Z,26,0)</f>
        <v>0</v>
      </c>
      <c r="P2005" s="50">
        <f t="shared" si="32"/>
        <v>0</v>
      </c>
    </row>
    <row r="2006" spans="1:16" x14ac:dyDescent="0.25">
      <c r="A2006" s="53">
        <v>50199</v>
      </c>
      <c r="B2006" s="53" t="s">
        <v>16</v>
      </c>
      <c r="C2006" s="53" t="s">
        <v>17</v>
      </c>
      <c r="D2006" s="53" t="s">
        <v>188</v>
      </c>
      <c r="E2006" s="53" t="s">
        <v>92</v>
      </c>
      <c r="F2006" s="18">
        <v>36708</v>
      </c>
      <c r="G2006" s="19">
        <v>36708</v>
      </c>
      <c r="H2006" s="53" t="s">
        <v>20</v>
      </c>
      <c r="I2006" s="53" t="s">
        <v>69</v>
      </c>
      <c r="J2006" s="53" t="s">
        <v>198</v>
      </c>
      <c r="K2006" s="53" t="s">
        <v>23</v>
      </c>
      <c r="L2006" s="19">
        <f>VLOOKUP($A2006,'FtMyers GTs'!$A:$Z,17,0)</f>
        <v>42522</v>
      </c>
      <c r="M2006" s="50">
        <f>VLOOKUP($A2006,'FtMyers GTs'!$A:$Z,24,0)</f>
        <v>0</v>
      </c>
      <c r="N2006" s="50">
        <f>VLOOKUP($A2006,'FtMyers GTs'!$A:$Z,25,0)</f>
        <v>0</v>
      </c>
      <c r="O2006" s="50">
        <f>VLOOKUP($A2006,'FtMyers GTs'!$A:$Z,26,0)</f>
        <v>0</v>
      </c>
      <c r="P2006" s="50">
        <f t="shared" si="32"/>
        <v>0</v>
      </c>
    </row>
    <row r="2007" spans="1:16" x14ac:dyDescent="0.25">
      <c r="A2007" s="53">
        <v>30518998</v>
      </c>
      <c r="B2007" s="53" t="s">
        <v>16</v>
      </c>
      <c r="C2007" s="53" t="s">
        <v>17</v>
      </c>
      <c r="D2007" s="53" t="s">
        <v>401</v>
      </c>
      <c r="E2007" s="53" t="s">
        <v>190</v>
      </c>
      <c r="F2007" s="18">
        <v>36342</v>
      </c>
      <c r="G2007" s="19">
        <v>36342</v>
      </c>
      <c r="H2007" s="53" t="s">
        <v>20</v>
      </c>
      <c r="I2007" s="53" t="s">
        <v>69</v>
      </c>
      <c r="J2007" s="53" t="s">
        <v>198</v>
      </c>
      <c r="K2007" s="53" t="s">
        <v>402</v>
      </c>
      <c r="L2007" s="19">
        <f>VLOOKUP($A2007,'FtMyers GTs'!$A:$Z,17,0)</f>
        <v>42522</v>
      </c>
      <c r="M2007" s="50">
        <f>VLOOKUP($A2007,'FtMyers GTs'!$A:$Z,24,0)</f>
        <v>0</v>
      </c>
      <c r="N2007" s="50">
        <f>VLOOKUP($A2007,'FtMyers GTs'!$A:$Z,25,0)</f>
        <v>0</v>
      </c>
      <c r="O2007" s="50">
        <f>VLOOKUP($A2007,'FtMyers GTs'!$A:$Z,26,0)</f>
        <v>0</v>
      </c>
      <c r="P2007" s="50">
        <f t="shared" si="32"/>
        <v>0</v>
      </c>
    </row>
    <row r="2008" spans="1:16" x14ac:dyDescent="0.25">
      <c r="A2008" s="53">
        <v>30519016</v>
      </c>
      <c r="B2008" s="53" t="s">
        <v>16</v>
      </c>
      <c r="C2008" s="53" t="s">
        <v>17</v>
      </c>
      <c r="D2008" s="53" t="s">
        <v>401</v>
      </c>
      <c r="E2008" s="53" t="s">
        <v>92</v>
      </c>
      <c r="F2008" s="18">
        <v>36708</v>
      </c>
      <c r="G2008" s="19">
        <v>36708</v>
      </c>
      <c r="H2008" s="53" t="s">
        <v>20</v>
      </c>
      <c r="I2008" s="53" t="s">
        <v>69</v>
      </c>
      <c r="J2008" s="53" t="s">
        <v>198</v>
      </c>
      <c r="K2008" s="53" t="s">
        <v>402</v>
      </c>
      <c r="L2008" s="19">
        <f>VLOOKUP($A2008,'FtMyers GTs'!$A:$Z,17,0)</f>
        <v>42522</v>
      </c>
      <c r="M2008" s="50">
        <f>VLOOKUP($A2008,'FtMyers GTs'!$A:$Z,24,0)</f>
        <v>0</v>
      </c>
      <c r="N2008" s="50">
        <f>VLOOKUP($A2008,'FtMyers GTs'!$A:$Z,25,0)</f>
        <v>0</v>
      </c>
      <c r="O2008" s="50">
        <f>VLOOKUP($A2008,'FtMyers GTs'!$A:$Z,26,0)</f>
        <v>0</v>
      </c>
      <c r="P2008" s="50">
        <f t="shared" si="32"/>
        <v>0</v>
      </c>
    </row>
    <row r="2009" spans="1:16" x14ac:dyDescent="0.25">
      <c r="A2009" s="53">
        <v>50216</v>
      </c>
      <c r="B2009" s="53" t="s">
        <v>16</v>
      </c>
      <c r="C2009" s="53" t="s">
        <v>17</v>
      </c>
      <c r="D2009" s="53" t="s">
        <v>188</v>
      </c>
      <c r="E2009" s="53" t="s">
        <v>28</v>
      </c>
      <c r="F2009" s="18">
        <v>27211</v>
      </c>
      <c r="G2009" s="19">
        <v>27211</v>
      </c>
      <c r="H2009" s="53" t="s">
        <v>20</v>
      </c>
      <c r="I2009" s="53" t="s">
        <v>69</v>
      </c>
      <c r="J2009" s="53" t="s">
        <v>199</v>
      </c>
      <c r="K2009" s="53" t="s">
        <v>23</v>
      </c>
      <c r="L2009" s="19">
        <f>VLOOKUP($A2009,'FtMyers GTs'!$A:$Z,17,0)</f>
        <v>42522</v>
      </c>
      <c r="M2009" s="50">
        <f>VLOOKUP($A2009,'FtMyers GTs'!$A:$Z,24,0)</f>
        <v>0</v>
      </c>
      <c r="N2009" s="50">
        <f>VLOOKUP($A2009,'FtMyers GTs'!$A:$Z,25,0)</f>
        <v>0</v>
      </c>
      <c r="O2009" s="50">
        <f>VLOOKUP($A2009,'FtMyers GTs'!$A:$Z,26,0)</f>
        <v>0</v>
      </c>
      <c r="P2009" s="50">
        <f t="shared" si="32"/>
        <v>0</v>
      </c>
    </row>
    <row r="2010" spans="1:16" x14ac:dyDescent="0.25">
      <c r="A2010" s="53">
        <v>50231</v>
      </c>
      <c r="B2010" s="53" t="s">
        <v>16</v>
      </c>
      <c r="C2010" s="53" t="s">
        <v>17</v>
      </c>
      <c r="D2010" s="53" t="s">
        <v>188</v>
      </c>
      <c r="E2010" s="53" t="s">
        <v>43</v>
      </c>
      <c r="F2010" s="18">
        <v>34881</v>
      </c>
      <c r="G2010" s="19">
        <v>34881</v>
      </c>
      <c r="H2010" s="53" t="s">
        <v>20</v>
      </c>
      <c r="I2010" s="53" t="s">
        <v>69</v>
      </c>
      <c r="J2010" s="53" t="s">
        <v>201</v>
      </c>
      <c r="K2010" s="53" t="s">
        <v>23</v>
      </c>
      <c r="L2010" s="19">
        <f>VLOOKUP($A2010,'FtMyers GTs'!$A:$Z,17,0)</f>
        <v>42522</v>
      </c>
      <c r="M2010" s="50">
        <f>VLOOKUP($A2010,'FtMyers GTs'!$A:$Z,24,0)</f>
        <v>0</v>
      </c>
      <c r="N2010" s="50">
        <f>VLOOKUP($A2010,'FtMyers GTs'!$A:$Z,25,0)</f>
        <v>0</v>
      </c>
      <c r="O2010" s="50">
        <f>VLOOKUP($A2010,'FtMyers GTs'!$A:$Z,26,0)</f>
        <v>0</v>
      </c>
      <c r="P2010" s="50">
        <f t="shared" si="32"/>
        <v>0</v>
      </c>
    </row>
    <row r="2011" spans="1:16" x14ac:dyDescent="0.25">
      <c r="A2011" s="53">
        <v>50080387</v>
      </c>
      <c r="B2011" s="53" t="s">
        <v>16</v>
      </c>
      <c r="C2011" s="53" t="s">
        <v>236</v>
      </c>
      <c r="D2011" s="53" t="s">
        <v>71</v>
      </c>
      <c r="E2011" s="53" t="s">
        <v>390</v>
      </c>
      <c r="F2011" s="18">
        <v>38322</v>
      </c>
      <c r="G2011" s="19">
        <v>38353</v>
      </c>
      <c r="H2011" s="53" t="s">
        <v>68</v>
      </c>
      <c r="I2011" s="53" t="s">
        <v>48</v>
      </c>
      <c r="J2011" s="53" t="s">
        <v>70</v>
      </c>
      <c r="K2011" s="53" t="s">
        <v>23</v>
      </c>
      <c r="L2011" s="19">
        <f>VLOOKUP($A2011,'FtMyers GTs'!$A:$Z,17,0)</f>
        <v>42522</v>
      </c>
      <c r="M2011" s="50">
        <f>VLOOKUP($A2011,'FtMyers GTs'!$A:$Z,24,0)</f>
        <v>0</v>
      </c>
      <c r="N2011" s="50">
        <f>VLOOKUP($A2011,'FtMyers GTs'!$A:$Z,25,0)</f>
        <v>0</v>
      </c>
      <c r="O2011" s="50">
        <f>VLOOKUP($A2011,'FtMyers GTs'!$A:$Z,26,0)</f>
        <v>0</v>
      </c>
      <c r="P2011" s="50">
        <f t="shared" si="32"/>
        <v>0</v>
      </c>
    </row>
    <row r="2012" spans="1:16" x14ac:dyDescent="0.25">
      <c r="A2012" s="53">
        <v>58737415</v>
      </c>
      <c r="B2012" s="53" t="s">
        <v>16</v>
      </c>
      <c r="C2012" s="53" t="s">
        <v>236</v>
      </c>
      <c r="D2012" s="53" t="s">
        <v>71</v>
      </c>
      <c r="E2012" s="53" t="s">
        <v>391</v>
      </c>
      <c r="F2012" s="18">
        <v>38657</v>
      </c>
      <c r="G2012" s="19">
        <v>38687</v>
      </c>
      <c r="H2012" s="53" t="s">
        <v>68</v>
      </c>
      <c r="I2012" s="53" t="s">
        <v>48</v>
      </c>
      <c r="J2012" s="53" t="s">
        <v>70</v>
      </c>
      <c r="K2012" s="53" t="s">
        <v>23</v>
      </c>
      <c r="L2012" s="19">
        <f>VLOOKUP($A2012,'FtMyers GTs'!$A:$Z,17,0)</f>
        <v>42522</v>
      </c>
      <c r="M2012" s="50">
        <f>VLOOKUP($A2012,'FtMyers GTs'!$A:$Z,24,0)</f>
        <v>0</v>
      </c>
      <c r="N2012" s="50">
        <f>VLOOKUP($A2012,'FtMyers GTs'!$A:$Z,25,0)</f>
        <v>0</v>
      </c>
      <c r="O2012" s="50">
        <f>VLOOKUP($A2012,'FtMyers GTs'!$A:$Z,26,0)</f>
        <v>0</v>
      </c>
      <c r="P2012" s="50">
        <f t="shared" si="32"/>
        <v>0</v>
      </c>
    </row>
    <row r="2013" spans="1:16" x14ac:dyDescent="0.25">
      <c r="A2013" s="53">
        <v>47452313</v>
      </c>
      <c r="B2013" s="53" t="s">
        <v>16</v>
      </c>
      <c r="C2013" s="53" t="s">
        <v>236</v>
      </c>
      <c r="D2013" s="53" t="s">
        <v>71</v>
      </c>
      <c r="E2013" s="53" t="s">
        <v>390</v>
      </c>
      <c r="F2013" s="18">
        <v>38169</v>
      </c>
      <c r="G2013" s="19">
        <v>38200</v>
      </c>
      <c r="H2013" s="53" t="s">
        <v>20</v>
      </c>
      <c r="I2013" s="53" t="s">
        <v>48</v>
      </c>
      <c r="J2013" s="53" t="s">
        <v>241</v>
      </c>
      <c r="K2013" s="53" t="s">
        <v>23</v>
      </c>
      <c r="L2013" s="19">
        <f>VLOOKUP($A2013,'FtMyers GTs'!$A:$Z,17,0)</f>
        <v>42522</v>
      </c>
      <c r="M2013" s="50">
        <f>VLOOKUP($A2013,'FtMyers GTs'!$A:$Z,24,0)</f>
        <v>0</v>
      </c>
      <c r="N2013" s="50">
        <f>VLOOKUP($A2013,'FtMyers GTs'!$A:$Z,25,0)</f>
        <v>0</v>
      </c>
      <c r="O2013" s="50">
        <f>VLOOKUP($A2013,'FtMyers GTs'!$A:$Z,26,0)</f>
        <v>0</v>
      </c>
      <c r="P2013" s="50">
        <f t="shared" si="32"/>
        <v>0</v>
      </c>
    </row>
    <row r="2014" spans="1:16" x14ac:dyDescent="0.25">
      <c r="A2014" s="53">
        <v>47452314</v>
      </c>
      <c r="B2014" s="53" t="s">
        <v>16</v>
      </c>
      <c r="C2014" s="53" t="s">
        <v>236</v>
      </c>
      <c r="D2014" s="53" t="s">
        <v>71</v>
      </c>
      <c r="E2014" s="53" t="s">
        <v>390</v>
      </c>
      <c r="F2014" s="18">
        <v>38169</v>
      </c>
      <c r="G2014" s="19">
        <v>38200</v>
      </c>
      <c r="H2014" s="53" t="s">
        <v>20</v>
      </c>
      <c r="I2014" s="53" t="s">
        <v>48</v>
      </c>
      <c r="J2014" s="53" t="s">
        <v>241</v>
      </c>
      <c r="K2014" s="53" t="s">
        <v>23</v>
      </c>
      <c r="L2014" s="19">
        <f>VLOOKUP($A2014,'FtMyers GTs'!$A:$Z,17,0)</f>
        <v>42522</v>
      </c>
      <c r="M2014" s="50">
        <f>VLOOKUP($A2014,'FtMyers GTs'!$A:$Z,24,0)</f>
        <v>0</v>
      </c>
      <c r="N2014" s="50">
        <f>VLOOKUP($A2014,'FtMyers GTs'!$A:$Z,25,0)</f>
        <v>0</v>
      </c>
      <c r="O2014" s="50">
        <f>VLOOKUP($A2014,'FtMyers GTs'!$A:$Z,26,0)</f>
        <v>0</v>
      </c>
      <c r="P2014" s="50">
        <f t="shared" si="32"/>
        <v>0</v>
      </c>
    </row>
    <row r="2015" spans="1:16" x14ac:dyDescent="0.25">
      <c r="A2015" s="53">
        <v>55179875</v>
      </c>
      <c r="B2015" s="53" t="s">
        <v>16</v>
      </c>
      <c r="C2015" s="53" t="s">
        <v>236</v>
      </c>
      <c r="D2015" s="53" t="s">
        <v>71</v>
      </c>
      <c r="E2015" s="53" t="s">
        <v>391</v>
      </c>
      <c r="F2015" s="18">
        <v>38473</v>
      </c>
      <c r="G2015" s="19">
        <v>38473</v>
      </c>
      <c r="H2015" s="53" t="s">
        <v>20</v>
      </c>
      <c r="I2015" s="53" t="s">
        <v>48</v>
      </c>
      <c r="J2015" s="53" t="s">
        <v>241</v>
      </c>
      <c r="K2015" s="53" t="s">
        <v>23</v>
      </c>
      <c r="L2015" s="19">
        <f>VLOOKUP($A2015,'FtMyers GTs'!$A:$Z,17,0)</f>
        <v>42522</v>
      </c>
      <c r="M2015" s="50">
        <f>VLOOKUP($A2015,'FtMyers GTs'!$A:$Z,24,0)</f>
        <v>0</v>
      </c>
      <c r="N2015" s="50">
        <f>VLOOKUP($A2015,'FtMyers GTs'!$A:$Z,25,0)</f>
        <v>0</v>
      </c>
      <c r="O2015" s="50">
        <f>VLOOKUP($A2015,'FtMyers GTs'!$A:$Z,26,0)</f>
        <v>0</v>
      </c>
      <c r="P2015" s="50">
        <f t="shared" si="32"/>
        <v>0</v>
      </c>
    </row>
    <row r="2016" spans="1:16" x14ac:dyDescent="0.25">
      <c r="A2016" s="53">
        <v>55179886</v>
      </c>
      <c r="B2016" s="53" t="s">
        <v>16</v>
      </c>
      <c r="C2016" s="53" t="s">
        <v>236</v>
      </c>
      <c r="D2016" s="53" t="s">
        <v>71</v>
      </c>
      <c r="E2016" s="53" t="s">
        <v>391</v>
      </c>
      <c r="F2016" s="18">
        <v>38473</v>
      </c>
      <c r="G2016" s="19">
        <v>38473</v>
      </c>
      <c r="H2016" s="53" t="s">
        <v>20</v>
      </c>
      <c r="I2016" s="53" t="s">
        <v>48</v>
      </c>
      <c r="J2016" s="53" t="s">
        <v>241</v>
      </c>
      <c r="K2016" s="53" t="s">
        <v>23</v>
      </c>
      <c r="L2016" s="19">
        <f>VLOOKUP($A2016,'FtMyers GTs'!$A:$Z,17,0)</f>
        <v>42522</v>
      </c>
      <c r="M2016" s="50">
        <f>VLOOKUP($A2016,'FtMyers GTs'!$A:$Z,24,0)</f>
        <v>0</v>
      </c>
      <c r="N2016" s="50">
        <f>VLOOKUP($A2016,'FtMyers GTs'!$A:$Z,25,0)</f>
        <v>0</v>
      </c>
      <c r="O2016" s="50">
        <f>VLOOKUP($A2016,'FtMyers GTs'!$A:$Z,26,0)</f>
        <v>0</v>
      </c>
      <c r="P2016" s="50">
        <f t="shared" si="32"/>
        <v>0</v>
      </c>
    </row>
    <row r="2017" spans="1:16" x14ac:dyDescent="0.25">
      <c r="A2017" s="53">
        <v>55788137</v>
      </c>
      <c r="B2017" s="53" t="s">
        <v>16</v>
      </c>
      <c r="C2017" s="53" t="s">
        <v>236</v>
      </c>
      <c r="D2017" s="53" t="s">
        <v>71</v>
      </c>
      <c r="E2017" s="53" t="s">
        <v>391</v>
      </c>
      <c r="F2017" s="18">
        <v>38353</v>
      </c>
      <c r="G2017" s="19">
        <v>38353</v>
      </c>
      <c r="H2017" s="53" t="s">
        <v>20</v>
      </c>
      <c r="I2017" s="53" t="s">
        <v>48</v>
      </c>
      <c r="J2017" s="53" t="s">
        <v>241</v>
      </c>
      <c r="K2017" s="53" t="s">
        <v>23</v>
      </c>
      <c r="L2017" s="19">
        <f>VLOOKUP($A2017,'FtMyers GTs'!$A:$Z,17,0)</f>
        <v>42522</v>
      </c>
      <c r="M2017" s="50">
        <f>VLOOKUP($A2017,'FtMyers GTs'!$A:$Z,24,0)</f>
        <v>0</v>
      </c>
      <c r="N2017" s="50">
        <f>VLOOKUP($A2017,'FtMyers GTs'!$A:$Z,25,0)</f>
        <v>0</v>
      </c>
      <c r="O2017" s="50">
        <f>VLOOKUP($A2017,'FtMyers GTs'!$A:$Z,26,0)</f>
        <v>0</v>
      </c>
      <c r="P2017" s="50">
        <f t="shared" si="32"/>
        <v>0</v>
      </c>
    </row>
    <row r="2018" spans="1:16" x14ac:dyDescent="0.25">
      <c r="A2018" s="53">
        <v>58584855</v>
      </c>
      <c r="B2018" s="53" t="s">
        <v>16</v>
      </c>
      <c r="C2018" s="53" t="s">
        <v>236</v>
      </c>
      <c r="D2018" s="53" t="s">
        <v>71</v>
      </c>
      <c r="E2018" s="53" t="s">
        <v>391</v>
      </c>
      <c r="F2018" s="18">
        <v>38626</v>
      </c>
      <c r="G2018" s="19">
        <v>38626</v>
      </c>
      <c r="H2018" s="53" t="s">
        <v>20</v>
      </c>
      <c r="I2018" s="53" t="s">
        <v>48</v>
      </c>
      <c r="J2018" s="53" t="s">
        <v>241</v>
      </c>
      <c r="K2018" s="53" t="s">
        <v>23</v>
      </c>
      <c r="L2018" s="19">
        <f>VLOOKUP($A2018,'FtMyers GTs'!$A:$Z,17,0)</f>
        <v>42522</v>
      </c>
      <c r="M2018" s="50">
        <f>VLOOKUP($A2018,'FtMyers GTs'!$A:$Z,24,0)</f>
        <v>0</v>
      </c>
      <c r="N2018" s="50">
        <f>VLOOKUP($A2018,'FtMyers GTs'!$A:$Z,25,0)</f>
        <v>0</v>
      </c>
      <c r="O2018" s="50">
        <f>VLOOKUP($A2018,'FtMyers GTs'!$A:$Z,26,0)</f>
        <v>0</v>
      </c>
      <c r="P2018" s="50">
        <f t="shared" si="32"/>
        <v>0</v>
      </c>
    </row>
    <row r="2019" spans="1:16" x14ac:dyDescent="0.25">
      <c r="A2019" s="53">
        <v>68129532</v>
      </c>
      <c r="B2019" s="53" t="s">
        <v>16</v>
      </c>
      <c r="C2019" s="53" t="s">
        <v>236</v>
      </c>
      <c r="D2019" s="53" t="s">
        <v>71</v>
      </c>
      <c r="E2019" s="53" t="s">
        <v>424</v>
      </c>
      <c r="F2019" s="18">
        <v>38869</v>
      </c>
      <c r="G2019" s="19">
        <v>38869</v>
      </c>
      <c r="H2019" s="53" t="s">
        <v>20</v>
      </c>
      <c r="I2019" s="53" t="s">
        <v>48</v>
      </c>
      <c r="J2019" s="53" t="s">
        <v>241</v>
      </c>
      <c r="K2019" s="53" t="s">
        <v>23</v>
      </c>
      <c r="L2019" s="19">
        <f>VLOOKUP($A2019,'FtMyers GTs'!$A:$Z,17,0)</f>
        <v>42522</v>
      </c>
      <c r="M2019" s="50">
        <f>VLOOKUP($A2019,'FtMyers GTs'!$A:$Z,24,0)</f>
        <v>0</v>
      </c>
      <c r="N2019" s="50">
        <f>VLOOKUP($A2019,'FtMyers GTs'!$A:$Z,25,0)</f>
        <v>0</v>
      </c>
      <c r="O2019" s="50">
        <f>VLOOKUP($A2019,'FtMyers GTs'!$A:$Z,26,0)</f>
        <v>0</v>
      </c>
      <c r="P2019" s="50">
        <f t="shared" si="32"/>
        <v>0</v>
      </c>
    </row>
    <row r="2020" spans="1:16" x14ac:dyDescent="0.25">
      <c r="A2020" s="53">
        <v>71808807</v>
      </c>
      <c r="B2020" s="53" t="s">
        <v>16</v>
      </c>
      <c r="C2020" s="53" t="s">
        <v>236</v>
      </c>
      <c r="D2020" s="53" t="s">
        <v>71</v>
      </c>
      <c r="E2020" s="53" t="s">
        <v>424</v>
      </c>
      <c r="F2020" s="18">
        <v>38930</v>
      </c>
      <c r="G2020" s="19">
        <v>38930</v>
      </c>
      <c r="H2020" s="53" t="s">
        <v>20</v>
      </c>
      <c r="I2020" s="53" t="s">
        <v>48</v>
      </c>
      <c r="J2020" s="53" t="s">
        <v>241</v>
      </c>
      <c r="K2020" s="53" t="s">
        <v>23</v>
      </c>
      <c r="L2020" s="19">
        <f>VLOOKUP($A2020,'FtMyers GTs'!$A:$Z,17,0)</f>
        <v>42522</v>
      </c>
      <c r="M2020" s="50">
        <f>VLOOKUP($A2020,'FtMyers GTs'!$A:$Z,24,0)</f>
        <v>0</v>
      </c>
      <c r="N2020" s="50">
        <f>VLOOKUP($A2020,'FtMyers GTs'!$A:$Z,25,0)</f>
        <v>0</v>
      </c>
      <c r="O2020" s="50">
        <f>VLOOKUP($A2020,'FtMyers GTs'!$A:$Z,26,0)</f>
        <v>0</v>
      </c>
      <c r="P2020" s="50">
        <f t="shared" si="32"/>
        <v>0</v>
      </c>
    </row>
    <row r="2021" spans="1:16" x14ac:dyDescent="0.25">
      <c r="A2021" s="53">
        <v>84916382</v>
      </c>
      <c r="B2021" s="53" t="s">
        <v>16</v>
      </c>
      <c r="C2021" s="53" t="s">
        <v>236</v>
      </c>
      <c r="D2021" s="53" t="s">
        <v>71</v>
      </c>
      <c r="E2021" s="53" t="s">
        <v>393</v>
      </c>
      <c r="F2021" s="18">
        <v>39142</v>
      </c>
      <c r="G2021" s="19">
        <v>39142</v>
      </c>
      <c r="H2021" s="53" t="s">
        <v>20</v>
      </c>
      <c r="I2021" s="53" t="s">
        <v>48</v>
      </c>
      <c r="J2021" s="53" t="s">
        <v>241</v>
      </c>
      <c r="K2021" s="53" t="s">
        <v>23</v>
      </c>
      <c r="L2021" s="19">
        <f>VLOOKUP($A2021,'FtMyers GTs'!$A:$Z,17,0)</f>
        <v>42522</v>
      </c>
      <c r="M2021" s="50">
        <f>VLOOKUP($A2021,'FtMyers GTs'!$A:$Z,24,0)</f>
        <v>0</v>
      </c>
      <c r="N2021" s="50">
        <f>VLOOKUP($A2021,'FtMyers GTs'!$A:$Z,25,0)</f>
        <v>0</v>
      </c>
      <c r="O2021" s="50">
        <f>VLOOKUP($A2021,'FtMyers GTs'!$A:$Z,26,0)</f>
        <v>0</v>
      </c>
      <c r="P2021" s="50">
        <f t="shared" si="32"/>
        <v>0</v>
      </c>
    </row>
    <row r="2022" spans="1:16" x14ac:dyDescent="0.25">
      <c r="A2022" s="53">
        <v>92199845</v>
      </c>
      <c r="B2022" s="53" t="s">
        <v>16</v>
      </c>
      <c r="C2022" s="53" t="s">
        <v>236</v>
      </c>
      <c r="D2022" s="53" t="s">
        <v>71</v>
      </c>
      <c r="E2022" s="53" t="s">
        <v>393</v>
      </c>
      <c r="F2022" s="18">
        <v>39173</v>
      </c>
      <c r="G2022" s="19">
        <v>39173</v>
      </c>
      <c r="H2022" s="53" t="s">
        <v>20</v>
      </c>
      <c r="I2022" s="53" t="s">
        <v>48</v>
      </c>
      <c r="J2022" s="53" t="s">
        <v>241</v>
      </c>
      <c r="K2022" s="53" t="s">
        <v>23</v>
      </c>
      <c r="L2022" s="19">
        <f>VLOOKUP($A2022,'FtMyers GTs'!$A:$Z,17,0)</f>
        <v>42522</v>
      </c>
      <c r="M2022" s="50">
        <f>VLOOKUP($A2022,'FtMyers GTs'!$A:$Z,24,0)</f>
        <v>0</v>
      </c>
      <c r="N2022" s="50">
        <f>VLOOKUP($A2022,'FtMyers GTs'!$A:$Z,25,0)</f>
        <v>0</v>
      </c>
      <c r="O2022" s="50">
        <f>VLOOKUP($A2022,'FtMyers GTs'!$A:$Z,26,0)</f>
        <v>0</v>
      </c>
      <c r="P2022" s="50">
        <f t="shared" ref="P2022:P2085" si="33">+M2022-N2022-O2022</f>
        <v>0</v>
      </c>
    </row>
    <row r="2023" spans="1:16" x14ac:dyDescent="0.25">
      <c r="A2023" s="53">
        <v>47452315</v>
      </c>
      <c r="B2023" s="53" t="s">
        <v>16</v>
      </c>
      <c r="C2023" s="53" t="s">
        <v>236</v>
      </c>
      <c r="D2023" s="53" t="s">
        <v>71</v>
      </c>
      <c r="E2023" s="53" t="s">
        <v>390</v>
      </c>
      <c r="F2023" s="18">
        <v>38169</v>
      </c>
      <c r="G2023" s="19">
        <v>38200</v>
      </c>
      <c r="H2023" s="53" t="s">
        <v>20</v>
      </c>
      <c r="I2023" s="53" t="s">
        <v>48</v>
      </c>
      <c r="J2023" s="53" t="s">
        <v>414</v>
      </c>
      <c r="K2023" s="53" t="s">
        <v>23</v>
      </c>
      <c r="L2023" s="19">
        <f>VLOOKUP($A2023,'FtMyers GTs'!$A:$Z,17,0)</f>
        <v>42522</v>
      </c>
      <c r="M2023" s="50">
        <f>VLOOKUP($A2023,'FtMyers GTs'!$A:$Z,24,0)</f>
        <v>0</v>
      </c>
      <c r="N2023" s="50">
        <f>VLOOKUP($A2023,'FtMyers GTs'!$A:$Z,25,0)</f>
        <v>0</v>
      </c>
      <c r="O2023" s="50">
        <f>VLOOKUP($A2023,'FtMyers GTs'!$A:$Z,26,0)</f>
        <v>0</v>
      </c>
      <c r="P2023" s="50">
        <f t="shared" si="33"/>
        <v>0</v>
      </c>
    </row>
    <row r="2024" spans="1:16" x14ac:dyDescent="0.25">
      <c r="A2024" s="53">
        <v>47452316</v>
      </c>
      <c r="B2024" s="53" t="s">
        <v>16</v>
      </c>
      <c r="C2024" s="53" t="s">
        <v>236</v>
      </c>
      <c r="D2024" s="53" t="s">
        <v>71</v>
      </c>
      <c r="E2024" s="53" t="s">
        <v>390</v>
      </c>
      <c r="F2024" s="18">
        <v>38169</v>
      </c>
      <c r="G2024" s="19">
        <v>38200</v>
      </c>
      <c r="H2024" s="53" t="s">
        <v>20</v>
      </c>
      <c r="I2024" s="53" t="s">
        <v>48</v>
      </c>
      <c r="J2024" s="53" t="s">
        <v>414</v>
      </c>
      <c r="K2024" s="53" t="s">
        <v>23</v>
      </c>
      <c r="L2024" s="19">
        <f>VLOOKUP($A2024,'FtMyers GTs'!$A:$Z,17,0)</f>
        <v>42522</v>
      </c>
      <c r="M2024" s="50">
        <f>VLOOKUP($A2024,'FtMyers GTs'!$A:$Z,24,0)</f>
        <v>0</v>
      </c>
      <c r="N2024" s="50">
        <f>VLOOKUP($A2024,'FtMyers GTs'!$A:$Z,25,0)</f>
        <v>0</v>
      </c>
      <c r="O2024" s="50">
        <f>VLOOKUP($A2024,'FtMyers GTs'!$A:$Z,26,0)</f>
        <v>0</v>
      </c>
      <c r="P2024" s="50">
        <f t="shared" si="33"/>
        <v>0</v>
      </c>
    </row>
    <row r="2025" spans="1:16" x14ac:dyDescent="0.25">
      <c r="A2025" s="53">
        <v>50586316</v>
      </c>
      <c r="B2025" s="53" t="s">
        <v>16</v>
      </c>
      <c r="C2025" s="53" t="s">
        <v>236</v>
      </c>
      <c r="D2025" s="53" t="s">
        <v>71</v>
      </c>
      <c r="E2025" s="53" t="s">
        <v>390</v>
      </c>
      <c r="F2025" s="18">
        <v>38322</v>
      </c>
      <c r="G2025" s="19">
        <v>38353</v>
      </c>
      <c r="H2025" s="53" t="s">
        <v>20</v>
      </c>
      <c r="I2025" s="53" t="s">
        <v>48</v>
      </c>
      <c r="J2025" s="53" t="s">
        <v>414</v>
      </c>
      <c r="K2025" s="53" t="s">
        <v>23</v>
      </c>
      <c r="L2025" s="19">
        <f>VLOOKUP($A2025,'FtMyers GTs'!$A:$Z,17,0)</f>
        <v>42522</v>
      </c>
      <c r="M2025" s="50">
        <f>VLOOKUP($A2025,'FtMyers GTs'!$A:$Z,24,0)</f>
        <v>0</v>
      </c>
      <c r="N2025" s="50">
        <f>VLOOKUP($A2025,'FtMyers GTs'!$A:$Z,25,0)</f>
        <v>0</v>
      </c>
      <c r="O2025" s="50">
        <f>VLOOKUP($A2025,'FtMyers GTs'!$A:$Z,26,0)</f>
        <v>0</v>
      </c>
      <c r="P2025" s="50">
        <f t="shared" si="33"/>
        <v>0</v>
      </c>
    </row>
    <row r="2026" spans="1:16" x14ac:dyDescent="0.25">
      <c r="A2026" s="53">
        <v>55179876</v>
      </c>
      <c r="B2026" s="53" t="s">
        <v>16</v>
      </c>
      <c r="C2026" s="53" t="s">
        <v>236</v>
      </c>
      <c r="D2026" s="53" t="s">
        <v>71</v>
      </c>
      <c r="E2026" s="53" t="s">
        <v>391</v>
      </c>
      <c r="F2026" s="18">
        <v>38473</v>
      </c>
      <c r="G2026" s="19">
        <v>38473</v>
      </c>
      <c r="H2026" s="53" t="s">
        <v>20</v>
      </c>
      <c r="I2026" s="53" t="s">
        <v>48</v>
      </c>
      <c r="J2026" s="53" t="s">
        <v>414</v>
      </c>
      <c r="K2026" s="53" t="s">
        <v>23</v>
      </c>
      <c r="L2026" s="19">
        <f>VLOOKUP($A2026,'FtMyers GTs'!$A:$Z,17,0)</f>
        <v>42522</v>
      </c>
      <c r="M2026" s="50">
        <f>VLOOKUP($A2026,'FtMyers GTs'!$A:$Z,24,0)</f>
        <v>0</v>
      </c>
      <c r="N2026" s="50">
        <f>VLOOKUP($A2026,'FtMyers GTs'!$A:$Z,25,0)</f>
        <v>0</v>
      </c>
      <c r="O2026" s="50">
        <f>VLOOKUP($A2026,'FtMyers GTs'!$A:$Z,26,0)</f>
        <v>0</v>
      </c>
      <c r="P2026" s="50">
        <f t="shared" si="33"/>
        <v>0</v>
      </c>
    </row>
    <row r="2027" spans="1:16" x14ac:dyDescent="0.25">
      <c r="A2027" s="53">
        <v>58584856</v>
      </c>
      <c r="B2027" s="53" t="s">
        <v>16</v>
      </c>
      <c r="C2027" s="53" t="s">
        <v>236</v>
      </c>
      <c r="D2027" s="53" t="s">
        <v>71</v>
      </c>
      <c r="E2027" s="53" t="s">
        <v>391</v>
      </c>
      <c r="F2027" s="18">
        <v>38626</v>
      </c>
      <c r="G2027" s="19">
        <v>38626</v>
      </c>
      <c r="H2027" s="53" t="s">
        <v>20</v>
      </c>
      <c r="I2027" s="53" t="s">
        <v>48</v>
      </c>
      <c r="J2027" s="53" t="s">
        <v>414</v>
      </c>
      <c r="K2027" s="53" t="s">
        <v>23</v>
      </c>
      <c r="L2027" s="19">
        <f>VLOOKUP($A2027,'FtMyers GTs'!$A:$Z,17,0)</f>
        <v>42522</v>
      </c>
      <c r="M2027" s="50">
        <f>VLOOKUP($A2027,'FtMyers GTs'!$A:$Z,24,0)</f>
        <v>0</v>
      </c>
      <c r="N2027" s="50">
        <f>VLOOKUP($A2027,'FtMyers GTs'!$A:$Z,25,0)</f>
        <v>0</v>
      </c>
      <c r="O2027" s="50">
        <f>VLOOKUP($A2027,'FtMyers GTs'!$A:$Z,26,0)</f>
        <v>0</v>
      </c>
      <c r="P2027" s="50">
        <f t="shared" si="33"/>
        <v>0</v>
      </c>
    </row>
    <row r="2028" spans="1:16" x14ac:dyDescent="0.25">
      <c r="A2028" s="53">
        <v>61317679</v>
      </c>
      <c r="B2028" s="53" t="s">
        <v>16</v>
      </c>
      <c r="C2028" s="53" t="s">
        <v>236</v>
      </c>
      <c r="D2028" s="53" t="s">
        <v>71</v>
      </c>
      <c r="E2028" s="53" t="s">
        <v>424</v>
      </c>
      <c r="F2028" s="18">
        <v>38718</v>
      </c>
      <c r="G2028" s="19">
        <v>38749</v>
      </c>
      <c r="H2028" s="53" t="s">
        <v>20</v>
      </c>
      <c r="I2028" s="53" t="s">
        <v>48</v>
      </c>
      <c r="J2028" s="53" t="s">
        <v>414</v>
      </c>
      <c r="K2028" s="53" t="s">
        <v>23</v>
      </c>
      <c r="L2028" s="19">
        <f>VLOOKUP($A2028,'FtMyers GTs'!$A:$Z,17,0)</f>
        <v>42522</v>
      </c>
      <c r="M2028" s="50">
        <f>VLOOKUP($A2028,'FtMyers GTs'!$A:$Z,24,0)</f>
        <v>0</v>
      </c>
      <c r="N2028" s="50">
        <f>VLOOKUP($A2028,'FtMyers GTs'!$A:$Z,25,0)</f>
        <v>0</v>
      </c>
      <c r="O2028" s="50">
        <f>VLOOKUP($A2028,'FtMyers GTs'!$A:$Z,26,0)</f>
        <v>0</v>
      </c>
      <c r="P2028" s="50">
        <f t="shared" si="33"/>
        <v>0</v>
      </c>
    </row>
    <row r="2029" spans="1:16" x14ac:dyDescent="0.25">
      <c r="A2029" s="53">
        <v>68129533</v>
      </c>
      <c r="B2029" s="53" t="s">
        <v>16</v>
      </c>
      <c r="C2029" s="53" t="s">
        <v>236</v>
      </c>
      <c r="D2029" s="53" t="s">
        <v>71</v>
      </c>
      <c r="E2029" s="53" t="s">
        <v>424</v>
      </c>
      <c r="F2029" s="18">
        <v>38869</v>
      </c>
      <c r="G2029" s="19">
        <v>38869</v>
      </c>
      <c r="H2029" s="53" t="s">
        <v>20</v>
      </c>
      <c r="I2029" s="53" t="s">
        <v>48</v>
      </c>
      <c r="J2029" s="53" t="s">
        <v>414</v>
      </c>
      <c r="K2029" s="53" t="s">
        <v>23</v>
      </c>
      <c r="L2029" s="19">
        <f>VLOOKUP($A2029,'FtMyers GTs'!$A:$Z,17,0)</f>
        <v>42522</v>
      </c>
      <c r="M2029" s="50">
        <f>VLOOKUP($A2029,'FtMyers GTs'!$A:$Z,24,0)</f>
        <v>0</v>
      </c>
      <c r="N2029" s="50">
        <f>VLOOKUP($A2029,'FtMyers GTs'!$A:$Z,25,0)</f>
        <v>0</v>
      </c>
      <c r="O2029" s="50">
        <f>VLOOKUP($A2029,'FtMyers GTs'!$A:$Z,26,0)</f>
        <v>0</v>
      </c>
      <c r="P2029" s="50">
        <f t="shared" si="33"/>
        <v>0</v>
      </c>
    </row>
    <row r="2030" spans="1:16" x14ac:dyDescent="0.25">
      <c r="A2030" s="53">
        <v>71808808</v>
      </c>
      <c r="B2030" s="53" t="s">
        <v>16</v>
      </c>
      <c r="C2030" s="53" t="s">
        <v>236</v>
      </c>
      <c r="D2030" s="53" t="s">
        <v>71</v>
      </c>
      <c r="E2030" s="53" t="s">
        <v>424</v>
      </c>
      <c r="F2030" s="18">
        <v>38930</v>
      </c>
      <c r="G2030" s="19">
        <v>38930</v>
      </c>
      <c r="H2030" s="53" t="s">
        <v>20</v>
      </c>
      <c r="I2030" s="53" t="s">
        <v>48</v>
      </c>
      <c r="J2030" s="53" t="s">
        <v>414</v>
      </c>
      <c r="K2030" s="53" t="s">
        <v>23</v>
      </c>
      <c r="L2030" s="19">
        <f>VLOOKUP($A2030,'FtMyers GTs'!$A:$Z,17,0)</f>
        <v>42522</v>
      </c>
      <c r="M2030" s="50">
        <f>VLOOKUP($A2030,'FtMyers GTs'!$A:$Z,24,0)</f>
        <v>0</v>
      </c>
      <c r="N2030" s="50">
        <f>VLOOKUP($A2030,'FtMyers GTs'!$A:$Z,25,0)</f>
        <v>0</v>
      </c>
      <c r="O2030" s="50">
        <f>VLOOKUP($A2030,'FtMyers GTs'!$A:$Z,26,0)</f>
        <v>0</v>
      </c>
      <c r="P2030" s="50">
        <f t="shared" si="33"/>
        <v>0</v>
      </c>
    </row>
    <row r="2031" spans="1:16" x14ac:dyDescent="0.25">
      <c r="A2031" s="53">
        <v>86310587</v>
      </c>
      <c r="B2031" s="53" t="s">
        <v>16</v>
      </c>
      <c r="C2031" s="53" t="s">
        <v>236</v>
      </c>
      <c r="D2031" s="53" t="s">
        <v>71</v>
      </c>
      <c r="E2031" s="53" t="s">
        <v>393</v>
      </c>
      <c r="F2031" s="18">
        <v>39264</v>
      </c>
      <c r="G2031" s="19">
        <v>39295</v>
      </c>
      <c r="H2031" s="53" t="s">
        <v>20</v>
      </c>
      <c r="I2031" s="53" t="s">
        <v>48</v>
      </c>
      <c r="J2031" s="53" t="s">
        <v>414</v>
      </c>
      <c r="K2031" s="53" t="s">
        <v>23</v>
      </c>
      <c r="L2031" s="19">
        <f>VLOOKUP($A2031,'FtMyers GTs'!$A:$Z,17,0)</f>
        <v>42522</v>
      </c>
      <c r="M2031" s="50">
        <f>VLOOKUP($A2031,'FtMyers GTs'!$A:$Z,24,0)</f>
        <v>0</v>
      </c>
      <c r="N2031" s="50">
        <f>VLOOKUP($A2031,'FtMyers GTs'!$A:$Z,25,0)</f>
        <v>0</v>
      </c>
      <c r="O2031" s="50">
        <f>VLOOKUP($A2031,'FtMyers GTs'!$A:$Z,26,0)</f>
        <v>0</v>
      </c>
      <c r="P2031" s="50">
        <f t="shared" si="33"/>
        <v>0</v>
      </c>
    </row>
    <row r="2032" spans="1:16" x14ac:dyDescent="0.25">
      <c r="A2032" s="53">
        <v>47452300</v>
      </c>
      <c r="B2032" s="53" t="s">
        <v>16</v>
      </c>
      <c r="C2032" s="53" t="s">
        <v>236</v>
      </c>
      <c r="D2032" s="53" t="s">
        <v>71</v>
      </c>
      <c r="E2032" s="53" t="s">
        <v>390</v>
      </c>
      <c r="F2032" s="18">
        <v>38169</v>
      </c>
      <c r="G2032" s="19">
        <v>38200</v>
      </c>
      <c r="H2032" s="53" t="s">
        <v>20</v>
      </c>
      <c r="I2032" s="53" t="s">
        <v>48</v>
      </c>
      <c r="J2032" s="53" t="s">
        <v>234</v>
      </c>
      <c r="K2032" s="53" t="s">
        <v>23</v>
      </c>
      <c r="L2032" s="19">
        <f>VLOOKUP($A2032,'FtMyers GTs'!$A:$Z,17,0)</f>
        <v>42522</v>
      </c>
      <c r="M2032" s="50">
        <f>VLOOKUP($A2032,'FtMyers GTs'!$A:$Z,24,0)</f>
        <v>0</v>
      </c>
      <c r="N2032" s="50">
        <f>VLOOKUP($A2032,'FtMyers GTs'!$A:$Z,25,0)</f>
        <v>0</v>
      </c>
      <c r="O2032" s="50">
        <f>VLOOKUP($A2032,'FtMyers GTs'!$A:$Z,26,0)</f>
        <v>0</v>
      </c>
      <c r="P2032" s="50">
        <f t="shared" si="33"/>
        <v>0</v>
      </c>
    </row>
    <row r="2033" spans="1:16" x14ac:dyDescent="0.25">
      <c r="A2033" s="53">
        <v>47452311</v>
      </c>
      <c r="B2033" s="53" t="s">
        <v>16</v>
      </c>
      <c r="C2033" s="53" t="s">
        <v>236</v>
      </c>
      <c r="D2033" s="53" t="s">
        <v>71</v>
      </c>
      <c r="E2033" s="53" t="s">
        <v>390</v>
      </c>
      <c r="F2033" s="18">
        <v>38169</v>
      </c>
      <c r="G2033" s="19">
        <v>38200</v>
      </c>
      <c r="H2033" s="53" t="s">
        <v>20</v>
      </c>
      <c r="I2033" s="53" t="s">
        <v>48</v>
      </c>
      <c r="J2033" s="53" t="s">
        <v>234</v>
      </c>
      <c r="K2033" s="53" t="s">
        <v>23</v>
      </c>
      <c r="L2033" s="19">
        <f>VLOOKUP($A2033,'FtMyers GTs'!$A:$Z,17,0)</f>
        <v>42522</v>
      </c>
      <c r="M2033" s="50">
        <f>VLOOKUP($A2033,'FtMyers GTs'!$A:$Z,24,0)</f>
        <v>0</v>
      </c>
      <c r="N2033" s="50">
        <f>VLOOKUP($A2033,'FtMyers GTs'!$A:$Z,25,0)</f>
        <v>0</v>
      </c>
      <c r="O2033" s="50">
        <f>VLOOKUP($A2033,'FtMyers GTs'!$A:$Z,26,0)</f>
        <v>0</v>
      </c>
      <c r="P2033" s="50">
        <f t="shared" si="33"/>
        <v>0</v>
      </c>
    </row>
    <row r="2034" spans="1:16" x14ac:dyDescent="0.25">
      <c r="A2034" s="53">
        <v>47452312</v>
      </c>
      <c r="B2034" s="53" t="s">
        <v>16</v>
      </c>
      <c r="C2034" s="53" t="s">
        <v>236</v>
      </c>
      <c r="D2034" s="53" t="s">
        <v>71</v>
      </c>
      <c r="E2034" s="53" t="s">
        <v>390</v>
      </c>
      <c r="F2034" s="18">
        <v>38169</v>
      </c>
      <c r="G2034" s="19">
        <v>38200</v>
      </c>
      <c r="H2034" s="53" t="s">
        <v>20</v>
      </c>
      <c r="I2034" s="53" t="s">
        <v>48</v>
      </c>
      <c r="J2034" s="53" t="s">
        <v>234</v>
      </c>
      <c r="K2034" s="53" t="s">
        <v>23</v>
      </c>
      <c r="L2034" s="19">
        <f>VLOOKUP($A2034,'FtMyers GTs'!$A:$Z,17,0)</f>
        <v>42522</v>
      </c>
      <c r="M2034" s="50">
        <f>VLOOKUP($A2034,'FtMyers GTs'!$A:$Z,24,0)</f>
        <v>0</v>
      </c>
      <c r="N2034" s="50">
        <f>VLOOKUP($A2034,'FtMyers GTs'!$A:$Z,25,0)</f>
        <v>0</v>
      </c>
      <c r="O2034" s="50">
        <f>VLOOKUP($A2034,'FtMyers GTs'!$A:$Z,26,0)</f>
        <v>0</v>
      </c>
      <c r="P2034" s="50">
        <f t="shared" si="33"/>
        <v>0</v>
      </c>
    </row>
    <row r="2035" spans="1:16" x14ac:dyDescent="0.25">
      <c r="A2035" s="53">
        <v>55179864</v>
      </c>
      <c r="B2035" s="53" t="s">
        <v>16</v>
      </c>
      <c r="C2035" s="53" t="s">
        <v>236</v>
      </c>
      <c r="D2035" s="53" t="s">
        <v>71</v>
      </c>
      <c r="E2035" s="53" t="s">
        <v>391</v>
      </c>
      <c r="F2035" s="18">
        <v>38473</v>
      </c>
      <c r="G2035" s="19">
        <v>38473</v>
      </c>
      <c r="H2035" s="53" t="s">
        <v>20</v>
      </c>
      <c r="I2035" s="53" t="s">
        <v>48</v>
      </c>
      <c r="J2035" s="53" t="s">
        <v>234</v>
      </c>
      <c r="K2035" s="53" t="s">
        <v>23</v>
      </c>
      <c r="L2035" s="19">
        <f>VLOOKUP($A2035,'FtMyers GTs'!$A:$Z,17,0)</f>
        <v>42522</v>
      </c>
      <c r="M2035" s="50">
        <f>VLOOKUP($A2035,'FtMyers GTs'!$A:$Z,24,0)</f>
        <v>0</v>
      </c>
      <c r="N2035" s="50">
        <f>VLOOKUP($A2035,'FtMyers GTs'!$A:$Z,25,0)</f>
        <v>0</v>
      </c>
      <c r="O2035" s="50">
        <f>VLOOKUP($A2035,'FtMyers GTs'!$A:$Z,26,0)</f>
        <v>0</v>
      </c>
      <c r="P2035" s="50">
        <f t="shared" si="33"/>
        <v>0</v>
      </c>
    </row>
    <row r="2036" spans="1:16" x14ac:dyDescent="0.25">
      <c r="A2036" s="53">
        <v>55179877</v>
      </c>
      <c r="B2036" s="53" t="s">
        <v>16</v>
      </c>
      <c r="C2036" s="53" t="s">
        <v>236</v>
      </c>
      <c r="D2036" s="53" t="s">
        <v>71</v>
      </c>
      <c r="E2036" s="53" t="s">
        <v>391</v>
      </c>
      <c r="F2036" s="18">
        <v>38473</v>
      </c>
      <c r="G2036" s="19">
        <v>38473</v>
      </c>
      <c r="H2036" s="53" t="s">
        <v>20</v>
      </c>
      <c r="I2036" s="53" t="s">
        <v>48</v>
      </c>
      <c r="J2036" s="53" t="s">
        <v>234</v>
      </c>
      <c r="K2036" s="53" t="s">
        <v>23</v>
      </c>
      <c r="L2036" s="19">
        <f>VLOOKUP($A2036,'FtMyers GTs'!$A:$Z,17,0)</f>
        <v>42522</v>
      </c>
      <c r="M2036" s="50">
        <f>VLOOKUP($A2036,'FtMyers GTs'!$A:$Z,24,0)</f>
        <v>0</v>
      </c>
      <c r="N2036" s="50">
        <f>VLOOKUP($A2036,'FtMyers GTs'!$A:$Z,25,0)</f>
        <v>0</v>
      </c>
      <c r="O2036" s="50">
        <f>VLOOKUP($A2036,'FtMyers GTs'!$A:$Z,26,0)</f>
        <v>0</v>
      </c>
      <c r="P2036" s="50">
        <f t="shared" si="33"/>
        <v>0</v>
      </c>
    </row>
    <row r="2037" spans="1:16" x14ac:dyDescent="0.25">
      <c r="A2037" s="53">
        <v>55788126</v>
      </c>
      <c r="B2037" s="53" t="s">
        <v>16</v>
      </c>
      <c r="C2037" s="53" t="s">
        <v>236</v>
      </c>
      <c r="D2037" s="53" t="s">
        <v>71</v>
      </c>
      <c r="E2037" s="53" t="s">
        <v>391</v>
      </c>
      <c r="F2037" s="18">
        <v>38353</v>
      </c>
      <c r="G2037" s="19">
        <v>38353</v>
      </c>
      <c r="H2037" s="53" t="s">
        <v>20</v>
      </c>
      <c r="I2037" s="53" t="s">
        <v>48</v>
      </c>
      <c r="J2037" s="53" t="s">
        <v>234</v>
      </c>
      <c r="K2037" s="53" t="s">
        <v>23</v>
      </c>
      <c r="L2037" s="19">
        <f>VLOOKUP($A2037,'FtMyers GTs'!$A:$Z,17,0)</f>
        <v>42522</v>
      </c>
      <c r="M2037" s="50">
        <f>VLOOKUP($A2037,'FtMyers GTs'!$A:$Z,24,0)</f>
        <v>0</v>
      </c>
      <c r="N2037" s="50">
        <f>VLOOKUP($A2037,'FtMyers GTs'!$A:$Z,25,0)</f>
        <v>0</v>
      </c>
      <c r="O2037" s="50">
        <f>VLOOKUP($A2037,'FtMyers GTs'!$A:$Z,26,0)</f>
        <v>0</v>
      </c>
      <c r="P2037" s="50">
        <f t="shared" si="33"/>
        <v>0</v>
      </c>
    </row>
    <row r="2038" spans="1:16" x14ac:dyDescent="0.25">
      <c r="A2038" s="53">
        <v>58584844</v>
      </c>
      <c r="B2038" s="53" t="s">
        <v>16</v>
      </c>
      <c r="C2038" s="53" t="s">
        <v>236</v>
      </c>
      <c r="D2038" s="53" t="s">
        <v>71</v>
      </c>
      <c r="E2038" s="53" t="s">
        <v>391</v>
      </c>
      <c r="F2038" s="18">
        <v>38626</v>
      </c>
      <c r="G2038" s="19">
        <v>38626</v>
      </c>
      <c r="H2038" s="53" t="s">
        <v>20</v>
      </c>
      <c r="I2038" s="53" t="s">
        <v>48</v>
      </c>
      <c r="J2038" s="53" t="s">
        <v>234</v>
      </c>
      <c r="K2038" s="53" t="s">
        <v>23</v>
      </c>
      <c r="L2038" s="19">
        <f>VLOOKUP($A2038,'FtMyers GTs'!$A:$Z,17,0)</f>
        <v>42522</v>
      </c>
      <c r="M2038" s="50">
        <f>VLOOKUP($A2038,'FtMyers GTs'!$A:$Z,24,0)</f>
        <v>0</v>
      </c>
      <c r="N2038" s="50">
        <f>VLOOKUP($A2038,'FtMyers GTs'!$A:$Z,25,0)</f>
        <v>0</v>
      </c>
      <c r="O2038" s="50">
        <f>VLOOKUP($A2038,'FtMyers GTs'!$A:$Z,26,0)</f>
        <v>0</v>
      </c>
      <c r="P2038" s="50">
        <f t="shared" si="33"/>
        <v>0</v>
      </c>
    </row>
    <row r="2039" spans="1:16" x14ac:dyDescent="0.25">
      <c r="A2039" s="53">
        <v>68129521</v>
      </c>
      <c r="B2039" s="53" t="s">
        <v>16</v>
      </c>
      <c r="C2039" s="53" t="s">
        <v>236</v>
      </c>
      <c r="D2039" s="53" t="s">
        <v>71</v>
      </c>
      <c r="E2039" s="53" t="s">
        <v>424</v>
      </c>
      <c r="F2039" s="18">
        <v>38869</v>
      </c>
      <c r="G2039" s="19">
        <v>38869</v>
      </c>
      <c r="H2039" s="53" t="s">
        <v>20</v>
      </c>
      <c r="I2039" s="53" t="s">
        <v>48</v>
      </c>
      <c r="J2039" s="53" t="s">
        <v>234</v>
      </c>
      <c r="K2039" s="53" t="s">
        <v>23</v>
      </c>
      <c r="L2039" s="19">
        <f>VLOOKUP($A2039,'FtMyers GTs'!$A:$Z,17,0)</f>
        <v>42522</v>
      </c>
      <c r="M2039" s="50">
        <f>VLOOKUP($A2039,'FtMyers GTs'!$A:$Z,24,0)</f>
        <v>0</v>
      </c>
      <c r="N2039" s="50">
        <f>VLOOKUP($A2039,'FtMyers GTs'!$A:$Z,25,0)</f>
        <v>0</v>
      </c>
      <c r="O2039" s="50">
        <f>VLOOKUP($A2039,'FtMyers GTs'!$A:$Z,26,0)</f>
        <v>0</v>
      </c>
      <c r="P2039" s="50">
        <f t="shared" si="33"/>
        <v>0</v>
      </c>
    </row>
    <row r="2040" spans="1:16" x14ac:dyDescent="0.25">
      <c r="A2040" s="53">
        <v>71808794</v>
      </c>
      <c r="B2040" s="53" t="s">
        <v>16</v>
      </c>
      <c r="C2040" s="53" t="s">
        <v>236</v>
      </c>
      <c r="D2040" s="53" t="s">
        <v>71</v>
      </c>
      <c r="E2040" s="53" t="s">
        <v>424</v>
      </c>
      <c r="F2040" s="18">
        <v>38930</v>
      </c>
      <c r="G2040" s="19">
        <v>38930</v>
      </c>
      <c r="H2040" s="53" t="s">
        <v>20</v>
      </c>
      <c r="I2040" s="53" t="s">
        <v>48</v>
      </c>
      <c r="J2040" s="53" t="s">
        <v>234</v>
      </c>
      <c r="K2040" s="53" t="s">
        <v>23</v>
      </c>
      <c r="L2040" s="19">
        <f>VLOOKUP($A2040,'FtMyers GTs'!$A:$Z,17,0)</f>
        <v>42522</v>
      </c>
      <c r="M2040" s="50">
        <f>VLOOKUP($A2040,'FtMyers GTs'!$A:$Z,24,0)</f>
        <v>0</v>
      </c>
      <c r="N2040" s="50">
        <f>VLOOKUP($A2040,'FtMyers GTs'!$A:$Z,25,0)</f>
        <v>0</v>
      </c>
      <c r="O2040" s="50">
        <f>VLOOKUP($A2040,'FtMyers GTs'!$A:$Z,26,0)</f>
        <v>0</v>
      </c>
      <c r="P2040" s="50">
        <f t="shared" si="33"/>
        <v>0</v>
      </c>
    </row>
    <row r="2041" spans="1:16" x14ac:dyDescent="0.25">
      <c r="A2041" s="53">
        <v>84916371</v>
      </c>
      <c r="B2041" s="53" t="s">
        <v>16</v>
      </c>
      <c r="C2041" s="53" t="s">
        <v>236</v>
      </c>
      <c r="D2041" s="53" t="s">
        <v>71</v>
      </c>
      <c r="E2041" s="53" t="s">
        <v>393</v>
      </c>
      <c r="F2041" s="18">
        <v>39142</v>
      </c>
      <c r="G2041" s="19">
        <v>39142</v>
      </c>
      <c r="H2041" s="53" t="s">
        <v>20</v>
      </c>
      <c r="I2041" s="53" t="s">
        <v>48</v>
      </c>
      <c r="J2041" s="53" t="s">
        <v>234</v>
      </c>
      <c r="K2041" s="53" t="s">
        <v>23</v>
      </c>
      <c r="L2041" s="19">
        <f>VLOOKUP($A2041,'FtMyers GTs'!$A:$Z,17,0)</f>
        <v>42522</v>
      </c>
      <c r="M2041" s="50">
        <f>VLOOKUP($A2041,'FtMyers GTs'!$A:$Z,24,0)</f>
        <v>0</v>
      </c>
      <c r="N2041" s="50">
        <f>VLOOKUP($A2041,'FtMyers GTs'!$A:$Z,25,0)</f>
        <v>0</v>
      </c>
      <c r="O2041" s="50">
        <f>VLOOKUP($A2041,'FtMyers GTs'!$A:$Z,26,0)</f>
        <v>0</v>
      </c>
      <c r="P2041" s="50">
        <f t="shared" si="33"/>
        <v>0</v>
      </c>
    </row>
    <row r="2042" spans="1:16" x14ac:dyDescent="0.25">
      <c r="A2042" s="53">
        <v>92199848</v>
      </c>
      <c r="B2042" s="53" t="s">
        <v>16</v>
      </c>
      <c r="C2042" s="53" t="s">
        <v>236</v>
      </c>
      <c r="D2042" s="53" t="s">
        <v>71</v>
      </c>
      <c r="E2042" s="53" t="s">
        <v>393</v>
      </c>
      <c r="F2042" s="18">
        <v>39173</v>
      </c>
      <c r="G2042" s="19">
        <v>39173</v>
      </c>
      <c r="H2042" s="53" t="s">
        <v>20</v>
      </c>
      <c r="I2042" s="53" t="s">
        <v>48</v>
      </c>
      <c r="J2042" s="53" t="s">
        <v>234</v>
      </c>
      <c r="K2042" s="53" t="s">
        <v>23</v>
      </c>
      <c r="L2042" s="19">
        <f>VLOOKUP($A2042,'FtMyers GTs'!$A:$Z,17,0)</f>
        <v>42522</v>
      </c>
      <c r="M2042" s="50">
        <f>VLOOKUP($A2042,'FtMyers GTs'!$A:$Z,24,0)</f>
        <v>0</v>
      </c>
      <c r="N2042" s="50">
        <f>VLOOKUP($A2042,'FtMyers GTs'!$A:$Z,25,0)</f>
        <v>0</v>
      </c>
      <c r="O2042" s="50">
        <f>VLOOKUP($A2042,'FtMyers GTs'!$A:$Z,26,0)</f>
        <v>0</v>
      </c>
      <c r="P2042" s="50">
        <f t="shared" si="33"/>
        <v>0</v>
      </c>
    </row>
    <row r="2043" spans="1:16" x14ac:dyDescent="0.25">
      <c r="A2043" s="53">
        <v>76029400</v>
      </c>
      <c r="B2043" s="53" t="s">
        <v>16</v>
      </c>
      <c r="C2043" s="53" t="s">
        <v>236</v>
      </c>
      <c r="D2043" s="53" t="s">
        <v>71</v>
      </c>
      <c r="E2043" s="53" t="s">
        <v>393</v>
      </c>
      <c r="F2043" s="18">
        <v>39114</v>
      </c>
      <c r="G2043" s="19">
        <v>39083</v>
      </c>
      <c r="H2043" s="53" t="s">
        <v>20</v>
      </c>
      <c r="I2043" s="53" t="s">
        <v>48</v>
      </c>
      <c r="J2043" s="53" t="s">
        <v>243</v>
      </c>
      <c r="K2043" s="53" t="s">
        <v>23</v>
      </c>
      <c r="L2043" s="19">
        <f>VLOOKUP($A2043,'FtMyers GTs'!$A:$Z,17,0)</f>
        <v>42522</v>
      </c>
      <c r="M2043" s="50">
        <f>VLOOKUP($A2043,'FtMyers GTs'!$A:$Z,24,0)</f>
        <v>0</v>
      </c>
      <c r="N2043" s="50">
        <f>VLOOKUP($A2043,'FtMyers GTs'!$A:$Z,25,0)</f>
        <v>0</v>
      </c>
      <c r="O2043" s="50">
        <f>VLOOKUP($A2043,'FtMyers GTs'!$A:$Z,26,0)</f>
        <v>0</v>
      </c>
      <c r="P2043" s="50">
        <f t="shared" si="33"/>
        <v>0</v>
      </c>
    </row>
    <row r="2044" spans="1:16" x14ac:dyDescent="0.25">
      <c r="A2044" s="53">
        <v>50586331</v>
      </c>
      <c r="B2044" s="53" t="s">
        <v>16</v>
      </c>
      <c r="C2044" s="53" t="s">
        <v>236</v>
      </c>
      <c r="D2044" s="53" t="s">
        <v>71</v>
      </c>
      <c r="E2044" s="53" t="s">
        <v>390</v>
      </c>
      <c r="F2044" s="18">
        <v>38322</v>
      </c>
      <c r="G2044" s="19">
        <v>38353</v>
      </c>
      <c r="H2044" s="53" t="s">
        <v>20</v>
      </c>
      <c r="I2044" s="53" t="s">
        <v>48</v>
      </c>
      <c r="J2044" s="53" t="s">
        <v>246</v>
      </c>
      <c r="K2044" s="53" t="s">
        <v>23</v>
      </c>
      <c r="L2044" s="19">
        <f>VLOOKUP($A2044,'FtMyers GTs'!$A:$Z,17,0)</f>
        <v>42522</v>
      </c>
      <c r="M2044" s="50">
        <f>VLOOKUP($A2044,'FtMyers GTs'!$A:$Z,24,0)</f>
        <v>0</v>
      </c>
      <c r="N2044" s="50">
        <f>VLOOKUP($A2044,'FtMyers GTs'!$A:$Z,25,0)</f>
        <v>0</v>
      </c>
      <c r="O2044" s="50">
        <f>VLOOKUP($A2044,'FtMyers GTs'!$A:$Z,26,0)</f>
        <v>0</v>
      </c>
      <c r="P2044" s="50">
        <f t="shared" si="33"/>
        <v>0</v>
      </c>
    </row>
    <row r="2045" spans="1:16" x14ac:dyDescent="0.25">
      <c r="A2045" s="53">
        <v>59835392</v>
      </c>
      <c r="B2045" s="53" t="s">
        <v>16</v>
      </c>
      <c r="C2045" s="53" t="s">
        <v>236</v>
      </c>
      <c r="D2045" s="53" t="s">
        <v>71</v>
      </c>
      <c r="E2045" s="53" t="s">
        <v>391</v>
      </c>
      <c r="F2045" s="18">
        <v>38657</v>
      </c>
      <c r="G2045" s="19">
        <v>38687</v>
      </c>
      <c r="H2045" s="53" t="s">
        <v>20</v>
      </c>
      <c r="I2045" s="53" t="s">
        <v>48</v>
      </c>
      <c r="J2045" s="53" t="s">
        <v>246</v>
      </c>
      <c r="K2045" s="53" t="s">
        <v>23</v>
      </c>
      <c r="L2045" s="19">
        <f>VLOOKUP($A2045,'FtMyers GTs'!$A:$Z,17,0)</f>
        <v>42522</v>
      </c>
      <c r="M2045" s="50">
        <f>VLOOKUP($A2045,'FtMyers GTs'!$A:$Z,24,0)</f>
        <v>0</v>
      </c>
      <c r="N2045" s="50">
        <f>VLOOKUP($A2045,'FtMyers GTs'!$A:$Z,25,0)</f>
        <v>0</v>
      </c>
      <c r="O2045" s="50">
        <f>VLOOKUP($A2045,'FtMyers GTs'!$A:$Z,26,0)</f>
        <v>0</v>
      </c>
      <c r="P2045" s="50">
        <f t="shared" si="33"/>
        <v>0</v>
      </c>
    </row>
    <row r="2046" spans="1:16" x14ac:dyDescent="0.25">
      <c r="A2046" s="53">
        <v>51105</v>
      </c>
      <c r="B2046" s="53" t="s">
        <v>16</v>
      </c>
      <c r="C2046" s="53" t="s">
        <v>236</v>
      </c>
      <c r="D2046" s="53" t="s">
        <v>71</v>
      </c>
      <c r="E2046" s="53" t="s">
        <v>38</v>
      </c>
      <c r="F2046" s="18">
        <v>33786</v>
      </c>
      <c r="G2046" s="19">
        <v>33786</v>
      </c>
      <c r="H2046" s="53" t="s">
        <v>20</v>
      </c>
      <c r="I2046" s="53" t="s">
        <v>48</v>
      </c>
      <c r="J2046" s="53" t="s">
        <v>235</v>
      </c>
      <c r="K2046" s="53" t="s">
        <v>23</v>
      </c>
      <c r="L2046" s="19">
        <f>VLOOKUP($A2046,'FtMyers GTs'!$A:$Z,17,0)</f>
        <v>42522</v>
      </c>
      <c r="M2046" s="50">
        <f>VLOOKUP($A2046,'FtMyers GTs'!$A:$Z,24,0)</f>
        <v>0</v>
      </c>
      <c r="N2046" s="50">
        <f>VLOOKUP($A2046,'FtMyers GTs'!$A:$Z,25,0)</f>
        <v>0</v>
      </c>
      <c r="O2046" s="50">
        <f>VLOOKUP($A2046,'FtMyers GTs'!$A:$Z,26,0)</f>
        <v>0</v>
      </c>
      <c r="P2046" s="50">
        <f t="shared" si="33"/>
        <v>0</v>
      </c>
    </row>
    <row r="2047" spans="1:16" x14ac:dyDescent="0.25">
      <c r="A2047" s="53">
        <v>51106</v>
      </c>
      <c r="B2047" s="53" t="s">
        <v>16</v>
      </c>
      <c r="C2047" s="53" t="s">
        <v>236</v>
      </c>
      <c r="D2047" s="53" t="s">
        <v>71</v>
      </c>
      <c r="E2047" s="53" t="s">
        <v>38</v>
      </c>
      <c r="F2047" s="18">
        <v>33786</v>
      </c>
      <c r="G2047" s="19">
        <v>33786</v>
      </c>
      <c r="H2047" s="53" t="s">
        <v>20</v>
      </c>
      <c r="I2047" s="53" t="s">
        <v>48</v>
      </c>
      <c r="J2047" s="53" t="s">
        <v>235</v>
      </c>
      <c r="K2047" s="53" t="s">
        <v>23</v>
      </c>
      <c r="L2047" s="19">
        <f>VLOOKUP($A2047,'FtMyers GTs'!$A:$Z,17,0)</f>
        <v>42522</v>
      </c>
      <c r="M2047" s="50">
        <f>VLOOKUP($A2047,'FtMyers GTs'!$A:$Z,24,0)</f>
        <v>0</v>
      </c>
      <c r="N2047" s="50">
        <f>VLOOKUP($A2047,'FtMyers GTs'!$A:$Z,25,0)</f>
        <v>0</v>
      </c>
      <c r="O2047" s="50">
        <f>VLOOKUP($A2047,'FtMyers GTs'!$A:$Z,26,0)</f>
        <v>0</v>
      </c>
      <c r="P2047" s="50">
        <f t="shared" si="33"/>
        <v>0</v>
      </c>
    </row>
    <row r="2048" spans="1:16" x14ac:dyDescent="0.25">
      <c r="A2048" s="53">
        <v>77171112</v>
      </c>
      <c r="B2048" s="53" t="s">
        <v>16</v>
      </c>
      <c r="C2048" s="53" t="s">
        <v>236</v>
      </c>
      <c r="D2048" s="53" t="s">
        <v>71</v>
      </c>
      <c r="E2048" s="53" t="s">
        <v>393</v>
      </c>
      <c r="F2048" s="18">
        <v>39203</v>
      </c>
      <c r="G2048" s="19">
        <v>39234</v>
      </c>
      <c r="H2048" s="53" t="s">
        <v>20</v>
      </c>
      <c r="I2048" s="53" t="s">
        <v>48</v>
      </c>
      <c r="J2048" s="53" t="s">
        <v>237</v>
      </c>
      <c r="K2048" s="53" t="s">
        <v>23</v>
      </c>
      <c r="L2048" s="19">
        <f>VLOOKUP($A2048,'FtMyers GTs'!$A:$Z,17,0)</f>
        <v>42522</v>
      </c>
      <c r="M2048" s="50">
        <f>VLOOKUP($A2048,'FtMyers GTs'!$A:$Z,24,0)</f>
        <v>0</v>
      </c>
      <c r="N2048" s="50">
        <f>VLOOKUP($A2048,'FtMyers GTs'!$A:$Z,25,0)</f>
        <v>0</v>
      </c>
      <c r="O2048" s="50">
        <f>VLOOKUP($A2048,'FtMyers GTs'!$A:$Z,26,0)</f>
        <v>0</v>
      </c>
      <c r="P2048" s="50">
        <f t="shared" si="33"/>
        <v>0</v>
      </c>
    </row>
    <row r="2049" spans="1:16" x14ac:dyDescent="0.25">
      <c r="A2049" s="53">
        <v>77171123</v>
      </c>
      <c r="B2049" s="53" t="s">
        <v>16</v>
      </c>
      <c r="C2049" s="53" t="s">
        <v>236</v>
      </c>
      <c r="D2049" s="53" t="s">
        <v>71</v>
      </c>
      <c r="E2049" s="53" t="s">
        <v>393</v>
      </c>
      <c r="F2049" s="18">
        <v>39203</v>
      </c>
      <c r="G2049" s="19">
        <v>39234</v>
      </c>
      <c r="H2049" s="53" t="s">
        <v>20</v>
      </c>
      <c r="I2049" s="53" t="s">
        <v>48</v>
      </c>
      <c r="J2049" s="53" t="s">
        <v>237</v>
      </c>
      <c r="K2049" s="53" t="s">
        <v>23</v>
      </c>
      <c r="L2049" s="19">
        <f>VLOOKUP($A2049,'FtMyers GTs'!$A:$Z,17,0)</f>
        <v>42522</v>
      </c>
      <c r="M2049" s="50">
        <f>VLOOKUP($A2049,'FtMyers GTs'!$A:$Z,24,0)</f>
        <v>0</v>
      </c>
      <c r="N2049" s="50">
        <f>VLOOKUP($A2049,'FtMyers GTs'!$A:$Z,25,0)</f>
        <v>0</v>
      </c>
      <c r="O2049" s="50">
        <f>VLOOKUP($A2049,'FtMyers GTs'!$A:$Z,26,0)</f>
        <v>0</v>
      </c>
      <c r="P2049" s="50">
        <f t="shared" si="33"/>
        <v>0</v>
      </c>
    </row>
    <row r="2050" spans="1:16" x14ac:dyDescent="0.25">
      <c r="A2050" s="53">
        <v>77171124</v>
      </c>
      <c r="B2050" s="53" t="s">
        <v>16</v>
      </c>
      <c r="C2050" s="53" t="s">
        <v>236</v>
      </c>
      <c r="D2050" s="53" t="s">
        <v>71</v>
      </c>
      <c r="E2050" s="53" t="s">
        <v>393</v>
      </c>
      <c r="F2050" s="18">
        <v>39203</v>
      </c>
      <c r="G2050" s="19">
        <v>39234</v>
      </c>
      <c r="H2050" s="53" t="s">
        <v>20</v>
      </c>
      <c r="I2050" s="53" t="s">
        <v>48</v>
      </c>
      <c r="J2050" s="53" t="s">
        <v>237</v>
      </c>
      <c r="K2050" s="53" t="s">
        <v>23</v>
      </c>
      <c r="L2050" s="19">
        <f>VLOOKUP($A2050,'FtMyers GTs'!$A:$Z,17,0)</f>
        <v>42522</v>
      </c>
      <c r="M2050" s="50">
        <f>VLOOKUP($A2050,'FtMyers GTs'!$A:$Z,24,0)</f>
        <v>0</v>
      </c>
      <c r="N2050" s="50">
        <f>VLOOKUP($A2050,'FtMyers GTs'!$A:$Z,25,0)</f>
        <v>0</v>
      </c>
      <c r="O2050" s="50">
        <f>VLOOKUP($A2050,'FtMyers GTs'!$A:$Z,26,0)</f>
        <v>0</v>
      </c>
      <c r="P2050" s="50">
        <f t="shared" si="33"/>
        <v>0</v>
      </c>
    </row>
    <row r="2051" spans="1:16" x14ac:dyDescent="0.25">
      <c r="A2051" s="53">
        <v>81639953</v>
      </c>
      <c r="B2051" s="53" t="s">
        <v>16</v>
      </c>
      <c r="C2051" s="53" t="s">
        <v>236</v>
      </c>
      <c r="D2051" s="53" t="s">
        <v>71</v>
      </c>
      <c r="E2051" s="53" t="s">
        <v>393</v>
      </c>
      <c r="F2051" s="18">
        <v>39203</v>
      </c>
      <c r="G2051" s="19">
        <v>39234</v>
      </c>
      <c r="H2051" s="53" t="s">
        <v>20</v>
      </c>
      <c r="I2051" s="53" t="s">
        <v>48</v>
      </c>
      <c r="J2051" s="53" t="s">
        <v>237</v>
      </c>
      <c r="K2051" s="53" t="s">
        <v>23</v>
      </c>
      <c r="L2051" s="19">
        <f>VLOOKUP($A2051,'FtMyers GTs'!$A:$Z,17,0)</f>
        <v>42522</v>
      </c>
      <c r="M2051" s="50">
        <f>VLOOKUP($A2051,'FtMyers GTs'!$A:$Z,24,0)</f>
        <v>0</v>
      </c>
      <c r="N2051" s="50">
        <f>VLOOKUP($A2051,'FtMyers GTs'!$A:$Z,25,0)</f>
        <v>0</v>
      </c>
      <c r="O2051" s="50">
        <f>VLOOKUP($A2051,'FtMyers GTs'!$A:$Z,26,0)</f>
        <v>0</v>
      </c>
      <c r="P2051" s="50">
        <f t="shared" si="33"/>
        <v>0</v>
      </c>
    </row>
    <row r="2052" spans="1:16" x14ac:dyDescent="0.25">
      <c r="A2052" s="53">
        <v>81639956</v>
      </c>
      <c r="B2052" s="53" t="s">
        <v>16</v>
      </c>
      <c r="C2052" s="53" t="s">
        <v>236</v>
      </c>
      <c r="D2052" s="53" t="s">
        <v>71</v>
      </c>
      <c r="E2052" s="53" t="s">
        <v>393</v>
      </c>
      <c r="F2052" s="18">
        <v>39203</v>
      </c>
      <c r="G2052" s="19">
        <v>39234</v>
      </c>
      <c r="H2052" s="53" t="s">
        <v>20</v>
      </c>
      <c r="I2052" s="53" t="s">
        <v>48</v>
      </c>
      <c r="J2052" s="53" t="s">
        <v>237</v>
      </c>
      <c r="K2052" s="53" t="s">
        <v>23</v>
      </c>
      <c r="L2052" s="19">
        <f>VLOOKUP($A2052,'FtMyers GTs'!$A:$Z,17,0)</f>
        <v>42522</v>
      </c>
      <c r="M2052" s="50">
        <f>VLOOKUP($A2052,'FtMyers GTs'!$A:$Z,24,0)</f>
        <v>0</v>
      </c>
      <c r="N2052" s="50">
        <f>VLOOKUP($A2052,'FtMyers GTs'!$A:$Z,25,0)</f>
        <v>0</v>
      </c>
      <c r="O2052" s="50">
        <f>VLOOKUP($A2052,'FtMyers GTs'!$A:$Z,26,0)</f>
        <v>0</v>
      </c>
      <c r="P2052" s="50">
        <f t="shared" si="33"/>
        <v>0</v>
      </c>
    </row>
    <row r="2053" spans="1:16" x14ac:dyDescent="0.25">
      <c r="A2053" s="53">
        <v>81639959</v>
      </c>
      <c r="B2053" s="53" t="s">
        <v>16</v>
      </c>
      <c r="C2053" s="53" t="s">
        <v>236</v>
      </c>
      <c r="D2053" s="53" t="s">
        <v>71</v>
      </c>
      <c r="E2053" s="53" t="s">
        <v>393</v>
      </c>
      <c r="F2053" s="18">
        <v>39203</v>
      </c>
      <c r="G2053" s="19">
        <v>39234</v>
      </c>
      <c r="H2053" s="53" t="s">
        <v>20</v>
      </c>
      <c r="I2053" s="53" t="s">
        <v>48</v>
      </c>
      <c r="J2053" s="53" t="s">
        <v>237</v>
      </c>
      <c r="K2053" s="53" t="s">
        <v>23</v>
      </c>
      <c r="L2053" s="19">
        <f>VLOOKUP($A2053,'FtMyers GTs'!$A:$Z,17,0)</f>
        <v>42522</v>
      </c>
      <c r="M2053" s="50">
        <f>VLOOKUP($A2053,'FtMyers GTs'!$A:$Z,24,0)</f>
        <v>0</v>
      </c>
      <c r="N2053" s="50">
        <f>VLOOKUP($A2053,'FtMyers GTs'!$A:$Z,25,0)</f>
        <v>0</v>
      </c>
      <c r="O2053" s="50">
        <f>VLOOKUP($A2053,'FtMyers GTs'!$A:$Z,26,0)</f>
        <v>0</v>
      </c>
      <c r="P2053" s="50">
        <f t="shared" si="33"/>
        <v>0</v>
      </c>
    </row>
    <row r="2054" spans="1:16" x14ac:dyDescent="0.25">
      <c r="A2054" s="53">
        <v>50586328</v>
      </c>
      <c r="B2054" s="53" t="s">
        <v>16</v>
      </c>
      <c r="C2054" s="53" t="s">
        <v>236</v>
      </c>
      <c r="D2054" s="53" t="s">
        <v>71</v>
      </c>
      <c r="E2054" s="53" t="s">
        <v>390</v>
      </c>
      <c r="F2054" s="18">
        <v>38322</v>
      </c>
      <c r="G2054" s="19">
        <v>38353</v>
      </c>
      <c r="H2054" s="53" t="s">
        <v>20</v>
      </c>
      <c r="I2054" s="53" t="s">
        <v>48</v>
      </c>
      <c r="J2054" s="53" t="s">
        <v>244</v>
      </c>
      <c r="K2054" s="53" t="s">
        <v>23</v>
      </c>
      <c r="L2054" s="19">
        <f>VLOOKUP($A2054,'FtMyers GTs'!$A:$Z,17,0)</f>
        <v>42522</v>
      </c>
      <c r="M2054" s="50">
        <f>VLOOKUP($A2054,'FtMyers GTs'!$A:$Z,24,0)</f>
        <v>0</v>
      </c>
      <c r="N2054" s="50">
        <f>VLOOKUP($A2054,'FtMyers GTs'!$A:$Z,25,0)</f>
        <v>0</v>
      </c>
      <c r="O2054" s="50">
        <f>VLOOKUP($A2054,'FtMyers GTs'!$A:$Z,26,0)</f>
        <v>0</v>
      </c>
      <c r="P2054" s="50">
        <f t="shared" si="33"/>
        <v>0</v>
      </c>
    </row>
    <row r="2055" spans="1:16" x14ac:dyDescent="0.25">
      <c r="A2055" s="53">
        <v>50586329</v>
      </c>
      <c r="B2055" s="53" t="s">
        <v>16</v>
      </c>
      <c r="C2055" s="53" t="s">
        <v>236</v>
      </c>
      <c r="D2055" s="53" t="s">
        <v>71</v>
      </c>
      <c r="E2055" s="53" t="s">
        <v>390</v>
      </c>
      <c r="F2055" s="18">
        <v>38322</v>
      </c>
      <c r="G2055" s="19">
        <v>38353</v>
      </c>
      <c r="H2055" s="53" t="s">
        <v>20</v>
      </c>
      <c r="I2055" s="53" t="s">
        <v>48</v>
      </c>
      <c r="J2055" s="53" t="s">
        <v>244</v>
      </c>
      <c r="K2055" s="53" t="s">
        <v>23</v>
      </c>
      <c r="L2055" s="19">
        <f>VLOOKUP($A2055,'FtMyers GTs'!$A:$Z,17,0)</f>
        <v>42522</v>
      </c>
      <c r="M2055" s="50">
        <f>VLOOKUP($A2055,'FtMyers GTs'!$A:$Z,24,0)</f>
        <v>0</v>
      </c>
      <c r="N2055" s="50">
        <f>VLOOKUP($A2055,'FtMyers GTs'!$A:$Z,25,0)</f>
        <v>0</v>
      </c>
      <c r="O2055" s="50">
        <f>VLOOKUP($A2055,'FtMyers GTs'!$A:$Z,26,0)</f>
        <v>0</v>
      </c>
      <c r="P2055" s="50">
        <f t="shared" si="33"/>
        <v>0</v>
      </c>
    </row>
    <row r="2056" spans="1:16" x14ac:dyDescent="0.25">
      <c r="A2056" s="53">
        <v>59835379</v>
      </c>
      <c r="B2056" s="53" t="s">
        <v>16</v>
      </c>
      <c r="C2056" s="53" t="s">
        <v>236</v>
      </c>
      <c r="D2056" s="53" t="s">
        <v>71</v>
      </c>
      <c r="E2056" s="53" t="s">
        <v>391</v>
      </c>
      <c r="F2056" s="18">
        <v>38657</v>
      </c>
      <c r="G2056" s="19">
        <v>38687</v>
      </c>
      <c r="H2056" s="53" t="s">
        <v>20</v>
      </c>
      <c r="I2056" s="53" t="s">
        <v>48</v>
      </c>
      <c r="J2056" s="53" t="s">
        <v>244</v>
      </c>
      <c r="K2056" s="53" t="s">
        <v>23</v>
      </c>
      <c r="L2056" s="19">
        <f>VLOOKUP($A2056,'FtMyers GTs'!$A:$Z,17,0)</f>
        <v>42522</v>
      </c>
      <c r="M2056" s="50">
        <f>VLOOKUP($A2056,'FtMyers GTs'!$A:$Z,24,0)</f>
        <v>0</v>
      </c>
      <c r="N2056" s="50">
        <f>VLOOKUP($A2056,'FtMyers GTs'!$A:$Z,25,0)</f>
        <v>0</v>
      </c>
      <c r="O2056" s="50">
        <f>VLOOKUP($A2056,'FtMyers GTs'!$A:$Z,26,0)</f>
        <v>0</v>
      </c>
      <c r="P2056" s="50">
        <f t="shared" si="33"/>
        <v>0</v>
      </c>
    </row>
    <row r="2057" spans="1:16" x14ac:dyDescent="0.25">
      <c r="A2057" s="53">
        <v>59835389</v>
      </c>
      <c r="B2057" s="53" t="s">
        <v>16</v>
      </c>
      <c r="C2057" s="53" t="s">
        <v>236</v>
      </c>
      <c r="D2057" s="53" t="s">
        <v>71</v>
      </c>
      <c r="E2057" s="53" t="s">
        <v>391</v>
      </c>
      <c r="F2057" s="18">
        <v>38657</v>
      </c>
      <c r="G2057" s="19">
        <v>38687</v>
      </c>
      <c r="H2057" s="53" t="s">
        <v>20</v>
      </c>
      <c r="I2057" s="53" t="s">
        <v>48</v>
      </c>
      <c r="J2057" s="53" t="s">
        <v>244</v>
      </c>
      <c r="K2057" s="53" t="s">
        <v>23</v>
      </c>
      <c r="L2057" s="19">
        <f>VLOOKUP($A2057,'FtMyers GTs'!$A:$Z,17,0)</f>
        <v>42522</v>
      </c>
      <c r="M2057" s="50">
        <f>VLOOKUP($A2057,'FtMyers GTs'!$A:$Z,24,0)</f>
        <v>0</v>
      </c>
      <c r="N2057" s="50">
        <f>VLOOKUP($A2057,'FtMyers GTs'!$A:$Z,25,0)</f>
        <v>0</v>
      </c>
      <c r="O2057" s="50">
        <f>VLOOKUP($A2057,'FtMyers GTs'!$A:$Z,26,0)</f>
        <v>0</v>
      </c>
      <c r="P2057" s="50">
        <f t="shared" si="33"/>
        <v>0</v>
      </c>
    </row>
    <row r="2058" spans="1:16" x14ac:dyDescent="0.25">
      <c r="A2058" s="53">
        <v>59835390</v>
      </c>
      <c r="B2058" s="53" t="s">
        <v>16</v>
      </c>
      <c r="C2058" s="53" t="s">
        <v>236</v>
      </c>
      <c r="D2058" s="53" t="s">
        <v>71</v>
      </c>
      <c r="E2058" s="53" t="s">
        <v>391</v>
      </c>
      <c r="F2058" s="18">
        <v>38657</v>
      </c>
      <c r="G2058" s="19">
        <v>38687</v>
      </c>
      <c r="H2058" s="53" t="s">
        <v>20</v>
      </c>
      <c r="I2058" s="53" t="s">
        <v>48</v>
      </c>
      <c r="J2058" s="53" t="s">
        <v>244</v>
      </c>
      <c r="K2058" s="53" t="s">
        <v>23</v>
      </c>
      <c r="L2058" s="19">
        <f>VLOOKUP($A2058,'FtMyers GTs'!$A:$Z,17,0)</f>
        <v>42522</v>
      </c>
      <c r="M2058" s="50">
        <f>VLOOKUP($A2058,'FtMyers GTs'!$A:$Z,24,0)</f>
        <v>0</v>
      </c>
      <c r="N2058" s="50">
        <f>VLOOKUP($A2058,'FtMyers GTs'!$A:$Z,25,0)</f>
        <v>0</v>
      </c>
      <c r="O2058" s="50">
        <f>VLOOKUP($A2058,'FtMyers GTs'!$A:$Z,26,0)</f>
        <v>0</v>
      </c>
      <c r="P2058" s="50">
        <f t="shared" si="33"/>
        <v>0</v>
      </c>
    </row>
    <row r="2059" spans="1:16" x14ac:dyDescent="0.25">
      <c r="A2059" s="53">
        <v>71808809</v>
      </c>
      <c r="B2059" s="53" t="s">
        <v>16</v>
      </c>
      <c r="C2059" s="53" t="s">
        <v>236</v>
      </c>
      <c r="D2059" s="53" t="s">
        <v>71</v>
      </c>
      <c r="E2059" s="53" t="s">
        <v>424</v>
      </c>
      <c r="F2059" s="18">
        <v>38930</v>
      </c>
      <c r="G2059" s="19">
        <v>38930</v>
      </c>
      <c r="H2059" s="53" t="s">
        <v>20</v>
      </c>
      <c r="I2059" s="53" t="s">
        <v>48</v>
      </c>
      <c r="J2059" s="53" t="s">
        <v>244</v>
      </c>
      <c r="K2059" s="53" t="s">
        <v>23</v>
      </c>
      <c r="L2059" s="19">
        <f>VLOOKUP($A2059,'FtMyers GTs'!$A:$Z,17,0)</f>
        <v>42522</v>
      </c>
      <c r="M2059" s="50">
        <f>VLOOKUP($A2059,'FtMyers GTs'!$A:$Z,24,0)</f>
        <v>0</v>
      </c>
      <c r="N2059" s="50">
        <f>VLOOKUP($A2059,'FtMyers GTs'!$A:$Z,25,0)</f>
        <v>0</v>
      </c>
      <c r="O2059" s="50">
        <f>VLOOKUP($A2059,'FtMyers GTs'!$A:$Z,26,0)</f>
        <v>0</v>
      </c>
      <c r="P2059" s="50">
        <f t="shared" si="33"/>
        <v>0</v>
      </c>
    </row>
    <row r="2060" spans="1:16" x14ac:dyDescent="0.25">
      <c r="A2060" s="53">
        <v>76030102</v>
      </c>
      <c r="B2060" s="53" t="s">
        <v>16</v>
      </c>
      <c r="C2060" s="53" t="s">
        <v>236</v>
      </c>
      <c r="D2060" s="53" t="s">
        <v>71</v>
      </c>
      <c r="E2060" s="53" t="s">
        <v>393</v>
      </c>
      <c r="F2060" s="18">
        <v>39173</v>
      </c>
      <c r="G2060" s="19">
        <v>39203</v>
      </c>
      <c r="H2060" s="53" t="s">
        <v>20</v>
      </c>
      <c r="I2060" s="53" t="s">
        <v>48</v>
      </c>
      <c r="J2060" s="53" t="s">
        <v>244</v>
      </c>
      <c r="K2060" s="53" t="s">
        <v>23</v>
      </c>
      <c r="L2060" s="19">
        <f>VLOOKUP($A2060,'FtMyers GTs'!$A:$Z,17,0)</f>
        <v>42522</v>
      </c>
      <c r="M2060" s="50">
        <f>VLOOKUP($A2060,'FtMyers GTs'!$A:$Z,24,0)</f>
        <v>0</v>
      </c>
      <c r="N2060" s="50">
        <f>VLOOKUP($A2060,'FtMyers GTs'!$A:$Z,25,0)</f>
        <v>0</v>
      </c>
      <c r="O2060" s="50">
        <f>VLOOKUP($A2060,'FtMyers GTs'!$A:$Z,26,0)</f>
        <v>0</v>
      </c>
      <c r="P2060" s="50">
        <f t="shared" si="33"/>
        <v>0</v>
      </c>
    </row>
    <row r="2061" spans="1:16" x14ac:dyDescent="0.25">
      <c r="A2061" s="53">
        <v>51728</v>
      </c>
      <c r="B2061" s="53" t="s">
        <v>16</v>
      </c>
      <c r="C2061" s="53" t="s">
        <v>236</v>
      </c>
      <c r="D2061" s="53" t="s">
        <v>71</v>
      </c>
      <c r="E2061" s="53" t="s">
        <v>28</v>
      </c>
      <c r="F2061" s="18">
        <v>27211</v>
      </c>
      <c r="G2061" s="19">
        <v>27211</v>
      </c>
      <c r="H2061" s="53" t="s">
        <v>20</v>
      </c>
      <c r="I2061" s="53" t="s">
        <v>48</v>
      </c>
      <c r="J2061" s="53" t="s">
        <v>245</v>
      </c>
      <c r="K2061" s="53" t="s">
        <v>23</v>
      </c>
      <c r="L2061" s="19">
        <f>VLOOKUP($A2061,'FtMyers GTs'!$A:$Z,17,0)</f>
        <v>42522</v>
      </c>
      <c r="M2061" s="50">
        <f>VLOOKUP($A2061,'FtMyers GTs'!$A:$Z,24,0)</f>
        <v>0</v>
      </c>
      <c r="N2061" s="50">
        <f>VLOOKUP($A2061,'FtMyers GTs'!$A:$Z,25,0)</f>
        <v>0</v>
      </c>
      <c r="O2061" s="50">
        <f>VLOOKUP($A2061,'FtMyers GTs'!$A:$Z,26,0)</f>
        <v>0</v>
      </c>
      <c r="P2061" s="50">
        <f t="shared" si="33"/>
        <v>0</v>
      </c>
    </row>
    <row r="2062" spans="1:16" x14ac:dyDescent="0.25">
      <c r="A2062" s="53">
        <v>47416299</v>
      </c>
      <c r="B2062" s="53" t="s">
        <v>16</v>
      </c>
      <c r="C2062" s="53" t="s">
        <v>236</v>
      </c>
      <c r="D2062" s="53" t="s">
        <v>71</v>
      </c>
      <c r="E2062" s="53" t="s">
        <v>390</v>
      </c>
      <c r="F2062" s="18">
        <v>38139</v>
      </c>
      <c r="G2062" s="19">
        <v>38169</v>
      </c>
      <c r="H2062" s="53" t="s">
        <v>20</v>
      </c>
      <c r="I2062" s="53" t="s">
        <v>48</v>
      </c>
      <c r="J2062" s="53" t="s">
        <v>245</v>
      </c>
      <c r="K2062" s="53" t="s">
        <v>23</v>
      </c>
      <c r="L2062" s="19">
        <f>VLOOKUP($A2062,'FtMyers GTs'!$A:$Z,17,0)</f>
        <v>42522</v>
      </c>
      <c r="M2062" s="50">
        <f>VLOOKUP($A2062,'FtMyers GTs'!$A:$Z,24,0)</f>
        <v>0</v>
      </c>
      <c r="N2062" s="50">
        <f>VLOOKUP($A2062,'FtMyers GTs'!$A:$Z,25,0)</f>
        <v>0</v>
      </c>
      <c r="O2062" s="50">
        <f>VLOOKUP($A2062,'FtMyers GTs'!$A:$Z,26,0)</f>
        <v>0</v>
      </c>
      <c r="P2062" s="50">
        <f t="shared" si="33"/>
        <v>0</v>
      </c>
    </row>
    <row r="2063" spans="1:16" x14ac:dyDescent="0.25">
      <c r="A2063" s="53">
        <v>47416305</v>
      </c>
      <c r="B2063" s="53" t="s">
        <v>16</v>
      </c>
      <c r="C2063" s="53" t="s">
        <v>236</v>
      </c>
      <c r="D2063" s="53" t="s">
        <v>71</v>
      </c>
      <c r="E2063" s="53" t="s">
        <v>390</v>
      </c>
      <c r="F2063" s="18">
        <v>38139</v>
      </c>
      <c r="G2063" s="19">
        <v>38169</v>
      </c>
      <c r="H2063" s="53" t="s">
        <v>20</v>
      </c>
      <c r="I2063" s="53" t="s">
        <v>48</v>
      </c>
      <c r="J2063" s="53" t="s">
        <v>245</v>
      </c>
      <c r="K2063" s="53" t="s">
        <v>23</v>
      </c>
      <c r="L2063" s="19">
        <f>VLOOKUP($A2063,'FtMyers GTs'!$A:$Z,17,0)</f>
        <v>42522</v>
      </c>
      <c r="M2063" s="50">
        <f>VLOOKUP($A2063,'FtMyers GTs'!$A:$Z,24,0)</f>
        <v>0</v>
      </c>
      <c r="N2063" s="50">
        <f>VLOOKUP($A2063,'FtMyers GTs'!$A:$Z,25,0)</f>
        <v>0</v>
      </c>
      <c r="O2063" s="50">
        <f>VLOOKUP($A2063,'FtMyers GTs'!$A:$Z,26,0)</f>
        <v>0</v>
      </c>
      <c r="P2063" s="50">
        <f t="shared" si="33"/>
        <v>0</v>
      </c>
    </row>
    <row r="2064" spans="1:16" x14ac:dyDescent="0.25">
      <c r="A2064" s="53">
        <v>50586330</v>
      </c>
      <c r="B2064" s="53" t="s">
        <v>16</v>
      </c>
      <c r="C2064" s="53" t="s">
        <v>236</v>
      </c>
      <c r="D2064" s="53" t="s">
        <v>71</v>
      </c>
      <c r="E2064" s="53" t="s">
        <v>390</v>
      </c>
      <c r="F2064" s="18">
        <v>38322</v>
      </c>
      <c r="G2064" s="19">
        <v>38353</v>
      </c>
      <c r="H2064" s="53" t="s">
        <v>20</v>
      </c>
      <c r="I2064" s="53" t="s">
        <v>48</v>
      </c>
      <c r="J2064" s="53" t="s">
        <v>245</v>
      </c>
      <c r="K2064" s="53" t="s">
        <v>23</v>
      </c>
      <c r="L2064" s="19">
        <f>VLOOKUP($A2064,'FtMyers GTs'!$A:$Z,17,0)</f>
        <v>42522</v>
      </c>
      <c r="M2064" s="50">
        <f>VLOOKUP($A2064,'FtMyers GTs'!$A:$Z,24,0)</f>
        <v>0</v>
      </c>
      <c r="N2064" s="50">
        <f>VLOOKUP($A2064,'FtMyers GTs'!$A:$Z,25,0)</f>
        <v>0</v>
      </c>
      <c r="O2064" s="50">
        <f>VLOOKUP($A2064,'FtMyers GTs'!$A:$Z,26,0)</f>
        <v>0</v>
      </c>
      <c r="P2064" s="50">
        <f t="shared" si="33"/>
        <v>0</v>
      </c>
    </row>
    <row r="2065" spans="1:16" x14ac:dyDescent="0.25">
      <c r="A2065" s="53">
        <v>55788138</v>
      </c>
      <c r="B2065" s="53" t="s">
        <v>16</v>
      </c>
      <c r="C2065" s="53" t="s">
        <v>236</v>
      </c>
      <c r="D2065" s="53" t="s">
        <v>71</v>
      </c>
      <c r="E2065" s="53" t="s">
        <v>391</v>
      </c>
      <c r="F2065" s="18">
        <v>38353</v>
      </c>
      <c r="G2065" s="19">
        <v>38353</v>
      </c>
      <c r="H2065" s="53" t="s">
        <v>20</v>
      </c>
      <c r="I2065" s="53" t="s">
        <v>48</v>
      </c>
      <c r="J2065" s="53" t="s">
        <v>245</v>
      </c>
      <c r="K2065" s="53" t="s">
        <v>23</v>
      </c>
      <c r="L2065" s="19">
        <f>VLOOKUP($A2065,'FtMyers GTs'!$A:$Z,17,0)</f>
        <v>42522</v>
      </c>
      <c r="M2065" s="50">
        <f>VLOOKUP($A2065,'FtMyers GTs'!$A:$Z,24,0)</f>
        <v>0</v>
      </c>
      <c r="N2065" s="50">
        <f>VLOOKUP($A2065,'FtMyers GTs'!$A:$Z,25,0)</f>
        <v>0</v>
      </c>
      <c r="O2065" s="50">
        <f>VLOOKUP($A2065,'FtMyers GTs'!$A:$Z,26,0)</f>
        <v>0</v>
      </c>
      <c r="P2065" s="50">
        <f t="shared" si="33"/>
        <v>0</v>
      </c>
    </row>
    <row r="2066" spans="1:16" x14ac:dyDescent="0.25">
      <c r="A2066" s="53">
        <v>62156188</v>
      </c>
      <c r="B2066" s="53" t="s">
        <v>16</v>
      </c>
      <c r="C2066" s="53" t="s">
        <v>236</v>
      </c>
      <c r="D2066" s="53" t="s">
        <v>71</v>
      </c>
      <c r="E2066" s="53" t="s">
        <v>391</v>
      </c>
      <c r="F2066" s="18">
        <v>38657</v>
      </c>
      <c r="G2066" s="19">
        <v>38687</v>
      </c>
      <c r="H2066" s="53" t="s">
        <v>20</v>
      </c>
      <c r="I2066" s="53" t="s">
        <v>48</v>
      </c>
      <c r="J2066" s="53" t="s">
        <v>245</v>
      </c>
      <c r="K2066" s="53" t="s">
        <v>23</v>
      </c>
      <c r="L2066" s="19">
        <f>VLOOKUP($A2066,'FtMyers GTs'!$A:$Z,17,0)</f>
        <v>42522</v>
      </c>
      <c r="M2066" s="50">
        <f>VLOOKUP($A2066,'FtMyers GTs'!$A:$Z,24,0)</f>
        <v>0</v>
      </c>
      <c r="N2066" s="50">
        <f>VLOOKUP($A2066,'FtMyers GTs'!$A:$Z,25,0)</f>
        <v>0</v>
      </c>
      <c r="O2066" s="50">
        <f>VLOOKUP($A2066,'FtMyers GTs'!$A:$Z,26,0)</f>
        <v>0</v>
      </c>
      <c r="P2066" s="50">
        <f t="shared" si="33"/>
        <v>0</v>
      </c>
    </row>
    <row r="2067" spans="1:16" x14ac:dyDescent="0.25">
      <c r="A2067" s="53">
        <v>818400</v>
      </c>
      <c r="B2067" s="53" t="s">
        <v>16</v>
      </c>
      <c r="C2067" s="53" t="s">
        <v>17</v>
      </c>
      <c r="D2067" s="53" t="s">
        <v>71</v>
      </c>
      <c r="E2067" s="53" t="s">
        <v>72</v>
      </c>
      <c r="F2067" s="18">
        <v>37073</v>
      </c>
      <c r="G2067" s="19">
        <v>37073</v>
      </c>
      <c r="H2067" s="53" t="s">
        <v>68</v>
      </c>
      <c r="I2067" s="53" t="s">
        <v>48</v>
      </c>
      <c r="J2067" s="53" t="s">
        <v>70</v>
      </c>
      <c r="K2067" s="53" t="s">
        <v>23</v>
      </c>
      <c r="L2067" s="19">
        <f>VLOOKUP($A2067,'FtMyers GTs'!$A:$Z,17,0)</f>
        <v>42522</v>
      </c>
      <c r="M2067" s="50">
        <f>VLOOKUP($A2067,'FtMyers GTs'!$A:$Z,24,0)</f>
        <v>0</v>
      </c>
      <c r="N2067" s="50">
        <f>VLOOKUP($A2067,'FtMyers GTs'!$A:$Z,25,0)</f>
        <v>0</v>
      </c>
      <c r="O2067" s="50">
        <f>VLOOKUP($A2067,'FtMyers GTs'!$A:$Z,26,0)</f>
        <v>0</v>
      </c>
      <c r="P2067" s="50">
        <f t="shared" si="33"/>
        <v>0</v>
      </c>
    </row>
    <row r="2068" spans="1:16" x14ac:dyDescent="0.25">
      <c r="A2068" s="53">
        <v>818391</v>
      </c>
      <c r="B2068" s="53" t="s">
        <v>16</v>
      </c>
      <c r="C2068" s="53" t="s">
        <v>17</v>
      </c>
      <c r="D2068" s="53" t="s">
        <v>71</v>
      </c>
      <c r="E2068" s="53" t="s">
        <v>87</v>
      </c>
      <c r="F2068" s="18">
        <v>33420</v>
      </c>
      <c r="G2068" s="19">
        <v>33420</v>
      </c>
      <c r="H2068" s="53" t="s">
        <v>68</v>
      </c>
      <c r="I2068" s="53" t="s">
        <v>48</v>
      </c>
      <c r="J2068" s="53" t="s">
        <v>70</v>
      </c>
      <c r="K2068" s="53" t="s">
        <v>23</v>
      </c>
      <c r="L2068" s="19">
        <f>VLOOKUP($A2068,'FtMyers GTs'!$A:$Z,17,0)</f>
        <v>42522</v>
      </c>
      <c r="M2068" s="50">
        <f>VLOOKUP($A2068,'FtMyers GTs'!$A:$Z,24,0)</f>
        <v>0</v>
      </c>
      <c r="N2068" s="50">
        <f>VLOOKUP($A2068,'FtMyers GTs'!$A:$Z,25,0)</f>
        <v>0</v>
      </c>
      <c r="O2068" s="50">
        <f>VLOOKUP($A2068,'FtMyers GTs'!$A:$Z,26,0)</f>
        <v>0</v>
      </c>
      <c r="P2068" s="50">
        <f t="shared" si="33"/>
        <v>0</v>
      </c>
    </row>
    <row r="2069" spans="1:16" x14ac:dyDescent="0.25">
      <c r="A2069" s="53">
        <v>818392</v>
      </c>
      <c r="B2069" s="53" t="s">
        <v>16</v>
      </c>
      <c r="C2069" s="53" t="s">
        <v>17</v>
      </c>
      <c r="D2069" s="53" t="s">
        <v>71</v>
      </c>
      <c r="E2069" s="53" t="s">
        <v>87</v>
      </c>
      <c r="F2069" s="18">
        <v>33420</v>
      </c>
      <c r="G2069" s="19">
        <v>33420</v>
      </c>
      <c r="H2069" s="53" t="s">
        <v>68</v>
      </c>
      <c r="I2069" s="53" t="s">
        <v>48</v>
      </c>
      <c r="J2069" s="53" t="s">
        <v>70</v>
      </c>
      <c r="K2069" s="53" t="s">
        <v>23</v>
      </c>
      <c r="L2069" s="19">
        <f>VLOOKUP($A2069,'FtMyers GTs'!$A:$Z,17,0)</f>
        <v>42522</v>
      </c>
      <c r="M2069" s="50">
        <f>VLOOKUP($A2069,'FtMyers GTs'!$A:$Z,24,0)</f>
        <v>0</v>
      </c>
      <c r="N2069" s="50">
        <f>VLOOKUP($A2069,'FtMyers GTs'!$A:$Z,25,0)</f>
        <v>0</v>
      </c>
      <c r="O2069" s="50">
        <f>VLOOKUP($A2069,'FtMyers GTs'!$A:$Z,26,0)</f>
        <v>0</v>
      </c>
      <c r="P2069" s="50">
        <f t="shared" si="33"/>
        <v>0</v>
      </c>
    </row>
    <row r="2070" spans="1:16" x14ac:dyDescent="0.25">
      <c r="A2070" s="53">
        <v>818393</v>
      </c>
      <c r="B2070" s="53" t="s">
        <v>16</v>
      </c>
      <c r="C2070" s="53" t="s">
        <v>17</v>
      </c>
      <c r="D2070" s="53" t="s">
        <v>71</v>
      </c>
      <c r="E2070" s="53" t="s">
        <v>87</v>
      </c>
      <c r="F2070" s="18">
        <v>33420</v>
      </c>
      <c r="G2070" s="19">
        <v>33420</v>
      </c>
      <c r="H2070" s="53" t="s">
        <v>68</v>
      </c>
      <c r="I2070" s="53" t="s">
        <v>48</v>
      </c>
      <c r="J2070" s="53" t="s">
        <v>70</v>
      </c>
      <c r="K2070" s="53" t="s">
        <v>23</v>
      </c>
      <c r="L2070" s="19">
        <f>VLOOKUP($A2070,'FtMyers GTs'!$A:$Z,17,0)</f>
        <v>42522</v>
      </c>
      <c r="M2070" s="50">
        <f>VLOOKUP($A2070,'FtMyers GTs'!$A:$Z,24,0)</f>
        <v>0</v>
      </c>
      <c r="N2070" s="50">
        <f>VLOOKUP($A2070,'FtMyers GTs'!$A:$Z,25,0)</f>
        <v>0</v>
      </c>
      <c r="O2070" s="50">
        <f>VLOOKUP($A2070,'FtMyers GTs'!$A:$Z,26,0)</f>
        <v>0</v>
      </c>
      <c r="P2070" s="50">
        <f t="shared" si="33"/>
        <v>0</v>
      </c>
    </row>
    <row r="2071" spans="1:16" x14ac:dyDescent="0.25">
      <c r="A2071" s="53">
        <v>818394</v>
      </c>
      <c r="B2071" s="53" t="s">
        <v>16</v>
      </c>
      <c r="C2071" s="53" t="s">
        <v>17</v>
      </c>
      <c r="D2071" s="53" t="s">
        <v>71</v>
      </c>
      <c r="E2071" s="53" t="s">
        <v>87</v>
      </c>
      <c r="F2071" s="18">
        <v>33420</v>
      </c>
      <c r="G2071" s="19">
        <v>33420</v>
      </c>
      <c r="H2071" s="53" t="s">
        <v>68</v>
      </c>
      <c r="I2071" s="53" t="s">
        <v>48</v>
      </c>
      <c r="J2071" s="53" t="s">
        <v>70</v>
      </c>
      <c r="K2071" s="53" t="s">
        <v>23</v>
      </c>
      <c r="L2071" s="19">
        <f>VLOOKUP($A2071,'FtMyers GTs'!$A:$Z,17,0)</f>
        <v>42522</v>
      </c>
      <c r="M2071" s="50">
        <f>VLOOKUP($A2071,'FtMyers GTs'!$A:$Z,24,0)</f>
        <v>0</v>
      </c>
      <c r="N2071" s="50">
        <f>VLOOKUP($A2071,'FtMyers GTs'!$A:$Z,25,0)</f>
        <v>0</v>
      </c>
      <c r="O2071" s="50">
        <f>VLOOKUP($A2071,'FtMyers GTs'!$A:$Z,26,0)</f>
        <v>0</v>
      </c>
      <c r="P2071" s="50">
        <f t="shared" si="33"/>
        <v>0</v>
      </c>
    </row>
    <row r="2072" spans="1:16" x14ac:dyDescent="0.25">
      <c r="A2072" s="53">
        <v>818395</v>
      </c>
      <c r="B2072" s="53" t="s">
        <v>16</v>
      </c>
      <c r="C2072" s="53" t="s">
        <v>17</v>
      </c>
      <c r="D2072" s="53" t="s">
        <v>71</v>
      </c>
      <c r="E2072" s="53" t="s">
        <v>38</v>
      </c>
      <c r="F2072" s="18">
        <v>33786</v>
      </c>
      <c r="G2072" s="19">
        <v>33786</v>
      </c>
      <c r="H2072" s="53" t="s">
        <v>68</v>
      </c>
      <c r="I2072" s="53" t="s">
        <v>48</v>
      </c>
      <c r="J2072" s="53" t="s">
        <v>70</v>
      </c>
      <c r="K2072" s="53" t="s">
        <v>23</v>
      </c>
      <c r="L2072" s="19">
        <f>VLOOKUP($A2072,'FtMyers GTs'!$A:$Z,17,0)</f>
        <v>42522</v>
      </c>
      <c r="M2072" s="50">
        <f>VLOOKUP($A2072,'FtMyers GTs'!$A:$Z,24,0)</f>
        <v>0</v>
      </c>
      <c r="N2072" s="50">
        <f>VLOOKUP($A2072,'FtMyers GTs'!$A:$Z,25,0)</f>
        <v>0</v>
      </c>
      <c r="O2072" s="50">
        <f>VLOOKUP($A2072,'FtMyers GTs'!$A:$Z,26,0)</f>
        <v>0</v>
      </c>
      <c r="P2072" s="50">
        <f t="shared" si="33"/>
        <v>0</v>
      </c>
    </row>
    <row r="2073" spans="1:16" x14ac:dyDescent="0.25">
      <c r="A2073" s="53">
        <v>818396</v>
      </c>
      <c r="B2073" s="53" t="s">
        <v>16</v>
      </c>
      <c r="C2073" s="53" t="s">
        <v>17</v>
      </c>
      <c r="D2073" s="53" t="s">
        <v>71</v>
      </c>
      <c r="E2073" s="53" t="s">
        <v>190</v>
      </c>
      <c r="F2073" s="18">
        <v>36342</v>
      </c>
      <c r="G2073" s="19">
        <v>36342</v>
      </c>
      <c r="H2073" s="53" t="s">
        <v>68</v>
      </c>
      <c r="I2073" s="53" t="s">
        <v>48</v>
      </c>
      <c r="J2073" s="53" t="s">
        <v>70</v>
      </c>
      <c r="K2073" s="53" t="s">
        <v>23</v>
      </c>
      <c r="L2073" s="19">
        <f>VLOOKUP($A2073,'FtMyers GTs'!$A:$Z,17,0)</f>
        <v>42522</v>
      </c>
      <c r="M2073" s="50">
        <f>VLOOKUP($A2073,'FtMyers GTs'!$A:$Z,24,0)</f>
        <v>0</v>
      </c>
      <c r="N2073" s="50">
        <f>VLOOKUP($A2073,'FtMyers GTs'!$A:$Z,25,0)</f>
        <v>0</v>
      </c>
      <c r="O2073" s="50">
        <f>VLOOKUP($A2073,'FtMyers GTs'!$A:$Z,26,0)</f>
        <v>0</v>
      </c>
      <c r="P2073" s="50">
        <f t="shared" si="33"/>
        <v>0</v>
      </c>
    </row>
    <row r="2074" spans="1:16" x14ac:dyDescent="0.25">
      <c r="A2074" s="53">
        <v>818397</v>
      </c>
      <c r="B2074" s="53" t="s">
        <v>16</v>
      </c>
      <c r="C2074" s="53" t="s">
        <v>17</v>
      </c>
      <c r="D2074" s="53" t="s">
        <v>71</v>
      </c>
      <c r="E2074" s="53" t="s">
        <v>72</v>
      </c>
      <c r="F2074" s="18">
        <v>37073</v>
      </c>
      <c r="G2074" s="19">
        <v>37073</v>
      </c>
      <c r="H2074" s="53" t="s">
        <v>68</v>
      </c>
      <c r="I2074" s="53" t="s">
        <v>48</v>
      </c>
      <c r="J2074" s="53" t="s">
        <v>70</v>
      </c>
      <c r="K2074" s="53" t="s">
        <v>23</v>
      </c>
      <c r="L2074" s="19">
        <f>VLOOKUP($A2074,'FtMyers GTs'!$A:$Z,17,0)</f>
        <v>42522</v>
      </c>
      <c r="M2074" s="50">
        <f>VLOOKUP($A2074,'FtMyers GTs'!$A:$Z,24,0)</f>
        <v>0</v>
      </c>
      <c r="N2074" s="50">
        <f>VLOOKUP($A2074,'FtMyers GTs'!$A:$Z,25,0)</f>
        <v>0</v>
      </c>
      <c r="O2074" s="50">
        <f>VLOOKUP($A2074,'FtMyers GTs'!$A:$Z,26,0)</f>
        <v>0</v>
      </c>
      <c r="P2074" s="50">
        <f t="shared" si="33"/>
        <v>0</v>
      </c>
    </row>
    <row r="2075" spans="1:16" x14ac:dyDescent="0.25">
      <c r="A2075" s="53">
        <v>818398</v>
      </c>
      <c r="B2075" s="53" t="s">
        <v>16</v>
      </c>
      <c r="C2075" s="53" t="s">
        <v>17</v>
      </c>
      <c r="D2075" s="53" t="s">
        <v>71</v>
      </c>
      <c r="E2075" s="53" t="s">
        <v>72</v>
      </c>
      <c r="F2075" s="18">
        <v>37073</v>
      </c>
      <c r="G2075" s="19">
        <v>37073</v>
      </c>
      <c r="H2075" s="53" t="s">
        <v>68</v>
      </c>
      <c r="I2075" s="53" t="s">
        <v>48</v>
      </c>
      <c r="J2075" s="53" t="s">
        <v>70</v>
      </c>
      <c r="K2075" s="53" t="s">
        <v>23</v>
      </c>
      <c r="L2075" s="19">
        <f>VLOOKUP($A2075,'FtMyers GTs'!$A:$Z,17,0)</f>
        <v>42522</v>
      </c>
      <c r="M2075" s="50">
        <f>VLOOKUP($A2075,'FtMyers GTs'!$A:$Z,24,0)</f>
        <v>0</v>
      </c>
      <c r="N2075" s="50">
        <f>VLOOKUP($A2075,'FtMyers GTs'!$A:$Z,25,0)</f>
        <v>0</v>
      </c>
      <c r="O2075" s="50">
        <f>VLOOKUP($A2075,'FtMyers GTs'!$A:$Z,26,0)</f>
        <v>0</v>
      </c>
      <c r="P2075" s="50">
        <f t="shared" si="33"/>
        <v>0</v>
      </c>
    </row>
    <row r="2076" spans="1:16" x14ac:dyDescent="0.25">
      <c r="A2076" s="53">
        <v>818399</v>
      </c>
      <c r="B2076" s="53" t="s">
        <v>16</v>
      </c>
      <c r="C2076" s="53" t="s">
        <v>17</v>
      </c>
      <c r="D2076" s="53" t="s">
        <v>71</v>
      </c>
      <c r="E2076" s="53" t="s">
        <v>72</v>
      </c>
      <c r="F2076" s="18">
        <v>37073</v>
      </c>
      <c r="G2076" s="19">
        <v>37073</v>
      </c>
      <c r="H2076" s="53" t="s">
        <v>68</v>
      </c>
      <c r="I2076" s="53" t="s">
        <v>48</v>
      </c>
      <c r="J2076" s="53" t="s">
        <v>70</v>
      </c>
      <c r="K2076" s="53" t="s">
        <v>23</v>
      </c>
      <c r="L2076" s="19">
        <f>VLOOKUP($A2076,'FtMyers GTs'!$A:$Z,17,0)</f>
        <v>42522</v>
      </c>
      <c r="M2076" s="50">
        <f>VLOOKUP($A2076,'FtMyers GTs'!$A:$Z,24,0)</f>
        <v>0</v>
      </c>
      <c r="N2076" s="50">
        <f>VLOOKUP($A2076,'FtMyers GTs'!$A:$Z,25,0)</f>
        <v>0</v>
      </c>
      <c r="O2076" s="50">
        <f>VLOOKUP($A2076,'FtMyers GTs'!$A:$Z,26,0)</f>
        <v>0</v>
      </c>
      <c r="P2076" s="50">
        <f t="shared" si="33"/>
        <v>0</v>
      </c>
    </row>
    <row r="2077" spans="1:16" x14ac:dyDescent="0.25">
      <c r="A2077" s="53">
        <v>818401</v>
      </c>
      <c r="B2077" s="53" t="s">
        <v>16</v>
      </c>
      <c r="C2077" s="53" t="s">
        <v>17</v>
      </c>
      <c r="D2077" s="53" t="s">
        <v>71</v>
      </c>
      <c r="E2077" s="53" t="s">
        <v>72</v>
      </c>
      <c r="F2077" s="18">
        <v>37073</v>
      </c>
      <c r="G2077" s="19">
        <v>37073</v>
      </c>
      <c r="H2077" s="53" t="s">
        <v>68</v>
      </c>
      <c r="I2077" s="53" t="s">
        <v>48</v>
      </c>
      <c r="J2077" s="53" t="s">
        <v>70</v>
      </c>
      <c r="K2077" s="53" t="s">
        <v>23</v>
      </c>
      <c r="L2077" s="19">
        <f>VLOOKUP($A2077,'FtMyers GTs'!$A:$Z,17,0)</f>
        <v>42522</v>
      </c>
      <c r="M2077" s="50">
        <f>VLOOKUP($A2077,'FtMyers GTs'!$A:$Z,24,0)</f>
        <v>0</v>
      </c>
      <c r="N2077" s="50">
        <f>VLOOKUP($A2077,'FtMyers GTs'!$A:$Z,25,0)</f>
        <v>0</v>
      </c>
      <c r="O2077" s="50">
        <f>VLOOKUP($A2077,'FtMyers GTs'!$A:$Z,26,0)</f>
        <v>0</v>
      </c>
      <c r="P2077" s="50">
        <f t="shared" si="33"/>
        <v>0</v>
      </c>
    </row>
    <row r="2078" spans="1:16" x14ac:dyDescent="0.25">
      <c r="A2078" s="53">
        <v>818402</v>
      </c>
      <c r="B2078" s="53" t="s">
        <v>16</v>
      </c>
      <c r="C2078" s="53" t="s">
        <v>17</v>
      </c>
      <c r="D2078" s="53" t="s">
        <v>71</v>
      </c>
      <c r="E2078" s="53" t="s">
        <v>72</v>
      </c>
      <c r="F2078" s="18">
        <v>37073</v>
      </c>
      <c r="G2078" s="19">
        <v>37073</v>
      </c>
      <c r="H2078" s="53" t="s">
        <v>68</v>
      </c>
      <c r="I2078" s="53" t="s">
        <v>48</v>
      </c>
      <c r="J2078" s="53" t="s">
        <v>70</v>
      </c>
      <c r="K2078" s="53" t="s">
        <v>23</v>
      </c>
      <c r="L2078" s="19">
        <f>VLOOKUP($A2078,'FtMyers GTs'!$A:$Z,17,0)</f>
        <v>42522</v>
      </c>
      <c r="M2078" s="50">
        <f>VLOOKUP($A2078,'FtMyers GTs'!$A:$Z,24,0)</f>
        <v>0</v>
      </c>
      <c r="N2078" s="50">
        <f>VLOOKUP($A2078,'FtMyers GTs'!$A:$Z,25,0)</f>
        <v>0</v>
      </c>
      <c r="O2078" s="50">
        <f>VLOOKUP($A2078,'FtMyers GTs'!$A:$Z,26,0)</f>
        <v>0</v>
      </c>
      <c r="P2078" s="50">
        <f t="shared" si="33"/>
        <v>0</v>
      </c>
    </row>
    <row r="2079" spans="1:16" x14ac:dyDescent="0.25">
      <c r="A2079" s="53">
        <v>15561348</v>
      </c>
      <c r="B2079" s="53" t="s">
        <v>16</v>
      </c>
      <c r="C2079" s="53" t="s">
        <v>17</v>
      </c>
      <c r="D2079" s="53" t="s">
        <v>71</v>
      </c>
      <c r="E2079" s="53" t="s">
        <v>389</v>
      </c>
      <c r="F2079" s="18">
        <v>37377</v>
      </c>
      <c r="G2079" s="19">
        <v>37408</v>
      </c>
      <c r="H2079" s="53" t="s">
        <v>68</v>
      </c>
      <c r="I2079" s="53" t="s">
        <v>48</v>
      </c>
      <c r="J2079" s="53" t="s">
        <v>70</v>
      </c>
      <c r="K2079" s="53" t="s">
        <v>23</v>
      </c>
      <c r="L2079" s="19">
        <f>VLOOKUP($A2079,'FtMyers GTs'!$A:$Z,17,0)</f>
        <v>42522</v>
      </c>
      <c r="M2079" s="50">
        <f>VLOOKUP($A2079,'FtMyers GTs'!$A:$Z,24,0)</f>
        <v>0</v>
      </c>
      <c r="N2079" s="50">
        <f>VLOOKUP($A2079,'FtMyers GTs'!$A:$Z,25,0)</f>
        <v>0</v>
      </c>
      <c r="O2079" s="50">
        <f>VLOOKUP($A2079,'FtMyers GTs'!$A:$Z,26,0)</f>
        <v>0</v>
      </c>
      <c r="P2079" s="50">
        <f t="shared" si="33"/>
        <v>0</v>
      </c>
    </row>
    <row r="2080" spans="1:16" x14ac:dyDescent="0.25">
      <c r="A2080" s="53">
        <v>19393065</v>
      </c>
      <c r="B2080" s="53" t="s">
        <v>16</v>
      </c>
      <c r="C2080" s="53" t="s">
        <v>17</v>
      </c>
      <c r="D2080" s="53" t="s">
        <v>71</v>
      </c>
      <c r="E2080" s="53" t="s">
        <v>389</v>
      </c>
      <c r="F2080" s="18">
        <v>37561</v>
      </c>
      <c r="G2080" s="19">
        <v>37561</v>
      </c>
      <c r="H2080" s="53" t="s">
        <v>68</v>
      </c>
      <c r="I2080" s="53" t="s">
        <v>48</v>
      </c>
      <c r="J2080" s="53" t="s">
        <v>70</v>
      </c>
      <c r="K2080" s="53" t="s">
        <v>23</v>
      </c>
      <c r="L2080" s="19">
        <f>VLOOKUP($A2080,'FtMyers GTs'!$A:$Z,17,0)</f>
        <v>42522</v>
      </c>
      <c r="M2080" s="50">
        <f>VLOOKUP($A2080,'FtMyers GTs'!$A:$Z,24,0)</f>
        <v>0</v>
      </c>
      <c r="N2080" s="50">
        <f>VLOOKUP($A2080,'FtMyers GTs'!$A:$Z,25,0)</f>
        <v>0</v>
      </c>
      <c r="O2080" s="50">
        <f>VLOOKUP($A2080,'FtMyers GTs'!$A:$Z,26,0)</f>
        <v>0</v>
      </c>
      <c r="P2080" s="50">
        <f t="shared" si="33"/>
        <v>0</v>
      </c>
    </row>
    <row r="2081" spans="1:16" x14ac:dyDescent="0.25">
      <c r="A2081" s="53">
        <v>19393712</v>
      </c>
      <c r="B2081" s="53" t="s">
        <v>16</v>
      </c>
      <c r="C2081" s="53" t="s">
        <v>17</v>
      </c>
      <c r="D2081" s="53" t="s">
        <v>71</v>
      </c>
      <c r="E2081" s="53" t="s">
        <v>389</v>
      </c>
      <c r="F2081" s="18">
        <v>37561</v>
      </c>
      <c r="G2081" s="19">
        <v>37561</v>
      </c>
      <c r="H2081" s="53" t="s">
        <v>68</v>
      </c>
      <c r="I2081" s="53" t="s">
        <v>48</v>
      </c>
      <c r="J2081" s="53" t="s">
        <v>70</v>
      </c>
      <c r="K2081" s="53" t="s">
        <v>23</v>
      </c>
      <c r="L2081" s="19">
        <f>VLOOKUP($A2081,'FtMyers GTs'!$A:$Z,17,0)</f>
        <v>42522</v>
      </c>
      <c r="M2081" s="50">
        <f>VLOOKUP($A2081,'FtMyers GTs'!$A:$Z,24,0)</f>
        <v>0</v>
      </c>
      <c r="N2081" s="50">
        <f>VLOOKUP($A2081,'FtMyers GTs'!$A:$Z,25,0)</f>
        <v>0</v>
      </c>
      <c r="O2081" s="50">
        <f>VLOOKUP($A2081,'FtMyers GTs'!$A:$Z,26,0)</f>
        <v>0</v>
      </c>
      <c r="P2081" s="50">
        <f t="shared" si="33"/>
        <v>0</v>
      </c>
    </row>
    <row r="2082" spans="1:16" x14ac:dyDescent="0.25">
      <c r="A2082" s="53">
        <v>38861083</v>
      </c>
      <c r="B2082" s="53" t="s">
        <v>16</v>
      </c>
      <c r="C2082" s="53" t="s">
        <v>17</v>
      </c>
      <c r="D2082" s="53" t="s">
        <v>71</v>
      </c>
      <c r="E2082" s="53" t="s">
        <v>396</v>
      </c>
      <c r="F2082" s="18">
        <v>37956</v>
      </c>
      <c r="G2082" s="19">
        <v>37956</v>
      </c>
      <c r="H2082" s="53" t="s">
        <v>68</v>
      </c>
      <c r="I2082" s="53" t="s">
        <v>48</v>
      </c>
      <c r="J2082" s="53" t="s">
        <v>70</v>
      </c>
      <c r="K2082" s="53" t="s">
        <v>23</v>
      </c>
      <c r="L2082" s="19">
        <f>VLOOKUP($A2082,'FtMyers GTs'!$A:$Z,17,0)</f>
        <v>42522</v>
      </c>
      <c r="M2082" s="50">
        <f>VLOOKUP($A2082,'FtMyers GTs'!$A:$Z,24,0)</f>
        <v>0</v>
      </c>
      <c r="N2082" s="50">
        <f>VLOOKUP($A2082,'FtMyers GTs'!$A:$Z,25,0)</f>
        <v>0</v>
      </c>
      <c r="O2082" s="50">
        <f>VLOOKUP($A2082,'FtMyers GTs'!$A:$Z,26,0)</f>
        <v>0</v>
      </c>
      <c r="P2082" s="50">
        <f t="shared" si="33"/>
        <v>0</v>
      </c>
    </row>
    <row r="2083" spans="1:16" x14ac:dyDescent="0.25">
      <c r="A2083" s="53">
        <v>40387635</v>
      </c>
      <c r="B2083" s="53" t="s">
        <v>16</v>
      </c>
      <c r="C2083" s="53" t="s">
        <v>17</v>
      </c>
      <c r="D2083" s="53" t="s">
        <v>71</v>
      </c>
      <c r="E2083" s="53" t="s">
        <v>396</v>
      </c>
      <c r="F2083" s="18">
        <v>37956</v>
      </c>
      <c r="G2083" s="19">
        <v>37987</v>
      </c>
      <c r="H2083" s="53" t="s">
        <v>68</v>
      </c>
      <c r="I2083" s="53" t="s">
        <v>48</v>
      </c>
      <c r="J2083" s="53" t="s">
        <v>70</v>
      </c>
      <c r="K2083" s="53" t="s">
        <v>23</v>
      </c>
      <c r="L2083" s="19">
        <f>VLOOKUP($A2083,'FtMyers GTs'!$A:$Z,17,0)</f>
        <v>42522</v>
      </c>
      <c r="M2083" s="50">
        <f>VLOOKUP($A2083,'FtMyers GTs'!$A:$Z,24,0)</f>
        <v>0</v>
      </c>
      <c r="N2083" s="50">
        <f>VLOOKUP($A2083,'FtMyers GTs'!$A:$Z,25,0)</f>
        <v>0</v>
      </c>
      <c r="O2083" s="50">
        <f>VLOOKUP($A2083,'FtMyers GTs'!$A:$Z,26,0)</f>
        <v>0</v>
      </c>
      <c r="P2083" s="50">
        <f t="shared" si="33"/>
        <v>0</v>
      </c>
    </row>
    <row r="2084" spans="1:16" x14ac:dyDescent="0.25">
      <c r="A2084" s="53">
        <v>44974227</v>
      </c>
      <c r="B2084" s="53" t="s">
        <v>16</v>
      </c>
      <c r="C2084" s="53" t="s">
        <v>17</v>
      </c>
      <c r="D2084" s="53" t="s">
        <v>71</v>
      </c>
      <c r="E2084" s="53" t="s">
        <v>390</v>
      </c>
      <c r="F2084" s="18">
        <v>38139</v>
      </c>
      <c r="G2084" s="19">
        <v>38139</v>
      </c>
      <c r="H2084" s="53" t="s">
        <v>68</v>
      </c>
      <c r="I2084" s="53" t="s">
        <v>48</v>
      </c>
      <c r="J2084" s="53" t="s">
        <v>70</v>
      </c>
      <c r="K2084" s="53" t="s">
        <v>23</v>
      </c>
      <c r="L2084" s="19">
        <f>VLOOKUP($A2084,'FtMyers GTs'!$A:$Z,17,0)</f>
        <v>42522</v>
      </c>
      <c r="M2084" s="50">
        <f>VLOOKUP($A2084,'FtMyers GTs'!$A:$Z,24,0)</f>
        <v>0</v>
      </c>
      <c r="N2084" s="50">
        <f>VLOOKUP($A2084,'FtMyers GTs'!$A:$Z,25,0)</f>
        <v>0</v>
      </c>
      <c r="O2084" s="50">
        <f>VLOOKUP($A2084,'FtMyers GTs'!$A:$Z,26,0)</f>
        <v>0</v>
      </c>
      <c r="P2084" s="50">
        <f t="shared" si="33"/>
        <v>0</v>
      </c>
    </row>
    <row r="2085" spans="1:16" x14ac:dyDescent="0.25">
      <c r="A2085" s="53">
        <v>44974843</v>
      </c>
      <c r="B2085" s="53" t="s">
        <v>16</v>
      </c>
      <c r="C2085" s="53" t="s">
        <v>17</v>
      </c>
      <c r="D2085" s="53" t="s">
        <v>71</v>
      </c>
      <c r="E2085" s="53" t="s">
        <v>390</v>
      </c>
      <c r="F2085" s="18">
        <v>38139</v>
      </c>
      <c r="G2085" s="19">
        <v>38139</v>
      </c>
      <c r="H2085" s="53" t="s">
        <v>68</v>
      </c>
      <c r="I2085" s="53" t="s">
        <v>48</v>
      </c>
      <c r="J2085" s="53" t="s">
        <v>70</v>
      </c>
      <c r="K2085" s="53" t="s">
        <v>23</v>
      </c>
      <c r="L2085" s="19">
        <f>VLOOKUP($A2085,'FtMyers GTs'!$A:$Z,17,0)</f>
        <v>42522</v>
      </c>
      <c r="M2085" s="50">
        <f>VLOOKUP($A2085,'FtMyers GTs'!$A:$Z,24,0)</f>
        <v>0</v>
      </c>
      <c r="N2085" s="50">
        <f>VLOOKUP($A2085,'FtMyers GTs'!$A:$Z,25,0)</f>
        <v>0</v>
      </c>
      <c r="O2085" s="50">
        <f>VLOOKUP($A2085,'FtMyers GTs'!$A:$Z,26,0)</f>
        <v>0</v>
      </c>
      <c r="P2085" s="50">
        <f t="shared" si="33"/>
        <v>0</v>
      </c>
    </row>
    <row r="2086" spans="1:16" x14ac:dyDescent="0.25">
      <c r="A2086" s="53">
        <v>48581624</v>
      </c>
      <c r="B2086" s="53" t="s">
        <v>16</v>
      </c>
      <c r="C2086" s="53" t="s">
        <v>17</v>
      </c>
      <c r="D2086" s="53" t="s">
        <v>71</v>
      </c>
      <c r="E2086" s="53" t="s">
        <v>390</v>
      </c>
      <c r="F2086" s="18">
        <v>38292</v>
      </c>
      <c r="G2086" s="19">
        <v>38292</v>
      </c>
      <c r="H2086" s="53" t="s">
        <v>68</v>
      </c>
      <c r="I2086" s="53" t="s">
        <v>48</v>
      </c>
      <c r="J2086" s="53" t="s">
        <v>70</v>
      </c>
      <c r="K2086" s="53" t="s">
        <v>23</v>
      </c>
      <c r="L2086" s="19">
        <f>VLOOKUP($A2086,'FtMyers GTs'!$A:$Z,17,0)</f>
        <v>42522</v>
      </c>
      <c r="M2086" s="50">
        <f>VLOOKUP($A2086,'FtMyers GTs'!$A:$Z,24,0)</f>
        <v>0</v>
      </c>
      <c r="N2086" s="50">
        <f>VLOOKUP($A2086,'FtMyers GTs'!$A:$Z,25,0)</f>
        <v>0</v>
      </c>
      <c r="O2086" s="50">
        <f>VLOOKUP($A2086,'FtMyers GTs'!$A:$Z,26,0)</f>
        <v>0</v>
      </c>
      <c r="P2086" s="50">
        <f t="shared" ref="P2086:P2149" si="34">+M2086-N2086-O2086</f>
        <v>0</v>
      </c>
    </row>
    <row r="2087" spans="1:16" x14ac:dyDescent="0.25">
      <c r="A2087" s="53">
        <v>49942432</v>
      </c>
      <c r="B2087" s="53" t="s">
        <v>16</v>
      </c>
      <c r="C2087" s="53" t="s">
        <v>17</v>
      </c>
      <c r="D2087" s="53" t="s">
        <v>71</v>
      </c>
      <c r="E2087" s="53" t="s">
        <v>390</v>
      </c>
      <c r="F2087" s="18">
        <v>38292</v>
      </c>
      <c r="G2087" s="19">
        <v>38353</v>
      </c>
      <c r="H2087" s="53" t="s">
        <v>68</v>
      </c>
      <c r="I2087" s="53" t="s">
        <v>48</v>
      </c>
      <c r="J2087" s="53" t="s">
        <v>70</v>
      </c>
      <c r="K2087" s="53" t="s">
        <v>23</v>
      </c>
      <c r="L2087" s="19">
        <f>VLOOKUP($A2087,'FtMyers GTs'!$A:$Z,17,0)</f>
        <v>42522</v>
      </c>
      <c r="M2087" s="50">
        <f>VLOOKUP($A2087,'FtMyers GTs'!$A:$Z,24,0)</f>
        <v>0</v>
      </c>
      <c r="N2087" s="50">
        <f>VLOOKUP($A2087,'FtMyers GTs'!$A:$Z,25,0)</f>
        <v>0</v>
      </c>
      <c r="O2087" s="50">
        <f>VLOOKUP($A2087,'FtMyers GTs'!$A:$Z,26,0)</f>
        <v>0</v>
      </c>
      <c r="P2087" s="50">
        <f t="shared" si="34"/>
        <v>0</v>
      </c>
    </row>
    <row r="2088" spans="1:16" x14ac:dyDescent="0.25">
      <c r="A2088" s="53">
        <v>49945008</v>
      </c>
      <c r="B2088" s="53" t="s">
        <v>16</v>
      </c>
      <c r="C2088" s="53" t="s">
        <v>17</v>
      </c>
      <c r="D2088" s="53" t="s">
        <v>71</v>
      </c>
      <c r="E2088" s="53" t="s">
        <v>391</v>
      </c>
      <c r="F2088" s="18">
        <v>38353</v>
      </c>
      <c r="G2088" s="19">
        <v>38353</v>
      </c>
      <c r="H2088" s="53" t="s">
        <v>68</v>
      </c>
      <c r="I2088" s="53" t="s">
        <v>48</v>
      </c>
      <c r="J2088" s="53" t="s">
        <v>70</v>
      </c>
      <c r="K2088" s="53" t="s">
        <v>23</v>
      </c>
      <c r="L2088" s="19">
        <f>VLOOKUP($A2088,'FtMyers GTs'!$A:$Z,17,0)</f>
        <v>42522</v>
      </c>
      <c r="M2088" s="50">
        <f>VLOOKUP($A2088,'FtMyers GTs'!$A:$Z,24,0)</f>
        <v>0</v>
      </c>
      <c r="N2088" s="50">
        <f>VLOOKUP($A2088,'FtMyers GTs'!$A:$Z,25,0)</f>
        <v>0</v>
      </c>
      <c r="O2088" s="50">
        <f>VLOOKUP($A2088,'FtMyers GTs'!$A:$Z,26,0)</f>
        <v>0</v>
      </c>
      <c r="P2088" s="50">
        <f t="shared" si="34"/>
        <v>0</v>
      </c>
    </row>
    <row r="2089" spans="1:16" x14ac:dyDescent="0.25">
      <c r="A2089" s="53">
        <v>50710359</v>
      </c>
      <c r="B2089" s="53" t="s">
        <v>16</v>
      </c>
      <c r="C2089" s="53" t="s">
        <v>17</v>
      </c>
      <c r="D2089" s="53" t="s">
        <v>71</v>
      </c>
      <c r="E2089" s="53" t="s">
        <v>391</v>
      </c>
      <c r="F2089" s="18">
        <v>38384</v>
      </c>
      <c r="G2089" s="19">
        <v>38384</v>
      </c>
      <c r="H2089" s="53" t="s">
        <v>68</v>
      </c>
      <c r="I2089" s="53" t="s">
        <v>48</v>
      </c>
      <c r="J2089" s="53" t="s">
        <v>70</v>
      </c>
      <c r="K2089" s="53" t="s">
        <v>23</v>
      </c>
      <c r="L2089" s="19">
        <f>VLOOKUP($A2089,'FtMyers GTs'!$A:$Z,17,0)</f>
        <v>42522</v>
      </c>
      <c r="M2089" s="50">
        <f>VLOOKUP($A2089,'FtMyers GTs'!$A:$Z,24,0)</f>
        <v>0</v>
      </c>
      <c r="N2089" s="50">
        <f>VLOOKUP($A2089,'FtMyers GTs'!$A:$Z,25,0)</f>
        <v>0</v>
      </c>
      <c r="O2089" s="50">
        <f>VLOOKUP($A2089,'FtMyers GTs'!$A:$Z,26,0)</f>
        <v>0</v>
      </c>
      <c r="P2089" s="50">
        <f t="shared" si="34"/>
        <v>0</v>
      </c>
    </row>
    <row r="2090" spans="1:16" x14ac:dyDescent="0.25">
      <c r="A2090" s="53">
        <v>50721080</v>
      </c>
      <c r="B2090" s="53" t="s">
        <v>16</v>
      </c>
      <c r="C2090" s="53" t="s">
        <v>17</v>
      </c>
      <c r="D2090" s="53" t="s">
        <v>71</v>
      </c>
      <c r="E2090" s="53" t="s">
        <v>391</v>
      </c>
      <c r="F2090" s="18">
        <v>38384</v>
      </c>
      <c r="G2090" s="19">
        <v>38384</v>
      </c>
      <c r="H2090" s="53" t="s">
        <v>68</v>
      </c>
      <c r="I2090" s="53" t="s">
        <v>48</v>
      </c>
      <c r="J2090" s="53" t="s">
        <v>70</v>
      </c>
      <c r="K2090" s="53" t="s">
        <v>23</v>
      </c>
      <c r="L2090" s="19">
        <f>VLOOKUP($A2090,'FtMyers GTs'!$A:$Z,17,0)</f>
        <v>42522</v>
      </c>
      <c r="M2090" s="50">
        <f>VLOOKUP($A2090,'FtMyers GTs'!$A:$Z,24,0)</f>
        <v>0</v>
      </c>
      <c r="N2090" s="50">
        <f>VLOOKUP($A2090,'FtMyers GTs'!$A:$Z,25,0)</f>
        <v>0</v>
      </c>
      <c r="O2090" s="50">
        <f>VLOOKUP($A2090,'FtMyers GTs'!$A:$Z,26,0)</f>
        <v>0</v>
      </c>
      <c r="P2090" s="50">
        <f t="shared" si="34"/>
        <v>0</v>
      </c>
    </row>
    <row r="2091" spans="1:16" x14ac:dyDescent="0.25">
      <c r="A2091" s="53">
        <v>53459426</v>
      </c>
      <c r="B2091" s="53" t="s">
        <v>16</v>
      </c>
      <c r="C2091" s="53" t="s">
        <v>17</v>
      </c>
      <c r="D2091" s="53" t="s">
        <v>71</v>
      </c>
      <c r="E2091" s="53" t="s">
        <v>391</v>
      </c>
      <c r="F2091" s="18">
        <v>38473</v>
      </c>
      <c r="G2091" s="19">
        <v>38473</v>
      </c>
      <c r="H2091" s="53" t="s">
        <v>68</v>
      </c>
      <c r="I2091" s="53" t="s">
        <v>48</v>
      </c>
      <c r="J2091" s="53" t="s">
        <v>70</v>
      </c>
      <c r="K2091" s="53" t="s">
        <v>23</v>
      </c>
      <c r="L2091" s="19">
        <f>VLOOKUP($A2091,'FtMyers GTs'!$A:$Z,17,0)</f>
        <v>42522</v>
      </c>
      <c r="M2091" s="50">
        <f>VLOOKUP($A2091,'FtMyers GTs'!$A:$Z,24,0)</f>
        <v>0</v>
      </c>
      <c r="N2091" s="50">
        <f>VLOOKUP($A2091,'FtMyers GTs'!$A:$Z,25,0)</f>
        <v>0</v>
      </c>
      <c r="O2091" s="50">
        <f>VLOOKUP($A2091,'FtMyers GTs'!$A:$Z,26,0)</f>
        <v>0</v>
      </c>
      <c r="P2091" s="50">
        <f t="shared" si="34"/>
        <v>0</v>
      </c>
    </row>
    <row r="2092" spans="1:16" x14ac:dyDescent="0.25">
      <c r="A2092" s="53">
        <v>53462002</v>
      </c>
      <c r="B2092" s="53" t="s">
        <v>16</v>
      </c>
      <c r="C2092" s="53" t="s">
        <v>17</v>
      </c>
      <c r="D2092" s="53" t="s">
        <v>71</v>
      </c>
      <c r="E2092" s="53" t="s">
        <v>391</v>
      </c>
      <c r="F2092" s="18">
        <v>38473</v>
      </c>
      <c r="G2092" s="19">
        <v>38473</v>
      </c>
      <c r="H2092" s="53" t="s">
        <v>68</v>
      </c>
      <c r="I2092" s="53" t="s">
        <v>48</v>
      </c>
      <c r="J2092" s="53" t="s">
        <v>70</v>
      </c>
      <c r="K2092" s="53" t="s">
        <v>23</v>
      </c>
      <c r="L2092" s="19">
        <f>VLOOKUP($A2092,'FtMyers GTs'!$A:$Z,17,0)</f>
        <v>42522</v>
      </c>
      <c r="M2092" s="50">
        <f>VLOOKUP($A2092,'FtMyers GTs'!$A:$Z,24,0)</f>
        <v>0</v>
      </c>
      <c r="N2092" s="50">
        <f>VLOOKUP($A2092,'FtMyers GTs'!$A:$Z,25,0)</f>
        <v>0</v>
      </c>
      <c r="O2092" s="50">
        <f>VLOOKUP($A2092,'FtMyers GTs'!$A:$Z,26,0)</f>
        <v>0</v>
      </c>
      <c r="P2092" s="50">
        <f t="shared" si="34"/>
        <v>0</v>
      </c>
    </row>
    <row r="2093" spans="1:16" x14ac:dyDescent="0.25">
      <c r="A2093" s="53">
        <v>56105710</v>
      </c>
      <c r="B2093" s="53" t="s">
        <v>16</v>
      </c>
      <c r="C2093" s="53" t="s">
        <v>17</v>
      </c>
      <c r="D2093" s="53" t="s">
        <v>71</v>
      </c>
      <c r="E2093" s="53" t="s">
        <v>391</v>
      </c>
      <c r="F2093" s="18">
        <v>38565</v>
      </c>
      <c r="G2093" s="19">
        <v>38565</v>
      </c>
      <c r="H2093" s="53" t="s">
        <v>68</v>
      </c>
      <c r="I2093" s="53" t="s">
        <v>48</v>
      </c>
      <c r="J2093" s="53" t="s">
        <v>70</v>
      </c>
      <c r="K2093" s="53" t="s">
        <v>23</v>
      </c>
      <c r="L2093" s="19">
        <f>VLOOKUP($A2093,'FtMyers GTs'!$A:$Z,17,0)</f>
        <v>42522</v>
      </c>
      <c r="M2093" s="50">
        <f>VLOOKUP($A2093,'FtMyers GTs'!$A:$Z,24,0)</f>
        <v>0</v>
      </c>
      <c r="N2093" s="50">
        <f>VLOOKUP($A2093,'FtMyers GTs'!$A:$Z,25,0)</f>
        <v>0</v>
      </c>
      <c r="O2093" s="50">
        <f>VLOOKUP($A2093,'FtMyers GTs'!$A:$Z,26,0)</f>
        <v>0</v>
      </c>
      <c r="P2093" s="50">
        <f t="shared" si="34"/>
        <v>0</v>
      </c>
    </row>
    <row r="2094" spans="1:16" x14ac:dyDescent="0.25">
      <c r="A2094" s="53">
        <v>56106153</v>
      </c>
      <c r="B2094" s="53" t="s">
        <v>16</v>
      </c>
      <c r="C2094" s="53" t="s">
        <v>17</v>
      </c>
      <c r="D2094" s="53" t="s">
        <v>71</v>
      </c>
      <c r="E2094" s="53" t="s">
        <v>391</v>
      </c>
      <c r="F2094" s="18">
        <v>38565</v>
      </c>
      <c r="G2094" s="19">
        <v>38565</v>
      </c>
      <c r="H2094" s="53" t="s">
        <v>68</v>
      </c>
      <c r="I2094" s="53" t="s">
        <v>48</v>
      </c>
      <c r="J2094" s="53" t="s">
        <v>70</v>
      </c>
      <c r="K2094" s="53" t="s">
        <v>23</v>
      </c>
      <c r="L2094" s="19">
        <f>VLOOKUP($A2094,'FtMyers GTs'!$A:$Z,17,0)</f>
        <v>42522</v>
      </c>
      <c r="M2094" s="50">
        <f>VLOOKUP($A2094,'FtMyers GTs'!$A:$Z,24,0)</f>
        <v>0</v>
      </c>
      <c r="N2094" s="50">
        <f>VLOOKUP($A2094,'FtMyers GTs'!$A:$Z,25,0)</f>
        <v>0</v>
      </c>
      <c r="O2094" s="50">
        <f>VLOOKUP($A2094,'FtMyers GTs'!$A:$Z,26,0)</f>
        <v>0</v>
      </c>
      <c r="P2094" s="50">
        <f t="shared" si="34"/>
        <v>0</v>
      </c>
    </row>
    <row r="2095" spans="1:16" x14ac:dyDescent="0.25">
      <c r="A2095" s="53">
        <v>57446842</v>
      </c>
      <c r="B2095" s="53" t="s">
        <v>16</v>
      </c>
      <c r="C2095" s="53" t="s">
        <v>17</v>
      </c>
      <c r="D2095" s="53" t="s">
        <v>71</v>
      </c>
      <c r="E2095" s="53" t="s">
        <v>391</v>
      </c>
      <c r="F2095" s="18">
        <v>38626</v>
      </c>
      <c r="G2095" s="19">
        <v>38626</v>
      </c>
      <c r="H2095" s="53" t="s">
        <v>68</v>
      </c>
      <c r="I2095" s="53" t="s">
        <v>48</v>
      </c>
      <c r="J2095" s="53" t="s">
        <v>70</v>
      </c>
      <c r="K2095" s="53" t="s">
        <v>23</v>
      </c>
      <c r="L2095" s="19">
        <f>VLOOKUP($A2095,'FtMyers GTs'!$A:$Z,17,0)</f>
        <v>42522</v>
      </c>
      <c r="M2095" s="50">
        <f>VLOOKUP($A2095,'FtMyers GTs'!$A:$Z,24,0)</f>
        <v>0</v>
      </c>
      <c r="N2095" s="50">
        <f>VLOOKUP($A2095,'FtMyers GTs'!$A:$Z,25,0)</f>
        <v>0</v>
      </c>
      <c r="O2095" s="50">
        <f>VLOOKUP($A2095,'FtMyers GTs'!$A:$Z,26,0)</f>
        <v>0</v>
      </c>
      <c r="P2095" s="50">
        <f t="shared" si="34"/>
        <v>0</v>
      </c>
    </row>
    <row r="2096" spans="1:16" x14ac:dyDescent="0.25">
      <c r="A2096" s="53">
        <v>57452816</v>
      </c>
      <c r="B2096" s="53" t="s">
        <v>16</v>
      </c>
      <c r="C2096" s="53" t="s">
        <v>17</v>
      </c>
      <c r="D2096" s="53" t="s">
        <v>71</v>
      </c>
      <c r="E2096" s="53" t="s">
        <v>391</v>
      </c>
      <c r="F2096" s="18">
        <v>38565</v>
      </c>
      <c r="G2096" s="19">
        <v>38626</v>
      </c>
      <c r="H2096" s="53" t="s">
        <v>68</v>
      </c>
      <c r="I2096" s="53" t="s">
        <v>48</v>
      </c>
      <c r="J2096" s="53" t="s">
        <v>70</v>
      </c>
      <c r="K2096" s="53" t="s">
        <v>23</v>
      </c>
      <c r="L2096" s="19">
        <f>VLOOKUP($A2096,'FtMyers GTs'!$A:$Z,17,0)</f>
        <v>42522</v>
      </c>
      <c r="M2096" s="50">
        <f>VLOOKUP($A2096,'FtMyers GTs'!$A:$Z,24,0)</f>
        <v>0</v>
      </c>
      <c r="N2096" s="50">
        <f>VLOOKUP($A2096,'FtMyers GTs'!$A:$Z,25,0)</f>
        <v>0</v>
      </c>
      <c r="O2096" s="50">
        <f>VLOOKUP($A2096,'FtMyers GTs'!$A:$Z,26,0)</f>
        <v>0</v>
      </c>
      <c r="P2096" s="50">
        <f t="shared" si="34"/>
        <v>0</v>
      </c>
    </row>
    <row r="2097" spans="1:16" x14ac:dyDescent="0.25">
      <c r="A2097" s="53">
        <v>57537916</v>
      </c>
      <c r="B2097" s="53" t="s">
        <v>16</v>
      </c>
      <c r="C2097" s="53" t="s">
        <v>17</v>
      </c>
      <c r="D2097" s="53" t="s">
        <v>71</v>
      </c>
      <c r="E2097" s="53" t="s">
        <v>391</v>
      </c>
      <c r="F2097" s="18">
        <v>38565</v>
      </c>
      <c r="G2097" s="19">
        <v>38626</v>
      </c>
      <c r="H2097" s="53" t="s">
        <v>68</v>
      </c>
      <c r="I2097" s="53" t="s">
        <v>48</v>
      </c>
      <c r="J2097" s="53" t="s">
        <v>70</v>
      </c>
      <c r="K2097" s="53" t="s">
        <v>23</v>
      </c>
      <c r="L2097" s="19">
        <f>VLOOKUP($A2097,'FtMyers GTs'!$A:$Z,17,0)</f>
        <v>42522</v>
      </c>
      <c r="M2097" s="50">
        <f>VLOOKUP($A2097,'FtMyers GTs'!$A:$Z,24,0)</f>
        <v>0</v>
      </c>
      <c r="N2097" s="50">
        <f>VLOOKUP($A2097,'FtMyers GTs'!$A:$Z,25,0)</f>
        <v>0</v>
      </c>
      <c r="O2097" s="50">
        <f>VLOOKUP($A2097,'FtMyers GTs'!$A:$Z,26,0)</f>
        <v>0</v>
      </c>
      <c r="P2097" s="50">
        <f t="shared" si="34"/>
        <v>0</v>
      </c>
    </row>
    <row r="2098" spans="1:16" x14ac:dyDescent="0.25">
      <c r="A2098" s="53">
        <v>58747619</v>
      </c>
      <c r="B2098" s="53" t="s">
        <v>16</v>
      </c>
      <c r="C2098" s="53" t="s">
        <v>17</v>
      </c>
      <c r="D2098" s="53" t="s">
        <v>71</v>
      </c>
      <c r="E2098" s="53" t="s">
        <v>391</v>
      </c>
      <c r="F2098" s="18">
        <v>38657</v>
      </c>
      <c r="G2098" s="19">
        <v>38687</v>
      </c>
      <c r="H2098" s="53" t="s">
        <v>68</v>
      </c>
      <c r="I2098" s="53" t="s">
        <v>48</v>
      </c>
      <c r="J2098" s="53" t="s">
        <v>70</v>
      </c>
      <c r="K2098" s="53" t="s">
        <v>23</v>
      </c>
      <c r="L2098" s="19">
        <f>VLOOKUP($A2098,'FtMyers GTs'!$A:$Z,17,0)</f>
        <v>42522</v>
      </c>
      <c r="M2098" s="50">
        <f>VLOOKUP($A2098,'FtMyers GTs'!$A:$Z,24,0)</f>
        <v>0</v>
      </c>
      <c r="N2098" s="50">
        <f>VLOOKUP($A2098,'FtMyers GTs'!$A:$Z,25,0)</f>
        <v>0</v>
      </c>
      <c r="O2098" s="50">
        <f>VLOOKUP($A2098,'FtMyers GTs'!$A:$Z,26,0)</f>
        <v>0</v>
      </c>
      <c r="P2098" s="50">
        <f t="shared" si="34"/>
        <v>0</v>
      </c>
    </row>
    <row r="2099" spans="1:16" x14ac:dyDescent="0.25">
      <c r="A2099" s="53">
        <v>58747624</v>
      </c>
      <c r="B2099" s="53" t="s">
        <v>16</v>
      </c>
      <c r="C2099" s="53" t="s">
        <v>17</v>
      </c>
      <c r="D2099" s="53" t="s">
        <v>71</v>
      </c>
      <c r="E2099" s="53" t="s">
        <v>391</v>
      </c>
      <c r="F2099" s="18">
        <v>38657</v>
      </c>
      <c r="G2099" s="19">
        <v>38687</v>
      </c>
      <c r="H2099" s="53" t="s">
        <v>68</v>
      </c>
      <c r="I2099" s="53" t="s">
        <v>48</v>
      </c>
      <c r="J2099" s="53" t="s">
        <v>70</v>
      </c>
      <c r="K2099" s="53" t="s">
        <v>23</v>
      </c>
      <c r="L2099" s="19">
        <f>VLOOKUP($A2099,'FtMyers GTs'!$A:$Z,17,0)</f>
        <v>42522</v>
      </c>
      <c r="M2099" s="50">
        <f>VLOOKUP($A2099,'FtMyers GTs'!$A:$Z,24,0)</f>
        <v>0</v>
      </c>
      <c r="N2099" s="50">
        <f>VLOOKUP($A2099,'FtMyers GTs'!$A:$Z,25,0)</f>
        <v>0</v>
      </c>
      <c r="O2099" s="50">
        <f>VLOOKUP($A2099,'FtMyers GTs'!$A:$Z,26,0)</f>
        <v>0</v>
      </c>
      <c r="P2099" s="50">
        <f t="shared" si="34"/>
        <v>0</v>
      </c>
    </row>
    <row r="2100" spans="1:16" x14ac:dyDescent="0.25">
      <c r="A2100" s="53">
        <v>59525594</v>
      </c>
      <c r="B2100" s="53" t="s">
        <v>16</v>
      </c>
      <c r="C2100" s="53" t="s">
        <v>17</v>
      </c>
      <c r="D2100" s="53" t="s">
        <v>71</v>
      </c>
      <c r="E2100" s="53" t="s">
        <v>391</v>
      </c>
      <c r="F2100" s="18">
        <v>38687</v>
      </c>
      <c r="G2100" s="19">
        <v>38718</v>
      </c>
      <c r="H2100" s="53" t="s">
        <v>68</v>
      </c>
      <c r="I2100" s="53" t="s">
        <v>48</v>
      </c>
      <c r="J2100" s="53" t="s">
        <v>70</v>
      </c>
      <c r="K2100" s="53" t="s">
        <v>23</v>
      </c>
      <c r="L2100" s="19">
        <f>VLOOKUP($A2100,'FtMyers GTs'!$A:$Z,17,0)</f>
        <v>42522</v>
      </c>
      <c r="M2100" s="50">
        <f>VLOOKUP($A2100,'FtMyers GTs'!$A:$Z,24,0)</f>
        <v>0</v>
      </c>
      <c r="N2100" s="50">
        <f>VLOOKUP($A2100,'FtMyers GTs'!$A:$Z,25,0)</f>
        <v>0</v>
      </c>
      <c r="O2100" s="50">
        <f>VLOOKUP($A2100,'FtMyers GTs'!$A:$Z,26,0)</f>
        <v>0</v>
      </c>
      <c r="P2100" s="50">
        <f t="shared" si="34"/>
        <v>0</v>
      </c>
    </row>
    <row r="2101" spans="1:16" x14ac:dyDescent="0.25">
      <c r="A2101" s="53">
        <v>60325830</v>
      </c>
      <c r="B2101" s="53" t="s">
        <v>16</v>
      </c>
      <c r="C2101" s="53" t="s">
        <v>17</v>
      </c>
      <c r="D2101" s="53" t="s">
        <v>71</v>
      </c>
      <c r="E2101" s="53" t="s">
        <v>391</v>
      </c>
      <c r="F2101" s="18">
        <v>38657</v>
      </c>
      <c r="G2101" s="19">
        <v>38749</v>
      </c>
      <c r="H2101" s="53" t="s">
        <v>68</v>
      </c>
      <c r="I2101" s="53" t="s">
        <v>48</v>
      </c>
      <c r="J2101" s="53" t="s">
        <v>70</v>
      </c>
      <c r="K2101" s="53" t="s">
        <v>23</v>
      </c>
      <c r="L2101" s="19">
        <f>VLOOKUP($A2101,'FtMyers GTs'!$A:$Z,17,0)</f>
        <v>42522</v>
      </c>
      <c r="M2101" s="50">
        <f>VLOOKUP($A2101,'FtMyers GTs'!$A:$Z,24,0)</f>
        <v>0</v>
      </c>
      <c r="N2101" s="50">
        <f>VLOOKUP($A2101,'FtMyers GTs'!$A:$Z,25,0)</f>
        <v>0</v>
      </c>
      <c r="O2101" s="50">
        <f>VLOOKUP($A2101,'FtMyers GTs'!$A:$Z,26,0)</f>
        <v>0</v>
      </c>
      <c r="P2101" s="50">
        <f t="shared" si="34"/>
        <v>0</v>
      </c>
    </row>
    <row r="2102" spans="1:16" x14ac:dyDescent="0.25">
      <c r="A2102" s="53">
        <v>60325835</v>
      </c>
      <c r="B2102" s="53" t="s">
        <v>16</v>
      </c>
      <c r="C2102" s="53" t="s">
        <v>17</v>
      </c>
      <c r="D2102" s="53" t="s">
        <v>71</v>
      </c>
      <c r="E2102" s="53" t="s">
        <v>391</v>
      </c>
      <c r="F2102" s="18">
        <v>38657</v>
      </c>
      <c r="G2102" s="19">
        <v>38749</v>
      </c>
      <c r="H2102" s="53" t="s">
        <v>68</v>
      </c>
      <c r="I2102" s="53" t="s">
        <v>48</v>
      </c>
      <c r="J2102" s="53" t="s">
        <v>70</v>
      </c>
      <c r="K2102" s="53" t="s">
        <v>23</v>
      </c>
      <c r="L2102" s="19">
        <f>VLOOKUP($A2102,'FtMyers GTs'!$A:$Z,17,0)</f>
        <v>42522</v>
      </c>
      <c r="M2102" s="50">
        <f>VLOOKUP($A2102,'FtMyers GTs'!$A:$Z,24,0)</f>
        <v>0</v>
      </c>
      <c r="N2102" s="50">
        <f>VLOOKUP($A2102,'FtMyers GTs'!$A:$Z,25,0)</f>
        <v>0</v>
      </c>
      <c r="O2102" s="50">
        <f>VLOOKUP($A2102,'FtMyers GTs'!$A:$Z,26,0)</f>
        <v>0</v>
      </c>
      <c r="P2102" s="50">
        <f t="shared" si="34"/>
        <v>0</v>
      </c>
    </row>
    <row r="2103" spans="1:16" x14ac:dyDescent="0.25">
      <c r="A2103" s="53">
        <v>61561390</v>
      </c>
      <c r="B2103" s="53" t="s">
        <v>16</v>
      </c>
      <c r="C2103" s="53" t="s">
        <v>17</v>
      </c>
      <c r="D2103" s="53" t="s">
        <v>71</v>
      </c>
      <c r="E2103" s="53" t="s">
        <v>391</v>
      </c>
      <c r="F2103" s="18">
        <v>38657</v>
      </c>
      <c r="G2103" s="19">
        <v>38777</v>
      </c>
      <c r="H2103" s="53" t="s">
        <v>68</v>
      </c>
      <c r="I2103" s="53" t="s">
        <v>48</v>
      </c>
      <c r="J2103" s="53" t="s">
        <v>70</v>
      </c>
      <c r="K2103" s="53" t="s">
        <v>23</v>
      </c>
      <c r="L2103" s="19">
        <f>VLOOKUP($A2103,'FtMyers GTs'!$A:$Z,17,0)</f>
        <v>42522</v>
      </c>
      <c r="M2103" s="50">
        <f>VLOOKUP($A2103,'FtMyers GTs'!$A:$Z,24,0)</f>
        <v>0</v>
      </c>
      <c r="N2103" s="50">
        <f>VLOOKUP($A2103,'FtMyers GTs'!$A:$Z,25,0)</f>
        <v>0</v>
      </c>
      <c r="O2103" s="50">
        <f>VLOOKUP($A2103,'FtMyers GTs'!$A:$Z,26,0)</f>
        <v>0</v>
      </c>
      <c r="P2103" s="50">
        <f t="shared" si="34"/>
        <v>0</v>
      </c>
    </row>
    <row r="2104" spans="1:16" x14ac:dyDescent="0.25">
      <c r="A2104" s="53">
        <v>61567941</v>
      </c>
      <c r="B2104" s="53" t="s">
        <v>16</v>
      </c>
      <c r="C2104" s="53" t="s">
        <v>17</v>
      </c>
      <c r="D2104" s="53" t="s">
        <v>71</v>
      </c>
      <c r="E2104" s="53" t="s">
        <v>391</v>
      </c>
      <c r="F2104" s="18">
        <v>38657</v>
      </c>
      <c r="G2104" s="19">
        <v>38777</v>
      </c>
      <c r="H2104" s="53" t="s">
        <v>68</v>
      </c>
      <c r="I2104" s="53" t="s">
        <v>48</v>
      </c>
      <c r="J2104" s="53" t="s">
        <v>70</v>
      </c>
      <c r="K2104" s="53" t="s">
        <v>23</v>
      </c>
      <c r="L2104" s="19">
        <f>VLOOKUP($A2104,'FtMyers GTs'!$A:$Z,17,0)</f>
        <v>42522</v>
      </c>
      <c r="M2104" s="50">
        <f>VLOOKUP($A2104,'FtMyers GTs'!$A:$Z,24,0)</f>
        <v>0</v>
      </c>
      <c r="N2104" s="50">
        <f>VLOOKUP($A2104,'FtMyers GTs'!$A:$Z,25,0)</f>
        <v>0</v>
      </c>
      <c r="O2104" s="50">
        <f>VLOOKUP($A2104,'FtMyers GTs'!$A:$Z,26,0)</f>
        <v>0</v>
      </c>
      <c r="P2104" s="50">
        <f t="shared" si="34"/>
        <v>0</v>
      </c>
    </row>
    <row r="2105" spans="1:16" x14ac:dyDescent="0.25">
      <c r="A2105" s="53">
        <v>63325852</v>
      </c>
      <c r="B2105" s="53" t="s">
        <v>16</v>
      </c>
      <c r="C2105" s="53" t="s">
        <v>17</v>
      </c>
      <c r="D2105" s="53" t="s">
        <v>71</v>
      </c>
      <c r="E2105" s="53" t="s">
        <v>424</v>
      </c>
      <c r="F2105" s="18">
        <v>38838</v>
      </c>
      <c r="G2105" s="19">
        <v>38838</v>
      </c>
      <c r="H2105" s="53" t="s">
        <v>68</v>
      </c>
      <c r="I2105" s="53" t="s">
        <v>48</v>
      </c>
      <c r="J2105" s="53" t="s">
        <v>70</v>
      </c>
      <c r="K2105" s="53" t="s">
        <v>23</v>
      </c>
      <c r="L2105" s="19">
        <f>VLOOKUP($A2105,'FtMyers GTs'!$A:$Z,17,0)</f>
        <v>42522</v>
      </c>
      <c r="M2105" s="50">
        <f>VLOOKUP($A2105,'FtMyers GTs'!$A:$Z,24,0)</f>
        <v>0</v>
      </c>
      <c r="N2105" s="50">
        <f>VLOOKUP($A2105,'FtMyers GTs'!$A:$Z,25,0)</f>
        <v>0</v>
      </c>
      <c r="O2105" s="50">
        <f>VLOOKUP($A2105,'FtMyers GTs'!$A:$Z,26,0)</f>
        <v>0</v>
      </c>
      <c r="P2105" s="50">
        <f t="shared" si="34"/>
        <v>0</v>
      </c>
    </row>
    <row r="2106" spans="1:16" x14ac:dyDescent="0.25">
      <c r="A2106" s="53">
        <v>63336975</v>
      </c>
      <c r="B2106" s="53" t="s">
        <v>16</v>
      </c>
      <c r="C2106" s="53" t="s">
        <v>17</v>
      </c>
      <c r="D2106" s="53" t="s">
        <v>71</v>
      </c>
      <c r="E2106" s="53" t="s">
        <v>424</v>
      </c>
      <c r="F2106" s="18">
        <v>38838</v>
      </c>
      <c r="G2106" s="19">
        <v>38838</v>
      </c>
      <c r="H2106" s="53" t="s">
        <v>68</v>
      </c>
      <c r="I2106" s="53" t="s">
        <v>48</v>
      </c>
      <c r="J2106" s="53" t="s">
        <v>70</v>
      </c>
      <c r="K2106" s="53" t="s">
        <v>23</v>
      </c>
      <c r="L2106" s="19">
        <f>VLOOKUP($A2106,'FtMyers GTs'!$A:$Z,17,0)</f>
        <v>42522</v>
      </c>
      <c r="M2106" s="50">
        <f>VLOOKUP($A2106,'FtMyers GTs'!$A:$Z,24,0)</f>
        <v>0</v>
      </c>
      <c r="N2106" s="50">
        <f>VLOOKUP($A2106,'FtMyers GTs'!$A:$Z,25,0)</f>
        <v>0</v>
      </c>
      <c r="O2106" s="50">
        <f>VLOOKUP($A2106,'FtMyers GTs'!$A:$Z,26,0)</f>
        <v>0</v>
      </c>
      <c r="P2106" s="50">
        <f t="shared" si="34"/>
        <v>0</v>
      </c>
    </row>
    <row r="2107" spans="1:16" x14ac:dyDescent="0.25">
      <c r="A2107" s="53">
        <v>63415501</v>
      </c>
      <c r="B2107" s="53" t="s">
        <v>16</v>
      </c>
      <c r="C2107" s="53" t="s">
        <v>17</v>
      </c>
      <c r="D2107" s="53" t="s">
        <v>71</v>
      </c>
      <c r="E2107" s="53" t="s">
        <v>391</v>
      </c>
      <c r="F2107" s="18">
        <v>38687</v>
      </c>
      <c r="G2107" s="19">
        <v>38838</v>
      </c>
      <c r="H2107" s="53" t="s">
        <v>68</v>
      </c>
      <c r="I2107" s="53" t="s">
        <v>48</v>
      </c>
      <c r="J2107" s="53" t="s">
        <v>70</v>
      </c>
      <c r="K2107" s="53" t="s">
        <v>23</v>
      </c>
      <c r="L2107" s="19">
        <f>VLOOKUP($A2107,'FtMyers GTs'!$A:$Z,17,0)</f>
        <v>42522</v>
      </c>
      <c r="M2107" s="50">
        <f>VLOOKUP($A2107,'FtMyers GTs'!$A:$Z,24,0)</f>
        <v>0</v>
      </c>
      <c r="N2107" s="50">
        <f>VLOOKUP($A2107,'FtMyers GTs'!$A:$Z,25,0)</f>
        <v>0</v>
      </c>
      <c r="O2107" s="50">
        <f>VLOOKUP($A2107,'FtMyers GTs'!$A:$Z,26,0)</f>
        <v>0</v>
      </c>
      <c r="P2107" s="50">
        <f t="shared" si="34"/>
        <v>0</v>
      </c>
    </row>
    <row r="2108" spans="1:16" x14ac:dyDescent="0.25">
      <c r="A2108" s="53">
        <v>64332745</v>
      </c>
      <c r="B2108" s="53" t="s">
        <v>16</v>
      </c>
      <c r="C2108" s="53" t="s">
        <v>17</v>
      </c>
      <c r="D2108" s="53" t="s">
        <v>71</v>
      </c>
      <c r="E2108" s="53" t="s">
        <v>424</v>
      </c>
      <c r="F2108" s="18">
        <v>38838</v>
      </c>
      <c r="G2108" s="19">
        <v>38869</v>
      </c>
      <c r="H2108" s="53" t="s">
        <v>68</v>
      </c>
      <c r="I2108" s="53" t="s">
        <v>48</v>
      </c>
      <c r="J2108" s="53" t="s">
        <v>70</v>
      </c>
      <c r="K2108" s="53" t="s">
        <v>23</v>
      </c>
      <c r="L2108" s="19">
        <f>VLOOKUP($A2108,'FtMyers GTs'!$A:$Z,17,0)</f>
        <v>42522</v>
      </c>
      <c r="M2108" s="50">
        <f>VLOOKUP($A2108,'FtMyers GTs'!$A:$Z,24,0)</f>
        <v>0</v>
      </c>
      <c r="N2108" s="50">
        <f>VLOOKUP($A2108,'FtMyers GTs'!$A:$Z,25,0)</f>
        <v>0</v>
      </c>
      <c r="O2108" s="50">
        <f>VLOOKUP($A2108,'FtMyers GTs'!$A:$Z,26,0)</f>
        <v>0</v>
      </c>
      <c r="P2108" s="50">
        <f t="shared" si="34"/>
        <v>0</v>
      </c>
    </row>
    <row r="2109" spans="1:16" x14ac:dyDescent="0.25">
      <c r="A2109" s="53">
        <v>64342085</v>
      </c>
      <c r="B2109" s="53" t="s">
        <v>16</v>
      </c>
      <c r="C2109" s="53" t="s">
        <v>17</v>
      </c>
      <c r="D2109" s="53" t="s">
        <v>71</v>
      </c>
      <c r="E2109" s="53" t="s">
        <v>424</v>
      </c>
      <c r="F2109" s="18">
        <v>38869</v>
      </c>
      <c r="G2109" s="19">
        <v>38869</v>
      </c>
      <c r="H2109" s="53" t="s">
        <v>68</v>
      </c>
      <c r="I2109" s="53" t="s">
        <v>48</v>
      </c>
      <c r="J2109" s="53" t="s">
        <v>70</v>
      </c>
      <c r="K2109" s="53" t="s">
        <v>23</v>
      </c>
      <c r="L2109" s="19">
        <f>VLOOKUP($A2109,'FtMyers GTs'!$A:$Z,17,0)</f>
        <v>42522</v>
      </c>
      <c r="M2109" s="50">
        <f>VLOOKUP($A2109,'FtMyers GTs'!$A:$Z,24,0)</f>
        <v>0</v>
      </c>
      <c r="N2109" s="50">
        <f>VLOOKUP($A2109,'FtMyers GTs'!$A:$Z,25,0)</f>
        <v>0</v>
      </c>
      <c r="O2109" s="50">
        <f>VLOOKUP($A2109,'FtMyers GTs'!$A:$Z,26,0)</f>
        <v>0</v>
      </c>
      <c r="P2109" s="50">
        <f t="shared" si="34"/>
        <v>0</v>
      </c>
    </row>
    <row r="2110" spans="1:16" x14ac:dyDescent="0.25">
      <c r="A2110" s="53">
        <v>66355413</v>
      </c>
      <c r="B2110" s="53" t="s">
        <v>16</v>
      </c>
      <c r="C2110" s="53" t="s">
        <v>17</v>
      </c>
      <c r="D2110" s="53" t="s">
        <v>71</v>
      </c>
      <c r="E2110" s="53" t="s">
        <v>424</v>
      </c>
      <c r="F2110" s="18">
        <v>38930</v>
      </c>
      <c r="G2110" s="19">
        <v>38930</v>
      </c>
      <c r="H2110" s="53" t="s">
        <v>68</v>
      </c>
      <c r="I2110" s="53" t="s">
        <v>48</v>
      </c>
      <c r="J2110" s="53" t="s">
        <v>70</v>
      </c>
      <c r="K2110" s="53" t="s">
        <v>23</v>
      </c>
      <c r="L2110" s="19">
        <f>VLOOKUP($A2110,'FtMyers GTs'!$A:$Z,17,0)</f>
        <v>42522</v>
      </c>
      <c r="M2110" s="50">
        <f>VLOOKUP($A2110,'FtMyers GTs'!$A:$Z,24,0)</f>
        <v>0</v>
      </c>
      <c r="N2110" s="50">
        <f>VLOOKUP($A2110,'FtMyers GTs'!$A:$Z,25,0)</f>
        <v>0</v>
      </c>
      <c r="O2110" s="50">
        <f>VLOOKUP($A2110,'FtMyers GTs'!$A:$Z,26,0)</f>
        <v>0</v>
      </c>
      <c r="P2110" s="50">
        <f t="shared" si="34"/>
        <v>0</v>
      </c>
    </row>
    <row r="2111" spans="1:16" x14ac:dyDescent="0.25">
      <c r="A2111" s="53">
        <v>71439584</v>
      </c>
      <c r="B2111" s="53" t="s">
        <v>16</v>
      </c>
      <c r="C2111" s="53" t="s">
        <v>17</v>
      </c>
      <c r="D2111" s="53" t="s">
        <v>71</v>
      </c>
      <c r="E2111" s="53" t="s">
        <v>424</v>
      </c>
      <c r="F2111" s="18">
        <v>38930</v>
      </c>
      <c r="G2111" s="19">
        <v>39083</v>
      </c>
      <c r="H2111" s="53" t="s">
        <v>68</v>
      </c>
      <c r="I2111" s="53" t="s">
        <v>48</v>
      </c>
      <c r="J2111" s="53" t="s">
        <v>70</v>
      </c>
      <c r="K2111" s="53" t="s">
        <v>23</v>
      </c>
      <c r="L2111" s="19">
        <f>VLOOKUP($A2111,'FtMyers GTs'!$A:$Z,17,0)</f>
        <v>42522</v>
      </c>
      <c r="M2111" s="50">
        <f>VLOOKUP($A2111,'FtMyers GTs'!$A:$Z,24,0)</f>
        <v>0</v>
      </c>
      <c r="N2111" s="50">
        <f>VLOOKUP($A2111,'FtMyers GTs'!$A:$Z,25,0)</f>
        <v>0</v>
      </c>
      <c r="O2111" s="50">
        <f>VLOOKUP($A2111,'FtMyers GTs'!$A:$Z,26,0)</f>
        <v>0</v>
      </c>
      <c r="P2111" s="50">
        <f t="shared" si="34"/>
        <v>0</v>
      </c>
    </row>
    <row r="2112" spans="1:16" x14ac:dyDescent="0.25">
      <c r="A2112" s="53">
        <v>71440986</v>
      </c>
      <c r="B2112" s="53" t="s">
        <v>16</v>
      </c>
      <c r="C2112" s="53" t="s">
        <v>17</v>
      </c>
      <c r="D2112" s="53" t="s">
        <v>71</v>
      </c>
      <c r="E2112" s="53" t="s">
        <v>393</v>
      </c>
      <c r="F2112" s="18">
        <v>39083</v>
      </c>
      <c r="G2112" s="19">
        <v>39083</v>
      </c>
      <c r="H2112" s="53" t="s">
        <v>68</v>
      </c>
      <c r="I2112" s="53" t="s">
        <v>48</v>
      </c>
      <c r="J2112" s="53" t="s">
        <v>70</v>
      </c>
      <c r="K2112" s="53" t="s">
        <v>23</v>
      </c>
      <c r="L2112" s="19">
        <f>VLOOKUP($A2112,'FtMyers GTs'!$A:$Z,17,0)</f>
        <v>42522</v>
      </c>
      <c r="M2112" s="50">
        <f>VLOOKUP($A2112,'FtMyers GTs'!$A:$Z,24,0)</f>
        <v>0</v>
      </c>
      <c r="N2112" s="50">
        <f>VLOOKUP($A2112,'FtMyers GTs'!$A:$Z,25,0)</f>
        <v>0</v>
      </c>
      <c r="O2112" s="50">
        <f>VLOOKUP($A2112,'FtMyers GTs'!$A:$Z,26,0)</f>
        <v>0</v>
      </c>
      <c r="P2112" s="50">
        <f t="shared" si="34"/>
        <v>0</v>
      </c>
    </row>
    <row r="2113" spans="1:16" x14ac:dyDescent="0.25">
      <c r="A2113" s="53">
        <v>71493254</v>
      </c>
      <c r="B2113" s="53" t="s">
        <v>16</v>
      </c>
      <c r="C2113" s="53" t="s">
        <v>17</v>
      </c>
      <c r="D2113" s="53" t="s">
        <v>71</v>
      </c>
      <c r="E2113" s="53" t="s">
        <v>424</v>
      </c>
      <c r="F2113" s="18">
        <v>38838</v>
      </c>
      <c r="G2113" s="19">
        <v>39083</v>
      </c>
      <c r="H2113" s="53" t="s">
        <v>68</v>
      </c>
      <c r="I2113" s="53" t="s">
        <v>48</v>
      </c>
      <c r="J2113" s="53" t="s">
        <v>70</v>
      </c>
      <c r="K2113" s="53" t="s">
        <v>23</v>
      </c>
      <c r="L2113" s="19">
        <f>VLOOKUP($A2113,'FtMyers GTs'!$A:$Z,17,0)</f>
        <v>42522</v>
      </c>
      <c r="M2113" s="50">
        <f>VLOOKUP($A2113,'FtMyers GTs'!$A:$Z,24,0)</f>
        <v>0</v>
      </c>
      <c r="N2113" s="50">
        <f>VLOOKUP($A2113,'FtMyers GTs'!$A:$Z,25,0)</f>
        <v>0</v>
      </c>
      <c r="O2113" s="50">
        <f>VLOOKUP($A2113,'FtMyers GTs'!$A:$Z,26,0)</f>
        <v>0</v>
      </c>
      <c r="P2113" s="50">
        <f t="shared" si="34"/>
        <v>0</v>
      </c>
    </row>
    <row r="2114" spans="1:16" x14ac:dyDescent="0.25">
      <c r="A2114" s="53">
        <v>72283386</v>
      </c>
      <c r="B2114" s="53" t="s">
        <v>16</v>
      </c>
      <c r="C2114" s="53" t="s">
        <v>17</v>
      </c>
      <c r="D2114" s="53" t="s">
        <v>71</v>
      </c>
      <c r="E2114" s="53" t="s">
        <v>393</v>
      </c>
      <c r="F2114" s="18">
        <v>39083</v>
      </c>
      <c r="G2114" s="19">
        <v>39114</v>
      </c>
      <c r="H2114" s="53" t="s">
        <v>68</v>
      </c>
      <c r="I2114" s="53" t="s">
        <v>48</v>
      </c>
      <c r="J2114" s="53" t="s">
        <v>70</v>
      </c>
      <c r="K2114" s="53" t="s">
        <v>23</v>
      </c>
      <c r="L2114" s="19">
        <f>VLOOKUP($A2114,'FtMyers GTs'!$A:$Z,17,0)</f>
        <v>42522</v>
      </c>
      <c r="M2114" s="50">
        <f>VLOOKUP($A2114,'FtMyers GTs'!$A:$Z,24,0)</f>
        <v>0</v>
      </c>
      <c r="N2114" s="50">
        <f>VLOOKUP($A2114,'FtMyers GTs'!$A:$Z,25,0)</f>
        <v>0</v>
      </c>
      <c r="O2114" s="50">
        <f>VLOOKUP($A2114,'FtMyers GTs'!$A:$Z,26,0)</f>
        <v>0</v>
      </c>
      <c r="P2114" s="50">
        <f t="shared" si="34"/>
        <v>0</v>
      </c>
    </row>
    <row r="2115" spans="1:16" x14ac:dyDescent="0.25">
      <c r="A2115" s="53">
        <v>72295528</v>
      </c>
      <c r="B2115" s="53" t="s">
        <v>16</v>
      </c>
      <c r="C2115" s="53" t="s">
        <v>17</v>
      </c>
      <c r="D2115" s="53" t="s">
        <v>71</v>
      </c>
      <c r="E2115" s="53" t="s">
        <v>391</v>
      </c>
      <c r="F2115" s="18">
        <v>38687</v>
      </c>
      <c r="G2115" s="19">
        <v>39114</v>
      </c>
      <c r="H2115" s="53" t="s">
        <v>68</v>
      </c>
      <c r="I2115" s="53" t="s">
        <v>48</v>
      </c>
      <c r="J2115" s="53" t="s">
        <v>70</v>
      </c>
      <c r="K2115" s="53" t="s">
        <v>23</v>
      </c>
      <c r="L2115" s="19">
        <f>VLOOKUP($A2115,'FtMyers GTs'!$A:$Z,17,0)</f>
        <v>42522</v>
      </c>
      <c r="M2115" s="50">
        <f>VLOOKUP($A2115,'FtMyers GTs'!$A:$Z,24,0)</f>
        <v>0</v>
      </c>
      <c r="N2115" s="50">
        <f>VLOOKUP($A2115,'FtMyers GTs'!$A:$Z,25,0)</f>
        <v>0</v>
      </c>
      <c r="O2115" s="50">
        <f>VLOOKUP($A2115,'FtMyers GTs'!$A:$Z,26,0)</f>
        <v>0</v>
      </c>
      <c r="P2115" s="50">
        <f t="shared" si="34"/>
        <v>0</v>
      </c>
    </row>
    <row r="2116" spans="1:16" x14ac:dyDescent="0.25">
      <c r="A2116" s="53">
        <v>73053162</v>
      </c>
      <c r="B2116" s="53" t="s">
        <v>16</v>
      </c>
      <c r="C2116" s="53" t="s">
        <v>17</v>
      </c>
      <c r="D2116" s="53" t="s">
        <v>71</v>
      </c>
      <c r="E2116" s="53" t="s">
        <v>393</v>
      </c>
      <c r="F2116" s="18">
        <v>39142</v>
      </c>
      <c r="G2116" s="19">
        <v>39142</v>
      </c>
      <c r="H2116" s="53" t="s">
        <v>68</v>
      </c>
      <c r="I2116" s="53" t="s">
        <v>48</v>
      </c>
      <c r="J2116" s="53" t="s">
        <v>70</v>
      </c>
      <c r="K2116" s="53" t="s">
        <v>23</v>
      </c>
      <c r="L2116" s="19">
        <f>VLOOKUP($A2116,'FtMyers GTs'!$A:$Z,17,0)</f>
        <v>42522</v>
      </c>
      <c r="M2116" s="50">
        <f>VLOOKUP($A2116,'FtMyers GTs'!$A:$Z,24,0)</f>
        <v>0</v>
      </c>
      <c r="N2116" s="50">
        <f>VLOOKUP($A2116,'FtMyers GTs'!$A:$Z,25,0)</f>
        <v>0</v>
      </c>
      <c r="O2116" s="50">
        <f>VLOOKUP($A2116,'FtMyers GTs'!$A:$Z,26,0)</f>
        <v>0</v>
      </c>
      <c r="P2116" s="50">
        <f t="shared" si="34"/>
        <v>0</v>
      </c>
    </row>
    <row r="2117" spans="1:16" x14ac:dyDescent="0.25">
      <c r="A2117" s="53">
        <v>73829065</v>
      </c>
      <c r="B2117" s="53" t="s">
        <v>16</v>
      </c>
      <c r="C2117" s="53" t="s">
        <v>17</v>
      </c>
      <c r="D2117" s="53" t="s">
        <v>71</v>
      </c>
      <c r="E2117" s="53" t="s">
        <v>393</v>
      </c>
      <c r="F2117" s="18">
        <v>39173</v>
      </c>
      <c r="G2117" s="19">
        <v>39173</v>
      </c>
      <c r="H2117" s="53" t="s">
        <v>68</v>
      </c>
      <c r="I2117" s="53" t="s">
        <v>48</v>
      </c>
      <c r="J2117" s="53" t="s">
        <v>70</v>
      </c>
      <c r="K2117" s="53" t="s">
        <v>23</v>
      </c>
      <c r="L2117" s="19">
        <f>VLOOKUP($A2117,'FtMyers GTs'!$A:$Z,17,0)</f>
        <v>42522</v>
      </c>
      <c r="M2117" s="50">
        <f>VLOOKUP($A2117,'FtMyers GTs'!$A:$Z,24,0)</f>
        <v>0</v>
      </c>
      <c r="N2117" s="50">
        <f>VLOOKUP($A2117,'FtMyers GTs'!$A:$Z,25,0)</f>
        <v>0</v>
      </c>
      <c r="O2117" s="50">
        <f>VLOOKUP($A2117,'FtMyers GTs'!$A:$Z,26,0)</f>
        <v>0</v>
      </c>
      <c r="P2117" s="50">
        <f t="shared" si="34"/>
        <v>0</v>
      </c>
    </row>
    <row r="2118" spans="1:16" x14ac:dyDescent="0.25">
      <c r="A2118" s="53">
        <v>73830117</v>
      </c>
      <c r="B2118" s="53" t="s">
        <v>16</v>
      </c>
      <c r="C2118" s="53" t="s">
        <v>17</v>
      </c>
      <c r="D2118" s="53" t="s">
        <v>71</v>
      </c>
      <c r="E2118" s="53" t="s">
        <v>393</v>
      </c>
      <c r="F2118" s="18">
        <v>39173</v>
      </c>
      <c r="G2118" s="19">
        <v>39173</v>
      </c>
      <c r="H2118" s="53" t="s">
        <v>68</v>
      </c>
      <c r="I2118" s="53" t="s">
        <v>48</v>
      </c>
      <c r="J2118" s="53" t="s">
        <v>70</v>
      </c>
      <c r="K2118" s="53" t="s">
        <v>23</v>
      </c>
      <c r="L2118" s="19">
        <f>VLOOKUP($A2118,'FtMyers GTs'!$A:$Z,17,0)</f>
        <v>42522</v>
      </c>
      <c r="M2118" s="50">
        <f>VLOOKUP($A2118,'FtMyers GTs'!$A:$Z,24,0)</f>
        <v>0</v>
      </c>
      <c r="N2118" s="50">
        <f>VLOOKUP($A2118,'FtMyers GTs'!$A:$Z,25,0)</f>
        <v>0</v>
      </c>
      <c r="O2118" s="50">
        <f>VLOOKUP($A2118,'FtMyers GTs'!$A:$Z,26,0)</f>
        <v>0</v>
      </c>
      <c r="P2118" s="50">
        <f t="shared" si="34"/>
        <v>0</v>
      </c>
    </row>
    <row r="2119" spans="1:16" x14ac:dyDescent="0.25">
      <c r="A2119" s="53">
        <v>73830419</v>
      </c>
      <c r="B2119" s="53" t="s">
        <v>16</v>
      </c>
      <c r="C2119" s="53" t="s">
        <v>17</v>
      </c>
      <c r="D2119" s="53" t="s">
        <v>71</v>
      </c>
      <c r="E2119" s="53" t="s">
        <v>393</v>
      </c>
      <c r="F2119" s="18">
        <v>39173</v>
      </c>
      <c r="G2119" s="19">
        <v>39173</v>
      </c>
      <c r="H2119" s="53" t="s">
        <v>68</v>
      </c>
      <c r="I2119" s="53" t="s">
        <v>48</v>
      </c>
      <c r="J2119" s="53" t="s">
        <v>70</v>
      </c>
      <c r="K2119" s="53" t="s">
        <v>23</v>
      </c>
      <c r="L2119" s="19">
        <f>VLOOKUP($A2119,'FtMyers GTs'!$A:$Z,17,0)</f>
        <v>42522</v>
      </c>
      <c r="M2119" s="50">
        <f>VLOOKUP($A2119,'FtMyers GTs'!$A:$Z,24,0)</f>
        <v>0</v>
      </c>
      <c r="N2119" s="50">
        <f>VLOOKUP($A2119,'FtMyers GTs'!$A:$Z,25,0)</f>
        <v>0</v>
      </c>
      <c r="O2119" s="50">
        <f>VLOOKUP($A2119,'FtMyers GTs'!$A:$Z,26,0)</f>
        <v>0</v>
      </c>
      <c r="P2119" s="50">
        <f t="shared" si="34"/>
        <v>0</v>
      </c>
    </row>
    <row r="2120" spans="1:16" x14ac:dyDescent="0.25">
      <c r="A2120" s="53">
        <v>73834055</v>
      </c>
      <c r="B2120" s="53" t="s">
        <v>16</v>
      </c>
      <c r="C2120" s="53" t="s">
        <v>17</v>
      </c>
      <c r="D2120" s="53" t="s">
        <v>71</v>
      </c>
      <c r="E2120" s="53" t="s">
        <v>393</v>
      </c>
      <c r="F2120" s="18">
        <v>39173</v>
      </c>
      <c r="G2120" s="19">
        <v>39173</v>
      </c>
      <c r="H2120" s="53" t="s">
        <v>68</v>
      </c>
      <c r="I2120" s="53" t="s">
        <v>48</v>
      </c>
      <c r="J2120" s="53" t="s">
        <v>70</v>
      </c>
      <c r="K2120" s="53" t="s">
        <v>23</v>
      </c>
      <c r="L2120" s="19">
        <f>VLOOKUP($A2120,'FtMyers GTs'!$A:$Z,17,0)</f>
        <v>42522</v>
      </c>
      <c r="M2120" s="50">
        <f>VLOOKUP($A2120,'FtMyers GTs'!$A:$Z,24,0)</f>
        <v>0</v>
      </c>
      <c r="N2120" s="50">
        <f>VLOOKUP($A2120,'FtMyers GTs'!$A:$Z,25,0)</f>
        <v>0</v>
      </c>
      <c r="O2120" s="50">
        <f>VLOOKUP($A2120,'FtMyers GTs'!$A:$Z,26,0)</f>
        <v>0</v>
      </c>
      <c r="P2120" s="50">
        <f t="shared" si="34"/>
        <v>0</v>
      </c>
    </row>
    <row r="2121" spans="1:16" x14ac:dyDescent="0.25">
      <c r="A2121" s="53">
        <v>75846454</v>
      </c>
      <c r="B2121" s="53" t="s">
        <v>16</v>
      </c>
      <c r="C2121" s="53" t="s">
        <v>17</v>
      </c>
      <c r="D2121" s="53" t="s">
        <v>71</v>
      </c>
      <c r="E2121" s="53" t="s">
        <v>393</v>
      </c>
      <c r="F2121" s="18">
        <v>39234</v>
      </c>
      <c r="G2121" s="19">
        <v>39234</v>
      </c>
      <c r="H2121" s="53" t="s">
        <v>68</v>
      </c>
      <c r="I2121" s="53" t="s">
        <v>48</v>
      </c>
      <c r="J2121" s="53" t="s">
        <v>70</v>
      </c>
      <c r="K2121" s="53" t="s">
        <v>23</v>
      </c>
      <c r="L2121" s="19">
        <f>VLOOKUP($A2121,'FtMyers GTs'!$A:$Z,17,0)</f>
        <v>42522</v>
      </c>
      <c r="M2121" s="50">
        <f>VLOOKUP($A2121,'FtMyers GTs'!$A:$Z,24,0)</f>
        <v>0</v>
      </c>
      <c r="N2121" s="50">
        <f>VLOOKUP($A2121,'FtMyers GTs'!$A:$Z,25,0)</f>
        <v>0</v>
      </c>
      <c r="O2121" s="50">
        <f>VLOOKUP($A2121,'FtMyers GTs'!$A:$Z,26,0)</f>
        <v>0</v>
      </c>
      <c r="P2121" s="50">
        <f t="shared" si="34"/>
        <v>0</v>
      </c>
    </row>
    <row r="2122" spans="1:16" x14ac:dyDescent="0.25">
      <c r="A2122" s="53">
        <v>77972357</v>
      </c>
      <c r="B2122" s="53" t="s">
        <v>16</v>
      </c>
      <c r="C2122" s="53" t="s">
        <v>17</v>
      </c>
      <c r="D2122" s="53" t="s">
        <v>71</v>
      </c>
      <c r="E2122" s="53" t="s">
        <v>393</v>
      </c>
      <c r="F2122" s="18">
        <v>39264</v>
      </c>
      <c r="G2122" s="19">
        <v>39295</v>
      </c>
      <c r="H2122" s="53" t="s">
        <v>68</v>
      </c>
      <c r="I2122" s="53" t="s">
        <v>48</v>
      </c>
      <c r="J2122" s="53" t="s">
        <v>70</v>
      </c>
      <c r="K2122" s="53" t="s">
        <v>23</v>
      </c>
      <c r="L2122" s="19">
        <f>VLOOKUP($A2122,'FtMyers GTs'!$A:$Z,17,0)</f>
        <v>42522</v>
      </c>
      <c r="M2122" s="50">
        <f>VLOOKUP($A2122,'FtMyers GTs'!$A:$Z,24,0)</f>
        <v>0</v>
      </c>
      <c r="N2122" s="50">
        <f>VLOOKUP($A2122,'FtMyers GTs'!$A:$Z,25,0)</f>
        <v>0</v>
      </c>
      <c r="O2122" s="50">
        <f>VLOOKUP($A2122,'FtMyers GTs'!$A:$Z,26,0)</f>
        <v>0</v>
      </c>
      <c r="P2122" s="50">
        <f t="shared" si="34"/>
        <v>0</v>
      </c>
    </row>
    <row r="2123" spans="1:16" x14ac:dyDescent="0.25">
      <c r="A2123" s="53">
        <v>80460077</v>
      </c>
      <c r="B2123" s="53" t="s">
        <v>16</v>
      </c>
      <c r="C2123" s="53" t="s">
        <v>17</v>
      </c>
      <c r="D2123" s="53" t="s">
        <v>71</v>
      </c>
      <c r="E2123" s="53" t="s">
        <v>393</v>
      </c>
      <c r="F2123" s="18">
        <v>39387</v>
      </c>
      <c r="G2123" s="19">
        <v>39387</v>
      </c>
      <c r="H2123" s="53" t="s">
        <v>68</v>
      </c>
      <c r="I2123" s="53" t="s">
        <v>48</v>
      </c>
      <c r="J2123" s="53" t="s">
        <v>70</v>
      </c>
      <c r="K2123" s="53" t="s">
        <v>23</v>
      </c>
      <c r="L2123" s="19">
        <f>VLOOKUP($A2123,'FtMyers GTs'!$A:$Z,17,0)</f>
        <v>42522</v>
      </c>
      <c r="M2123" s="50">
        <f>VLOOKUP($A2123,'FtMyers GTs'!$A:$Z,24,0)</f>
        <v>0</v>
      </c>
      <c r="N2123" s="50">
        <f>VLOOKUP($A2123,'FtMyers GTs'!$A:$Z,25,0)</f>
        <v>0</v>
      </c>
      <c r="O2123" s="50">
        <f>VLOOKUP($A2123,'FtMyers GTs'!$A:$Z,26,0)</f>
        <v>0</v>
      </c>
      <c r="P2123" s="50">
        <f t="shared" si="34"/>
        <v>0</v>
      </c>
    </row>
    <row r="2124" spans="1:16" x14ac:dyDescent="0.25">
      <c r="A2124" s="53">
        <v>81189060</v>
      </c>
      <c r="B2124" s="53" t="s">
        <v>16</v>
      </c>
      <c r="C2124" s="53" t="s">
        <v>17</v>
      </c>
      <c r="D2124" s="53" t="s">
        <v>71</v>
      </c>
      <c r="E2124" s="53" t="s">
        <v>393</v>
      </c>
      <c r="F2124" s="18">
        <v>39417</v>
      </c>
      <c r="G2124" s="19">
        <v>39417</v>
      </c>
      <c r="H2124" s="53" t="s">
        <v>68</v>
      </c>
      <c r="I2124" s="53" t="s">
        <v>48</v>
      </c>
      <c r="J2124" s="53" t="s">
        <v>70</v>
      </c>
      <c r="K2124" s="53" t="s">
        <v>23</v>
      </c>
      <c r="L2124" s="19">
        <f>VLOOKUP($A2124,'FtMyers GTs'!$A:$Z,17,0)</f>
        <v>42522</v>
      </c>
      <c r="M2124" s="50">
        <f>VLOOKUP($A2124,'FtMyers GTs'!$A:$Z,24,0)</f>
        <v>0</v>
      </c>
      <c r="N2124" s="50">
        <f>VLOOKUP($A2124,'FtMyers GTs'!$A:$Z,25,0)</f>
        <v>0</v>
      </c>
      <c r="O2124" s="50">
        <f>VLOOKUP($A2124,'FtMyers GTs'!$A:$Z,26,0)</f>
        <v>0</v>
      </c>
      <c r="P2124" s="50">
        <f t="shared" si="34"/>
        <v>0</v>
      </c>
    </row>
    <row r="2125" spans="1:16" x14ac:dyDescent="0.25">
      <c r="A2125" s="53">
        <v>82003727</v>
      </c>
      <c r="B2125" s="53" t="s">
        <v>16</v>
      </c>
      <c r="C2125" s="53" t="s">
        <v>17</v>
      </c>
      <c r="D2125" s="53" t="s">
        <v>71</v>
      </c>
      <c r="E2125" s="53" t="s">
        <v>393</v>
      </c>
      <c r="F2125" s="18">
        <v>39387</v>
      </c>
      <c r="G2125" s="19">
        <v>39448</v>
      </c>
      <c r="H2125" s="53" t="s">
        <v>68</v>
      </c>
      <c r="I2125" s="53" t="s">
        <v>48</v>
      </c>
      <c r="J2125" s="53" t="s">
        <v>70</v>
      </c>
      <c r="K2125" s="53" t="s">
        <v>23</v>
      </c>
      <c r="L2125" s="19">
        <f>VLOOKUP($A2125,'FtMyers GTs'!$A:$Z,17,0)</f>
        <v>42522</v>
      </c>
      <c r="M2125" s="50">
        <f>VLOOKUP($A2125,'FtMyers GTs'!$A:$Z,24,0)</f>
        <v>0</v>
      </c>
      <c r="N2125" s="50">
        <f>VLOOKUP($A2125,'FtMyers GTs'!$A:$Z,25,0)</f>
        <v>0</v>
      </c>
      <c r="O2125" s="50">
        <f>VLOOKUP($A2125,'FtMyers GTs'!$A:$Z,26,0)</f>
        <v>0</v>
      </c>
      <c r="P2125" s="50">
        <f t="shared" si="34"/>
        <v>0</v>
      </c>
    </row>
    <row r="2126" spans="1:16" x14ac:dyDescent="0.25">
      <c r="A2126" s="53">
        <v>82021683</v>
      </c>
      <c r="B2126" s="53" t="s">
        <v>16</v>
      </c>
      <c r="C2126" s="53" t="s">
        <v>17</v>
      </c>
      <c r="D2126" s="53" t="s">
        <v>71</v>
      </c>
      <c r="E2126" s="53" t="s">
        <v>393</v>
      </c>
      <c r="F2126" s="18">
        <v>39234</v>
      </c>
      <c r="G2126" s="19">
        <v>39448</v>
      </c>
      <c r="H2126" s="53" t="s">
        <v>68</v>
      </c>
      <c r="I2126" s="53" t="s">
        <v>48</v>
      </c>
      <c r="J2126" s="53" t="s">
        <v>70</v>
      </c>
      <c r="K2126" s="53" t="s">
        <v>23</v>
      </c>
      <c r="L2126" s="19">
        <f>VLOOKUP($A2126,'FtMyers GTs'!$A:$Z,17,0)</f>
        <v>42522</v>
      </c>
      <c r="M2126" s="50">
        <f>VLOOKUP($A2126,'FtMyers GTs'!$A:$Z,24,0)</f>
        <v>0</v>
      </c>
      <c r="N2126" s="50">
        <f>VLOOKUP($A2126,'FtMyers GTs'!$A:$Z,25,0)</f>
        <v>0</v>
      </c>
      <c r="O2126" s="50">
        <f>VLOOKUP($A2126,'FtMyers GTs'!$A:$Z,26,0)</f>
        <v>0</v>
      </c>
      <c r="P2126" s="50">
        <f t="shared" si="34"/>
        <v>0</v>
      </c>
    </row>
    <row r="2127" spans="1:16" x14ac:dyDescent="0.25">
      <c r="A2127" s="53">
        <v>86240543</v>
      </c>
      <c r="B2127" s="53" t="s">
        <v>16</v>
      </c>
      <c r="C2127" s="53" t="s">
        <v>17</v>
      </c>
      <c r="D2127" s="53" t="s">
        <v>71</v>
      </c>
      <c r="E2127" s="53" t="s">
        <v>393</v>
      </c>
      <c r="F2127" s="18">
        <v>39417</v>
      </c>
      <c r="G2127" s="19">
        <v>39630</v>
      </c>
      <c r="H2127" s="53" t="s">
        <v>68</v>
      </c>
      <c r="I2127" s="53" t="s">
        <v>48</v>
      </c>
      <c r="J2127" s="53" t="s">
        <v>70</v>
      </c>
      <c r="K2127" s="53" t="s">
        <v>23</v>
      </c>
      <c r="L2127" s="19">
        <f>VLOOKUP($A2127,'FtMyers GTs'!$A:$Z,17,0)</f>
        <v>42522</v>
      </c>
      <c r="M2127" s="50">
        <f>VLOOKUP($A2127,'FtMyers GTs'!$A:$Z,24,0)</f>
        <v>0</v>
      </c>
      <c r="N2127" s="50">
        <f>VLOOKUP($A2127,'FtMyers GTs'!$A:$Z,25,0)</f>
        <v>0</v>
      </c>
      <c r="O2127" s="50">
        <f>VLOOKUP($A2127,'FtMyers GTs'!$A:$Z,26,0)</f>
        <v>0</v>
      </c>
      <c r="P2127" s="50">
        <f t="shared" si="34"/>
        <v>0</v>
      </c>
    </row>
    <row r="2128" spans="1:16" x14ac:dyDescent="0.25">
      <c r="A2128" s="53">
        <v>87579818</v>
      </c>
      <c r="B2128" s="53" t="s">
        <v>16</v>
      </c>
      <c r="C2128" s="53" t="s">
        <v>17</v>
      </c>
      <c r="D2128" s="53" t="s">
        <v>71</v>
      </c>
      <c r="E2128" s="53" t="s">
        <v>394</v>
      </c>
      <c r="F2128" s="18">
        <v>39692</v>
      </c>
      <c r="G2128" s="19">
        <v>39692</v>
      </c>
      <c r="H2128" s="53" t="s">
        <v>68</v>
      </c>
      <c r="I2128" s="53" t="s">
        <v>48</v>
      </c>
      <c r="J2128" s="53" t="s">
        <v>70</v>
      </c>
      <c r="K2128" s="53" t="s">
        <v>23</v>
      </c>
      <c r="L2128" s="19">
        <f>VLOOKUP($A2128,'FtMyers GTs'!$A:$Z,17,0)</f>
        <v>42522</v>
      </c>
      <c r="M2128" s="50">
        <f>VLOOKUP($A2128,'FtMyers GTs'!$A:$Z,24,0)</f>
        <v>0</v>
      </c>
      <c r="N2128" s="50">
        <f>VLOOKUP($A2128,'FtMyers GTs'!$A:$Z,25,0)</f>
        <v>0</v>
      </c>
      <c r="O2128" s="50">
        <f>VLOOKUP($A2128,'FtMyers GTs'!$A:$Z,26,0)</f>
        <v>0</v>
      </c>
      <c r="P2128" s="50">
        <f t="shared" si="34"/>
        <v>0</v>
      </c>
    </row>
    <row r="2129" spans="1:16" x14ac:dyDescent="0.25">
      <c r="A2129" s="53">
        <v>91242459</v>
      </c>
      <c r="B2129" s="53" t="s">
        <v>16</v>
      </c>
      <c r="C2129" s="53" t="s">
        <v>17</v>
      </c>
      <c r="D2129" s="53" t="s">
        <v>71</v>
      </c>
      <c r="E2129" s="53" t="s">
        <v>457</v>
      </c>
      <c r="F2129" s="18">
        <v>39873</v>
      </c>
      <c r="G2129" s="19">
        <v>39873</v>
      </c>
      <c r="H2129" s="53" t="s">
        <v>68</v>
      </c>
      <c r="I2129" s="53" t="s">
        <v>48</v>
      </c>
      <c r="J2129" s="53" t="s">
        <v>70</v>
      </c>
      <c r="K2129" s="53" t="s">
        <v>23</v>
      </c>
      <c r="L2129" s="19">
        <f>VLOOKUP($A2129,'FtMyers GTs'!$A:$Z,17,0)</f>
        <v>42522</v>
      </c>
      <c r="M2129" s="50">
        <f>VLOOKUP($A2129,'FtMyers GTs'!$A:$Z,24,0)</f>
        <v>0</v>
      </c>
      <c r="N2129" s="50">
        <f>VLOOKUP($A2129,'FtMyers GTs'!$A:$Z,25,0)</f>
        <v>0</v>
      </c>
      <c r="O2129" s="50">
        <f>VLOOKUP($A2129,'FtMyers GTs'!$A:$Z,26,0)</f>
        <v>0</v>
      </c>
      <c r="P2129" s="50">
        <f t="shared" si="34"/>
        <v>0</v>
      </c>
    </row>
    <row r="2130" spans="1:16" x14ac:dyDescent="0.25">
      <c r="A2130" s="53">
        <v>95601024</v>
      </c>
      <c r="B2130" s="53" t="s">
        <v>16</v>
      </c>
      <c r="C2130" s="53" t="s">
        <v>17</v>
      </c>
      <c r="D2130" s="53" t="s">
        <v>71</v>
      </c>
      <c r="E2130" s="53" t="s">
        <v>457</v>
      </c>
      <c r="F2130" s="18">
        <v>40118</v>
      </c>
      <c r="G2130" s="19">
        <v>40118</v>
      </c>
      <c r="H2130" s="53" t="s">
        <v>68</v>
      </c>
      <c r="I2130" s="53" t="s">
        <v>48</v>
      </c>
      <c r="J2130" s="53" t="s">
        <v>70</v>
      </c>
      <c r="K2130" s="53" t="s">
        <v>23</v>
      </c>
      <c r="L2130" s="19">
        <f>VLOOKUP($A2130,'FtMyers GTs'!$A:$Z,17,0)</f>
        <v>42522</v>
      </c>
      <c r="M2130" s="50">
        <f>VLOOKUP($A2130,'FtMyers GTs'!$A:$Z,24,0)</f>
        <v>0</v>
      </c>
      <c r="N2130" s="50">
        <f>VLOOKUP($A2130,'FtMyers GTs'!$A:$Z,25,0)</f>
        <v>0</v>
      </c>
      <c r="O2130" s="50">
        <f>VLOOKUP($A2130,'FtMyers GTs'!$A:$Z,26,0)</f>
        <v>0</v>
      </c>
      <c r="P2130" s="50">
        <f t="shared" si="34"/>
        <v>0</v>
      </c>
    </row>
    <row r="2131" spans="1:16" x14ac:dyDescent="0.25">
      <c r="A2131" s="53">
        <v>641319700</v>
      </c>
      <c r="B2131" s="53" t="s">
        <v>16</v>
      </c>
      <c r="C2131" s="53" t="s">
        <v>17</v>
      </c>
      <c r="D2131" s="53" t="s">
        <v>71</v>
      </c>
      <c r="E2131" s="53" t="s">
        <v>395</v>
      </c>
      <c r="F2131" s="18">
        <v>41244</v>
      </c>
      <c r="G2131" s="19">
        <v>41334</v>
      </c>
      <c r="H2131" s="53" t="s">
        <v>68</v>
      </c>
      <c r="I2131" s="53" t="s">
        <v>48</v>
      </c>
      <c r="J2131" s="53" t="s">
        <v>70</v>
      </c>
      <c r="K2131" s="53" t="s">
        <v>23</v>
      </c>
      <c r="L2131" s="19">
        <f>VLOOKUP($A2131,'FtMyers GTs'!$A:$Z,17,0)</f>
        <v>42522</v>
      </c>
      <c r="M2131" s="50">
        <f>VLOOKUP($A2131,'FtMyers GTs'!$A:$Z,24,0)</f>
        <v>0</v>
      </c>
      <c r="N2131" s="50">
        <f>VLOOKUP($A2131,'FtMyers GTs'!$A:$Z,25,0)</f>
        <v>0</v>
      </c>
      <c r="O2131" s="50">
        <f>VLOOKUP($A2131,'FtMyers GTs'!$A:$Z,26,0)</f>
        <v>0</v>
      </c>
      <c r="P2131" s="50">
        <f t="shared" si="34"/>
        <v>0</v>
      </c>
    </row>
    <row r="2132" spans="1:16" x14ac:dyDescent="0.25">
      <c r="A2132" s="53">
        <v>100823558</v>
      </c>
      <c r="B2132" s="53" t="s">
        <v>16</v>
      </c>
      <c r="C2132" s="53" t="s">
        <v>17</v>
      </c>
      <c r="D2132" s="53" t="s">
        <v>71</v>
      </c>
      <c r="E2132" s="53" t="s">
        <v>462</v>
      </c>
      <c r="F2132" s="18">
        <v>40422</v>
      </c>
      <c r="G2132" s="19">
        <v>40422</v>
      </c>
      <c r="H2132" s="53" t="s">
        <v>68</v>
      </c>
      <c r="I2132" s="53" t="s">
        <v>48</v>
      </c>
      <c r="J2132" s="53" t="s">
        <v>70</v>
      </c>
      <c r="K2132" s="53" t="s">
        <v>23</v>
      </c>
      <c r="L2132" s="19">
        <f>VLOOKUP($A2132,'FtMyers GTs'!$A:$Z,17,0)</f>
        <v>42522</v>
      </c>
      <c r="M2132" s="50">
        <f>VLOOKUP($A2132,'FtMyers GTs'!$A:$Z,24,0)</f>
        <v>0</v>
      </c>
      <c r="N2132" s="50">
        <f>VLOOKUP($A2132,'FtMyers GTs'!$A:$Z,25,0)</f>
        <v>0</v>
      </c>
      <c r="O2132" s="50">
        <f>VLOOKUP($A2132,'FtMyers GTs'!$A:$Z,26,0)</f>
        <v>0</v>
      </c>
      <c r="P2132" s="50">
        <f t="shared" si="34"/>
        <v>0</v>
      </c>
    </row>
    <row r="2133" spans="1:16" x14ac:dyDescent="0.25">
      <c r="A2133" s="53">
        <v>623558393</v>
      </c>
      <c r="B2133" s="53" t="s">
        <v>16</v>
      </c>
      <c r="C2133" s="53" t="s">
        <v>17</v>
      </c>
      <c r="D2133" s="53" t="s">
        <v>71</v>
      </c>
      <c r="E2133" s="53" t="s">
        <v>471</v>
      </c>
      <c r="F2133" s="18">
        <v>40787</v>
      </c>
      <c r="G2133" s="19">
        <v>40787</v>
      </c>
      <c r="H2133" s="53" t="s">
        <v>68</v>
      </c>
      <c r="I2133" s="53" t="s">
        <v>48</v>
      </c>
      <c r="J2133" s="53" t="s">
        <v>70</v>
      </c>
      <c r="K2133" s="53" t="s">
        <v>23</v>
      </c>
      <c r="L2133" s="19">
        <f>VLOOKUP($A2133,'FtMyers GTs'!$A:$Z,17,0)</f>
        <v>42522</v>
      </c>
      <c r="M2133" s="50">
        <f>VLOOKUP($A2133,'FtMyers GTs'!$A:$Z,24,0)</f>
        <v>0</v>
      </c>
      <c r="N2133" s="50">
        <f>VLOOKUP($A2133,'FtMyers GTs'!$A:$Z,25,0)</f>
        <v>0</v>
      </c>
      <c r="O2133" s="50">
        <f>VLOOKUP($A2133,'FtMyers GTs'!$A:$Z,26,0)</f>
        <v>0</v>
      </c>
      <c r="P2133" s="50">
        <f t="shared" si="34"/>
        <v>0</v>
      </c>
    </row>
    <row r="2134" spans="1:16" x14ac:dyDescent="0.25">
      <c r="A2134" s="53">
        <v>623558678</v>
      </c>
      <c r="B2134" s="53" t="s">
        <v>16</v>
      </c>
      <c r="C2134" s="53" t="s">
        <v>17</v>
      </c>
      <c r="D2134" s="53" t="s">
        <v>71</v>
      </c>
      <c r="E2134" s="53" t="s">
        <v>471</v>
      </c>
      <c r="F2134" s="18">
        <v>40787</v>
      </c>
      <c r="G2134" s="19">
        <v>40787</v>
      </c>
      <c r="H2134" s="53" t="s">
        <v>68</v>
      </c>
      <c r="I2134" s="53" t="s">
        <v>48</v>
      </c>
      <c r="J2134" s="53" t="s">
        <v>70</v>
      </c>
      <c r="K2134" s="53" t="s">
        <v>23</v>
      </c>
      <c r="L2134" s="19">
        <f>VLOOKUP($A2134,'FtMyers GTs'!$A:$Z,17,0)</f>
        <v>42522</v>
      </c>
      <c r="M2134" s="50">
        <f>VLOOKUP($A2134,'FtMyers GTs'!$A:$Z,24,0)</f>
        <v>0</v>
      </c>
      <c r="N2134" s="50">
        <f>VLOOKUP($A2134,'FtMyers GTs'!$A:$Z,25,0)</f>
        <v>0</v>
      </c>
      <c r="O2134" s="50">
        <f>VLOOKUP($A2134,'FtMyers GTs'!$A:$Z,26,0)</f>
        <v>0</v>
      </c>
      <c r="P2134" s="50">
        <f t="shared" si="34"/>
        <v>0</v>
      </c>
    </row>
    <row r="2135" spans="1:16" x14ac:dyDescent="0.25">
      <c r="A2135" s="53">
        <v>629579698</v>
      </c>
      <c r="B2135" s="53" t="s">
        <v>16</v>
      </c>
      <c r="C2135" s="53" t="s">
        <v>17</v>
      </c>
      <c r="D2135" s="53" t="s">
        <v>71</v>
      </c>
      <c r="E2135" s="53" t="s">
        <v>471</v>
      </c>
      <c r="F2135" s="18">
        <v>40787</v>
      </c>
      <c r="G2135" s="19">
        <v>40969</v>
      </c>
      <c r="H2135" s="53" t="s">
        <v>68</v>
      </c>
      <c r="I2135" s="53" t="s">
        <v>48</v>
      </c>
      <c r="J2135" s="53" t="s">
        <v>70</v>
      </c>
      <c r="K2135" s="53" t="s">
        <v>23</v>
      </c>
      <c r="L2135" s="19">
        <f>VLOOKUP($A2135,'FtMyers GTs'!$A:$Z,17,0)</f>
        <v>42522</v>
      </c>
      <c r="M2135" s="50">
        <f>VLOOKUP($A2135,'FtMyers GTs'!$A:$Z,24,0)</f>
        <v>0</v>
      </c>
      <c r="N2135" s="50">
        <f>VLOOKUP($A2135,'FtMyers GTs'!$A:$Z,25,0)</f>
        <v>0</v>
      </c>
      <c r="O2135" s="50">
        <f>VLOOKUP($A2135,'FtMyers GTs'!$A:$Z,26,0)</f>
        <v>0</v>
      </c>
      <c r="P2135" s="50">
        <f t="shared" si="34"/>
        <v>0</v>
      </c>
    </row>
    <row r="2136" spans="1:16" x14ac:dyDescent="0.25">
      <c r="A2136" s="53">
        <v>637000686</v>
      </c>
      <c r="B2136" s="53" t="s">
        <v>16</v>
      </c>
      <c r="C2136" s="53" t="s">
        <v>17</v>
      </c>
      <c r="D2136" s="53" t="s">
        <v>71</v>
      </c>
      <c r="E2136" s="53" t="s">
        <v>395</v>
      </c>
      <c r="F2136" s="18">
        <v>41183</v>
      </c>
      <c r="G2136" s="19">
        <v>41183</v>
      </c>
      <c r="H2136" s="53" t="s">
        <v>68</v>
      </c>
      <c r="I2136" s="53" t="s">
        <v>48</v>
      </c>
      <c r="J2136" s="53" t="s">
        <v>70</v>
      </c>
      <c r="K2136" s="53" t="s">
        <v>23</v>
      </c>
      <c r="L2136" s="19">
        <f>VLOOKUP($A2136,'FtMyers GTs'!$A:$Z,17,0)</f>
        <v>42522</v>
      </c>
      <c r="M2136" s="50">
        <f>VLOOKUP($A2136,'FtMyers GTs'!$A:$Z,24,0)</f>
        <v>0</v>
      </c>
      <c r="N2136" s="50">
        <f>VLOOKUP($A2136,'FtMyers GTs'!$A:$Z,25,0)</f>
        <v>0</v>
      </c>
      <c r="O2136" s="50">
        <f>VLOOKUP($A2136,'FtMyers GTs'!$A:$Z,26,0)</f>
        <v>0</v>
      </c>
      <c r="P2136" s="50">
        <f t="shared" si="34"/>
        <v>0</v>
      </c>
    </row>
    <row r="2137" spans="1:16" x14ac:dyDescent="0.25">
      <c r="A2137" s="53">
        <v>637005915</v>
      </c>
      <c r="B2137" s="53" t="s">
        <v>16</v>
      </c>
      <c r="C2137" s="53" t="s">
        <v>17</v>
      </c>
      <c r="D2137" s="53" t="s">
        <v>71</v>
      </c>
      <c r="E2137" s="53" t="s">
        <v>471</v>
      </c>
      <c r="F2137" s="18">
        <v>40787</v>
      </c>
      <c r="G2137" s="19">
        <v>41183</v>
      </c>
      <c r="H2137" s="53" t="s">
        <v>68</v>
      </c>
      <c r="I2137" s="53" t="s">
        <v>48</v>
      </c>
      <c r="J2137" s="53" t="s">
        <v>70</v>
      </c>
      <c r="K2137" s="53" t="s">
        <v>23</v>
      </c>
      <c r="L2137" s="19">
        <f>VLOOKUP($A2137,'FtMyers GTs'!$A:$Z,17,0)</f>
        <v>42522</v>
      </c>
      <c r="M2137" s="50">
        <f>VLOOKUP($A2137,'FtMyers GTs'!$A:$Z,24,0)</f>
        <v>0</v>
      </c>
      <c r="N2137" s="50">
        <f>VLOOKUP($A2137,'FtMyers GTs'!$A:$Z,25,0)</f>
        <v>0</v>
      </c>
      <c r="O2137" s="50">
        <f>VLOOKUP($A2137,'FtMyers GTs'!$A:$Z,26,0)</f>
        <v>0</v>
      </c>
      <c r="P2137" s="50">
        <f t="shared" si="34"/>
        <v>0</v>
      </c>
    </row>
    <row r="2138" spans="1:16" x14ac:dyDescent="0.25">
      <c r="A2138" s="53">
        <v>638863016</v>
      </c>
      <c r="B2138" s="53" t="s">
        <v>16</v>
      </c>
      <c r="C2138" s="53" t="s">
        <v>17</v>
      </c>
      <c r="D2138" s="53" t="s">
        <v>71</v>
      </c>
      <c r="E2138" s="53" t="s">
        <v>395</v>
      </c>
      <c r="F2138" s="18">
        <v>41244</v>
      </c>
      <c r="G2138" s="19">
        <v>41244</v>
      </c>
      <c r="H2138" s="53" t="s">
        <v>68</v>
      </c>
      <c r="I2138" s="53" t="s">
        <v>48</v>
      </c>
      <c r="J2138" s="53" t="s">
        <v>70</v>
      </c>
      <c r="K2138" s="53" t="s">
        <v>23</v>
      </c>
      <c r="L2138" s="19">
        <f>VLOOKUP($A2138,'FtMyers GTs'!$A:$Z,17,0)</f>
        <v>42522</v>
      </c>
      <c r="M2138" s="50">
        <f>VLOOKUP($A2138,'FtMyers GTs'!$A:$Z,24,0)</f>
        <v>0</v>
      </c>
      <c r="N2138" s="50">
        <f>VLOOKUP($A2138,'FtMyers GTs'!$A:$Z,25,0)</f>
        <v>0</v>
      </c>
      <c r="O2138" s="50">
        <f>VLOOKUP($A2138,'FtMyers GTs'!$A:$Z,26,0)</f>
        <v>0</v>
      </c>
      <c r="P2138" s="50">
        <f t="shared" si="34"/>
        <v>0</v>
      </c>
    </row>
    <row r="2139" spans="1:16" x14ac:dyDescent="0.25">
      <c r="A2139" s="53">
        <v>639851844</v>
      </c>
      <c r="B2139" s="53" t="s">
        <v>16</v>
      </c>
      <c r="C2139" s="53" t="s">
        <v>17</v>
      </c>
      <c r="D2139" s="53" t="s">
        <v>71</v>
      </c>
      <c r="E2139" s="53" t="s">
        <v>395</v>
      </c>
      <c r="F2139" s="18">
        <v>41244</v>
      </c>
      <c r="G2139" s="19">
        <v>41275</v>
      </c>
      <c r="H2139" s="53" t="s">
        <v>68</v>
      </c>
      <c r="I2139" s="53" t="s">
        <v>48</v>
      </c>
      <c r="J2139" s="53" t="s">
        <v>70</v>
      </c>
      <c r="K2139" s="53" t="s">
        <v>23</v>
      </c>
      <c r="L2139" s="19">
        <f>VLOOKUP($A2139,'FtMyers GTs'!$A:$Z,17,0)</f>
        <v>42522</v>
      </c>
      <c r="M2139" s="50">
        <f>VLOOKUP($A2139,'FtMyers GTs'!$A:$Z,24,0)</f>
        <v>0</v>
      </c>
      <c r="N2139" s="50">
        <f>VLOOKUP($A2139,'FtMyers GTs'!$A:$Z,25,0)</f>
        <v>0</v>
      </c>
      <c r="O2139" s="50">
        <f>VLOOKUP($A2139,'FtMyers GTs'!$A:$Z,26,0)</f>
        <v>0</v>
      </c>
      <c r="P2139" s="50">
        <f t="shared" si="34"/>
        <v>0</v>
      </c>
    </row>
    <row r="2140" spans="1:16" x14ac:dyDescent="0.25">
      <c r="A2140" s="53">
        <v>639867753</v>
      </c>
      <c r="B2140" s="53" t="s">
        <v>16</v>
      </c>
      <c r="C2140" s="53" t="s">
        <v>17</v>
      </c>
      <c r="D2140" s="53" t="s">
        <v>71</v>
      </c>
      <c r="E2140" s="53" t="s">
        <v>395</v>
      </c>
      <c r="F2140" s="18">
        <v>41183</v>
      </c>
      <c r="G2140" s="19">
        <v>41275</v>
      </c>
      <c r="H2140" s="53" t="s">
        <v>68</v>
      </c>
      <c r="I2140" s="53" t="s">
        <v>48</v>
      </c>
      <c r="J2140" s="53" t="s">
        <v>70</v>
      </c>
      <c r="K2140" s="53" t="s">
        <v>23</v>
      </c>
      <c r="L2140" s="19">
        <f>VLOOKUP($A2140,'FtMyers GTs'!$A:$Z,17,0)</f>
        <v>42522</v>
      </c>
      <c r="M2140" s="50">
        <f>VLOOKUP($A2140,'FtMyers GTs'!$A:$Z,24,0)</f>
        <v>0</v>
      </c>
      <c r="N2140" s="50">
        <f>VLOOKUP($A2140,'FtMyers GTs'!$A:$Z,25,0)</f>
        <v>0</v>
      </c>
      <c r="O2140" s="50">
        <f>VLOOKUP($A2140,'FtMyers GTs'!$A:$Z,26,0)</f>
        <v>0</v>
      </c>
      <c r="P2140" s="50">
        <f t="shared" si="34"/>
        <v>0</v>
      </c>
    </row>
    <row r="2141" spans="1:16" x14ac:dyDescent="0.25">
      <c r="A2141" s="53">
        <v>640489951</v>
      </c>
      <c r="B2141" s="53" t="s">
        <v>16</v>
      </c>
      <c r="C2141" s="53" t="s">
        <v>17</v>
      </c>
      <c r="D2141" s="53" t="s">
        <v>71</v>
      </c>
      <c r="E2141" s="53" t="s">
        <v>477</v>
      </c>
      <c r="F2141" s="18">
        <v>41306</v>
      </c>
      <c r="G2141" s="19">
        <v>41306</v>
      </c>
      <c r="H2141" s="53" t="s">
        <v>68</v>
      </c>
      <c r="I2141" s="53" t="s">
        <v>48</v>
      </c>
      <c r="J2141" s="53" t="s">
        <v>70</v>
      </c>
      <c r="K2141" s="53" t="s">
        <v>23</v>
      </c>
      <c r="L2141" s="19">
        <f>VLOOKUP($A2141,'FtMyers GTs'!$A:$Z,17,0)</f>
        <v>42522</v>
      </c>
      <c r="M2141" s="50">
        <f>VLOOKUP($A2141,'FtMyers GTs'!$A:$Z,24,0)</f>
        <v>0</v>
      </c>
      <c r="N2141" s="50">
        <f>VLOOKUP($A2141,'FtMyers GTs'!$A:$Z,25,0)</f>
        <v>0</v>
      </c>
      <c r="O2141" s="50">
        <f>VLOOKUP($A2141,'FtMyers GTs'!$A:$Z,26,0)</f>
        <v>0</v>
      </c>
      <c r="P2141" s="50">
        <f t="shared" si="34"/>
        <v>0</v>
      </c>
    </row>
    <row r="2142" spans="1:16" x14ac:dyDescent="0.25">
      <c r="A2142" s="53">
        <v>640493711</v>
      </c>
      <c r="B2142" s="53" t="s">
        <v>16</v>
      </c>
      <c r="C2142" s="53" t="s">
        <v>17</v>
      </c>
      <c r="D2142" s="53" t="s">
        <v>71</v>
      </c>
      <c r="E2142" s="53" t="s">
        <v>477</v>
      </c>
      <c r="F2142" s="18">
        <v>41306</v>
      </c>
      <c r="G2142" s="19">
        <v>41306</v>
      </c>
      <c r="H2142" s="53" t="s">
        <v>68</v>
      </c>
      <c r="I2142" s="53" t="s">
        <v>48</v>
      </c>
      <c r="J2142" s="53" t="s">
        <v>70</v>
      </c>
      <c r="K2142" s="53" t="s">
        <v>23</v>
      </c>
      <c r="L2142" s="19">
        <f>VLOOKUP($A2142,'FtMyers GTs'!$A:$Z,17,0)</f>
        <v>42522</v>
      </c>
      <c r="M2142" s="50">
        <f>VLOOKUP($A2142,'FtMyers GTs'!$A:$Z,24,0)</f>
        <v>0</v>
      </c>
      <c r="N2142" s="50">
        <f>VLOOKUP($A2142,'FtMyers GTs'!$A:$Z,25,0)</f>
        <v>0</v>
      </c>
      <c r="O2142" s="50">
        <f>VLOOKUP($A2142,'FtMyers GTs'!$A:$Z,26,0)</f>
        <v>0</v>
      </c>
      <c r="P2142" s="50">
        <f t="shared" si="34"/>
        <v>0</v>
      </c>
    </row>
    <row r="2143" spans="1:16" x14ac:dyDescent="0.25">
      <c r="A2143" s="53">
        <v>640496762</v>
      </c>
      <c r="B2143" s="53" t="s">
        <v>16</v>
      </c>
      <c r="C2143" s="53" t="s">
        <v>17</v>
      </c>
      <c r="D2143" s="53" t="s">
        <v>71</v>
      </c>
      <c r="E2143" s="53" t="s">
        <v>395</v>
      </c>
      <c r="F2143" s="18">
        <v>41183</v>
      </c>
      <c r="G2143" s="19">
        <v>41306</v>
      </c>
      <c r="H2143" s="53" t="s">
        <v>68</v>
      </c>
      <c r="I2143" s="53" t="s">
        <v>48</v>
      </c>
      <c r="J2143" s="53" t="s">
        <v>70</v>
      </c>
      <c r="K2143" s="53" t="s">
        <v>23</v>
      </c>
      <c r="L2143" s="19">
        <f>VLOOKUP($A2143,'FtMyers GTs'!$A:$Z,17,0)</f>
        <v>42522</v>
      </c>
      <c r="M2143" s="50">
        <f>VLOOKUP($A2143,'FtMyers GTs'!$A:$Z,24,0)</f>
        <v>0</v>
      </c>
      <c r="N2143" s="50">
        <f>VLOOKUP($A2143,'FtMyers GTs'!$A:$Z,25,0)</f>
        <v>0</v>
      </c>
      <c r="O2143" s="50">
        <f>VLOOKUP($A2143,'FtMyers GTs'!$A:$Z,26,0)</f>
        <v>0</v>
      </c>
      <c r="P2143" s="50">
        <f t="shared" si="34"/>
        <v>0</v>
      </c>
    </row>
    <row r="2144" spans="1:16" x14ac:dyDescent="0.25">
      <c r="A2144" s="53">
        <v>640501283</v>
      </c>
      <c r="B2144" s="53" t="s">
        <v>16</v>
      </c>
      <c r="C2144" s="53" t="s">
        <v>17</v>
      </c>
      <c r="D2144" s="53" t="s">
        <v>71</v>
      </c>
      <c r="E2144" s="53" t="s">
        <v>395</v>
      </c>
      <c r="F2144" s="18">
        <v>41244</v>
      </c>
      <c r="G2144" s="19">
        <v>41306</v>
      </c>
      <c r="H2144" s="53" t="s">
        <v>68</v>
      </c>
      <c r="I2144" s="53" t="s">
        <v>48</v>
      </c>
      <c r="J2144" s="53" t="s">
        <v>70</v>
      </c>
      <c r="K2144" s="53" t="s">
        <v>23</v>
      </c>
      <c r="L2144" s="19">
        <f>VLOOKUP($A2144,'FtMyers GTs'!$A:$Z,17,0)</f>
        <v>42522</v>
      </c>
      <c r="M2144" s="50">
        <f>VLOOKUP($A2144,'FtMyers GTs'!$A:$Z,24,0)</f>
        <v>0</v>
      </c>
      <c r="N2144" s="50">
        <f>VLOOKUP($A2144,'FtMyers GTs'!$A:$Z,25,0)</f>
        <v>0</v>
      </c>
      <c r="O2144" s="50">
        <f>VLOOKUP($A2144,'FtMyers GTs'!$A:$Z,26,0)</f>
        <v>0</v>
      </c>
      <c r="P2144" s="50">
        <f t="shared" si="34"/>
        <v>0</v>
      </c>
    </row>
    <row r="2145" spans="1:16" x14ac:dyDescent="0.25">
      <c r="A2145" s="53">
        <v>641318457</v>
      </c>
      <c r="B2145" s="53" t="s">
        <v>16</v>
      </c>
      <c r="C2145" s="53" t="s">
        <v>17</v>
      </c>
      <c r="D2145" s="53" t="s">
        <v>71</v>
      </c>
      <c r="E2145" s="53" t="s">
        <v>477</v>
      </c>
      <c r="F2145" s="18">
        <v>41306</v>
      </c>
      <c r="G2145" s="19">
        <v>41334</v>
      </c>
      <c r="H2145" s="53" t="s">
        <v>68</v>
      </c>
      <c r="I2145" s="53" t="s">
        <v>48</v>
      </c>
      <c r="J2145" s="53" t="s">
        <v>70</v>
      </c>
      <c r="K2145" s="53" t="s">
        <v>23</v>
      </c>
      <c r="L2145" s="19">
        <f>VLOOKUP($A2145,'FtMyers GTs'!$A:$Z,17,0)</f>
        <v>42522</v>
      </c>
      <c r="M2145" s="50">
        <f>VLOOKUP($A2145,'FtMyers GTs'!$A:$Z,24,0)</f>
        <v>0</v>
      </c>
      <c r="N2145" s="50">
        <f>VLOOKUP($A2145,'FtMyers GTs'!$A:$Z,25,0)</f>
        <v>0</v>
      </c>
      <c r="O2145" s="50">
        <f>VLOOKUP($A2145,'FtMyers GTs'!$A:$Z,26,0)</f>
        <v>0</v>
      </c>
      <c r="P2145" s="50">
        <f t="shared" si="34"/>
        <v>0</v>
      </c>
    </row>
    <row r="2146" spans="1:16" x14ac:dyDescent="0.25">
      <c r="A2146" s="53">
        <v>641323236</v>
      </c>
      <c r="B2146" s="53" t="s">
        <v>16</v>
      </c>
      <c r="C2146" s="53" t="s">
        <v>17</v>
      </c>
      <c r="D2146" s="53" t="s">
        <v>71</v>
      </c>
      <c r="E2146" s="53" t="s">
        <v>395</v>
      </c>
      <c r="F2146" s="18">
        <v>41183</v>
      </c>
      <c r="G2146" s="19">
        <v>41334</v>
      </c>
      <c r="H2146" s="53" t="s">
        <v>68</v>
      </c>
      <c r="I2146" s="53" t="s">
        <v>48</v>
      </c>
      <c r="J2146" s="53" t="s">
        <v>70</v>
      </c>
      <c r="K2146" s="53" t="s">
        <v>23</v>
      </c>
      <c r="L2146" s="19">
        <f>VLOOKUP($A2146,'FtMyers GTs'!$A:$Z,17,0)</f>
        <v>42522</v>
      </c>
      <c r="M2146" s="50">
        <f>VLOOKUP($A2146,'FtMyers GTs'!$A:$Z,24,0)</f>
        <v>0</v>
      </c>
      <c r="N2146" s="50">
        <f>VLOOKUP($A2146,'FtMyers GTs'!$A:$Z,25,0)</f>
        <v>0</v>
      </c>
      <c r="O2146" s="50">
        <f>VLOOKUP($A2146,'FtMyers GTs'!$A:$Z,26,0)</f>
        <v>0</v>
      </c>
      <c r="P2146" s="50">
        <f t="shared" si="34"/>
        <v>0</v>
      </c>
    </row>
    <row r="2147" spans="1:16" x14ac:dyDescent="0.25">
      <c r="A2147" s="53">
        <v>645973071</v>
      </c>
      <c r="B2147" s="53" t="s">
        <v>16</v>
      </c>
      <c r="C2147" s="53" t="s">
        <v>17</v>
      </c>
      <c r="D2147" s="53" t="s">
        <v>71</v>
      </c>
      <c r="E2147" s="53" t="s">
        <v>477</v>
      </c>
      <c r="F2147" s="18">
        <v>41487</v>
      </c>
      <c r="G2147" s="19">
        <v>41487</v>
      </c>
      <c r="H2147" s="53" t="s">
        <v>68</v>
      </c>
      <c r="I2147" s="53" t="s">
        <v>48</v>
      </c>
      <c r="J2147" s="53" t="s">
        <v>70</v>
      </c>
      <c r="K2147" s="53" t="s">
        <v>23</v>
      </c>
      <c r="L2147" s="19">
        <f>VLOOKUP($A2147,'FtMyers GTs'!$A:$Z,17,0)</f>
        <v>42522</v>
      </c>
      <c r="M2147" s="50">
        <f>VLOOKUP($A2147,'FtMyers GTs'!$A:$Z,24,0)</f>
        <v>0</v>
      </c>
      <c r="N2147" s="50">
        <f>VLOOKUP($A2147,'FtMyers GTs'!$A:$Z,25,0)</f>
        <v>0</v>
      </c>
      <c r="O2147" s="50">
        <f>VLOOKUP($A2147,'FtMyers GTs'!$A:$Z,26,0)</f>
        <v>0</v>
      </c>
      <c r="P2147" s="50">
        <f t="shared" si="34"/>
        <v>0</v>
      </c>
    </row>
    <row r="2148" spans="1:16" x14ac:dyDescent="0.25">
      <c r="A2148" s="53">
        <v>654507927</v>
      </c>
      <c r="B2148" s="53" t="s">
        <v>16</v>
      </c>
      <c r="C2148" s="53" t="s">
        <v>17</v>
      </c>
      <c r="D2148" s="53" t="s">
        <v>71</v>
      </c>
      <c r="E2148" s="53" t="s">
        <v>466</v>
      </c>
      <c r="F2148" s="18">
        <v>41640</v>
      </c>
      <c r="G2148" s="19">
        <v>41640</v>
      </c>
      <c r="H2148" s="53" t="s">
        <v>68</v>
      </c>
      <c r="I2148" s="53" t="s">
        <v>48</v>
      </c>
      <c r="J2148" s="53" t="s">
        <v>70</v>
      </c>
      <c r="K2148" s="53" t="s">
        <v>23</v>
      </c>
      <c r="L2148" s="19">
        <f>VLOOKUP($A2148,'FtMyers GTs'!$A:$Z,17,0)</f>
        <v>42522</v>
      </c>
      <c r="M2148" s="50">
        <f>VLOOKUP($A2148,'FtMyers GTs'!$A:$Z,24,0)</f>
        <v>0</v>
      </c>
      <c r="N2148" s="50">
        <f>VLOOKUP($A2148,'FtMyers GTs'!$A:$Z,25,0)</f>
        <v>0</v>
      </c>
      <c r="O2148" s="50">
        <f>VLOOKUP($A2148,'FtMyers GTs'!$A:$Z,26,0)</f>
        <v>0</v>
      </c>
      <c r="P2148" s="50">
        <f t="shared" si="34"/>
        <v>0</v>
      </c>
    </row>
    <row r="2149" spans="1:16" x14ac:dyDescent="0.25">
      <c r="A2149" s="53">
        <v>655733236</v>
      </c>
      <c r="B2149" s="53" t="s">
        <v>16</v>
      </c>
      <c r="C2149" s="53" t="s">
        <v>17</v>
      </c>
      <c r="D2149" s="53" t="s">
        <v>71</v>
      </c>
      <c r="E2149" s="53" t="s">
        <v>477</v>
      </c>
      <c r="F2149" s="18">
        <v>41487</v>
      </c>
      <c r="G2149" s="19">
        <v>41671</v>
      </c>
      <c r="H2149" s="53" t="s">
        <v>68</v>
      </c>
      <c r="I2149" s="53" t="s">
        <v>48</v>
      </c>
      <c r="J2149" s="53" t="s">
        <v>70</v>
      </c>
      <c r="K2149" s="53" t="s">
        <v>23</v>
      </c>
      <c r="L2149" s="19">
        <f>VLOOKUP($A2149,'FtMyers GTs'!$A:$Z,17,0)</f>
        <v>42522</v>
      </c>
      <c r="M2149" s="50">
        <f>VLOOKUP($A2149,'FtMyers GTs'!$A:$Z,24,0)</f>
        <v>0</v>
      </c>
      <c r="N2149" s="50">
        <f>VLOOKUP($A2149,'FtMyers GTs'!$A:$Z,25,0)</f>
        <v>0</v>
      </c>
      <c r="O2149" s="50">
        <f>VLOOKUP($A2149,'FtMyers GTs'!$A:$Z,26,0)</f>
        <v>0</v>
      </c>
      <c r="P2149" s="50">
        <f t="shared" si="34"/>
        <v>0</v>
      </c>
    </row>
    <row r="2150" spans="1:16" x14ac:dyDescent="0.25">
      <c r="A2150" s="53">
        <v>660084531</v>
      </c>
      <c r="B2150" s="53" t="s">
        <v>16</v>
      </c>
      <c r="C2150" s="53" t="s">
        <v>17</v>
      </c>
      <c r="D2150" s="53" t="s">
        <v>71</v>
      </c>
      <c r="E2150" s="53" t="s">
        <v>466</v>
      </c>
      <c r="F2150" s="18">
        <v>41640</v>
      </c>
      <c r="G2150" s="19">
        <v>41730</v>
      </c>
      <c r="H2150" s="53" t="s">
        <v>68</v>
      </c>
      <c r="I2150" s="53" t="s">
        <v>48</v>
      </c>
      <c r="J2150" s="53" t="s">
        <v>70</v>
      </c>
      <c r="K2150" s="53" t="s">
        <v>23</v>
      </c>
      <c r="L2150" s="19">
        <f>VLOOKUP($A2150,'FtMyers GTs'!$A:$Z,17,0)</f>
        <v>42522</v>
      </c>
      <c r="M2150" s="50">
        <f>VLOOKUP($A2150,'FtMyers GTs'!$A:$Z,24,0)</f>
        <v>0</v>
      </c>
      <c r="N2150" s="50">
        <f>VLOOKUP($A2150,'FtMyers GTs'!$A:$Z,25,0)</f>
        <v>0</v>
      </c>
      <c r="O2150" s="50">
        <f>VLOOKUP($A2150,'FtMyers GTs'!$A:$Z,26,0)</f>
        <v>0</v>
      </c>
      <c r="P2150" s="50">
        <f t="shared" ref="P2150:P2213" si="35">+M2150-N2150-O2150</f>
        <v>0</v>
      </c>
    </row>
    <row r="2151" spans="1:16" x14ac:dyDescent="0.25">
      <c r="A2151" s="53">
        <v>660084856</v>
      </c>
      <c r="B2151" s="53" t="s">
        <v>16</v>
      </c>
      <c r="C2151" s="53" t="s">
        <v>17</v>
      </c>
      <c r="D2151" s="53" t="s">
        <v>71</v>
      </c>
      <c r="E2151" s="53" t="s">
        <v>477</v>
      </c>
      <c r="F2151" s="18">
        <v>41487</v>
      </c>
      <c r="G2151" s="19">
        <v>41730</v>
      </c>
      <c r="H2151" s="53" t="s">
        <v>68</v>
      </c>
      <c r="I2151" s="53" t="s">
        <v>48</v>
      </c>
      <c r="J2151" s="53" t="s">
        <v>70</v>
      </c>
      <c r="K2151" s="53" t="s">
        <v>23</v>
      </c>
      <c r="L2151" s="19">
        <f>VLOOKUP($A2151,'FtMyers GTs'!$A:$Z,17,0)</f>
        <v>42522</v>
      </c>
      <c r="M2151" s="50">
        <f>VLOOKUP($A2151,'FtMyers GTs'!$A:$Z,24,0)</f>
        <v>0</v>
      </c>
      <c r="N2151" s="50">
        <f>VLOOKUP($A2151,'FtMyers GTs'!$A:$Z,25,0)</f>
        <v>0</v>
      </c>
      <c r="O2151" s="50">
        <f>VLOOKUP($A2151,'FtMyers GTs'!$A:$Z,26,0)</f>
        <v>0</v>
      </c>
      <c r="P2151" s="50">
        <f t="shared" si="35"/>
        <v>0</v>
      </c>
    </row>
    <row r="2152" spans="1:16" x14ac:dyDescent="0.25">
      <c r="A2152" s="53">
        <v>82109332</v>
      </c>
      <c r="B2152" s="53" t="s">
        <v>16</v>
      </c>
      <c r="C2152" s="53" t="s">
        <v>17</v>
      </c>
      <c r="D2152" s="53" t="s">
        <v>447</v>
      </c>
      <c r="E2152" s="53" t="s">
        <v>393</v>
      </c>
      <c r="F2152" s="18">
        <v>39417</v>
      </c>
      <c r="G2152" s="19">
        <v>39417</v>
      </c>
      <c r="H2152" s="53" t="s">
        <v>68</v>
      </c>
      <c r="I2152" s="53" t="s">
        <v>48</v>
      </c>
      <c r="J2152" s="53" t="s">
        <v>70</v>
      </c>
      <c r="K2152" s="53" t="s">
        <v>448</v>
      </c>
      <c r="L2152" s="19">
        <f>VLOOKUP($A2152,'FtMyers GTs'!$A:$Z,17,0)</f>
        <v>42522</v>
      </c>
      <c r="M2152" s="50">
        <f>VLOOKUP($A2152,'FtMyers GTs'!$A:$Z,24,0)</f>
        <v>0</v>
      </c>
      <c r="N2152" s="50">
        <f>VLOOKUP($A2152,'FtMyers GTs'!$A:$Z,25,0)</f>
        <v>0</v>
      </c>
      <c r="O2152" s="50">
        <f>VLOOKUP($A2152,'FtMyers GTs'!$A:$Z,26,0)</f>
        <v>0</v>
      </c>
      <c r="P2152" s="50">
        <f t="shared" si="35"/>
        <v>0</v>
      </c>
    </row>
    <row r="2153" spans="1:16" x14ac:dyDescent="0.25">
      <c r="A2153" s="53">
        <v>82109526</v>
      </c>
      <c r="B2153" s="53" t="s">
        <v>16</v>
      </c>
      <c r="C2153" s="53" t="s">
        <v>17</v>
      </c>
      <c r="D2153" s="53" t="s">
        <v>447</v>
      </c>
      <c r="E2153" s="53" t="s">
        <v>393</v>
      </c>
      <c r="F2153" s="18">
        <v>39417</v>
      </c>
      <c r="G2153" s="19">
        <v>39448</v>
      </c>
      <c r="H2153" s="53" t="s">
        <v>68</v>
      </c>
      <c r="I2153" s="53" t="s">
        <v>48</v>
      </c>
      <c r="J2153" s="53" t="s">
        <v>70</v>
      </c>
      <c r="K2153" s="53" t="s">
        <v>448</v>
      </c>
      <c r="L2153" s="19">
        <f>VLOOKUP($A2153,'FtMyers GTs'!$A:$Z,17,0)</f>
        <v>42522</v>
      </c>
      <c r="M2153" s="50">
        <f>VLOOKUP($A2153,'FtMyers GTs'!$A:$Z,24,0)</f>
        <v>0</v>
      </c>
      <c r="N2153" s="50">
        <f>VLOOKUP($A2153,'FtMyers GTs'!$A:$Z,25,0)</f>
        <v>0</v>
      </c>
      <c r="O2153" s="50">
        <f>VLOOKUP($A2153,'FtMyers GTs'!$A:$Z,26,0)</f>
        <v>0</v>
      </c>
      <c r="P2153" s="50">
        <f t="shared" si="35"/>
        <v>0</v>
      </c>
    </row>
    <row r="2154" spans="1:16" x14ac:dyDescent="0.25">
      <c r="A2154" s="53">
        <v>53248</v>
      </c>
      <c r="B2154" s="53" t="s">
        <v>16</v>
      </c>
      <c r="C2154" s="53" t="s">
        <v>17</v>
      </c>
      <c r="D2154" s="53" t="s">
        <v>71</v>
      </c>
      <c r="E2154" s="53" t="s">
        <v>28</v>
      </c>
      <c r="F2154" s="18">
        <v>27211</v>
      </c>
      <c r="G2154" s="19">
        <v>27211</v>
      </c>
      <c r="H2154" s="53" t="s">
        <v>20</v>
      </c>
      <c r="I2154" s="53" t="s">
        <v>48</v>
      </c>
      <c r="J2154" s="53" t="s">
        <v>303</v>
      </c>
      <c r="K2154" s="53" t="s">
        <v>23</v>
      </c>
      <c r="L2154" s="19">
        <f>VLOOKUP($A2154,'FtMyers GTs'!$A:$Z,17,0)</f>
        <v>42522</v>
      </c>
      <c r="M2154" s="50">
        <f>VLOOKUP($A2154,'FtMyers GTs'!$A:$Z,24,0)</f>
        <v>0</v>
      </c>
      <c r="N2154" s="50">
        <f>VLOOKUP($A2154,'FtMyers GTs'!$A:$Z,25,0)</f>
        <v>0</v>
      </c>
      <c r="O2154" s="50">
        <f>VLOOKUP($A2154,'FtMyers GTs'!$A:$Z,26,0)</f>
        <v>0</v>
      </c>
      <c r="P2154" s="50">
        <f t="shared" si="35"/>
        <v>0</v>
      </c>
    </row>
    <row r="2155" spans="1:16" x14ac:dyDescent="0.25">
      <c r="A2155" s="53">
        <v>53261</v>
      </c>
      <c r="B2155" s="53" t="s">
        <v>16</v>
      </c>
      <c r="C2155" s="53" t="s">
        <v>17</v>
      </c>
      <c r="D2155" s="53" t="s">
        <v>71</v>
      </c>
      <c r="E2155" s="53" t="s">
        <v>28</v>
      </c>
      <c r="F2155" s="18">
        <v>27211</v>
      </c>
      <c r="G2155" s="19">
        <v>27211</v>
      </c>
      <c r="H2155" s="53" t="s">
        <v>20</v>
      </c>
      <c r="I2155" s="53" t="s">
        <v>48</v>
      </c>
      <c r="J2155" s="53" t="s">
        <v>304</v>
      </c>
      <c r="K2155" s="53" t="s">
        <v>23</v>
      </c>
      <c r="L2155" s="19">
        <f>VLOOKUP($A2155,'FtMyers GTs'!$A:$Z,17,0)</f>
        <v>42522</v>
      </c>
      <c r="M2155" s="50">
        <f>VLOOKUP($A2155,'FtMyers GTs'!$A:$Z,24,0)</f>
        <v>0</v>
      </c>
      <c r="N2155" s="50">
        <f>VLOOKUP($A2155,'FtMyers GTs'!$A:$Z,25,0)</f>
        <v>0</v>
      </c>
      <c r="O2155" s="50">
        <f>VLOOKUP($A2155,'FtMyers GTs'!$A:$Z,26,0)</f>
        <v>0</v>
      </c>
      <c r="P2155" s="50">
        <f t="shared" si="35"/>
        <v>0</v>
      </c>
    </row>
    <row r="2156" spans="1:16" x14ac:dyDescent="0.25">
      <c r="A2156" s="53">
        <v>50560</v>
      </c>
      <c r="B2156" s="53" t="s">
        <v>16</v>
      </c>
      <c r="C2156" s="53" t="s">
        <v>17</v>
      </c>
      <c r="D2156" s="53" t="s">
        <v>71</v>
      </c>
      <c r="E2156" s="53" t="s">
        <v>28</v>
      </c>
      <c r="F2156" s="18">
        <v>27211</v>
      </c>
      <c r="G2156" s="19">
        <v>27211</v>
      </c>
      <c r="H2156" s="53" t="s">
        <v>20</v>
      </c>
      <c r="I2156" s="53" t="s">
        <v>48</v>
      </c>
      <c r="J2156" s="53" t="s">
        <v>22</v>
      </c>
      <c r="K2156" s="53" t="s">
        <v>23</v>
      </c>
      <c r="L2156" s="19">
        <f>VLOOKUP($A2156,'FtMyers GTs'!$A:$Z,17,0)</f>
        <v>42522</v>
      </c>
      <c r="M2156" s="50">
        <f>VLOOKUP($A2156,'FtMyers GTs'!$A:$Z,24,0)</f>
        <v>0</v>
      </c>
      <c r="N2156" s="50">
        <f>VLOOKUP($A2156,'FtMyers GTs'!$A:$Z,25,0)</f>
        <v>0</v>
      </c>
      <c r="O2156" s="50">
        <f>VLOOKUP($A2156,'FtMyers GTs'!$A:$Z,26,0)</f>
        <v>0</v>
      </c>
      <c r="P2156" s="50">
        <f t="shared" si="35"/>
        <v>0</v>
      </c>
    </row>
    <row r="2157" spans="1:16" x14ac:dyDescent="0.25">
      <c r="A2157" s="53">
        <v>50561</v>
      </c>
      <c r="B2157" s="53" t="s">
        <v>16</v>
      </c>
      <c r="C2157" s="53" t="s">
        <v>17</v>
      </c>
      <c r="D2157" s="53" t="s">
        <v>71</v>
      </c>
      <c r="E2157" s="53" t="s">
        <v>80</v>
      </c>
      <c r="F2157" s="18">
        <v>29037</v>
      </c>
      <c r="G2157" s="19">
        <v>29037</v>
      </c>
      <c r="H2157" s="53" t="s">
        <v>20</v>
      </c>
      <c r="I2157" s="53" t="s">
        <v>48</v>
      </c>
      <c r="J2157" s="53" t="s">
        <v>22</v>
      </c>
      <c r="K2157" s="53" t="s">
        <v>23</v>
      </c>
      <c r="L2157" s="19">
        <f>VLOOKUP($A2157,'FtMyers GTs'!$A:$Z,17,0)</f>
        <v>42522</v>
      </c>
      <c r="M2157" s="50">
        <f>VLOOKUP($A2157,'FtMyers GTs'!$A:$Z,24,0)</f>
        <v>0</v>
      </c>
      <c r="N2157" s="50">
        <f>VLOOKUP($A2157,'FtMyers GTs'!$A:$Z,25,0)</f>
        <v>0</v>
      </c>
      <c r="O2157" s="50">
        <f>VLOOKUP($A2157,'FtMyers GTs'!$A:$Z,26,0)</f>
        <v>0</v>
      </c>
      <c r="P2157" s="50">
        <f t="shared" si="35"/>
        <v>0</v>
      </c>
    </row>
    <row r="2158" spans="1:16" x14ac:dyDescent="0.25">
      <c r="A2158" s="53">
        <v>50562</v>
      </c>
      <c r="B2158" s="53" t="s">
        <v>16</v>
      </c>
      <c r="C2158" s="53" t="s">
        <v>17</v>
      </c>
      <c r="D2158" s="53" t="s">
        <v>71</v>
      </c>
      <c r="E2158" s="53" t="s">
        <v>83</v>
      </c>
      <c r="F2158" s="18">
        <v>30498</v>
      </c>
      <c r="G2158" s="19">
        <v>30498</v>
      </c>
      <c r="H2158" s="53" t="s">
        <v>20</v>
      </c>
      <c r="I2158" s="53" t="s">
        <v>48</v>
      </c>
      <c r="J2158" s="53" t="s">
        <v>22</v>
      </c>
      <c r="K2158" s="53" t="s">
        <v>23</v>
      </c>
      <c r="L2158" s="19">
        <f>VLOOKUP($A2158,'FtMyers GTs'!$A:$Z,17,0)</f>
        <v>42522</v>
      </c>
      <c r="M2158" s="50">
        <f>VLOOKUP($A2158,'FtMyers GTs'!$A:$Z,24,0)</f>
        <v>0</v>
      </c>
      <c r="N2158" s="50">
        <f>VLOOKUP($A2158,'FtMyers GTs'!$A:$Z,25,0)</f>
        <v>0</v>
      </c>
      <c r="O2158" s="50">
        <f>VLOOKUP($A2158,'FtMyers GTs'!$A:$Z,26,0)</f>
        <v>0</v>
      </c>
      <c r="P2158" s="50">
        <f t="shared" si="35"/>
        <v>0</v>
      </c>
    </row>
    <row r="2159" spans="1:16" x14ac:dyDescent="0.25">
      <c r="A2159" s="53">
        <v>50563</v>
      </c>
      <c r="B2159" s="53" t="s">
        <v>16</v>
      </c>
      <c r="C2159" s="53" t="s">
        <v>17</v>
      </c>
      <c r="D2159" s="53" t="s">
        <v>71</v>
      </c>
      <c r="E2159" s="53" t="s">
        <v>87</v>
      </c>
      <c r="F2159" s="18">
        <v>33420</v>
      </c>
      <c r="G2159" s="19">
        <v>33420</v>
      </c>
      <c r="H2159" s="53" t="s">
        <v>20</v>
      </c>
      <c r="I2159" s="53" t="s">
        <v>48</v>
      </c>
      <c r="J2159" s="53" t="s">
        <v>22</v>
      </c>
      <c r="K2159" s="53" t="s">
        <v>23</v>
      </c>
      <c r="L2159" s="19">
        <f>VLOOKUP($A2159,'FtMyers GTs'!$A:$Z,17,0)</f>
        <v>42522</v>
      </c>
      <c r="M2159" s="50">
        <f>VLOOKUP($A2159,'FtMyers GTs'!$A:$Z,24,0)</f>
        <v>0</v>
      </c>
      <c r="N2159" s="50">
        <f>VLOOKUP($A2159,'FtMyers GTs'!$A:$Z,25,0)</f>
        <v>0</v>
      </c>
      <c r="O2159" s="50">
        <f>VLOOKUP($A2159,'FtMyers GTs'!$A:$Z,26,0)</f>
        <v>0</v>
      </c>
      <c r="P2159" s="50">
        <f t="shared" si="35"/>
        <v>0</v>
      </c>
    </row>
    <row r="2160" spans="1:16" x14ac:dyDescent="0.25">
      <c r="A2160" s="53">
        <v>50564</v>
      </c>
      <c r="B2160" s="53" t="s">
        <v>16</v>
      </c>
      <c r="C2160" s="53" t="s">
        <v>17</v>
      </c>
      <c r="D2160" s="53" t="s">
        <v>71</v>
      </c>
      <c r="E2160" s="53" t="s">
        <v>38</v>
      </c>
      <c r="F2160" s="18">
        <v>33786</v>
      </c>
      <c r="G2160" s="19">
        <v>33786</v>
      </c>
      <c r="H2160" s="53" t="s">
        <v>20</v>
      </c>
      <c r="I2160" s="53" t="s">
        <v>48</v>
      </c>
      <c r="J2160" s="53" t="s">
        <v>22</v>
      </c>
      <c r="K2160" s="53" t="s">
        <v>23</v>
      </c>
      <c r="L2160" s="19">
        <f>VLOOKUP($A2160,'FtMyers GTs'!$A:$Z,17,0)</f>
        <v>42522</v>
      </c>
      <c r="M2160" s="50">
        <f>VLOOKUP($A2160,'FtMyers GTs'!$A:$Z,24,0)</f>
        <v>0</v>
      </c>
      <c r="N2160" s="50">
        <f>VLOOKUP($A2160,'FtMyers GTs'!$A:$Z,25,0)</f>
        <v>0</v>
      </c>
      <c r="O2160" s="50">
        <f>VLOOKUP($A2160,'FtMyers GTs'!$A:$Z,26,0)</f>
        <v>0</v>
      </c>
      <c r="P2160" s="50">
        <f t="shared" si="35"/>
        <v>0</v>
      </c>
    </row>
    <row r="2161" spans="1:16" x14ac:dyDescent="0.25">
      <c r="A2161" s="53">
        <v>50565</v>
      </c>
      <c r="B2161" s="53" t="s">
        <v>16</v>
      </c>
      <c r="C2161" s="53" t="s">
        <v>17</v>
      </c>
      <c r="D2161" s="53" t="s">
        <v>71</v>
      </c>
      <c r="E2161" s="53" t="s">
        <v>190</v>
      </c>
      <c r="F2161" s="18">
        <v>36342</v>
      </c>
      <c r="G2161" s="19">
        <v>36342</v>
      </c>
      <c r="H2161" s="53" t="s">
        <v>20</v>
      </c>
      <c r="I2161" s="53" t="s">
        <v>48</v>
      </c>
      <c r="J2161" s="53" t="s">
        <v>22</v>
      </c>
      <c r="K2161" s="53" t="s">
        <v>23</v>
      </c>
      <c r="L2161" s="19">
        <f>VLOOKUP($A2161,'FtMyers GTs'!$A:$Z,17,0)</f>
        <v>42522</v>
      </c>
      <c r="M2161" s="50">
        <f>VLOOKUP($A2161,'FtMyers GTs'!$A:$Z,24,0)</f>
        <v>0</v>
      </c>
      <c r="N2161" s="50">
        <f>VLOOKUP($A2161,'FtMyers GTs'!$A:$Z,25,0)</f>
        <v>0</v>
      </c>
      <c r="O2161" s="50">
        <f>VLOOKUP($A2161,'FtMyers GTs'!$A:$Z,26,0)</f>
        <v>0</v>
      </c>
      <c r="P2161" s="50">
        <f t="shared" si="35"/>
        <v>0</v>
      </c>
    </row>
    <row r="2162" spans="1:16" x14ac:dyDescent="0.25">
      <c r="A2162" s="53">
        <v>50566</v>
      </c>
      <c r="B2162" s="53" t="s">
        <v>16</v>
      </c>
      <c r="C2162" s="53" t="s">
        <v>17</v>
      </c>
      <c r="D2162" s="53" t="s">
        <v>71</v>
      </c>
      <c r="E2162" s="53" t="s">
        <v>72</v>
      </c>
      <c r="F2162" s="18">
        <v>37073</v>
      </c>
      <c r="G2162" s="19">
        <v>37073</v>
      </c>
      <c r="H2162" s="53" t="s">
        <v>20</v>
      </c>
      <c r="I2162" s="53" t="s">
        <v>48</v>
      </c>
      <c r="J2162" s="53" t="s">
        <v>22</v>
      </c>
      <c r="K2162" s="53" t="s">
        <v>23</v>
      </c>
      <c r="L2162" s="19">
        <f>VLOOKUP($A2162,'FtMyers GTs'!$A:$Z,17,0)</f>
        <v>42522</v>
      </c>
      <c r="M2162" s="50">
        <f>VLOOKUP($A2162,'FtMyers GTs'!$A:$Z,24,0)</f>
        <v>0</v>
      </c>
      <c r="N2162" s="50">
        <f>VLOOKUP($A2162,'FtMyers GTs'!$A:$Z,25,0)</f>
        <v>0</v>
      </c>
      <c r="O2162" s="50">
        <f>VLOOKUP($A2162,'FtMyers GTs'!$A:$Z,26,0)</f>
        <v>0</v>
      </c>
      <c r="P2162" s="50">
        <f t="shared" si="35"/>
        <v>0</v>
      </c>
    </row>
    <row r="2163" spans="1:16" x14ac:dyDescent="0.25">
      <c r="A2163" s="53">
        <v>53079</v>
      </c>
      <c r="B2163" s="53" t="s">
        <v>16</v>
      </c>
      <c r="C2163" s="53" t="s">
        <v>17</v>
      </c>
      <c r="D2163" s="53" t="s">
        <v>71</v>
      </c>
      <c r="E2163" s="53" t="s">
        <v>28</v>
      </c>
      <c r="F2163" s="18">
        <v>27211</v>
      </c>
      <c r="G2163" s="19">
        <v>27211</v>
      </c>
      <c r="H2163" s="53" t="s">
        <v>20</v>
      </c>
      <c r="I2163" s="53" t="s">
        <v>48</v>
      </c>
      <c r="J2163" s="53" t="s">
        <v>287</v>
      </c>
      <c r="K2163" s="53" t="s">
        <v>23</v>
      </c>
      <c r="L2163" s="19">
        <f>VLOOKUP($A2163,'FtMyers GTs'!$A:$Z,17,0)</f>
        <v>42522</v>
      </c>
      <c r="M2163" s="50">
        <f>VLOOKUP($A2163,'FtMyers GTs'!$A:$Z,24,0)</f>
        <v>0</v>
      </c>
      <c r="N2163" s="50">
        <f>VLOOKUP($A2163,'FtMyers GTs'!$A:$Z,25,0)</f>
        <v>0</v>
      </c>
      <c r="O2163" s="50">
        <f>VLOOKUP($A2163,'FtMyers GTs'!$A:$Z,26,0)</f>
        <v>0</v>
      </c>
      <c r="P2163" s="50">
        <f t="shared" si="35"/>
        <v>0</v>
      </c>
    </row>
    <row r="2164" spans="1:16" x14ac:dyDescent="0.25">
      <c r="A2164" s="53">
        <v>18050724</v>
      </c>
      <c r="B2164" s="53" t="s">
        <v>16</v>
      </c>
      <c r="C2164" s="53" t="s">
        <v>17</v>
      </c>
      <c r="D2164" s="53" t="s">
        <v>71</v>
      </c>
      <c r="E2164" s="53" t="s">
        <v>389</v>
      </c>
      <c r="F2164" s="18">
        <v>37377</v>
      </c>
      <c r="G2164" s="19">
        <v>37257</v>
      </c>
      <c r="H2164" s="53" t="s">
        <v>20</v>
      </c>
      <c r="I2164" s="53" t="s">
        <v>48</v>
      </c>
      <c r="J2164" s="53" t="s">
        <v>287</v>
      </c>
      <c r="K2164" s="53" t="s">
        <v>23</v>
      </c>
      <c r="L2164" s="19">
        <f>VLOOKUP($A2164,'FtMyers GTs'!$A:$Z,17,0)</f>
        <v>42522</v>
      </c>
      <c r="M2164" s="50">
        <f>VLOOKUP($A2164,'FtMyers GTs'!$A:$Z,24,0)</f>
        <v>0</v>
      </c>
      <c r="N2164" s="50">
        <f>VLOOKUP($A2164,'FtMyers GTs'!$A:$Z,25,0)</f>
        <v>0</v>
      </c>
      <c r="O2164" s="50">
        <f>VLOOKUP($A2164,'FtMyers GTs'!$A:$Z,26,0)</f>
        <v>0</v>
      </c>
      <c r="P2164" s="50">
        <f t="shared" si="35"/>
        <v>0</v>
      </c>
    </row>
    <row r="2165" spans="1:16" x14ac:dyDescent="0.25">
      <c r="A2165" s="53">
        <v>88716078</v>
      </c>
      <c r="B2165" s="53" t="s">
        <v>16</v>
      </c>
      <c r="C2165" s="53" t="s">
        <v>17</v>
      </c>
      <c r="D2165" s="53" t="s">
        <v>71</v>
      </c>
      <c r="E2165" s="53" t="s">
        <v>72</v>
      </c>
      <c r="F2165" s="18">
        <v>36951</v>
      </c>
      <c r="G2165" s="19">
        <v>36892</v>
      </c>
      <c r="H2165" s="53" t="s">
        <v>20</v>
      </c>
      <c r="I2165" s="53" t="s">
        <v>48</v>
      </c>
      <c r="J2165" s="53" t="s">
        <v>287</v>
      </c>
      <c r="K2165" s="53" t="s">
        <v>23</v>
      </c>
      <c r="L2165" s="19">
        <f>VLOOKUP($A2165,'FtMyers GTs'!$A:$Z,17,0)</f>
        <v>42522</v>
      </c>
      <c r="M2165" s="50">
        <f>VLOOKUP($A2165,'FtMyers GTs'!$A:$Z,24,0)</f>
        <v>0</v>
      </c>
      <c r="N2165" s="50">
        <f>VLOOKUP($A2165,'FtMyers GTs'!$A:$Z,25,0)</f>
        <v>0</v>
      </c>
      <c r="O2165" s="50">
        <f>VLOOKUP($A2165,'FtMyers GTs'!$A:$Z,26,0)</f>
        <v>0</v>
      </c>
      <c r="P2165" s="50">
        <f t="shared" si="35"/>
        <v>0</v>
      </c>
    </row>
    <row r="2166" spans="1:16" x14ac:dyDescent="0.25">
      <c r="A2166" s="53">
        <v>53037</v>
      </c>
      <c r="B2166" s="53" t="s">
        <v>16</v>
      </c>
      <c r="C2166" s="53" t="s">
        <v>17</v>
      </c>
      <c r="D2166" s="53" t="s">
        <v>71</v>
      </c>
      <c r="E2166" s="53" t="s">
        <v>28</v>
      </c>
      <c r="F2166" s="18">
        <v>27211</v>
      </c>
      <c r="G2166" s="19">
        <v>27211</v>
      </c>
      <c r="H2166" s="53" t="s">
        <v>20</v>
      </c>
      <c r="I2166" s="53" t="s">
        <v>48</v>
      </c>
      <c r="J2166" s="53" t="s">
        <v>281</v>
      </c>
      <c r="K2166" s="53" t="s">
        <v>23</v>
      </c>
      <c r="L2166" s="19">
        <f>VLOOKUP($A2166,'FtMyers GTs'!$A:$Z,17,0)</f>
        <v>42522</v>
      </c>
      <c r="M2166" s="50">
        <f>VLOOKUP($A2166,'FtMyers GTs'!$A:$Z,24,0)</f>
        <v>0</v>
      </c>
      <c r="N2166" s="50">
        <f>VLOOKUP($A2166,'FtMyers GTs'!$A:$Z,25,0)</f>
        <v>0</v>
      </c>
      <c r="O2166" s="50">
        <f>VLOOKUP($A2166,'FtMyers GTs'!$A:$Z,26,0)</f>
        <v>0</v>
      </c>
      <c r="P2166" s="50">
        <f t="shared" si="35"/>
        <v>0</v>
      </c>
    </row>
    <row r="2167" spans="1:16" x14ac:dyDescent="0.25">
      <c r="A2167" s="53">
        <v>72797803</v>
      </c>
      <c r="B2167" s="53" t="s">
        <v>16</v>
      </c>
      <c r="C2167" s="53" t="s">
        <v>17</v>
      </c>
      <c r="D2167" s="53" t="s">
        <v>71</v>
      </c>
      <c r="E2167" s="53" t="s">
        <v>28</v>
      </c>
      <c r="F2167" s="18">
        <v>27211</v>
      </c>
      <c r="G2167" s="19">
        <v>27211</v>
      </c>
      <c r="H2167" s="53" t="s">
        <v>20</v>
      </c>
      <c r="I2167" s="53" t="s">
        <v>48</v>
      </c>
      <c r="J2167" s="53" t="s">
        <v>428</v>
      </c>
      <c r="K2167" s="53" t="s">
        <v>23</v>
      </c>
      <c r="L2167" s="19">
        <f>VLOOKUP($A2167,'FtMyers GTs'!$A:$Z,17,0)</f>
        <v>42522</v>
      </c>
      <c r="M2167" s="50">
        <f>VLOOKUP($A2167,'FtMyers GTs'!$A:$Z,24,0)</f>
        <v>0</v>
      </c>
      <c r="N2167" s="50">
        <f>VLOOKUP($A2167,'FtMyers GTs'!$A:$Z,25,0)</f>
        <v>0</v>
      </c>
      <c r="O2167" s="50">
        <f>VLOOKUP($A2167,'FtMyers GTs'!$A:$Z,26,0)</f>
        <v>0</v>
      </c>
      <c r="P2167" s="50">
        <f t="shared" si="35"/>
        <v>0</v>
      </c>
    </row>
    <row r="2168" spans="1:16" x14ac:dyDescent="0.25">
      <c r="A2168" s="53">
        <v>72797797</v>
      </c>
      <c r="B2168" s="53" t="s">
        <v>16</v>
      </c>
      <c r="C2168" s="53" t="s">
        <v>17</v>
      </c>
      <c r="D2168" s="53" t="s">
        <v>71</v>
      </c>
      <c r="E2168" s="53" t="s">
        <v>28</v>
      </c>
      <c r="F2168" s="18">
        <v>27211</v>
      </c>
      <c r="G2168" s="19">
        <v>27211</v>
      </c>
      <c r="H2168" s="53" t="s">
        <v>20</v>
      </c>
      <c r="I2168" s="53" t="s">
        <v>48</v>
      </c>
      <c r="J2168" s="53" t="s">
        <v>427</v>
      </c>
      <c r="K2168" s="53" t="s">
        <v>23</v>
      </c>
      <c r="L2168" s="19">
        <f>VLOOKUP($A2168,'FtMyers GTs'!$A:$Z,17,0)</f>
        <v>42522</v>
      </c>
      <c r="M2168" s="50">
        <f>VLOOKUP($A2168,'FtMyers GTs'!$A:$Z,24,0)</f>
        <v>0</v>
      </c>
      <c r="N2168" s="50">
        <f>VLOOKUP($A2168,'FtMyers GTs'!$A:$Z,25,0)</f>
        <v>0</v>
      </c>
      <c r="O2168" s="50">
        <f>VLOOKUP($A2168,'FtMyers GTs'!$A:$Z,26,0)</f>
        <v>0</v>
      </c>
      <c r="P2168" s="50">
        <f t="shared" si="35"/>
        <v>0</v>
      </c>
    </row>
    <row r="2169" spans="1:16" x14ac:dyDescent="0.25">
      <c r="A2169" s="53">
        <v>72835715</v>
      </c>
      <c r="B2169" s="53" t="s">
        <v>16</v>
      </c>
      <c r="C2169" s="53" t="s">
        <v>17</v>
      </c>
      <c r="D2169" s="53" t="s">
        <v>71</v>
      </c>
      <c r="E2169" s="53" t="s">
        <v>424</v>
      </c>
      <c r="F2169" s="18">
        <v>38838</v>
      </c>
      <c r="G2169" s="19">
        <v>38718</v>
      </c>
      <c r="H2169" s="53" t="s">
        <v>20</v>
      </c>
      <c r="I2169" s="53" t="s">
        <v>48</v>
      </c>
      <c r="J2169" s="53" t="s">
        <v>427</v>
      </c>
      <c r="K2169" s="53" t="s">
        <v>23</v>
      </c>
      <c r="L2169" s="19">
        <f>VLOOKUP($A2169,'FtMyers GTs'!$A:$Z,17,0)</f>
        <v>42522</v>
      </c>
      <c r="M2169" s="50">
        <f>VLOOKUP($A2169,'FtMyers GTs'!$A:$Z,24,0)</f>
        <v>0</v>
      </c>
      <c r="N2169" s="50">
        <f>VLOOKUP($A2169,'FtMyers GTs'!$A:$Z,25,0)</f>
        <v>0</v>
      </c>
      <c r="O2169" s="50">
        <f>VLOOKUP($A2169,'FtMyers GTs'!$A:$Z,26,0)</f>
        <v>0</v>
      </c>
      <c r="P2169" s="50">
        <f t="shared" si="35"/>
        <v>0</v>
      </c>
    </row>
    <row r="2170" spans="1:16" x14ac:dyDescent="0.25">
      <c r="A2170" s="53">
        <v>72797794</v>
      </c>
      <c r="B2170" s="53" t="s">
        <v>16</v>
      </c>
      <c r="C2170" s="53" t="s">
        <v>17</v>
      </c>
      <c r="D2170" s="53" t="s">
        <v>71</v>
      </c>
      <c r="E2170" s="53" t="s">
        <v>28</v>
      </c>
      <c r="F2170" s="18">
        <v>27211</v>
      </c>
      <c r="G2170" s="19">
        <v>27211</v>
      </c>
      <c r="H2170" s="53" t="s">
        <v>20</v>
      </c>
      <c r="I2170" s="53" t="s">
        <v>48</v>
      </c>
      <c r="J2170" s="53" t="s">
        <v>426</v>
      </c>
      <c r="K2170" s="53" t="s">
        <v>23</v>
      </c>
      <c r="L2170" s="19">
        <f>VLOOKUP($A2170,'FtMyers GTs'!$A:$Z,17,0)</f>
        <v>42522</v>
      </c>
      <c r="M2170" s="50">
        <f>VLOOKUP($A2170,'FtMyers GTs'!$A:$Z,24,0)</f>
        <v>0</v>
      </c>
      <c r="N2170" s="50">
        <f>VLOOKUP($A2170,'FtMyers GTs'!$A:$Z,25,0)</f>
        <v>0</v>
      </c>
      <c r="O2170" s="50">
        <f>VLOOKUP($A2170,'FtMyers GTs'!$A:$Z,26,0)</f>
        <v>0</v>
      </c>
      <c r="P2170" s="50">
        <f t="shared" si="35"/>
        <v>0</v>
      </c>
    </row>
    <row r="2171" spans="1:16" x14ac:dyDescent="0.25">
      <c r="A2171" s="53">
        <v>86469177</v>
      </c>
      <c r="B2171" s="53" t="s">
        <v>16</v>
      </c>
      <c r="C2171" s="53" t="s">
        <v>17</v>
      </c>
      <c r="D2171" s="53" t="s">
        <v>71</v>
      </c>
      <c r="E2171" s="53" t="s">
        <v>393</v>
      </c>
      <c r="F2171" s="18">
        <v>39387</v>
      </c>
      <c r="G2171" s="19">
        <v>39083</v>
      </c>
      <c r="H2171" s="53" t="s">
        <v>20</v>
      </c>
      <c r="I2171" s="53" t="s">
        <v>48</v>
      </c>
      <c r="J2171" s="53" t="s">
        <v>426</v>
      </c>
      <c r="K2171" s="53" t="s">
        <v>23</v>
      </c>
      <c r="L2171" s="19">
        <f>VLOOKUP($A2171,'FtMyers GTs'!$A:$Z,17,0)</f>
        <v>42522</v>
      </c>
      <c r="M2171" s="50">
        <f>VLOOKUP($A2171,'FtMyers GTs'!$A:$Z,24,0)</f>
        <v>0</v>
      </c>
      <c r="N2171" s="50">
        <f>VLOOKUP($A2171,'FtMyers GTs'!$A:$Z,25,0)</f>
        <v>0</v>
      </c>
      <c r="O2171" s="50">
        <f>VLOOKUP($A2171,'FtMyers GTs'!$A:$Z,26,0)</f>
        <v>0</v>
      </c>
      <c r="P2171" s="50">
        <f t="shared" si="35"/>
        <v>0</v>
      </c>
    </row>
    <row r="2172" spans="1:16" x14ac:dyDescent="0.25">
      <c r="A2172" s="53">
        <v>72797800</v>
      </c>
      <c r="B2172" s="53" t="s">
        <v>16</v>
      </c>
      <c r="C2172" s="53" t="s">
        <v>17</v>
      </c>
      <c r="D2172" s="53" t="s">
        <v>71</v>
      </c>
      <c r="E2172" s="53" t="s">
        <v>28</v>
      </c>
      <c r="F2172" s="18">
        <v>27211</v>
      </c>
      <c r="G2172" s="19">
        <v>27211</v>
      </c>
      <c r="H2172" s="53" t="s">
        <v>20</v>
      </c>
      <c r="I2172" s="53" t="s">
        <v>48</v>
      </c>
      <c r="J2172" s="53" t="s">
        <v>392</v>
      </c>
      <c r="K2172" s="53" t="s">
        <v>23</v>
      </c>
      <c r="L2172" s="19">
        <f>VLOOKUP($A2172,'FtMyers GTs'!$A:$Z,17,0)</f>
        <v>42522</v>
      </c>
      <c r="M2172" s="50">
        <f>VLOOKUP($A2172,'FtMyers GTs'!$A:$Z,24,0)</f>
        <v>0</v>
      </c>
      <c r="N2172" s="50">
        <f>VLOOKUP($A2172,'FtMyers GTs'!$A:$Z,25,0)</f>
        <v>0</v>
      </c>
      <c r="O2172" s="50">
        <f>VLOOKUP($A2172,'FtMyers GTs'!$A:$Z,26,0)</f>
        <v>0</v>
      </c>
      <c r="P2172" s="50">
        <f t="shared" si="35"/>
        <v>0</v>
      </c>
    </row>
    <row r="2173" spans="1:16" x14ac:dyDescent="0.25">
      <c r="A2173" s="53">
        <v>72835743</v>
      </c>
      <c r="B2173" s="53" t="s">
        <v>16</v>
      </c>
      <c r="C2173" s="53" t="s">
        <v>17</v>
      </c>
      <c r="D2173" s="53" t="s">
        <v>71</v>
      </c>
      <c r="E2173" s="53" t="s">
        <v>424</v>
      </c>
      <c r="F2173" s="18">
        <v>38838</v>
      </c>
      <c r="G2173" s="19">
        <v>38718</v>
      </c>
      <c r="H2173" s="53" t="s">
        <v>20</v>
      </c>
      <c r="I2173" s="53" t="s">
        <v>48</v>
      </c>
      <c r="J2173" s="53" t="s">
        <v>392</v>
      </c>
      <c r="K2173" s="53" t="s">
        <v>23</v>
      </c>
      <c r="L2173" s="19">
        <f>VLOOKUP($A2173,'FtMyers GTs'!$A:$Z,17,0)</f>
        <v>42522</v>
      </c>
      <c r="M2173" s="50">
        <f>VLOOKUP($A2173,'FtMyers GTs'!$A:$Z,24,0)</f>
        <v>0</v>
      </c>
      <c r="N2173" s="50">
        <f>VLOOKUP($A2173,'FtMyers GTs'!$A:$Z,25,0)</f>
        <v>0</v>
      </c>
      <c r="O2173" s="50">
        <f>VLOOKUP($A2173,'FtMyers GTs'!$A:$Z,26,0)</f>
        <v>0</v>
      </c>
      <c r="P2173" s="50">
        <f t="shared" si="35"/>
        <v>0</v>
      </c>
    </row>
    <row r="2174" spans="1:16" x14ac:dyDescent="0.25">
      <c r="A2174" s="53">
        <v>86469215</v>
      </c>
      <c r="B2174" s="53" t="s">
        <v>16</v>
      </c>
      <c r="C2174" s="53" t="s">
        <v>17</v>
      </c>
      <c r="D2174" s="53" t="s">
        <v>71</v>
      </c>
      <c r="E2174" s="53" t="s">
        <v>393</v>
      </c>
      <c r="F2174" s="18">
        <v>39387</v>
      </c>
      <c r="G2174" s="19">
        <v>39083</v>
      </c>
      <c r="H2174" s="53" t="s">
        <v>20</v>
      </c>
      <c r="I2174" s="53" t="s">
        <v>48</v>
      </c>
      <c r="J2174" s="53" t="s">
        <v>451</v>
      </c>
      <c r="K2174" s="53" t="s">
        <v>23</v>
      </c>
      <c r="L2174" s="19">
        <f>VLOOKUP($A2174,'FtMyers GTs'!$A:$Z,17,0)</f>
        <v>42522</v>
      </c>
      <c r="M2174" s="50">
        <f>VLOOKUP($A2174,'FtMyers GTs'!$A:$Z,24,0)</f>
        <v>0</v>
      </c>
      <c r="N2174" s="50">
        <f>VLOOKUP($A2174,'FtMyers GTs'!$A:$Z,25,0)</f>
        <v>0</v>
      </c>
      <c r="O2174" s="50">
        <f>VLOOKUP($A2174,'FtMyers GTs'!$A:$Z,26,0)</f>
        <v>0</v>
      </c>
      <c r="P2174" s="50">
        <f t="shared" si="35"/>
        <v>0</v>
      </c>
    </row>
    <row r="2175" spans="1:16" x14ac:dyDescent="0.25">
      <c r="A2175" s="53">
        <v>71808594</v>
      </c>
      <c r="B2175" s="53" t="s">
        <v>16</v>
      </c>
      <c r="C2175" s="53" t="s">
        <v>17</v>
      </c>
      <c r="D2175" s="53" t="s">
        <v>71</v>
      </c>
      <c r="E2175" s="53" t="s">
        <v>424</v>
      </c>
      <c r="F2175" s="18">
        <v>38838</v>
      </c>
      <c r="G2175" s="19">
        <v>38869</v>
      </c>
      <c r="H2175" s="53" t="s">
        <v>20</v>
      </c>
      <c r="I2175" s="53" t="s">
        <v>48</v>
      </c>
      <c r="J2175" s="53" t="s">
        <v>241</v>
      </c>
      <c r="K2175" s="53" t="s">
        <v>23</v>
      </c>
      <c r="L2175" s="19">
        <f>VLOOKUP($A2175,'FtMyers GTs'!$A:$Z,17,0)</f>
        <v>42522</v>
      </c>
      <c r="M2175" s="50">
        <f>VLOOKUP($A2175,'FtMyers GTs'!$A:$Z,24,0)</f>
        <v>0</v>
      </c>
      <c r="N2175" s="50">
        <f>VLOOKUP($A2175,'FtMyers GTs'!$A:$Z,25,0)</f>
        <v>0</v>
      </c>
      <c r="O2175" s="50">
        <f>VLOOKUP($A2175,'FtMyers GTs'!$A:$Z,26,0)</f>
        <v>0</v>
      </c>
      <c r="P2175" s="50">
        <f t="shared" si="35"/>
        <v>0</v>
      </c>
    </row>
    <row r="2176" spans="1:16" x14ac:dyDescent="0.25">
      <c r="A2176" s="53">
        <v>71809048</v>
      </c>
      <c r="B2176" s="53" t="s">
        <v>16</v>
      </c>
      <c r="C2176" s="53" t="s">
        <v>17</v>
      </c>
      <c r="D2176" s="53" t="s">
        <v>71</v>
      </c>
      <c r="E2176" s="53" t="s">
        <v>391</v>
      </c>
      <c r="F2176" s="18">
        <v>38473</v>
      </c>
      <c r="G2176" s="19">
        <v>38473</v>
      </c>
      <c r="H2176" s="53" t="s">
        <v>20</v>
      </c>
      <c r="I2176" s="53" t="s">
        <v>48</v>
      </c>
      <c r="J2176" s="53" t="s">
        <v>241</v>
      </c>
      <c r="K2176" s="53" t="s">
        <v>23</v>
      </c>
      <c r="L2176" s="19">
        <f>VLOOKUP($A2176,'FtMyers GTs'!$A:$Z,17,0)</f>
        <v>42522</v>
      </c>
      <c r="M2176" s="50">
        <f>VLOOKUP($A2176,'FtMyers GTs'!$A:$Z,24,0)</f>
        <v>0</v>
      </c>
      <c r="N2176" s="50">
        <f>VLOOKUP($A2176,'FtMyers GTs'!$A:$Z,25,0)</f>
        <v>0</v>
      </c>
      <c r="O2176" s="50">
        <f>VLOOKUP($A2176,'FtMyers GTs'!$A:$Z,26,0)</f>
        <v>0</v>
      </c>
      <c r="P2176" s="50">
        <f t="shared" si="35"/>
        <v>0</v>
      </c>
    </row>
    <row r="2177" spans="1:16" x14ac:dyDescent="0.25">
      <c r="A2177" s="53">
        <v>85925362</v>
      </c>
      <c r="B2177" s="53" t="s">
        <v>16</v>
      </c>
      <c r="C2177" s="53" t="s">
        <v>17</v>
      </c>
      <c r="D2177" s="53" t="s">
        <v>71</v>
      </c>
      <c r="E2177" s="53" t="s">
        <v>393</v>
      </c>
      <c r="F2177" s="18">
        <v>39173</v>
      </c>
      <c r="G2177" s="19">
        <v>39173</v>
      </c>
      <c r="H2177" s="53" t="s">
        <v>20</v>
      </c>
      <c r="I2177" s="53" t="s">
        <v>48</v>
      </c>
      <c r="J2177" s="53" t="s">
        <v>241</v>
      </c>
      <c r="K2177" s="53" t="s">
        <v>23</v>
      </c>
      <c r="L2177" s="19">
        <f>VLOOKUP($A2177,'FtMyers GTs'!$A:$Z,17,0)</f>
        <v>42522</v>
      </c>
      <c r="M2177" s="50">
        <f>VLOOKUP($A2177,'FtMyers GTs'!$A:$Z,24,0)</f>
        <v>0</v>
      </c>
      <c r="N2177" s="50">
        <f>VLOOKUP($A2177,'FtMyers GTs'!$A:$Z,25,0)</f>
        <v>0</v>
      </c>
      <c r="O2177" s="50">
        <f>VLOOKUP($A2177,'FtMyers GTs'!$A:$Z,26,0)</f>
        <v>0</v>
      </c>
      <c r="P2177" s="50">
        <f t="shared" si="35"/>
        <v>0</v>
      </c>
    </row>
    <row r="2178" spans="1:16" x14ac:dyDescent="0.25">
      <c r="A2178" s="53">
        <v>61189134</v>
      </c>
      <c r="B2178" s="53" t="s">
        <v>16</v>
      </c>
      <c r="C2178" s="53" t="s">
        <v>17</v>
      </c>
      <c r="D2178" s="53" t="s">
        <v>71</v>
      </c>
      <c r="E2178" s="53" t="s">
        <v>391</v>
      </c>
      <c r="F2178" s="18">
        <v>38565</v>
      </c>
      <c r="G2178" s="19">
        <v>38565</v>
      </c>
      <c r="H2178" s="53" t="s">
        <v>20</v>
      </c>
      <c r="I2178" s="53" t="s">
        <v>48</v>
      </c>
      <c r="J2178" s="53" t="s">
        <v>414</v>
      </c>
      <c r="K2178" s="53" t="s">
        <v>23</v>
      </c>
      <c r="L2178" s="19">
        <f>VLOOKUP($A2178,'FtMyers GTs'!$A:$Z,17,0)</f>
        <v>42522</v>
      </c>
      <c r="M2178" s="50">
        <f>VLOOKUP($A2178,'FtMyers GTs'!$A:$Z,24,0)</f>
        <v>0</v>
      </c>
      <c r="N2178" s="50">
        <f>VLOOKUP($A2178,'FtMyers GTs'!$A:$Z,25,0)</f>
        <v>0</v>
      </c>
      <c r="O2178" s="50">
        <f>VLOOKUP($A2178,'FtMyers GTs'!$A:$Z,26,0)</f>
        <v>0</v>
      </c>
      <c r="P2178" s="50">
        <f t="shared" si="35"/>
        <v>0</v>
      </c>
    </row>
    <row r="2179" spans="1:16" x14ac:dyDescent="0.25">
      <c r="A2179" s="53">
        <v>71808595</v>
      </c>
      <c r="B2179" s="53" t="s">
        <v>16</v>
      </c>
      <c r="C2179" s="53" t="s">
        <v>17</v>
      </c>
      <c r="D2179" s="53" t="s">
        <v>71</v>
      </c>
      <c r="E2179" s="53" t="s">
        <v>424</v>
      </c>
      <c r="F2179" s="18">
        <v>38838</v>
      </c>
      <c r="G2179" s="19">
        <v>38869</v>
      </c>
      <c r="H2179" s="53" t="s">
        <v>20</v>
      </c>
      <c r="I2179" s="53" t="s">
        <v>48</v>
      </c>
      <c r="J2179" s="53" t="s">
        <v>414</v>
      </c>
      <c r="K2179" s="53" t="s">
        <v>23</v>
      </c>
      <c r="L2179" s="19">
        <f>VLOOKUP($A2179,'FtMyers GTs'!$A:$Z,17,0)</f>
        <v>42522</v>
      </c>
      <c r="M2179" s="50">
        <f>VLOOKUP($A2179,'FtMyers GTs'!$A:$Z,24,0)</f>
        <v>0</v>
      </c>
      <c r="N2179" s="50">
        <f>VLOOKUP($A2179,'FtMyers GTs'!$A:$Z,25,0)</f>
        <v>0</v>
      </c>
      <c r="O2179" s="50">
        <f>VLOOKUP($A2179,'FtMyers GTs'!$A:$Z,26,0)</f>
        <v>0</v>
      </c>
      <c r="P2179" s="50">
        <f t="shared" si="35"/>
        <v>0</v>
      </c>
    </row>
    <row r="2180" spans="1:16" x14ac:dyDescent="0.25">
      <c r="A2180" s="53">
        <v>71809051</v>
      </c>
      <c r="B2180" s="53" t="s">
        <v>16</v>
      </c>
      <c r="C2180" s="53" t="s">
        <v>17</v>
      </c>
      <c r="D2180" s="53" t="s">
        <v>71</v>
      </c>
      <c r="E2180" s="53" t="s">
        <v>424</v>
      </c>
      <c r="F2180" s="18">
        <v>38718</v>
      </c>
      <c r="G2180" s="19">
        <v>38749</v>
      </c>
      <c r="H2180" s="53" t="s">
        <v>20</v>
      </c>
      <c r="I2180" s="53" t="s">
        <v>48</v>
      </c>
      <c r="J2180" s="53" t="s">
        <v>414</v>
      </c>
      <c r="K2180" s="53" t="s">
        <v>23</v>
      </c>
      <c r="L2180" s="19">
        <f>VLOOKUP($A2180,'FtMyers GTs'!$A:$Z,17,0)</f>
        <v>42522</v>
      </c>
      <c r="M2180" s="50">
        <f>VLOOKUP($A2180,'FtMyers GTs'!$A:$Z,24,0)</f>
        <v>0</v>
      </c>
      <c r="N2180" s="50">
        <f>VLOOKUP($A2180,'FtMyers GTs'!$A:$Z,25,0)</f>
        <v>0</v>
      </c>
      <c r="O2180" s="50">
        <f>VLOOKUP($A2180,'FtMyers GTs'!$A:$Z,26,0)</f>
        <v>0</v>
      </c>
      <c r="P2180" s="50">
        <f t="shared" si="35"/>
        <v>0</v>
      </c>
    </row>
    <row r="2181" spans="1:16" x14ac:dyDescent="0.25">
      <c r="A2181" s="53">
        <v>71808566</v>
      </c>
      <c r="B2181" s="53" t="s">
        <v>16</v>
      </c>
      <c r="C2181" s="53" t="s">
        <v>17</v>
      </c>
      <c r="D2181" s="53" t="s">
        <v>71</v>
      </c>
      <c r="E2181" s="53" t="s">
        <v>424</v>
      </c>
      <c r="F2181" s="18">
        <v>38838</v>
      </c>
      <c r="G2181" s="19">
        <v>38869</v>
      </c>
      <c r="H2181" s="53" t="s">
        <v>20</v>
      </c>
      <c r="I2181" s="53" t="s">
        <v>48</v>
      </c>
      <c r="J2181" s="53" t="s">
        <v>234</v>
      </c>
      <c r="K2181" s="53" t="s">
        <v>23</v>
      </c>
      <c r="L2181" s="19">
        <f>VLOOKUP($A2181,'FtMyers GTs'!$A:$Z,17,0)</f>
        <v>42522</v>
      </c>
      <c r="M2181" s="50">
        <f>VLOOKUP($A2181,'FtMyers GTs'!$A:$Z,24,0)</f>
        <v>0</v>
      </c>
      <c r="N2181" s="50">
        <f>VLOOKUP($A2181,'FtMyers GTs'!$A:$Z,25,0)</f>
        <v>0</v>
      </c>
      <c r="O2181" s="50">
        <f>VLOOKUP($A2181,'FtMyers GTs'!$A:$Z,26,0)</f>
        <v>0</v>
      </c>
      <c r="P2181" s="50">
        <f t="shared" si="35"/>
        <v>0</v>
      </c>
    </row>
    <row r="2182" spans="1:16" x14ac:dyDescent="0.25">
      <c r="A2182" s="53">
        <v>71809054</v>
      </c>
      <c r="B2182" s="53" t="s">
        <v>16</v>
      </c>
      <c r="C2182" s="53" t="s">
        <v>17</v>
      </c>
      <c r="D2182" s="53" t="s">
        <v>71</v>
      </c>
      <c r="E2182" s="53" t="s">
        <v>391</v>
      </c>
      <c r="F2182" s="18">
        <v>38473</v>
      </c>
      <c r="G2182" s="19">
        <v>38473</v>
      </c>
      <c r="H2182" s="53" t="s">
        <v>20</v>
      </c>
      <c r="I2182" s="53" t="s">
        <v>48</v>
      </c>
      <c r="J2182" s="53" t="s">
        <v>234</v>
      </c>
      <c r="K2182" s="53" t="s">
        <v>23</v>
      </c>
      <c r="L2182" s="19">
        <f>VLOOKUP($A2182,'FtMyers GTs'!$A:$Z,17,0)</f>
        <v>42522</v>
      </c>
      <c r="M2182" s="50">
        <f>VLOOKUP($A2182,'FtMyers GTs'!$A:$Z,24,0)</f>
        <v>0</v>
      </c>
      <c r="N2182" s="50">
        <f>VLOOKUP($A2182,'FtMyers GTs'!$A:$Z,25,0)</f>
        <v>0</v>
      </c>
      <c r="O2182" s="50">
        <f>VLOOKUP($A2182,'FtMyers GTs'!$A:$Z,26,0)</f>
        <v>0</v>
      </c>
      <c r="P2182" s="50">
        <f t="shared" si="35"/>
        <v>0</v>
      </c>
    </row>
    <row r="2183" spans="1:16" x14ac:dyDescent="0.25">
      <c r="A2183" s="53">
        <v>85925344</v>
      </c>
      <c r="B2183" s="53" t="s">
        <v>16</v>
      </c>
      <c r="C2183" s="53" t="s">
        <v>17</v>
      </c>
      <c r="D2183" s="53" t="s">
        <v>71</v>
      </c>
      <c r="E2183" s="53" t="s">
        <v>393</v>
      </c>
      <c r="F2183" s="18">
        <v>39173</v>
      </c>
      <c r="G2183" s="19">
        <v>39173</v>
      </c>
      <c r="H2183" s="53" t="s">
        <v>20</v>
      </c>
      <c r="I2183" s="53" t="s">
        <v>48</v>
      </c>
      <c r="J2183" s="53" t="s">
        <v>234</v>
      </c>
      <c r="K2183" s="53" t="s">
        <v>23</v>
      </c>
      <c r="L2183" s="19">
        <f>VLOOKUP($A2183,'FtMyers GTs'!$A:$Z,17,0)</f>
        <v>42522</v>
      </c>
      <c r="M2183" s="50">
        <f>VLOOKUP($A2183,'FtMyers GTs'!$A:$Z,24,0)</f>
        <v>0</v>
      </c>
      <c r="N2183" s="50">
        <f>VLOOKUP($A2183,'FtMyers GTs'!$A:$Z,25,0)</f>
        <v>0</v>
      </c>
      <c r="O2183" s="50">
        <f>VLOOKUP($A2183,'FtMyers GTs'!$A:$Z,26,0)</f>
        <v>0</v>
      </c>
      <c r="P2183" s="50">
        <f t="shared" si="35"/>
        <v>0</v>
      </c>
    </row>
    <row r="2184" spans="1:16" x14ac:dyDescent="0.25">
      <c r="A2184" s="53">
        <v>71808596</v>
      </c>
      <c r="B2184" s="53" t="s">
        <v>16</v>
      </c>
      <c r="C2184" s="53" t="s">
        <v>17</v>
      </c>
      <c r="D2184" s="53" t="s">
        <v>71</v>
      </c>
      <c r="E2184" s="53" t="s">
        <v>424</v>
      </c>
      <c r="F2184" s="18">
        <v>38838</v>
      </c>
      <c r="G2184" s="19">
        <v>38869</v>
      </c>
      <c r="H2184" s="53" t="s">
        <v>20</v>
      </c>
      <c r="I2184" s="53" t="s">
        <v>48</v>
      </c>
      <c r="J2184" s="53" t="s">
        <v>244</v>
      </c>
      <c r="K2184" s="53" t="s">
        <v>23</v>
      </c>
      <c r="L2184" s="19">
        <f>VLOOKUP($A2184,'FtMyers GTs'!$A:$Z,17,0)</f>
        <v>42522</v>
      </c>
      <c r="M2184" s="50">
        <f>VLOOKUP($A2184,'FtMyers GTs'!$A:$Z,24,0)</f>
        <v>0</v>
      </c>
      <c r="N2184" s="50">
        <f>VLOOKUP($A2184,'FtMyers GTs'!$A:$Z,25,0)</f>
        <v>0</v>
      </c>
      <c r="O2184" s="50">
        <f>VLOOKUP($A2184,'FtMyers GTs'!$A:$Z,26,0)</f>
        <v>0</v>
      </c>
      <c r="P2184" s="50">
        <f t="shared" si="35"/>
        <v>0</v>
      </c>
    </row>
    <row r="2185" spans="1:16" x14ac:dyDescent="0.25">
      <c r="A2185" s="53">
        <v>71809045</v>
      </c>
      <c r="B2185" s="53" t="s">
        <v>16</v>
      </c>
      <c r="C2185" s="53" t="s">
        <v>17</v>
      </c>
      <c r="D2185" s="53" t="s">
        <v>71</v>
      </c>
      <c r="E2185" s="53" t="s">
        <v>391</v>
      </c>
      <c r="F2185" s="18">
        <v>38657</v>
      </c>
      <c r="G2185" s="19">
        <v>38687</v>
      </c>
      <c r="H2185" s="53" t="s">
        <v>20</v>
      </c>
      <c r="I2185" s="53" t="s">
        <v>48</v>
      </c>
      <c r="J2185" s="53" t="s">
        <v>244</v>
      </c>
      <c r="K2185" s="53" t="s">
        <v>23</v>
      </c>
      <c r="L2185" s="19">
        <f>VLOOKUP($A2185,'FtMyers GTs'!$A:$Z,17,0)</f>
        <v>42522</v>
      </c>
      <c r="M2185" s="50">
        <f>VLOOKUP($A2185,'FtMyers GTs'!$A:$Z,24,0)</f>
        <v>0</v>
      </c>
      <c r="N2185" s="50">
        <f>VLOOKUP($A2185,'FtMyers GTs'!$A:$Z,25,0)</f>
        <v>0</v>
      </c>
      <c r="O2185" s="50">
        <f>VLOOKUP($A2185,'FtMyers GTs'!$A:$Z,26,0)</f>
        <v>0</v>
      </c>
      <c r="P2185" s="50">
        <f t="shared" si="35"/>
        <v>0</v>
      </c>
    </row>
    <row r="2186" spans="1:16" x14ac:dyDescent="0.25">
      <c r="A2186" s="53">
        <v>49598958</v>
      </c>
      <c r="B2186" s="53" t="s">
        <v>16</v>
      </c>
      <c r="C2186" s="53" t="s">
        <v>17</v>
      </c>
      <c r="D2186" s="53" t="s">
        <v>71</v>
      </c>
      <c r="E2186" s="53" t="s">
        <v>28</v>
      </c>
      <c r="F2186" s="18">
        <v>27211</v>
      </c>
      <c r="G2186" s="19">
        <v>27211</v>
      </c>
      <c r="H2186" s="53" t="s">
        <v>20</v>
      </c>
      <c r="I2186" s="53" t="s">
        <v>48</v>
      </c>
      <c r="J2186" s="53" t="s">
        <v>245</v>
      </c>
      <c r="K2186" s="53" t="s">
        <v>23</v>
      </c>
      <c r="L2186" s="19">
        <f>VLOOKUP($A2186,'FtMyers GTs'!$A:$Z,17,0)</f>
        <v>42522</v>
      </c>
      <c r="M2186" s="50">
        <f>VLOOKUP($A2186,'FtMyers GTs'!$A:$Z,24,0)</f>
        <v>0</v>
      </c>
      <c r="N2186" s="50">
        <f>VLOOKUP($A2186,'FtMyers GTs'!$A:$Z,25,0)</f>
        <v>0</v>
      </c>
      <c r="O2186" s="50">
        <f>VLOOKUP($A2186,'FtMyers GTs'!$A:$Z,26,0)</f>
        <v>0</v>
      </c>
      <c r="P2186" s="50">
        <f t="shared" si="35"/>
        <v>0</v>
      </c>
    </row>
    <row r="2187" spans="1:16" x14ac:dyDescent="0.25">
      <c r="A2187" s="53">
        <v>86567787</v>
      </c>
      <c r="B2187" s="53" t="s">
        <v>16</v>
      </c>
      <c r="C2187" s="53" t="s">
        <v>17</v>
      </c>
      <c r="D2187" s="53" t="s">
        <v>71</v>
      </c>
      <c r="E2187" s="53" t="s">
        <v>28</v>
      </c>
      <c r="F2187" s="18">
        <v>27211</v>
      </c>
      <c r="G2187" s="19">
        <v>27211</v>
      </c>
      <c r="H2187" s="53" t="s">
        <v>20</v>
      </c>
      <c r="I2187" s="53" t="s">
        <v>48</v>
      </c>
      <c r="J2187" s="53" t="s">
        <v>453</v>
      </c>
      <c r="K2187" s="53" t="s">
        <v>23</v>
      </c>
      <c r="L2187" s="19">
        <f>VLOOKUP($A2187,'FtMyers GTs'!$A:$Z,17,0)</f>
        <v>42522</v>
      </c>
      <c r="M2187" s="50">
        <f>VLOOKUP($A2187,'FtMyers GTs'!$A:$Z,24,0)</f>
        <v>0</v>
      </c>
      <c r="N2187" s="50">
        <f>VLOOKUP($A2187,'FtMyers GTs'!$A:$Z,25,0)</f>
        <v>0</v>
      </c>
      <c r="O2187" s="50">
        <f>VLOOKUP($A2187,'FtMyers GTs'!$A:$Z,26,0)</f>
        <v>0</v>
      </c>
      <c r="P2187" s="50">
        <f t="shared" si="35"/>
        <v>0</v>
      </c>
    </row>
    <row r="2188" spans="1:16" x14ac:dyDescent="0.25">
      <c r="A2188" s="53">
        <v>53154</v>
      </c>
      <c r="B2188" s="53" t="s">
        <v>16</v>
      </c>
      <c r="C2188" s="53" t="s">
        <v>17</v>
      </c>
      <c r="D2188" s="53" t="s">
        <v>71</v>
      </c>
      <c r="E2188" s="53" t="s">
        <v>28</v>
      </c>
      <c r="F2188" s="18">
        <v>27211</v>
      </c>
      <c r="G2188" s="19">
        <v>27211</v>
      </c>
      <c r="H2188" s="53" t="s">
        <v>20</v>
      </c>
      <c r="I2188" s="53" t="s">
        <v>48</v>
      </c>
      <c r="J2188" s="53" t="s">
        <v>294</v>
      </c>
      <c r="K2188" s="53" t="s">
        <v>23</v>
      </c>
      <c r="L2188" s="19">
        <f>VLOOKUP($A2188,'FtMyers GTs'!$A:$Z,17,0)</f>
        <v>42522</v>
      </c>
      <c r="M2188" s="50">
        <f>VLOOKUP($A2188,'FtMyers GTs'!$A:$Z,24,0)</f>
        <v>0</v>
      </c>
      <c r="N2188" s="50">
        <f>VLOOKUP($A2188,'FtMyers GTs'!$A:$Z,25,0)</f>
        <v>0</v>
      </c>
      <c r="O2188" s="50">
        <f>VLOOKUP($A2188,'FtMyers GTs'!$A:$Z,26,0)</f>
        <v>0</v>
      </c>
      <c r="P2188" s="50">
        <f t="shared" si="35"/>
        <v>0</v>
      </c>
    </row>
    <row r="2189" spans="1:16" x14ac:dyDescent="0.25">
      <c r="A2189" s="53">
        <v>53161</v>
      </c>
      <c r="B2189" s="53" t="s">
        <v>16</v>
      </c>
      <c r="C2189" s="53" t="s">
        <v>17</v>
      </c>
      <c r="D2189" s="53" t="s">
        <v>71</v>
      </c>
      <c r="E2189" s="53" t="s">
        <v>28</v>
      </c>
      <c r="F2189" s="18">
        <v>27211</v>
      </c>
      <c r="G2189" s="19">
        <v>27211</v>
      </c>
      <c r="H2189" s="53" t="s">
        <v>20</v>
      </c>
      <c r="I2189" s="53" t="s">
        <v>48</v>
      </c>
      <c r="J2189" s="53" t="s">
        <v>295</v>
      </c>
      <c r="K2189" s="53" t="s">
        <v>23</v>
      </c>
      <c r="L2189" s="19">
        <f>VLOOKUP($A2189,'FtMyers GTs'!$A:$Z,17,0)</f>
        <v>42522</v>
      </c>
      <c r="M2189" s="50">
        <f>VLOOKUP($A2189,'FtMyers GTs'!$A:$Z,24,0)</f>
        <v>0</v>
      </c>
      <c r="N2189" s="50">
        <f>VLOOKUP($A2189,'FtMyers GTs'!$A:$Z,25,0)</f>
        <v>0</v>
      </c>
      <c r="O2189" s="50">
        <f>VLOOKUP($A2189,'FtMyers GTs'!$A:$Z,26,0)</f>
        <v>0</v>
      </c>
      <c r="P2189" s="50">
        <f t="shared" si="35"/>
        <v>0</v>
      </c>
    </row>
    <row r="2190" spans="1:16" x14ac:dyDescent="0.25">
      <c r="A2190" s="53">
        <v>86567790</v>
      </c>
      <c r="B2190" s="53" t="s">
        <v>16</v>
      </c>
      <c r="C2190" s="53" t="s">
        <v>17</v>
      </c>
      <c r="D2190" s="53" t="s">
        <v>71</v>
      </c>
      <c r="E2190" s="53" t="s">
        <v>28</v>
      </c>
      <c r="F2190" s="18">
        <v>27211</v>
      </c>
      <c r="G2190" s="19">
        <v>27211</v>
      </c>
      <c r="H2190" s="53" t="s">
        <v>20</v>
      </c>
      <c r="I2190" s="53" t="s">
        <v>48</v>
      </c>
      <c r="J2190" s="53" t="s">
        <v>454</v>
      </c>
      <c r="K2190" s="53" t="s">
        <v>23</v>
      </c>
      <c r="L2190" s="19">
        <f>VLOOKUP($A2190,'FtMyers GTs'!$A:$Z,17,0)</f>
        <v>42522</v>
      </c>
      <c r="M2190" s="50">
        <f>VLOOKUP($A2190,'FtMyers GTs'!$A:$Z,24,0)</f>
        <v>0</v>
      </c>
      <c r="N2190" s="50">
        <f>VLOOKUP($A2190,'FtMyers GTs'!$A:$Z,25,0)</f>
        <v>0</v>
      </c>
      <c r="O2190" s="50">
        <f>VLOOKUP($A2190,'FtMyers GTs'!$A:$Z,26,0)</f>
        <v>0</v>
      </c>
      <c r="P2190" s="50">
        <f t="shared" si="35"/>
        <v>0</v>
      </c>
    </row>
    <row r="2191" spans="1:16" x14ac:dyDescent="0.25">
      <c r="A2191" s="53">
        <v>50691</v>
      </c>
      <c r="B2191" s="53" t="s">
        <v>16</v>
      </c>
      <c r="C2191" s="53" t="s">
        <v>17</v>
      </c>
      <c r="D2191" s="53" t="s">
        <v>71</v>
      </c>
      <c r="E2191" s="53" t="s">
        <v>190</v>
      </c>
      <c r="F2191" s="18">
        <v>36342</v>
      </c>
      <c r="G2191" s="19">
        <v>36342</v>
      </c>
      <c r="H2191" s="53" t="s">
        <v>20</v>
      </c>
      <c r="I2191" s="53" t="s">
        <v>48</v>
      </c>
      <c r="J2191" s="53" t="s">
        <v>228</v>
      </c>
      <c r="K2191" s="53" t="s">
        <v>23</v>
      </c>
      <c r="L2191" s="19">
        <f>VLOOKUP($A2191,'FtMyers GTs'!$A:$Z,17,0)</f>
        <v>42522</v>
      </c>
      <c r="M2191" s="50">
        <f>VLOOKUP($A2191,'FtMyers GTs'!$A:$Z,24,0)</f>
        <v>0</v>
      </c>
      <c r="N2191" s="50">
        <f>VLOOKUP($A2191,'FtMyers GTs'!$A:$Z,25,0)</f>
        <v>0</v>
      </c>
      <c r="O2191" s="50">
        <f>VLOOKUP($A2191,'FtMyers GTs'!$A:$Z,26,0)</f>
        <v>0</v>
      </c>
      <c r="P2191" s="50">
        <f t="shared" si="35"/>
        <v>0</v>
      </c>
    </row>
    <row r="2192" spans="1:16" x14ac:dyDescent="0.25">
      <c r="A2192" s="53">
        <v>52980</v>
      </c>
      <c r="B2192" s="53" t="s">
        <v>16</v>
      </c>
      <c r="C2192" s="53" t="s">
        <v>17</v>
      </c>
      <c r="D2192" s="53" t="s">
        <v>71</v>
      </c>
      <c r="E2192" s="53" t="s">
        <v>83</v>
      </c>
      <c r="F2192" s="18">
        <v>30498</v>
      </c>
      <c r="G2192" s="19">
        <v>30498</v>
      </c>
      <c r="H2192" s="53" t="s">
        <v>20</v>
      </c>
      <c r="I2192" s="53" t="s">
        <v>48</v>
      </c>
      <c r="J2192" s="53" t="s">
        <v>278</v>
      </c>
      <c r="K2192" s="53" t="s">
        <v>23</v>
      </c>
      <c r="L2192" s="19">
        <f>VLOOKUP($A2192,'FtMyers GTs'!$A:$Z,17,0)</f>
        <v>42522</v>
      </c>
      <c r="M2192" s="50">
        <f>VLOOKUP($A2192,'FtMyers GTs'!$A:$Z,24,0)</f>
        <v>0</v>
      </c>
      <c r="N2192" s="50">
        <f>VLOOKUP($A2192,'FtMyers GTs'!$A:$Z,25,0)</f>
        <v>0</v>
      </c>
      <c r="O2192" s="50">
        <f>VLOOKUP($A2192,'FtMyers GTs'!$A:$Z,26,0)</f>
        <v>0</v>
      </c>
      <c r="P2192" s="50">
        <f t="shared" si="35"/>
        <v>0</v>
      </c>
    </row>
    <row r="2193" spans="1:16" x14ac:dyDescent="0.25">
      <c r="A2193" s="53">
        <v>53563</v>
      </c>
      <c r="B2193" s="53" t="s">
        <v>16</v>
      </c>
      <c r="C2193" s="53" t="s">
        <v>17</v>
      </c>
      <c r="D2193" s="53" t="s">
        <v>309</v>
      </c>
      <c r="E2193" s="53" t="s">
        <v>58</v>
      </c>
      <c r="F2193" s="18">
        <v>33055</v>
      </c>
      <c r="G2193" s="19">
        <v>33055</v>
      </c>
      <c r="H2193" s="53" t="s">
        <v>20</v>
      </c>
      <c r="I2193" s="53" t="s">
        <v>55</v>
      </c>
      <c r="J2193" s="53" t="s">
        <v>316</v>
      </c>
      <c r="K2193" s="53" t="s">
        <v>23</v>
      </c>
      <c r="L2193" s="19">
        <f>VLOOKUP($A2193,'FtMyers GTs'!$A:$Z,17,0)</f>
        <v>42522</v>
      </c>
      <c r="M2193" s="50">
        <f>VLOOKUP($A2193,'FtMyers GTs'!$A:$Z,24,0)</f>
        <v>0</v>
      </c>
      <c r="N2193" s="50">
        <f>VLOOKUP($A2193,'FtMyers GTs'!$A:$Z,25,0)</f>
        <v>0</v>
      </c>
      <c r="O2193" s="50">
        <f>VLOOKUP($A2193,'FtMyers GTs'!$A:$Z,26,0)</f>
        <v>0</v>
      </c>
      <c r="P2193" s="50">
        <f t="shared" si="35"/>
        <v>0</v>
      </c>
    </row>
    <row r="2194" spans="1:16" x14ac:dyDescent="0.25">
      <c r="A2194" s="53">
        <v>53543</v>
      </c>
      <c r="B2194" s="53" t="s">
        <v>16</v>
      </c>
      <c r="C2194" s="53" t="s">
        <v>17</v>
      </c>
      <c r="D2194" s="53" t="s">
        <v>309</v>
      </c>
      <c r="E2194" s="53" t="s">
        <v>28</v>
      </c>
      <c r="F2194" s="18">
        <v>27211</v>
      </c>
      <c r="G2194" s="19">
        <v>27211</v>
      </c>
      <c r="H2194" s="53" t="s">
        <v>20</v>
      </c>
      <c r="I2194" s="53" t="s">
        <v>55</v>
      </c>
      <c r="J2194" s="53" t="s">
        <v>315</v>
      </c>
      <c r="K2194" s="53" t="s">
        <v>23</v>
      </c>
      <c r="L2194" s="19">
        <f>VLOOKUP($A2194,'FtMyers GTs'!$A:$Z,17,0)</f>
        <v>42522</v>
      </c>
      <c r="M2194" s="50">
        <f>VLOOKUP($A2194,'FtMyers GTs'!$A:$Z,24,0)</f>
        <v>0</v>
      </c>
      <c r="N2194" s="50">
        <f>VLOOKUP($A2194,'FtMyers GTs'!$A:$Z,25,0)</f>
        <v>0</v>
      </c>
      <c r="O2194" s="50">
        <f>VLOOKUP($A2194,'FtMyers GTs'!$A:$Z,26,0)</f>
        <v>0</v>
      </c>
      <c r="P2194" s="50">
        <f t="shared" si="35"/>
        <v>0</v>
      </c>
    </row>
    <row r="2195" spans="1:16" x14ac:dyDescent="0.25">
      <c r="A2195" s="53">
        <v>53587</v>
      </c>
      <c r="B2195" s="53" t="s">
        <v>16</v>
      </c>
      <c r="C2195" s="53" t="s">
        <v>17</v>
      </c>
      <c r="D2195" s="53" t="s">
        <v>309</v>
      </c>
      <c r="E2195" s="53" t="s">
        <v>28</v>
      </c>
      <c r="F2195" s="18">
        <v>27211</v>
      </c>
      <c r="G2195" s="19">
        <v>27211</v>
      </c>
      <c r="H2195" s="53" t="s">
        <v>20</v>
      </c>
      <c r="I2195" s="53" t="s">
        <v>55</v>
      </c>
      <c r="J2195" s="53" t="s">
        <v>317</v>
      </c>
      <c r="K2195" s="53" t="s">
        <v>23</v>
      </c>
      <c r="L2195" s="19">
        <f>VLOOKUP($A2195,'FtMyers GTs'!$A:$Z,17,0)</f>
        <v>42522</v>
      </c>
      <c r="M2195" s="50">
        <f>VLOOKUP($A2195,'FtMyers GTs'!$A:$Z,24,0)</f>
        <v>0</v>
      </c>
      <c r="N2195" s="50">
        <f>VLOOKUP($A2195,'FtMyers GTs'!$A:$Z,25,0)</f>
        <v>0</v>
      </c>
      <c r="O2195" s="50">
        <f>VLOOKUP($A2195,'FtMyers GTs'!$A:$Z,26,0)</f>
        <v>0</v>
      </c>
      <c r="P2195" s="50">
        <f t="shared" si="35"/>
        <v>0</v>
      </c>
    </row>
    <row r="2196" spans="1:16" x14ac:dyDescent="0.25">
      <c r="A2196" s="53">
        <v>53604</v>
      </c>
      <c r="B2196" s="53" t="s">
        <v>16</v>
      </c>
      <c r="C2196" s="53" t="s">
        <v>17</v>
      </c>
      <c r="D2196" s="53" t="s">
        <v>309</v>
      </c>
      <c r="E2196" s="53" t="s">
        <v>28</v>
      </c>
      <c r="F2196" s="18">
        <v>27211</v>
      </c>
      <c r="G2196" s="19">
        <v>27211</v>
      </c>
      <c r="H2196" s="53" t="s">
        <v>20</v>
      </c>
      <c r="I2196" s="53" t="s">
        <v>55</v>
      </c>
      <c r="J2196" s="53" t="s">
        <v>318</v>
      </c>
      <c r="K2196" s="53" t="s">
        <v>23</v>
      </c>
      <c r="L2196" s="19">
        <f>VLOOKUP($A2196,'FtMyers GTs'!$A:$Z,17,0)</f>
        <v>42522</v>
      </c>
      <c r="M2196" s="50">
        <f>VLOOKUP($A2196,'FtMyers GTs'!$A:$Z,24,0)</f>
        <v>0</v>
      </c>
      <c r="N2196" s="50">
        <f>VLOOKUP($A2196,'FtMyers GTs'!$A:$Z,25,0)</f>
        <v>0</v>
      </c>
      <c r="O2196" s="50">
        <f>VLOOKUP($A2196,'FtMyers GTs'!$A:$Z,26,0)</f>
        <v>0</v>
      </c>
      <c r="P2196" s="50">
        <f t="shared" si="35"/>
        <v>0</v>
      </c>
    </row>
    <row r="2197" spans="1:16" x14ac:dyDescent="0.25">
      <c r="A2197" s="53">
        <v>71323862</v>
      </c>
      <c r="B2197" s="53" t="s">
        <v>16</v>
      </c>
      <c r="C2197" s="53" t="s">
        <v>17</v>
      </c>
      <c r="D2197" s="53" t="s">
        <v>309</v>
      </c>
      <c r="E2197" s="53" t="s">
        <v>424</v>
      </c>
      <c r="F2197" s="18">
        <v>38838</v>
      </c>
      <c r="G2197" s="19">
        <v>38869</v>
      </c>
      <c r="H2197" s="53" t="s">
        <v>20</v>
      </c>
      <c r="I2197" s="53" t="s">
        <v>55</v>
      </c>
      <c r="J2197" s="53" t="s">
        <v>318</v>
      </c>
      <c r="K2197" s="53" t="s">
        <v>23</v>
      </c>
      <c r="L2197" s="19">
        <f>VLOOKUP($A2197,'FtMyers GTs'!$A:$Z,17,0)</f>
        <v>42522</v>
      </c>
      <c r="M2197" s="50">
        <f>VLOOKUP($A2197,'FtMyers GTs'!$A:$Z,24,0)</f>
        <v>0</v>
      </c>
      <c r="N2197" s="50">
        <f>VLOOKUP($A2197,'FtMyers GTs'!$A:$Z,25,0)</f>
        <v>0</v>
      </c>
      <c r="O2197" s="50">
        <f>VLOOKUP($A2197,'FtMyers GTs'!$A:$Z,26,0)</f>
        <v>0</v>
      </c>
      <c r="P2197" s="50">
        <f t="shared" si="35"/>
        <v>0</v>
      </c>
    </row>
    <row r="2198" spans="1:16" x14ac:dyDescent="0.25">
      <c r="A2198" s="53">
        <v>818695</v>
      </c>
      <c r="B2198" s="53" t="s">
        <v>16</v>
      </c>
      <c r="C2198" s="53" t="s">
        <v>17</v>
      </c>
      <c r="D2198" s="53" t="s">
        <v>309</v>
      </c>
      <c r="E2198" s="53" t="s">
        <v>58</v>
      </c>
      <c r="F2198" s="18">
        <v>33055</v>
      </c>
      <c r="G2198" s="19">
        <v>33055</v>
      </c>
      <c r="H2198" s="53" t="s">
        <v>68</v>
      </c>
      <c r="I2198" s="53" t="s">
        <v>55</v>
      </c>
      <c r="J2198" s="53" t="s">
        <v>70</v>
      </c>
      <c r="K2198" s="53" t="s">
        <v>23</v>
      </c>
      <c r="L2198" s="19">
        <f>VLOOKUP($A2198,'FtMyers GTs'!$A:$Z,17,0)</f>
        <v>42522</v>
      </c>
      <c r="M2198" s="50">
        <f>VLOOKUP($A2198,'FtMyers GTs'!$A:$Z,24,0)</f>
        <v>0</v>
      </c>
      <c r="N2198" s="50">
        <f>VLOOKUP($A2198,'FtMyers GTs'!$A:$Z,25,0)</f>
        <v>0</v>
      </c>
      <c r="O2198" s="50">
        <f>VLOOKUP($A2198,'FtMyers GTs'!$A:$Z,26,0)</f>
        <v>0</v>
      </c>
      <c r="P2198" s="50">
        <f t="shared" si="35"/>
        <v>0</v>
      </c>
    </row>
    <row r="2199" spans="1:16" x14ac:dyDescent="0.25">
      <c r="A2199" s="53">
        <v>818696</v>
      </c>
      <c r="B2199" s="53" t="s">
        <v>16</v>
      </c>
      <c r="C2199" s="53" t="s">
        <v>17</v>
      </c>
      <c r="D2199" s="53" t="s">
        <v>309</v>
      </c>
      <c r="E2199" s="53" t="s">
        <v>138</v>
      </c>
      <c r="F2199" s="18">
        <v>34151</v>
      </c>
      <c r="G2199" s="19">
        <v>34151</v>
      </c>
      <c r="H2199" s="53" t="s">
        <v>68</v>
      </c>
      <c r="I2199" s="53" t="s">
        <v>55</v>
      </c>
      <c r="J2199" s="53" t="s">
        <v>70</v>
      </c>
      <c r="K2199" s="53" t="s">
        <v>23</v>
      </c>
      <c r="L2199" s="19">
        <f>VLOOKUP($A2199,'FtMyers GTs'!$A:$Z,17,0)</f>
        <v>42522</v>
      </c>
      <c r="M2199" s="50">
        <f>VLOOKUP($A2199,'FtMyers GTs'!$A:$Z,24,0)</f>
        <v>0</v>
      </c>
      <c r="N2199" s="50">
        <f>VLOOKUP($A2199,'FtMyers GTs'!$A:$Z,25,0)</f>
        <v>0</v>
      </c>
      <c r="O2199" s="50">
        <f>VLOOKUP($A2199,'FtMyers GTs'!$A:$Z,26,0)</f>
        <v>0</v>
      </c>
      <c r="P2199" s="50">
        <f t="shared" si="35"/>
        <v>0</v>
      </c>
    </row>
    <row r="2200" spans="1:16" x14ac:dyDescent="0.25">
      <c r="A2200" s="53">
        <v>818697</v>
      </c>
      <c r="B2200" s="53" t="s">
        <v>16</v>
      </c>
      <c r="C2200" s="53" t="s">
        <v>17</v>
      </c>
      <c r="D2200" s="53" t="s">
        <v>309</v>
      </c>
      <c r="E2200" s="53" t="s">
        <v>189</v>
      </c>
      <c r="F2200" s="18">
        <v>35247</v>
      </c>
      <c r="G2200" s="19">
        <v>35247</v>
      </c>
      <c r="H2200" s="53" t="s">
        <v>68</v>
      </c>
      <c r="I2200" s="53" t="s">
        <v>55</v>
      </c>
      <c r="J2200" s="53" t="s">
        <v>70</v>
      </c>
      <c r="K2200" s="53" t="s">
        <v>23</v>
      </c>
      <c r="L2200" s="19">
        <f>VLOOKUP($A2200,'FtMyers GTs'!$A:$Z,17,0)</f>
        <v>42522</v>
      </c>
      <c r="M2200" s="50">
        <f>VLOOKUP($A2200,'FtMyers GTs'!$A:$Z,24,0)</f>
        <v>0</v>
      </c>
      <c r="N2200" s="50">
        <f>VLOOKUP($A2200,'FtMyers GTs'!$A:$Z,25,0)</f>
        <v>0</v>
      </c>
      <c r="O2200" s="50">
        <f>VLOOKUP($A2200,'FtMyers GTs'!$A:$Z,26,0)</f>
        <v>0</v>
      </c>
      <c r="P2200" s="50">
        <f t="shared" si="35"/>
        <v>0</v>
      </c>
    </row>
    <row r="2201" spans="1:16" x14ac:dyDescent="0.25">
      <c r="A2201" s="53">
        <v>48581702</v>
      </c>
      <c r="B2201" s="53" t="s">
        <v>16</v>
      </c>
      <c r="C2201" s="53" t="s">
        <v>17</v>
      </c>
      <c r="D2201" s="53" t="s">
        <v>309</v>
      </c>
      <c r="E2201" s="53" t="s">
        <v>390</v>
      </c>
      <c r="F2201" s="18">
        <v>38292</v>
      </c>
      <c r="G2201" s="19">
        <v>38292</v>
      </c>
      <c r="H2201" s="53" t="s">
        <v>68</v>
      </c>
      <c r="I2201" s="53" t="s">
        <v>55</v>
      </c>
      <c r="J2201" s="53" t="s">
        <v>70</v>
      </c>
      <c r="K2201" s="53" t="s">
        <v>23</v>
      </c>
      <c r="L2201" s="19">
        <f>VLOOKUP($A2201,'FtMyers GTs'!$A:$Z,17,0)</f>
        <v>42522</v>
      </c>
      <c r="M2201" s="50">
        <f>VLOOKUP($A2201,'FtMyers GTs'!$A:$Z,24,0)</f>
        <v>0</v>
      </c>
      <c r="N2201" s="50">
        <f>VLOOKUP($A2201,'FtMyers GTs'!$A:$Z,25,0)</f>
        <v>0</v>
      </c>
      <c r="O2201" s="50">
        <f>VLOOKUP($A2201,'FtMyers GTs'!$A:$Z,26,0)</f>
        <v>0</v>
      </c>
      <c r="P2201" s="50">
        <f t="shared" si="35"/>
        <v>0</v>
      </c>
    </row>
    <row r="2202" spans="1:16" x14ac:dyDescent="0.25">
      <c r="A2202" s="53">
        <v>49973633</v>
      </c>
      <c r="B2202" s="53" t="s">
        <v>16</v>
      </c>
      <c r="C2202" s="53" t="s">
        <v>17</v>
      </c>
      <c r="D2202" s="53" t="s">
        <v>309</v>
      </c>
      <c r="E2202" s="53" t="s">
        <v>390</v>
      </c>
      <c r="F2202" s="18">
        <v>38292</v>
      </c>
      <c r="G2202" s="19">
        <v>38353</v>
      </c>
      <c r="H2202" s="53" t="s">
        <v>68</v>
      </c>
      <c r="I2202" s="53" t="s">
        <v>55</v>
      </c>
      <c r="J2202" s="53" t="s">
        <v>70</v>
      </c>
      <c r="K2202" s="53" t="s">
        <v>23</v>
      </c>
      <c r="L2202" s="19">
        <f>VLOOKUP($A2202,'FtMyers GTs'!$A:$Z,17,0)</f>
        <v>42522</v>
      </c>
      <c r="M2202" s="50">
        <f>VLOOKUP($A2202,'FtMyers GTs'!$A:$Z,24,0)</f>
        <v>0</v>
      </c>
      <c r="N2202" s="50">
        <f>VLOOKUP($A2202,'FtMyers GTs'!$A:$Z,25,0)</f>
        <v>0</v>
      </c>
      <c r="O2202" s="50">
        <f>VLOOKUP($A2202,'FtMyers GTs'!$A:$Z,26,0)</f>
        <v>0</v>
      </c>
      <c r="P2202" s="50">
        <f t="shared" si="35"/>
        <v>0</v>
      </c>
    </row>
    <row r="2203" spans="1:16" x14ac:dyDescent="0.25">
      <c r="A2203" s="53">
        <v>56105819</v>
      </c>
      <c r="B2203" s="53" t="s">
        <v>16</v>
      </c>
      <c r="C2203" s="53" t="s">
        <v>17</v>
      </c>
      <c r="D2203" s="53" t="s">
        <v>309</v>
      </c>
      <c r="E2203" s="53" t="s">
        <v>391</v>
      </c>
      <c r="F2203" s="18">
        <v>38565</v>
      </c>
      <c r="G2203" s="19">
        <v>38565</v>
      </c>
      <c r="H2203" s="53" t="s">
        <v>68</v>
      </c>
      <c r="I2203" s="53" t="s">
        <v>55</v>
      </c>
      <c r="J2203" s="53" t="s">
        <v>70</v>
      </c>
      <c r="K2203" s="53" t="s">
        <v>23</v>
      </c>
      <c r="L2203" s="19">
        <f>VLOOKUP($A2203,'FtMyers GTs'!$A:$Z,17,0)</f>
        <v>42522</v>
      </c>
      <c r="M2203" s="50">
        <f>VLOOKUP($A2203,'FtMyers GTs'!$A:$Z,24,0)</f>
        <v>0</v>
      </c>
      <c r="N2203" s="50">
        <f>VLOOKUP($A2203,'FtMyers GTs'!$A:$Z,25,0)</f>
        <v>0</v>
      </c>
      <c r="O2203" s="50">
        <f>VLOOKUP($A2203,'FtMyers GTs'!$A:$Z,26,0)</f>
        <v>0</v>
      </c>
      <c r="P2203" s="50">
        <f t="shared" si="35"/>
        <v>0</v>
      </c>
    </row>
    <row r="2204" spans="1:16" x14ac:dyDescent="0.25">
      <c r="A2204" s="53">
        <v>57564163</v>
      </c>
      <c r="B2204" s="53" t="s">
        <v>16</v>
      </c>
      <c r="C2204" s="53" t="s">
        <v>17</v>
      </c>
      <c r="D2204" s="53" t="s">
        <v>309</v>
      </c>
      <c r="E2204" s="53" t="s">
        <v>391</v>
      </c>
      <c r="F2204" s="18">
        <v>38565</v>
      </c>
      <c r="G2204" s="19">
        <v>38626</v>
      </c>
      <c r="H2204" s="53" t="s">
        <v>68</v>
      </c>
      <c r="I2204" s="53" t="s">
        <v>55</v>
      </c>
      <c r="J2204" s="53" t="s">
        <v>70</v>
      </c>
      <c r="K2204" s="53" t="s">
        <v>23</v>
      </c>
      <c r="L2204" s="19">
        <f>VLOOKUP($A2204,'FtMyers GTs'!$A:$Z,17,0)</f>
        <v>42522</v>
      </c>
      <c r="M2204" s="50">
        <f>VLOOKUP($A2204,'FtMyers GTs'!$A:$Z,24,0)</f>
        <v>0</v>
      </c>
      <c r="N2204" s="50">
        <f>VLOOKUP($A2204,'FtMyers GTs'!$A:$Z,25,0)</f>
        <v>0</v>
      </c>
      <c r="O2204" s="50">
        <f>VLOOKUP($A2204,'FtMyers GTs'!$A:$Z,26,0)</f>
        <v>0</v>
      </c>
      <c r="P2204" s="50">
        <f t="shared" si="35"/>
        <v>0</v>
      </c>
    </row>
    <row r="2205" spans="1:16" x14ac:dyDescent="0.25">
      <c r="A2205" s="53">
        <v>64333042</v>
      </c>
      <c r="B2205" s="53" t="s">
        <v>16</v>
      </c>
      <c r="C2205" s="53" t="s">
        <v>17</v>
      </c>
      <c r="D2205" s="53" t="s">
        <v>309</v>
      </c>
      <c r="E2205" s="53" t="s">
        <v>424</v>
      </c>
      <c r="F2205" s="18">
        <v>38838</v>
      </c>
      <c r="G2205" s="19">
        <v>38869</v>
      </c>
      <c r="H2205" s="53" t="s">
        <v>68</v>
      </c>
      <c r="I2205" s="53" t="s">
        <v>55</v>
      </c>
      <c r="J2205" s="53" t="s">
        <v>70</v>
      </c>
      <c r="K2205" s="53" t="s">
        <v>23</v>
      </c>
      <c r="L2205" s="19">
        <f>VLOOKUP($A2205,'FtMyers GTs'!$A:$Z,17,0)</f>
        <v>42522</v>
      </c>
      <c r="M2205" s="50">
        <f>VLOOKUP($A2205,'FtMyers GTs'!$A:$Z,24,0)</f>
        <v>0</v>
      </c>
      <c r="N2205" s="50">
        <f>VLOOKUP($A2205,'FtMyers GTs'!$A:$Z,25,0)</f>
        <v>0</v>
      </c>
      <c r="O2205" s="50">
        <f>VLOOKUP($A2205,'FtMyers GTs'!$A:$Z,26,0)</f>
        <v>0</v>
      </c>
      <c r="P2205" s="50">
        <f t="shared" si="35"/>
        <v>0</v>
      </c>
    </row>
    <row r="2206" spans="1:16" x14ac:dyDescent="0.25">
      <c r="A2206" s="53">
        <v>68398924</v>
      </c>
      <c r="B2206" s="53" t="s">
        <v>16</v>
      </c>
      <c r="C2206" s="53" t="s">
        <v>17</v>
      </c>
      <c r="D2206" s="53" t="s">
        <v>309</v>
      </c>
      <c r="E2206" s="53" t="s">
        <v>424</v>
      </c>
      <c r="F2206" s="18">
        <v>38991</v>
      </c>
      <c r="G2206" s="19">
        <v>38991</v>
      </c>
      <c r="H2206" s="53" t="s">
        <v>68</v>
      </c>
      <c r="I2206" s="53" t="s">
        <v>55</v>
      </c>
      <c r="J2206" s="53" t="s">
        <v>70</v>
      </c>
      <c r="K2206" s="53" t="s">
        <v>23</v>
      </c>
      <c r="L2206" s="19">
        <f>VLOOKUP($A2206,'FtMyers GTs'!$A:$Z,17,0)</f>
        <v>42522</v>
      </c>
      <c r="M2206" s="50">
        <f>VLOOKUP($A2206,'FtMyers GTs'!$A:$Z,24,0)</f>
        <v>0</v>
      </c>
      <c r="N2206" s="50">
        <f>VLOOKUP($A2206,'FtMyers GTs'!$A:$Z,25,0)</f>
        <v>0</v>
      </c>
      <c r="O2206" s="50">
        <f>VLOOKUP($A2206,'FtMyers GTs'!$A:$Z,26,0)</f>
        <v>0</v>
      </c>
      <c r="P2206" s="50">
        <f t="shared" si="35"/>
        <v>0</v>
      </c>
    </row>
    <row r="2207" spans="1:16" x14ac:dyDescent="0.25">
      <c r="A2207" s="53">
        <v>71449481</v>
      </c>
      <c r="B2207" s="53" t="s">
        <v>16</v>
      </c>
      <c r="C2207" s="53" t="s">
        <v>17</v>
      </c>
      <c r="D2207" s="53" t="s">
        <v>309</v>
      </c>
      <c r="E2207" s="53" t="s">
        <v>424</v>
      </c>
      <c r="F2207" s="18">
        <v>38991</v>
      </c>
      <c r="G2207" s="19">
        <v>39083</v>
      </c>
      <c r="H2207" s="53" t="s">
        <v>68</v>
      </c>
      <c r="I2207" s="53" t="s">
        <v>55</v>
      </c>
      <c r="J2207" s="53" t="s">
        <v>70</v>
      </c>
      <c r="K2207" s="53" t="s">
        <v>23</v>
      </c>
      <c r="L2207" s="19">
        <f>VLOOKUP($A2207,'FtMyers GTs'!$A:$Z,17,0)</f>
        <v>42522</v>
      </c>
      <c r="M2207" s="50">
        <f>VLOOKUP($A2207,'FtMyers GTs'!$A:$Z,24,0)</f>
        <v>0</v>
      </c>
      <c r="N2207" s="50">
        <f>VLOOKUP($A2207,'FtMyers GTs'!$A:$Z,25,0)</f>
        <v>0</v>
      </c>
      <c r="O2207" s="50">
        <f>VLOOKUP($A2207,'FtMyers GTs'!$A:$Z,26,0)</f>
        <v>0</v>
      </c>
      <c r="P2207" s="50">
        <f t="shared" si="35"/>
        <v>0</v>
      </c>
    </row>
    <row r="2208" spans="1:16" x14ac:dyDescent="0.25">
      <c r="A2208" s="53">
        <v>73830772</v>
      </c>
      <c r="B2208" s="53" t="s">
        <v>16</v>
      </c>
      <c r="C2208" s="53" t="s">
        <v>17</v>
      </c>
      <c r="D2208" s="53" t="s">
        <v>309</v>
      </c>
      <c r="E2208" s="53" t="s">
        <v>393</v>
      </c>
      <c r="F2208" s="18">
        <v>39173</v>
      </c>
      <c r="G2208" s="19">
        <v>39173</v>
      </c>
      <c r="H2208" s="53" t="s">
        <v>68</v>
      </c>
      <c r="I2208" s="53" t="s">
        <v>55</v>
      </c>
      <c r="J2208" s="53" t="s">
        <v>70</v>
      </c>
      <c r="K2208" s="53" t="s">
        <v>23</v>
      </c>
      <c r="L2208" s="19">
        <f>VLOOKUP($A2208,'FtMyers GTs'!$A:$Z,17,0)</f>
        <v>42522</v>
      </c>
      <c r="M2208" s="50">
        <f>VLOOKUP($A2208,'FtMyers GTs'!$A:$Z,24,0)</f>
        <v>0</v>
      </c>
      <c r="N2208" s="50">
        <f>VLOOKUP($A2208,'FtMyers GTs'!$A:$Z,25,0)</f>
        <v>0</v>
      </c>
      <c r="O2208" s="50">
        <f>VLOOKUP($A2208,'FtMyers GTs'!$A:$Z,26,0)</f>
        <v>0</v>
      </c>
      <c r="P2208" s="50">
        <f t="shared" si="35"/>
        <v>0</v>
      </c>
    </row>
    <row r="2209" spans="1:16" x14ac:dyDescent="0.25">
      <c r="A2209" s="53">
        <v>638865625</v>
      </c>
      <c r="B2209" s="53" t="s">
        <v>16</v>
      </c>
      <c r="C2209" s="53" t="s">
        <v>17</v>
      </c>
      <c r="D2209" s="53" t="s">
        <v>309</v>
      </c>
      <c r="E2209" s="53" t="s">
        <v>395</v>
      </c>
      <c r="F2209" s="18">
        <v>41244</v>
      </c>
      <c r="G2209" s="19">
        <v>41244</v>
      </c>
      <c r="H2209" s="53" t="s">
        <v>68</v>
      </c>
      <c r="I2209" s="53" t="s">
        <v>55</v>
      </c>
      <c r="J2209" s="53" t="s">
        <v>70</v>
      </c>
      <c r="K2209" s="53" t="s">
        <v>23</v>
      </c>
      <c r="L2209" s="19">
        <f>VLOOKUP($A2209,'FtMyers GTs'!$A:$Z,17,0)</f>
        <v>42522</v>
      </c>
      <c r="M2209" s="50">
        <f>VLOOKUP($A2209,'FtMyers GTs'!$A:$Z,24,0)</f>
        <v>0</v>
      </c>
      <c r="N2209" s="50">
        <f>VLOOKUP($A2209,'FtMyers GTs'!$A:$Z,25,0)</f>
        <v>0</v>
      </c>
      <c r="O2209" s="50">
        <f>VLOOKUP($A2209,'FtMyers GTs'!$A:$Z,26,0)</f>
        <v>0</v>
      </c>
      <c r="P2209" s="50">
        <f t="shared" si="35"/>
        <v>0</v>
      </c>
    </row>
    <row r="2210" spans="1:16" x14ac:dyDescent="0.25">
      <c r="A2210" s="53">
        <v>653212834</v>
      </c>
      <c r="B2210" s="53" t="s">
        <v>16</v>
      </c>
      <c r="C2210" s="53" t="s">
        <v>17</v>
      </c>
      <c r="D2210" s="53" t="s">
        <v>309</v>
      </c>
      <c r="E2210" s="53" t="s">
        <v>395</v>
      </c>
      <c r="F2210" s="18">
        <v>41244</v>
      </c>
      <c r="G2210" s="19">
        <v>41579</v>
      </c>
      <c r="H2210" s="53" t="s">
        <v>68</v>
      </c>
      <c r="I2210" s="53" t="s">
        <v>55</v>
      </c>
      <c r="J2210" s="53" t="s">
        <v>70</v>
      </c>
      <c r="K2210" s="53" t="s">
        <v>23</v>
      </c>
      <c r="L2210" s="19">
        <f>VLOOKUP($A2210,'FtMyers GTs'!$A:$Z,17,0)</f>
        <v>42522</v>
      </c>
      <c r="M2210" s="50">
        <f>VLOOKUP($A2210,'FtMyers GTs'!$A:$Z,24,0)</f>
        <v>0</v>
      </c>
      <c r="N2210" s="50">
        <f>VLOOKUP($A2210,'FtMyers GTs'!$A:$Z,25,0)</f>
        <v>0</v>
      </c>
      <c r="O2210" s="50">
        <f>VLOOKUP($A2210,'FtMyers GTs'!$A:$Z,26,0)</f>
        <v>0</v>
      </c>
      <c r="P2210" s="50">
        <f t="shared" si="35"/>
        <v>0</v>
      </c>
    </row>
    <row r="2211" spans="1:16" x14ac:dyDescent="0.25">
      <c r="A2211" s="53">
        <v>53439</v>
      </c>
      <c r="B2211" s="53" t="s">
        <v>16</v>
      </c>
      <c r="C2211" s="53" t="s">
        <v>17</v>
      </c>
      <c r="D2211" s="53" t="s">
        <v>309</v>
      </c>
      <c r="E2211" s="53" t="s">
        <v>28</v>
      </c>
      <c r="F2211" s="18">
        <v>27211</v>
      </c>
      <c r="G2211" s="19">
        <v>27211</v>
      </c>
      <c r="H2211" s="53" t="s">
        <v>20</v>
      </c>
      <c r="I2211" s="53" t="s">
        <v>55</v>
      </c>
      <c r="J2211" s="53" t="s">
        <v>22</v>
      </c>
      <c r="K2211" s="53" t="s">
        <v>23</v>
      </c>
      <c r="L2211" s="19">
        <f>VLOOKUP($A2211,'FtMyers GTs'!$A:$Z,17,0)</f>
        <v>42522</v>
      </c>
      <c r="M2211" s="50">
        <f>VLOOKUP($A2211,'FtMyers GTs'!$A:$Z,24,0)</f>
        <v>0</v>
      </c>
      <c r="N2211" s="50">
        <f>VLOOKUP($A2211,'FtMyers GTs'!$A:$Z,25,0)</f>
        <v>0</v>
      </c>
      <c r="O2211" s="50">
        <f>VLOOKUP($A2211,'FtMyers GTs'!$A:$Z,26,0)</f>
        <v>0</v>
      </c>
      <c r="P2211" s="50">
        <f t="shared" si="35"/>
        <v>0</v>
      </c>
    </row>
    <row r="2212" spans="1:16" x14ac:dyDescent="0.25">
      <c r="A2212" s="53">
        <v>53440</v>
      </c>
      <c r="B2212" s="53" t="s">
        <v>16</v>
      </c>
      <c r="C2212" s="53" t="s">
        <v>17</v>
      </c>
      <c r="D2212" s="53" t="s">
        <v>309</v>
      </c>
      <c r="E2212" s="53" t="s">
        <v>80</v>
      </c>
      <c r="F2212" s="18">
        <v>29037</v>
      </c>
      <c r="G2212" s="19">
        <v>29037</v>
      </c>
      <c r="H2212" s="53" t="s">
        <v>20</v>
      </c>
      <c r="I2212" s="53" t="s">
        <v>55</v>
      </c>
      <c r="J2212" s="53" t="s">
        <v>22</v>
      </c>
      <c r="K2212" s="53" t="s">
        <v>23</v>
      </c>
      <c r="L2212" s="19">
        <f>VLOOKUP($A2212,'FtMyers GTs'!$A:$Z,17,0)</f>
        <v>42522</v>
      </c>
      <c r="M2212" s="50">
        <f>VLOOKUP($A2212,'FtMyers GTs'!$A:$Z,24,0)</f>
        <v>0</v>
      </c>
      <c r="N2212" s="50">
        <f>VLOOKUP($A2212,'FtMyers GTs'!$A:$Z,25,0)</f>
        <v>0</v>
      </c>
      <c r="O2212" s="50">
        <f>VLOOKUP($A2212,'FtMyers GTs'!$A:$Z,26,0)</f>
        <v>0</v>
      </c>
      <c r="P2212" s="50">
        <f t="shared" si="35"/>
        <v>0</v>
      </c>
    </row>
    <row r="2213" spans="1:16" x14ac:dyDescent="0.25">
      <c r="A2213" s="53">
        <v>53441</v>
      </c>
      <c r="B2213" s="53" t="s">
        <v>16</v>
      </c>
      <c r="C2213" s="53" t="s">
        <v>17</v>
      </c>
      <c r="D2213" s="53" t="s">
        <v>309</v>
      </c>
      <c r="E2213" s="53" t="s">
        <v>58</v>
      </c>
      <c r="F2213" s="18">
        <v>33055</v>
      </c>
      <c r="G2213" s="19">
        <v>33055</v>
      </c>
      <c r="H2213" s="53" t="s">
        <v>20</v>
      </c>
      <c r="I2213" s="53" t="s">
        <v>55</v>
      </c>
      <c r="J2213" s="53" t="s">
        <v>22</v>
      </c>
      <c r="K2213" s="53" t="s">
        <v>23</v>
      </c>
      <c r="L2213" s="19">
        <f>VLOOKUP($A2213,'FtMyers GTs'!$A:$Z,17,0)</f>
        <v>42522</v>
      </c>
      <c r="M2213" s="50">
        <f>VLOOKUP($A2213,'FtMyers GTs'!$A:$Z,24,0)</f>
        <v>0</v>
      </c>
      <c r="N2213" s="50">
        <f>VLOOKUP($A2213,'FtMyers GTs'!$A:$Z,25,0)</f>
        <v>0</v>
      </c>
      <c r="O2213" s="50">
        <f>VLOOKUP($A2213,'FtMyers GTs'!$A:$Z,26,0)</f>
        <v>0</v>
      </c>
      <c r="P2213" s="50">
        <f t="shared" si="35"/>
        <v>0</v>
      </c>
    </row>
    <row r="2214" spans="1:16" x14ac:dyDescent="0.25">
      <c r="A2214" s="53">
        <v>53443</v>
      </c>
      <c r="B2214" s="53" t="s">
        <v>16</v>
      </c>
      <c r="C2214" s="53" t="s">
        <v>17</v>
      </c>
      <c r="D2214" s="53" t="s">
        <v>309</v>
      </c>
      <c r="E2214" s="53" t="s">
        <v>189</v>
      </c>
      <c r="F2214" s="18">
        <v>35247</v>
      </c>
      <c r="G2214" s="19">
        <v>35247</v>
      </c>
      <c r="H2214" s="53" t="s">
        <v>20</v>
      </c>
      <c r="I2214" s="53" t="s">
        <v>55</v>
      </c>
      <c r="J2214" s="53" t="s">
        <v>22</v>
      </c>
      <c r="K2214" s="53" t="s">
        <v>23</v>
      </c>
      <c r="L2214" s="19">
        <f>VLOOKUP($A2214,'FtMyers GTs'!$A:$Z,17,0)</f>
        <v>42522</v>
      </c>
      <c r="M2214" s="50">
        <f>VLOOKUP($A2214,'FtMyers GTs'!$A:$Z,24,0)</f>
        <v>0</v>
      </c>
      <c r="N2214" s="50">
        <f>VLOOKUP($A2214,'FtMyers GTs'!$A:$Z,25,0)</f>
        <v>0</v>
      </c>
      <c r="O2214" s="50">
        <f>VLOOKUP($A2214,'FtMyers GTs'!$A:$Z,26,0)</f>
        <v>0</v>
      </c>
      <c r="P2214" s="50">
        <f t="shared" ref="P2214:P2277" si="36">+M2214-N2214-O2214</f>
        <v>0</v>
      </c>
    </row>
    <row r="2215" spans="1:16" x14ac:dyDescent="0.25">
      <c r="A2215" s="53">
        <v>638867889</v>
      </c>
      <c r="B2215" s="53" t="s">
        <v>16</v>
      </c>
      <c r="C2215" s="53" t="s">
        <v>236</v>
      </c>
      <c r="D2215" s="53" t="s">
        <v>57</v>
      </c>
      <c r="E2215" s="53" t="s">
        <v>395</v>
      </c>
      <c r="F2215" s="18">
        <v>41244</v>
      </c>
      <c r="G2215" s="19">
        <v>41244</v>
      </c>
      <c r="H2215" s="53" t="s">
        <v>68</v>
      </c>
      <c r="I2215" s="53" t="s">
        <v>59</v>
      </c>
      <c r="J2215" s="53" t="s">
        <v>70</v>
      </c>
      <c r="K2215" s="53" t="s">
        <v>23</v>
      </c>
      <c r="L2215" s="19">
        <f>VLOOKUP($A2215,'FtMyers GTs'!$A:$Z,17,0)</f>
        <v>42522</v>
      </c>
      <c r="M2215" s="50">
        <f>VLOOKUP($A2215,'FtMyers GTs'!$A:$Z,24,0)</f>
        <v>0</v>
      </c>
      <c r="N2215" s="50">
        <f>VLOOKUP($A2215,'FtMyers GTs'!$A:$Z,25,0)</f>
        <v>0</v>
      </c>
      <c r="O2215" s="50">
        <f>VLOOKUP($A2215,'FtMyers GTs'!$A:$Z,26,0)</f>
        <v>0</v>
      </c>
      <c r="P2215" s="50">
        <f t="shared" si="36"/>
        <v>0</v>
      </c>
    </row>
    <row r="2216" spans="1:16" x14ac:dyDescent="0.25">
      <c r="A2216" s="53">
        <v>653968517</v>
      </c>
      <c r="B2216" s="53" t="s">
        <v>16</v>
      </c>
      <c r="C2216" s="53" t="s">
        <v>236</v>
      </c>
      <c r="D2216" s="53" t="s">
        <v>57</v>
      </c>
      <c r="E2216" s="53" t="s">
        <v>395</v>
      </c>
      <c r="F2216" s="18">
        <v>41244</v>
      </c>
      <c r="G2216" s="19">
        <v>41609</v>
      </c>
      <c r="H2216" s="53" t="s">
        <v>68</v>
      </c>
      <c r="I2216" s="53" t="s">
        <v>59</v>
      </c>
      <c r="J2216" s="53" t="s">
        <v>70</v>
      </c>
      <c r="K2216" s="53" t="s">
        <v>23</v>
      </c>
      <c r="L2216" s="19">
        <f>VLOOKUP($A2216,'FtMyers GTs'!$A:$Z,17,0)</f>
        <v>42522</v>
      </c>
      <c r="M2216" s="50">
        <f>VLOOKUP($A2216,'FtMyers GTs'!$A:$Z,24,0)</f>
        <v>0</v>
      </c>
      <c r="N2216" s="50">
        <f>VLOOKUP($A2216,'FtMyers GTs'!$A:$Z,25,0)</f>
        <v>0</v>
      </c>
      <c r="O2216" s="50">
        <f>VLOOKUP($A2216,'FtMyers GTs'!$A:$Z,26,0)</f>
        <v>0</v>
      </c>
      <c r="P2216" s="50">
        <f t="shared" si="36"/>
        <v>0</v>
      </c>
    </row>
    <row r="2217" spans="1:16" x14ac:dyDescent="0.25">
      <c r="A2217" s="53">
        <v>818833</v>
      </c>
      <c r="B2217" s="53" t="s">
        <v>16</v>
      </c>
      <c r="C2217" s="53" t="s">
        <v>17</v>
      </c>
      <c r="D2217" s="53" t="s">
        <v>57</v>
      </c>
      <c r="E2217" s="53" t="s">
        <v>84</v>
      </c>
      <c r="F2217" s="18">
        <v>30864</v>
      </c>
      <c r="G2217" s="19">
        <v>30864</v>
      </c>
      <c r="H2217" s="53" t="s">
        <v>68</v>
      </c>
      <c r="I2217" s="53" t="s">
        <v>59</v>
      </c>
      <c r="J2217" s="53" t="s">
        <v>70</v>
      </c>
      <c r="K2217" s="53" t="s">
        <v>23</v>
      </c>
      <c r="L2217" s="19">
        <f>VLOOKUP($A2217,'FtMyers GTs'!$A:$Z,17,0)</f>
        <v>42522</v>
      </c>
      <c r="M2217" s="50">
        <f>VLOOKUP($A2217,'FtMyers GTs'!$A:$Z,24,0)</f>
        <v>0</v>
      </c>
      <c r="N2217" s="50">
        <f>VLOOKUP($A2217,'FtMyers GTs'!$A:$Z,25,0)</f>
        <v>0</v>
      </c>
      <c r="O2217" s="50">
        <f>VLOOKUP($A2217,'FtMyers GTs'!$A:$Z,26,0)</f>
        <v>0</v>
      </c>
      <c r="P2217" s="50">
        <f t="shared" si="36"/>
        <v>0</v>
      </c>
    </row>
    <row r="2218" spans="1:16" x14ac:dyDescent="0.25">
      <c r="A2218" s="53">
        <v>818834</v>
      </c>
      <c r="B2218" s="53" t="s">
        <v>16</v>
      </c>
      <c r="C2218" s="53" t="s">
        <v>17</v>
      </c>
      <c r="D2218" s="53" t="s">
        <v>57</v>
      </c>
      <c r="E2218" s="53" t="s">
        <v>311</v>
      </c>
      <c r="F2218" s="18">
        <v>31229</v>
      </c>
      <c r="G2218" s="19">
        <v>31229</v>
      </c>
      <c r="H2218" s="53" t="s">
        <v>68</v>
      </c>
      <c r="I2218" s="53" t="s">
        <v>59</v>
      </c>
      <c r="J2218" s="53" t="s">
        <v>70</v>
      </c>
      <c r="K2218" s="53" t="s">
        <v>23</v>
      </c>
      <c r="L2218" s="19">
        <f>VLOOKUP($A2218,'FtMyers GTs'!$A:$Z,17,0)</f>
        <v>42522</v>
      </c>
      <c r="M2218" s="50">
        <f>VLOOKUP($A2218,'FtMyers GTs'!$A:$Z,24,0)</f>
        <v>0</v>
      </c>
      <c r="N2218" s="50">
        <f>VLOOKUP($A2218,'FtMyers GTs'!$A:$Z,25,0)</f>
        <v>0</v>
      </c>
      <c r="O2218" s="50">
        <f>VLOOKUP($A2218,'FtMyers GTs'!$A:$Z,26,0)</f>
        <v>0</v>
      </c>
      <c r="P2218" s="50">
        <f t="shared" si="36"/>
        <v>0</v>
      </c>
    </row>
    <row r="2219" spans="1:16" x14ac:dyDescent="0.25">
      <c r="A2219" s="53">
        <v>818835</v>
      </c>
      <c r="B2219" s="53" t="s">
        <v>16</v>
      </c>
      <c r="C2219" s="53" t="s">
        <v>17</v>
      </c>
      <c r="D2219" s="53" t="s">
        <v>57</v>
      </c>
      <c r="E2219" s="53" t="s">
        <v>58</v>
      </c>
      <c r="F2219" s="18">
        <v>33055</v>
      </c>
      <c r="G2219" s="19">
        <v>33055</v>
      </c>
      <c r="H2219" s="53" t="s">
        <v>68</v>
      </c>
      <c r="I2219" s="53" t="s">
        <v>59</v>
      </c>
      <c r="J2219" s="53" t="s">
        <v>70</v>
      </c>
      <c r="K2219" s="53" t="s">
        <v>23</v>
      </c>
      <c r="L2219" s="19">
        <f>VLOOKUP($A2219,'FtMyers GTs'!$A:$Z,17,0)</f>
        <v>42522</v>
      </c>
      <c r="M2219" s="50">
        <f>VLOOKUP($A2219,'FtMyers GTs'!$A:$Z,24,0)</f>
        <v>0</v>
      </c>
      <c r="N2219" s="50">
        <f>VLOOKUP($A2219,'FtMyers GTs'!$A:$Z,25,0)</f>
        <v>0</v>
      </c>
      <c r="O2219" s="50">
        <f>VLOOKUP($A2219,'FtMyers GTs'!$A:$Z,26,0)</f>
        <v>0</v>
      </c>
      <c r="P2219" s="50">
        <f t="shared" si="36"/>
        <v>0</v>
      </c>
    </row>
    <row r="2220" spans="1:16" x14ac:dyDescent="0.25">
      <c r="A2220" s="53">
        <v>818836</v>
      </c>
      <c r="B2220" s="53" t="s">
        <v>16</v>
      </c>
      <c r="C2220" s="53" t="s">
        <v>17</v>
      </c>
      <c r="D2220" s="53" t="s">
        <v>57</v>
      </c>
      <c r="E2220" s="53" t="s">
        <v>38</v>
      </c>
      <c r="F2220" s="18">
        <v>33786</v>
      </c>
      <c r="G2220" s="19">
        <v>33786</v>
      </c>
      <c r="H2220" s="53" t="s">
        <v>68</v>
      </c>
      <c r="I2220" s="53" t="s">
        <v>59</v>
      </c>
      <c r="J2220" s="53" t="s">
        <v>70</v>
      </c>
      <c r="K2220" s="53" t="s">
        <v>23</v>
      </c>
      <c r="L2220" s="19">
        <f>VLOOKUP($A2220,'FtMyers GTs'!$A:$Z,17,0)</f>
        <v>42522</v>
      </c>
      <c r="M2220" s="50">
        <f>VLOOKUP($A2220,'FtMyers GTs'!$A:$Z,24,0)</f>
        <v>0</v>
      </c>
      <c r="N2220" s="50">
        <f>VLOOKUP($A2220,'FtMyers GTs'!$A:$Z,25,0)</f>
        <v>0</v>
      </c>
      <c r="O2220" s="50">
        <f>VLOOKUP($A2220,'FtMyers GTs'!$A:$Z,26,0)</f>
        <v>0</v>
      </c>
      <c r="P2220" s="50">
        <f t="shared" si="36"/>
        <v>0</v>
      </c>
    </row>
    <row r="2221" spans="1:16" x14ac:dyDescent="0.25">
      <c r="A2221" s="53">
        <v>818837</v>
      </c>
      <c r="B2221" s="53" t="s">
        <v>16</v>
      </c>
      <c r="C2221" s="53" t="s">
        <v>17</v>
      </c>
      <c r="D2221" s="53" t="s">
        <v>57</v>
      </c>
      <c r="E2221" s="53" t="s">
        <v>189</v>
      </c>
      <c r="F2221" s="18">
        <v>35247</v>
      </c>
      <c r="G2221" s="19">
        <v>35247</v>
      </c>
      <c r="H2221" s="53" t="s">
        <v>68</v>
      </c>
      <c r="I2221" s="53" t="s">
        <v>59</v>
      </c>
      <c r="J2221" s="53" t="s">
        <v>70</v>
      </c>
      <c r="K2221" s="53" t="s">
        <v>23</v>
      </c>
      <c r="L2221" s="19">
        <f>VLOOKUP($A2221,'FtMyers GTs'!$A:$Z,17,0)</f>
        <v>42522</v>
      </c>
      <c r="M2221" s="50">
        <f>VLOOKUP($A2221,'FtMyers GTs'!$A:$Z,24,0)</f>
        <v>0</v>
      </c>
      <c r="N2221" s="50">
        <f>VLOOKUP($A2221,'FtMyers GTs'!$A:$Z,25,0)</f>
        <v>0</v>
      </c>
      <c r="O2221" s="50">
        <f>VLOOKUP($A2221,'FtMyers GTs'!$A:$Z,26,0)</f>
        <v>0</v>
      </c>
      <c r="P2221" s="50">
        <f t="shared" si="36"/>
        <v>0</v>
      </c>
    </row>
    <row r="2222" spans="1:16" x14ac:dyDescent="0.25">
      <c r="A2222" s="53">
        <v>818838</v>
      </c>
      <c r="B2222" s="53" t="s">
        <v>16</v>
      </c>
      <c r="C2222" s="53" t="s">
        <v>17</v>
      </c>
      <c r="D2222" s="53" t="s">
        <v>57</v>
      </c>
      <c r="E2222" s="53" t="s">
        <v>193</v>
      </c>
      <c r="F2222" s="18">
        <v>35612</v>
      </c>
      <c r="G2222" s="19">
        <v>35612</v>
      </c>
      <c r="H2222" s="53" t="s">
        <v>68</v>
      </c>
      <c r="I2222" s="53" t="s">
        <v>59</v>
      </c>
      <c r="J2222" s="53" t="s">
        <v>70</v>
      </c>
      <c r="K2222" s="53" t="s">
        <v>23</v>
      </c>
      <c r="L2222" s="19">
        <f>VLOOKUP($A2222,'FtMyers GTs'!$A:$Z,17,0)</f>
        <v>42522</v>
      </c>
      <c r="M2222" s="50">
        <f>VLOOKUP($A2222,'FtMyers GTs'!$A:$Z,24,0)</f>
        <v>0</v>
      </c>
      <c r="N2222" s="50">
        <f>VLOOKUP($A2222,'FtMyers GTs'!$A:$Z,25,0)</f>
        <v>0</v>
      </c>
      <c r="O2222" s="50">
        <f>VLOOKUP($A2222,'FtMyers GTs'!$A:$Z,26,0)</f>
        <v>0</v>
      </c>
      <c r="P2222" s="50">
        <f t="shared" si="36"/>
        <v>0</v>
      </c>
    </row>
    <row r="2223" spans="1:16" x14ac:dyDescent="0.25">
      <c r="A2223" s="53">
        <v>818839</v>
      </c>
      <c r="B2223" s="53" t="s">
        <v>16</v>
      </c>
      <c r="C2223" s="53" t="s">
        <v>17</v>
      </c>
      <c r="D2223" s="53" t="s">
        <v>57</v>
      </c>
      <c r="E2223" s="53" t="s">
        <v>92</v>
      </c>
      <c r="F2223" s="18">
        <v>36708</v>
      </c>
      <c r="G2223" s="19">
        <v>36708</v>
      </c>
      <c r="H2223" s="53" t="s">
        <v>68</v>
      </c>
      <c r="I2223" s="53" t="s">
        <v>59</v>
      </c>
      <c r="J2223" s="53" t="s">
        <v>70</v>
      </c>
      <c r="K2223" s="53" t="s">
        <v>23</v>
      </c>
      <c r="L2223" s="19">
        <f>VLOOKUP($A2223,'FtMyers GTs'!$A:$Z,17,0)</f>
        <v>42522</v>
      </c>
      <c r="M2223" s="50">
        <f>VLOOKUP($A2223,'FtMyers GTs'!$A:$Z,24,0)</f>
        <v>0</v>
      </c>
      <c r="N2223" s="50">
        <f>VLOOKUP($A2223,'FtMyers GTs'!$A:$Z,25,0)</f>
        <v>0</v>
      </c>
      <c r="O2223" s="50">
        <f>VLOOKUP($A2223,'FtMyers GTs'!$A:$Z,26,0)</f>
        <v>0</v>
      </c>
      <c r="P2223" s="50">
        <f t="shared" si="36"/>
        <v>0</v>
      </c>
    </row>
    <row r="2224" spans="1:16" x14ac:dyDescent="0.25">
      <c r="A2224" s="53">
        <v>818840</v>
      </c>
      <c r="B2224" s="53" t="s">
        <v>16</v>
      </c>
      <c r="C2224" s="53" t="s">
        <v>17</v>
      </c>
      <c r="D2224" s="53" t="s">
        <v>57</v>
      </c>
      <c r="E2224" s="53" t="s">
        <v>72</v>
      </c>
      <c r="F2224" s="18">
        <v>37073</v>
      </c>
      <c r="G2224" s="19">
        <v>37073</v>
      </c>
      <c r="H2224" s="53" t="s">
        <v>68</v>
      </c>
      <c r="I2224" s="53" t="s">
        <v>59</v>
      </c>
      <c r="J2224" s="53" t="s">
        <v>70</v>
      </c>
      <c r="K2224" s="53" t="s">
        <v>23</v>
      </c>
      <c r="L2224" s="19">
        <f>VLOOKUP($A2224,'FtMyers GTs'!$A:$Z,17,0)</f>
        <v>42522</v>
      </c>
      <c r="M2224" s="50">
        <f>VLOOKUP($A2224,'FtMyers GTs'!$A:$Z,24,0)</f>
        <v>0</v>
      </c>
      <c r="N2224" s="50">
        <f>VLOOKUP($A2224,'FtMyers GTs'!$A:$Z,25,0)</f>
        <v>0</v>
      </c>
      <c r="O2224" s="50">
        <f>VLOOKUP($A2224,'FtMyers GTs'!$A:$Z,26,0)</f>
        <v>0</v>
      </c>
      <c r="P2224" s="50">
        <f t="shared" si="36"/>
        <v>0</v>
      </c>
    </row>
    <row r="2225" spans="1:16" x14ac:dyDescent="0.25">
      <c r="A2225" s="53">
        <v>19392569</v>
      </c>
      <c r="B2225" s="53" t="s">
        <v>16</v>
      </c>
      <c r="C2225" s="53" t="s">
        <v>17</v>
      </c>
      <c r="D2225" s="53" t="s">
        <v>57</v>
      </c>
      <c r="E2225" s="53" t="s">
        <v>389</v>
      </c>
      <c r="F2225" s="18">
        <v>37561</v>
      </c>
      <c r="G2225" s="19">
        <v>37561</v>
      </c>
      <c r="H2225" s="53" t="s">
        <v>68</v>
      </c>
      <c r="I2225" s="53" t="s">
        <v>59</v>
      </c>
      <c r="J2225" s="53" t="s">
        <v>70</v>
      </c>
      <c r="K2225" s="53" t="s">
        <v>23</v>
      </c>
      <c r="L2225" s="19">
        <f>VLOOKUP($A2225,'FtMyers GTs'!$A:$Z,17,0)</f>
        <v>42522</v>
      </c>
      <c r="M2225" s="50">
        <f>VLOOKUP($A2225,'FtMyers GTs'!$A:$Z,24,0)</f>
        <v>0</v>
      </c>
      <c r="N2225" s="50">
        <f>VLOOKUP($A2225,'FtMyers GTs'!$A:$Z,25,0)</f>
        <v>0</v>
      </c>
      <c r="O2225" s="50">
        <f>VLOOKUP($A2225,'FtMyers GTs'!$A:$Z,26,0)</f>
        <v>0</v>
      </c>
      <c r="P2225" s="50">
        <f t="shared" si="36"/>
        <v>0</v>
      </c>
    </row>
    <row r="2226" spans="1:16" x14ac:dyDescent="0.25">
      <c r="A2226" s="53">
        <v>49943385</v>
      </c>
      <c r="B2226" s="53" t="s">
        <v>16</v>
      </c>
      <c r="C2226" s="53" t="s">
        <v>17</v>
      </c>
      <c r="D2226" s="53" t="s">
        <v>57</v>
      </c>
      <c r="E2226" s="53" t="s">
        <v>391</v>
      </c>
      <c r="F2226" s="18">
        <v>38353</v>
      </c>
      <c r="G2226" s="19">
        <v>38353</v>
      </c>
      <c r="H2226" s="53" t="s">
        <v>68</v>
      </c>
      <c r="I2226" s="53" t="s">
        <v>59</v>
      </c>
      <c r="J2226" s="53" t="s">
        <v>70</v>
      </c>
      <c r="K2226" s="53" t="s">
        <v>23</v>
      </c>
      <c r="L2226" s="19">
        <f>VLOOKUP($A2226,'FtMyers GTs'!$A:$Z,17,0)</f>
        <v>42522</v>
      </c>
      <c r="M2226" s="50">
        <f>VLOOKUP($A2226,'FtMyers GTs'!$A:$Z,24,0)</f>
        <v>0</v>
      </c>
      <c r="N2226" s="50">
        <f>VLOOKUP($A2226,'FtMyers GTs'!$A:$Z,25,0)</f>
        <v>0</v>
      </c>
      <c r="O2226" s="50">
        <f>VLOOKUP($A2226,'FtMyers GTs'!$A:$Z,26,0)</f>
        <v>0</v>
      </c>
      <c r="P2226" s="50">
        <f t="shared" si="36"/>
        <v>0</v>
      </c>
    </row>
    <row r="2227" spans="1:16" x14ac:dyDescent="0.25">
      <c r="A2227" s="53">
        <v>59525561</v>
      </c>
      <c r="B2227" s="53" t="s">
        <v>16</v>
      </c>
      <c r="C2227" s="53" t="s">
        <v>17</v>
      </c>
      <c r="D2227" s="53" t="s">
        <v>57</v>
      </c>
      <c r="E2227" s="53" t="s">
        <v>391</v>
      </c>
      <c r="F2227" s="18">
        <v>38687</v>
      </c>
      <c r="G2227" s="19">
        <v>38718</v>
      </c>
      <c r="H2227" s="53" t="s">
        <v>68</v>
      </c>
      <c r="I2227" s="53" t="s">
        <v>59</v>
      </c>
      <c r="J2227" s="53" t="s">
        <v>70</v>
      </c>
      <c r="K2227" s="53" t="s">
        <v>23</v>
      </c>
      <c r="L2227" s="19">
        <f>VLOOKUP($A2227,'FtMyers GTs'!$A:$Z,17,0)</f>
        <v>42522</v>
      </c>
      <c r="M2227" s="50">
        <f>VLOOKUP($A2227,'FtMyers GTs'!$A:$Z,24,0)</f>
        <v>0</v>
      </c>
      <c r="N2227" s="50">
        <f>VLOOKUP($A2227,'FtMyers GTs'!$A:$Z,25,0)</f>
        <v>0</v>
      </c>
      <c r="O2227" s="50">
        <f>VLOOKUP($A2227,'FtMyers GTs'!$A:$Z,26,0)</f>
        <v>0</v>
      </c>
      <c r="P2227" s="50">
        <f t="shared" si="36"/>
        <v>0</v>
      </c>
    </row>
    <row r="2228" spans="1:16" x14ac:dyDescent="0.25">
      <c r="A2228" s="53">
        <v>60341502</v>
      </c>
      <c r="B2228" s="53" t="s">
        <v>16</v>
      </c>
      <c r="C2228" s="53" t="s">
        <v>17</v>
      </c>
      <c r="D2228" s="53" t="s">
        <v>57</v>
      </c>
      <c r="E2228" s="53" t="s">
        <v>391</v>
      </c>
      <c r="F2228" s="18">
        <v>38687</v>
      </c>
      <c r="G2228" s="19">
        <v>38749</v>
      </c>
      <c r="H2228" s="53" t="s">
        <v>68</v>
      </c>
      <c r="I2228" s="53" t="s">
        <v>59</v>
      </c>
      <c r="J2228" s="53" t="s">
        <v>70</v>
      </c>
      <c r="K2228" s="53" t="s">
        <v>23</v>
      </c>
      <c r="L2228" s="19">
        <f>VLOOKUP($A2228,'FtMyers GTs'!$A:$Z,17,0)</f>
        <v>42522</v>
      </c>
      <c r="M2228" s="50">
        <f>VLOOKUP($A2228,'FtMyers GTs'!$A:$Z,24,0)</f>
        <v>0</v>
      </c>
      <c r="N2228" s="50">
        <f>VLOOKUP($A2228,'FtMyers GTs'!$A:$Z,25,0)</f>
        <v>0</v>
      </c>
      <c r="O2228" s="50">
        <f>VLOOKUP($A2228,'FtMyers GTs'!$A:$Z,26,0)</f>
        <v>0</v>
      </c>
      <c r="P2228" s="50">
        <f t="shared" si="36"/>
        <v>0</v>
      </c>
    </row>
    <row r="2229" spans="1:16" x14ac:dyDescent="0.25">
      <c r="A2229" s="53">
        <v>61541873</v>
      </c>
      <c r="B2229" s="53" t="s">
        <v>16</v>
      </c>
      <c r="C2229" s="53" t="s">
        <v>17</v>
      </c>
      <c r="D2229" s="53" t="s">
        <v>57</v>
      </c>
      <c r="E2229" s="53" t="s">
        <v>391</v>
      </c>
      <c r="F2229" s="18">
        <v>38687</v>
      </c>
      <c r="G2229" s="19">
        <v>38777</v>
      </c>
      <c r="H2229" s="53" t="s">
        <v>68</v>
      </c>
      <c r="I2229" s="53" t="s">
        <v>59</v>
      </c>
      <c r="J2229" s="53" t="s">
        <v>70</v>
      </c>
      <c r="K2229" s="53" t="s">
        <v>23</v>
      </c>
      <c r="L2229" s="19">
        <f>VLOOKUP($A2229,'FtMyers GTs'!$A:$Z,17,0)</f>
        <v>42522</v>
      </c>
      <c r="M2229" s="50">
        <f>VLOOKUP($A2229,'FtMyers GTs'!$A:$Z,24,0)</f>
        <v>0</v>
      </c>
      <c r="N2229" s="50">
        <f>VLOOKUP($A2229,'FtMyers GTs'!$A:$Z,25,0)</f>
        <v>0</v>
      </c>
      <c r="O2229" s="50">
        <f>VLOOKUP($A2229,'FtMyers GTs'!$A:$Z,26,0)</f>
        <v>0</v>
      </c>
      <c r="P2229" s="50">
        <f t="shared" si="36"/>
        <v>0</v>
      </c>
    </row>
    <row r="2230" spans="1:16" x14ac:dyDescent="0.25">
      <c r="A2230" s="53">
        <v>95599991</v>
      </c>
      <c r="B2230" s="53" t="s">
        <v>16</v>
      </c>
      <c r="C2230" s="53" t="s">
        <v>17</v>
      </c>
      <c r="D2230" s="53" t="s">
        <v>57</v>
      </c>
      <c r="E2230" s="53" t="s">
        <v>457</v>
      </c>
      <c r="F2230" s="18">
        <v>40118</v>
      </c>
      <c r="G2230" s="19">
        <v>40118</v>
      </c>
      <c r="H2230" s="53" t="s">
        <v>68</v>
      </c>
      <c r="I2230" s="53" t="s">
        <v>59</v>
      </c>
      <c r="J2230" s="53" t="s">
        <v>70</v>
      </c>
      <c r="K2230" s="53" t="s">
        <v>23</v>
      </c>
      <c r="L2230" s="19">
        <f>VLOOKUP($A2230,'FtMyers GTs'!$A:$Z,17,0)</f>
        <v>42522</v>
      </c>
      <c r="M2230" s="50">
        <f>VLOOKUP($A2230,'FtMyers GTs'!$A:$Z,24,0)</f>
        <v>0</v>
      </c>
      <c r="N2230" s="50">
        <f>VLOOKUP($A2230,'FtMyers GTs'!$A:$Z,25,0)</f>
        <v>0</v>
      </c>
      <c r="O2230" s="50">
        <f>VLOOKUP($A2230,'FtMyers GTs'!$A:$Z,26,0)</f>
        <v>0</v>
      </c>
      <c r="P2230" s="50">
        <f t="shared" si="36"/>
        <v>0</v>
      </c>
    </row>
    <row r="2231" spans="1:16" x14ac:dyDescent="0.25">
      <c r="A2231" s="53">
        <v>101838600</v>
      </c>
      <c r="B2231" s="53" t="s">
        <v>16</v>
      </c>
      <c r="C2231" s="53" t="s">
        <v>17</v>
      </c>
      <c r="D2231" s="53" t="s">
        <v>57</v>
      </c>
      <c r="E2231" s="53" t="s">
        <v>462</v>
      </c>
      <c r="F2231" s="18">
        <v>40483</v>
      </c>
      <c r="G2231" s="19">
        <v>40483</v>
      </c>
      <c r="H2231" s="53" t="s">
        <v>68</v>
      </c>
      <c r="I2231" s="53" t="s">
        <v>59</v>
      </c>
      <c r="J2231" s="53" t="s">
        <v>70</v>
      </c>
      <c r="K2231" s="53" t="s">
        <v>23</v>
      </c>
      <c r="L2231" s="19">
        <f>VLOOKUP($A2231,'FtMyers GTs'!$A:$Z,17,0)</f>
        <v>42522</v>
      </c>
      <c r="M2231" s="50">
        <f>VLOOKUP($A2231,'FtMyers GTs'!$A:$Z,24,0)</f>
        <v>0</v>
      </c>
      <c r="N2231" s="50">
        <f>VLOOKUP($A2231,'FtMyers GTs'!$A:$Z,25,0)</f>
        <v>0</v>
      </c>
      <c r="O2231" s="50">
        <f>VLOOKUP($A2231,'FtMyers GTs'!$A:$Z,26,0)</f>
        <v>0</v>
      </c>
      <c r="P2231" s="50">
        <f t="shared" si="36"/>
        <v>0</v>
      </c>
    </row>
    <row r="2232" spans="1:16" x14ac:dyDescent="0.25">
      <c r="A2232" s="53">
        <v>101838990</v>
      </c>
      <c r="B2232" s="53" t="s">
        <v>16</v>
      </c>
      <c r="C2232" s="53" t="s">
        <v>17</v>
      </c>
      <c r="D2232" s="53" t="s">
        <v>57</v>
      </c>
      <c r="E2232" s="53" t="s">
        <v>462</v>
      </c>
      <c r="F2232" s="18">
        <v>40483</v>
      </c>
      <c r="G2232" s="19">
        <v>40483</v>
      </c>
      <c r="H2232" s="53" t="s">
        <v>68</v>
      </c>
      <c r="I2232" s="53" t="s">
        <v>59</v>
      </c>
      <c r="J2232" s="53" t="s">
        <v>70</v>
      </c>
      <c r="K2232" s="53" t="s">
        <v>23</v>
      </c>
      <c r="L2232" s="19">
        <f>VLOOKUP($A2232,'FtMyers GTs'!$A:$Z,17,0)</f>
        <v>42522</v>
      </c>
      <c r="M2232" s="50">
        <f>VLOOKUP($A2232,'FtMyers GTs'!$A:$Z,24,0)</f>
        <v>0</v>
      </c>
      <c r="N2232" s="50">
        <f>VLOOKUP($A2232,'FtMyers GTs'!$A:$Z,25,0)</f>
        <v>0</v>
      </c>
      <c r="O2232" s="50">
        <f>VLOOKUP($A2232,'FtMyers GTs'!$A:$Z,26,0)</f>
        <v>0</v>
      </c>
      <c r="P2232" s="50">
        <f t="shared" si="36"/>
        <v>0</v>
      </c>
    </row>
    <row r="2233" spans="1:16" x14ac:dyDescent="0.25">
      <c r="A2233" s="53">
        <v>638019240</v>
      </c>
      <c r="B2233" s="53" t="s">
        <v>16</v>
      </c>
      <c r="C2233" s="53" t="s">
        <v>17</v>
      </c>
      <c r="D2233" s="53" t="s">
        <v>57</v>
      </c>
      <c r="E2233" s="53" t="s">
        <v>395</v>
      </c>
      <c r="F2233" s="18">
        <v>41214</v>
      </c>
      <c r="G2233" s="19">
        <v>41214</v>
      </c>
      <c r="H2233" s="53" t="s">
        <v>68</v>
      </c>
      <c r="I2233" s="53" t="s">
        <v>59</v>
      </c>
      <c r="J2233" s="53" t="s">
        <v>70</v>
      </c>
      <c r="K2233" s="53" t="s">
        <v>23</v>
      </c>
      <c r="L2233" s="19">
        <f>VLOOKUP($A2233,'FtMyers GTs'!$A:$Z,17,0)</f>
        <v>42522</v>
      </c>
      <c r="M2233" s="50">
        <f>VLOOKUP($A2233,'FtMyers GTs'!$A:$Z,24,0)</f>
        <v>0</v>
      </c>
      <c r="N2233" s="50">
        <f>VLOOKUP($A2233,'FtMyers GTs'!$A:$Z,25,0)</f>
        <v>0</v>
      </c>
      <c r="O2233" s="50">
        <f>VLOOKUP($A2233,'FtMyers GTs'!$A:$Z,26,0)</f>
        <v>0</v>
      </c>
      <c r="P2233" s="50">
        <f t="shared" si="36"/>
        <v>0</v>
      </c>
    </row>
    <row r="2234" spans="1:16" x14ac:dyDescent="0.25">
      <c r="A2234" s="53">
        <v>638863554</v>
      </c>
      <c r="B2234" s="53" t="s">
        <v>16</v>
      </c>
      <c r="C2234" s="53" t="s">
        <v>17</v>
      </c>
      <c r="D2234" s="53" t="s">
        <v>57</v>
      </c>
      <c r="E2234" s="53" t="s">
        <v>395</v>
      </c>
      <c r="F2234" s="18">
        <v>41244</v>
      </c>
      <c r="G2234" s="19">
        <v>41244</v>
      </c>
      <c r="H2234" s="53" t="s">
        <v>68</v>
      </c>
      <c r="I2234" s="53" t="s">
        <v>59</v>
      </c>
      <c r="J2234" s="53" t="s">
        <v>70</v>
      </c>
      <c r="K2234" s="53" t="s">
        <v>23</v>
      </c>
      <c r="L2234" s="19">
        <f>VLOOKUP($A2234,'FtMyers GTs'!$A:$Z,17,0)</f>
        <v>42522</v>
      </c>
      <c r="M2234" s="50">
        <f>VLOOKUP($A2234,'FtMyers GTs'!$A:$Z,24,0)</f>
        <v>0</v>
      </c>
      <c r="N2234" s="50">
        <f>VLOOKUP($A2234,'FtMyers GTs'!$A:$Z,25,0)</f>
        <v>0</v>
      </c>
      <c r="O2234" s="50">
        <f>VLOOKUP($A2234,'FtMyers GTs'!$A:$Z,26,0)</f>
        <v>0</v>
      </c>
      <c r="P2234" s="50">
        <f t="shared" si="36"/>
        <v>0</v>
      </c>
    </row>
    <row r="2235" spans="1:16" x14ac:dyDescent="0.25">
      <c r="A2235" s="53">
        <v>640495983</v>
      </c>
      <c r="B2235" s="53" t="s">
        <v>16</v>
      </c>
      <c r="C2235" s="53" t="s">
        <v>17</v>
      </c>
      <c r="D2235" s="53" t="s">
        <v>57</v>
      </c>
      <c r="E2235" s="53" t="s">
        <v>395</v>
      </c>
      <c r="F2235" s="18">
        <v>41244</v>
      </c>
      <c r="G2235" s="19">
        <v>41306</v>
      </c>
      <c r="H2235" s="53" t="s">
        <v>68</v>
      </c>
      <c r="I2235" s="53" t="s">
        <v>59</v>
      </c>
      <c r="J2235" s="53" t="s">
        <v>70</v>
      </c>
      <c r="K2235" s="53" t="s">
        <v>23</v>
      </c>
      <c r="L2235" s="19">
        <f>VLOOKUP($A2235,'FtMyers GTs'!$A:$Z,17,0)</f>
        <v>42522</v>
      </c>
      <c r="M2235" s="50">
        <f>VLOOKUP($A2235,'FtMyers GTs'!$A:$Z,24,0)</f>
        <v>0</v>
      </c>
      <c r="N2235" s="50">
        <f>VLOOKUP($A2235,'FtMyers GTs'!$A:$Z,25,0)</f>
        <v>0</v>
      </c>
      <c r="O2235" s="50">
        <f>VLOOKUP($A2235,'FtMyers GTs'!$A:$Z,26,0)</f>
        <v>0</v>
      </c>
      <c r="P2235" s="50">
        <f t="shared" si="36"/>
        <v>0</v>
      </c>
    </row>
    <row r="2236" spans="1:16" x14ac:dyDescent="0.25">
      <c r="A2236" s="53">
        <v>641579727</v>
      </c>
      <c r="B2236" s="53" t="s">
        <v>16</v>
      </c>
      <c r="C2236" s="53" t="s">
        <v>17</v>
      </c>
      <c r="D2236" s="53" t="s">
        <v>57</v>
      </c>
      <c r="E2236" s="53" t="s">
        <v>395</v>
      </c>
      <c r="F2236" s="18">
        <v>41244</v>
      </c>
      <c r="G2236" s="19">
        <v>41334</v>
      </c>
      <c r="H2236" s="53" t="s">
        <v>68</v>
      </c>
      <c r="I2236" s="53" t="s">
        <v>59</v>
      </c>
      <c r="J2236" s="53" t="s">
        <v>70</v>
      </c>
      <c r="K2236" s="53" t="s">
        <v>23</v>
      </c>
      <c r="L2236" s="19">
        <f>VLOOKUP($A2236,'FtMyers GTs'!$A:$Z,17,0)</f>
        <v>42522</v>
      </c>
      <c r="M2236" s="50">
        <f>VLOOKUP($A2236,'FtMyers GTs'!$A:$Z,24,0)</f>
        <v>0</v>
      </c>
      <c r="N2236" s="50">
        <f>VLOOKUP($A2236,'FtMyers GTs'!$A:$Z,25,0)</f>
        <v>0</v>
      </c>
      <c r="O2236" s="50">
        <f>VLOOKUP($A2236,'FtMyers GTs'!$A:$Z,26,0)</f>
        <v>0</v>
      </c>
      <c r="P2236" s="50">
        <f t="shared" si="36"/>
        <v>0</v>
      </c>
    </row>
    <row r="2237" spans="1:16" x14ac:dyDescent="0.25">
      <c r="A2237" s="53">
        <v>653980615</v>
      </c>
      <c r="B2237" s="53" t="s">
        <v>16</v>
      </c>
      <c r="C2237" s="53" t="s">
        <v>17</v>
      </c>
      <c r="D2237" s="53" t="s">
        <v>57</v>
      </c>
      <c r="E2237" s="53" t="s">
        <v>395</v>
      </c>
      <c r="F2237" s="18">
        <v>41214</v>
      </c>
      <c r="G2237" s="19">
        <v>41609</v>
      </c>
      <c r="H2237" s="53" t="s">
        <v>68</v>
      </c>
      <c r="I2237" s="53" t="s">
        <v>59</v>
      </c>
      <c r="J2237" s="53" t="s">
        <v>70</v>
      </c>
      <c r="K2237" s="53" t="s">
        <v>23</v>
      </c>
      <c r="L2237" s="19">
        <f>VLOOKUP($A2237,'FtMyers GTs'!$A:$Z,17,0)</f>
        <v>42522</v>
      </c>
      <c r="M2237" s="50">
        <f>VLOOKUP($A2237,'FtMyers GTs'!$A:$Z,24,0)</f>
        <v>0</v>
      </c>
      <c r="N2237" s="50">
        <f>VLOOKUP($A2237,'FtMyers GTs'!$A:$Z,25,0)</f>
        <v>0</v>
      </c>
      <c r="O2237" s="50">
        <f>VLOOKUP($A2237,'FtMyers GTs'!$A:$Z,26,0)</f>
        <v>0</v>
      </c>
      <c r="P2237" s="50">
        <f t="shared" si="36"/>
        <v>0</v>
      </c>
    </row>
    <row r="2238" spans="1:16" x14ac:dyDescent="0.25">
      <c r="A2238" s="53">
        <v>656629654</v>
      </c>
      <c r="B2238" s="53" t="s">
        <v>16</v>
      </c>
      <c r="C2238" s="53" t="s">
        <v>17</v>
      </c>
      <c r="D2238" s="53" t="s">
        <v>57</v>
      </c>
      <c r="E2238" s="53" t="s">
        <v>395</v>
      </c>
      <c r="F2238" s="18">
        <v>41214</v>
      </c>
      <c r="G2238" s="19">
        <v>41699</v>
      </c>
      <c r="H2238" s="53" t="s">
        <v>68</v>
      </c>
      <c r="I2238" s="53" t="s">
        <v>59</v>
      </c>
      <c r="J2238" s="53" t="s">
        <v>70</v>
      </c>
      <c r="K2238" s="53" t="s">
        <v>23</v>
      </c>
      <c r="L2238" s="19">
        <f>VLOOKUP($A2238,'FtMyers GTs'!$A:$Z,17,0)</f>
        <v>42522</v>
      </c>
      <c r="M2238" s="50">
        <f>VLOOKUP($A2238,'FtMyers GTs'!$A:$Z,24,0)</f>
        <v>0</v>
      </c>
      <c r="N2238" s="50">
        <f>VLOOKUP($A2238,'FtMyers GTs'!$A:$Z,25,0)</f>
        <v>0</v>
      </c>
      <c r="O2238" s="50">
        <f>VLOOKUP($A2238,'FtMyers GTs'!$A:$Z,26,0)</f>
        <v>0</v>
      </c>
      <c r="P2238" s="50">
        <f t="shared" si="36"/>
        <v>0</v>
      </c>
    </row>
    <row r="2239" spans="1:16" x14ac:dyDescent="0.25">
      <c r="A2239" s="53">
        <v>663564348</v>
      </c>
      <c r="B2239" s="53" t="s">
        <v>16</v>
      </c>
      <c r="C2239" s="53" t="s">
        <v>17</v>
      </c>
      <c r="D2239" s="53" t="s">
        <v>57</v>
      </c>
      <c r="E2239" s="53" t="s">
        <v>466</v>
      </c>
      <c r="F2239" s="18">
        <v>41791</v>
      </c>
      <c r="G2239" s="19">
        <v>41791</v>
      </c>
      <c r="H2239" s="53" t="s">
        <v>68</v>
      </c>
      <c r="I2239" s="53" t="s">
        <v>59</v>
      </c>
      <c r="J2239" s="53" t="s">
        <v>70</v>
      </c>
      <c r="K2239" s="53" t="s">
        <v>23</v>
      </c>
      <c r="L2239" s="19">
        <f>VLOOKUP($A2239,'FtMyers GTs'!$A:$Z,17,0)</f>
        <v>42522</v>
      </c>
      <c r="M2239" s="50">
        <f>VLOOKUP($A2239,'FtMyers GTs'!$A:$Z,24,0)</f>
        <v>0</v>
      </c>
      <c r="N2239" s="50">
        <f>VLOOKUP($A2239,'FtMyers GTs'!$A:$Z,25,0)</f>
        <v>0</v>
      </c>
      <c r="O2239" s="50">
        <f>VLOOKUP($A2239,'FtMyers GTs'!$A:$Z,26,0)</f>
        <v>0</v>
      </c>
      <c r="P2239" s="50">
        <f t="shared" si="36"/>
        <v>0</v>
      </c>
    </row>
    <row r="2240" spans="1:16" x14ac:dyDescent="0.25">
      <c r="A2240" s="53">
        <v>665429410</v>
      </c>
      <c r="B2240" s="53" t="s">
        <v>16</v>
      </c>
      <c r="C2240" s="53" t="s">
        <v>17</v>
      </c>
      <c r="D2240" s="53" t="s">
        <v>57</v>
      </c>
      <c r="E2240" s="53" t="s">
        <v>466</v>
      </c>
      <c r="F2240" s="18">
        <v>41791</v>
      </c>
      <c r="G2240" s="19">
        <v>41821</v>
      </c>
      <c r="H2240" s="53" t="s">
        <v>68</v>
      </c>
      <c r="I2240" s="53" t="s">
        <v>59</v>
      </c>
      <c r="J2240" s="53" t="s">
        <v>70</v>
      </c>
      <c r="K2240" s="53" t="s">
        <v>23</v>
      </c>
      <c r="L2240" s="19">
        <f>VLOOKUP($A2240,'FtMyers GTs'!$A:$Z,17,0)</f>
        <v>42522</v>
      </c>
      <c r="M2240" s="50">
        <f>VLOOKUP($A2240,'FtMyers GTs'!$A:$Z,24,0)</f>
        <v>0</v>
      </c>
      <c r="N2240" s="50">
        <f>VLOOKUP($A2240,'FtMyers GTs'!$A:$Z,25,0)</f>
        <v>0</v>
      </c>
      <c r="O2240" s="50">
        <f>VLOOKUP($A2240,'FtMyers GTs'!$A:$Z,26,0)</f>
        <v>0</v>
      </c>
      <c r="P2240" s="50">
        <f t="shared" si="36"/>
        <v>0</v>
      </c>
    </row>
    <row r="2241" spans="1:16" x14ac:dyDescent="0.25">
      <c r="A2241" s="53">
        <v>667164468</v>
      </c>
      <c r="B2241" s="53" t="s">
        <v>16</v>
      </c>
      <c r="C2241" s="53" t="s">
        <v>17</v>
      </c>
      <c r="D2241" s="53" t="s">
        <v>57</v>
      </c>
      <c r="E2241" s="53" t="s">
        <v>466</v>
      </c>
      <c r="F2241" s="18">
        <v>41791</v>
      </c>
      <c r="G2241" s="19">
        <v>41852</v>
      </c>
      <c r="H2241" s="53" t="s">
        <v>68</v>
      </c>
      <c r="I2241" s="53" t="s">
        <v>59</v>
      </c>
      <c r="J2241" s="53" t="s">
        <v>70</v>
      </c>
      <c r="K2241" s="53" t="s">
        <v>23</v>
      </c>
      <c r="L2241" s="19">
        <f>VLOOKUP($A2241,'FtMyers GTs'!$A:$Z,17,0)</f>
        <v>42522</v>
      </c>
      <c r="M2241" s="50">
        <f>VLOOKUP($A2241,'FtMyers GTs'!$A:$Z,24,0)</f>
        <v>0</v>
      </c>
      <c r="N2241" s="50">
        <f>VLOOKUP($A2241,'FtMyers GTs'!$A:$Z,25,0)</f>
        <v>0</v>
      </c>
      <c r="O2241" s="50">
        <f>VLOOKUP($A2241,'FtMyers GTs'!$A:$Z,26,0)</f>
        <v>0</v>
      </c>
      <c r="P2241" s="50">
        <f t="shared" si="36"/>
        <v>0</v>
      </c>
    </row>
    <row r="2242" spans="1:16" x14ac:dyDescent="0.25">
      <c r="A2242" s="53">
        <v>680645037</v>
      </c>
      <c r="B2242" s="53" t="s">
        <v>16</v>
      </c>
      <c r="C2242" s="53" t="s">
        <v>17</v>
      </c>
      <c r="D2242" s="53" t="s">
        <v>57</v>
      </c>
      <c r="E2242" s="53" t="s">
        <v>466</v>
      </c>
      <c r="F2242" s="18">
        <v>41791</v>
      </c>
      <c r="G2242" s="19">
        <v>42064</v>
      </c>
      <c r="H2242" s="53" t="s">
        <v>68</v>
      </c>
      <c r="I2242" s="53" t="s">
        <v>59</v>
      </c>
      <c r="J2242" s="53" t="s">
        <v>70</v>
      </c>
      <c r="K2242" s="53" t="s">
        <v>23</v>
      </c>
      <c r="L2242" s="19">
        <f>VLOOKUP($A2242,'FtMyers GTs'!$A:$Z,17,0)</f>
        <v>42522</v>
      </c>
      <c r="M2242" s="50">
        <f>VLOOKUP($A2242,'FtMyers GTs'!$A:$Z,24,0)</f>
        <v>0</v>
      </c>
      <c r="N2242" s="50">
        <f>VLOOKUP($A2242,'FtMyers GTs'!$A:$Z,25,0)</f>
        <v>0</v>
      </c>
      <c r="O2242" s="50">
        <f>VLOOKUP($A2242,'FtMyers GTs'!$A:$Z,26,0)</f>
        <v>0</v>
      </c>
      <c r="P2242" s="50">
        <f t="shared" si="36"/>
        <v>0</v>
      </c>
    </row>
    <row r="2243" spans="1:16" x14ac:dyDescent="0.25">
      <c r="A2243" s="53">
        <v>48747213</v>
      </c>
      <c r="B2243" s="53" t="s">
        <v>16</v>
      </c>
      <c r="C2243" s="53" t="s">
        <v>17</v>
      </c>
      <c r="D2243" s="53" t="s">
        <v>419</v>
      </c>
      <c r="E2243" s="53" t="s">
        <v>390</v>
      </c>
      <c r="F2243" s="18">
        <v>38261</v>
      </c>
      <c r="G2243" s="19">
        <v>38292</v>
      </c>
      <c r="H2243" s="53" t="s">
        <v>68</v>
      </c>
      <c r="I2243" s="53" t="s">
        <v>59</v>
      </c>
      <c r="J2243" s="53" t="s">
        <v>70</v>
      </c>
      <c r="K2243" s="53" t="s">
        <v>410</v>
      </c>
      <c r="L2243" s="19">
        <f>VLOOKUP($A2243,'FtMyers GTs'!$A:$Z,17,0)</f>
        <v>42522</v>
      </c>
      <c r="M2243" s="50">
        <f>VLOOKUP($A2243,'FtMyers GTs'!$A:$Z,24,0)</f>
        <v>0</v>
      </c>
      <c r="N2243" s="50">
        <f>VLOOKUP($A2243,'FtMyers GTs'!$A:$Z,25,0)</f>
        <v>0</v>
      </c>
      <c r="O2243" s="50">
        <f>VLOOKUP($A2243,'FtMyers GTs'!$A:$Z,26,0)</f>
        <v>0</v>
      </c>
      <c r="P2243" s="50">
        <f t="shared" si="36"/>
        <v>0</v>
      </c>
    </row>
    <row r="2244" spans="1:16" x14ac:dyDescent="0.25">
      <c r="A2244" s="53">
        <v>626671243</v>
      </c>
      <c r="B2244" s="53" t="s">
        <v>16</v>
      </c>
      <c r="C2244" s="53" t="s">
        <v>17</v>
      </c>
      <c r="D2244" s="53" t="s">
        <v>57</v>
      </c>
      <c r="E2244" s="53" t="s">
        <v>457</v>
      </c>
      <c r="F2244" s="18">
        <v>40148</v>
      </c>
      <c r="G2244" s="19">
        <v>40148</v>
      </c>
      <c r="H2244" s="53" t="s">
        <v>20</v>
      </c>
      <c r="I2244" s="53" t="s">
        <v>59</v>
      </c>
      <c r="J2244" s="53" t="s">
        <v>339</v>
      </c>
      <c r="K2244" s="53" t="s">
        <v>23</v>
      </c>
      <c r="L2244" s="19">
        <f>VLOOKUP($A2244,'FtMyers GTs'!$A:$Z,17,0)</f>
        <v>42522</v>
      </c>
      <c r="M2244" s="50">
        <f>VLOOKUP($A2244,'FtMyers GTs'!$A:$Z,24,0)</f>
        <v>0</v>
      </c>
      <c r="N2244" s="50">
        <f>VLOOKUP($A2244,'FtMyers GTs'!$A:$Z,25,0)</f>
        <v>0</v>
      </c>
      <c r="O2244" s="50">
        <f>VLOOKUP($A2244,'FtMyers GTs'!$A:$Z,26,0)</f>
        <v>0</v>
      </c>
      <c r="P2244" s="50">
        <f t="shared" si="36"/>
        <v>0</v>
      </c>
    </row>
    <row r="2245" spans="1:16" x14ac:dyDescent="0.25">
      <c r="A2245" s="53">
        <v>54262</v>
      </c>
      <c r="B2245" s="53" t="s">
        <v>16</v>
      </c>
      <c r="C2245" s="53" t="s">
        <v>17</v>
      </c>
      <c r="D2245" s="53" t="s">
        <v>57</v>
      </c>
      <c r="E2245" s="53" t="s">
        <v>28</v>
      </c>
      <c r="F2245" s="18">
        <v>27211</v>
      </c>
      <c r="G2245" s="19">
        <v>27211</v>
      </c>
      <c r="H2245" s="53" t="s">
        <v>20</v>
      </c>
      <c r="I2245" s="53" t="s">
        <v>59</v>
      </c>
      <c r="J2245" s="53" t="s">
        <v>341</v>
      </c>
      <c r="K2245" s="53" t="s">
        <v>23</v>
      </c>
      <c r="L2245" s="19">
        <f>VLOOKUP($A2245,'FtMyers GTs'!$A:$Z,17,0)</f>
        <v>42522</v>
      </c>
      <c r="M2245" s="50">
        <f>VLOOKUP($A2245,'FtMyers GTs'!$A:$Z,24,0)</f>
        <v>0</v>
      </c>
      <c r="N2245" s="50">
        <f>VLOOKUP($A2245,'FtMyers GTs'!$A:$Z,25,0)</f>
        <v>0</v>
      </c>
      <c r="O2245" s="50">
        <f>VLOOKUP($A2245,'FtMyers GTs'!$A:$Z,26,0)</f>
        <v>0</v>
      </c>
      <c r="P2245" s="50">
        <f t="shared" si="36"/>
        <v>0</v>
      </c>
    </row>
    <row r="2246" spans="1:16" x14ac:dyDescent="0.25">
      <c r="A2246" s="53">
        <v>53800</v>
      </c>
      <c r="B2246" s="53" t="s">
        <v>16</v>
      </c>
      <c r="C2246" s="53" t="s">
        <v>17</v>
      </c>
      <c r="D2246" s="53" t="s">
        <v>57</v>
      </c>
      <c r="E2246" s="53" t="s">
        <v>58</v>
      </c>
      <c r="F2246" s="18">
        <v>33055</v>
      </c>
      <c r="G2246" s="19">
        <v>33055</v>
      </c>
      <c r="H2246" s="53" t="s">
        <v>20</v>
      </c>
      <c r="I2246" s="53" t="s">
        <v>59</v>
      </c>
      <c r="J2246" s="53" t="s">
        <v>22</v>
      </c>
      <c r="K2246" s="53" t="s">
        <v>23</v>
      </c>
      <c r="L2246" s="19">
        <f>VLOOKUP($A2246,'FtMyers GTs'!$A:$Z,17,0)</f>
        <v>42522</v>
      </c>
      <c r="M2246" s="50">
        <f>VLOOKUP($A2246,'FtMyers GTs'!$A:$Z,24,0)</f>
        <v>0</v>
      </c>
      <c r="N2246" s="50">
        <f>VLOOKUP($A2246,'FtMyers GTs'!$A:$Z,25,0)</f>
        <v>0</v>
      </c>
      <c r="O2246" s="50">
        <f>VLOOKUP($A2246,'FtMyers GTs'!$A:$Z,26,0)</f>
        <v>0</v>
      </c>
      <c r="P2246" s="50">
        <f t="shared" si="36"/>
        <v>0</v>
      </c>
    </row>
    <row r="2247" spans="1:16" x14ac:dyDescent="0.25">
      <c r="A2247" s="53">
        <v>53793</v>
      </c>
      <c r="B2247" s="53" t="s">
        <v>16</v>
      </c>
      <c r="C2247" s="53" t="s">
        <v>17</v>
      </c>
      <c r="D2247" s="53" t="s">
        <v>57</v>
      </c>
      <c r="E2247" s="53" t="s">
        <v>28</v>
      </c>
      <c r="F2247" s="18">
        <v>27211</v>
      </c>
      <c r="G2247" s="19">
        <v>27211</v>
      </c>
      <c r="H2247" s="53" t="s">
        <v>20</v>
      </c>
      <c r="I2247" s="53" t="s">
        <v>59</v>
      </c>
      <c r="J2247" s="53" t="s">
        <v>22</v>
      </c>
      <c r="K2247" s="53" t="s">
        <v>23</v>
      </c>
      <c r="L2247" s="19">
        <f>VLOOKUP($A2247,'FtMyers GTs'!$A:$Z,17,0)</f>
        <v>42522</v>
      </c>
      <c r="M2247" s="50">
        <f>VLOOKUP($A2247,'FtMyers GTs'!$A:$Z,24,0)</f>
        <v>0</v>
      </c>
      <c r="N2247" s="50">
        <f>VLOOKUP($A2247,'FtMyers GTs'!$A:$Z,25,0)</f>
        <v>0</v>
      </c>
      <c r="O2247" s="50">
        <f>VLOOKUP($A2247,'FtMyers GTs'!$A:$Z,26,0)</f>
        <v>0</v>
      </c>
      <c r="P2247" s="50">
        <f t="shared" si="36"/>
        <v>0</v>
      </c>
    </row>
    <row r="2248" spans="1:16" x14ac:dyDescent="0.25">
      <c r="A2248" s="53">
        <v>53794</v>
      </c>
      <c r="B2248" s="53" t="s">
        <v>16</v>
      </c>
      <c r="C2248" s="53" t="s">
        <v>17</v>
      </c>
      <c r="D2248" s="53" t="s">
        <v>57</v>
      </c>
      <c r="E2248" s="53" t="s">
        <v>29</v>
      </c>
      <c r="F2248" s="18">
        <v>27942</v>
      </c>
      <c r="G2248" s="19">
        <v>27942</v>
      </c>
      <c r="H2248" s="53" t="s">
        <v>20</v>
      </c>
      <c r="I2248" s="53" t="s">
        <v>59</v>
      </c>
      <c r="J2248" s="53" t="s">
        <v>22</v>
      </c>
      <c r="K2248" s="53" t="s">
        <v>23</v>
      </c>
      <c r="L2248" s="19">
        <f>VLOOKUP($A2248,'FtMyers GTs'!$A:$Z,17,0)</f>
        <v>42522</v>
      </c>
      <c r="M2248" s="50">
        <f>VLOOKUP($A2248,'FtMyers GTs'!$A:$Z,24,0)</f>
        <v>0</v>
      </c>
      <c r="N2248" s="50">
        <f>VLOOKUP($A2248,'FtMyers GTs'!$A:$Z,25,0)</f>
        <v>0</v>
      </c>
      <c r="O2248" s="50">
        <f>VLOOKUP($A2248,'FtMyers GTs'!$A:$Z,26,0)</f>
        <v>0</v>
      </c>
      <c r="P2248" s="50">
        <f t="shared" si="36"/>
        <v>0</v>
      </c>
    </row>
    <row r="2249" spans="1:16" x14ac:dyDescent="0.25">
      <c r="A2249" s="53">
        <v>53795</v>
      </c>
      <c r="B2249" s="53" t="s">
        <v>16</v>
      </c>
      <c r="C2249" s="53" t="s">
        <v>17</v>
      </c>
      <c r="D2249" s="53" t="s">
        <v>57</v>
      </c>
      <c r="E2249" s="53" t="s">
        <v>51</v>
      </c>
      <c r="F2249" s="18">
        <v>28672</v>
      </c>
      <c r="G2249" s="19">
        <v>28672</v>
      </c>
      <c r="H2249" s="53" t="s">
        <v>20</v>
      </c>
      <c r="I2249" s="53" t="s">
        <v>59</v>
      </c>
      <c r="J2249" s="53" t="s">
        <v>22</v>
      </c>
      <c r="K2249" s="53" t="s">
        <v>23</v>
      </c>
      <c r="L2249" s="19">
        <f>VLOOKUP($A2249,'FtMyers GTs'!$A:$Z,17,0)</f>
        <v>42522</v>
      </c>
      <c r="M2249" s="50">
        <f>VLOOKUP($A2249,'FtMyers GTs'!$A:$Z,24,0)</f>
        <v>0</v>
      </c>
      <c r="N2249" s="50">
        <f>VLOOKUP($A2249,'FtMyers GTs'!$A:$Z,25,0)</f>
        <v>0</v>
      </c>
      <c r="O2249" s="50">
        <f>VLOOKUP($A2249,'FtMyers GTs'!$A:$Z,26,0)</f>
        <v>0</v>
      </c>
      <c r="P2249" s="50">
        <f t="shared" si="36"/>
        <v>0</v>
      </c>
    </row>
    <row r="2250" spans="1:16" x14ac:dyDescent="0.25">
      <c r="A2250" s="53">
        <v>53796</v>
      </c>
      <c r="B2250" s="53" t="s">
        <v>16</v>
      </c>
      <c r="C2250" s="53" t="s">
        <v>17</v>
      </c>
      <c r="D2250" s="53" t="s">
        <v>57</v>
      </c>
      <c r="E2250" s="53" t="s">
        <v>80</v>
      </c>
      <c r="F2250" s="18">
        <v>29037</v>
      </c>
      <c r="G2250" s="19">
        <v>29037</v>
      </c>
      <c r="H2250" s="53" t="s">
        <v>20</v>
      </c>
      <c r="I2250" s="53" t="s">
        <v>59</v>
      </c>
      <c r="J2250" s="53" t="s">
        <v>22</v>
      </c>
      <c r="K2250" s="53" t="s">
        <v>23</v>
      </c>
      <c r="L2250" s="19">
        <f>VLOOKUP($A2250,'FtMyers GTs'!$A:$Z,17,0)</f>
        <v>42522</v>
      </c>
      <c r="M2250" s="50">
        <f>VLOOKUP($A2250,'FtMyers GTs'!$A:$Z,24,0)</f>
        <v>0</v>
      </c>
      <c r="N2250" s="50">
        <f>VLOOKUP($A2250,'FtMyers GTs'!$A:$Z,25,0)</f>
        <v>0</v>
      </c>
      <c r="O2250" s="50">
        <f>VLOOKUP($A2250,'FtMyers GTs'!$A:$Z,26,0)</f>
        <v>0</v>
      </c>
      <c r="P2250" s="50">
        <f t="shared" si="36"/>
        <v>0</v>
      </c>
    </row>
    <row r="2251" spans="1:16" x14ac:dyDescent="0.25">
      <c r="A2251" s="53">
        <v>53797</v>
      </c>
      <c r="B2251" s="53" t="s">
        <v>16</v>
      </c>
      <c r="C2251" s="53" t="s">
        <v>17</v>
      </c>
      <c r="D2251" s="53" t="s">
        <v>57</v>
      </c>
      <c r="E2251" s="53" t="s">
        <v>84</v>
      </c>
      <c r="F2251" s="18">
        <v>30864</v>
      </c>
      <c r="G2251" s="19">
        <v>30864</v>
      </c>
      <c r="H2251" s="53" t="s">
        <v>20</v>
      </c>
      <c r="I2251" s="53" t="s">
        <v>59</v>
      </c>
      <c r="J2251" s="53" t="s">
        <v>22</v>
      </c>
      <c r="K2251" s="53" t="s">
        <v>23</v>
      </c>
      <c r="L2251" s="19">
        <f>VLOOKUP($A2251,'FtMyers GTs'!$A:$Z,17,0)</f>
        <v>42522</v>
      </c>
      <c r="M2251" s="50">
        <f>VLOOKUP($A2251,'FtMyers GTs'!$A:$Z,24,0)</f>
        <v>0</v>
      </c>
      <c r="N2251" s="50">
        <f>VLOOKUP($A2251,'FtMyers GTs'!$A:$Z,25,0)</f>
        <v>0</v>
      </c>
      <c r="O2251" s="50">
        <f>VLOOKUP($A2251,'FtMyers GTs'!$A:$Z,26,0)</f>
        <v>0</v>
      </c>
      <c r="P2251" s="50">
        <f t="shared" si="36"/>
        <v>0</v>
      </c>
    </row>
    <row r="2252" spans="1:16" x14ac:dyDescent="0.25">
      <c r="A2252" s="53">
        <v>53798</v>
      </c>
      <c r="B2252" s="53" t="s">
        <v>16</v>
      </c>
      <c r="C2252" s="53" t="s">
        <v>17</v>
      </c>
      <c r="D2252" s="53" t="s">
        <v>57</v>
      </c>
      <c r="E2252" s="53" t="s">
        <v>311</v>
      </c>
      <c r="F2252" s="18">
        <v>31229</v>
      </c>
      <c r="G2252" s="19">
        <v>31229</v>
      </c>
      <c r="H2252" s="53" t="s">
        <v>20</v>
      </c>
      <c r="I2252" s="53" t="s">
        <v>59</v>
      </c>
      <c r="J2252" s="53" t="s">
        <v>22</v>
      </c>
      <c r="K2252" s="53" t="s">
        <v>23</v>
      </c>
      <c r="L2252" s="19">
        <f>VLOOKUP($A2252,'FtMyers GTs'!$A:$Z,17,0)</f>
        <v>42522</v>
      </c>
      <c r="M2252" s="50">
        <f>VLOOKUP($A2252,'FtMyers GTs'!$A:$Z,24,0)</f>
        <v>0</v>
      </c>
      <c r="N2252" s="50">
        <f>VLOOKUP($A2252,'FtMyers GTs'!$A:$Z,25,0)</f>
        <v>0</v>
      </c>
      <c r="O2252" s="50">
        <f>VLOOKUP($A2252,'FtMyers GTs'!$A:$Z,26,0)</f>
        <v>0</v>
      </c>
      <c r="P2252" s="50">
        <f t="shared" si="36"/>
        <v>0</v>
      </c>
    </row>
    <row r="2253" spans="1:16" x14ac:dyDescent="0.25">
      <c r="A2253" s="53">
        <v>53799</v>
      </c>
      <c r="B2253" s="53" t="s">
        <v>16</v>
      </c>
      <c r="C2253" s="53" t="s">
        <v>17</v>
      </c>
      <c r="D2253" s="53" t="s">
        <v>57</v>
      </c>
      <c r="E2253" s="53" t="s">
        <v>67</v>
      </c>
      <c r="F2253" s="18">
        <v>31959</v>
      </c>
      <c r="G2253" s="19">
        <v>31959</v>
      </c>
      <c r="H2253" s="53" t="s">
        <v>20</v>
      </c>
      <c r="I2253" s="53" t="s">
        <v>59</v>
      </c>
      <c r="J2253" s="53" t="s">
        <v>22</v>
      </c>
      <c r="K2253" s="53" t="s">
        <v>23</v>
      </c>
      <c r="L2253" s="19">
        <f>VLOOKUP($A2253,'FtMyers GTs'!$A:$Z,17,0)</f>
        <v>42522</v>
      </c>
      <c r="M2253" s="50">
        <f>VLOOKUP($A2253,'FtMyers GTs'!$A:$Z,24,0)</f>
        <v>0</v>
      </c>
      <c r="N2253" s="50">
        <f>VLOOKUP($A2253,'FtMyers GTs'!$A:$Z,25,0)</f>
        <v>0</v>
      </c>
      <c r="O2253" s="50">
        <f>VLOOKUP($A2253,'FtMyers GTs'!$A:$Z,26,0)</f>
        <v>0</v>
      </c>
      <c r="P2253" s="50">
        <f t="shared" si="36"/>
        <v>0</v>
      </c>
    </row>
    <row r="2254" spans="1:16" x14ac:dyDescent="0.25">
      <c r="A2254" s="53">
        <v>53801</v>
      </c>
      <c r="B2254" s="53" t="s">
        <v>16</v>
      </c>
      <c r="C2254" s="53" t="s">
        <v>17</v>
      </c>
      <c r="D2254" s="53" t="s">
        <v>57</v>
      </c>
      <c r="E2254" s="53" t="s">
        <v>87</v>
      </c>
      <c r="F2254" s="18">
        <v>33420</v>
      </c>
      <c r="G2254" s="19">
        <v>33420</v>
      </c>
      <c r="H2254" s="53" t="s">
        <v>20</v>
      </c>
      <c r="I2254" s="53" t="s">
        <v>59</v>
      </c>
      <c r="J2254" s="53" t="s">
        <v>22</v>
      </c>
      <c r="K2254" s="53" t="s">
        <v>23</v>
      </c>
      <c r="L2254" s="19">
        <f>VLOOKUP($A2254,'FtMyers GTs'!$A:$Z,17,0)</f>
        <v>42522</v>
      </c>
      <c r="M2254" s="50">
        <f>VLOOKUP($A2254,'FtMyers GTs'!$A:$Z,24,0)</f>
        <v>0</v>
      </c>
      <c r="N2254" s="50">
        <f>VLOOKUP($A2254,'FtMyers GTs'!$A:$Z,25,0)</f>
        <v>0</v>
      </c>
      <c r="O2254" s="50">
        <f>VLOOKUP($A2254,'FtMyers GTs'!$A:$Z,26,0)</f>
        <v>0</v>
      </c>
      <c r="P2254" s="50">
        <f t="shared" si="36"/>
        <v>0</v>
      </c>
    </row>
    <row r="2255" spans="1:16" x14ac:dyDescent="0.25">
      <c r="A2255" s="53">
        <v>53803</v>
      </c>
      <c r="B2255" s="53" t="s">
        <v>16</v>
      </c>
      <c r="C2255" s="53" t="s">
        <v>17</v>
      </c>
      <c r="D2255" s="53" t="s">
        <v>57</v>
      </c>
      <c r="E2255" s="53" t="s">
        <v>189</v>
      </c>
      <c r="F2255" s="18">
        <v>35247</v>
      </c>
      <c r="G2255" s="19">
        <v>35247</v>
      </c>
      <c r="H2255" s="53" t="s">
        <v>20</v>
      </c>
      <c r="I2255" s="53" t="s">
        <v>59</v>
      </c>
      <c r="J2255" s="53" t="s">
        <v>22</v>
      </c>
      <c r="K2255" s="53" t="s">
        <v>23</v>
      </c>
      <c r="L2255" s="19">
        <f>VLOOKUP($A2255,'FtMyers GTs'!$A:$Z,17,0)</f>
        <v>42522</v>
      </c>
      <c r="M2255" s="50">
        <f>VLOOKUP($A2255,'FtMyers GTs'!$A:$Z,24,0)</f>
        <v>0</v>
      </c>
      <c r="N2255" s="50">
        <f>VLOOKUP($A2255,'FtMyers GTs'!$A:$Z,25,0)</f>
        <v>0</v>
      </c>
      <c r="O2255" s="50">
        <f>VLOOKUP($A2255,'FtMyers GTs'!$A:$Z,26,0)</f>
        <v>0</v>
      </c>
      <c r="P2255" s="50">
        <f t="shared" si="36"/>
        <v>0</v>
      </c>
    </row>
    <row r="2256" spans="1:16" x14ac:dyDescent="0.25">
      <c r="A2256" s="53">
        <v>53804</v>
      </c>
      <c r="B2256" s="53" t="s">
        <v>16</v>
      </c>
      <c r="C2256" s="53" t="s">
        <v>17</v>
      </c>
      <c r="D2256" s="53" t="s">
        <v>57</v>
      </c>
      <c r="E2256" s="53" t="s">
        <v>72</v>
      </c>
      <c r="F2256" s="18">
        <v>37073</v>
      </c>
      <c r="G2256" s="19">
        <v>37073</v>
      </c>
      <c r="H2256" s="53" t="s">
        <v>20</v>
      </c>
      <c r="I2256" s="53" t="s">
        <v>59</v>
      </c>
      <c r="J2256" s="53" t="s">
        <v>22</v>
      </c>
      <c r="K2256" s="53" t="s">
        <v>23</v>
      </c>
      <c r="L2256" s="19">
        <f>VLOOKUP($A2256,'FtMyers GTs'!$A:$Z,17,0)</f>
        <v>42522</v>
      </c>
      <c r="M2256" s="50">
        <f>VLOOKUP($A2256,'FtMyers GTs'!$A:$Z,24,0)</f>
        <v>0</v>
      </c>
      <c r="N2256" s="50">
        <f>VLOOKUP($A2256,'FtMyers GTs'!$A:$Z,25,0)</f>
        <v>0</v>
      </c>
      <c r="O2256" s="50">
        <f>VLOOKUP($A2256,'FtMyers GTs'!$A:$Z,26,0)</f>
        <v>0</v>
      </c>
      <c r="P2256" s="50">
        <f t="shared" si="36"/>
        <v>0</v>
      </c>
    </row>
    <row r="2257" spans="1:16" x14ac:dyDescent="0.25">
      <c r="A2257" s="53">
        <v>53890746</v>
      </c>
      <c r="B2257" s="53" t="s">
        <v>16</v>
      </c>
      <c r="C2257" s="53" t="s">
        <v>17</v>
      </c>
      <c r="D2257" s="53" t="s">
        <v>57</v>
      </c>
      <c r="E2257" s="53" t="s">
        <v>391</v>
      </c>
      <c r="F2257" s="18">
        <v>38353</v>
      </c>
      <c r="G2257" s="19">
        <v>38353</v>
      </c>
      <c r="H2257" s="53" t="s">
        <v>20</v>
      </c>
      <c r="I2257" s="53" t="s">
        <v>59</v>
      </c>
      <c r="J2257" s="53" t="s">
        <v>333</v>
      </c>
      <c r="K2257" s="53" t="s">
        <v>23</v>
      </c>
      <c r="L2257" s="19">
        <f>VLOOKUP($A2257,'FtMyers GTs'!$A:$Z,17,0)</f>
        <v>42522</v>
      </c>
      <c r="M2257" s="50">
        <f>VLOOKUP($A2257,'FtMyers GTs'!$A:$Z,24,0)</f>
        <v>0</v>
      </c>
      <c r="N2257" s="50">
        <f>VLOOKUP($A2257,'FtMyers GTs'!$A:$Z,25,0)</f>
        <v>0</v>
      </c>
      <c r="O2257" s="50">
        <f>VLOOKUP($A2257,'FtMyers GTs'!$A:$Z,26,0)</f>
        <v>0</v>
      </c>
      <c r="P2257" s="50">
        <f t="shared" si="36"/>
        <v>0</v>
      </c>
    </row>
    <row r="2258" spans="1:16" x14ac:dyDescent="0.25">
      <c r="A2258" s="53">
        <v>54091</v>
      </c>
      <c r="B2258" s="53" t="s">
        <v>16</v>
      </c>
      <c r="C2258" s="53" t="s">
        <v>17</v>
      </c>
      <c r="D2258" s="53" t="s">
        <v>57</v>
      </c>
      <c r="E2258" s="53" t="s">
        <v>58</v>
      </c>
      <c r="F2258" s="18">
        <v>33055</v>
      </c>
      <c r="G2258" s="19">
        <v>33055</v>
      </c>
      <c r="H2258" s="53" t="s">
        <v>20</v>
      </c>
      <c r="I2258" s="53" t="s">
        <v>59</v>
      </c>
      <c r="J2258" s="53" t="s">
        <v>332</v>
      </c>
      <c r="K2258" s="53" t="s">
        <v>23</v>
      </c>
      <c r="L2258" s="19">
        <f>VLOOKUP($A2258,'FtMyers GTs'!$A:$Z,17,0)</f>
        <v>42522</v>
      </c>
      <c r="M2258" s="50">
        <f>VLOOKUP($A2258,'FtMyers GTs'!$A:$Z,24,0)</f>
        <v>0</v>
      </c>
      <c r="N2258" s="50">
        <f>VLOOKUP($A2258,'FtMyers GTs'!$A:$Z,25,0)</f>
        <v>0</v>
      </c>
      <c r="O2258" s="50">
        <f>VLOOKUP($A2258,'FtMyers GTs'!$A:$Z,26,0)</f>
        <v>0</v>
      </c>
      <c r="P2258" s="50">
        <f t="shared" si="36"/>
        <v>0</v>
      </c>
    </row>
    <row r="2259" spans="1:16" x14ac:dyDescent="0.25">
      <c r="A2259" s="53">
        <v>54092</v>
      </c>
      <c r="B2259" s="53" t="s">
        <v>16</v>
      </c>
      <c r="C2259" s="53" t="s">
        <v>17</v>
      </c>
      <c r="D2259" s="53" t="s">
        <v>57</v>
      </c>
      <c r="E2259" s="53" t="s">
        <v>87</v>
      </c>
      <c r="F2259" s="18">
        <v>33420</v>
      </c>
      <c r="G2259" s="19">
        <v>33420</v>
      </c>
      <c r="H2259" s="53" t="s">
        <v>20</v>
      </c>
      <c r="I2259" s="53" t="s">
        <v>59</v>
      </c>
      <c r="J2259" s="53" t="s">
        <v>332</v>
      </c>
      <c r="K2259" s="53" t="s">
        <v>23</v>
      </c>
      <c r="L2259" s="19">
        <f>VLOOKUP($A2259,'FtMyers GTs'!$A:$Z,17,0)</f>
        <v>42522</v>
      </c>
      <c r="M2259" s="50">
        <f>VLOOKUP($A2259,'FtMyers GTs'!$A:$Z,24,0)</f>
        <v>0</v>
      </c>
      <c r="N2259" s="50">
        <f>VLOOKUP($A2259,'FtMyers GTs'!$A:$Z,25,0)</f>
        <v>0</v>
      </c>
      <c r="O2259" s="50">
        <f>VLOOKUP($A2259,'FtMyers GTs'!$A:$Z,26,0)</f>
        <v>0</v>
      </c>
      <c r="P2259" s="50">
        <f t="shared" si="36"/>
        <v>0</v>
      </c>
    </row>
    <row r="2260" spans="1:16" x14ac:dyDescent="0.25">
      <c r="A2260" s="53">
        <v>54093</v>
      </c>
      <c r="B2260" s="53" t="s">
        <v>16</v>
      </c>
      <c r="C2260" s="53" t="s">
        <v>17</v>
      </c>
      <c r="D2260" s="53" t="s">
        <v>57</v>
      </c>
      <c r="E2260" s="53" t="s">
        <v>38</v>
      </c>
      <c r="F2260" s="18">
        <v>33786</v>
      </c>
      <c r="G2260" s="19">
        <v>33786</v>
      </c>
      <c r="H2260" s="53" t="s">
        <v>20</v>
      </c>
      <c r="I2260" s="53" t="s">
        <v>59</v>
      </c>
      <c r="J2260" s="53" t="s">
        <v>332</v>
      </c>
      <c r="K2260" s="53" t="s">
        <v>23</v>
      </c>
      <c r="L2260" s="19">
        <f>VLOOKUP($A2260,'FtMyers GTs'!$A:$Z,17,0)</f>
        <v>42522</v>
      </c>
      <c r="M2260" s="50">
        <f>VLOOKUP($A2260,'FtMyers GTs'!$A:$Z,24,0)</f>
        <v>0</v>
      </c>
      <c r="N2260" s="50">
        <f>VLOOKUP($A2260,'FtMyers GTs'!$A:$Z,25,0)</f>
        <v>0</v>
      </c>
      <c r="O2260" s="50">
        <f>VLOOKUP($A2260,'FtMyers GTs'!$A:$Z,26,0)</f>
        <v>0</v>
      </c>
      <c r="P2260" s="50">
        <f t="shared" si="36"/>
        <v>0</v>
      </c>
    </row>
    <row r="2261" spans="1:16" x14ac:dyDescent="0.25">
      <c r="A2261" s="53">
        <v>54131</v>
      </c>
      <c r="B2261" s="53" t="s">
        <v>16</v>
      </c>
      <c r="C2261" s="53" t="s">
        <v>17</v>
      </c>
      <c r="D2261" s="53" t="s">
        <v>57</v>
      </c>
      <c r="E2261" s="53" t="s">
        <v>28</v>
      </c>
      <c r="F2261" s="18">
        <v>27211</v>
      </c>
      <c r="G2261" s="19">
        <v>27211</v>
      </c>
      <c r="H2261" s="53" t="s">
        <v>20</v>
      </c>
      <c r="I2261" s="53" t="s">
        <v>59</v>
      </c>
      <c r="J2261" s="53" t="s">
        <v>334</v>
      </c>
      <c r="K2261" s="53" t="s">
        <v>23</v>
      </c>
      <c r="L2261" s="19">
        <f>VLOOKUP($A2261,'FtMyers GTs'!$A:$Z,17,0)</f>
        <v>42522</v>
      </c>
      <c r="M2261" s="50">
        <f>VLOOKUP($A2261,'FtMyers GTs'!$A:$Z,24,0)</f>
        <v>0</v>
      </c>
      <c r="N2261" s="50">
        <f>VLOOKUP($A2261,'FtMyers GTs'!$A:$Z,25,0)</f>
        <v>0</v>
      </c>
      <c r="O2261" s="50">
        <f>VLOOKUP($A2261,'FtMyers GTs'!$A:$Z,26,0)</f>
        <v>0</v>
      </c>
      <c r="P2261" s="50">
        <f t="shared" si="36"/>
        <v>0</v>
      </c>
    </row>
    <row r="2262" spans="1:16" x14ac:dyDescent="0.25">
      <c r="A2262" s="53">
        <v>54132</v>
      </c>
      <c r="B2262" s="53" t="s">
        <v>16</v>
      </c>
      <c r="C2262" s="53" t="s">
        <v>17</v>
      </c>
      <c r="D2262" s="53" t="s">
        <v>57</v>
      </c>
      <c r="E2262" s="53" t="s">
        <v>58</v>
      </c>
      <c r="F2262" s="18">
        <v>33055</v>
      </c>
      <c r="G2262" s="19">
        <v>33055</v>
      </c>
      <c r="H2262" s="53" t="s">
        <v>20</v>
      </c>
      <c r="I2262" s="53" t="s">
        <v>59</v>
      </c>
      <c r="J2262" s="53" t="s">
        <v>334</v>
      </c>
      <c r="K2262" s="53" t="s">
        <v>23</v>
      </c>
      <c r="L2262" s="19">
        <f>VLOOKUP($A2262,'FtMyers GTs'!$A:$Z,17,0)</f>
        <v>42522</v>
      </c>
      <c r="M2262" s="50">
        <f>VLOOKUP($A2262,'FtMyers GTs'!$A:$Z,24,0)</f>
        <v>0</v>
      </c>
      <c r="N2262" s="50">
        <f>VLOOKUP($A2262,'FtMyers GTs'!$A:$Z,25,0)</f>
        <v>0</v>
      </c>
      <c r="O2262" s="50">
        <f>VLOOKUP($A2262,'FtMyers GTs'!$A:$Z,26,0)</f>
        <v>0</v>
      </c>
      <c r="P2262" s="50">
        <f t="shared" si="36"/>
        <v>0</v>
      </c>
    </row>
    <row r="2263" spans="1:16" x14ac:dyDescent="0.25">
      <c r="A2263" s="53">
        <v>54133</v>
      </c>
      <c r="B2263" s="53" t="s">
        <v>16</v>
      </c>
      <c r="C2263" s="53" t="s">
        <v>17</v>
      </c>
      <c r="D2263" s="53" t="s">
        <v>57</v>
      </c>
      <c r="E2263" s="53" t="s">
        <v>87</v>
      </c>
      <c r="F2263" s="18">
        <v>33420</v>
      </c>
      <c r="G2263" s="19">
        <v>33420</v>
      </c>
      <c r="H2263" s="53" t="s">
        <v>20</v>
      </c>
      <c r="I2263" s="53" t="s">
        <v>59</v>
      </c>
      <c r="J2263" s="53" t="s">
        <v>334</v>
      </c>
      <c r="K2263" s="53" t="s">
        <v>23</v>
      </c>
      <c r="L2263" s="19">
        <f>VLOOKUP($A2263,'FtMyers GTs'!$A:$Z,17,0)</f>
        <v>42522</v>
      </c>
      <c r="M2263" s="50">
        <f>VLOOKUP($A2263,'FtMyers GTs'!$A:$Z,24,0)</f>
        <v>0</v>
      </c>
      <c r="N2263" s="50">
        <f>VLOOKUP($A2263,'FtMyers GTs'!$A:$Z,25,0)</f>
        <v>0</v>
      </c>
      <c r="O2263" s="50">
        <f>VLOOKUP($A2263,'FtMyers GTs'!$A:$Z,26,0)</f>
        <v>0</v>
      </c>
      <c r="P2263" s="50">
        <f t="shared" si="36"/>
        <v>0</v>
      </c>
    </row>
    <row r="2264" spans="1:16" x14ac:dyDescent="0.25">
      <c r="A2264" s="53">
        <v>681540542</v>
      </c>
      <c r="B2264" s="53" t="s">
        <v>16</v>
      </c>
      <c r="C2264" s="53" t="s">
        <v>17</v>
      </c>
      <c r="D2264" s="53" t="s">
        <v>57</v>
      </c>
      <c r="E2264" s="53" t="s">
        <v>466</v>
      </c>
      <c r="F2264" s="18">
        <v>41791</v>
      </c>
      <c r="G2264" s="19">
        <v>41791</v>
      </c>
      <c r="H2264" s="53" t="s">
        <v>20</v>
      </c>
      <c r="I2264" s="53" t="s">
        <v>59</v>
      </c>
      <c r="J2264" s="53" t="s">
        <v>495</v>
      </c>
      <c r="K2264" s="53" t="s">
        <v>23</v>
      </c>
      <c r="L2264" s="19">
        <f>VLOOKUP($A2264,'FtMyers GTs'!$A:$Z,17,0)</f>
        <v>42522</v>
      </c>
      <c r="M2264" s="50">
        <f>VLOOKUP($A2264,'FtMyers GTs'!$A:$Z,24,0)</f>
        <v>0</v>
      </c>
      <c r="N2264" s="50">
        <f>VLOOKUP($A2264,'FtMyers GTs'!$A:$Z,25,0)</f>
        <v>0</v>
      </c>
      <c r="O2264" s="50">
        <f>VLOOKUP($A2264,'FtMyers GTs'!$A:$Z,26,0)</f>
        <v>0</v>
      </c>
      <c r="P2264" s="50">
        <f t="shared" si="36"/>
        <v>0</v>
      </c>
    </row>
    <row r="2265" spans="1:16" x14ac:dyDescent="0.25">
      <c r="A2265" s="53">
        <v>54446</v>
      </c>
      <c r="B2265" s="53" t="s">
        <v>16</v>
      </c>
      <c r="C2265" s="53" t="s">
        <v>17</v>
      </c>
      <c r="D2265" s="53" t="s">
        <v>57</v>
      </c>
      <c r="E2265" s="53" t="s">
        <v>28</v>
      </c>
      <c r="F2265" s="18">
        <v>27211</v>
      </c>
      <c r="G2265" s="19">
        <v>27211</v>
      </c>
      <c r="H2265" s="53" t="s">
        <v>20</v>
      </c>
      <c r="I2265" s="53" t="s">
        <v>59</v>
      </c>
      <c r="J2265" s="53" t="s">
        <v>354</v>
      </c>
      <c r="K2265" s="53" t="s">
        <v>23</v>
      </c>
      <c r="L2265" s="19">
        <f>VLOOKUP($A2265,'FtMyers GTs'!$A:$Z,17,0)</f>
        <v>42522</v>
      </c>
      <c r="M2265" s="50">
        <f>VLOOKUP($A2265,'FtMyers GTs'!$A:$Z,24,0)</f>
        <v>0</v>
      </c>
      <c r="N2265" s="50">
        <f>VLOOKUP($A2265,'FtMyers GTs'!$A:$Z,25,0)</f>
        <v>0</v>
      </c>
      <c r="O2265" s="50">
        <f>VLOOKUP($A2265,'FtMyers GTs'!$A:$Z,26,0)</f>
        <v>0</v>
      </c>
      <c r="P2265" s="50">
        <f t="shared" si="36"/>
        <v>0</v>
      </c>
    </row>
    <row r="2266" spans="1:16" x14ac:dyDescent="0.25">
      <c r="A2266" s="53">
        <v>54447</v>
      </c>
      <c r="B2266" s="53" t="s">
        <v>16</v>
      </c>
      <c r="C2266" s="53" t="s">
        <v>17</v>
      </c>
      <c r="D2266" s="53" t="s">
        <v>57</v>
      </c>
      <c r="E2266" s="53" t="s">
        <v>29</v>
      </c>
      <c r="F2266" s="18">
        <v>27942</v>
      </c>
      <c r="G2266" s="19">
        <v>27942</v>
      </c>
      <c r="H2266" s="53" t="s">
        <v>20</v>
      </c>
      <c r="I2266" s="53" t="s">
        <v>59</v>
      </c>
      <c r="J2266" s="53" t="s">
        <v>354</v>
      </c>
      <c r="K2266" s="53" t="s">
        <v>23</v>
      </c>
      <c r="L2266" s="19">
        <f>VLOOKUP($A2266,'FtMyers GTs'!$A:$Z,17,0)</f>
        <v>42522</v>
      </c>
      <c r="M2266" s="50">
        <f>VLOOKUP($A2266,'FtMyers GTs'!$A:$Z,24,0)</f>
        <v>0</v>
      </c>
      <c r="N2266" s="50">
        <f>VLOOKUP($A2266,'FtMyers GTs'!$A:$Z,25,0)</f>
        <v>0</v>
      </c>
      <c r="O2266" s="50">
        <f>VLOOKUP($A2266,'FtMyers GTs'!$A:$Z,26,0)</f>
        <v>0</v>
      </c>
      <c r="P2266" s="50">
        <f t="shared" si="36"/>
        <v>0</v>
      </c>
    </row>
    <row r="2267" spans="1:16" x14ac:dyDescent="0.25">
      <c r="A2267" s="53">
        <v>54448</v>
      </c>
      <c r="B2267" s="53" t="s">
        <v>16</v>
      </c>
      <c r="C2267" s="53" t="s">
        <v>17</v>
      </c>
      <c r="D2267" s="53" t="s">
        <v>57</v>
      </c>
      <c r="E2267" s="53" t="s">
        <v>80</v>
      </c>
      <c r="F2267" s="18">
        <v>29037</v>
      </c>
      <c r="G2267" s="19">
        <v>29037</v>
      </c>
      <c r="H2267" s="53" t="s">
        <v>20</v>
      </c>
      <c r="I2267" s="53" t="s">
        <v>59</v>
      </c>
      <c r="J2267" s="53" t="s">
        <v>354</v>
      </c>
      <c r="K2267" s="53" t="s">
        <v>23</v>
      </c>
      <c r="L2267" s="19">
        <f>VLOOKUP($A2267,'FtMyers GTs'!$A:$Z,17,0)</f>
        <v>42522</v>
      </c>
      <c r="M2267" s="50">
        <f>VLOOKUP($A2267,'FtMyers GTs'!$A:$Z,24,0)</f>
        <v>0</v>
      </c>
      <c r="N2267" s="50">
        <f>VLOOKUP($A2267,'FtMyers GTs'!$A:$Z,25,0)</f>
        <v>0</v>
      </c>
      <c r="O2267" s="50">
        <f>VLOOKUP($A2267,'FtMyers GTs'!$A:$Z,26,0)</f>
        <v>0</v>
      </c>
      <c r="P2267" s="50">
        <f t="shared" si="36"/>
        <v>0</v>
      </c>
    </row>
    <row r="2268" spans="1:16" x14ac:dyDescent="0.25">
      <c r="A2268" s="53">
        <v>54449</v>
      </c>
      <c r="B2268" s="53" t="s">
        <v>16</v>
      </c>
      <c r="C2268" s="53" t="s">
        <v>17</v>
      </c>
      <c r="D2268" s="53" t="s">
        <v>57</v>
      </c>
      <c r="E2268" s="53" t="s">
        <v>84</v>
      </c>
      <c r="F2268" s="18">
        <v>30864</v>
      </c>
      <c r="G2268" s="19">
        <v>30864</v>
      </c>
      <c r="H2268" s="53" t="s">
        <v>20</v>
      </c>
      <c r="I2268" s="53" t="s">
        <v>59</v>
      </c>
      <c r="J2268" s="53" t="s">
        <v>354</v>
      </c>
      <c r="K2268" s="53" t="s">
        <v>23</v>
      </c>
      <c r="L2268" s="19">
        <f>VLOOKUP($A2268,'FtMyers GTs'!$A:$Z,17,0)</f>
        <v>42522</v>
      </c>
      <c r="M2268" s="50">
        <f>VLOOKUP($A2268,'FtMyers GTs'!$A:$Z,24,0)</f>
        <v>0</v>
      </c>
      <c r="N2268" s="50">
        <f>VLOOKUP($A2268,'FtMyers GTs'!$A:$Z,25,0)</f>
        <v>0</v>
      </c>
      <c r="O2268" s="50">
        <f>VLOOKUP($A2268,'FtMyers GTs'!$A:$Z,26,0)</f>
        <v>0</v>
      </c>
      <c r="P2268" s="50">
        <f t="shared" si="36"/>
        <v>0</v>
      </c>
    </row>
    <row r="2269" spans="1:16" x14ac:dyDescent="0.25">
      <c r="A2269" s="53">
        <v>54450</v>
      </c>
      <c r="B2269" s="53" t="s">
        <v>16</v>
      </c>
      <c r="C2269" s="53" t="s">
        <v>17</v>
      </c>
      <c r="D2269" s="53" t="s">
        <v>57</v>
      </c>
      <c r="E2269" s="53" t="s">
        <v>67</v>
      </c>
      <c r="F2269" s="18">
        <v>31959</v>
      </c>
      <c r="G2269" s="19">
        <v>31959</v>
      </c>
      <c r="H2269" s="53" t="s">
        <v>20</v>
      </c>
      <c r="I2269" s="53" t="s">
        <v>59</v>
      </c>
      <c r="J2269" s="53" t="s">
        <v>354</v>
      </c>
      <c r="K2269" s="53" t="s">
        <v>23</v>
      </c>
      <c r="L2269" s="19">
        <f>VLOOKUP($A2269,'FtMyers GTs'!$A:$Z,17,0)</f>
        <v>42522</v>
      </c>
      <c r="M2269" s="50">
        <f>VLOOKUP($A2269,'FtMyers GTs'!$A:$Z,24,0)</f>
        <v>0</v>
      </c>
      <c r="N2269" s="50">
        <f>VLOOKUP($A2269,'FtMyers GTs'!$A:$Z,25,0)</f>
        <v>0</v>
      </c>
      <c r="O2269" s="50">
        <f>VLOOKUP($A2269,'FtMyers GTs'!$A:$Z,26,0)</f>
        <v>0</v>
      </c>
      <c r="P2269" s="50">
        <f t="shared" si="36"/>
        <v>0</v>
      </c>
    </row>
    <row r="2270" spans="1:16" x14ac:dyDescent="0.25">
      <c r="A2270" s="53">
        <v>54533</v>
      </c>
      <c r="B2270" s="53" t="s">
        <v>16</v>
      </c>
      <c r="C2270" s="53" t="s">
        <v>17</v>
      </c>
      <c r="D2270" s="53" t="s">
        <v>57</v>
      </c>
      <c r="E2270" s="53" t="s">
        <v>28</v>
      </c>
      <c r="F2270" s="18">
        <v>27211</v>
      </c>
      <c r="G2270" s="19">
        <v>27211</v>
      </c>
      <c r="H2270" s="53" t="s">
        <v>20</v>
      </c>
      <c r="I2270" s="53" t="s">
        <v>59</v>
      </c>
      <c r="J2270" s="53" t="s">
        <v>356</v>
      </c>
      <c r="K2270" s="53" t="s">
        <v>23</v>
      </c>
      <c r="L2270" s="19">
        <f>VLOOKUP($A2270,'FtMyers GTs'!$A:$Z,17,0)</f>
        <v>42522</v>
      </c>
      <c r="M2270" s="50">
        <f>VLOOKUP($A2270,'FtMyers GTs'!$A:$Z,24,0)</f>
        <v>0</v>
      </c>
      <c r="N2270" s="50">
        <f>VLOOKUP($A2270,'FtMyers GTs'!$A:$Z,25,0)</f>
        <v>0</v>
      </c>
      <c r="O2270" s="50">
        <f>VLOOKUP($A2270,'FtMyers GTs'!$A:$Z,26,0)</f>
        <v>0</v>
      </c>
      <c r="P2270" s="50">
        <f t="shared" si="36"/>
        <v>0</v>
      </c>
    </row>
    <row r="2271" spans="1:16" x14ac:dyDescent="0.25">
      <c r="A2271" s="53">
        <v>54556</v>
      </c>
      <c r="B2271" s="53" t="s">
        <v>16</v>
      </c>
      <c r="C2271" s="53" t="s">
        <v>17</v>
      </c>
      <c r="D2271" s="53" t="s">
        <v>57</v>
      </c>
      <c r="E2271" s="53" t="s">
        <v>28</v>
      </c>
      <c r="F2271" s="18">
        <v>27211</v>
      </c>
      <c r="G2271" s="19">
        <v>27211</v>
      </c>
      <c r="H2271" s="53" t="s">
        <v>20</v>
      </c>
      <c r="I2271" s="53" t="s">
        <v>59</v>
      </c>
      <c r="J2271" s="53" t="s">
        <v>358</v>
      </c>
      <c r="K2271" s="53" t="s">
        <v>23</v>
      </c>
      <c r="L2271" s="19">
        <f>VLOOKUP($A2271,'FtMyers GTs'!$A:$Z,17,0)</f>
        <v>42522</v>
      </c>
      <c r="M2271" s="50">
        <f>VLOOKUP($A2271,'FtMyers GTs'!$A:$Z,24,0)</f>
        <v>0</v>
      </c>
      <c r="N2271" s="50">
        <f>VLOOKUP($A2271,'FtMyers GTs'!$A:$Z,25,0)</f>
        <v>0</v>
      </c>
      <c r="O2271" s="50">
        <f>VLOOKUP($A2271,'FtMyers GTs'!$A:$Z,26,0)</f>
        <v>0</v>
      </c>
      <c r="P2271" s="50">
        <f t="shared" si="36"/>
        <v>0</v>
      </c>
    </row>
    <row r="2272" spans="1:16" x14ac:dyDescent="0.25">
      <c r="A2272" s="53">
        <v>54557</v>
      </c>
      <c r="B2272" s="53" t="s">
        <v>16</v>
      </c>
      <c r="C2272" s="53" t="s">
        <v>17</v>
      </c>
      <c r="D2272" s="53" t="s">
        <v>57</v>
      </c>
      <c r="E2272" s="53" t="s">
        <v>80</v>
      </c>
      <c r="F2272" s="18">
        <v>29037</v>
      </c>
      <c r="G2272" s="19">
        <v>29037</v>
      </c>
      <c r="H2272" s="53" t="s">
        <v>20</v>
      </c>
      <c r="I2272" s="53" t="s">
        <v>59</v>
      </c>
      <c r="J2272" s="53" t="s">
        <v>358</v>
      </c>
      <c r="K2272" s="53" t="s">
        <v>23</v>
      </c>
      <c r="L2272" s="19">
        <f>VLOOKUP($A2272,'FtMyers GTs'!$A:$Z,17,0)</f>
        <v>42522</v>
      </c>
      <c r="M2272" s="50">
        <f>VLOOKUP($A2272,'FtMyers GTs'!$A:$Z,24,0)</f>
        <v>0</v>
      </c>
      <c r="N2272" s="50">
        <f>VLOOKUP($A2272,'FtMyers GTs'!$A:$Z,25,0)</f>
        <v>0</v>
      </c>
      <c r="O2272" s="50">
        <f>VLOOKUP($A2272,'FtMyers GTs'!$A:$Z,26,0)</f>
        <v>0</v>
      </c>
      <c r="P2272" s="50">
        <f t="shared" si="36"/>
        <v>0</v>
      </c>
    </row>
    <row r="2273" spans="1:16" x14ac:dyDescent="0.25">
      <c r="A2273" s="53">
        <v>54558</v>
      </c>
      <c r="B2273" s="53" t="s">
        <v>16</v>
      </c>
      <c r="C2273" s="53" t="s">
        <v>17</v>
      </c>
      <c r="D2273" s="53" t="s">
        <v>57</v>
      </c>
      <c r="E2273" s="53" t="s">
        <v>311</v>
      </c>
      <c r="F2273" s="18">
        <v>31229</v>
      </c>
      <c r="G2273" s="19">
        <v>31229</v>
      </c>
      <c r="H2273" s="53" t="s">
        <v>20</v>
      </c>
      <c r="I2273" s="53" t="s">
        <v>59</v>
      </c>
      <c r="J2273" s="53" t="s">
        <v>358</v>
      </c>
      <c r="K2273" s="53" t="s">
        <v>23</v>
      </c>
      <c r="L2273" s="19">
        <f>VLOOKUP($A2273,'FtMyers GTs'!$A:$Z,17,0)</f>
        <v>42522</v>
      </c>
      <c r="M2273" s="50">
        <f>VLOOKUP($A2273,'FtMyers GTs'!$A:$Z,24,0)</f>
        <v>0</v>
      </c>
      <c r="N2273" s="50">
        <f>VLOOKUP($A2273,'FtMyers GTs'!$A:$Z,25,0)</f>
        <v>0</v>
      </c>
      <c r="O2273" s="50">
        <f>VLOOKUP($A2273,'FtMyers GTs'!$A:$Z,26,0)</f>
        <v>0</v>
      </c>
      <c r="P2273" s="50">
        <f t="shared" si="36"/>
        <v>0</v>
      </c>
    </row>
    <row r="2274" spans="1:16" x14ac:dyDescent="0.25">
      <c r="A2274" s="53">
        <v>54562</v>
      </c>
      <c r="B2274" s="53" t="s">
        <v>16</v>
      </c>
      <c r="C2274" s="53" t="s">
        <v>17</v>
      </c>
      <c r="D2274" s="53" t="s">
        <v>57</v>
      </c>
      <c r="E2274" s="53" t="s">
        <v>28</v>
      </c>
      <c r="F2274" s="18">
        <v>27211</v>
      </c>
      <c r="G2274" s="19">
        <v>27211</v>
      </c>
      <c r="H2274" s="53" t="s">
        <v>20</v>
      </c>
      <c r="I2274" s="53" t="s">
        <v>59</v>
      </c>
      <c r="J2274" s="53" t="s">
        <v>359</v>
      </c>
      <c r="K2274" s="53" t="s">
        <v>23</v>
      </c>
      <c r="L2274" s="19">
        <f>VLOOKUP($A2274,'FtMyers GTs'!$A:$Z,17,0)</f>
        <v>42522</v>
      </c>
      <c r="M2274" s="50">
        <f>VLOOKUP($A2274,'FtMyers GTs'!$A:$Z,24,0)</f>
        <v>0</v>
      </c>
      <c r="N2274" s="50">
        <f>VLOOKUP($A2274,'FtMyers GTs'!$A:$Z,25,0)</f>
        <v>0</v>
      </c>
      <c r="O2274" s="50">
        <f>VLOOKUP($A2274,'FtMyers GTs'!$A:$Z,26,0)</f>
        <v>0</v>
      </c>
      <c r="P2274" s="50">
        <f t="shared" si="36"/>
        <v>0</v>
      </c>
    </row>
    <row r="2275" spans="1:16" x14ac:dyDescent="0.25">
      <c r="A2275" s="53">
        <v>54624</v>
      </c>
      <c r="B2275" s="53" t="s">
        <v>16</v>
      </c>
      <c r="C2275" s="53" t="s">
        <v>17</v>
      </c>
      <c r="D2275" s="53" t="s">
        <v>57</v>
      </c>
      <c r="E2275" s="53" t="s">
        <v>28</v>
      </c>
      <c r="F2275" s="18">
        <v>27211</v>
      </c>
      <c r="G2275" s="19">
        <v>27211</v>
      </c>
      <c r="H2275" s="53" t="s">
        <v>20</v>
      </c>
      <c r="I2275" s="53" t="s">
        <v>59</v>
      </c>
      <c r="J2275" s="53" t="s">
        <v>362</v>
      </c>
      <c r="K2275" s="53" t="s">
        <v>23</v>
      </c>
      <c r="L2275" s="19">
        <f>VLOOKUP($A2275,'FtMyers GTs'!$A:$Z,17,0)</f>
        <v>42522</v>
      </c>
      <c r="M2275" s="50">
        <f>VLOOKUP($A2275,'FtMyers GTs'!$A:$Z,24,0)</f>
        <v>0</v>
      </c>
      <c r="N2275" s="50">
        <f>VLOOKUP($A2275,'FtMyers GTs'!$A:$Z,25,0)</f>
        <v>0</v>
      </c>
      <c r="O2275" s="50">
        <f>VLOOKUP($A2275,'FtMyers GTs'!$A:$Z,26,0)</f>
        <v>0</v>
      </c>
      <c r="P2275" s="50">
        <f t="shared" si="36"/>
        <v>0</v>
      </c>
    </row>
    <row r="2276" spans="1:16" x14ac:dyDescent="0.25">
      <c r="A2276" s="53">
        <v>819171</v>
      </c>
      <c r="B2276" s="53" t="s">
        <v>16</v>
      </c>
      <c r="C2276" s="53" t="s">
        <v>17</v>
      </c>
      <c r="D2276" s="53" t="s">
        <v>363</v>
      </c>
      <c r="E2276" s="53" t="s">
        <v>86</v>
      </c>
      <c r="F2276" s="18">
        <v>31594</v>
      </c>
      <c r="G2276" s="19">
        <v>31594</v>
      </c>
      <c r="H2276" s="53" t="s">
        <v>68</v>
      </c>
      <c r="I2276" s="53" t="s">
        <v>65</v>
      </c>
      <c r="J2276" s="53" t="s">
        <v>70</v>
      </c>
      <c r="K2276" s="53" t="s">
        <v>23</v>
      </c>
      <c r="L2276" s="19">
        <f>VLOOKUP($A2276,'FtMyers GTs'!$A:$Z,17,0)</f>
        <v>42522</v>
      </c>
      <c r="M2276" s="50">
        <f>VLOOKUP($A2276,'FtMyers GTs'!$A:$Z,24,0)</f>
        <v>0</v>
      </c>
      <c r="N2276" s="50">
        <f>VLOOKUP($A2276,'FtMyers GTs'!$A:$Z,25,0)</f>
        <v>0</v>
      </c>
      <c r="O2276" s="50">
        <f>VLOOKUP($A2276,'FtMyers GTs'!$A:$Z,26,0)</f>
        <v>0</v>
      </c>
      <c r="P2276" s="50">
        <f t="shared" si="36"/>
        <v>0</v>
      </c>
    </row>
    <row r="2277" spans="1:16" x14ac:dyDescent="0.25">
      <c r="A2277" s="53">
        <v>819172</v>
      </c>
      <c r="B2277" s="53" t="s">
        <v>16</v>
      </c>
      <c r="C2277" s="53" t="s">
        <v>17</v>
      </c>
      <c r="D2277" s="53" t="s">
        <v>363</v>
      </c>
      <c r="E2277" s="53" t="s">
        <v>91</v>
      </c>
      <c r="F2277" s="18">
        <v>32325</v>
      </c>
      <c r="G2277" s="19">
        <v>32325</v>
      </c>
      <c r="H2277" s="53" t="s">
        <v>68</v>
      </c>
      <c r="I2277" s="53" t="s">
        <v>65</v>
      </c>
      <c r="J2277" s="53" t="s">
        <v>70</v>
      </c>
      <c r="K2277" s="53" t="s">
        <v>23</v>
      </c>
      <c r="L2277" s="19">
        <f>VLOOKUP($A2277,'FtMyers GTs'!$A:$Z,17,0)</f>
        <v>42522</v>
      </c>
      <c r="M2277" s="50">
        <f>VLOOKUP($A2277,'FtMyers GTs'!$A:$Z,24,0)</f>
        <v>0</v>
      </c>
      <c r="N2277" s="50">
        <f>VLOOKUP($A2277,'FtMyers GTs'!$A:$Z,25,0)</f>
        <v>0</v>
      </c>
      <c r="O2277" s="50">
        <f>VLOOKUP($A2277,'FtMyers GTs'!$A:$Z,26,0)</f>
        <v>0</v>
      </c>
      <c r="P2277" s="50">
        <f t="shared" si="36"/>
        <v>0</v>
      </c>
    </row>
    <row r="2278" spans="1:16" x14ac:dyDescent="0.25">
      <c r="A2278" s="53">
        <v>54682</v>
      </c>
      <c r="B2278" s="53" t="s">
        <v>16</v>
      </c>
      <c r="C2278" s="53" t="s">
        <v>17</v>
      </c>
      <c r="D2278" s="53" t="s">
        <v>363</v>
      </c>
      <c r="E2278" s="53" t="s">
        <v>28</v>
      </c>
      <c r="F2278" s="18">
        <v>27211</v>
      </c>
      <c r="G2278" s="19">
        <v>27211</v>
      </c>
      <c r="H2278" s="53" t="s">
        <v>20</v>
      </c>
      <c r="I2278" s="53" t="s">
        <v>65</v>
      </c>
      <c r="J2278" s="53" t="s">
        <v>22</v>
      </c>
      <c r="K2278" s="53" t="s">
        <v>23</v>
      </c>
      <c r="L2278" s="19">
        <f>VLOOKUP($A2278,'FtMyers GTs'!$A:$Z,17,0)</f>
        <v>42522</v>
      </c>
      <c r="M2278" s="50">
        <f>VLOOKUP($A2278,'FtMyers GTs'!$A:$Z,24,0)</f>
        <v>0</v>
      </c>
      <c r="N2278" s="50">
        <f>VLOOKUP($A2278,'FtMyers GTs'!$A:$Z,25,0)</f>
        <v>0</v>
      </c>
      <c r="O2278" s="50">
        <f>VLOOKUP($A2278,'FtMyers GTs'!$A:$Z,26,0)</f>
        <v>0</v>
      </c>
      <c r="P2278" s="50">
        <f t="shared" ref="P2278:P2297" si="37">+M2278-N2278-O2278</f>
        <v>0</v>
      </c>
    </row>
    <row r="2279" spans="1:16" x14ac:dyDescent="0.25">
      <c r="A2279" s="53">
        <v>54683</v>
      </c>
      <c r="B2279" s="53" t="s">
        <v>16</v>
      </c>
      <c r="C2279" s="53" t="s">
        <v>17</v>
      </c>
      <c r="D2279" s="53" t="s">
        <v>363</v>
      </c>
      <c r="E2279" s="53" t="s">
        <v>86</v>
      </c>
      <c r="F2279" s="18">
        <v>31594</v>
      </c>
      <c r="G2279" s="19">
        <v>31594</v>
      </c>
      <c r="H2279" s="53" t="s">
        <v>20</v>
      </c>
      <c r="I2279" s="53" t="s">
        <v>65</v>
      </c>
      <c r="J2279" s="53" t="s">
        <v>22</v>
      </c>
      <c r="K2279" s="53" t="s">
        <v>23</v>
      </c>
      <c r="L2279" s="19">
        <f>VLOOKUP($A2279,'FtMyers GTs'!$A:$Z,17,0)</f>
        <v>42522</v>
      </c>
      <c r="M2279" s="50">
        <f>VLOOKUP($A2279,'FtMyers GTs'!$A:$Z,24,0)</f>
        <v>0</v>
      </c>
      <c r="N2279" s="50">
        <f>VLOOKUP($A2279,'FtMyers GTs'!$A:$Z,25,0)</f>
        <v>0</v>
      </c>
      <c r="O2279" s="50">
        <f>VLOOKUP($A2279,'FtMyers GTs'!$A:$Z,26,0)</f>
        <v>0</v>
      </c>
      <c r="P2279" s="50">
        <f t="shared" si="37"/>
        <v>0</v>
      </c>
    </row>
    <row r="2280" spans="1:16" x14ac:dyDescent="0.25">
      <c r="A2280" s="53">
        <v>54684</v>
      </c>
      <c r="B2280" s="53" t="s">
        <v>16</v>
      </c>
      <c r="C2280" s="53" t="s">
        <v>17</v>
      </c>
      <c r="D2280" s="53" t="s">
        <v>363</v>
      </c>
      <c r="E2280" s="53" t="s">
        <v>91</v>
      </c>
      <c r="F2280" s="18">
        <v>32325</v>
      </c>
      <c r="G2280" s="19">
        <v>32325</v>
      </c>
      <c r="H2280" s="53" t="s">
        <v>20</v>
      </c>
      <c r="I2280" s="53" t="s">
        <v>65</v>
      </c>
      <c r="J2280" s="53" t="s">
        <v>22</v>
      </c>
      <c r="K2280" s="53" t="s">
        <v>23</v>
      </c>
      <c r="L2280" s="19">
        <f>VLOOKUP($A2280,'FtMyers GTs'!$A:$Z,17,0)</f>
        <v>42522</v>
      </c>
      <c r="M2280" s="50">
        <f>VLOOKUP($A2280,'FtMyers GTs'!$A:$Z,24,0)</f>
        <v>0</v>
      </c>
      <c r="N2280" s="50">
        <f>VLOOKUP($A2280,'FtMyers GTs'!$A:$Z,25,0)</f>
        <v>0</v>
      </c>
      <c r="O2280" s="50">
        <f>VLOOKUP($A2280,'FtMyers GTs'!$A:$Z,26,0)</f>
        <v>0</v>
      </c>
      <c r="P2280" s="50">
        <f t="shared" si="37"/>
        <v>0</v>
      </c>
    </row>
    <row r="2281" spans="1:16" x14ac:dyDescent="0.25">
      <c r="A2281" s="53">
        <v>54685</v>
      </c>
      <c r="B2281" s="53" t="s">
        <v>16</v>
      </c>
      <c r="C2281" s="53" t="s">
        <v>17</v>
      </c>
      <c r="D2281" s="53" t="s">
        <v>363</v>
      </c>
      <c r="E2281" s="53" t="s">
        <v>58</v>
      </c>
      <c r="F2281" s="18">
        <v>33055</v>
      </c>
      <c r="G2281" s="19">
        <v>33055</v>
      </c>
      <c r="H2281" s="53" t="s">
        <v>20</v>
      </c>
      <c r="I2281" s="53" t="s">
        <v>65</v>
      </c>
      <c r="J2281" s="53" t="s">
        <v>22</v>
      </c>
      <c r="K2281" s="53" t="s">
        <v>23</v>
      </c>
      <c r="L2281" s="19">
        <f>VLOOKUP($A2281,'FtMyers GTs'!$A:$Z,17,0)</f>
        <v>42522</v>
      </c>
      <c r="M2281" s="50">
        <f>VLOOKUP($A2281,'FtMyers GTs'!$A:$Z,24,0)</f>
        <v>0</v>
      </c>
      <c r="N2281" s="50">
        <f>VLOOKUP($A2281,'FtMyers GTs'!$A:$Z,25,0)</f>
        <v>0</v>
      </c>
      <c r="O2281" s="50">
        <f>VLOOKUP($A2281,'FtMyers GTs'!$A:$Z,26,0)</f>
        <v>0</v>
      </c>
      <c r="P2281" s="50">
        <f t="shared" si="37"/>
        <v>0</v>
      </c>
    </row>
    <row r="2282" spans="1:16" x14ac:dyDescent="0.25">
      <c r="A2282" s="53">
        <v>54860</v>
      </c>
      <c r="B2282" s="53" t="s">
        <v>16</v>
      </c>
      <c r="C2282" s="53" t="s">
        <v>17</v>
      </c>
      <c r="D2282" s="53" t="s">
        <v>363</v>
      </c>
      <c r="E2282" s="53" t="s">
        <v>83</v>
      </c>
      <c r="F2282" s="18">
        <v>30498</v>
      </c>
      <c r="G2282" s="19">
        <v>30498</v>
      </c>
      <c r="H2282" s="53" t="s">
        <v>20</v>
      </c>
      <c r="I2282" s="53" t="s">
        <v>65</v>
      </c>
      <c r="J2282" s="53" t="s">
        <v>370</v>
      </c>
      <c r="K2282" s="53" t="s">
        <v>23</v>
      </c>
      <c r="L2282" s="19">
        <f>VLOOKUP($A2282,'FtMyers GTs'!$A:$Z,17,0)</f>
        <v>42522</v>
      </c>
      <c r="M2282" s="50">
        <f>VLOOKUP($A2282,'FtMyers GTs'!$A:$Z,24,0)</f>
        <v>0</v>
      </c>
      <c r="N2282" s="50">
        <f>VLOOKUP($A2282,'FtMyers GTs'!$A:$Z,25,0)</f>
        <v>0</v>
      </c>
      <c r="O2282" s="50">
        <f>VLOOKUP($A2282,'FtMyers GTs'!$A:$Z,26,0)</f>
        <v>0</v>
      </c>
      <c r="P2282" s="50">
        <f t="shared" si="37"/>
        <v>0</v>
      </c>
    </row>
    <row r="2283" spans="1:16" x14ac:dyDescent="0.25">
      <c r="A2283" s="53">
        <v>54861</v>
      </c>
      <c r="B2283" s="53" t="s">
        <v>16</v>
      </c>
      <c r="C2283" s="53" t="s">
        <v>17</v>
      </c>
      <c r="D2283" s="53" t="s">
        <v>363</v>
      </c>
      <c r="E2283" s="53" t="s">
        <v>86</v>
      </c>
      <c r="F2283" s="18">
        <v>31594</v>
      </c>
      <c r="G2283" s="19">
        <v>31594</v>
      </c>
      <c r="H2283" s="53" t="s">
        <v>20</v>
      </c>
      <c r="I2283" s="53" t="s">
        <v>65</v>
      </c>
      <c r="J2283" s="53" t="s">
        <v>370</v>
      </c>
      <c r="K2283" s="53" t="s">
        <v>23</v>
      </c>
      <c r="L2283" s="19">
        <f>VLOOKUP($A2283,'FtMyers GTs'!$A:$Z,17,0)</f>
        <v>42522</v>
      </c>
      <c r="M2283" s="50">
        <f>VLOOKUP($A2283,'FtMyers GTs'!$A:$Z,24,0)</f>
        <v>0</v>
      </c>
      <c r="N2283" s="50">
        <f>VLOOKUP($A2283,'FtMyers GTs'!$A:$Z,25,0)</f>
        <v>0</v>
      </c>
      <c r="O2283" s="50">
        <f>VLOOKUP($A2283,'FtMyers GTs'!$A:$Z,26,0)</f>
        <v>0</v>
      </c>
      <c r="P2283" s="50">
        <f t="shared" si="37"/>
        <v>0</v>
      </c>
    </row>
    <row r="2284" spans="1:16" x14ac:dyDescent="0.25">
      <c r="A2284" s="53">
        <v>55183</v>
      </c>
      <c r="B2284" s="53" t="s">
        <v>16</v>
      </c>
      <c r="C2284" s="53" t="s">
        <v>17</v>
      </c>
      <c r="D2284" s="53" t="s">
        <v>363</v>
      </c>
      <c r="E2284" s="53" t="s">
        <v>28</v>
      </c>
      <c r="F2284" s="18">
        <v>27211</v>
      </c>
      <c r="G2284" s="19">
        <v>27211</v>
      </c>
      <c r="H2284" s="53" t="s">
        <v>20</v>
      </c>
      <c r="I2284" s="53" t="s">
        <v>65</v>
      </c>
      <c r="J2284" s="53" t="s">
        <v>377</v>
      </c>
      <c r="K2284" s="53" t="s">
        <v>23</v>
      </c>
      <c r="L2284" s="19">
        <f>VLOOKUP($A2284,'FtMyers GTs'!$A:$Z,17,0)</f>
        <v>42522</v>
      </c>
      <c r="M2284" s="50">
        <f>VLOOKUP($A2284,'FtMyers GTs'!$A:$Z,24,0)</f>
        <v>0</v>
      </c>
      <c r="N2284" s="50">
        <f>VLOOKUP($A2284,'FtMyers GTs'!$A:$Z,25,0)</f>
        <v>0</v>
      </c>
      <c r="O2284" s="50">
        <f>VLOOKUP($A2284,'FtMyers GTs'!$A:$Z,26,0)</f>
        <v>0</v>
      </c>
      <c r="P2284" s="50">
        <f t="shared" si="37"/>
        <v>0</v>
      </c>
    </row>
    <row r="2285" spans="1:16" x14ac:dyDescent="0.25">
      <c r="A2285" s="53">
        <v>55299</v>
      </c>
      <c r="B2285" s="53" t="s">
        <v>16</v>
      </c>
      <c r="C2285" s="53" t="s">
        <v>17</v>
      </c>
      <c r="D2285" s="53" t="s">
        <v>363</v>
      </c>
      <c r="E2285" s="53" t="s">
        <v>28</v>
      </c>
      <c r="F2285" s="18">
        <v>27211</v>
      </c>
      <c r="G2285" s="19">
        <v>27211</v>
      </c>
      <c r="H2285" s="53" t="s">
        <v>20</v>
      </c>
      <c r="I2285" s="53" t="s">
        <v>65</v>
      </c>
      <c r="J2285" s="53" t="s">
        <v>378</v>
      </c>
      <c r="K2285" s="53" t="s">
        <v>23</v>
      </c>
      <c r="L2285" s="19">
        <f>VLOOKUP($A2285,'FtMyers GTs'!$A:$Z,17,0)</f>
        <v>42522</v>
      </c>
      <c r="M2285" s="50">
        <f>VLOOKUP($A2285,'FtMyers GTs'!$A:$Z,24,0)</f>
        <v>0</v>
      </c>
      <c r="N2285" s="50">
        <f>VLOOKUP($A2285,'FtMyers GTs'!$A:$Z,25,0)</f>
        <v>0</v>
      </c>
      <c r="O2285" s="50">
        <f>VLOOKUP($A2285,'FtMyers GTs'!$A:$Z,26,0)</f>
        <v>0</v>
      </c>
      <c r="P2285" s="50">
        <f t="shared" si="37"/>
        <v>0</v>
      </c>
    </row>
    <row r="2286" spans="1:16" x14ac:dyDescent="0.25">
      <c r="A2286" s="53">
        <v>55138</v>
      </c>
      <c r="B2286" s="53" t="s">
        <v>16</v>
      </c>
      <c r="C2286" s="53" t="s">
        <v>17</v>
      </c>
      <c r="D2286" s="53" t="s">
        <v>363</v>
      </c>
      <c r="E2286" s="53" t="s">
        <v>51</v>
      </c>
      <c r="F2286" s="18">
        <v>28672</v>
      </c>
      <c r="G2286" s="19">
        <v>28672</v>
      </c>
      <c r="H2286" s="53" t="s">
        <v>20</v>
      </c>
      <c r="I2286" s="53" t="s">
        <v>65</v>
      </c>
      <c r="J2286" s="53" t="s">
        <v>376</v>
      </c>
      <c r="K2286" s="53" t="s">
        <v>23</v>
      </c>
      <c r="L2286" s="19">
        <f>VLOOKUP($A2286,'FtMyers GTs'!$A:$Z,17,0)</f>
        <v>42522</v>
      </c>
      <c r="M2286" s="50">
        <f>VLOOKUP($A2286,'FtMyers GTs'!$A:$Z,24,0)</f>
        <v>0</v>
      </c>
      <c r="N2286" s="50">
        <f>VLOOKUP($A2286,'FtMyers GTs'!$A:$Z,25,0)</f>
        <v>0</v>
      </c>
      <c r="O2286" s="50">
        <f>VLOOKUP($A2286,'FtMyers GTs'!$A:$Z,26,0)</f>
        <v>0</v>
      </c>
      <c r="P2286" s="50">
        <f t="shared" si="37"/>
        <v>0</v>
      </c>
    </row>
    <row r="2287" spans="1:16" x14ac:dyDescent="0.25">
      <c r="A2287" s="53">
        <v>55457</v>
      </c>
      <c r="B2287" s="53" t="s">
        <v>16</v>
      </c>
      <c r="C2287" s="53" t="s">
        <v>17</v>
      </c>
      <c r="D2287" s="53" t="s">
        <v>363</v>
      </c>
      <c r="E2287" s="53" t="s">
        <v>85</v>
      </c>
      <c r="F2287" s="18">
        <v>28307</v>
      </c>
      <c r="G2287" s="19">
        <v>28307</v>
      </c>
      <c r="H2287" s="53" t="s">
        <v>20</v>
      </c>
      <c r="I2287" s="53" t="s">
        <v>65</v>
      </c>
      <c r="J2287" s="53" t="s">
        <v>382</v>
      </c>
      <c r="K2287" s="53" t="s">
        <v>23</v>
      </c>
      <c r="L2287" s="19">
        <f>VLOOKUP($A2287,'FtMyers GTs'!$A:$Z,17,0)</f>
        <v>42522</v>
      </c>
      <c r="M2287" s="50">
        <f>VLOOKUP($A2287,'FtMyers GTs'!$A:$Z,24,0)</f>
        <v>0</v>
      </c>
      <c r="N2287" s="50">
        <f>VLOOKUP($A2287,'FtMyers GTs'!$A:$Z,25,0)</f>
        <v>0</v>
      </c>
      <c r="O2287" s="50">
        <f>VLOOKUP($A2287,'FtMyers GTs'!$A:$Z,26,0)</f>
        <v>0</v>
      </c>
      <c r="P2287" s="50">
        <f t="shared" si="37"/>
        <v>0</v>
      </c>
    </row>
    <row r="2288" spans="1:16" x14ac:dyDescent="0.25">
      <c r="A2288" s="53">
        <v>54984</v>
      </c>
      <c r="B2288" s="53" t="s">
        <v>16</v>
      </c>
      <c r="C2288" s="53" t="s">
        <v>17</v>
      </c>
      <c r="D2288" s="53" t="s">
        <v>363</v>
      </c>
      <c r="E2288" s="53" t="s">
        <v>28</v>
      </c>
      <c r="F2288" s="18">
        <v>27211</v>
      </c>
      <c r="G2288" s="19">
        <v>27211</v>
      </c>
      <c r="H2288" s="53" t="s">
        <v>20</v>
      </c>
      <c r="I2288" s="53" t="s">
        <v>65</v>
      </c>
      <c r="J2288" s="53" t="s">
        <v>373</v>
      </c>
      <c r="K2288" s="53" t="s">
        <v>23</v>
      </c>
      <c r="L2288" s="19">
        <f>VLOOKUP($A2288,'FtMyers GTs'!$A:$Z,17,0)</f>
        <v>42522</v>
      </c>
      <c r="M2288" s="50">
        <f>VLOOKUP($A2288,'FtMyers GTs'!$A:$Z,24,0)</f>
        <v>0</v>
      </c>
      <c r="N2288" s="50">
        <f>VLOOKUP($A2288,'FtMyers GTs'!$A:$Z,25,0)</f>
        <v>0</v>
      </c>
      <c r="O2288" s="50">
        <f>VLOOKUP($A2288,'FtMyers GTs'!$A:$Z,26,0)</f>
        <v>0</v>
      </c>
      <c r="P2288" s="50">
        <f t="shared" si="37"/>
        <v>0</v>
      </c>
    </row>
    <row r="2289" spans="1:18" x14ac:dyDescent="0.25">
      <c r="A2289" s="53">
        <v>640944980</v>
      </c>
      <c r="B2289" s="53" t="s">
        <v>16</v>
      </c>
      <c r="C2289" s="53" t="s">
        <v>17</v>
      </c>
      <c r="D2289" s="53" t="s">
        <v>71</v>
      </c>
      <c r="E2289" s="53" t="s">
        <v>477</v>
      </c>
      <c r="F2289" s="18">
        <v>41306</v>
      </c>
      <c r="G2289" s="19">
        <v>41275</v>
      </c>
      <c r="H2289" s="53" t="s">
        <v>20</v>
      </c>
      <c r="I2289" s="53" t="s">
        <v>48</v>
      </c>
      <c r="J2289" s="53" t="s">
        <v>275</v>
      </c>
      <c r="K2289" s="53" t="s">
        <v>23</v>
      </c>
      <c r="L2289" s="19">
        <f>VLOOKUP($A2289,'FtMyers GTs'!$A:$Z,17,0)</f>
        <v>42522</v>
      </c>
      <c r="M2289" s="50">
        <f>VLOOKUP($A2289,'FtMyers GTs'!$A:$Z,24,0)</f>
        <v>-53.190000000000005</v>
      </c>
      <c r="N2289" s="50">
        <f>VLOOKUP($A2289,'FtMyers GTs'!$A:$Z,25,0)</f>
        <v>-6.0246674999999996</v>
      </c>
      <c r="O2289" s="50">
        <f>VLOOKUP($A2289,'FtMyers GTs'!$A:$Z,26,0)</f>
        <v>-47.165332500000005</v>
      </c>
      <c r="P2289" s="50">
        <f t="shared" si="37"/>
        <v>0</v>
      </c>
    </row>
    <row r="2290" spans="1:18" x14ac:dyDescent="0.25">
      <c r="A2290" s="53">
        <v>659953230</v>
      </c>
      <c r="B2290" s="53" t="s">
        <v>16</v>
      </c>
      <c r="C2290" s="53" t="s">
        <v>17</v>
      </c>
      <c r="D2290" s="53" t="s">
        <v>57</v>
      </c>
      <c r="E2290" s="53" t="s">
        <v>395</v>
      </c>
      <c r="F2290" s="18">
        <v>41214</v>
      </c>
      <c r="G2290" s="19">
        <v>41699</v>
      </c>
      <c r="H2290" s="53" t="s">
        <v>20</v>
      </c>
      <c r="I2290" s="53" t="s">
        <v>59</v>
      </c>
      <c r="J2290" s="53" t="s">
        <v>339</v>
      </c>
      <c r="K2290" s="53" t="s">
        <v>23</v>
      </c>
      <c r="L2290" s="19">
        <f>VLOOKUP($A2290,'FtMyers GTs'!$A:$Z,17,0)</f>
        <v>42522</v>
      </c>
      <c r="M2290" s="50">
        <f>VLOOKUP($A2290,'FtMyers GTs'!$A:$Z,24,0)</f>
        <v>-419.96699999999998</v>
      </c>
      <c r="N2290" s="50">
        <f>VLOOKUP($A2290,'FtMyers GTs'!$A:$Z,25,0)</f>
        <v>-119.56445550000002</v>
      </c>
      <c r="O2290" s="50">
        <f>VLOOKUP($A2290,'FtMyers GTs'!$A:$Z,26,0)</f>
        <v>-300.40254449999998</v>
      </c>
      <c r="P2290" s="50">
        <f t="shared" si="37"/>
        <v>0</v>
      </c>
    </row>
    <row r="2291" spans="1:18" x14ac:dyDescent="0.25">
      <c r="A2291" s="53">
        <v>50690</v>
      </c>
      <c r="B2291" s="53" t="s">
        <v>16</v>
      </c>
      <c r="C2291" s="53" t="s">
        <v>17</v>
      </c>
      <c r="D2291" s="53" t="s">
        <v>71</v>
      </c>
      <c r="E2291" s="53" t="s">
        <v>43</v>
      </c>
      <c r="F2291" s="18">
        <v>34881</v>
      </c>
      <c r="G2291" s="19">
        <v>34881</v>
      </c>
      <c r="H2291" s="53" t="s">
        <v>20</v>
      </c>
      <c r="I2291" s="53" t="s">
        <v>48</v>
      </c>
      <c r="J2291" s="53" t="s">
        <v>228</v>
      </c>
      <c r="K2291" s="53" t="s">
        <v>23</v>
      </c>
      <c r="L2291" s="19">
        <f>VLOOKUP($A2291,'FtMyers GTs'!$A:$Z,17,0)</f>
        <v>42522</v>
      </c>
      <c r="M2291" s="50">
        <f>VLOOKUP($A2291,'FtMyers GTs'!$A:$Z,24,0)</f>
        <v>-32578.020000000004</v>
      </c>
      <c r="N2291" s="50">
        <f>VLOOKUP($A2291,'FtMyers GTs'!$A:$Z,25,0)</f>
        <v>-27140.497964999999</v>
      </c>
      <c r="O2291" s="50">
        <f>VLOOKUP($A2291,'FtMyers GTs'!$A:$Z,26,0)</f>
        <v>-5437.5220350000054</v>
      </c>
      <c r="P2291" s="50">
        <f t="shared" si="37"/>
        <v>0</v>
      </c>
    </row>
    <row r="2292" spans="1:18" x14ac:dyDescent="0.25">
      <c r="A2292" s="46">
        <v>691641762</v>
      </c>
      <c r="B2292" s="53" t="s">
        <v>16</v>
      </c>
      <c r="C2292" s="53" t="s">
        <v>236</v>
      </c>
      <c r="D2292" s="53" t="s">
        <v>71</v>
      </c>
      <c r="E2292" s="53">
        <v>1974</v>
      </c>
      <c r="F2292" s="18">
        <v>27211</v>
      </c>
      <c r="G2292" s="18">
        <v>27211</v>
      </c>
      <c r="H2292" s="53" t="s">
        <v>20</v>
      </c>
      <c r="I2292" s="53" t="s">
        <v>48</v>
      </c>
      <c r="J2292" s="53" t="s">
        <v>640</v>
      </c>
      <c r="K2292" s="53" t="s">
        <v>23</v>
      </c>
      <c r="L2292" s="19">
        <f>VLOOKUP($A2292,'FtMyers GTs'!$A:$Z,17,0)</f>
        <v>42522</v>
      </c>
      <c r="M2292" s="50">
        <f>VLOOKUP($A2292,'FtMyers GTs'!$A:$Z,24,0)</f>
        <v>14688.522000000001</v>
      </c>
      <c r="N2292" s="50">
        <f>VLOOKUP($A2292,'FtMyers GTs'!$A:$Z,25,0)</f>
        <v>15030.0301365</v>
      </c>
      <c r="O2292" s="50">
        <f>VLOOKUP($A2292,'FtMyers GTs'!$A:$Z,26,0)</f>
        <v>-341.50813650000003</v>
      </c>
      <c r="P2292" s="50">
        <f t="shared" si="37"/>
        <v>1.3073986337985843E-12</v>
      </c>
    </row>
    <row r="2293" spans="1:18" x14ac:dyDescent="0.25">
      <c r="A2293" s="46">
        <v>691641769</v>
      </c>
      <c r="B2293" s="53" t="s">
        <v>16</v>
      </c>
      <c r="C2293" s="53" t="s">
        <v>236</v>
      </c>
      <c r="D2293" s="53" t="s">
        <v>71</v>
      </c>
      <c r="E2293" s="53">
        <v>1974</v>
      </c>
      <c r="F2293" s="18">
        <v>27211</v>
      </c>
      <c r="G2293" s="18">
        <v>27211</v>
      </c>
      <c r="H2293" s="53" t="s">
        <v>20</v>
      </c>
      <c r="I2293" s="53" t="s">
        <v>48</v>
      </c>
      <c r="J2293" s="53" t="s">
        <v>475</v>
      </c>
      <c r="K2293" s="53" t="s">
        <v>23</v>
      </c>
      <c r="L2293" s="19">
        <f>VLOOKUP($A2293,'FtMyers GTs'!$A:$Z,17,0)</f>
        <v>42522</v>
      </c>
      <c r="M2293" s="50">
        <f>VLOOKUP($A2293,'FtMyers GTs'!$A:$Z,24,0)</f>
        <v>66600</v>
      </c>
      <c r="N2293" s="50">
        <f>VLOOKUP($A2293,'FtMyers GTs'!$A:$Z,25,0)</f>
        <v>68148.45</v>
      </c>
      <c r="O2293" s="50">
        <f>VLOOKUP($A2293,'FtMyers GTs'!$A:$Z,26,0)</f>
        <v>-1548.45</v>
      </c>
      <c r="P2293" s="50">
        <f t="shared" si="37"/>
        <v>2.9558577807620168E-12</v>
      </c>
    </row>
    <row r="2294" spans="1:18" x14ac:dyDescent="0.25">
      <c r="A2294" s="46">
        <v>691641755</v>
      </c>
      <c r="B2294" s="53" t="s">
        <v>16</v>
      </c>
      <c r="C2294" s="53" t="s">
        <v>236</v>
      </c>
      <c r="D2294" s="53" t="s">
        <v>71</v>
      </c>
      <c r="E2294" s="53">
        <v>1974</v>
      </c>
      <c r="F2294" s="18">
        <v>27211</v>
      </c>
      <c r="G2294" s="18">
        <v>27211</v>
      </c>
      <c r="H2294" s="53" t="s">
        <v>20</v>
      </c>
      <c r="I2294" s="53" t="s">
        <v>48</v>
      </c>
      <c r="J2294" s="53" t="s">
        <v>641</v>
      </c>
      <c r="K2294" s="53" t="s">
        <v>23</v>
      </c>
      <c r="L2294" s="19">
        <f>VLOOKUP($A2294,'FtMyers GTs'!$A:$Z,17,0)</f>
        <v>42522</v>
      </c>
      <c r="M2294" s="50">
        <f>VLOOKUP($A2294,'FtMyers GTs'!$A:$Z,24,0)</f>
        <v>6120</v>
      </c>
      <c r="N2294" s="50">
        <f>VLOOKUP($A2294,'FtMyers GTs'!$A:$Z,25,0)</f>
        <v>6262.2900000000009</v>
      </c>
      <c r="O2294" s="50">
        <f>VLOOKUP($A2294,'FtMyers GTs'!$A:$Z,26,0)</f>
        <v>-142.29000000000033</v>
      </c>
      <c r="P2294" s="50">
        <f t="shared" si="37"/>
        <v>-5.4001247917767614E-13</v>
      </c>
    </row>
    <row r="2295" spans="1:18" x14ac:dyDescent="0.25">
      <c r="A2295" s="46">
        <v>691641748</v>
      </c>
      <c r="B2295" s="53" t="s">
        <v>16</v>
      </c>
      <c r="C2295" s="53" t="s">
        <v>236</v>
      </c>
      <c r="D2295" s="53" t="s">
        <v>71</v>
      </c>
      <c r="E2295" s="53">
        <v>1983</v>
      </c>
      <c r="F2295" s="18">
        <v>30498</v>
      </c>
      <c r="G2295" s="18">
        <v>30498</v>
      </c>
      <c r="H2295" s="53" t="s">
        <v>20</v>
      </c>
      <c r="I2295" s="53" t="s">
        <v>48</v>
      </c>
      <c r="J2295" s="53" t="s">
        <v>278</v>
      </c>
      <c r="K2295" s="53" t="s">
        <v>23</v>
      </c>
      <c r="L2295" s="19">
        <f>VLOOKUP($A2295,'FtMyers GTs'!$A:$Z,17,0)</f>
        <v>42522</v>
      </c>
      <c r="M2295" s="50">
        <f>VLOOKUP($A2295,'FtMyers GTs'!$A:$Z,24,0)</f>
        <v>4896</v>
      </c>
      <c r="N2295" s="50">
        <f>VLOOKUP($A2295,'FtMyers GTs'!$A:$Z,25,0)</f>
        <v>5009.8319999999994</v>
      </c>
      <c r="O2295" s="50">
        <f>VLOOKUP($A2295,'FtMyers GTs'!$A:$Z,26,0)</f>
        <v>-113.83199999999961</v>
      </c>
      <c r="P2295" s="50">
        <f t="shared" si="37"/>
        <v>1.8474111129762605E-13</v>
      </c>
    </row>
    <row r="2296" spans="1:18" x14ac:dyDescent="0.25">
      <c r="A2296" s="46">
        <v>691641741</v>
      </c>
      <c r="B2296" s="53" t="s">
        <v>16</v>
      </c>
      <c r="C2296" s="53" t="s">
        <v>236</v>
      </c>
      <c r="D2296" s="53" t="s">
        <v>57</v>
      </c>
      <c r="E2296" s="53">
        <v>2005</v>
      </c>
      <c r="F2296" s="18">
        <v>38687</v>
      </c>
      <c r="G2296" s="18">
        <v>38687</v>
      </c>
      <c r="H2296" s="53" t="s">
        <v>20</v>
      </c>
      <c r="I2296" s="53" t="s">
        <v>59</v>
      </c>
      <c r="J2296" s="53" t="s">
        <v>435</v>
      </c>
      <c r="K2296" s="53" t="s">
        <v>23</v>
      </c>
      <c r="L2296" s="19">
        <f>VLOOKUP($A2296,'FtMyers GTs'!$A:$Z,17,0)</f>
        <v>42522</v>
      </c>
      <c r="M2296" s="50">
        <f>VLOOKUP($A2296,'FtMyers GTs'!$A:$Z,24,0)</f>
        <v>73440</v>
      </c>
      <c r="N2296" s="50">
        <f>VLOOKUP($A2296,'FtMyers GTs'!$A:$Z,25,0)</f>
        <v>63330.866999999991</v>
      </c>
      <c r="O2296" s="50">
        <f>VLOOKUP($A2296,'FtMyers GTs'!$A:$Z,26,0)</f>
        <v>10109.133000000009</v>
      </c>
      <c r="P2296" s="50">
        <f t="shared" si="37"/>
        <v>0</v>
      </c>
    </row>
    <row r="2297" spans="1:18" s="46" customFormat="1" x14ac:dyDescent="0.25">
      <c r="A2297" s="46">
        <v>50376</v>
      </c>
      <c r="B2297" s="47" t="s">
        <v>16</v>
      </c>
      <c r="C2297" s="47" t="s">
        <v>17</v>
      </c>
      <c r="D2297" s="47" t="s">
        <v>188</v>
      </c>
      <c r="E2297" s="47" t="s">
        <v>28</v>
      </c>
      <c r="F2297" s="48">
        <v>27211</v>
      </c>
      <c r="G2297" s="48">
        <v>27211</v>
      </c>
      <c r="H2297" s="47" t="s">
        <v>20</v>
      </c>
      <c r="I2297" s="47" t="s">
        <v>69</v>
      </c>
      <c r="J2297" s="47" t="s">
        <v>216</v>
      </c>
      <c r="K2297" s="47" t="s">
        <v>23</v>
      </c>
      <c r="L2297" s="19">
        <v>42217</v>
      </c>
      <c r="M2297" s="50">
        <f>VLOOKUP($A2297,'FtMyers GTs Retir 8-15'!$A:$W,21,0)</f>
        <v>89312</v>
      </c>
      <c r="N2297" s="50">
        <f>VLOOKUP($A2297,'FtMyers GTs Retir 8-15'!$A:$W,22,0)</f>
        <v>89312</v>
      </c>
      <c r="O2297" s="50">
        <f>VLOOKUP($A2297,'FtMyers GTs Retir 8-15'!$A:$W,23,0)</f>
        <v>0</v>
      </c>
      <c r="P2297" s="50">
        <f t="shared" si="37"/>
        <v>0</v>
      </c>
      <c r="Q2297" s="50"/>
      <c r="R2297" s="50"/>
    </row>
    <row r="2298" spans="1:18" s="46" customFormat="1" x14ac:dyDescent="0.25">
      <c r="A2298" s="46">
        <v>50967</v>
      </c>
      <c r="B2298" s="47" t="s">
        <v>16</v>
      </c>
      <c r="C2298" s="47" t="s">
        <v>17</v>
      </c>
      <c r="D2298" s="47" t="s">
        <v>71</v>
      </c>
      <c r="E2298" s="47" t="s">
        <v>28</v>
      </c>
      <c r="F2298" s="48">
        <v>27211</v>
      </c>
      <c r="G2298" s="48">
        <v>27211</v>
      </c>
      <c r="H2298" s="47" t="s">
        <v>20</v>
      </c>
      <c r="I2298" s="47" t="s">
        <v>48</v>
      </c>
      <c r="J2298" s="47" t="s">
        <v>229</v>
      </c>
      <c r="K2298" s="47" t="s">
        <v>23</v>
      </c>
      <c r="L2298" s="19">
        <v>42217</v>
      </c>
      <c r="M2298" s="50">
        <f>VLOOKUP($A2298,'FtMyers GTs Retir 8-15'!$A:$W,21,0)</f>
        <v>37003.14</v>
      </c>
      <c r="N2298" s="50">
        <f>VLOOKUP($A2298,'FtMyers GTs Retir 8-15'!$A:$W,22,0)</f>
        <v>37003.14</v>
      </c>
      <c r="O2298" s="50">
        <f>VLOOKUP($A2298,'FtMyers GTs Retir 8-15'!$A:$W,23,0)</f>
        <v>0</v>
      </c>
      <c r="P2298" s="50">
        <f t="shared" ref="P2298:P2361" si="38">+M2298-N2298-O2298</f>
        <v>0</v>
      </c>
      <c r="Q2298" s="50"/>
      <c r="R2298" s="50"/>
    </row>
    <row r="2299" spans="1:18" s="46" customFormat="1" x14ac:dyDescent="0.25">
      <c r="A2299" s="46">
        <v>50978</v>
      </c>
      <c r="B2299" s="47" t="s">
        <v>16</v>
      </c>
      <c r="C2299" s="47" t="s">
        <v>17</v>
      </c>
      <c r="D2299" s="47" t="s">
        <v>71</v>
      </c>
      <c r="E2299" s="47" t="s">
        <v>28</v>
      </c>
      <c r="F2299" s="48">
        <v>27211</v>
      </c>
      <c r="G2299" s="48">
        <v>27211</v>
      </c>
      <c r="H2299" s="47" t="s">
        <v>20</v>
      </c>
      <c r="I2299" s="47" t="s">
        <v>48</v>
      </c>
      <c r="J2299" s="47" t="s">
        <v>230</v>
      </c>
      <c r="K2299" s="47" t="s">
        <v>23</v>
      </c>
      <c r="L2299" s="19">
        <v>42217</v>
      </c>
      <c r="M2299" s="50">
        <f>VLOOKUP($A2299,'FtMyers GTs Retir 8-15'!$A:$W,21,0)</f>
        <v>212240.11</v>
      </c>
      <c r="N2299" s="50">
        <f>VLOOKUP($A2299,'FtMyers GTs Retir 8-15'!$A:$W,22,0)</f>
        <v>212240.11</v>
      </c>
      <c r="O2299" s="50">
        <f>VLOOKUP($A2299,'FtMyers GTs Retir 8-15'!$A:$W,23,0)</f>
        <v>0</v>
      </c>
      <c r="P2299" s="50">
        <f t="shared" si="38"/>
        <v>0</v>
      </c>
      <c r="Q2299" s="50"/>
      <c r="R2299" s="50"/>
    </row>
    <row r="2300" spans="1:18" s="46" customFormat="1" x14ac:dyDescent="0.25">
      <c r="A2300" s="46">
        <v>50985</v>
      </c>
      <c r="B2300" s="47" t="s">
        <v>16</v>
      </c>
      <c r="C2300" s="47" t="s">
        <v>17</v>
      </c>
      <c r="D2300" s="47" t="s">
        <v>71</v>
      </c>
      <c r="E2300" s="47" t="s">
        <v>28</v>
      </c>
      <c r="F2300" s="48">
        <v>27211</v>
      </c>
      <c r="G2300" s="48">
        <v>27211</v>
      </c>
      <c r="H2300" s="47" t="s">
        <v>20</v>
      </c>
      <c r="I2300" s="47" t="s">
        <v>48</v>
      </c>
      <c r="J2300" s="47" t="s">
        <v>231</v>
      </c>
      <c r="K2300" s="47" t="s">
        <v>23</v>
      </c>
      <c r="L2300" s="19">
        <v>42217</v>
      </c>
      <c r="M2300" s="50">
        <f>VLOOKUP($A2300,'FtMyers GTs Retir 8-15'!$A:$W,21,0)</f>
        <v>13995.23</v>
      </c>
      <c r="N2300" s="50">
        <f>VLOOKUP($A2300,'FtMyers GTs Retir 8-15'!$A:$W,22,0)</f>
        <v>13995.23</v>
      </c>
      <c r="O2300" s="50">
        <f>VLOOKUP($A2300,'FtMyers GTs Retir 8-15'!$A:$W,23,0)</f>
        <v>0</v>
      </c>
      <c r="P2300" s="50">
        <f t="shared" si="38"/>
        <v>0</v>
      </c>
      <c r="Q2300" s="50"/>
      <c r="R2300" s="50"/>
    </row>
    <row r="2301" spans="1:18" s="46" customFormat="1" x14ac:dyDescent="0.25">
      <c r="A2301" s="46">
        <v>50998</v>
      </c>
      <c r="B2301" s="47" t="s">
        <v>16</v>
      </c>
      <c r="C2301" s="47" t="s">
        <v>17</v>
      </c>
      <c r="D2301" s="47" t="s">
        <v>71</v>
      </c>
      <c r="E2301" s="47" t="s">
        <v>28</v>
      </c>
      <c r="F2301" s="48">
        <v>27211</v>
      </c>
      <c r="G2301" s="48">
        <v>27211</v>
      </c>
      <c r="H2301" s="47" t="s">
        <v>20</v>
      </c>
      <c r="I2301" s="47" t="s">
        <v>48</v>
      </c>
      <c r="J2301" s="47" t="s">
        <v>232</v>
      </c>
      <c r="K2301" s="47" t="s">
        <v>23</v>
      </c>
      <c r="L2301" s="19">
        <v>42217</v>
      </c>
      <c r="M2301" s="50">
        <f>VLOOKUP($A2301,'FtMyers GTs Retir 8-15'!$A:$W,21,0)</f>
        <v>440241.61</v>
      </c>
      <c r="N2301" s="50">
        <f>VLOOKUP($A2301,'FtMyers GTs Retir 8-15'!$A:$W,22,0)</f>
        <v>440241.61</v>
      </c>
      <c r="O2301" s="50">
        <f>VLOOKUP($A2301,'FtMyers GTs Retir 8-15'!$A:$W,23,0)</f>
        <v>0</v>
      </c>
      <c r="P2301" s="50">
        <f t="shared" si="38"/>
        <v>0</v>
      </c>
      <c r="Q2301" s="50"/>
      <c r="R2301" s="50"/>
    </row>
    <row r="2302" spans="1:18" s="46" customFormat="1" x14ac:dyDescent="0.25">
      <c r="A2302" s="46">
        <v>51007</v>
      </c>
      <c r="B2302" s="47" t="s">
        <v>16</v>
      </c>
      <c r="C2302" s="47" t="s">
        <v>17</v>
      </c>
      <c r="D2302" s="47" t="s">
        <v>71</v>
      </c>
      <c r="E2302" s="47" t="s">
        <v>28</v>
      </c>
      <c r="F2302" s="48">
        <v>27211</v>
      </c>
      <c r="G2302" s="48">
        <v>27211</v>
      </c>
      <c r="H2302" s="47" t="s">
        <v>20</v>
      </c>
      <c r="I2302" s="47" t="s">
        <v>48</v>
      </c>
      <c r="J2302" s="47" t="s">
        <v>233</v>
      </c>
      <c r="K2302" s="47" t="s">
        <v>23</v>
      </c>
      <c r="L2302" s="19">
        <v>42217</v>
      </c>
      <c r="M2302" s="50">
        <f>VLOOKUP($A2302,'FtMyers GTs Retir 8-15'!$A:$W,21,0)</f>
        <v>141532.44</v>
      </c>
      <c r="N2302" s="50">
        <f>VLOOKUP($A2302,'FtMyers GTs Retir 8-15'!$A:$W,22,0)</f>
        <v>141532.44</v>
      </c>
      <c r="O2302" s="50">
        <f>VLOOKUP($A2302,'FtMyers GTs Retir 8-15'!$A:$W,23,0)</f>
        <v>0</v>
      </c>
      <c r="P2302" s="50">
        <f t="shared" si="38"/>
        <v>0</v>
      </c>
      <c r="Q2302" s="50"/>
      <c r="R2302" s="50"/>
    </row>
    <row r="2303" spans="1:18" s="46" customFormat="1" x14ac:dyDescent="0.25">
      <c r="A2303" s="46">
        <v>51064</v>
      </c>
      <c r="B2303" s="47" t="s">
        <v>16</v>
      </c>
      <c r="C2303" s="47" t="s">
        <v>17</v>
      </c>
      <c r="D2303" s="47" t="s">
        <v>71</v>
      </c>
      <c r="E2303" s="47" t="s">
        <v>28</v>
      </c>
      <c r="F2303" s="48">
        <v>27211</v>
      </c>
      <c r="G2303" s="48">
        <v>27211</v>
      </c>
      <c r="H2303" s="47" t="s">
        <v>20</v>
      </c>
      <c r="I2303" s="47" t="s">
        <v>48</v>
      </c>
      <c r="J2303" s="47" t="s">
        <v>234</v>
      </c>
      <c r="K2303" s="47" t="s">
        <v>23</v>
      </c>
      <c r="L2303" s="19">
        <v>42217</v>
      </c>
      <c r="M2303" s="50">
        <f>VLOOKUP($A2303,'FtMyers GTs Retir 8-15'!$A:$W,21,0)</f>
        <v>17606.91</v>
      </c>
      <c r="N2303" s="50">
        <f>VLOOKUP($A2303,'FtMyers GTs Retir 8-15'!$A:$W,22,0)</f>
        <v>17606.91</v>
      </c>
      <c r="O2303" s="50">
        <f>VLOOKUP($A2303,'FtMyers GTs Retir 8-15'!$A:$W,23,0)</f>
        <v>0</v>
      </c>
      <c r="P2303" s="50">
        <f t="shared" si="38"/>
        <v>0</v>
      </c>
      <c r="Q2303" s="50"/>
      <c r="R2303" s="50"/>
    </row>
    <row r="2304" spans="1:18" s="46" customFormat="1" x14ac:dyDescent="0.25">
      <c r="A2304" s="46">
        <v>51101</v>
      </c>
      <c r="B2304" s="47" t="s">
        <v>16</v>
      </c>
      <c r="C2304" s="47" t="s">
        <v>17</v>
      </c>
      <c r="D2304" s="47" t="s">
        <v>71</v>
      </c>
      <c r="E2304" s="47" t="s">
        <v>28</v>
      </c>
      <c r="F2304" s="48">
        <v>27211</v>
      </c>
      <c r="G2304" s="48">
        <v>27211</v>
      </c>
      <c r="H2304" s="47" t="s">
        <v>20</v>
      </c>
      <c r="I2304" s="47" t="s">
        <v>48</v>
      </c>
      <c r="J2304" s="47" t="s">
        <v>235</v>
      </c>
      <c r="K2304" s="47" t="s">
        <v>23</v>
      </c>
      <c r="L2304" s="19">
        <v>42217</v>
      </c>
      <c r="M2304" s="50">
        <f>VLOOKUP($A2304,'FtMyers GTs Retir 8-15'!$A:$W,21,0)</f>
        <v>21638.400000000001</v>
      </c>
      <c r="N2304" s="50">
        <f>VLOOKUP($A2304,'FtMyers GTs Retir 8-15'!$A:$W,22,0)</f>
        <v>21638.400000000001</v>
      </c>
      <c r="O2304" s="50">
        <f>VLOOKUP($A2304,'FtMyers GTs Retir 8-15'!$A:$W,23,0)</f>
        <v>0</v>
      </c>
      <c r="P2304" s="50">
        <f t="shared" si="38"/>
        <v>0</v>
      </c>
      <c r="Q2304" s="50"/>
      <c r="R2304" s="50"/>
    </row>
    <row r="2305" spans="1:18" s="46" customFormat="1" x14ac:dyDescent="0.25">
      <c r="A2305" s="46">
        <v>51185</v>
      </c>
      <c r="B2305" s="47" t="s">
        <v>16</v>
      </c>
      <c r="C2305" s="47" t="s">
        <v>17</v>
      </c>
      <c r="D2305" s="47" t="s">
        <v>71</v>
      </c>
      <c r="E2305" s="47" t="s">
        <v>28</v>
      </c>
      <c r="F2305" s="48">
        <v>27211</v>
      </c>
      <c r="G2305" s="48">
        <v>27211</v>
      </c>
      <c r="H2305" s="47" t="s">
        <v>20</v>
      </c>
      <c r="I2305" s="47" t="s">
        <v>48</v>
      </c>
      <c r="J2305" s="47" t="s">
        <v>237</v>
      </c>
      <c r="K2305" s="47" t="s">
        <v>23</v>
      </c>
      <c r="L2305" s="19">
        <v>42217</v>
      </c>
      <c r="M2305" s="50">
        <f>VLOOKUP($A2305,'FtMyers GTs Retir 8-15'!$A:$W,21,0)</f>
        <v>201998.76</v>
      </c>
      <c r="N2305" s="50">
        <f>VLOOKUP($A2305,'FtMyers GTs Retir 8-15'!$A:$W,22,0)</f>
        <v>201998.76</v>
      </c>
      <c r="O2305" s="50">
        <f>VLOOKUP($A2305,'FtMyers GTs Retir 8-15'!$A:$W,23,0)</f>
        <v>0</v>
      </c>
      <c r="P2305" s="50">
        <f t="shared" si="38"/>
        <v>0</v>
      </c>
      <c r="Q2305" s="50"/>
      <c r="R2305" s="50"/>
    </row>
    <row r="2306" spans="1:18" s="46" customFormat="1" x14ac:dyDescent="0.25">
      <c r="A2306" s="46">
        <v>51293</v>
      </c>
      <c r="B2306" s="47" t="s">
        <v>16</v>
      </c>
      <c r="C2306" s="47" t="s">
        <v>17</v>
      </c>
      <c r="D2306" s="47" t="s">
        <v>71</v>
      </c>
      <c r="E2306" s="47" t="s">
        <v>28</v>
      </c>
      <c r="F2306" s="48">
        <v>27211</v>
      </c>
      <c r="G2306" s="48">
        <v>27211</v>
      </c>
      <c r="H2306" s="47" t="s">
        <v>20</v>
      </c>
      <c r="I2306" s="47" t="s">
        <v>48</v>
      </c>
      <c r="J2306" s="47" t="s">
        <v>238</v>
      </c>
      <c r="K2306" s="47" t="s">
        <v>23</v>
      </c>
      <c r="L2306" s="19">
        <v>42217</v>
      </c>
      <c r="M2306" s="50">
        <f>VLOOKUP($A2306,'FtMyers GTs Retir 8-15'!$A:$W,21,0)</f>
        <v>201998.76</v>
      </c>
      <c r="N2306" s="50">
        <f>VLOOKUP($A2306,'FtMyers GTs Retir 8-15'!$A:$W,22,0)</f>
        <v>201998.76</v>
      </c>
      <c r="O2306" s="50">
        <f>VLOOKUP($A2306,'FtMyers GTs Retir 8-15'!$A:$W,23,0)</f>
        <v>0</v>
      </c>
      <c r="P2306" s="50">
        <f t="shared" si="38"/>
        <v>0</v>
      </c>
      <c r="Q2306" s="50"/>
      <c r="R2306" s="50"/>
    </row>
    <row r="2307" spans="1:18" s="46" customFormat="1" x14ac:dyDescent="0.25">
      <c r="A2307" s="46">
        <v>51342</v>
      </c>
      <c r="B2307" s="47" t="s">
        <v>16</v>
      </c>
      <c r="C2307" s="47" t="s">
        <v>17</v>
      </c>
      <c r="D2307" s="47" t="s">
        <v>71</v>
      </c>
      <c r="E2307" s="47" t="s">
        <v>28</v>
      </c>
      <c r="F2307" s="48">
        <v>27211</v>
      </c>
      <c r="G2307" s="48">
        <v>27211</v>
      </c>
      <c r="H2307" s="47" t="s">
        <v>20</v>
      </c>
      <c r="I2307" s="47" t="s">
        <v>48</v>
      </c>
      <c r="J2307" s="47" t="s">
        <v>239</v>
      </c>
      <c r="K2307" s="47" t="s">
        <v>23</v>
      </c>
      <c r="L2307" s="19">
        <v>42217</v>
      </c>
      <c r="M2307" s="50">
        <f>VLOOKUP($A2307,'FtMyers GTs Retir 8-15'!$A:$W,21,0)</f>
        <v>3385.94</v>
      </c>
      <c r="N2307" s="50">
        <f>VLOOKUP($A2307,'FtMyers GTs Retir 8-15'!$A:$W,22,0)</f>
        <v>3385.94</v>
      </c>
      <c r="O2307" s="50">
        <f>VLOOKUP($A2307,'FtMyers GTs Retir 8-15'!$A:$W,23,0)</f>
        <v>0</v>
      </c>
      <c r="P2307" s="50">
        <f t="shared" si="38"/>
        <v>0</v>
      </c>
      <c r="Q2307" s="50"/>
      <c r="R2307" s="50"/>
    </row>
    <row r="2308" spans="1:18" s="46" customFormat="1" x14ac:dyDescent="0.25">
      <c r="A2308" s="46">
        <v>51372</v>
      </c>
      <c r="B2308" s="47" t="s">
        <v>16</v>
      </c>
      <c r="C2308" s="47" t="s">
        <v>17</v>
      </c>
      <c r="D2308" s="47" t="s">
        <v>71</v>
      </c>
      <c r="E2308" s="47" t="s">
        <v>28</v>
      </c>
      <c r="F2308" s="48">
        <v>27211</v>
      </c>
      <c r="G2308" s="48">
        <v>27211</v>
      </c>
      <c r="H2308" s="47" t="s">
        <v>20</v>
      </c>
      <c r="I2308" s="47" t="s">
        <v>48</v>
      </c>
      <c r="J2308" s="47" t="s">
        <v>240</v>
      </c>
      <c r="K2308" s="47" t="s">
        <v>23</v>
      </c>
      <c r="L2308" s="19">
        <v>42217</v>
      </c>
      <c r="M2308" s="50">
        <f>VLOOKUP($A2308,'FtMyers GTs Retir 8-15'!$A:$W,21,0)</f>
        <v>21638.400000000001</v>
      </c>
      <c r="N2308" s="50">
        <f>VLOOKUP($A2308,'FtMyers GTs Retir 8-15'!$A:$W,22,0)</f>
        <v>21638.400000000001</v>
      </c>
      <c r="O2308" s="50">
        <f>VLOOKUP($A2308,'FtMyers GTs Retir 8-15'!$A:$W,23,0)</f>
        <v>0</v>
      </c>
      <c r="P2308" s="50">
        <f t="shared" si="38"/>
        <v>0</v>
      </c>
      <c r="Q2308" s="50"/>
      <c r="R2308" s="50"/>
    </row>
    <row r="2309" spans="1:18" s="46" customFormat="1" x14ac:dyDescent="0.25">
      <c r="A2309" s="46">
        <v>51415</v>
      </c>
      <c r="B2309" s="47" t="s">
        <v>16</v>
      </c>
      <c r="C2309" s="47" t="s">
        <v>17</v>
      </c>
      <c r="D2309" s="47" t="s">
        <v>71</v>
      </c>
      <c r="E2309" s="47" t="s">
        <v>28</v>
      </c>
      <c r="F2309" s="48">
        <v>27211</v>
      </c>
      <c r="G2309" s="48">
        <v>27211</v>
      </c>
      <c r="H2309" s="47" t="s">
        <v>20</v>
      </c>
      <c r="I2309" s="47" t="s">
        <v>48</v>
      </c>
      <c r="J2309" s="47" t="s">
        <v>241</v>
      </c>
      <c r="K2309" s="47" t="s">
        <v>23</v>
      </c>
      <c r="L2309" s="19">
        <v>42217</v>
      </c>
      <c r="M2309" s="50">
        <f>VLOOKUP($A2309,'FtMyers GTs Retir 8-15'!$A:$W,21,0)</f>
        <v>13995.24</v>
      </c>
      <c r="N2309" s="50">
        <f>VLOOKUP($A2309,'FtMyers GTs Retir 8-15'!$A:$W,22,0)</f>
        <v>13995.24</v>
      </c>
      <c r="O2309" s="50">
        <f>VLOOKUP($A2309,'FtMyers GTs Retir 8-15'!$A:$W,23,0)</f>
        <v>0</v>
      </c>
      <c r="P2309" s="50">
        <f t="shared" si="38"/>
        <v>0</v>
      </c>
      <c r="Q2309" s="50"/>
      <c r="R2309" s="50"/>
    </row>
    <row r="2310" spans="1:18" s="46" customFormat="1" x14ac:dyDescent="0.25">
      <c r="A2310" s="46">
        <v>51428</v>
      </c>
      <c r="B2310" s="47" t="s">
        <v>16</v>
      </c>
      <c r="C2310" s="47" t="s">
        <v>17</v>
      </c>
      <c r="D2310" s="47" t="s">
        <v>71</v>
      </c>
      <c r="E2310" s="47" t="s">
        <v>28</v>
      </c>
      <c r="F2310" s="48">
        <v>27211</v>
      </c>
      <c r="G2310" s="48">
        <v>27211</v>
      </c>
      <c r="H2310" s="47" t="s">
        <v>20</v>
      </c>
      <c r="I2310" s="47" t="s">
        <v>48</v>
      </c>
      <c r="J2310" s="47" t="s">
        <v>242</v>
      </c>
      <c r="K2310" s="47" t="s">
        <v>23</v>
      </c>
      <c r="L2310" s="19">
        <v>42217</v>
      </c>
      <c r="M2310" s="50">
        <f>VLOOKUP($A2310,'FtMyers GTs Retir 8-15'!$A:$W,21,0)</f>
        <v>21638.400000000001</v>
      </c>
      <c r="N2310" s="50">
        <f>VLOOKUP($A2310,'FtMyers GTs Retir 8-15'!$A:$W,22,0)</f>
        <v>21638.400000000001</v>
      </c>
      <c r="O2310" s="50">
        <f>VLOOKUP($A2310,'FtMyers GTs Retir 8-15'!$A:$W,23,0)</f>
        <v>0</v>
      </c>
      <c r="P2310" s="50">
        <f t="shared" si="38"/>
        <v>0</v>
      </c>
      <c r="Q2310" s="50"/>
      <c r="R2310" s="50"/>
    </row>
    <row r="2311" spans="1:18" s="46" customFormat="1" x14ac:dyDescent="0.25">
      <c r="A2311" s="46">
        <v>51468</v>
      </c>
      <c r="B2311" s="47" t="s">
        <v>16</v>
      </c>
      <c r="C2311" s="47" t="s">
        <v>17</v>
      </c>
      <c r="D2311" s="47" t="s">
        <v>71</v>
      </c>
      <c r="E2311" s="47" t="s">
        <v>28</v>
      </c>
      <c r="F2311" s="48">
        <v>27211</v>
      </c>
      <c r="G2311" s="48">
        <v>27211</v>
      </c>
      <c r="H2311" s="47" t="s">
        <v>20</v>
      </c>
      <c r="I2311" s="47" t="s">
        <v>48</v>
      </c>
      <c r="J2311" s="47" t="s">
        <v>243</v>
      </c>
      <c r="K2311" s="47" t="s">
        <v>23</v>
      </c>
      <c r="L2311" s="19">
        <v>42217</v>
      </c>
      <c r="M2311" s="50">
        <f>VLOOKUP($A2311,'FtMyers GTs Retir 8-15'!$A:$W,21,0)</f>
        <v>21638.400000000001</v>
      </c>
      <c r="N2311" s="50">
        <f>VLOOKUP($A2311,'FtMyers GTs Retir 8-15'!$A:$W,22,0)</f>
        <v>21638.400000000001</v>
      </c>
      <c r="O2311" s="50">
        <f>VLOOKUP($A2311,'FtMyers GTs Retir 8-15'!$A:$W,23,0)</f>
        <v>0</v>
      </c>
      <c r="P2311" s="50">
        <f t="shared" si="38"/>
        <v>0</v>
      </c>
      <c r="Q2311" s="50"/>
      <c r="R2311" s="50"/>
    </row>
    <row r="2312" spans="1:18" s="46" customFormat="1" x14ac:dyDescent="0.25">
      <c r="A2312" s="46">
        <v>51577</v>
      </c>
      <c r="B2312" s="47" t="s">
        <v>16</v>
      </c>
      <c r="C2312" s="47" t="s">
        <v>17</v>
      </c>
      <c r="D2312" s="47" t="s">
        <v>71</v>
      </c>
      <c r="E2312" s="47" t="s">
        <v>28</v>
      </c>
      <c r="F2312" s="48">
        <v>27211</v>
      </c>
      <c r="G2312" s="48">
        <v>27211</v>
      </c>
      <c r="H2312" s="47" t="s">
        <v>20</v>
      </c>
      <c r="I2312" s="47" t="s">
        <v>48</v>
      </c>
      <c r="J2312" s="47" t="s">
        <v>244</v>
      </c>
      <c r="K2312" s="47" t="s">
        <v>23</v>
      </c>
      <c r="L2312" s="19">
        <v>42217</v>
      </c>
      <c r="M2312" s="50">
        <f>VLOOKUP($A2312,'FtMyers GTs Retir 8-15'!$A:$W,21,0)</f>
        <v>230769.24</v>
      </c>
      <c r="N2312" s="50">
        <f>VLOOKUP($A2312,'FtMyers GTs Retir 8-15'!$A:$W,22,0)</f>
        <v>230769.24</v>
      </c>
      <c r="O2312" s="50">
        <f>VLOOKUP($A2312,'FtMyers GTs Retir 8-15'!$A:$W,23,0)</f>
        <v>0</v>
      </c>
      <c r="P2312" s="50">
        <f t="shared" si="38"/>
        <v>0</v>
      </c>
      <c r="Q2312" s="50"/>
      <c r="R2312" s="50"/>
    </row>
    <row r="2313" spans="1:18" s="46" customFormat="1" x14ac:dyDescent="0.25">
      <c r="A2313" s="46">
        <v>51726</v>
      </c>
      <c r="B2313" s="47" t="s">
        <v>16</v>
      </c>
      <c r="C2313" s="47" t="s">
        <v>17</v>
      </c>
      <c r="D2313" s="47" t="s">
        <v>71</v>
      </c>
      <c r="E2313" s="47" t="s">
        <v>28</v>
      </c>
      <c r="F2313" s="48">
        <v>27211</v>
      </c>
      <c r="G2313" s="48">
        <v>27211</v>
      </c>
      <c r="H2313" s="47" t="s">
        <v>20</v>
      </c>
      <c r="I2313" s="47" t="s">
        <v>48</v>
      </c>
      <c r="J2313" s="47" t="s">
        <v>245</v>
      </c>
      <c r="K2313" s="47" t="s">
        <v>23</v>
      </c>
      <c r="L2313" s="19">
        <v>42217</v>
      </c>
      <c r="M2313" s="50">
        <f>VLOOKUP($A2313,'FtMyers GTs Retir 8-15'!$A:$W,21,0)</f>
        <v>230769.24</v>
      </c>
      <c r="N2313" s="50">
        <f>VLOOKUP($A2313,'FtMyers GTs Retir 8-15'!$A:$W,22,0)</f>
        <v>230769.24</v>
      </c>
      <c r="O2313" s="50">
        <f>VLOOKUP($A2313,'FtMyers GTs Retir 8-15'!$A:$W,23,0)</f>
        <v>0</v>
      </c>
      <c r="P2313" s="50">
        <f t="shared" si="38"/>
        <v>0</v>
      </c>
      <c r="Q2313" s="50"/>
      <c r="R2313" s="50"/>
    </row>
    <row r="2314" spans="1:18" s="46" customFormat="1" x14ac:dyDescent="0.25">
      <c r="A2314" s="46">
        <v>51803</v>
      </c>
      <c r="B2314" s="47" t="s">
        <v>16</v>
      </c>
      <c r="C2314" s="47" t="s">
        <v>17</v>
      </c>
      <c r="D2314" s="47" t="s">
        <v>71</v>
      </c>
      <c r="E2314" s="47" t="s">
        <v>28</v>
      </c>
      <c r="F2314" s="48">
        <v>27211</v>
      </c>
      <c r="G2314" s="48">
        <v>27211</v>
      </c>
      <c r="H2314" s="47" t="s">
        <v>20</v>
      </c>
      <c r="I2314" s="47" t="s">
        <v>48</v>
      </c>
      <c r="J2314" s="47" t="s">
        <v>246</v>
      </c>
      <c r="K2314" s="47" t="s">
        <v>23</v>
      </c>
      <c r="L2314" s="19">
        <v>42217</v>
      </c>
      <c r="M2314" s="50">
        <f>VLOOKUP($A2314,'FtMyers GTs Retir 8-15'!$A:$W,21,0)</f>
        <v>64915.199999999997</v>
      </c>
      <c r="N2314" s="50">
        <f>VLOOKUP($A2314,'FtMyers GTs Retir 8-15'!$A:$W,22,0)</f>
        <v>64915.199999999997</v>
      </c>
      <c r="O2314" s="50">
        <f>VLOOKUP($A2314,'FtMyers GTs Retir 8-15'!$A:$W,23,0)</f>
        <v>0</v>
      </c>
      <c r="P2314" s="50">
        <f t="shared" si="38"/>
        <v>0</v>
      </c>
      <c r="Q2314" s="50"/>
      <c r="R2314" s="50"/>
    </row>
    <row r="2315" spans="1:18" s="46" customFormat="1" x14ac:dyDescent="0.25">
      <c r="A2315" s="46">
        <v>51846</v>
      </c>
      <c r="B2315" s="47" t="s">
        <v>16</v>
      </c>
      <c r="C2315" s="47" t="s">
        <v>17</v>
      </c>
      <c r="D2315" s="47" t="s">
        <v>71</v>
      </c>
      <c r="E2315" s="47" t="s">
        <v>28</v>
      </c>
      <c r="F2315" s="48">
        <v>27211</v>
      </c>
      <c r="G2315" s="48">
        <v>27211</v>
      </c>
      <c r="H2315" s="47" t="s">
        <v>20</v>
      </c>
      <c r="I2315" s="47" t="s">
        <v>48</v>
      </c>
      <c r="J2315" s="47" t="s">
        <v>247</v>
      </c>
      <c r="K2315" s="47" t="s">
        <v>23</v>
      </c>
      <c r="L2315" s="19">
        <v>42217</v>
      </c>
      <c r="M2315" s="50">
        <f>VLOOKUP($A2315,'FtMyers GTs Retir 8-15'!$A:$W,21,0)</f>
        <v>5324.4</v>
      </c>
      <c r="N2315" s="50">
        <f>VLOOKUP($A2315,'FtMyers GTs Retir 8-15'!$A:$W,22,0)</f>
        <v>5324.4</v>
      </c>
      <c r="O2315" s="50">
        <f>VLOOKUP($A2315,'FtMyers GTs Retir 8-15'!$A:$W,23,0)</f>
        <v>0</v>
      </c>
      <c r="P2315" s="50">
        <f t="shared" si="38"/>
        <v>0</v>
      </c>
      <c r="Q2315" s="50"/>
      <c r="R2315" s="50"/>
    </row>
    <row r="2316" spans="1:18" s="46" customFormat="1" x14ac:dyDescent="0.25">
      <c r="A2316" s="46">
        <v>52108</v>
      </c>
      <c r="B2316" s="47" t="s">
        <v>16</v>
      </c>
      <c r="C2316" s="47" t="s">
        <v>17</v>
      </c>
      <c r="D2316" s="47" t="s">
        <v>71</v>
      </c>
      <c r="E2316" s="47" t="s">
        <v>28</v>
      </c>
      <c r="F2316" s="48">
        <v>27211</v>
      </c>
      <c r="G2316" s="48">
        <v>27211</v>
      </c>
      <c r="H2316" s="47" t="s">
        <v>20</v>
      </c>
      <c r="I2316" s="47" t="s">
        <v>48</v>
      </c>
      <c r="J2316" s="47" t="s">
        <v>266</v>
      </c>
      <c r="K2316" s="47" t="s">
        <v>23</v>
      </c>
      <c r="L2316" s="19">
        <v>42217</v>
      </c>
      <c r="M2316" s="50">
        <f>VLOOKUP($A2316,'FtMyers GTs Retir 8-15'!$A:$W,21,0)</f>
        <v>11480</v>
      </c>
      <c r="N2316" s="50">
        <f>VLOOKUP($A2316,'FtMyers GTs Retir 8-15'!$A:$W,22,0)</f>
        <v>11480</v>
      </c>
      <c r="O2316" s="50">
        <f>VLOOKUP($A2316,'FtMyers GTs Retir 8-15'!$A:$W,23,0)</f>
        <v>0</v>
      </c>
      <c r="P2316" s="50">
        <f t="shared" si="38"/>
        <v>0</v>
      </c>
      <c r="Q2316" s="50"/>
      <c r="R2316" s="50"/>
    </row>
    <row r="2317" spans="1:18" s="46" customFormat="1" x14ac:dyDescent="0.25">
      <c r="A2317" s="46">
        <v>52166</v>
      </c>
      <c r="B2317" s="47" t="s">
        <v>16</v>
      </c>
      <c r="C2317" s="47" t="s">
        <v>17</v>
      </c>
      <c r="D2317" s="47" t="s">
        <v>71</v>
      </c>
      <c r="E2317" s="47" t="s">
        <v>28</v>
      </c>
      <c r="F2317" s="48">
        <v>27211</v>
      </c>
      <c r="G2317" s="48">
        <v>27211</v>
      </c>
      <c r="H2317" s="47" t="s">
        <v>20</v>
      </c>
      <c r="I2317" s="47" t="s">
        <v>48</v>
      </c>
      <c r="J2317" s="47" t="s">
        <v>267</v>
      </c>
      <c r="K2317" s="47" t="s">
        <v>23</v>
      </c>
      <c r="L2317" s="19">
        <v>42217</v>
      </c>
      <c r="M2317" s="50">
        <f>VLOOKUP($A2317,'FtMyers GTs Retir 8-15'!$A:$W,21,0)</f>
        <v>3674</v>
      </c>
      <c r="N2317" s="50">
        <f>VLOOKUP($A2317,'FtMyers GTs Retir 8-15'!$A:$W,22,0)</f>
        <v>3674</v>
      </c>
      <c r="O2317" s="50">
        <f>VLOOKUP($A2317,'FtMyers GTs Retir 8-15'!$A:$W,23,0)</f>
        <v>0</v>
      </c>
      <c r="P2317" s="50">
        <f t="shared" si="38"/>
        <v>0</v>
      </c>
      <c r="Q2317" s="50"/>
      <c r="R2317" s="50"/>
    </row>
    <row r="2318" spans="1:18" s="46" customFormat="1" x14ac:dyDescent="0.25">
      <c r="A2318" s="46">
        <v>52794</v>
      </c>
      <c r="B2318" s="47" t="s">
        <v>16</v>
      </c>
      <c r="C2318" s="47" t="s">
        <v>17</v>
      </c>
      <c r="D2318" s="47" t="s">
        <v>71</v>
      </c>
      <c r="E2318" s="47" t="s">
        <v>28</v>
      </c>
      <c r="F2318" s="48">
        <v>27211</v>
      </c>
      <c r="G2318" s="48">
        <v>27211</v>
      </c>
      <c r="H2318" s="47" t="s">
        <v>20</v>
      </c>
      <c r="I2318" s="47" t="s">
        <v>48</v>
      </c>
      <c r="J2318" s="47" t="s">
        <v>274</v>
      </c>
      <c r="K2318" s="47" t="s">
        <v>23</v>
      </c>
      <c r="L2318" s="19">
        <v>42217</v>
      </c>
      <c r="M2318" s="50">
        <f>VLOOKUP($A2318,'FtMyers GTs Retir 8-15'!$A:$W,21,0)</f>
        <v>4021.91</v>
      </c>
      <c r="N2318" s="50">
        <f>VLOOKUP($A2318,'FtMyers GTs Retir 8-15'!$A:$W,22,0)</f>
        <v>4021.91</v>
      </c>
      <c r="O2318" s="50">
        <f>VLOOKUP($A2318,'FtMyers GTs Retir 8-15'!$A:$W,23,0)</f>
        <v>0</v>
      </c>
      <c r="P2318" s="50">
        <f t="shared" si="38"/>
        <v>0</v>
      </c>
      <c r="Q2318" s="50"/>
      <c r="R2318" s="50"/>
    </row>
    <row r="2319" spans="1:18" s="46" customFormat="1" x14ac:dyDescent="0.25">
      <c r="A2319" s="46">
        <v>52806</v>
      </c>
      <c r="B2319" s="47" t="s">
        <v>16</v>
      </c>
      <c r="C2319" s="47" t="s">
        <v>17</v>
      </c>
      <c r="D2319" s="47" t="s">
        <v>71</v>
      </c>
      <c r="E2319" s="47" t="s">
        <v>28</v>
      </c>
      <c r="F2319" s="48">
        <v>27211</v>
      </c>
      <c r="G2319" s="48">
        <v>27211</v>
      </c>
      <c r="H2319" s="47" t="s">
        <v>20</v>
      </c>
      <c r="I2319" s="47" t="s">
        <v>48</v>
      </c>
      <c r="J2319" s="47" t="s">
        <v>275</v>
      </c>
      <c r="K2319" s="47" t="s">
        <v>23</v>
      </c>
      <c r="L2319" s="19">
        <v>42217</v>
      </c>
      <c r="M2319" s="50">
        <f>VLOOKUP($A2319,'FtMyers GTs Retir 8-15'!$A:$W,21,0)</f>
        <v>9847</v>
      </c>
      <c r="N2319" s="50">
        <f>VLOOKUP($A2319,'FtMyers GTs Retir 8-15'!$A:$W,22,0)</f>
        <v>9847</v>
      </c>
      <c r="O2319" s="50">
        <f>VLOOKUP($A2319,'FtMyers GTs Retir 8-15'!$A:$W,23,0)</f>
        <v>0</v>
      </c>
      <c r="P2319" s="50">
        <f t="shared" si="38"/>
        <v>0</v>
      </c>
      <c r="Q2319" s="50"/>
      <c r="R2319" s="50"/>
    </row>
    <row r="2320" spans="1:18" s="46" customFormat="1" x14ac:dyDescent="0.25">
      <c r="A2320" s="46">
        <v>52827</v>
      </c>
      <c r="B2320" s="47" t="s">
        <v>16</v>
      </c>
      <c r="C2320" s="47" t="s">
        <v>17</v>
      </c>
      <c r="D2320" s="47" t="s">
        <v>71</v>
      </c>
      <c r="E2320" s="47" t="s">
        <v>28</v>
      </c>
      <c r="F2320" s="48">
        <v>27211</v>
      </c>
      <c r="G2320" s="48">
        <v>27211</v>
      </c>
      <c r="H2320" s="47" t="s">
        <v>20</v>
      </c>
      <c r="I2320" s="47" t="s">
        <v>48</v>
      </c>
      <c r="J2320" s="47" t="s">
        <v>276</v>
      </c>
      <c r="K2320" s="47" t="s">
        <v>23</v>
      </c>
      <c r="L2320" s="19">
        <v>42217</v>
      </c>
      <c r="M2320" s="50">
        <f>VLOOKUP($A2320,'FtMyers GTs Retir 8-15'!$A:$W,21,0)</f>
        <v>5878.08</v>
      </c>
      <c r="N2320" s="50">
        <f>VLOOKUP($A2320,'FtMyers GTs Retir 8-15'!$A:$W,22,0)</f>
        <v>5878.08</v>
      </c>
      <c r="O2320" s="50">
        <f>VLOOKUP($A2320,'FtMyers GTs Retir 8-15'!$A:$W,23,0)</f>
        <v>0</v>
      </c>
      <c r="P2320" s="50">
        <f t="shared" si="38"/>
        <v>0</v>
      </c>
      <c r="Q2320" s="50"/>
      <c r="R2320" s="50"/>
    </row>
    <row r="2321" spans="1:18" s="46" customFormat="1" x14ac:dyDescent="0.25">
      <c r="A2321" s="46">
        <v>52828</v>
      </c>
      <c r="B2321" s="47" t="s">
        <v>16</v>
      </c>
      <c r="C2321" s="47" t="s">
        <v>17</v>
      </c>
      <c r="D2321" s="47" t="s">
        <v>71</v>
      </c>
      <c r="E2321" s="47" t="s">
        <v>80</v>
      </c>
      <c r="F2321" s="48">
        <v>29037</v>
      </c>
      <c r="G2321" s="48">
        <v>29037</v>
      </c>
      <c r="H2321" s="47" t="s">
        <v>20</v>
      </c>
      <c r="I2321" s="47" t="s">
        <v>48</v>
      </c>
      <c r="J2321" s="47" t="s">
        <v>276</v>
      </c>
      <c r="K2321" s="47" t="s">
        <v>23</v>
      </c>
      <c r="L2321" s="19">
        <v>42217</v>
      </c>
      <c r="M2321" s="50">
        <f>VLOOKUP($A2321,'FtMyers GTs Retir 8-15'!$A:$W,21,0)</f>
        <v>5212</v>
      </c>
      <c r="N2321" s="50">
        <f>VLOOKUP($A2321,'FtMyers GTs Retir 8-15'!$A:$W,22,0)</f>
        <v>5212</v>
      </c>
      <c r="O2321" s="50">
        <f>VLOOKUP($A2321,'FtMyers GTs Retir 8-15'!$A:$W,23,0)</f>
        <v>0</v>
      </c>
      <c r="P2321" s="50">
        <f t="shared" si="38"/>
        <v>0</v>
      </c>
      <c r="Q2321" s="50"/>
      <c r="R2321" s="50"/>
    </row>
    <row r="2322" spans="1:18" s="46" customFormat="1" x14ac:dyDescent="0.25">
      <c r="A2322" s="46">
        <v>53019</v>
      </c>
      <c r="B2322" s="47" t="s">
        <v>16</v>
      </c>
      <c r="C2322" s="47" t="s">
        <v>17</v>
      </c>
      <c r="D2322" s="47" t="s">
        <v>71</v>
      </c>
      <c r="E2322" s="47" t="s">
        <v>28</v>
      </c>
      <c r="F2322" s="48">
        <v>27211</v>
      </c>
      <c r="G2322" s="48">
        <v>27211</v>
      </c>
      <c r="H2322" s="47" t="s">
        <v>20</v>
      </c>
      <c r="I2322" s="47" t="s">
        <v>48</v>
      </c>
      <c r="J2322" s="47" t="s">
        <v>280</v>
      </c>
      <c r="K2322" s="47" t="s">
        <v>23</v>
      </c>
      <c r="L2322" s="19">
        <v>42217</v>
      </c>
      <c r="M2322" s="50">
        <f>VLOOKUP($A2322,'FtMyers GTs Retir 8-15'!$A:$W,21,0)</f>
        <v>13776.83</v>
      </c>
      <c r="N2322" s="50">
        <f>VLOOKUP($A2322,'FtMyers GTs Retir 8-15'!$A:$W,22,0)</f>
        <v>13776.83</v>
      </c>
      <c r="O2322" s="50">
        <f>VLOOKUP($A2322,'FtMyers GTs Retir 8-15'!$A:$W,23,0)</f>
        <v>0</v>
      </c>
      <c r="P2322" s="50">
        <f t="shared" si="38"/>
        <v>0</v>
      </c>
      <c r="Q2322" s="50"/>
      <c r="R2322" s="50"/>
    </row>
    <row r="2323" spans="1:18" s="46" customFormat="1" x14ac:dyDescent="0.25">
      <c r="A2323" s="46">
        <v>53040</v>
      </c>
      <c r="B2323" s="47" t="s">
        <v>16</v>
      </c>
      <c r="C2323" s="47" t="s">
        <v>17</v>
      </c>
      <c r="D2323" s="47" t="s">
        <v>71</v>
      </c>
      <c r="E2323" s="47" t="s">
        <v>28</v>
      </c>
      <c r="F2323" s="48">
        <v>27211</v>
      </c>
      <c r="G2323" s="48">
        <v>27211</v>
      </c>
      <c r="H2323" s="47" t="s">
        <v>20</v>
      </c>
      <c r="I2323" s="47" t="s">
        <v>48</v>
      </c>
      <c r="J2323" s="47" t="s">
        <v>282</v>
      </c>
      <c r="K2323" s="47" t="s">
        <v>23</v>
      </c>
      <c r="L2323" s="19">
        <v>42217</v>
      </c>
      <c r="M2323" s="50">
        <f>VLOOKUP($A2323,'FtMyers GTs Retir 8-15'!$A:$W,21,0)</f>
        <v>13776.83</v>
      </c>
      <c r="N2323" s="50">
        <f>VLOOKUP($A2323,'FtMyers GTs Retir 8-15'!$A:$W,22,0)</f>
        <v>13776.83</v>
      </c>
      <c r="O2323" s="50">
        <f>VLOOKUP($A2323,'FtMyers GTs Retir 8-15'!$A:$W,23,0)</f>
        <v>0</v>
      </c>
      <c r="P2323" s="50">
        <f t="shared" si="38"/>
        <v>0</v>
      </c>
      <c r="Q2323" s="50"/>
      <c r="R2323" s="50"/>
    </row>
    <row r="2324" spans="1:18" s="46" customFormat="1" x14ac:dyDescent="0.25">
      <c r="A2324" s="46">
        <v>53053</v>
      </c>
      <c r="B2324" s="47" t="s">
        <v>16</v>
      </c>
      <c r="C2324" s="47" t="s">
        <v>17</v>
      </c>
      <c r="D2324" s="47" t="s">
        <v>71</v>
      </c>
      <c r="E2324" s="47" t="s">
        <v>28</v>
      </c>
      <c r="F2324" s="48">
        <v>27211</v>
      </c>
      <c r="G2324" s="48">
        <v>27211</v>
      </c>
      <c r="H2324" s="47" t="s">
        <v>20</v>
      </c>
      <c r="I2324" s="47" t="s">
        <v>48</v>
      </c>
      <c r="J2324" s="47" t="s">
        <v>283</v>
      </c>
      <c r="K2324" s="47" t="s">
        <v>23</v>
      </c>
      <c r="L2324" s="19">
        <v>42217</v>
      </c>
      <c r="M2324" s="50">
        <f>VLOOKUP($A2324,'FtMyers GTs Retir 8-15'!$A:$W,21,0)</f>
        <v>27553.67</v>
      </c>
      <c r="N2324" s="50">
        <f>VLOOKUP($A2324,'FtMyers GTs Retir 8-15'!$A:$W,22,0)</f>
        <v>27553.67</v>
      </c>
      <c r="O2324" s="50">
        <f>VLOOKUP($A2324,'FtMyers GTs Retir 8-15'!$A:$W,23,0)</f>
        <v>0</v>
      </c>
      <c r="P2324" s="50">
        <f t="shared" si="38"/>
        <v>0</v>
      </c>
      <c r="Q2324" s="50"/>
      <c r="R2324" s="50"/>
    </row>
    <row r="2325" spans="1:18" s="46" customFormat="1" x14ac:dyDescent="0.25">
      <c r="A2325" s="46">
        <v>53069</v>
      </c>
      <c r="B2325" s="47" t="s">
        <v>16</v>
      </c>
      <c r="C2325" s="47" t="s">
        <v>17</v>
      </c>
      <c r="D2325" s="47" t="s">
        <v>71</v>
      </c>
      <c r="E2325" s="47" t="s">
        <v>190</v>
      </c>
      <c r="F2325" s="48">
        <v>36342</v>
      </c>
      <c r="G2325" s="48">
        <v>36342</v>
      </c>
      <c r="H2325" s="47" t="s">
        <v>20</v>
      </c>
      <c r="I2325" s="47" t="s">
        <v>48</v>
      </c>
      <c r="J2325" s="47" t="s">
        <v>285</v>
      </c>
      <c r="K2325" s="47" t="s">
        <v>23</v>
      </c>
      <c r="L2325" s="19">
        <v>42217</v>
      </c>
      <c r="M2325" s="50">
        <f>VLOOKUP($A2325,'FtMyers GTs Retir 8-15'!$A:$W,21,0)</f>
        <v>106827.92</v>
      </c>
      <c r="N2325" s="50">
        <f>VLOOKUP($A2325,'FtMyers GTs Retir 8-15'!$A:$W,22,0)</f>
        <v>75584.243112053329</v>
      </c>
      <c r="O2325" s="50">
        <f>VLOOKUP($A2325,'FtMyers GTs Retir 8-15'!$A:$W,23,0)</f>
        <v>31243.676887946669</v>
      </c>
      <c r="P2325" s="50">
        <f t="shared" si="38"/>
        <v>0</v>
      </c>
      <c r="Q2325" s="50"/>
      <c r="R2325" s="50"/>
    </row>
    <row r="2326" spans="1:18" s="46" customFormat="1" x14ac:dyDescent="0.25">
      <c r="A2326" s="46">
        <v>53080</v>
      </c>
      <c r="B2326" s="47" t="s">
        <v>16</v>
      </c>
      <c r="C2326" s="47" t="s">
        <v>17</v>
      </c>
      <c r="D2326" s="47" t="s">
        <v>71</v>
      </c>
      <c r="E2326" s="47" t="s">
        <v>72</v>
      </c>
      <c r="F2326" s="48">
        <v>37226</v>
      </c>
      <c r="G2326" s="48">
        <v>37073</v>
      </c>
      <c r="H2326" s="47" t="s">
        <v>20</v>
      </c>
      <c r="I2326" s="47" t="s">
        <v>48</v>
      </c>
      <c r="J2326" s="47" t="s">
        <v>287</v>
      </c>
      <c r="K2326" s="47" t="s">
        <v>23</v>
      </c>
      <c r="L2326" s="19">
        <v>42217</v>
      </c>
      <c r="M2326" s="50">
        <f>VLOOKUP($A2326,'FtMyers GTs Retir 8-15'!$A:$W,21,0)</f>
        <v>218881.39</v>
      </c>
      <c r="N2326" s="50">
        <f>VLOOKUP($A2326,'FtMyers GTs Retir 8-15'!$A:$W,22,0)</f>
        <v>135642.9132364367</v>
      </c>
      <c r="O2326" s="50">
        <f>VLOOKUP($A2326,'FtMyers GTs Retir 8-15'!$A:$W,23,0)</f>
        <v>83238.476763563318</v>
      </c>
      <c r="P2326" s="50">
        <f t="shared" si="38"/>
        <v>0</v>
      </c>
      <c r="Q2326" s="50"/>
      <c r="R2326" s="50"/>
    </row>
    <row r="2327" spans="1:18" s="46" customFormat="1" x14ac:dyDescent="0.25">
      <c r="A2327" s="46">
        <v>53086</v>
      </c>
      <c r="B2327" s="47" t="s">
        <v>16</v>
      </c>
      <c r="C2327" s="47" t="s">
        <v>17</v>
      </c>
      <c r="D2327" s="47" t="s">
        <v>71</v>
      </c>
      <c r="E2327" s="47" t="s">
        <v>28</v>
      </c>
      <c r="F2327" s="48">
        <v>27211</v>
      </c>
      <c r="G2327" s="48">
        <v>27211</v>
      </c>
      <c r="H2327" s="47" t="s">
        <v>20</v>
      </c>
      <c r="I2327" s="47" t="s">
        <v>48</v>
      </c>
      <c r="J2327" s="47" t="s">
        <v>52</v>
      </c>
      <c r="K2327" s="47" t="s">
        <v>23</v>
      </c>
      <c r="L2327" s="19">
        <v>42217</v>
      </c>
      <c r="M2327" s="50">
        <f>VLOOKUP($A2327,'FtMyers GTs Retir 8-15'!$A:$W,21,0)</f>
        <v>44085.919999999998</v>
      </c>
      <c r="N2327" s="50">
        <f>VLOOKUP($A2327,'FtMyers GTs Retir 8-15'!$A:$W,22,0)</f>
        <v>44085.919999999998</v>
      </c>
      <c r="O2327" s="50">
        <f>VLOOKUP($A2327,'FtMyers GTs Retir 8-15'!$A:$W,23,0)</f>
        <v>0</v>
      </c>
      <c r="P2327" s="50">
        <f t="shared" si="38"/>
        <v>0</v>
      </c>
      <c r="Q2327" s="50"/>
      <c r="R2327" s="50"/>
    </row>
    <row r="2328" spans="1:18" s="46" customFormat="1" x14ac:dyDescent="0.25">
      <c r="A2328" s="46">
        <v>53106</v>
      </c>
      <c r="B2328" s="47" t="s">
        <v>16</v>
      </c>
      <c r="C2328" s="47" t="s">
        <v>17</v>
      </c>
      <c r="D2328" s="47" t="s">
        <v>71</v>
      </c>
      <c r="E2328" s="47" t="s">
        <v>28</v>
      </c>
      <c r="F2328" s="48">
        <v>27211</v>
      </c>
      <c r="G2328" s="48">
        <v>27211</v>
      </c>
      <c r="H2328" s="47" t="s">
        <v>20</v>
      </c>
      <c r="I2328" s="47" t="s">
        <v>48</v>
      </c>
      <c r="J2328" s="47" t="s">
        <v>288</v>
      </c>
      <c r="K2328" s="47" t="s">
        <v>23</v>
      </c>
      <c r="L2328" s="19">
        <v>42217</v>
      </c>
      <c r="M2328" s="50">
        <f>VLOOKUP($A2328,'FtMyers GTs Retir 8-15'!$A:$W,21,0)</f>
        <v>2755.37</v>
      </c>
      <c r="N2328" s="50">
        <f>VLOOKUP($A2328,'FtMyers GTs Retir 8-15'!$A:$W,22,0)</f>
        <v>2755.37</v>
      </c>
      <c r="O2328" s="50">
        <f>VLOOKUP($A2328,'FtMyers GTs Retir 8-15'!$A:$W,23,0)</f>
        <v>0</v>
      </c>
      <c r="P2328" s="50">
        <f t="shared" si="38"/>
        <v>0</v>
      </c>
      <c r="Q2328" s="50"/>
      <c r="R2328" s="50"/>
    </row>
    <row r="2329" spans="1:18" s="46" customFormat="1" x14ac:dyDescent="0.25">
      <c r="A2329" s="46">
        <v>53111</v>
      </c>
      <c r="B2329" s="47" t="s">
        <v>16</v>
      </c>
      <c r="C2329" s="47" t="s">
        <v>17</v>
      </c>
      <c r="D2329" s="47" t="s">
        <v>71</v>
      </c>
      <c r="E2329" s="47" t="s">
        <v>28</v>
      </c>
      <c r="F2329" s="48">
        <v>27211</v>
      </c>
      <c r="G2329" s="48">
        <v>27211</v>
      </c>
      <c r="H2329" s="47" t="s">
        <v>20</v>
      </c>
      <c r="I2329" s="47" t="s">
        <v>48</v>
      </c>
      <c r="J2329" s="47" t="s">
        <v>289</v>
      </c>
      <c r="K2329" s="47" t="s">
        <v>23</v>
      </c>
      <c r="L2329" s="19">
        <v>42217</v>
      </c>
      <c r="M2329" s="50">
        <f>VLOOKUP($A2329,'FtMyers GTs Retir 8-15'!$A:$W,21,0)</f>
        <v>11021.48</v>
      </c>
      <c r="N2329" s="50">
        <f>VLOOKUP($A2329,'FtMyers GTs Retir 8-15'!$A:$W,22,0)</f>
        <v>11021.48</v>
      </c>
      <c r="O2329" s="50">
        <f>VLOOKUP($A2329,'FtMyers GTs Retir 8-15'!$A:$W,23,0)</f>
        <v>0</v>
      </c>
      <c r="P2329" s="50">
        <f t="shared" si="38"/>
        <v>0</v>
      </c>
      <c r="Q2329" s="50"/>
      <c r="R2329" s="50"/>
    </row>
    <row r="2330" spans="1:18" s="46" customFormat="1" x14ac:dyDescent="0.25">
      <c r="A2330" s="46">
        <v>53114</v>
      </c>
      <c r="B2330" s="47" t="s">
        <v>16</v>
      </c>
      <c r="C2330" s="47" t="s">
        <v>17</v>
      </c>
      <c r="D2330" s="47" t="s">
        <v>71</v>
      </c>
      <c r="E2330" s="47" t="s">
        <v>28</v>
      </c>
      <c r="F2330" s="48">
        <v>27211</v>
      </c>
      <c r="G2330" s="48">
        <v>27211</v>
      </c>
      <c r="H2330" s="47" t="s">
        <v>20</v>
      </c>
      <c r="I2330" s="47" t="s">
        <v>48</v>
      </c>
      <c r="J2330" s="47" t="s">
        <v>290</v>
      </c>
      <c r="K2330" s="47" t="s">
        <v>23</v>
      </c>
      <c r="L2330" s="19">
        <v>42217</v>
      </c>
      <c r="M2330" s="50">
        <f>VLOOKUP($A2330,'FtMyers GTs Retir 8-15'!$A:$W,21,0)</f>
        <v>55107.4</v>
      </c>
      <c r="N2330" s="50">
        <f>VLOOKUP($A2330,'FtMyers GTs Retir 8-15'!$A:$W,22,0)</f>
        <v>55107.4</v>
      </c>
      <c r="O2330" s="50">
        <f>VLOOKUP($A2330,'FtMyers GTs Retir 8-15'!$A:$W,23,0)</f>
        <v>0</v>
      </c>
      <c r="P2330" s="50">
        <f t="shared" si="38"/>
        <v>0</v>
      </c>
      <c r="Q2330" s="50"/>
      <c r="R2330" s="50"/>
    </row>
    <row r="2331" spans="1:18" s="46" customFormat="1" x14ac:dyDescent="0.25">
      <c r="A2331" s="46">
        <v>53145</v>
      </c>
      <c r="B2331" s="47" t="s">
        <v>16</v>
      </c>
      <c r="C2331" s="47" t="s">
        <v>17</v>
      </c>
      <c r="D2331" s="47" t="s">
        <v>71</v>
      </c>
      <c r="E2331" s="47" t="s">
        <v>28</v>
      </c>
      <c r="F2331" s="48">
        <v>27211</v>
      </c>
      <c r="G2331" s="48">
        <v>27211</v>
      </c>
      <c r="H2331" s="47" t="s">
        <v>20</v>
      </c>
      <c r="I2331" s="47" t="s">
        <v>48</v>
      </c>
      <c r="J2331" s="47" t="s">
        <v>293</v>
      </c>
      <c r="K2331" s="47" t="s">
        <v>23</v>
      </c>
      <c r="L2331" s="19">
        <v>42217</v>
      </c>
      <c r="M2331" s="50">
        <f>VLOOKUP($A2331,'FtMyers GTs Retir 8-15'!$A:$W,21,0)</f>
        <v>3333.97</v>
      </c>
      <c r="N2331" s="50">
        <f>VLOOKUP($A2331,'FtMyers GTs Retir 8-15'!$A:$W,22,0)</f>
        <v>3333.97</v>
      </c>
      <c r="O2331" s="50">
        <f>VLOOKUP($A2331,'FtMyers GTs Retir 8-15'!$A:$W,23,0)</f>
        <v>0</v>
      </c>
      <c r="P2331" s="50">
        <f t="shared" si="38"/>
        <v>0</v>
      </c>
      <c r="Q2331" s="50"/>
      <c r="R2331" s="50"/>
    </row>
    <row r="2332" spans="1:18" s="46" customFormat="1" x14ac:dyDescent="0.25">
      <c r="A2332" s="46">
        <v>53281</v>
      </c>
      <c r="B2332" s="47" t="s">
        <v>16</v>
      </c>
      <c r="C2332" s="47" t="s">
        <v>17</v>
      </c>
      <c r="D2332" s="47" t="s">
        <v>71</v>
      </c>
      <c r="E2332" s="47" t="s">
        <v>28</v>
      </c>
      <c r="F2332" s="48">
        <v>27211</v>
      </c>
      <c r="G2332" s="48">
        <v>27211</v>
      </c>
      <c r="H2332" s="47" t="s">
        <v>20</v>
      </c>
      <c r="I2332" s="47" t="s">
        <v>48</v>
      </c>
      <c r="J2332" s="47" t="s">
        <v>306</v>
      </c>
      <c r="K2332" s="47" t="s">
        <v>23</v>
      </c>
      <c r="L2332" s="19">
        <v>42217</v>
      </c>
      <c r="M2332" s="50">
        <f>VLOOKUP($A2332,'FtMyers GTs Retir 8-15'!$A:$W,21,0)</f>
        <v>1653.4</v>
      </c>
      <c r="N2332" s="50">
        <f>VLOOKUP($A2332,'FtMyers GTs Retir 8-15'!$A:$W,22,0)</f>
        <v>1653.4</v>
      </c>
      <c r="O2332" s="50">
        <f>VLOOKUP($A2332,'FtMyers GTs Retir 8-15'!$A:$W,23,0)</f>
        <v>0</v>
      </c>
      <c r="P2332" s="50">
        <f t="shared" si="38"/>
        <v>0</v>
      </c>
      <c r="Q2332" s="50"/>
      <c r="R2332" s="50"/>
    </row>
    <row r="2333" spans="1:18" s="46" customFormat="1" x14ac:dyDescent="0.25">
      <c r="A2333" s="46">
        <v>53288</v>
      </c>
      <c r="B2333" s="47" t="s">
        <v>16</v>
      </c>
      <c r="C2333" s="47" t="s">
        <v>17</v>
      </c>
      <c r="D2333" s="47" t="s">
        <v>71</v>
      </c>
      <c r="E2333" s="47" t="s">
        <v>28</v>
      </c>
      <c r="F2333" s="48">
        <v>27211</v>
      </c>
      <c r="G2333" s="48">
        <v>27211</v>
      </c>
      <c r="H2333" s="47" t="s">
        <v>20</v>
      </c>
      <c r="I2333" s="47" t="s">
        <v>48</v>
      </c>
      <c r="J2333" s="47" t="s">
        <v>307</v>
      </c>
      <c r="K2333" s="47" t="s">
        <v>23</v>
      </c>
      <c r="L2333" s="19">
        <v>42217</v>
      </c>
      <c r="M2333" s="50">
        <f>VLOOKUP($A2333,'FtMyers GTs Retir 8-15'!$A:$W,21,0)</f>
        <v>1102.27</v>
      </c>
      <c r="N2333" s="50">
        <f>VLOOKUP($A2333,'FtMyers GTs Retir 8-15'!$A:$W,22,0)</f>
        <v>1102.27</v>
      </c>
      <c r="O2333" s="50">
        <f>VLOOKUP($A2333,'FtMyers GTs Retir 8-15'!$A:$W,23,0)</f>
        <v>0</v>
      </c>
      <c r="P2333" s="50">
        <f t="shared" si="38"/>
        <v>0</v>
      </c>
      <c r="Q2333" s="50"/>
      <c r="R2333" s="50"/>
    </row>
    <row r="2334" spans="1:18" s="46" customFormat="1" x14ac:dyDescent="0.25">
      <c r="A2334" s="46">
        <v>53498</v>
      </c>
      <c r="B2334" s="47" t="s">
        <v>16</v>
      </c>
      <c r="C2334" s="47" t="s">
        <v>17</v>
      </c>
      <c r="D2334" s="47" t="s">
        <v>309</v>
      </c>
      <c r="E2334" s="47" t="s">
        <v>28</v>
      </c>
      <c r="F2334" s="48">
        <v>27211</v>
      </c>
      <c r="G2334" s="48">
        <v>27211</v>
      </c>
      <c r="H2334" s="47" t="s">
        <v>20</v>
      </c>
      <c r="I2334" s="47" t="s">
        <v>55</v>
      </c>
      <c r="J2334" s="47" t="s">
        <v>56</v>
      </c>
      <c r="K2334" s="47" t="s">
        <v>23</v>
      </c>
      <c r="L2334" s="19">
        <v>42217</v>
      </c>
      <c r="M2334" s="50">
        <f>VLOOKUP($A2334,'FtMyers GTs Retir 8-15'!$A:$W,21,0)</f>
        <v>42013.8</v>
      </c>
      <c r="N2334" s="50">
        <f>VLOOKUP($A2334,'FtMyers GTs Retir 8-15'!$A:$W,22,0)</f>
        <v>42013.8</v>
      </c>
      <c r="O2334" s="50">
        <f>VLOOKUP($A2334,'FtMyers GTs Retir 8-15'!$A:$W,23,0)</f>
        <v>0</v>
      </c>
      <c r="P2334" s="50">
        <f t="shared" si="38"/>
        <v>0</v>
      </c>
      <c r="Q2334" s="50"/>
      <c r="R2334" s="50"/>
    </row>
    <row r="2335" spans="1:18" s="46" customFormat="1" x14ac:dyDescent="0.25">
      <c r="A2335" s="46">
        <v>53504</v>
      </c>
      <c r="B2335" s="47" t="s">
        <v>16</v>
      </c>
      <c r="C2335" s="47" t="s">
        <v>17</v>
      </c>
      <c r="D2335" s="47" t="s">
        <v>309</v>
      </c>
      <c r="E2335" s="47" t="s">
        <v>28</v>
      </c>
      <c r="F2335" s="48">
        <v>27211</v>
      </c>
      <c r="G2335" s="48">
        <v>27211</v>
      </c>
      <c r="H2335" s="47" t="s">
        <v>20</v>
      </c>
      <c r="I2335" s="47" t="s">
        <v>55</v>
      </c>
      <c r="J2335" s="47" t="s">
        <v>313</v>
      </c>
      <c r="K2335" s="47" t="s">
        <v>23</v>
      </c>
      <c r="L2335" s="19">
        <v>42217</v>
      </c>
      <c r="M2335" s="50">
        <f>VLOOKUP($A2335,'FtMyers GTs Retir 8-15'!$A:$W,21,0)</f>
        <v>10503.45</v>
      </c>
      <c r="N2335" s="50">
        <f>VLOOKUP($A2335,'FtMyers GTs Retir 8-15'!$A:$W,22,0)</f>
        <v>10503.45</v>
      </c>
      <c r="O2335" s="50">
        <f>VLOOKUP($A2335,'FtMyers GTs Retir 8-15'!$A:$W,23,0)</f>
        <v>0</v>
      </c>
      <c r="P2335" s="50">
        <f t="shared" si="38"/>
        <v>0</v>
      </c>
      <c r="Q2335" s="50"/>
      <c r="R2335" s="50"/>
    </row>
    <row r="2336" spans="1:18" s="46" customFormat="1" x14ac:dyDescent="0.25">
      <c r="A2336" s="46">
        <v>53521</v>
      </c>
      <c r="B2336" s="47" t="s">
        <v>16</v>
      </c>
      <c r="C2336" s="47" t="s">
        <v>17</v>
      </c>
      <c r="D2336" s="47" t="s">
        <v>309</v>
      </c>
      <c r="E2336" s="47" t="s">
        <v>28</v>
      </c>
      <c r="F2336" s="48">
        <v>27211</v>
      </c>
      <c r="G2336" s="48">
        <v>27211</v>
      </c>
      <c r="H2336" s="47" t="s">
        <v>20</v>
      </c>
      <c r="I2336" s="47" t="s">
        <v>55</v>
      </c>
      <c r="J2336" s="47" t="s">
        <v>314</v>
      </c>
      <c r="K2336" s="47" t="s">
        <v>23</v>
      </c>
      <c r="L2336" s="19">
        <v>42217</v>
      </c>
      <c r="M2336" s="50">
        <f>VLOOKUP($A2336,'FtMyers GTs Retir 8-15'!$A:$W,21,0)</f>
        <v>172859.49</v>
      </c>
      <c r="N2336" s="50">
        <f>VLOOKUP($A2336,'FtMyers GTs Retir 8-15'!$A:$W,22,0)</f>
        <v>172859.49</v>
      </c>
      <c r="O2336" s="50">
        <f>VLOOKUP($A2336,'FtMyers GTs Retir 8-15'!$A:$W,23,0)</f>
        <v>0</v>
      </c>
      <c r="P2336" s="50">
        <f t="shared" si="38"/>
        <v>0</v>
      </c>
      <c r="Q2336" s="50"/>
      <c r="R2336" s="50"/>
    </row>
    <row r="2337" spans="1:18" s="46" customFormat="1" x14ac:dyDescent="0.25">
      <c r="A2337" s="46">
        <v>53562</v>
      </c>
      <c r="B2337" s="47" t="s">
        <v>16</v>
      </c>
      <c r="C2337" s="47" t="s">
        <v>17</v>
      </c>
      <c r="D2337" s="47" t="s">
        <v>309</v>
      </c>
      <c r="E2337" s="47" t="s">
        <v>28</v>
      </c>
      <c r="F2337" s="48">
        <v>27211</v>
      </c>
      <c r="G2337" s="48">
        <v>27211</v>
      </c>
      <c r="H2337" s="47" t="s">
        <v>20</v>
      </c>
      <c r="I2337" s="47" t="s">
        <v>55</v>
      </c>
      <c r="J2337" s="47" t="s">
        <v>316</v>
      </c>
      <c r="K2337" s="47" t="s">
        <v>23</v>
      </c>
      <c r="L2337" s="19">
        <v>42217</v>
      </c>
      <c r="M2337" s="50">
        <f>VLOOKUP($A2337,'FtMyers GTs Retir 8-15'!$A:$W,21,0)</f>
        <v>365459.37</v>
      </c>
      <c r="N2337" s="50">
        <f>VLOOKUP($A2337,'FtMyers GTs Retir 8-15'!$A:$W,22,0)</f>
        <v>365459.37</v>
      </c>
      <c r="O2337" s="50">
        <f>VLOOKUP($A2337,'FtMyers GTs Retir 8-15'!$A:$W,23,0)</f>
        <v>0</v>
      </c>
      <c r="P2337" s="50">
        <f t="shared" si="38"/>
        <v>0</v>
      </c>
      <c r="Q2337" s="50"/>
      <c r="R2337" s="50"/>
    </row>
    <row r="2338" spans="1:18" s="46" customFormat="1" x14ac:dyDescent="0.25">
      <c r="A2338" s="46">
        <v>53620</v>
      </c>
      <c r="B2338" s="47" t="s">
        <v>16</v>
      </c>
      <c r="C2338" s="47" t="s">
        <v>17</v>
      </c>
      <c r="D2338" s="47" t="s">
        <v>309</v>
      </c>
      <c r="E2338" s="47" t="s">
        <v>28</v>
      </c>
      <c r="F2338" s="48">
        <v>27211</v>
      </c>
      <c r="G2338" s="48">
        <v>27211</v>
      </c>
      <c r="H2338" s="47" t="s">
        <v>20</v>
      </c>
      <c r="I2338" s="47" t="s">
        <v>55</v>
      </c>
      <c r="J2338" s="47" t="s">
        <v>319</v>
      </c>
      <c r="K2338" s="47" t="s">
        <v>23</v>
      </c>
      <c r="L2338" s="19">
        <v>42217</v>
      </c>
      <c r="M2338" s="50">
        <f>VLOOKUP($A2338,'FtMyers GTs Retir 8-15'!$A:$W,21,0)</f>
        <v>680766.23</v>
      </c>
      <c r="N2338" s="50">
        <f>VLOOKUP($A2338,'FtMyers GTs Retir 8-15'!$A:$W,22,0)</f>
        <v>680766.23</v>
      </c>
      <c r="O2338" s="50">
        <f>VLOOKUP($A2338,'FtMyers GTs Retir 8-15'!$A:$W,23,0)</f>
        <v>0</v>
      </c>
      <c r="P2338" s="50">
        <f t="shared" si="38"/>
        <v>0</v>
      </c>
      <c r="Q2338" s="50"/>
      <c r="R2338" s="50"/>
    </row>
    <row r="2339" spans="1:18" s="46" customFormat="1" x14ac:dyDescent="0.25">
      <c r="A2339" s="46">
        <v>53639</v>
      </c>
      <c r="B2339" s="47" t="s">
        <v>16</v>
      </c>
      <c r="C2339" s="47" t="s">
        <v>17</v>
      </c>
      <c r="D2339" s="47" t="s">
        <v>309</v>
      </c>
      <c r="E2339" s="47" t="s">
        <v>28</v>
      </c>
      <c r="F2339" s="48">
        <v>27211</v>
      </c>
      <c r="G2339" s="48">
        <v>27211</v>
      </c>
      <c r="H2339" s="47" t="s">
        <v>20</v>
      </c>
      <c r="I2339" s="47" t="s">
        <v>55</v>
      </c>
      <c r="J2339" s="47" t="s">
        <v>320</v>
      </c>
      <c r="K2339" s="47" t="s">
        <v>23</v>
      </c>
      <c r="L2339" s="19">
        <v>42217</v>
      </c>
      <c r="M2339" s="50">
        <f>VLOOKUP($A2339,'FtMyers GTs Retir 8-15'!$A:$W,21,0)</f>
        <v>35011.5</v>
      </c>
      <c r="N2339" s="50">
        <f>VLOOKUP($A2339,'FtMyers GTs Retir 8-15'!$A:$W,22,0)</f>
        <v>35011.5</v>
      </c>
      <c r="O2339" s="50">
        <f>VLOOKUP($A2339,'FtMyers GTs Retir 8-15'!$A:$W,23,0)</f>
        <v>0</v>
      </c>
      <c r="P2339" s="50">
        <f t="shared" si="38"/>
        <v>0</v>
      </c>
      <c r="Q2339" s="50"/>
      <c r="R2339" s="50"/>
    </row>
    <row r="2340" spans="1:18" s="46" customFormat="1" x14ac:dyDescent="0.25">
      <c r="A2340" s="46">
        <v>53640</v>
      </c>
      <c r="B2340" s="47" t="s">
        <v>16</v>
      </c>
      <c r="C2340" s="47" t="s">
        <v>17</v>
      </c>
      <c r="D2340" s="47" t="s">
        <v>309</v>
      </c>
      <c r="E2340" s="47" t="s">
        <v>189</v>
      </c>
      <c r="F2340" s="48">
        <v>35247</v>
      </c>
      <c r="G2340" s="48">
        <v>35247</v>
      </c>
      <c r="H2340" s="47" t="s">
        <v>20</v>
      </c>
      <c r="I2340" s="47" t="s">
        <v>55</v>
      </c>
      <c r="J2340" s="47" t="s">
        <v>320</v>
      </c>
      <c r="K2340" s="47" t="s">
        <v>23</v>
      </c>
      <c r="L2340" s="19">
        <v>42217</v>
      </c>
      <c r="M2340" s="50">
        <f>VLOOKUP($A2340,'FtMyers GTs Retir 8-15'!$A:$W,21,0)</f>
        <v>35011</v>
      </c>
      <c r="N2340" s="50">
        <f>VLOOKUP($A2340,'FtMyers GTs Retir 8-15'!$A:$W,22,0)</f>
        <v>35011</v>
      </c>
      <c r="O2340" s="50">
        <f>VLOOKUP($A2340,'FtMyers GTs Retir 8-15'!$A:$W,23,0)</f>
        <v>0</v>
      </c>
      <c r="P2340" s="50">
        <f t="shared" si="38"/>
        <v>0</v>
      </c>
      <c r="Q2340" s="50"/>
      <c r="R2340" s="50"/>
    </row>
    <row r="2341" spans="1:18" s="46" customFormat="1" x14ac:dyDescent="0.25">
      <c r="A2341" s="46">
        <v>53648</v>
      </c>
      <c r="B2341" s="47" t="s">
        <v>16</v>
      </c>
      <c r="C2341" s="47" t="s">
        <v>17</v>
      </c>
      <c r="D2341" s="47" t="s">
        <v>309</v>
      </c>
      <c r="E2341" s="47" t="s">
        <v>28</v>
      </c>
      <c r="F2341" s="48">
        <v>27211</v>
      </c>
      <c r="G2341" s="48">
        <v>27211</v>
      </c>
      <c r="H2341" s="47" t="s">
        <v>20</v>
      </c>
      <c r="I2341" s="47" t="s">
        <v>55</v>
      </c>
      <c r="J2341" s="47" t="s">
        <v>321</v>
      </c>
      <c r="K2341" s="47" t="s">
        <v>23</v>
      </c>
      <c r="L2341" s="19">
        <v>42217</v>
      </c>
      <c r="M2341" s="50">
        <f>VLOOKUP($A2341,'FtMyers GTs Retir 8-15'!$A:$W,21,0)</f>
        <v>26258.62</v>
      </c>
      <c r="N2341" s="50">
        <f>VLOOKUP($A2341,'FtMyers GTs Retir 8-15'!$A:$W,22,0)</f>
        <v>26258.62</v>
      </c>
      <c r="O2341" s="50">
        <f>VLOOKUP($A2341,'FtMyers GTs Retir 8-15'!$A:$W,23,0)</f>
        <v>0</v>
      </c>
      <c r="P2341" s="50">
        <f t="shared" si="38"/>
        <v>0</v>
      </c>
      <c r="Q2341" s="50"/>
      <c r="R2341" s="50"/>
    </row>
    <row r="2342" spans="1:18" s="46" customFormat="1" x14ac:dyDescent="0.25">
      <c r="A2342" s="46">
        <v>53673</v>
      </c>
      <c r="B2342" s="47" t="s">
        <v>16</v>
      </c>
      <c r="C2342" s="47" t="s">
        <v>17</v>
      </c>
      <c r="D2342" s="47" t="s">
        <v>309</v>
      </c>
      <c r="E2342" s="47" t="s">
        <v>28</v>
      </c>
      <c r="F2342" s="48">
        <v>27211</v>
      </c>
      <c r="G2342" s="48">
        <v>27211</v>
      </c>
      <c r="H2342" s="47" t="s">
        <v>20</v>
      </c>
      <c r="I2342" s="47" t="s">
        <v>55</v>
      </c>
      <c r="J2342" s="47" t="s">
        <v>323</v>
      </c>
      <c r="K2342" s="47" t="s">
        <v>23</v>
      </c>
      <c r="L2342" s="19">
        <v>42217</v>
      </c>
      <c r="M2342" s="50">
        <f>VLOOKUP($A2342,'FtMyers GTs Retir 8-15'!$A:$W,21,0)</f>
        <v>26258</v>
      </c>
      <c r="N2342" s="50">
        <f>VLOOKUP($A2342,'FtMyers GTs Retir 8-15'!$A:$W,22,0)</f>
        <v>26258</v>
      </c>
      <c r="O2342" s="50">
        <f>VLOOKUP($A2342,'FtMyers GTs Retir 8-15'!$A:$W,23,0)</f>
        <v>0</v>
      </c>
      <c r="P2342" s="50">
        <f t="shared" si="38"/>
        <v>0</v>
      </c>
      <c r="Q2342" s="50"/>
      <c r="R2342" s="50"/>
    </row>
    <row r="2343" spans="1:18" s="46" customFormat="1" x14ac:dyDescent="0.25">
      <c r="A2343" s="46">
        <v>53951</v>
      </c>
      <c r="B2343" s="47" t="s">
        <v>16</v>
      </c>
      <c r="C2343" s="47" t="s">
        <v>17</v>
      </c>
      <c r="D2343" s="47" t="s">
        <v>57</v>
      </c>
      <c r="E2343" s="47" t="s">
        <v>28</v>
      </c>
      <c r="F2343" s="48">
        <v>27211</v>
      </c>
      <c r="G2343" s="48">
        <v>27211</v>
      </c>
      <c r="H2343" s="47" t="s">
        <v>20</v>
      </c>
      <c r="I2343" s="47" t="s">
        <v>59</v>
      </c>
      <c r="J2343" s="47" t="s">
        <v>325</v>
      </c>
      <c r="K2343" s="47" t="s">
        <v>23</v>
      </c>
      <c r="L2343" s="19">
        <v>42217</v>
      </c>
      <c r="M2343" s="50">
        <f>VLOOKUP($A2343,'FtMyers GTs Retir 8-15'!$A:$W,21,0)</f>
        <v>3085.75</v>
      </c>
      <c r="N2343" s="50">
        <f>VLOOKUP($A2343,'FtMyers GTs Retir 8-15'!$A:$W,22,0)</f>
        <v>3085.75</v>
      </c>
      <c r="O2343" s="50">
        <f>VLOOKUP($A2343,'FtMyers GTs Retir 8-15'!$A:$W,23,0)</f>
        <v>0</v>
      </c>
      <c r="P2343" s="50">
        <f t="shared" si="38"/>
        <v>0</v>
      </c>
      <c r="Q2343" s="50"/>
      <c r="R2343" s="50"/>
    </row>
    <row r="2344" spans="1:18" s="46" customFormat="1" x14ac:dyDescent="0.25">
      <c r="A2344" s="46">
        <v>53964</v>
      </c>
      <c r="B2344" s="47" t="s">
        <v>16</v>
      </c>
      <c r="C2344" s="47" t="s">
        <v>17</v>
      </c>
      <c r="D2344" s="47" t="s">
        <v>57</v>
      </c>
      <c r="E2344" s="47" t="s">
        <v>28</v>
      </c>
      <c r="F2344" s="48">
        <v>27211</v>
      </c>
      <c r="G2344" s="48">
        <v>27211</v>
      </c>
      <c r="H2344" s="47" t="s">
        <v>20</v>
      </c>
      <c r="I2344" s="47" t="s">
        <v>59</v>
      </c>
      <c r="J2344" s="47" t="s">
        <v>326</v>
      </c>
      <c r="K2344" s="47" t="s">
        <v>23</v>
      </c>
      <c r="L2344" s="19">
        <v>42217</v>
      </c>
      <c r="M2344" s="50">
        <f>VLOOKUP($A2344,'FtMyers GTs Retir 8-15'!$A:$W,21,0)</f>
        <v>4628.54</v>
      </c>
      <c r="N2344" s="50">
        <f>VLOOKUP($A2344,'FtMyers GTs Retir 8-15'!$A:$W,22,0)</f>
        <v>4628.54</v>
      </c>
      <c r="O2344" s="50">
        <f>VLOOKUP($A2344,'FtMyers GTs Retir 8-15'!$A:$W,23,0)</f>
        <v>0</v>
      </c>
      <c r="P2344" s="50">
        <f t="shared" si="38"/>
        <v>0</v>
      </c>
      <c r="Q2344" s="50"/>
      <c r="R2344" s="50"/>
    </row>
    <row r="2345" spans="1:18" s="46" customFormat="1" x14ac:dyDescent="0.25">
      <c r="A2345" s="46">
        <v>53983</v>
      </c>
      <c r="B2345" s="47" t="s">
        <v>16</v>
      </c>
      <c r="C2345" s="47" t="s">
        <v>17</v>
      </c>
      <c r="D2345" s="47" t="s">
        <v>57</v>
      </c>
      <c r="E2345" s="47" t="s">
        <v>28</v>
      </c>
      <c r="F2345" s="48">
        <v>27211</v>
      </c>
      <c r="G2345" s="48">
        <v>27211</v>
      </c>
      <c r="H2345" s="47" t="s">
        <v>20</v>
      </c>
      <c r="I2345" s="47" t="s">
        <v>59</v>
      </c>
      <c r="J2345" s="47" t="s">
        <v>328</v>
      </c>
      <c r="K2345" s="47" t="s">
        <v>23</v>
      </c>
      <c r="L2345" s="19">
        <v>42217</v>
      </c>
      <c r="M2345" s="50">
        <f>VLOOKUP($A2345,'FtMyers GTs Retir 8-15'!$A:$W,21,0)</f>
        <v>3085.69</v>
      </c>
      <c r="N2345" s="50">
        <f>VLOOKUP($A2345,'FtMyers GTs Retir 8-15'!$A:$W,22,0)</f>
        <v>3085.69</v>
      </c>
      <c r="O2345" s="50">
        <f>VLOOKUP($A2345,'FtMyers GTs Retir 8-15'!$A:$W,23,0)</f>
        <v>0</v>
      </c>
      <c r="P2345" s="50">
        <f t="shared" si="38"/>
        <v>0</v>
      </c>
      <c r="Q2345" s="50"/>
      <c r="R2345" s="50"/>
    </row>
    <row r="2346" spans="1:18" s="46" customFormat="1" x14ac:dyDescent="0.25">
      <c r="A2346" s="46">
        <v>54174</v>
      </c>
      <c r="B2346" s="47" t="s">
        <v>16</v>
      </c>
      <c r="C2346" s="47" t="s">
        <v>17</v>
      </c>
      <c r="D2346" s="47" t="s">
        <v>57</v>
      </c>
      <c r="E2346" s="47" t="s">
        <v>28</v>
      </c>
      <c r="F2346" s="48">
        <v>27211</v>
      </c>
      <c r="G2346" s="48">
        <v>27211</v>
      </c>
      <c r="H2346" s="47" t="s">
        <v>20</v>
      </c>
      <c r="I2346" s="47" t="s">
        <v>59</v>
      </c>
      <c r="J2346" s="47" t="s">
        <v>336</v>
      </c>
      <c r="K2346" s="47" t="s">
        <v>23</v>
      </c>
      <c r="L2346" s="19">
        <v>42217</v>
      </c>
      <c r="M2346" s="50">
        <f>VLOOKUP($A2346,'FtMyers GTs Retir 8-15'!$A:$W,21,0)</f>
        <v>50001</v>
      </c>
      <c r="N2346" s="50">
        <f>VLOOKUP($A2346,'FtMyers GTs Retir 8-15'!$A:$W,22,0)</f>
        <v>50001</v>
      </c>
      <c r="O2346" s="50">
        <f>VLOOKUP($A2346,'FtMyers GTs Retir 8-15'!$A:$W,23,0)</f>
        <v>0</v>
      </c>
      <c r="P2346" s="50">
        <f t="shared" si="38"/>
        <v>0</v>
      </c>
      <c r="Q2346" s="50"/>
      <c r="R2346" s="50"/>
    </row>
    <row r="2347" spans="1:18" s="46" customFormat="1" x14ac:dyDescent="0.25">
      <c r="A2347" s="46">
        <v>54201</v>
      </c>
      <c r="B2347" s="47" t="s">
        <v>16</v>
      </c>
      <c r="C2347" s="47" t="s">
        <v>17</v>
      </c>
      <c r="D2347" s="47" t="s">
        <v>57</v>
      </c>
      <c r="E2347" s="47" t="s">
        <v>28</v>
      </c>
      <c r="F2347" s="48">
        <v>27211</v>
      </c>
      <c r="G2347" s="48">
        <v>27211</v>
      </c>
      <c r="H2347" s="47" t="s">
        <v>20</v>
      </c>
      <c r="I2347" s="47" t="s">
        <v>59</v>
      </c>
      <c r="J2347" s="47" t="s">
        <v>337</v>
      </c>
      <c r="K2347" s="47" t="s">
        <v>23</v>
      </c>
      <c r="L2347" s="19">
        <v>42217</v>
      </c>
      <c r="M2347" s="50">
        <f>VLOOKUP($A2347,'FtMyers GTs Retir 8-15'!$A:$W,21,0)</f>
        <v>55038</v>
      </c>
      <c r="N2347" s="50">
        <f>VLOOKUP($A2347,'FtMyers GTs Retir 8-15'!$A:$W,22,0)</f>
        <v>55038</v>
      </c>
      <c r="O2347" s="50">
        <f>VLOOKUP($A2347,'FtMyers GTs Retir 8-15'!$A:$W,23,0)</f>
        <v>0</v>
      </c>
      <c r="P2347" s="50">
        <f t="shared" si="38"/>
        <v>0</v>
      </c>
      <c r="Q2347" s="50"/>
      <c r="R2347" s="50"/>
    </row>
    <row r="2348" spans="1:18" s="46" customFormat="1" x14ac:dyDescent="0.25">
      <c r="A2348" s="46">
        <v>54232</v>
      </c>
      <c r="B2348" s="47" t="s">
        <v>16</v>
      </c>
      <c r="C2348" s="47" t="s">
        <v>17</v>
      </c>
      <c r="D2348" s="47" t="s">
        <v>57</v>
      </c>
      <c r="E2348" s="47" t="s">
        <v>28</v>
      </c>
      <c r="F2348" s="48">
        <v>27211</v>
      </c>
      <c r="G2348" s="48">
        <v>27211</v>
      </c>
      <c r="H2348" s="47" t="s">
        <v>20</v>
      </c>
      <c r="I2348" s="47" t="s">
        <v>59</v>
      </c>
      <c r="J2348" s="47" t="s">
        <v>339</v>
      </c>
      <c r="K2348" s="47" t="s">
        <v>23</v>
      </c>
      <c r="L2348" s="19">
        <v>42217</v>
      </c>
      <c r="M2348" s="50">
        <f>VLOOKUP($A2348,'FtMyers GTs Retir 8-15'!$A:$W,21,0)</f>
        <v>6454.19</v>
      </c>
      <c r="N2348" s="50">
        <f>VLOOKUP($A2348,'FtMyers GTs Retir 8-15'!$A:$W,22,0)</f>
        <v>6454.19</v>
      </c>
      <c r="O2348" s="50">
        <f>VLOOKUP($A2348,'FtMyers GTs Retir 8-15'!$A:$W,23,0)</f>
        <v>0</v>
      </c>
      <c r="P2348" s="50">
        <f t="shared" si="38"/>
        <v>0</v>
      </c>
      <c r="Q2348" s="50"/>
      <c r="R2348" s="50"/>
    </row>
    <row r="2349" spans="1:18" s="46" customFormat="1" x14ac:dyDescent="0.25">
      <c r="A2349" s="46">
        <v>54249</v>
      </c>
      <c r="B2349" s="47" t="s">
        <v>16</v>
      </c>
      <c r="C2349" s="47" t="s">
        <v>17</v>
      </c>
      <c r="D2349" s="47" t="s">
        <v>57</v>
      </c>
      <c r="E2349" s="47" t="s">
        <v>28</v>
      </c>
      <c r="F2349" s="48">
        <v>27211</v>
      </c>
      <c r="G2349" s="48">
        <v>27211</v>
      </c>
      <c r="H2349" s="47" t="s">
        <v>20</v>
      </c>
      <c r="I2349" s="47" t="s">
        <v>59</v>
      </c>
      <c r="J2349" s="47" t="s">
        <v>340</v>
      </c>
      <c r="K2349" s="47" t="s">
        <v>23</v>
      </c>
      <c r="L2349" s="19">
        <v>42217</v>
      </c>
      <c r="M2349" s="50">
        <f>VLOOKUP($A2349,'FtMyers GTs Retir 8-15'!$A:$W,21,0)</f>
        <v>536.78</v>
      </c>
      <c r="N2349" s="50">
        <f>VLOOKUP($A2349,'FtMyers GTs Retir 8-15'!$A:$W,22,0)</f>
        <v>536.78</v>
      </c>
      <c r="O2349" s="50">
        <f>VLOOKUP($A2349,'FtMyers GTs Retir 8-15'!$A:$W,23,0)</f>
        <v>0</v>
      </c>
      <c r="P2349" s="50">
        <f t="shared" si="38"/>
        <v>0</v>
      </c>
      <c r="Q2349" s="50"/>
      <c r="R2349" s="50"/>
    </row>
    <row r="2350" spans="1:18" s="46" customFormat="1" x14ac:dyDescent="0.25">
      <c r="A2350" s="46">
        <v>54271</v>
      </c>
      <c r="B2350" s="47" t="s">
        <v>16</v>
      </c>
      <c r="C2350" s="47" t="s">
        <v>17</v>
      </c>
      <c r="D2350" s="47" t="s">
        <v>57</v>
      </c>
      <c r="E2350" s="47" t="s">
        <v>28</v>
      </c>
      <c r="F2350" s="48">
        <v>27211</v>
      </c>
      <c r="G2350" s="48">
        <v>27211</v>
      </c>
      <c r="H2350" s="47" t="s">
        <v>20</v>
      </c>
      <c r="I2350" s="47" t="s">
        <v>59</v>
      </c>
      <c r="J2350" s="47" t="s">
        <v>342</v>
      </c>
      <c r="K2350" s="47" t="s">
        <v>23</v>
      </c>
      <c r="L2350" s="19">
        <v>42217</v>
      </c>
      <c r="M2350" s="50">
        <f>VLOOKUP($A2350,'FtMyers GTs Retir 8-15'!$A:$W,21,0)</f>
        <v>6171.5</v>
      </c>
      <c r="N2350" s="50">
        <f>VLOOKUP($A2350,'FtMyers GTs Retir 8-15'!$A:$W,22,0)</f>
        <v>6171.5</v>
      </c>
      <c r="O2350" s="50">
        <f>VLOOKUP($A2350,'FtMyers GTs Retir 8-15'!$A:$W,23,0)</f>
        <v>0</v>
      </c>
      <c r="P2350" s="50">
        <f t="shared" si="38"/>
        <v>0</v>
      </c>
      <c r="Q2350" s="50"/>
      <c r="R2350" s="50"/>
    </row>
    <row r="2351" spans="1:18" s="46" customFormat="1" x14ac:dyDescent="0.25">
      <c r="A2351" s="46">
        <v>54293</v>
      </c>
      <c r="B2351" s="47" t="s">
        <v>16</v>
      </c>
      <c r="C2351" s="47" t="s">
        <v>17</v>
      </c>
      <c r="D2351" s="47" t="s">
        <v>57</v>
      </c>
      <c r="E2351" s="47" t="s">
        <v>28</v>
      </c>
      <c r="F2351" s="48">
        <v>27211</v>
      </c>
      <c r="G2351" s="48">
        <v>27211</v>
      </c>
      <c r="H2351" s="47" t="s">
        <v>20</v>
      </c>
      <c r="I2351" s="47" t="s">
        <v>59</v>
      </c>
      <c r="J2351" s="47" t="s">
        <v>343</v>
      </c>
      <c r="K2351" s="47" t="s">
        <v>23</v>
      </c>
      <c r="L2351" s="19">
        <v>42217</v>
      </c>
      <c r="M2351" s="50">
        <f>VLOOKUP($A2351,'FtMyers GTs Retir 8-15'!$A:$W,21,0)</f>
        <v>2168.86</v>
      </c>
      <c r="N2351" s="50">
        <f>VLOOKUP($A2351,'FtMyers GTs Retir 8-15'!$A:$W,22,0)</f>
        <v>2168.86</v>
      </c>
      <c r="O2351" s="50">
        <f>VLOOKUP($A2351,'FtMyers GTs Retir 8-15'!$A:$W,23,0)</f>
        <v>0</v>
      </c>
      <c r="P2351" s="50">
        <f t="shared" si="38"/>
        <v>0</v>
      </c>
      <c r="Q2351" s="50"/>
      <c r="R2351" s="50"/>
    </row>
    <row r="2352" spans="1:18" s="46" customFormat="1" x14ac:dyDescent="0.25">
      <c r="A2352" s="46">
        <v>54305</v>
      </c>
      <c r="B2352" s="47" t="s">
        <v>16</v>
      </c>
      <c r="C2352" s="47" t="s">
        <v>17</v>
      </c>
      <c r="D2352" s="47" t="s">
        <v>57</v>
      </c>
      <c r="E2352" s="47" t="s">
        <v>28</v>
      </c>
      <c r="F2352" s="48">
        <v>27211</v>
      </c>
      <c r="G2352" s="48">
        <v>27211</v>
      </c>
      <c r="H2352" s="47" t="s">
        <v>20</v>
      </c>
      <c r="I2352" s="47" t="s">
        <v>59</v>
      </c>
      <c r="J2352" s="47" t="s">
        <v>344</v>
      </c>
      <c r="K2352" s="47" t="s">
        <v>23</v>
      </c>
      <c r="L2352" s="19">
        <v>42217</v>
      </c>
      <c r="M2352" s="50">
        <f>VLOOKUP($A2352,'FtMyers GTs Retir 8-15'!$A:$W,21,0)</f>
        <v>3086</v>
      </c>
      <c r="N2352" s="50">
        <f>VLOOKUP($A2352,'FtMyers GTs Retir 8-15'!$A:$W,22,0)</f>
        <v>3086</v>
      </c>
      <c r="O2352" s="50">
        <f>VLOOKUP($A2352,'FtMyers GTs Retir 8-15'!$A:$W,23,0)</f>
        <v>0</v>
      </c>
      <c r="P2352" s="50">
        <f t="shared" si="38"/>
        <v>0</v>
      </c>
      <c r="Q2352" s="50"/>
      <c r="R2352" s="50"/>
    </row>
    <row r="2353" spans="1:18" s="46" customFormat="1" x14ac:dyDescent="0.25">
      <c r="A2353" s="46">
        <v>54317</v>
      </c>
      <c r="B2353" s="47" t="s">
        <v>16</v>
      </c>
      <c r="C2353" s="47" t="s">
        <v>17</v>
      </c>
      <c r="D2353" s="47" t="s">
        <v>57</v>
      </c>
      <c r="E2353" s="47" t="s">
        <v>28</v>
      </c>
      <c r="F2353" s="48">
        <v>27211</v>
      </c>
      <c r="G2353" s="48">
        <v>27211</v>
      </c>
      <c r="H2353" s="47" t="s">
        <v>20</v>
      </c>
      <c r="I2353" s="47" t="s">
        <v>59</v>
      </c>
      <c r="J2353" s="47" t="s">
        <v>345</v>
      </c>
      <c r="K2353" s="47" t="s">
        <v>23</v>
      </c>
      <c r="L2353" s="19">
        <v>42217</v>
      </c>
      <c r="M2353" s="50">
        <f>VLOOKUP($A2353,'FtMyers GTs Retir 8-15'!$A:$W,21,0)</f>
        <v>3086</v>
      </c>
      <c r="N2353" s="50">
        <f>VLOOKUP($A2353,'FtMyers GTs Retir 8-15'!$A:$W,22,0)</f>
        <v>3086</v>
      </c>
      <c r="O2353" s="50">
        <f>VLOOKUP($A2353,'FtMyers GTs Retir 8-15'!$A:$W,23,0)</f>
        <v>0</v>
      </c>
      <c r="P2353" s="50">
        <f t="shared" si="38"/>
        <v>0</v>
      </c>
      <c r="Q2353" s="50"/>
      <c r="R2353" s="50"/>
    </row>
    <row r="2354" spans="1:18" s="46" customFormat="1" x14ac:dyDescent="0.25">
      <c r="A2354" s="46">
        <v>54332</v>
      </c>
      <c r="B2354" s="47" t="s">
        <v>16</v>
      </c>
      <c r="C2354" s="47" t="s">
        <v>17</v>
      </c>
      <c r="D2354" s="47" t="s">
        <v>57</v>
      </c>
      <c r="E2354" s="47" t="s">
        <v>28</v>
      </c>
      <c r="F2354" s="48">
        <v>27211</v>
      </c>
      <c r="G2354" s="48">
        <v>27211</v>
      </c>
      <c r="H2354" s="47" t="s">
        <v>20</v>
      </c>
      <c r="I2354" s="47" t="s">
        <v>59</v>
      </c>
      <c r="J2354" s="47" t="s">
        <v>347</v>
      </c>
      <c r="K2354" s="47" t="s">
        <v>23</v>
      </c>
      <c r="L2354" s="19">
        <v>42217</v>
      </c>
      <c r="M2354" s="50">
        <f>VLOOKUP($A2354,'FtMyers GTs Retir 8-15'!$A:$W,21,0)</f>
        <v>1130.29</v>
      </c>
      <c r="N2354" s="50">
        <f>VLOOKUP($A2354,'FtMyers GTs Retir 8-15'!$A:$W,22,0)</f>
        <v>1130.29</v>
      </c>
      <c r="O2354" s="50">
        <f>VLOOKUP($A2354,'FtMyers GTs Retir 8-15'!$A:$W,23,0)</f>
        <v>0</v>
      </c>
      <c r="P2354" s="50">
        <f t="shared" si="38"/>
        <v>0</v>
      </c>
      <c r="Q2354" s="50"/>
      <c r="R2354" s="50"/>
    </row>
    <row r="2355" spans="1:18" s="46" customFormat="1" x14ac:dyDescent="0.25">
      <c r="A2355" s="46">
        <v>54367</v>
      </c>
      <c r="B2355" s="47" t="s">
        <v>16</v>
      </c>
      <c r="C2355" s="47" t="s">
        <v>17</v>
      </c>
      <c r="D2355" s="47" t="s">
        <v>57</v>
      </c>
      <c r="E2355" s="47" t="s">
        <v>28</v>
      </c>
      <c r="F2355" s="48">
        <v>27211</v>
      </c>
      <c r="G2355" s="48">
        <v>27211</v>
      </c>
      <c r="H2355" s="47" t="s">
        <v>20</v>
      </c>
      <c r="I2355" s="47" t="s">
        <v>59</v>
      </c>
      <c r="J2355" s="47" t="s">
        <v>351</v>
      </c>
      <c r="K2355" s="47" t="s">
        <v>23</v>
      </c>
      <c r="L2355" s="19">
        <v>42217</v>
      </c>
      <c r="M2355" s="50">
        <f>VLOOKUP($A2355,'FtMyers GTs Retir 8-15'!$A:$W,21,0)</f>
        <v>52456.42</v>
      </c>
      <c r="N2355" s="50">
        <f>VLOOKUP($A2355,'FtMyers GTs Retir 8-15'!$A:$W,22,0)</f>
        <v>52456.42</v>
      </c>
      <c r="O2355" s="50">
        <f>VLOOKUP($A2355,'FtMyers GTs Retir 8-15'!$A:$W,23,0)</f>
        <v>0</v>
      </c>
      <c r="P2355" s="50">
        <f t="shared" si="38"/>
        <v>0</v>
      </c>
      <c r="Q2355" s="50"/>
      <c r="R2355" s="50"/>
    </row>
    <row r="2356" spans="1:18" s="46" customFormat="1" x14ac:dyDescent="0.25">
      <c r="A2356" s="46">
        <v>54424</v>
      </c>
      <c r="B2356" s="47" t="s">
        <v>16</v>
      </c>
      <c r="C2356" s="47" t="s">
        <v>17</v>
      </c>
      <c r="D2356" s="47" t="s">
        <v>57</v>
      </c>
      <c r="E2356" s="47" t="s">
        <v>28</v>
      </c>
      <c r="F2356" s="48">
        <v>27211</v>
      </c>
      <c r="G2356" s="48">
        <v>27211</v>
      </c>
      <c r="H2356" s="47" t="s">
        <v>20</v>
      </c>
      <c r="I2356" s="47" t="s">
        <v>59</v>
      </c>
      <c r="J2356" s="47" t="s">
        <v>353</v>
      </c>
      <c r="K2356" s="47" t="s">
        <v>23</v>
      </c>
      <c r="L2356" s="19">
        <v>42217</v>
      </c>
      <c r="M2356" s="50">
        <f>VLOOKUP($A2356,'FtMyers GTs Retir 8-15'!$A:$W,21,0)</f>
        <v>56442</v>
      </c>
      <c r="N2356" s="50">
        <f>VLOOKUP($A2356,'FtMyers GTs Retir 8-15'!$A:$W,22,0)</f>
        <v>56442</v>
      </c>
      <c r="O2356" s="50">
        <f>VLOOKUP($A2356,'FtMyers GTs Retir 8-15'!$A:$W,23,0)</f>
        <v>0</v>
      </c>
      <c r="P2356" s="50">
        <f t="shared" si="38"/>
        <v>0</v>
      </c>
      <c r="Q2356" s="50"/>
      <c r="R2356" s="50"/>
    </row>
    <row r="2357" spans="1:18" s="46" customFormat="1" x14ac:dyDescent="0.25">
      <c r="A2357" s="46">
        <v>54451</v>
      </c>
      <c r="B2357" s="47" t="s">
        <v>16</v>
      </c>
      <c r="C2357" s="47" t="s">
        <v>17</v>
      </c>
      <c r="D2357" s="47" t="s">
        <v>57</v>
      </c>
      <c r="E2357" s="47" t="s">
        <v>72</v>
      </c>
      <c r="F2357" s="48">
        <v>37073</v>
      </c>
      <c r="G2357" s="48">
        <v>37073</v>
      </c>
      <c r="H2357" s="47" t="s">
        <v>20</v>
      </c>
      <c r="I2357" s="47" t="s">
        <v>59</v>
      </c>
      <c r="J2357" s="47" t="s">
        <v>354</v>
      </c>
      <c r="K2357" s="47" t="s">
        <v>23</v>
      </c>
      <c r="L2357" s="19">
        <v>42217</v>
      </c>
      <c r="M2357" s="50">
        <f>VLOOKUP($A2357,'FtMyers GTs Retir 8-15'!$A:$W,21,0)</f>
        <v>37211</v>
      </c>
      <c r="N2357" s="50">
        <f>VLOOKUP($A2357,'FtMyers GTs Retir 8-15'!$A:$W,22,0)</f>
        <v>37211</v>
      </c>
      <c r="O2357" s="50">
        <f>VLOOKUP($A2357,'FtMyers GTs Retir 8-15'!$A:$W,23,0)</f>
        <v>0</v>
      </c>
      <c r="P2357" s="50">
        <f t="shared" si="38"/>
        <v>0</v>
      </c>
      <c r="Q2357" s="50"/>
      <c r="R2357" s="50"/>
    </row>
    <row r="2358" spans="1:18" s="46" customFormat="1" x14ac:dyDescent="0.25">
      <c r="A2358" s="46">
        <v>54572</v>
      </c>
      <c r="B2358" s="47" t="s">
        <v>16</v>
      </c>
      <c r="C2358" s="47" t="s">
        <v>17</v>
      </c>
      <c r="D2358" s="47" t="s">
        <v>57</v>
      </c>
      <c r="E2358" s="47" t="s">
        <v>28</v>
      </c>
      <c r="F2358" s="48">
        <v>27211</v>
      </c>
      <c r="G2358" s="48">
        <v>27211</v>
      </c>
      <c r="H2358" s="47" t="s">
        <v>20</v>
      </c>
      <c r="I2358" s="47" t="s">
        <v>59</v>
      </c>
      <c r="J2358" s="47" t="s">
        <v>360</v>
      </c>
      <c r="K2358" s="47" t="s">
        <v>23</v>
      </c>
      <c r="L2358" s="19">
        <v>42217</v>
      </c>
      <c r="M2358" s="50">
        <f>VLOOKUP($A2358,'FtMyers GTs Retir 8-15'!$A:$W,21,0)</f>
        <v>1413.44</v>
      </c>
      <c r="N2358" s="50">
        <f>VLOOKUP($A2358,'FtMyers GTs Retir 8-15'!$A:$W,22,0)</f>
        <v>1413.44</v>
      </c>
      <c r="O2358" s="50">
        <f>VLOOKUP($A2358,'FtMyers GTs Retir 8-15'!$A:$W,23,0)</f>
        <v>0</v>
      </c>
      <c r="P2358" s="50">
        <f t="shared" si="38"/>
        <v>0</v>
      </c>
      <c r="Q2358" s="50"/>
      <c r="R2358" s="50"/>
    </row>
    <row r="2359" spans="1:18" s="46" customFormat="1" x14ac:dyDescent="0.25">
      <c r="A2359" s="46">
        <v>54575</v>
      </c>
      <c r="B2359" s="47" t="s">
        <v>16</v>
      </c>
      <c r="C2359" s="47" t="s">
        <v>17</v>
      </c>
      <c r="D2359" s="47" t="s">
        <v>57</v>
      </c>
      <c r="E2359" s="47" t="s">
        <v>311</v>
      </c>
      <c r="F2359" s="48">
        <v>31229</v>
      </c>
      <c r="G2359" s="48">
        <v>31229</v>
      </c>
      <c r="H2359" s="47" t="s">
        <v>20</v>
      </c>
      <c r="I2359" s="47" t="s">
        <v>59</v>
      </c>
      <c r="J2359" s="47" t="s">
        <v>360</v>
      </c>
      <c r="K2359" s="47" t="s">
        <v>23</v>
      </c>
      <c r="L2359" s="19">
        <v>42217</v>
      </c>
      <c r="M2359" s="50">
        <f>VLOOKUP($A2359,'FtMyers GTs Retir 8-15'!$A:$W,21,0)</f>
        <v>7855.12</v>
      </c>
      <c r="N2359" s="50">
        <f>VLOOKUP($A2359,'FtMyers GTs Retir 8-15'!$A:$W,22,0)</f>
        <v>7855.12</v>
      </c>
      <c r="O2359" s="50">
        <f>VLOOKUP($A2359,'FtMyers GTs Retir 8-15'!$A:$W,23,0)</f>
        <v>0</v>
      </c>
      <c r="P2359" s="50">
        <f t="shared" si="38"/>
        <v>0</v>
      </c>
      <c r="Q2359" s="50"/>
      <c r="R2359" s="50"/>
    </row>
    <row r="2360" spans="1:18" s="46" customFormat="1" x14ac:dyDescent="0.25">
      <c r="A2360" s="46">
        <v>18050724</v>
      </c>
      <c r="B2360" s="47" t="s">
        <v>16</v>
      </c>
      <c r="C2360" s="47" t="s">
        <v>17</v>
      </c>
      <c r="D2360" s="47" t="s">
        <v>71</v>
      </c>
      <c r="E2360" s="47" t="s">
        <v>389</v>
      </c>
      <c r="F2360" s="48">
        <v>37377</v>
      </c>
      <c r="G2360" s="48">
        <v>37257</v>
      </c>
      <c r="H2360" s="47" t="s">
        <v>20</v>
      </c>
      <c r="I2360" s="47" t="s">
        <v>48</v>
      </c>
      <c r="J2360" s="47" t="s">
        <v>287</v>
      </c>
      <c r="K2360" s="47" t="s">
        <v>23</v>
      </c>
      <c r="L2360" s="19">
        <v>42217</v>
      </c>
      <c r="M2360" s="50">
        <f>VLOOKUP($A2360,'FtMyers GTs Retir 8-15'!$A:$W,21,0)</f>
        <v>229520.65</v>
      </c>
      <c r="N2360" s="50">
        <f>VLOOKUP($A2360,'FtMyers GTs Retir 8-15'!$A:$W,22,0)</f>
        <v>132157.68424246667</v>
      </c>
      <c r="O2360" s="50">
        <f>VLOOKUP($A2360,'FtMyers GTs Retir 8-15'!$A:$W,23,0)</f>
        <v>97362.965757533326</v>
      </c>
      <c r="P2360" s="50">
        <f t="shared" si="38"/>
        <v>0</v>
      </c>
      <c r="Q2360" s="50"/>
      <c r="R2360" s="50"/>
    </row>
    <row r="2361" spans="1:18" s="46" customFormat="1" x14ac:dyDescent="0.25">
      <c r="A2361" s="46">
        <v>34195082</v>
      </c>
      <c r="B2361" s="47" t="s">
        <v>16</v>
      </c>
      <c r="C2361" s="47" t="s">
        <v>17</v>
      </c>
      <c r="D2361" s="47" t="s">
        <v>57</v>
      </c>
      <c r="E2361" s="47" t="s">
        <v>389</v>
      </c>
      <c r="F2361" s="48">
        <v>37561</v>
      </c>
      <c r="G2361" s="48">
        <v>37257</v>
      </c>
      <c r="H2361" s="47" t="s">
        <v>20</v>
      </c>
      <c r="I2361" s="47" t="s">
        <v>59</v>
      </c>
      <c r="J2361" s="47" t="s">
        <v>405</v>
      </c>
      <c r="K2361" s="47" t="s">
        <v>23</v>
      </c>
      <c r="L2361" s="19">
        <v>42217</v>
      </c>
      <c r="M2361" s="50">
        <f>VLOOKUP($A2361,'FtMyers GTs Retir 8-15'!$A:$W,21,0)</f>
        <v>29602.68</v>
      </c>
      <c r="N2361" s="50">
        <f>VLOOKUP($A2361,'FtMyers GTs Retir 8-15'!$A:$W,22,0)</f>
        <v>29602.68</v>
      </c>
      <c r="O2361" s="50">
        <f>VLOOKUP($A2361,'FtMyers GTs Retir 8-15'!$A:$W,23,0)</f>
        <v>0</v>
      </c>
      <c r="P2361" s="50">
        <f t="shared" si="38"/>
        <v>0</v>
      </c>
      <c r="Q2361" s="50"/>
      <c r="R2361" s="50"/>
    </row>
    <row r="2362" spans="1:18" s="46" customFormat="1" x14ac:dyDescent="0.25">
      <c r="A2362" s="46">
        <v>47849009</v>
      </c>
      <c r="B2362" s="47" t="s">
        <v>16</v>
      </c>
      <c r="C2362" s="47" t="s">
        <v>17</v>
      </c>
      <c r="D2362" s="47" t="s">
        <v>71</v>
      </c>
      <c r="E2362" s="47" t="s">
        <v>28</v>
      </c>
      <c r="F2362" s="48">
        <v>27211</v>
      </c>
      <c r="G2362" s="48">
        <v>27211</v>
      </c>
      <c r="H2362" s="47" t="s">
        <v>20</v>
      </c>
      <c r="I2362" s="47" t="s">
        <v>48</v>
      </c>
      <c r="J2362" s="47" t="s">
        <v>414</v>
      </c>
      <c r="K2362" s="47" t="s">
        <v>23</v>
      </c>
      <c r="L2362" s="19">
        <v>42217</v>
      </c>
      <c r="M2362" s="50">
        <f>VLOOKUP($A2362,'FtMyers GTs Retir 8-15'!$A:$W,21,0)</f>
        <v>11590.98</v>
      </c>
      <c r="N2362" s="50">
        <f>VLOOKUP($A2362,'FtMyers GTs Retir 8-15'!$A:$W,22,0)</f>
        <v>11590.98</v>
      </c>
      <c r="O2362" s="50">
        <f>VLOOKUP($A2362,'FtMyers GTs Retir 8-15'!$A:$W,23,0)</f>
        <v>0</v>
      </c>
      <c r="P2362" s="50">
        <f t="shared" ref="P2362:P2392" si="39">+M2362-N2362-O2362</f>
        <v>0</v>
      </c>
      <c r="Q2362" s="50"/>
      <c r="R2362" s="50"/>
    </row>
    <row r="2363" spans="1:18" s="46" customFormat="1" x14ac:dyDescent="0.25">
      <c r="A2363" s="46">
        <v>48870816</v>
      </c>
      <c r="B2363" s="47" t="s">
        <v>16</v>
      </c>
      <c r="C2363" s="47" t="s">
        <v>17</v>
      </c>
      <c r="D2363" s="47" t="s">
        <v>188</v>
      </c>
      <c r="E2363" s="47" t="s">
        <v>92</v>
      </c>
      <c r="F2363" s="48">
        <v>36800</v>
      </c>
      <c r="G2363" s="48">
        <v>36526</v>
      </c>
      <c r="H2363" s="47" t="s">
        <v>20</v>
      </c>
      <c r="I2363" s="47" t="s">
        <v>69</v>
      </c>
      <c r="J2363" s="47" t="s">
        <v>210</v>
      </c>
      <c r="K2363" s="47" t="s">
        <v>23</v>
      </c>
      <c r="L2363" s="19">
        <v>42217</v>
      </c>
      <c r="M2363" s="50">
        <f>VLOOKUP($A2363,'FtMyers GTs Retir 8-15'!$A:$W,21,0)</f>
        <v>15518</v>
      </c>
      <c r="N2363" s="50">
        <f>VLOOKUP($A2363,'FtMyers GTs Retir 8-15'!$A:$W,22,0)</f>
        <v>12293.157866</v>
      </c>
      <c r="O2363" s="50">
        <f>VLOOKUP($A2363,'FtMyers GTs Retir 8-15'!$A:$W,23,0)</f>
        <v>3224.8421340000004</v>
      </c>
      <c r="P2363" s="50">
        <f t="shared" si="39"/>
        <v>0</v>
      </c>
      <c r="Q2363" s="50"/>
      <c r="R2363" s="50"/>
    </row>
    <row r="2364" spans="1:18" s="46" customFormat="1" x14ac:dyDescent="0.25">
      <c r="A2364" s="46">
        <v>53890752</v>
      </c>
      <c r="B2364" s="47" t="s">
        <v>16</v>
      </c>
      <c r="C2364" s="47" t="s">
        <v>17</v>
      </c>
      <c r="D2364" s="47" t="s">
        <v>57</v>
      </c>
      <c r="E2364" s="47" t="s">
        <v>391</v>
      </c>
      <c r="F2364" s="48">
        <v>38353</v>
      </c>
      <c r="G2364" s="48">
        <v>38353</v>
      </c>
      <c r="H2364" s="47" t="s">
        <v>20</v>
      </c>
      <c r="I2364" s="47" t="s">
        <v>59</v>
      </c>
      <c r="J2364" s="47" t="s">
        <v>334</v>
      </c>
      <c r="K2364" s="47" t="s">
        <v>23</v>
      </c>
      <c r="L2364" s="19">
        <v>42217</v>
      </c>
      <c r="M2364" s="50">
        <f>VLOOKUP($A2364,'FtMyers GTs Retir 8-15'!$A:$W,21,0)</f>
        <v>4434.62</v>
      </c>
      <c r="N2364" s="50">
        <f>VLOOKUP($A2364,'FtMyers GTs Retir 8-15'!$A:$W,22,0)</f>
        <v>3775.5319935333332</v>
      </c>
      <c r="O2364" s="50">
        <f>VLOOKUP($A2364,'FtMyers GTs Retir 8-15'!$A:$W,23,0)</f>
        <v>659.08800646666668</v>
      </c>
      <c r="P2364" s="50">
        <f t="shared" si="39"/>
        <v>0</v>
      </c>
      <c r="Q2364" s="50"/>
      <c r="R2364" s="50"/>
    </row>
    <row r="2365" spans="1:18" s="46" customFormat="1" x14ac:dyDescent="0.25">
      <c r="A2365" s="46">
        <v>71323862</v>
      </c>
      <c r="B2365" s="47" t="s">
        <v>16</v>
      </c>
      <c r="C2365" s="47" t="s">
        <v>17</v>
      </c>
      <c r="D2365" s="47" t="s">
        <v>309</v>
      </c>
      <c r="E2365" s="47" t="s">
        <v>424</v>
      </c>
      <c r="F2365" s="48">
        <v>38838</v>
      </c>
      <c r="G2365" s="48">
        <v>38869</v>
      </c>
      <c r="H2365" s="47" t="s">
        <v>20</v>
      </c>
      <c r="I2365" s="47" t="s">
        <v>55</v>
      </c>
      <c r="J2365" s="47" t="s">
        <v>318</v>
      </c>
      <c r="K2365" s="47" t="s">
        <v>23</v>
      </c>
      <c r="L2365" s="19">
        <v>42217</v>
      </c>
      <c r="M2365" s="50">
        <f>VLOOKUP($A2365,'FtMyers GTs Retir 8-15'!$A:$W,21,0)</f>
        <v>346897.55</v>
      </c>
      <c r="N2365" s="50">
        <f>VLOOKUP($A2365,'FtMyers GTs Retir 8-15'!$A:$W,22,0)</f>
        <v>174946.90988593333</v>
      </c>
      <c r="O2365" s="50">
        <f>VLOOKUP($A2365,'FtMyers GTs Retir 8-15'!$A:$W,23,0)</f>
        <v>171950.64011406666</v>
      </c>
      <c r="P2365" s="50">
        <f t="shared" si="39"/>
        <v>0</v>
      </c>
      <c r="Q2365" s="50"/>
      <c r="R2365" s="50"/>
    </row>
    <row r="2366" spans="1:18" s="46" customFormat="1" x14ac:dyDescent="0.25">
      <c r="A2366" s="46">
        <v>71808566</v>
      </c>
      <c r="B2366" s="47" t="s">
        <v>16</v>
      </c>
      <c r="C2366" s="47" t="s">
        <v>17</v>
      </c>
      <c r="D2366" s="47" t="s">
        <v>71</v>
      </c>
      <c r="E2366" s="47" t="s">
        <v>424</v>
      </c>
      <c r="F2366" s="48">
        <v>38838</v>
      </c>
      <c r="G2366" s="48">
        <v>38869</v>
      </c>
      <c r="H2366" s="47" t="s">
        <v>20</v>
      </c>
      <c r="I2366" s="47" t="s">
        <v>48</v>
      </c>
      <c r="J2366" s="47" t="s">
        <v>234</v>
      </c>
      <c r="K2366" s="47" t="s">
        <v>23</v>
      </c>
      <c r="L2366" s="19">
        <v>42217</v>
      </c>
      <c r="M2366" s="50">
        <f>VLOOKUP($A2366,'FtMyers GTs Retir 8-15'!$A:$W,21,0)</f>
        <v>149117.88</v>
      </c>
      <c r="N2366" s="50">
        <f>VLOOKUP($A2366,'FtMyers GTs Retir 8-15'!$A:$W,22,0)</f>
        <v>59669.91732968</v>
      </c>
      <c r="O2366" s="50">
        <f>VLOOKUP($A2366,'FtMyers GTs Retir 8-15'!$A:$W,23,0)</f>
        <v>89447.962670320005</v>
      </c>
      <c r="P2366" s="50">
        <f t="shared" si="39"/>
        <v>0</v>
      </c>
      <c r="Q2366" s="50"/>
      <c r="R2366" s="50"/>
    </row>
    <row r="2367" spans="1:18" s="46" customFormat="1" x14ac:dyDescent="0.25">
      <c r="A2367" s="46">
        <v>71808594</v>
      </c>
      <c r="B2367" s="47" t="s">
        <v>16</v>
      </c>
      <c r="C2367" s="47" t="s">
        <v>17</v>
      </c>
      <c r="D2367" s="47" t="s">
        <v>71</v>
      </c>
      <c r="E2367" s="47" t="s">
        <v>424</v>
      </c>
      <c r="F2367" s="48">
        <v>38838</v>
      </c>
      <c r="G2367" s="48">
        <v>38869</v>
      </c>
      <c r="H2367" s="47" t="s">
        <v>20</v>
      </c>
      <c r="I2367" s="47" t="s">
        <v>48</v>
      </c>
      <c r="J2367" s="47" t="s">
        <v>241</v>
      </c>
      <c r="K2367" s="47" t="s">
        <v>23</v>
      </c>
      <c r="L2367" s="19">
        <v>42217</v>
      </c>
      <c r="M2367" s="50">
        <f>VLOOKUP($A2367,'FtMyers GTs Retir 8-15'!$A:$W,21,0)</f>
        <v>130478.13</v>
      </c>
      <c r="N2367" s="50">
        <f>VLOOKUP($A2367,'FtMyers GTs Retir 8-15'!$A:$W,22,0)</f>
        <v>52211.17166118</v>
      </c>
      <c r="O2367" s="50">
        <f>VLOOKUP($A2367,'FtMyers GTs Retir 8-15'!$A:$W,23,0)</f>
        <v>78266.958338819997</v>
      </c>
      <c r="P2367" s="50">
        <f t="shared" si="39"/>
        <v>0</v>
      </c>
      <c r="Q2367" s="50"/>
      <c r="R2367" s="50"/>
    </row>
    <row r="2368" spans="1:18" s="46" customFormat="1" x14ac:dyDescent="0.25">
      <c r="A2368" s="46">
        <v>71808595</v>
      </c>
      <c r="B2368" s="47" t="s">
        <v>16</v>
      </c>
      <c r="C2368" s="47" t="s">
        <v>17</v>
      </c>
      <c r="D2368" s="47" t="s">
        <v>71</v>
      </c>
      <c r="E2368" s="47" t="s">
        <v>424</v>
      </c>
      <c r="F2368" s="48">
        <v>38838</v>
      </c>
      <c r="G2368" s="48">
        <v>38869</v>
      </c>
      <c r="H2368" s="47" t="s">
        <v>20</v>
      </c>
      <c r="I2368" s="47" t="s">
        <v>48</v>
      </c>
      <c r="J2368" s="47" t="s">
        <v>414</v>
      </c>
      <c r="K2368" s="47" t="s">
        <v>23</v>
      </c>
      <c r="L2368" s="19">
        <v>42217</v>
      </c>
      <c r="M2368" s="50">
        <f>VLOOKUP($A2368,'FtMyers GTs Retir 8-15'!$A:$W,21,0)</f>
        <v>130478.13</v>
      </c>
      <c r="N2368" s="50">
        <f>VLOOKUP($A2368,'FtMyers GTs Retir 8-15'!$A:$W,22,0)</f>
        <v>52211.17166118</v>
      </c>
      <c r="O2368" s="50">
        <f>VLOOKUP($A2368,'FtMyers GTs Retir 8-15'!$A:$W,23,0)</f>
        <v>78266.958338819997</v>
      </c>
      <c r="P2368" s="50">
        <f t="shared" si="39"/>
        <v>0</v>
      </c>
      <c r="Q2368" s="50"/>
      <c r="R2368" s="50"/>
    </row>
    <row r="2369" spans="1:18" s="46" customFormat="1" x14ac:dyDescent="0.25">
      <c r="A2369" s="46">
        <v>71808596</v>
      </c>
      <c r="B2369" s="47" t="s">
        <v>16</v>
      </c>
      <c r="C2369" s="47" t="s">
        <v>17</v>
      </c>
      <c r="D2369" s="47" t="s">
        <v>71</v>
      </c>
      <c r="E2369" s="47" t="s">
        <v>424</v>
      </c>
      <c r="F2369" s="48">
        <v>38838</v>
      </c>
      <c r="G2369" s="48">
        <v>38869</v>
      </c>
      <c r="H2369" s="47" t="s">
        <v>20</v>
      </c>
      <c r="I2369" s="47" t="s">
        <v>48</v>
      </c>
      <c r="J2369" s="47" t="s">
        <v>244</v>
      </c>
      <c r="K2369" s="47" t="s">
        <v>23</v>
      </c>
      <c r="L2369" s="19">
        <v>42217</v>
      </c>
      <c r="M2369" s="50">
        <f>VLOOKUP($A2369,'FtMyers GTs Retir 8-15'!$A:$W,21,0)</f>
        <v>167757.62</v>
      </c>
      <c r="N2369" s="50">
        <f>VLOOKUP($A2369,'FtMyers GTs Retir 8-15'!$A:$W,22,0)</f>
        <v>67128.658996653336</v>
      </c>
      <c r="O2369" s="50">
        <f>VLOOKUP($A2369,'FtMyers GTs Retir 8-15'!$A:$W,23,0)</f>
        <v>100628.96100334666</v>
      </c>
      <c r="P2369" s="50">
        <f t="shared" si="39"/>
        <v>0</v>
      </c>
      <c r="Q2369" s="50"/>
      <c r="R2369" s="50"/>
    </row>
    <row r="2370" spans="1:18" s="46" customFormat="1" x14ac:dyDescent="0.25">
      <c r="A2370" s="46">
        <v>71809045</v>
      </c>
      <c r="B2370" s="47" t="s">
        <v>16</v>
      </c>
      <c r="C2370" s="47" t="s">
        <v>17</v>
      </c>
      <c r="D2370" s="47" t="s">
        <v>71</v>
      </c>
      <c r="E2370" s="47" t="s">
        <v>391</v>
      </c>
      <c r="F2370" s="48">
        <v>38657</v>
      </c>
      <c r="G2370" s="48">
        <v>38687</v>
      </c>
      <c r="H2370" s="47" t="s">
        <v>20</v>
      </c>
      <c r="I2370" s="47" t="s">
        <v>48</v>
      </c>
      <c r="J2370" s="47" t="s">
        <v>244</v>
      </c>
      <c r="K2370" s="47" t="s">
        <v>23</v>
      </c>
      <c r="L2370" s="19">
        <v>42217</v>
      </c>
      <c r="M2370" s="50">
        <f>VLOOKUP($A2370,'FtMyers GTs Retir 8-15'!$A:$W,21,0)</f>
        <v>134327.62</v>
      </c>
      <c r="N2370" s="50">
        <f>VLOOKUP($A2370,'FtMyers GTs Retir 8-15'!$A:$W,22,0)</f>
        <v>59650.149799426668</v>
      </c>
      <c r="O2370" s="50">
        <f>VLOOKUP($A2370,'FtMyers GTs Retir 8-15'!$A:$W,23,0)</f>
        <v>74677.470200573327</v>
      </c>
      <c r="P2370" s="50">
        <f t="shared" si="39"/>
        <v>0</v>
      </c>
      <c r="Q2370" s="50"/>
      <c r="R2370" s="50"/>
    </row>
    <row r="2371" spans="1:18" s="46" customFormat="1" x14ac:dyDescent="0.25">
      <c r="A2371" s="46">
        <v>71809048</v>
      </c>
      <c r="B2371" s="47" t="s">
        <v>16</v>
      </c>
      <c r="C2371" s="47" t="s">
        <v>17</v>
      </c>
      <c r="D2371" s="47" t="s">
        <v>71</v>
      </c>
      <c r="E2371" s="47" t="s">
        <v>391</v>
      </c>
      <c r="F2371" s="48">
        <v>38473</v>
      </c>
      <c r="G2371" s="48">
        <v>38473</v>
      </c>
      <c r="H2371" s="47" t="s">
        <v>20</v>
      </c>
      <c r="I2371" s="47" t="s">
        <v>48</v>
      </c>
      <c r="J2371" s="47" t="s">
        <v>241</v>
      </c>
      <c r="K2371" s="47" t="s">
        <v>23</v>
      </c>
      <c r="L2371" s="19">
        <v>42217</v>
      </c>
      <c r="M2371" s="50">
        <f>VLOOKUP($A2371,'FtMyers GTs Retir 8-15'!$A:$W,21,0)</f>
        <v>7225.56</v>
      </c>
      <c r="N2371" s="50">
        <f>VLOOKUP($A2371,'FtMyers GTs Retir 8-15'!$A:$W,22,0)</f>
        <v>3208.6158928800005</v>
      </c>
      <c r="O2371" s="50">
        <f>VLOOKUP($A2371,'FtMyers GTs Retir 8-15'!$A:$W,23,0)</f>
        <v>4016.9441071199999</v>
      </c>
      <c r="P2371" s="50">
        <f t="shared" si="39"/>
        <v>0</v>
      </c>
      <c r="Q2371" s="50"/>
      <c r="R2371" s="50"/>
    </row>
    <row r="2372" spans="1:18" s="46" customFormat="1" x14ac:dyDescent="0.25">
      <c r="A2372" s="46">
        <v>71809051</v>
      </c>
      <c r="B2372" s="47" t="s">
        <v>16</v>
      </c>
      <c r="C2372" s="47" t="s">
        <v>17</v>
      </c>
      <c r="D2372" s="47" t="s">
        <v>71</v>
      </c>
      <c r="E2372" s="47" t="s">
        <v>424</v>
      </c>
      <c r="F2372" s="48">
        <v>38718</v>
      </c>
      <c r="G2372" s="48">
        <v>38749</v>
      </c>
      <c r="H2372" s="47" t="s">
        <v>20</v>
      </c>
      <c r="I2372" s="47" t="s">
        <v>48</v>
      </c>
      <c r="J2372" s="47" t="s">
        <v>414</v>
      </c>
      <c r="K2372" s="47" t="s">
        <v>23</v>
      </c>
      <c r="L2372" s="19">
        <v>42217</v>
      </c>
      <c r="M2372" s="50">
        <f>VLOOKUP($A2372,'FtMyers GTs Retir 8-15'!$A:$W,21,0)</f>
        <v>65000</v>
      </c>
      <c r="N2372" s="50">
        <f>VLOOKUP($A2372,'FtMyers GTs Retir 8-15'!$A:$W,22,0)</f>
        <v>26009.923333333332</v>
      </c>
      <c r="O2372" s="50">
        <f>VLOOKUP($A2372,'FtMyers GTs Retir 8-15'!$A:$W,23,0)</f>
        <v>38990.076666666668</v>
      </c>
      <c r="P2372" s="50">
        <f t="shared" si="39"/>
        <v>0</v>
      </c>
      <c r="Q2372" s="50"/>
      <c r="R2372" s="50"/>
    </row>
    <row r="2373" spans="1:18" s="46" customFormat="1" x14ac:dyDescent="0.25">
      <c r="A2373" s="46">
        <v>71809054</v>
      </c>
      <c r="B2373" s="47" t="s">
        <v>16</v>
      </c>
      <c r="C2373" s="47" t="s">
        <v>17</v>
      </c>
      <c r="D2373" s="47" t="s">
        <v>71</v>
      </c>
      <c r="E2373" s="47" t="s">
        <v>391</v>
      </c>
      <c r="F2373" s="48">
        <v>38473</v>
      </c>
      <c r="G2373" s="48">
        <v>38473</v>
      </c>
      <c r="H2373" s="47" t="s">
        <v>20</v>
      </c>
      <c r="I2373" s="47" t="s">
        <v>48</v>
      </c>
      <c r="J2373" s="47" t="s">
        <v>234</v>
      </c>
      <c r="K2373" s="47" t="s">
        <v>23</v>
      </c>
      <c r="L2373" s="19">
        <v>42217</v>
      </c>
      <c r="M2373" s="50">
        <f>VLOOKUP($A2373,'FtMyers GTs Retir 8-15'!$A:$W,21,0)</f>
        <v>19024.439999999999</v>
      </c>
      <c r="N2373" s="50">
        <f>VLOOKUP($A2373,'FtMyers GTs Retir 8-15'!$A:$W,22,0)</f>
        <v>8448.0816071200006</v>
      </c>
      <c r="O2373" s="50">
        <f>VLOOKUP($A2373,'FtMyers GTs Retir 8-15'!$A:$W,23,0)</f>
        <v>10576.358392879998</v>
      </c>
      <c r="P2373" s="50">
        <f t="shared" si="39"/>
        <v>0</v>
      </c>
      <c r="Q2373" s="50"/>
      <c r="R2373" s="50"/>
    </row>
    <row r="2374" spans="1:18" s="46" customFormat="1" x14ac:dyDescent="0.25">
      <c r="A2374" s="46">
        <v>72626602</v>
      </c>
      <c r="B2374" s="47" t="s">
        <v>16</v>
      </c>
      <c r="C2374" s="47" t="s">
        <v>17</v>
      </c>
      <c r="D2374" s="47" t="s">
        <v>309</v>
      </c>
      <c r="E2374" s="47" t="s">
        <v>28</v>
      </c>
      <c r="F2374" s="48">
        <v>27211</v>
      </c>
      <c r="G2374" s="48">
        <v>27211</v>
      </c>
      <c r="H2374" s="47" t="s">
        <v>20</v>
      </c>
      <c r="I2374" s="47" t="s">
        <v>55</v>
      </c>
      <c r="J2374" s="47" t="s">
        <v>318</v>
      </c>
      <c r="K2374" s="47" t="s">
        <v>23</v>
      </c>
      <c r="L2374" s="19">
        <v>42217</v>
      </c>
      <c r="M2374" s="50">
        <f>VLOOKUP($A2374,'FtMyers GTs Retir 8-15'!$A:$W,21,0)</f>
        <v>8631.42</v>
      </c>
      <c r="N2374" s="50">
        <f>VLOOKUP($A2374,'FtMyers GTs Retir 8-15'!$A:$W,22,0)</f>
        <v>8631.42</v>
      </c>
      <c r="O2374" s="50">
        <f>VLOOKUP($A2374,'FtMyers GTs Retir 8-15'!$A:$W,23,0)</f>
        <v>0</v>
      </c>
      <c r="P2374" s="50">
        <f t="shared" si="39"/>
        <v>0</v>
      </c>
      <c r="Q2374" s="50"/>
      <c r="R2374" s="50"/>
    </row>
    <row r="2375" spans="1:18" s="46" customFormat="1" x14ac:dyDescent="0.25">
      <c r="A2375" s="46">
        <v>72797806</v>
      </c>
      <c r="B2375" s="47" t="s">
        <v>16</v>
      </c>
      <c r="C2375" s="47" t="s">
        <v>17</v>
      </c>
      <c r="D2375" s="47" t="s">
        <v>71</v>
      </c>
      <c r="E2375" s="47" t="s">
        <v>28</v>
      </c>
      <c r="F2375" s="48">
        <v>27211</v>
      </c>
      <c r="G2375" s="48">
        <v>27211</v>
      </c>
      <c r="H2375" s="47" t="s">
        <v>20</v>
      </c>
      <c r="I2375" s="47" t="s">
        <v>48</v>
      </c>
      <c r="J2375" s="47" t="s">
        <v>429</v>
      </c>
      <c r="K2375" s="47" t="s">
        <v>23</v>
      </c>
      <c r="L2375" s="19">
        <v>42217</v>
      </c>
      <c r="M2375" s="50">
        <f>VLOOKUP($A2375,'FtMyers GTs Retir 8-15'!$A:$W,21,0)</f>
        <v>5548.04</v>
      </c>
      <c r="N2375" s="50">
        <f>VLOOKUP($A2375,'FtMyers GTs Retir 8-15'!$A:$W,22,0)</f>
        <v>5548.04</v>
      </c>
      <c r="O2375" s="50">
        <f>VLOOKUP($A2375,'FtMyers GTs Retir 8-15'!$A:$W,23,0)</f>
        <v>0</v>
      </c>
      <c r="P2375" s="50">
        <f t="shared" si="39"/>
        <v>0</v>
      </c>
      <c r="Q2375" s="50"/>
      <c r="R2375" s="50"/>
    </row>
    <row r="2376" spans="1:18" s="46" customFormat="1" x14ac:dyDescent="0.25">
      <c r="A2376" s="46">
        <v>72797809</v>
      </c>
      <c r="B2376" s="47" t="s">
        <v>16</v>
      </c>
      <c r="C2376" s="47" t="s">
        <v>17</v>
      </c>
      <c r="D2376" s="47" t="s">
        <v>71</v>
      </c>
      <c r="E2376" s="47" t="s">
        <v>28</v>
      </c>
      <c r="F2376" s="48">
        <v>27211</v>
      </c>
      <c r="G2376" s="48">
        <v>27211</v>
      </c>
      <c r="H2376" s="47" t="s">
        <v>20</v>
      </c>
      <c r="I2376" s="47" t="s">
        <v>48</v>
      </c>
      <c r="J2376" s="47" t="s">
        <v>430</v>
      </c>
      <c r="K2376" s="47" t="s">
        <v>23</v>
      </c>
      <c r="L2376" s="19">
        <v>42217</v>
      </c>
      <c r="M2376" s="50">
        <f>VLOOKUP($A2376,'FtMyers GTs Retir 8-15'!$A:$W,21,0)</f>
        <v>169769.9</v>
      </c>
      <c r="N2376" s="50">
        <f>VLOOKUP($A2376,'FtMyers GTs Retir 8-15'!$A:$W,22,0)</f>
        <v>169769.9</v>
      </c>
      <c r="O2376" s="50">
        <f>VLOOKUP($A2376,'FtMyers GTs Retir 8-15'!$A:$W,23,0)</f>
        <v>0</v>
      </c>
      <c r="P2376" s="50">
        <f t="shared" si="39"/>
        <v>0</v>
      </c>
      <c r="Q2376" s="50"/>
      <c r="R2376" s="50"/>
    </row>
    <row r="2377" spans="1:18" s="46" customFormat="1" x14ac:dyDescent="0.25">
      <c r="A2377" s="46">
        <v>72839101</v>
      </c>
      <c r="B2377" s="47" t="s">
        <v>16</v>
      </c>
      <c r="C2377" s="47" t="s">
        <v>17</v>
      </c>
      <c r="D2377" s="47" t="s">
        <v>57</v>
      </c>
      <c r="E2377" s="47" t="s">
        <v>391</v>
      </c>
      <c r="F2377" s="48">
        <v>38687</v>
      </c>
      <c r="G2377" s="48">
        <v>38718</v>
      </c>
      <c r="H2377" s="47" t="s">
        <v>20</v>
      </c>
      <c r="I2377" s="47" t="s">
        <v>59</v>
      </c>
      <c r="J2377" s="47" t="s">
        <v>338</v>
      </c>
      <c r="K2377" s="47" t="s">
        <v>23</v>
      </c>
      <c r="L2377" s="19">
        <v>42217</v>
      </c>
      <c r="M2377" s="50">
        <f>VLOOKUP($A2377,'FtMyers GTs Retir 8-15'!$A:$W,21,0)</f>
        <v>40814</v>
      </c>
      <c r="N2377" s="50">
        <f>VLOOKUP($A2377,'FtMyers GTs Retir 8-15'!$A:$W,22,0)</f>
        <v>34748.087273333338</v>
      </c>
      <c r="O2377" s="50">
        <f>VLOOKUP($A2377,'FtMyers GTs Retir 8-15'!$A:$W,23,0)</f>
        <v>6065.9127266666619</v>
      </c>
      <c r="P2377" s="50">
        <f t="shared" si="39"/>
        <v>0</v>
      </c>
      <c r="Q2377" s="50"/>
      <c r="R2377" s="50"/>
    </row>
    <row r="2378" spans="1:18" s="46" customFormat="1" x14ac:dyDescent="0.25">
      <c r="A2378" s="46">
        <v>72839103</v>
      </c>
      <c r="B2378" s="47" t="s">
        <v>16</v>
      </c>
      <c r="C2378" s="47" t="s">
        <v>17</v>
      </c>
      <c r="D2378" s="47" t="s">
        <v>57</v>
      </c>
      <c r="E2378" s="47" t="s">
        <v>391</v>
      </c>
      <c r="F2378" s="48">
        <v>38687</v>
      </c>
      <c r="G2378" s="48">
        <v>38718</v>
      </c>
      <c r="H2378" s="47" t="s">
        <v>20</v>
      </c>
      <c r="I2378" s="47" t="s">
        <v>59</v>
      </c>
      <c r="J2378" s="47" t="s">
        <v>352</v>
      </c>
      <c r="K2378" s="47" t="s">
        <v>23</v>
      </c>
      <c r="L2378" s="19">
        <v>42217</v>
      </c>
      <c r="M2378" s="50">
        <f>VLOOKUP($A2378,'FtMyers GTs Retir 8-15'!$A:$W,21,0)</f>
        <v>58957</v>
      </c>
      <c r="N2378" s="50">
        <f>VLOOKUP($A2378,'FtMyers GTs Retir 8-15'!$A:$W,22,0)</f>
        <v>50194.614136666671</v>
      </c>
      <c r="O2378" s="50">
        <f>VLOOKUP($A2378,'FtMyers GTs Retir 8-15'!$A:$W,23,0)</f>
        <v>8762.3858633333293</v>
      </c>
      <c r="P2378" s="50">
        <f t="shared" si="39"/>
        <v>0</v>
      </c>
      <c r="Q2378" s="50"/>
      <c r="R2378" s="50"/>
    </row>
    <row r="2379" spans="1:18" s="46" customFormat="1" x14ac:dyDescent="0.25">
      <c r="A2379" s="46">
        <v>72839104</v>
      </c>
      <c r="B2379" s="47" t="s">
        <v>16</v>
      </c>
      <c r="C2379" s="47" t="s">
        <v>17</v>
      </c>
      <c r="D2379" s="47" t="s">
        <v>57</v>
      </c>
      <c r="E2379" s="47" t="s">
        <v>391</v>
      </c>
      <c r="F2379" s="48">
        <v>38687</v>
      </c>
      <c r="G2379" s="48">
        <v>38718</v>
      </c>
      <c r="H2379" s="47" t="s">
        <v>20</v>
      </c>
      <c r="I2379" s="47" t="s">
        <v>59</v>
      </c>
      <c r="J2379" s="47" t="s">
        <v>442</v>
      </c>
      <c r="K2379" s="47" t="s">
        <v>23</v>
      </c>
      <c r="L2379" s="19">
        <v>42217</v>
      </c>
      <c r="M2379" s="50">
        <f>VLOOKUP($A2379,'FtMyers GTs Retir 8-15'!$A:$W,21,0)</f>
        <v>101359</v>
      </c>
      <c r="N2379" s="50">
        <f>VLOOKUP($A2379,'FtMyers GTs Retir 8-15'!$A:$W,22,0)</f>
        <v>86294.687556666671</v>
      </c>
      <c r="O2379" s="50">
        <f>VLOOKUP($A2379,'FtMyers GTs Retir 8-15'!$A:$W,23,0)</f>
        <v>15064.312443333329</v>
      </c>
      <c r="P2379" s="50">
        <f t="shared" si="39"/>
        <v>0</v>
      </c>
      <c r="Q2379" s="50"/>
      <c r="R2379" s="50"/>
    </row>
    <row r="2380" spans="1:18" s="46" customFormat="1" x14ac:dyDescent="0.25">
      <c r="A2380" s="46">
        <v>80053743</v>
      </c>
      <c r="B2380" s="47" t="s">
        <v>16</v>
      </c>
      <c r="C2380" s="47" t="s">
        <v>17</v>
      </c>
      <c r="D2380" s="47" t="s">
        <v>309</v>
      </c>
      <c r="E2380" s="47" t="s">
        <v>424</v>
      </c>
      <c r="F2380" s="48">
        <v>38991</v>
      </c>
      <c r="G2380" s="48">
        <v>38991</v>
      </c>
      <c r="H2380" s="47" t="s">
        <v>20</v>
      </c>
      <c r="I2380" s="47" t="s">
        <v>55</v>
      </c>
      <c r="J2380" s="47" t="s">
        <v>315</v>
      </c>
      <c r="K2380" s="47" t="s">
        <v>23</v>
      </c>
      <c r="L2380" s="19">
        <v>42217</v>
      </c>
      <c r="M2380" s="50">
        <f>VLOOKUP($A2380,'FtMyers GTs Retir 8-15'!$A:$W,21,0)</f>
        <v>33534</v>
      </c>
      <c r="N2380" s="50">
        <f>VLOOKUP($A2380,'FtMyers GTs Retir 8-15'!$A:$W,22,0)</f>
        <v>16911.822167999999</v>
      </c>
      <c r="O2380" s="50">
        <f>VLOOKUP($A2380,'FtMyers GTs Retir 8-15'!$A:$W,23,0)</f>
        <v>16622.177832000001</v>
      </c>
      <c r="P2380" s="50">
        <f t="shared" si="39"/>
        <v>0</v>
      </c>
      <c r="Q2380" s="50"/>
      <c r="R2380" s="50"/>
    </row>
    <row r="2381" spans="1:18" s="46" customFormat="1" x14ac:dyDescent="0.25">
      <c r="A2381" s="46">
        <v>81804074</v>
      </c>
      <c r="B2381" s="47" t="s">
        <v>16</v>
      </c>
      <c r="C2381" s="47" t="s">
        <v>17</v>
      </c>
      <c r="D2381" s="47" t="s">
        <v>71</v>
      </c>
      <c r="E2381" s="47" t="s">
        <v>393</v>
      </c>
      <c r="F2381" s="48">
        <v>39173</v>
      </c>
      <c r="G2381" s="48">
        <v>39083</v>
      </c>
      <c r="H2381" s="47" t="s">
        <v>20</v>
      </c>
      <c r="I2381" s="47" t="s">
        <v>48</v>
      </c>
      <c r="J2381" s="47" t="s">
        <v>243</v>
      </c>
      <c r="K2381" s="47" t="s">
        <v>23</v>
      </c>
      <c r="L2381" s="19">
        <v>42217</v>
      </c>
      <c r="M2381" s="50">
        <f>VLOOKUP($A2381,'FtMyers GTs Retir 8-15'!$A:$W,21,0)</f>
        <v>29206</v>
      </c>
      <c r="N2381" s="50">
        <f>VLOOKUP($A2381,'FtMyers GTs Retir 8-15'!$A:$W,22,0)</f>
        <v>10404.394116666666</v>
      </c>
      <c r="O2381" s="50">
        <f>VLOOKUP($A2381,'FtMyers GTs Retir 8-15'!$A:$W,23,0)</f>
        <v>18801.605883333334</v>
      </c>
      <c r="P2381" s="50">
        <f t="shared" si="39"/>
        <v>0</v>
      </c>
      <c r="Q2381" s="50"/>
      <c r="R2381" s="50"/>
    </row>
    <row r="2382" spans="1:18" s="46" customFormat="1" x14ac:dyDescent="0.25">
      <c r="A2382" s="46">
        <v>84916329</v>
      </c>
      <c r="B2382" s="47" t="s">
        <v>16</v>
      </c>
      <c r="C2382" s="47" t="s">
        <v>17</v>
      </c>
      <c r="D2382" s="47" t="s">
        <v>71</v>
      </c>
      <c r="E2382" s="47" t="s">
        <v>393</v>
      </c>
      <c r="F2382" s="48">
        <v>39387</v>
      </c>
      <c r="G2382" s="48">
        <v>39083</v>
      </c>
      <c r="H2382" s="47" t="s">
        <v>20</v>
      </c>
      <c r="I2382" s="47" t="s">
        <v>48</v>
      </c>
      <c r="J2382" s="47" t="s">
        <v>427</v>
      </c>
      <c r="K2382" s="47" t="s">
        <v>23</v>
      </c>
      <c r="L2382" s="19">
        <v>42217</v>
      </c>
      <c r="M2382" s="50">
        <f>VLOOKUP($A2382,'FtMyers GTs Retir 8-15'!$A:$W,21,0)</f>
        <v>77131.960000000006</v>
      </c>
      <c r="N2382" s="50">
        <f>VLOOKUP($A2382,'FtMyers GTs Retir 8-15'!$A:$W,22,0)</f>
        <v>27477.617983666667</v>
      </c>
      <c r="O2382" s="50">
        <f>VLOOKUP($A2382,'FtMyers GTs Retir 8-15'!$A:$W,23,0)</f>
        <v>49654.342016333336</v>
      </c>
      <c r="P2382" s="50">
        <f t="shared" si="39"/>
        <v>0</v>
      </c>
      <c r="Q2382" s="50"/>
      <c r="R2382" s="50"/>
    </row>
    <row r="2383" spans="1:18" s="46" customFormat="1" x14ac:dyDescent="0.25">
      <c r="A2383" s="46">
        <v>84916357</v>
      </c>
      <c r="B2383" s="47" t="s">
        <v>16</v>
      </c>
      <c r="C2383" s="47" t="s">
        <v>17</v>
      </c>
      <c r="D2383" s="47" t="s">
        <v>71</v>
      </c>
      <c r="E2383" s="47" t="s">
        <v>393</v>
      </c>
      <c r="F2383" s="48">
        <v>39387</v>
      </c>
      <c r="G2383" s="48">
        <v>39083</v>
      </c>
      <c r="H2383" s="47" t="s">
        <v>20</v>
      </c>
      <c r="I2383" s="47" t="s">
        <v>48</v>
      </c>
      <c r="J2383" s="47" t="s">
        <v>392</v>
      </c>
      <c r="K2383" s="47" t="s">
        <v>23</v>
      </c>
      <c r="L2383" s="19">
        <v>42217</v>
      </c>
      <c r="M2383" s="50">
        <f>VLOOKUP($A2383,'FtMyers GTs Retir 8-15'!$A:$W,21,0)</f>
        <v>40820.589999999997</v>
      </c>
      <c r="N2383" s="50">
        <f>VLOOKUP($A2383,'FtMyers GTs Retir 8-15'!$A:$W,22,0)</f>
        <v>14541.995015916666</v>
      </c>
      <c r="O2383" s="50">
        <f>VLOOKUP($A2383,'FtMyers GTs Retir 8-15'!$A:$W,23,0)</f>
        <v>26278.594984083331</v>
      </c>
      <c r="P2383" s="50">
        <f t="shared" si="39"/>
        <v>0</v>
      </c>
      <c r="Q2383" s="50"/>
      <c r="R2383" s="50"/>
    </row>
    <row r="2384" spans="1:18" s="46" customFormat="1" x14ac:dyDescent="0.25">
      <c r="A2384" s="46">
        <v>86469177</v>
      </c>
      <c r="B2384" s="47" t="s">
        <v>16</v>
      </c>
      <c r="C2384" s="47" t="s">
        <v>17</v>
      </c>
      <c r="D2384" s="47" t="s">
        <v>71</v>
      </c>
      <c r="E2384" s="47" t="s">
        <v>393</v>
      </c>
      <c r="F2384" s="48">
        <v>39387</v>
      </c>
      <c r="G2384" s="48">
        <v>39083</v>
      </c>
      <c r="H2384" s="47" t="s">
        <v>20</v>
      </c>
      <c r="I2384" s="47" t="s">
        <v>48</v>
      </c>
      <c r="J2384" s="47" t="s">
        <v>426</v>
      </c>
      <c r="K2384" s="47" t="s">
        <v>23</v>
      </c>
      <c r="L2384" s="19">
        <v>42217</v>
      </c>
      <c r="M2384" s="50">
        <f>VLOOKUP($A2384,'FtMyers GTs Retir 8-15'!$A:$W,21,0)</f>
        <v>32300.06</v>
      </c>
      <c r="N2384" s="50">
        <f>VLOOKUP($A2384,'FtMyers GTs Retir 8-15'!$A:$W,22,0)</f>
        <v>11506.627207833333</v>
      </c>
      <c r="O2384" s="50">
        <f>VLOOKUP($A2384,'FtMyers GTs Retir 8-15'!$A:$W,23,0)</f>
        <v>20793.43279216667</v>
      </c>
      <c r="P2384" s="50">
        <f t="shared" si="39"/>
        <v>0</v>
      </c>
      <c r="Q2384" s="50"/>
      <c r="R2384" s="50"/>
    </row>
    <row r="2385" spans="1:18" s="46" customFormat="1" x14ac:dyDescent="0.25">
      <c r="A2385" s="46">
        <v>86469215</v>
      </c>
      <c r="B2385" s="47" t="s">
        <v>16</v>
      </c>
      <c r="C2385" s="47" t="s">
        <v>17</v>
      </c>
      <c r="D2385" s="47" t="s">
        <v>71</v>
      </c>
      <c r="E2385" s="47" t="s">
        <v>393</v>
      </c>
      <c r="F2385" s="48">
        <v>39387</v>
      </c>
      <c r="G2385" s="48">
        <v>39083</v>
      </c>
      <c r="H2385" s="47" t="s">
        <v>20</v>
      </c>
      <c r="I2385" s="47" t="s">
        <v>48</v>
      </c>
      <c r="J2385" s="47" t="s">
        <v>451</v>
      </c>
      <c r="K2385" s="47" t="s">
        <v>23</v>
      </c>
      <c r="L2385" s="19">
        <v>42217</v>
      </c>
      <c r="M2385" s="50">
        <f>VLOOKUP($A2385,'FtMyers GTs Retir 8-15'!$A:$W,21,0)</f>
        <v>5250.62</v>
      </c>
      <c r="N2385" s="50">
        <f>VLOOKUP($A2385,'FtMyers GTs Retir 8-15'!$A:$W,22,0)</f>
        <v>1870.4896198333333</v>
      </c>
      <c r="O2385" s="50">
        <f>VLOOKUP($A2385,'FtMyers GTs Retir 8-15'!$A:$W,23,0)</f>
        <v>3380.1303801666663</v>
      </c>
      <c r="P2385" s="50">
        <f t="shared" si="39"/>
        <v>0</v>
      </c>
      <c r="Q2385" s="50"/>
      <c r="R2385" s="50"/>
    </row>
    <row r="2386" spans="1:18" s="46" customFormat="1" x14ac:dyDescent="0.25">
      <c r="A2386" s="46">
        <v>86469216</v>
      </c>
      <c r="B2386" s="47" t="s">
        <v>16</v>
      </c>
      <c r="C2386" s="47" t="s">
        <v>17</v>
      </c>
      <c r="D2386" s="47" t="s">
        <v>71</v>
      </c>
      <c r="E2386" s="47" t="s">
        <v>393</v>
      </c>
      <c r="F2386" s="48">
        <v>39387</v>
      </c>
      <c r="G2386" s="48">
        <v>39083</v>
      </c>
      <c r="H2386" s="47" t="s">
        <v>20</v>
      </c>
      <c r="I2386" s="47" t="s">
        <v>48</v>
      </c>
      <c r="J2386" s="47" t="s">
        <v>428</v>
      </c>
      <c r="K2386" s="47" t="s">
        <v>23</v>
      </c>
      <c r="L2386" s="19">
        <v>42217</v>
      </c>
      <c r="M2386" s="50">
        <f>VLOOKUP($A2386,'FtMyers GTs Retir 8-15'!$A:$W,21,0)</f>
        <v>5250.84</v>
      </c>
      <c r="N2386" s="50">
        <f>VLOOKUP($A2386,'FtMyers GTs Retir 8-15'!$A:$W,22,0)</f>
        <v>1870.5679930000001</v>
      </c>
      <c r="O2386" s="50">
        <f>VLOOKUP($A2386,'FtMyers GTs Retir 8-15'!$A:$W,23,0)</f>
        <v>3380.272007</v>
      </c>
      <c r="P2386" s="50">
        <f t="shared" si="39"/>
        <v>0</v>
      </c>
      <c r="Q2386" s="50"/>
      <c r="R2386" s="50"/>
    </row>
    <row r="2387" spans="1:18" s="46" customFormat="1" x14ac:dyDescent="0.25">
      <c r="A2387" s="46">
        <v>86469217</v>
      </c>
      <c r="B2387" s="47" t="s">
        <v>16</v>
      </c>
      <c r="C2387" s="47" t="s">
        <v>17</v>
      </c>
      <c r="D2387" s="47" t="s">
        <v>71</v>
      </c>
      <c r="E2387" s="47" t="s">
        <v>393</v>
      </c>
      <c r="F2387" s="48">
        <v>39387</v>
      </c>
      <c r="G2387" s="48">
        <v>39083</v>
      </c>
      <c r="H2387" s="47" t="s">
        <v>20</v>
      </c>
      <c r="I2387" s="47" t="s">
        <v>48</v>
      </c>
      <c r="J2387" s="47" t="s">
        <v>452</v>
      </c>
      <c r="K2387" s="47" t="s">
        <v>23</v>
      </c>
      <c r="L2387" s="19">
        <v>42217</v>
      </c>
      <c r="M2387" s="50">
        <f>VLOOKUP($A2387,'FtMyers GTs Retir 8-15'!$A:$W,21,0)</f>
        <v>5250.87</v>
      </c>
      <c r="N2387" s="50">
        <f>VLOOKUP($A2387,'FtMyers GTs Retir 8-15'!$A:$W,22,0)</f>
        <v>1870.5786802499999</v>
      </c>
      <c r="O2387" s="50">
        <f>VLOOKUP($A2387,'FtMyers GTs Retir 8-15'!$A:$W,23,0)</f>
        <v>3380.2913197500002</v>
      </c>
      <c r="P2387" s="50">
        <f t="shared" si="39"/>
        <v>0</v>
      </c>
      <c r="Q2387" s="50"/>
      <c r="R2387" s="50"/>
    </row>
    <row r="2388" spans="1:18" s="46" customFormat="1" x14ac:dyDescent="0.25">
      <c r="A2388" s="46">
        <v>100512122</v>
      </c>
      <c r="B2388" s="47" t="s">
        <v>16</v>
      </c>
      <c r="C2388" s="47" t="s">
        <v>17</v>
      </c>
      <c r="D2388" s="47" t="s">
        <v>71</v>
      </c>
      <c r="E2388" s="47" t="s">
        <v>28</v>
      </c>
      <c r="F2388" s="48">
        <v>27211</v>
      </c>
      <c r="G2388" s="48">
        <v>27211</v>
      </c>
      <c r="H2388" s="47" t="s">
        <v>20</v>
      </c>
      <c r="I2388" s="47" t="s">
        <v>48</v>
      </c>
      <c r="J2388" s="47" t="s">
        <v>468</v>
      </c>
      <c r="K2388" s="47" t="s">
        <v>23</v>
      </c>
      <c r="L2388" s="19">
        <v>42217</v>
      </c>
      <c r="M2388" s="50">
        <f>VLOOKUP($A2388,'FtMyers GTs Retir 8-15'!$A:$W,21,0)</f>
        <v>192100</v>
      </c>
      <c r="N2388" s="50">
        <f>VLOOKUP($A2388,'FtMyers GTs Retir 8-15'!$A:$W,22,0)</f>
        <v>192100</v>
      </c>
      <c r="O2388" s="50">
        <f>VLOOKUP($A2388,'FtMyers GTs Retir 8-15'!$A:$W,23,0)</f>
        <v>0</v>
      </c>
      <c r="P2388" s="50">
        <f t="shared" si="39"/>
        <v>0</v>
      </c>
      <c r="Q2388" s="50"/>
      <c r="R2388" s="50"/>
    </row>
    <row r="2389" spans="1:18" s="46" customFormat="1" x14ac:dyDescent="0.25">
      <c r="A2389" s="46">
        <v>646550035</v>
      </c>
      <c r="B2389" s="47" t="s">
        <v>16</v>
      </c>
      <c r="C2389" s="47" t="s">
        <v>17</v>
      </c>
      <c r="D2389" s="47" t="s">
        <v>57</v>
      </c>
      <c r="E2389" s="47" t="s">
        <v>395</v>
      </c>
      <c r="F2389" s="48">
        <v>41244</v>
      </c>
      <c r="G2389" s="48">
        <v>40909</v>
      </c>
      <c r="H2389" s="47" t="s">
        <v>20</v>
      </c>
      <c r="I2389" s="47" t="s">
        <v>59</v>
      </c>
      <c r="J2389" s="47" t="s">
        <v>333</v>
      </c>
      <c r="K2389" s="47" t="s">
        <v>23</v>
      </c>
      <c r="L2389" s="19">
        <v>42217</v>
      </c>
      <c r="M2389" s="50">
        <f>VLOOKUP($A2389,'FtMyers GTs Retir 8-15'!$A:$W,21,0)</f>
        <v>13823.04</v>
      </c>
      <c r="N2389" s="50">
        <f>VLOOKUP($A2389,'FtMyers GTs Retir 8-15'!$A:$W,22,0)</f>
        <v>3607.4632563200003</v>
      </c>
      <c r="O2389" s="50">
        <f>VLOOKUP($A2389,'FtMyers GTs Retir 8-15'!$A:$W,23,0)</f>
        <v>10215.576743680002</v>
      </c>
      <c r="P2389" s="50">
        <f t="shared" si="39"/>
        <v>0</v>
      </c>
      <c r="Q2389" s="50"/>
      <c r="R2389" s="50"/>
    </row>
    <row r="2390" spans="1:18" s="46" customFormat="1" x14ac:dyDescent="0.25">
      <c r="A2390" s="46">
        <v>656171176</v>
      </c>
      <c r="B2390" s="47" t="s">
        <v>16</v>
      </c>
      <c r="C2390" s="47" t="s">
        <v>17</v>
      </c>
      <c r="D2390" s="47" t="s">
        <v>188</v>
      </c>
      <c r="E2390" s="47" t="s">
        <v>395</v>
      </c>
      <c r="F2390" s="48">
        <v>41183</v>
      </c>
      <c r="G2390" s="48">
        <v>40909</v>
      </c>
      <c r="H2390" s="47" t="s">
        <v>20</v>
      </c>
      <c r="I2390" s="47" t="s">
        <v>69</v>
      </c>
      <c r="J2390" s="47" t="s">
        <v>216</v>
      </c>
      <c r="K2390" s="47" t="s">
        <v>23</v>
      </c>
      <c r="L2390" s="19">
        <v>42217</v>
      </c>
      <c r="M2390" s="50">
        <f>VLOOKUP($A2390,'FtMyers GTs Retir 8-15'!$A:$W,21,0)</f>
        <v>3810.3</v>
      </c>
      <c r="N2390" s="50">
        <f>VLOOKUP($A2390,'FtMyers GTs Retir 8-15'!$A:$W,22,0)</f>
        <v>620.4463902</v>
      </c>
      <c r="O2390" s="50">
        <f>VLOOKUP($A2390,'FtMyers GTs Retir 8-15'!$A:$W,23,0)</f>
        <v>3189.8536098000004</v>
      </c>
      <c r="P2390" s="50">
        <f t="shared" si="39"/>
        <v>0</v>
      </c>
      <c r="Q2390" s="50"/>
      <c r="R2390" s="50"/>
    </row>
    <row r="2391" spans="1:18" s="46" customFormat="1" x14ac:dyDescent="0.25">
      <c r="A2391" s="46">
        <v>681540536</v>
      </c>
      <c r="B2391" s="47" t="s">
        <v>16</v>
      </c>
      <c r="C2391" s="47" t="s">
        <v>17</v>
      </c>
      <c r="D2391" s="47" t="s">
        <v>57</v>
      </c>
      <c r="E2391" s="47" t="s">
        <v>466</v>
      </c>
      <c r="F2391" s="48">
        <v>41791</v>
      </c>
      <c r="G2391" s="48">
        <v>41791</v>
      </c>
      <c r="H2391" s="47" t="s">
        <v>20</v>
      </c>
      <c r="I2391" s="47" t="s">
        <v>59</v>
      </c>
      <c r="J2391" s="47" t="s">
        <v>494</v>
      </c>
      <c r="K2391" s="47" t="s">
        <v>23</v>
      </c>
      <c r="L2391" s="19">
        <v>42217</v>
      </c>
      <c r="M2391" s="50">
        <f>VLOOKUP($A2391,'FtMyers GTs Retir 8-15'!$A:$W,21,0)</f>
        <v>25480</v>
      </c>
      <c r="N2391" s="50">
        <f>VLOOKUP($A2391,'FtMyers GTs Retir 8-15'!$A:$W,22,0)</f>
        <v>2351.5152266666664</v>
      </c>
      <c r="O2391" s="50">
        <f>VLOOKUP($A2391,'FtMyers GTs Retir 8-15'!$A:$W,23,0)</f>
        <v>23128.484773333334</v>
      </c>
      <c r="P2391" s="50">
        <f t="shared" si="39"/>
        <v>0</v>
      </c>
      <c r="Q2391" s="50"/>
      <c r="R2391" s="50"/>
    </row>
    <row r="2392" spans="1:18" s="46" customFormat="1" x14ac:dyDescent="0.25">
      <c r="A2392" s="46">
        <v>681540539</v>
      </c>
      <c r="B2392" s="47" t="s">
        <v>16</v>
      </c>
      <c r="C2392" s="47" t="s">
        <v>17</v>
      </c>
      <c r="D2392" s="47" t="s">
        <v>57</v>
      </c>
      <c r="E2392" s="47" t="s">
        <v>466</v>
      </c>
      <c r="F2392" s="48">
        <v>41791</v>
      </c>
      <c r="G2392" s="48">
        <v>41791</v>
      </c>
      <c r="H2392" s="47" t="s">
        <v>20</v>
      </c>
      <c r="I2392" s="47" t="s">
        <v>59</v>
      </c>
      <c r="J2392" s="47" t="s">
        <v>406</v>
      </c>
      <c r="K2392" s="47" t="s">
        <v>23</v>
      </c>
      <c r="L2392" s="19">
        <v>42217</v>
      </c>
      <c r="M2392" s="50">
        <f>VLOOKUP($A2392,'FtMyers GTs Retir 8-15'!$A:$W,21,0)</f>
        <v>17725</v>
      </c>
      <c r="N2392" s="50">
        <f>VLOOKUP($A2392,'FtMyers GTs Retir 8-15'!$A:$W,22,0)</f>
        <v>1635.8166166666665</v>
      </c>
      <c r="O2392" s="50">
        <f>VLOOKUP($A2392,'FtMyers GTs Retir 8-15'!$A:$W,23,0)</f>
        <v>16089.183383333333</v>
      </c>
      <c r="P2392" s="50">
        <f t="shared" si="39"/>
        <v>0</v>
      </c>
      <c r="Q2392" s="50"/>
      <c r="R2392" s="50"/>
    </row>
    <row r="2393" spans="1:18" s="46" customFormat="1" x14ac:dyDescent="0.25">
      <c r="B2393" s="53"/>
      <c r="C2393" s="53"/>
      <c r="D2393" s="53"/>
      <c r="E2393" s="53"/>
      <c r="F2393" s="18"/>
      <c r="G2393" s="18"/>
      <c r="H2393" s="53"/>
      <c r="I2393" s="53"/>
      <c r="J2393" s="53"/>
      <c r="K2393" s="53"/>
      <c r="L2393" s="19"/>
      <c r="M2393" s="50"/>
      <c r="N2393" s="50"/>
      <c r="O2393" s="50"/>
      <c r="P2393" s="50"/>
      <c r="Q2393" s="50"/>
      <c r="R2393" s="50"/>
    </row>
    <row r="2395" spans="1:18" ht="13.8" thickBot="1" x14ac:dyDescent="0.3">
      <c r="M2395" s="36">
        <f>SUM(M4:M2394)</f>
        <v>211740350.81066656</v>
      </c>
      <c r="N2395" s="36">
        <f>SUM(N4:N2394)</f>
        <v>170664970.04168379</v>
      </c>
      <c r="O2395" s="36">
        <f>SUM(O4:O2394)</f>
        <v>41075380.768982925</v>
      </c>
      <c r="P2395" s="6">
        <f>SUM(P4:P2394)</f>
        <v>-6.21209751011393E-10</v>
      </c>
    </row>
    <row r="2396" spans="1:18" ht="13.8" thickTop="1" x14ac:dyDescent="0.25"/>
    <row r="2399" spans="1:18" x14ac:dyDescent="0.25">
      <c r="N2399" s="50"/>
      <c r="O2399" s="50"/>
    </row>
    <row r="2400" spans="1:18" x14ac:dyDescent="0.25">
      <c r="N2400" s="50"/>
      <c r="O2400" s="50"/>
    </row>
    <row r="2401" spans="14:15" x14ac:dyDescent="0.25">
      <c r="N2401" s="50"/>
      <c r="O2401" s="50"/>
    </row>
    <row r="2402" spans="14:15" x14ac:dyDescent="0.25">
      <c r="N2402" s="50"/>
      <c r="O2402" s="50"/>
    </row>
    <row r="2403" spans="14:15" x14ac:dyDescent="0.25">
      <c r="N2403" s="50"/>
      <c r="O2403" s="50"/>
    </row>
  </sheetData>
  <conditionalFormatting sqref="A1000:A1002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315"/>
  <sheetViews>
    <sheetView zoomScale="80" zoomScaleNormal="80" workbookViewId="0">
      <pane ySplit="3" topLeftCell="A4" activePane="bottomLeft" state="frozen"/>
      <selection sqref="A1:A2"/>
      <selection pane="bottomLeft" activeCell="A2" sqref="A2"/>
    </sheetView>
  </sheetViews>
  <sheetFormatPr defaultRowHeight="13.2" x14ac:dyDescent="0.25"/>
  <cols>
    <col min="1" max="1" width="12.5546875" style="46" customWidth="1"/>
    <col min="2" max="2" width="15.88671875" bestFit="1" customWidth="1"/>
    <col min="3" max="3" width="61" bestFit="1" customWidth="1"/>
    <col min="4" max="4" width="41.33203125" bestFit="1" customWidth="1"/>
    <col min="5" max="5" width="41" bestFit="1" customWidth="1"/>
    <col min="6" max="6" width="32.5546875" bestFit="1" customWidth="1"/>
    <col min="7" max="7" width="33.44140625" customWidth="1"/>
    <col min="8" max="8" width="10" customWidth="1"/>
    <col min="9" max="9" width="9" customWidth="1"/>
    <col min="10" max="10" width="7.5546875" customWidth="1"/>
    <col min="11" max="11" width="10.33203125" customWidth="1"/>
    <col min="12" max="13" width="15" customWidth="1"/>
    <col min="14" max="14" width="14" customWidth="1"/>
    <col min="15" max="15" width="7.33203125" bestFit="1" customWidth="1"/>
    <col min="16" max="16" width="12.88671875" bestFit="1" customWidth="1"/>
    <col min="17" max="17" width="15" bestFit="1" customWidth="1"/>
    <col min="18" max="18" width="14" bestFit="1" customWidth="1"/>
    <col min="20" max="20" width="15" style="6" bestFit="1" customWidth="1"/>
    <col min="21" max="22" width="12.88671875" style="6" bestFit="1" customWidth="1"/>
    <col min="24" max="24" width="12.88671875" bestFit="1" customWidth="1"/>
  </cols>
  <sheetData>
    <row r="1" spans="1:24" s="60" customFormat="1" x14ac:dyDescent="0.25">
      <c r="A1" s="66" t="s">
        <v>648</v>
      </c>
      <c r="T1" s="50"/>
      <c r="U1" s="50"/>
      <c r="V1" s="50"/>
    </row>
    <row r="2" spans="1:24" s="60" customFormat="1" x14ac:dyDescent="0.25">
      <c r="A2" s="66" t="s">
        <v>645</v>
      </c>
      <c r="T2" s="50"/>
      <c r="U2" s="50"/>
      <c r="V2" s="50"/>
    </row>
    <row r="3" spans="1:24" ht="40.200000000000003" x14ac:dyDescent="0.3">
      <c r="A3" s="52" t="s">
        <v>505</v>
      </c>
      <c r="B3" s="8" t="s">
        <v>499</v>
      </c>
      <c r="C3" s="9" t="s">
        <v>500</v>
      </c>
      <c r="D3" s="9" t="s">
        <v>501</v>
      </c>
      <c r="E3" s="9" t="s">
        <v>502</v>
      </c>
      <c r="F3" s="8" t="s">
        <v>503</v>
      </c>
      <c r="G3" s="10" t="s">
        <v>504</v>
      </c>
      <c r="H3" s="10" t="s">
        <v>505</v>
      </c>
      <c r="I3" s="10" t="s">
        <v>506</v>
      </c>
      <c r="J3" s="10" t="s">
        <v>507</v>
      </c>
      <c r="K3" s="9" t="s">
        <v>508</v>
      </c>
      <c r="L3" s="9" t="s">
        <v>509</v>
      </c>
      <c r="M3" s="9" t="s">
        <v>510</v>
      </c>
      <c r="N3" s="9" t="s">
        <v>511</v>
      </c>
      <c r="O3" s="8" t="s">
        <v>512</v>
      </c>
      <c r="P3" s="8" t="s">
        <v>513</v>
      </c>
      <c r="Q3" s="8" t="s">
        <v>514</v>
      </c>
      <c r="R3" s="8" t="s">
        <v>515</v>
      </c>
    </row>
    <row r="4" spans="1:24" ht="13.8" x14ac:dyDescent="0.3">
      <c r="A4" s="46">
        <v>801140</v>
      </c>
      <c r="B4" s="47" t="s">
        <v>16</v>
      </c>
      <c r="C4" s="47" t="s">
        <v>17</v>
      </c>
      <c r="D4" s="47" t="s">
        <v>516</v>
      </c>
      <c r="E4" s="47" t="s">
        <v>70</v>
      </c>
      <c r="F4" s="47" t="s">
        <v>21</v>
      </c>
      <c r="G4" s="47" t="s">
        <v>18</v>
      </c>
      <c r="H4" s="46">
        <v>801140</v>
      </c>
      <c r="I4" s="48">
        <v>29403</v>
      </c>
      <c r="J4" s="47" t="s">
        <v>638</v>
      </c>
      <c r="K4" s="46">
        <v>0</v>
      </c>
      <c r="L4" s="50">
        <v>0</v>
      </c>
      <c r="M4" s="50">
        <v>0</v>
      </c>
      <c r="N4" s="50">
        <v>0</v>
      </c>
      <c r="O4" s="14">
        <v>0</v>
      </c>
      <c r="P4" s="15">
        <f>L4*(O4/12)*15</f>
        <v>0</v>
      </c>
      <c r="Q4" s="15">
        <f t="shared" ref="Q4:Q24" si="0">M4+P4</f>
        <v>0</v>
      </c>
      <c r="R4" s="15">
        <f t="shared" ref="R4:R24" si="1">L4-Q4</f>
        <v>0</v>
      </c>
      <c r="X4" s="7"/>
    </row>
    <row r="5" spans="1:24" ht="13.8" x14ac:dyDescent="0.3">
      <c r="A5" s="46">
        <v>966</v>
      </c>
      <c r="B5" s="47" t="s">
        <v>16</v>
      </c>
      <c r="C5" s="47" t="s">
        <v>17</v>
      </c>
      <c r="D5" s="47" t="s">
        <v>517</v>
      </c>
      <c r="E5" s="47" t="s">
        <v>22</v>
      </c>
      <c r="F5" s="47" t="s">
        <v>21</v>
      </c>
      <c r="G5" s="47" t="s">
        <v>18</v>
      </c>
      <c r="H5" s="46">
        <v>966</v>
      </c>
      <c r="I5" s="48">
        <v>29403</v>
      </c>
      <c r="J5" s="47" t="s">
        <v>638</v>
      </c>
      <c r="K5" s="46">
        <v>0</v>
      </c>
      <c r="L5" s="50">
        <v>0</v>
      </c>
      <c r="M5" s="50">
        <v>0</v>
      </c>
      <c r="N5" s="50">
        <v>0</v>
      </c>
      <c r="O5" s="14">
        <v>0</v>
      </c>
      <c r="P5" s="55">
        <f t="shared" ref="P5:P68" si="2">L5*(O5/12)*15</f>
        <v>0</v>
      </c>
      <c r="Q5" s="15">
        <f t="shared" si="0"/>
        <v>0</v>
      </c>
      <c r="R5" s="15">
        <f t="shared" si="1"/>
        <v>0</v>
      </c>
      <c r="X5" s="7"/>
    </row>
    <row r="6" spans="1:24" ht="13.8" x14ac:dyDescent="0.3">
      <c r="A6" s="46">
        <v>1152</v>
      </c>
      <c r="B6" s="47" t="s">
        <v>24</v>
      </c>
      <c r="C6" s="47" t="s">
        <v>25</v>
      </c>
      <c r="D6" s="47" t="s">
        <v>517</v>
      </c>
      <c r="E6" s="47" t="s">
        <v>22</v>
      </c>
      <c r="F6" s="47" t="s">
        <v>21</v>
      </c>
      <c r="G6" s="47" t="s">
        <v>26</v>
      </c>
      <c r="H6" s="46">
        <v>1152</v>
      </c>
      <c r="I6" s="48">
        <v>26846</v>
      </c>
      <c r="J6" s="47" t="s">
        <v>638</v>
      </c>
      <c r="K6" s="46">
        <v>0</v>
      </c>
      <c r="L6" s="50">
        <v>0</v>
      </c>
      <c r="M6" s="50">
        <v>0</v>
      </c>
      <c r="N6" s="50">
        <v>0</v>
      </c>
      <c r="O6" s="14">
        <v>0</v>
      </c>
      <c r="P6" s="55">
        <f t="shared" si="2"/>
        <v>0</v>
      </c>
      <c r="Q6" s="15">
        <f t="shared" si="0"/>
        <v>0</v>
      </c>
      <c r="R6" s="15">
        <f t="shared" si="1"/>
        <v>0</v>
      </c>
      <c r="X6" s="7"/>
    </row>
    <row r="7" spans="1:24" ht="13.8" x14ac:dyDescent="0.3">
      <c r="A7" s="46">
        <v>1153</v>
      </c>
      <c r="B7" s="47" t="s">
        <v>24</v>
      </c>
      <c r="C7" s="47" t="s">
        <v>25</v>
      </c>
      <c r="D7" s="47" t="s">
        <v>517</v>
      </c>
      <c r="E7" s="47" t="s">
        <v>22</v>
      </c>
      <c r="F7" s="47" t="s">
        <v>21</v>
      </c>
      <c r="G7" s="47" t="s">
        <v>26</v>
      </c>
      <c r="H7" s="46">
        <v>1153</v>
      </c>
      <c r="I7" s="48">
        <v>27211</v>
      </c>
      <c r="J7" s="47" t="s">
        <v>638</v>
      </c>
      <c r="K7" s="46">
        <v>0</v>
      </c>
      <c r="L7" s="50">
        <v>0</v>
      </c>
      <c r="M7" s="50">
        <v>0</v>
      </c>
      <c r="N7" s="50">
        <v>0</v>
      </c>
      <c r="O7" s="14">
        <v>0</v>
      </c>
      <c r="P7" s="55">
        <f t="shared" si="2"/>
        <v>0</v>
      </c>
      <c r="Q7" s="15">
        <f t="shared" si="0"/>
        <v>0</v>
      </c>
      <c r="R7" s="15">
        <f t="shared" si="1"/>
        <v>0</v>
      </c>
      <c r="X7" s="7"/>
    </row>
    <row r="8" spans="1:24" ht="13.8" x14ac:dyDescent="0.3">
      <c r="A8" s="46">
        <v>1154</v>
      </c>
      <c r="B8" s="47" t="s">
        <v>24</v>
      </c>
      <c r="C8" s="47" t="s">
        <v>25</v>
      </c>
      <c r="D8" s="47" t="s">
        <v>517</v>
      </c>
      <c r="E8" s="47" t="s">
        <v>22</v>
      </c>
      <c r="F8" s="47" t="s">
        <v>21</v>
      </c>
      <c r="G8" s="47" t="s">
        <v>26</v>
      </c>
      <c r="H8" s="46">
        <v>1154</v>
      </c>
      <c r="I8" s="48">
        <v>27942</v>
      </c>
      <c r="J8" s="47" t="s">
        <v>638</v>
      </c>
      <c r="K8" s="46">
        <v>0</v>
      </c>
      <c r="L8" s="50">
        <v>0</v>
      </c>
      <c r="M8" s="50">
        <v>0</v>
      </c>
      <c r="N8" s="50">
        <v>0</v>
      </c>
      <c r="O8" s="14">
        <v>0</v>
      </c>
      <c r="P8" s="55">
        <f t="shared" si="2"/>
        <v>0</v>
      </c>
      <c r="Q8" s="15">
        <f t="shared" si="0"/>
        <v>0</v>
      </c>
      <c r="R8" s="15">
        <f t="shared" si="1"/>
        <v>0</v>
      </c>
      <c r="X8" s="7"/>
    </row>
    <row r="9" spans="1:24" ht="13.8" x14ac:dyDescent="0.3">
      <c r="A9" s="46">
        <v>1265</v>
      </c>
      <c r="B9" s="47" t="s">
        <v>30</v>
      </c>
      <c r="C9" s="47" t="s">
        <v>31</v>
      </c>
      <c r="D9" s="47" t="s">
        <v>517</v>
      </c>
      <c r="E9" s="47" t="s">
        <v>22</v>
      </c>
      <c r="F9" s="47" t="s">
        <v>21</v>
      </c>
      <c r="G9" s="47" t="s">
        <v>32</v>
      </c>
      <c r="H9" s="46">
        <v>1265</v>
      </c>
      <c r="I9" s="48">
        <v>27211</v>
      </c>
      <c r="J9" s="47" t="s">
        <v>638</v>
      </c>
      <c r="K9" s="46">
        <v>0</v>
      </c>
      <c r="L9" s="50">
        <v>0</v>
      </c>
      <c r="M9" s="50">
        <v>0</v>
      </c>
      <c r="N9" s="50">
        <v>0</v>
      </c>
      <c r="O9" s="14">
        <v>0</v>
      </c>
      <c r="P9" s="55">
        <f t="shared" si="2"/>
        <v>0</v>
      </c>
      <c r="Q9" s="15">
        <f t="shared" si="0"/>
        <v>0</v>
      </c>
      <c r="R9" s="15">
        <f t="shared" si="1"/>
        <v>0</v>
      </c>
      <c r="X9" s="7"/>
    </row>
    <row r="10" spans="1:24" ht="13.8" x14ac:dyDescent="0.3">
      <c r="A10" s="46">
        <v>8505</v>
      </c>
      <c r="B10" s="47" t="s">
        <v>30</v>
      </c>
      <c r="C10" s="47" t="s">
        <v>31</v>
      </c>
      <c r="D10" s="47" t="s">
        <v>517</v>
      </c>
      <c r="E10" s="47" t="s">
        <v>22</v>
      </c>
      <c r="F10" s="47" t="s">
        <v>35</v>
      </c>
      <c r="G10" s="47" t="s">
        <v>33</v>
      </c>
      <c r="H10" s="46">
        <v>8505</v>
      </c>
      <c r="I10" s="48">
        <v>27576</v>
      </c>
      <c r="J10" s="47" t="s">
        <v>638</v>
      </c>
      <c r="K10" s="46">
        <v>0</v>
      </c>
      <c r="L10" s="50">
        <v>0</v>
      </c>
      <c r="M10" s="50">
        <v>0</v>
      </c>
      <c r="N10" s="50">
        <v>0</v>
      </c>
      <c r="O10" s="14">
        <v>0</v>
      </c>
      <c r="P10" s="55">
        <f t="shared" si="2"/>
        <v>0</v>
      </c>
      <c r="Q10" s="15">
        <f t="shared" si="0"/>
        <v>0</v>
      </c>
      <c r="R10" s="15">
        <f t="shared" si="1"/>
        <v>0</v>
      </c>
      <c r="X10" s="7"/>
    </row>
    <row r="11" spans="1:24" ht="13.8" x14ac:dyDescent="0.3">
      <c r="A11" s="46">
        <v>21410</v>
      </c>
      <c r="B11" s="47" t="s">
        <v>24</v>
      </c>
      <c r="C11" s="47" t="s">
        <v>25</v>
      </c>
      <c r="D11" s="47" t="s">
        <v>517</v>
      </c>
      <c r="E11" s="47" t="s">
        <v>22</v>
      </c>
      <c r="F11" s="47" t="s">
        <v>74</v>
      </c>
      <c r="G11" s="47" t="s">
        <v>73</v>
      </c>
      <c r="H11" s="46">
        <v>21410</v>
      </c>
      <c r="I11" s="48">
        <v>27942</v>
      </c>
      <c r="J11" s="47" t="s">
        <v>638</v>
      </c>
      <c r="K11" s="46">
        <v>0</v>
      </c>
      <c r="L11" s="50">
        <v>0</v>
      </c>
      <c r="M11" s="50">
        <v>0</v>
      </c>
      <c r="N11" s="50">
        <v>0</v>
      </c>
      <c r="O11" s="14">
        <v>0</v>
      </c>
      <c r="P11" s="55">
        <f t="shared" si="2"/>
        <v>0</v>
      </c>
      <c r="Q11" s="15">
        <f t="shared" si="0"/>
        <v>0</v>
      </c>
      <c r="R11" s="15">
        <f t="shared" si="1"/>
        <v>0</v>
      </c>
      <c r="X11" s="7"/>
    </row>
    <row r="12" spans="1:24" ht="13.8" x14ac:dyDescent="0.3">
      <c r="A12" s="46">
        <v>805257</v>
      </c>
      <c r="B12" s="47" t="s">
        <v>24</v>
      </c>
      <c r="C12" s="47" t="s">
        <v>88</v>
      </c>
      <c r="D12" s="47" t="s">
        <v>516</v>
      </c>
      <c r="E12" s="47" t="s">
        <v>70</v>
      </c>
      <c r="F12" s="47" t="s">
        <v>74</v>
      </c>
      <c r="G12" s="47" t="s">
        <v>73</v>
      </c>
      <c r="H12" s="46">
        <v>805257</v>
      </c>
      <c r="I12" s="48">
        <v>30864</v>
      </c>
      <c r="J12" s="47" t="s">
        <v>638</v>
      </c>
      <c r="K12" s="46">
        <v>0</v>
      </c>
      <c r="L12" s="50">
        <v>0</v>
      </c>
      <c r="M12" s="50">
        <v>0</v>
      </c>
      <c r="N12" s="50">
        <v>0</v>
      </c>
      <c r="O12" s="14">
        <v>0</v>
      </c>
      <c r="P12" s="55">
        <f t="shared" si="2"/>
        <v>0</v>
      </c>
      <c r="Q12" s="15">
        <f t="shared" si="0"/>
        <v>0</v>
      </c>
      <c r="R12" s="15">
        <f t="shared" si="1"/>
        <v>0</v>
      </c>
      <c r="X12" s="7"/>
    </row>
    <row r="13" spans="1:24" ht="13.8" x14ac:dyDescent="0.3">
      <c r="A13" s="46">
        <v>805258</v>
      </c>
      <c r="B13" s="47" t="s">
        <v>24</v>
      </c>
      <c r="C13" s="47" t="s">
        <v>89</v>
      </c>
      <c r="D13" s="47" t="s">
        <v>516</v>
      </c>
      <c r="E13" s="47" t="s">
        <v>70</v>
      </c>
      <c r="F13" s="47" t="s">
        <v>74</v>
      </c>
      <c r="G13" s="47" t="s">
        <v>73</v>
      </c>
      <c r="H13" s="46">
        <v>805258</v>
      </c>
      <c r="I13" s="48">
        <v>30864</v>
      </c>
      <c r="J13" s="47" t="s">
        <v>638</v>
      </c>
      <c r="K13" s="46">
        <v>0</v>
      </c>
      <c r="L13" s="50">
        <v>0</v>
      </c>
      <c r="M13" s="50">
        <v>0</v>
      </c>
      <c r="N13" s="50">
        <v>0</v>
      </c>
      <c r="O13" s="14">
        <v>0</v>
      </c>
      <c r="P13" s="55">
        <f t="shared" si="2"/>
        <v>0</v>
      </c>
      <c r="Q13" s="15">
        <f t="shared" si="0"/>
        <v>0</v>
      </c>
      <c r="R13" s="15">
        <f t="shared" si="1"/>
        <v>0</v>
      </c>
      <c r="X13" s="7"/>
    </row>
    <row r="14" spans="1:24" ht="13.8" x14ac:dyDescent="0.3">
      <c r="A14" s="46">
        <v>21482</v>
      </c>
      <c r="B14" s="47" t="s">
        <v>30</v>
      </c>
      <c r="C14" s="47" t="s">
        <v>31</v>
      </c>
      <c r="D14" s="47" t="s">
        <v>517</v>
      </c>
      <c r="E14" s="47" t="s">
        <v>22</v>
      </c>
      <c r="F14" s="47" t="s">
        <v>74</v>
      </c>
      <c r="G14" s="47" t="s">
        <v>75</v>
      </c>
      <c r="H14" s="46">
        <v>21482</v>
      </c>
      <c r="I14" s="48">
        <v>28672</v>
      </c>
      <c r="J14" s="47" t="s">
        <v>638</v>
      </c>
      <c r="K14" s="46">
        <v>0</v>
      </c>
      <c r="L14" s="50">
        <v>0</v>
      </c>
      <c r="M14" s="50">
        <v>0</v>
      </c>
      <c r="N14" s="50">
        <v>0</v>
      </c>
      <c r="O14" s="14">
        <v>0</v>
      </c>
      <c r="P14" s="55">
        <f t="shared" si="2"/>
        <v>0</v>
      </c>
      <c r="Q14" s="15">
        <f t="shared" si="0"/>
        <v>0</v>
      </c>
      <c r="R14" s="15">
        <f t="shared" si="1"/>
        <v>0</v>
      </c>
      <c r="X14" s="7"/>
    </row>
    <row r="15" spans="1:24" ht="13.8" x14ac:dyDescent="0.3">
      <c r="A15" s="46">
        <v>27487</v>
      </c>
      <c r="B15" s="47" t="s">
        <v>24</v>
      </c>
      <c r="C15" s="47" t="s">
        <v>25</v>
      </c>
      <c r="D15" s="47" t="s">
        <v>518</v>
      </c>
      <c r="E15" s="47" t="s">
        <v>78</v>
      </c>
      <c r="F15" s="47" t="s">
        <v>77</v>
      </c>
      <c r="G15" s="47" t="s">
        <v>76</v>
      </c>
      <c r="H15" s="46">
        <v>27487</v>
      </c>
      <c r="I15" s="48">
        <v>27942</v>
      </c>
      <c r="J15" s="47" t="s">
        <v>638</v>
      </c>
      <c r="K15" s="46">
        <v>0</v>
      </c>
      <c r="L15" s="50">
        <v>0</v>
      </c>
      <c r="M15" s="50">
        <v>0</v>
      </c>
      <c r="N15" s="50">
        <v>0</v>
      </c>
      <c r="O15" s="14">
        <v>0</v>
      </c>
      <c r="P15" s="55">
        <f t="shared" si="2"/>
        <v>0</v>
      </c>
      <c r="Q15" s="15">
        <f t="shared" si="0"/>
        <v>0</v>
      </c>
      <c r="R15" s="15">
        <f t="shared" si="1"/>
        <v>0</v>
      </c>
      <c r="X15" s="7"/>
    </row>
    <row r="16" spans="1:24" ht="13.8" x14ac:dyDescent="0.3">
      <c r="A16" s="46">
        <v>27949</v>
      </c>
      <c r="B16" s="47" t="s">
        <v>24</v>
      </c>
      <c r="C16" s="47" t="s">
        <v>25</v>
      </c>
      <c r="D16" s="47" t="s">
        <v>518</v>
      </c>
      <c r="E16" s="47" t="s">
        <v>79</v>
      </c>
      <c r="F16" s="47" t="s">
        <v>77</v>
      </c>
      <c r="G16" s="47" t="s">
        <v>76</v>
      </c>
      <c r="H16" s="46">
        <v>27949</v>
      </c>
      <c r="I16" s="48">
        <v>27942</v>
      </c>
      <c r="J16" s="47" t="s">
        <v>638</v>
      </c>
      <c r="K16" s="46">
        <v>0</v>
      </c>
      <c r="L16" s="50">
        <v>0</v>
      </c>
      <c r="M16" s="50">
        <v>0</v>
      </c>
      <c r="N16" s="50">
        <v>0</v>
      </c>
      <c r="O16" s="14">
        <v>0</v>
      </c>
      <c r="P16" s="55">
        <f t="shared" si="2"/>
        <v>0</v>
      </c>
      <c r="Q16" s="15">
        <f t="shared" si="0"/>
        <v>0</v>
      </c>
      <c r="R16" s="15">
        <f t="shared" si="1"/>
        <v>0</v>
      </c>
      <c r="X16" s="7"/>
    </row>
    <row r="17" spans="1:24" ht="13.8" x14ac:dyDescent="0.3">
      <c r="A17" s="46">
        <v>651619953</v>
      </c>
      <c r="B17" s="47" t="s">
        <v>30</v>
      </c>
      <c r="C17" s="47" t="s">
        <v>36</v>
      </c>
      <c r="D17" s="47" t="s">
        <v>518</v>
      </c>
      <c r="E17" s="47" t="s">
        <v>480</v>
      </c>
      <c r="F17" s="47" t="s">
        <v>483</v>
      </c>
      <c r="G17" s="47" t="s">
        <v>482</v>
      </c>
      <c r="H17" s="46">
        <v>651619953</v>
      </c>
      <c r="I17" s="48">
        <v>41334</v>
      </c>
      <c r="J17" s="47" t="s">
        <v>638</v>
      </c>
      <c r="K17" s="46">
        <v>0</v>
      </c>
      <c r="L17" s="50">
        <v>0</v>
      </c>
      <c r="M17" s="50">
        <v>0</v>
      </c>
      <c r="N17" s="50">
        <v>0</v>
      </c>
      <c r="O17" s="14">
        <v>0</v>
      </c>
      <c r="P17" s="55">
        <f t="shared" si="2"/>
        <v>0</v>
      </c>
      <c r="Q17" s="15">
        <f t="shared" si="0"/>
        <v>0</v>
      </c>
      <c r="R17" s="15">
        <f t="shared" si="1"/>
        <v>0</v>
      </c>
      <c r="X17" s="7"/>
    </row>
    <row r="18" spans="1:24" ht="13.8" x14ac:dyDescent="0.3">
      <c r="A18" s="46">
        <v>654507386</v>
      </c>
      <c r="B18" s="47" t="s">
        <v>30</v>
      </c>
      <c r="C18" s="47" t="s">
        <v>36</v>
      </c>
      <c r="D18" s="47" t="s">
        <v>518</v>
      </c>
      <c r="E18" s="47" t="s">
        <v>480</v>
      </c>
      <c r="F18" s="47" t="s">
        <v>483</v>
      </c>
      <c r="G18" s="47" t="s">
        <v>482</v>
      </c>
      <c r="H18" s="46">
        <v>654507386</v>
      </c>
      <c r="I18" s="48">
        <v>41640</v>
      </c>
      <c r="J18" s="47" t="s">
        <v>638</v>
      </c>
      <c r="K18" s="46">
        <v>0</v>
      </c>
      <c r="L18" s="50">
        <v>0</v>
      </c>
      <c r="M18" s="50">
        <v>0</v>
      </c>
      <c r="N18" s="50">
        <v>0</v>
      </c>
      <c r="O18" s="14">
        <v>0</v>
      </c>
      <c r="P18" s="55">
        <f t="shared" si="2"/>
        <v>0</v>
      </c>
      <c r="Q18" s="15">
        <f t="shared" si="0"/>
        <v>0</v>
      </c>
      <c r="R18" s="15">
        <f t="shared" si="1"/>
        <v>0</v>
      </c>
      <c r="X18" s="7"/>
    </row>
    <row r="19" spans="1:24" ht="13.8" x14ac:dyDescent="0.3">
      <c r="A19" s="46">
        <v>663573456</v>
      </c>
      <c r="B19" s="47" t="s">
        <v>30</v>
      </c>
      <c r="C19" s="47" t="s">
        <v>36</v>
      </c>
      <c r="D19" s="47" t="s">
        <v>518</v>
      </c>
      <c r="E19" s="47" t="s">
        <v>480</v>
      </c>
      <c r="F19" s="47" t="s">
        <v>483</v>
      </c>
      <c r="G19" s="47" t="s">
        <v>482</v>
      </c>
      <c r="H19" s="46">
        <v>663573456</v>
      </c>
      <c r="I19" s="48">
        <v>41791</v>
      </c>
      <c r="J19" s="47" t="s">
        <v>638</v>
      </c>
      <c r="K19" s="46">
        <v>0</v>
      </c>
      <c r="L19" s="50">
        <v>0</v>
      </c>
      <c r="M19" s="50">
        <v>0</v>
      </c>
      <c r="N19" s="50">
        <v>0</v>
      </c>
      <c r="O19" s="14">
        <v>0</v>
      </c>
      <c r="P19" s="55">
        <f t="shared" si="2"/>
        <v>0</v>
      </c>
      <c r="Q19" s="15">
        <f t="shared" si="0"/>
        <v>0</v>
      </c>
      <c r="R19" s="15">
        <f t="shared" si="1"/>
        <v>0</v>
      </c>
      <c r="X19" s="7"/>
    </row>
    <row r="20" spans="1:24" ht="13.8" x14ac:dyDescent="0.3">
      <c r="A20" s="46">
        <v>671661686</v>
      </c>
      <c r="B20" s="47" t="s">
        <v>30</v>
      </c>
      <c r="C20" s="47" t="s">
        <v>36</v>
      </c>
      <c r="D20" s="47" t="s">
        <v>518</v>
      </c>
      <c r="E20" s="47" t="s">
        <v>480</v>
      </c>
      <c r="F20" s="47" t="s">
        <v>483</v>
      </c>
      <c r="G20" s="47" t="s">
        <v>482</v>
      </c>
      <c r="H20" s="46">
        <v>671661686</v>
      </c>
      <c r="I20" s="48">
        <v>41913</v>
      </c>
      <c r="J20" s="47" t="s">
        <v>638</v>
      </c>
      <c r="K20" s="46">
        <v>0</v>
      </c>
      <c r="L20" s="50">
        <v>0</v>
      </c>
      <c r="M20" s="50">
        <v>0</v>
      </c>
      <c r="N20" s="50">
        <v>0</v>
      </c>
      <c r="O20" s="14">
        <v>0</v>
      </c>
      <c r="P20" s="55">
        <f t="shared" si="2"/>
        <v>0</v>
      </c>
      <c r="Q20" s="15">
        <f t="shared" si="0"/>
        <v>0</v>
      </c>
      <c r="R20" s="15">
        <f t="shared" si="1"/>
        <v>0</v>
      </c>
      <c r="X20" s="7"/>
    </row>
    <row r="21" spans="1:24" ht="13.8" x14ac:dyDescent="0.3">
      <c r="A21" s="46">
        <v>675345920</v>
      </c>
      <c r="B21" s="47" t="s">
        <v>30</v>
      </c>
      <c r="C21" s="47" t="s">
        <v>36</v>
      </c>
      <c r="D21" s="47" t="s">
        <v>518</v>
      </c>
      <c r="E21" s="47" t="s">
        <v>480</v>
      </c>
      <c r="F21" s="47" t="s">
        <v>483</v>
      </c>
      <c r="G21" s="47" t="s">
        <v>482</v>
      </c>
      <c r="H21" s="46">
        <v>675345920</v>
      </c>
      <c r="I21" s="48">
        <v>41974</v>
      </c>
      <c r="J21" s="47" t="s">
        <v>638</v>
      </c>
      <c r="K21" s="46">
        <v>0</v>
      </c>
      <c r="L21" s="50">
        <v>0</v>
      </c>
      <c r="M21" s="50">
        <v>0</v>
      </c>
      <c r="N21" s="50">
        <v>0</v>
      </c>
      <c r="O21" s="14">
        <v>0</v>
      </c>
      <c r="P21" s="55">
        <f t="shared" si="2"/>
        <v>0</v>
      </c>
      <c r="Q21" s="15">
        <f t="shared" si="0"/>
        <v>0</v>
      </c>
      <c r="R21" s="15">
        <f t="shared" si="1"/>
        <v>0</v>
      </c>
      <c r="X21" s="7"/>
    </row>
    <row r="22" spans="1:24" ht="13.8" x14ac:dyDescent="0.3">
      <c r="A22" s="46">
        <v>677158646</v>
      </c>
      <c r="B22" s="47" t="s">
        <v>30</v>
      </c>
      <c r="C22" s="47" t="s">
        <v>36</v>
      </c>
      <c r="D22" s="47" t="s">
        <v>518</v>
      </c>
      <c r="E22" s="47" t="s">
        <v>480</v>
      </c>
      <c r="F22" s="47" t="s">
        <v>483</v>
      </c>
      <c r="G22" s="47" t="s">
        <v>482</v>
      </c>
      <c r="H22" s="46">
        <v>677158646</v>
      </c>
      <c r="I22" s="48">
        <v>42005</v>
      </c>
      <c r="J22" s="47" t="s">
        <v>638</v>
      </c>
      <c r="K22" s="46">
        <v>0</v>
      </c>
      <c r="L22" s="50">
        <v>0</v>
      </c>
      <c r="M22" s="50">
        <v>0</v>
      </c>
      <c r="N22" s="50">
        <v>0</v>
      </c>
      <c r="O22" s="14">
        <v>0</v>
      </c>
      <c r="P22" s="55">
        <f t="shared" si="2"/>
        <v>0</v>
      </c>
      <c r="Q22" s="15">
        <f t="shared" si="0"/>
        <v>0</v>
      </c>
      <c r="R22" s="15">
        <f t="shared" si="1"/>
        <v>0</v>
      </c>
      <c r="X22" s="7"/>
    </row>
    <row r="23" spans="1:24" ht="13.8" x14ac:dyDescent="0.3">
      <c r="A23" s="46">
        <v>679005052</v>
      </c>
      <c r="B23" s="47" t="s">
        <v>30</v>
      </c>
      <c r="C23" s="47" t="s">
        <v>36</v>
      </c>
      <c r="D23" s="47" t="s">
        <v>518</v>
      </c>
      <c r="E23" s="47" t="s">
        <v>480</v>
      </c>
      <c r="F23" s="47" t="s">
        <v>483</v>
      </c>
      <c r="G23" s="47" t="s">
        <v>482</v>
      </c>
      <c r="H23" s="46">
        <v>679005052</v>
      </c>
      <c r="I23" s="48">
        <v>42036</v>
      </c>
      <c r="J23" s="47" t="s">
        <v>638</v>
      </c>
      <c r="K23" s="46">
        <v>0</v>
      </c>
      <c r="L23" s="50">
        <v>0</v>
      </c>
      <c r="M23" s="50">
        <v>0</v>
      </c>
      <c r="N23" s="50">
        <v>0</v>
      </c>
      <c r="O23" s="14">
        <v>0</v>
      </c>
      <c r="P23" s="55">
        <f t="shared" si="2"/>
        <v>0</v>
      </c>
      <c r="Q23" s="15">
        <f t="shared" si="0"/>
        <v>0</v>
      </c>
      <c r="R23" s="15">
        <f t="shared" si="1"/>
        <v>0</v>
      </c>
      <c r="X23" s="7"/>
    </row>
    <row r="24" spans="1:24" ht="13.8" x14ac:dyDescent="0.3">
      <c r="A24" s="46">
        <v>49600</v>
      </c>
      <c r="B24" s="47" t="s">
        <v>16</v>
      </c>
      <c r="C24" s="47" t="s">
        <v>17</v>
      </c>
      <c r="D24" s="47" t="s">
        <v>519</v>
      </c>
      <c r="E24" s="47" t="s">
        <v>46</v>
      </c>
      <c r="F24" s="47" t="s">
        <v>39</v>
      </c>
      <c r="G24" s="47" t="s">
        <v>45</v>
      </c>
      <c r="H24" s="46">
        <v>49600</v>
      </c>
      <c r="I24" s="48">
        <v>27211</v>
      </c>
      <c r="J24" s="47" t="s">
        <v>638</v>
      </c>
      <c r="K24" s="46">
        <v>0</v>
      </c>
      <c r="L24" s="50">
        <v>0</v>
      </c>
      <c r="M24" s="50">
        <v>0</v>
      </c>
      <c r="N24" s="50">
        <v>0</v>
      </c>
      <c r="O24" s="14">
        <v>2.3E-2</v>
      </c>
      <c r="P24" s="55">
        <f t="shared" si="2"/>
        <v>0</v>
      </c>
      <c r="Q24" s="15">
        <f t="shared" si="0"/>
        <v>0</v>
      </c>
      <c r="R24" s="15">
        <f t="shared" si="1"/>
        <v>0</v>
      </c>
      <c r="X24" s="7"/>
    </row>
    <row r="25" spans="1:24" ht="13.8" x14ac:dyDescent="0.3">
      <c r="A25" s="46">
        <v>652868514</v>
      </c>
      <c r="B25" s="47" t="s">
        <v>16</v>
      </c>
      <c r="C25" s="47" t="s">
        <v>17</v>
      </c>
      <c r="D25" s="47" t="s">
        <v>519</v>
      </c>
      <c r="E25" s="47" t="s">
        <v>46</v>
      </c>
      <c r="F25" s="47" t="s">
        <v>39</v>
      </c>
      <c r="G25" s="47" t="s">
        <v>45</v>
      </c>
      <c r="H25" s="46">
        <v>652868514</v>
      </c>
      <c r="I25" s="48">
        <v>41214</v>
      </c>
      <c r="J25" s="47" t="s">
        <v>638</v>
      </c>
      <c r="K25" s="46">
        <v>1</v>
      </c>
      <c r="L25" s="50">
        <v>39689.85</v>
      </c>
      <c r="M25" s="50">
        <v>2728.27</v>
      </c>
      <c r="N25" s="50">
        <v>36961.58</v>
      </c>
      <c r="O25" s="14">
        <v>2.3E-2</v>
      </c>
      <c r="P25" s="55">
        <f t="shared" si="2"/>
        <v>1141.0831874999999</v>
      </c>
      <c r="Q25" s="15">
        <f>M25+P25</f>
        <v>3869.3531874999999</v>
      </c>
      <c r="R25" s="15">
        <f>L25-Q25</f>
        <v>35820.496812500001</v>
      </c>
      <c r="X25" s="7"/>
    </row>
    <row r="26" spans="1:24" ht="13.8" x14ac:dyDescent="0.3">
      <c r="A26" s="46">
        <v>49596</v>
      </c>
      <c r="B26" s="47" t="s">
        <v>16</v>
      </c>
      <c r="C26" s="47" t="s">
        <v>17</v>
      </c>
      <c r="D26" s="47" t="s">
        <v>519</v>
      </c>
      <c r="E26" s="47" t="s">
        <v>158</v>
      </c>
      <c r="F26" s="47" t="s">
        <v>39</v>
      </c>
      <c r="G26" s="47" t="s">
        <v>45</v>
      </c>
      <c r="H26" s="46">
        <v>49596</v>
      </c>
      <c r="I26" s="48">
        <v>27211</v>
      </c>
      <c r="J26" s="47" t="s">
        <v>638</v>
      </c>
      <c r="K26" s="46">
        <v>0</v>
      </c>
      <c r="L26" s="50">
        <v>237502.26</v>
      </c>
      <c r="M26" s="50">
        <v>207212.54</v>
      </c>
      <c r="N26" s="50">
        <v>30289.72</v>
      </c>
      <c r="O26" s="14">
        <v>2.3E-2</v>
      </c>
      <c r="P26" s="55">
        <f t="shared" si="2"/>
        <v>6828.1899750000002</v>
      </c>
      <c r="Q26" s="15">
        <f t="shared" ref="Q26:Q89" si="3">M26+P26</f>
        <v>214040.72997499999</v>
      </c>
      <c r="R26" s="15">
        <f t="shared" ref="R26:R89" si="4">L26-Q26</f>
        <v>23461.530025000015</v>
      </c>
      <c r="X26" s="7"/>
    </row>
    <row r="27" spans="1:24" ht="13.8" x14ac:dyDescent="0.3">
      <c r="A27" s="46">
        <v>49597</v>
      </c>
      <c r="B27" s="47" t="s">
        <v>16</v>
      </c>
      <c r="C27" s="47" t="s">
        <v>17</v>
      </c>
      <c r="D27" s="47" t="s">
        <v>519</v>
      </c>
      <c r="E27" s="47" t="s">
        <v>158</v>
      </c>
      <c r="F27" s="47" t="s">
        <v>39</v>
      </c>
      <c r="G27" s="47" t="s">
        <v>45</v>
      </c>
      <c r="H27" s="46">
        <v>49597</v>
      </c>
      <c r="I27" s="48">
        <v>29403</v>
      </c>
      <c r="J27" s="47" t="s">
        <v>638</v>
      </c>
      <c r="K27" s="46">
        <v>0</v>
      </c>
      <c r="L27" s="50">
        <v>78101.63</v>
      </c>
      <c r="M27" s="50">
        <v>58229.56</v>
      </c>
      <c r="N27" s="50">
        <v>19872.07</v>
      </c>
      <c r="O27" s="14">
        <v>2.3E-2</v>
      </c>
      <c r="P27" s="55">
        <f t="shared" si="2"/>
        <v>2245.4218625000003</v>
      </c>
      <c r="Q27" s="15">
        <f t="shared" si="3"/>
        <v>60474.981862499997</v>
      </c>
      <c r="R27" s="15">
        <f t="shared" si="4"/>
        <v>17626.648137500008</v>
      </c>
      <c r="X27" s="7"/>
    </row>
    <row r="28" spans="1:24" ht="13.8" x14ac:dyDescent="0.3">
      <c r="A28" s="46">
        <v>49598</v>
      </c>
      <c r="B28" s="47" t="s">
        <v>16</v>
      </c>
      <c r="C28" s="47" t="s">
        <v>17</v>
      </c>
      <c r="D28" s="47" t="s">
        <v>519</v>
      </c>
      <c r="E28" s="47" t="s">
        <v>158</v>
      </c>
      <c r="F28" s="47" t="s">
        <v>39</v>
      </c>
      <c r="G28" s="47" t="s">
        <v>45</v>
      </c>
      <c r="H28" s="46">
        <v>49598</v>
      </c>
      <c r="I28" s="48">
        <v>30864</v>
      </c>
      <c r="J28" s="47" t="s">
        <v>638</v>
      </c>
      <c r="K28" s="46">
        <v>0</v>
      </c>
      <c r="L28" s="50">
        <v>43887</v>
      </c>
      <c r="M28" s="50">
        <v>29007.5</v>
      </c>
      <c r="N28" s="50">
        <v>14879.5</v>
      </c>
      <c r="O28" s="14">
        <v>2.3E-2</v>
      </c>
      <c r="P28" s="55">
        <f t="shared" si="2"/>
        <v>1261.75125</v>
      </c>
      <c r="Q28" s="15">
        <f t="shared" si="3"/>
        <v>30269.251250000001</v>
      </c>
      <c r="R28" s="15">
        <f t="shared" si="4"/>
        <v>13617.748749999999</v>
      </c>
      <c r="X28" s="7"/>
    </row>
    <row r="29" spans="1:24" ht="13.8" x14ac:dyDescent="0.3">
      <c r="A29" s="46">
        <v>49605</v>
      </c>
      <c r="B29" s="47" t="s">
        <v>16</v>
      </c>
      <c r="C29" s="47" t="s">
        <v>17</v>
      </c>
      <c r="D29" s="47" t="s">
        <v>519</v>
      </c>
      <c r="E29" s="47" t="s">
        <v>160</v>
      </c>
      <c r="F29" s="47" t="s">
        <v>39</v>
      </c>
      <c r="G29" s="47" t="s">
        <v>45</v>
      </c>
      <c r="H29" s="46">
        <v>49605</v>
      </c>
      <c r="I29" s="48">
        <v>29403</v>
      </c>
      <c r="J29" s="47" t="s">
        <v>638</v>
      </c>
      <c r="K29" s="46">
        <v>0</v>
      </c>
      <c r="L29" s="50">
        <v>1563</v>
      </c>
      <c r="M29" s="50">
        <v>1165.31</v>
      </c>
      <c r="N29" s="50">
        <v>397.69</v>
      </c>
      <c r="O29" s="14">
        <v>2.3E-2</v>
      </c>
      <c r="P29" s="55">
        <f t="shared" si="2"/>
        <v>44.936249999999994</v>
      </c>
      <c r="Q29" s="15">
        <f t="shared" si="3"/>
        <v>1210.2462499999999</v>
      </c>
      <c r="R29" s="15">
        <f t="shared" si="4"/>
        <v>352.75375000000008</v>
      </c>
      <c r="X29" s="7"/>
    </row>
    <row r="30" spans="1:24" ht="13.8" x14ac:dyDescent="0.3">
      <c r="A30" s="46">
        <v>49610</v>
      </c>
      <c r="B30" s="47" t="s">
        <v>16</v>
      </c>
      <c r="C30" s="47" t="s">
        <v>17</v>
      </c>
      <c r="D30" s="47" t="s">
        <v>519</v>
      </c>
      <c r="E30" s="47" t="s">
        <v>162</v>
      </c>
      <c r="F30" s="47" t="s">
        <v>39</v>
      </c>
      <c r="G30" s="47" t="s">
        <v>45</v>
      </c>
      <c r="H30" s="46">
        <v>49610</v>
      </c>
      <c r="I30" s="48">
        <v>27211</v>
      </c>
      <c r="J30" s="47" t="s">
        <v>638</v>
      </c>
      <c r="K30" s="46">
        <v>1</v>
      </c>
      <c r="L30" s="50">
        <v>65551.81</v>
      </c>
      <c r="M30" s="50">
        <v>57191.69</v>
      </c>
      <c r="N30" s="50">
        <v>8360.1200000000008</v>
      </c>
      <c r="O30" s="14">
        <v>2.3E-2</v>
      </c>
      <c r="P30" s="55">
        <f t="shared" si="2"/>
        <v>1884.6145374999996</v>
      </c>
      <c r="Q30" s="15">
        <f t="shared" si="3"/>
        <v>59076.3045375</v>
      </c>
      <c r="R30" s="15">
        <f t="shared" si="4"/>
        <v>6475.5054624999975</v>
      </c>
      <c r="X30" s="7"/>
    </row>
    <row r="31" spans="1:24" ht="13.8" x14ac:dyDescent="0.3">
      <c r="A31" s="46">
        <v>49611</v>
      </c>
      <c r="B31" s="47" t="s">
        <v>16</v>
      </c>
      <c r="C31" s="47" t="s">
        <v>17</v>
      </c>
      <c r="D31" s="47" t="s">
        <v>519</v>
      </c>
      <c r="E31" s="47" t="s">
        <v>162</v>
      </c>
      <c r="F31" s="47" t="s">
        <v>39</v>
      </c>
      <c r="G31" s="47" t="s">
        <v>45</v>
      </c>
      <c r="H31" s="46">
        <v>49611</v>
      </c>
      <c r="I31" s="48">
        <v>29403</v>
      </c>
      <c r="J31" s="47" t="s">
        <v>638</v>
      </c>
      <c r="K31" s="46">
        <v>0</v>
      </c>
      <c r="L31" s="50">
        <v>17356</v>
      </c>
      <c r="M31" s="50">
        <v>12939.96</v>
      </c>
      <c r="N31" s="50">
        <v>4416.04</v>
      </c>
      <c r="O31" s="14">
        <v>2.3E-2</v>
      </c>
      <c r="P31" s="55">
        <f t="shared" si="2"/>
        <v>498.98500000000001</v>
      </c>
      <c r="Q31" s="15">
        <f t="shared" si="3"/>
        <v>13438.945</v>
      </c>
      <c r="R31" s="15">
        <f t="shared" si="4"/>
        <v>3917.0550000000003</v>
      </c>
      <c r="X31" s="7"/>
    </row>
    <row r="32" spans="1:24" ht="13.8" x14ac:dyDescent="0.3">
      <c r="A32" s="46">
        <v>49602</v>
      </c>
      <c r="B32" s="47" t="s">
        <v>16</v>
      </c>
      <c r="C32" s="47" t="s">
        <v>17</v>
      </c>
      <c r="D32" s="47" t="s">
        <v>519</v>
      </c>
      <c r="E32" s="47" t="s">
        <v>159</v>
      </c>
      <c r="F32" s="47" t="s">
        <v>39</v>
      </c>
      <c r="G32" s="47" t="s">
        <v>45</v>
      </c>
      <c r="H32" s="46">
        <v>49602</v>
      </c>
      <c r="I32" s="48">
        <v>27211</v>
      </c>
      <c r="J32" s="47" t="s">
        <v>638</v>
      </c>
      <c r="K32" s="46">
        <v>1</v>
      </c>
      <c r="L32" s="50">
        <v>19389.939999999999</v>
      </c>
      <c r="M32" s="50">
        <v>16917.05</v>
      </c>
      <c r="N32" s="50">
        <v>2472.89</v>
      </c>
      <c r="O32" s="14">
        <v>2.3E-2</v>
      </c>
      <c r="P32" s="55">
        <f t="shared" si="2"/>
        <v>557.46077500000001</v>
      </c>
      <c r="Q32" s="15">
        <f t="shared" si="3"/>
        <v>17474.510774999999</v>
      </c>
      <c r="R32" s="15">
        <f t="shared" si="4"/>
        <v>1915.4292249999999</v>
      </c>
      <c r="X32" s="7"/>
    </row>
    <row r="33" spans="1:24" ht="13.8" x14ac:dyDescent="0.3">
      <c r="A33" s="46">
        <v>49603</v>
      </c>
      <c r="B33" s="47" t="s">
        <v>16</v>
      </c>
      <c r="C33" s="47" t="s">
        <v>17</v>
      </c>
      <c r="D33" s="47" t="s">
        <v>519</v>
      </c>
      <c r="E33" s="47" t="s">
        <v>159</v>
      </c>
      <c r="F33" s="47" t="s">
        <v>39</v>
      </c>
      <c r="G33" s="47" t="s">
        <v>45</v>
      </c>
      <c r="H33" s="46">
        <v>49603</v>
      </c>
      <c r="I33" s="48">
        <v>29403</v>
      </c>
      <c r="J33" s="47" t="s">
        <v>638</v>
      </c>
      <c r="K33" s="46">
        <v>0</v>
      </c>
      <c r="L33" s="50">
        <v>868</v>
      </c>
      <c r="M33" s="50">
        <v>647.15</v>
      </c>
      <c r="N33" s="50">
        <v>220.85</v>
      </c>
      <c r="O33" s="14">
        <v>2.3E-2</v>
      </c>
      <c r="P33" s="55">
        <f t="shared" si="2"/>
        <v>24.954999999999998</v>
      </c>
      <c r="Q33" s="15">
        <f t="shared" si="3"/>
        <v>672.10500000000002</v>
      </c>
      <c r="R33" s="15">
        <f t="shared" si="4"/>
        <v>195.89499999999998</v>
      </c>
      <c r="X33" s="7"/>
    </row>
    <row r="34" spans="1:24" ht="13.8" x14ac:dyDescent="0.3">
      <c r="A34" s="46">
        <v>49607</v>
      </c>
      <c r="B34" s="47" t="s">
        <v>16</v>
      </c>
      <c r="C34" s="47" t="s">
        <v>17</v>
      </c>
      <c r="D34" s="47" t="s">
        <v>519</v>
      </c>
      <c r="E34" s="47" t="s">
        <v>161</v>
      </c>
      <c r="F34" s="47" t="s">
        <v>39</v>
      </c>
      <c r="G34" s="47" t="s">
        <v>45</v>
      </c>
      <c r="H34" s="46">
        <v>49607</v>
      </c>
      <c r="I34" s="48">
        <v>29403</v>
      </c>
      <c r="J34" s="47" t="s">
        <v>638</v>
      </c>
      <c r="K34" s="46">
        <v>0</v>
      </c>
      <c r="L34" s="50">
        <v>868</v>
      </c>
      <c r="M34" s="50">
        <v>647.15</v>
      </c>
      <c r="N34" s="50">
        <v>220.85</v>
      </c>
      <c r="O34" s="14">
        <v>2.3E-2</v>
      </c>
      <c r="P34" s="55">
        <f t="shared" si="2"/>
        <v>24.954999999999998</v>
      </c>
      <c r="Q34" s="15">
        <f t="shared" si="3"/>
        <v>672.10500000000002</v>
      </c>
      <c r="R34" s="15">
        <f t="shared" si="4"/>
        <v>195.89499999999998</v>
      </c>
      <c r="X34" s="7"/>
    </row>
    <row r="35" spans="1:24" ht="13.8" x14ac:dyDescent="0.3">
      <c r="A35" s="46">
        <v>49969</v>
      </c>
      <c r="B35" s="47" t="s">
        <v>16</v>
      </c>
      <c r="C35" s="47" t="s">
        <v>17</v>
      </c>
      <c r="D35" s="47" t="s">
        <v>520</v>
      </c>
      <c r="E35" s="47" t="s">
        <v>179</v>
      </c>
      <c r="F35" s="47" t="s">
        <v>39</v>
      </c>
      <c r="G35" s="47" t="s">
        <v>45</v>
      </c>
      <c r="H35" s="46">
        <v>49969</v>
      </c>
      <c r="I35" s="48">
        <v>29037</v>
      </c>
      <c r="J35" s="47" t="s">
        <v>638</v>
      </c>
      <c r="K35" s="46">
        <v>167</v>
      </c>
      <c r="L35" s="50">
        <v>16000</v>
      </c>
      <c r="M35" s="50">
        <v>12267.39</v>
      </c>
      <c r="N35" s="50">
        <v>3732.61</v>
      </c>
      <c r="O35" s="14">
        <v>2.3E-2</v>
      </c>
      <c r="P35" s="55">
        <f t="shared" si="2"/>
        <v>459.99999999999994</v>
      </c>
      <c r="Q35" s="15">
        <f t="shared" si="3"/>
        <v>12727.39</v>
      </c>
      <c r="R35" s="15">
        <f t="shared" si="4"/>
        <v>3272.6100000000006</v>
      </c>
      <c r="X35" s="7"/>
    </row>
    <row r="36" spans="1:24" ht="13.8" x14ac:dyDescent="0.3">
      <c r="A36" s="46">
        <v>49968</v>
      </c>
      <c r="B36" s="47" t="s">
        <v>16</v>
      </c>
      <c r="C36" s="47" t="s">
        <v>17</v>
      </c>
      <c r="D36" s="47" t="s">
        <v>520</v>
      </c>
      <c r="E36" s="47" t="s">
        <v>178</v>
      </c>
      <c r="F36" s="47" t="s">
        <v>39</v>
      </c>
      <c r="G36" s="47" t="s">
        <v>45</v>
      </c>
      <c r="H36" s="46">
        <v>49968</v>
      </c>
      <c r="I36" s="48">
        <v>29037</v>
      </c>
      <c r="J36" s="47" t="s">
        <v>638</v>
      </c>
      <c r="K36" s="46">
        <v>0</v>
      </c>
      <c r="L36" s="50">
        <v>40000</v>
      </c>
      <c r="M36" s="50">
        <v>30668.49</v>
      </c>
      <c r="N36" s="50">
        <v>9331.51</v>
      </c>
      <c r="O36" s="14">
        <v>2.3E-2</v>
      </c>
      <c r="P36" s="55">
        <f t="shared" si="2"/>
        <v>1149.9999999999998</v>
      </c>
      <c r="Q36" s="15">
        <f t="shared" si="3"/>
        <v>31818.49</v>
      </c>
      <c r="R36" s="15">
        <f t="shared" si="4"/>
        <v>8181.5099999999984</v>
      </c>
      <c r="X36" s="7"/>
    </row>
    <row r="37" spans="1:24" ht="13.8" x14ac:dyDescent="0.3">
      <c r="A37" s="46">
        <v>49971</v>
      </c>
      <c r="B37" s="47" t="s">
        <v>16</v>
      </c>
      <c r="C37" s="47" t="s">
        <v>17</v>
      </c>
      <c r="D37" s="47" t="s">
        <v>520</v>
      </c>
      <c r="E37" s="47" t="s">
        <v>181</v>
      </c>
      <c r="F37" s="47" t="s">
        <v>39</v>
      </c>
      <c r="G37" s="47" t="s">
        <v>45</v>
      </c>
      <c r="H37" s="46">
        <v>49971</v>
      </c>
      <c r="I37" s="48">
        <v>29037</v>
      </c>
      <c r="J37" s="47" t="s">
        <v>638</v>
      </c>
      <c r="K37" s="46">
        <v>1</v>
      </c>
      <c r="L37" s="50">
        <v>16000</v>
      </c>
      <c r="M37" s="50">
        <v>12267.39</v>
      </c>
      <c r="N37" s="50">
        <v>3732.61</v>
      </c>
      <c r="O37" s="14">
        <v>2.3E-2</v>
      </c>
      <c r="P37" s="55">
        <f t="shared" si="2"/>
        <v>459.99999999999994</v>
      </c>
      <c r="Q37" s="15">
        <f t="shared" si="3"/>
        <v>12727.39</v>
      </c>
      <c r="R37" s="15">
        <f t="shared" si="4"/>
        <v>3272.6100000000006</v>
      </c>
      <c r="X37" s="7"/>
    </row>
    <row r="38" spans="1:24" ht="13.8" x14ac:dyDescent="0.3">
      <c r="A38" s="46">
        <v>49970</v>
      </c>
      <c r="B38" s="47" t="s">
        <v>16</v>
      </c>
      <c r="C38" s="47" t="s">
        <v>17</v>
      </c>
      <c r="D38" s="47" t="s">
        <v>520</v>
      </c>
      <c r="E38" s="47" t="s">
        <v>180</v>
      </c>
      <c r="F38" s="47" t="s">
        <v>39</v>
      </c>
      <c r="G38" s="47" t="s">
        <v>45</v>
      </c>
      <c r="H38" s="46">
        <v>49970</v>
      </c>
      <c r="I38" s="48">
        <v>29037</v>
      </c>
      <c r="J38" s="47" t="s">
        <v>638</v>
      </c>
      <c r="K38" s="46">
        <v>1</v>
      </c>
      <c r="L38" s="50">
        <v>8006.81</v>
      </c>
      <c r="M38" s="50">
        <v>6138.92</v>
      </c>
      <c r="N38" s="50">
        <v>1867.89</v>
      </c>
      <c r="O38" s="14">
        <v>2.3E-2</v>
      </c>
      <c r="P38" s="55">
        <f t="shared" si="2"/>
        <v>230.19578749999999</v>
      </c>
      <c r="Q38" s="15">
        <f t="shared" si="3"/>
        <v>6369.1157874999999</v>
      </c>
      <c r="R38" s="15">
        <f t="shared" si="4"/>
        <v>1637.6942125000005</v>
      </c>
      <c r="X38" s="7"/>
    </row>
    <row r="39" spans="1:24" ht="13.8" x14ac:dyDescent="0.3">
      <c r="A39" s="46">
        <v>817837</v>
      </c>
      <c r="B39" s="47" t="s">
        <v>16</v>
      </c>
      <c r="C39" s="47" t="s">
        <v>17</v>
      </c>
      <c r="D39" s="47" t="s">
        <v>516</v>
      </c>
      <c r="E39" s="47" t="s">
        <v>70</v>
      </c>
      <c r="F39" s="47" t="s">
        <v>39</v>
      </c>
      <c r="G39" s="47" t="s">
        <v>45</v>
      </c>
      <c r="H39" s="46">
        <v>817837</v>
      </c>
      <c r="I39" s="48">
        <v>30133</v>
      </c>
      <c r="J39" s="47" t="s">
        <v>638</v>
      </c>
      <c r="K39" s="46">
        <v>0</v>
      </c>
      <c r="L39" s="50">
        <v>0</v>
      </c>
      <c r="M39" s="50">
        <v>0</v>
      </c>
      <c r="N39" s="50">
        <v>0</v>
      </c>
      <c r="O39" s="14">
        <v>2.3E-2</v>
      </c>
      <c r="P39" s="55">
        <f t="shared" si="2"/>
        <v>0</v>
      </c>
      <c r="Q39" s="15">
        <f t="shared" si="3"/>
        <v>0</v>
      </c>
      <c r="R39" s="15">
        <f t="shared" si="4"/>
        <v>0</v>
      </c>
      <c r="X39" s="7"/>
    </row>
    <row r="40" spans="1:24" ht="13.8" x14ac:dyDescent="0.3">
      <c r="A40" s="46">
        <v>817838</v>
      </c>
      <c r="B40" s="47" t="s">
        <v>16</v>
      </c>
      <c r="C40" s="47" t="s">
        <v>17</v>
      </c>
      <c r="D40" s="47" t="s">
        <v>516</v>
      </c>
      <c r="E40" s="47" t="s">
        <v>70</v>
      </c>
      <c r="F40" s="47" t="s">
        <v>39</v>
      </c>
      <c r="G40" s="47" t="s">
        <v>45</v>
      </c>
      <c r="H40" s="46">
        <v>817838</v>
      </c>
      <c r="I40" s="48">
        <v>30864</v>
      </c>
      <c r="J40" s="47" t="s">
        <v>638</v>
      </c>
      <c r="K40" s="46">
        <v>0</v>
      </c>
      <c r="L40" s="50">
        <v>0</v>
      </c>
      <c r="M40" s="50">
        <v>0</v>
      </c>
      <c r="N40" s="50">
        <v>0</v>
      </c>
      <c r="O40" s="14">
        <v>2.3E-2</v>
      </c>
      <c r="P40" s="55">
        <f t="shared" si="2"/>
        <v>0</v>
      </c>
      <c r="Q40" s="15">
        <f t="shared" si="3"/>
        <v>0</v>
      </c>
      <c r="R40" s="15">
        <f t="shared" si="4"/>
        <v>0</v>
      </c>
      <c r="X40" s="7"/>
    </row>
    <row r="41" spans="1:24" ht="13.8" x14ac:dyDescent="0.3">
      <c r="A41" s="46">
        <v>817839</v>
      </c>
      <c r="B41" s="47" t="s">
        <v>16</v>
      </c>
      <c r="C41" s="47" t="s">
        <v>17</v>
      </c>
      <c r="D41" s="47" t="s">
        <v>516</v>
      </c>
      <c r="E41" s="47" t="s">
        <v>70</v>
      </c>
      <c r="F41" s="47" t="s">
        <v>39</v>
      </c>
      <c r="G41" s="47" t="s">
        <v>45</v>
      </c>
      <c r="H41" s="46">
        <v>817839</v>
      </c>
      <c r="I41" s="48">
        <v>30864</v>
      </c>
      <c r="J41" s="47" t="s">
        <v>638</v>
      </c>
      <c r="K41" s="46">
        <v>0</v>
      </c>
      <c r="L41" s="50">
        <v>0</v>
      </c>
      <c r="M41" s="50">
        <v>0</v>
      </c>
      <c r="N41" s="50">
        <v>0</v>
      </c>
      <c r="O41" s="14">
        <v>2.3E-2</v>
      </c>
      <c r="P41" s="55">
        <f t="shared" si="2"/>
        <v>0</v>
      </c>
      <c r="Q41" s="15">
        <f t="shared" si="3"/>
        <v>0</v>
      </c>
      <c r="R41" s="15">
        <f t="shared" si="4"/>
        <v>0</v>
      </c>
      <c r="X41" s="7"/>
    </row>
    <row r="42" spans="1:24" ht="13.8" x14ac:dyDescent="0.3">
      <c r="A42" s="46">
        <v>84853217</v>
      </c>
      <c r="B42" s="47" t="s">
        <v>16</v>
      </c>
      <c r="C42" s="47" t="s">
        <v>17</v>
      </c>
      <c r="D42" s="47" t="s">
        <v>516</v>
      </c>
      <c r="E42" s="47" t="s">
        <v>70</v>
      </c>
      <c r="F42" s="47" t="s">
        <v>39</v>
      </c>
      <c r="G42" s="47" t="s">
        <v>45</v>
      </c>
      <c r="H42" s="46">
        <v>84853217</v>
      </c>
      <c r="I42" s="48">
        <v>39569</v>
      </c>
      <c r="J42" s="47" t="s">
        <v>638</v>
      </c>
      <c r="K42" s="46">
        <v>0</v>
      </c>
      <c r="L42" s="50">
        <v>0</v>
      </c>
      <c r="M42" s="50">
        <v>0</v>
      </c>
      <c r="N42" s="50">
        <v>0</v>
      </c>
      <c r="O42" s="14">
        <v>2.3E-2</v>
      </c>
      <c r="P42" s="55">
        <f t="shared" si="2"/>
        <v>0</v>
      </c>
      <c r="Q42" s="15">
        <f t="shared" si="3"/>
        <v>0</v>
      </c>
      <c r="R42" s="15">
        <f t="shared" si="4"/>
        <v>0</v>
      </c>
      <c r="X42" s="7"/>
    </row>
    <row r="43" spans="1:24" ht="13.8" x14ac:dyDescent="0.3">
      <c r="A43" s="46">
        <v>90614996</v>
      </c>
      <c r="B43" s="47" t="s">
        <v>16</v>
      </c>
      <c r="C43" s="47" t="s">
        <v>17</v>
      </c>
      <c r="D43" s="47" t="s">
        <v>516</v>
      </c>
      <c r="E43" s="47" t="s">
        <v>70</v>
      </c>
      <c r="F43" s="47" t="s">
        <v>39</v>
      </c>
      <c r="G43" s="47" t="s">
        <v>45</v>
      </c>
      <c r="H43" s="46">
        <v>90614996</v>
      </c>
      <c r="I43" s="48">
        <v>39845</v>
      </c>
      <c r="J43" s="47" t="s">
        <v>638</v>
      </c>
      <c r="K43" s="46">
        <v>0</v>
      </c>
      <c r="L43" s="50">
        <v>0</v>
      </c>
      <c r="M43" s="50">
        <v>0</v>
      </c>
      <c r="N43" s="50">
        <v>0</v>
      </c>
      <c r="O43" s="14">
        <v>2.3E-2</v>
      </c>
      <c r="P43" s="55">
        <f t="shared" si="2"/>
        <v>0</v>
      </c>
      <c r="Q43" s="15">
        <f t="shared" si="3"/>
        <v>0</v>
      </c>
      <c r="R43" s="15">
        <f t="shared" si="4"/>
        <v>0</v>
      </c>
      <c r="X43" s="7"/>
    </row>
    <row r="44" spans="1:24" ht="13.8" x14ac:dyDescent="0.3">
      <c r="A44" s="46">
        <v>91289251</v>
      </c>
      <c r="B44" s="47" t="s">
        <v>16</v>
      </c>
      <c r="C44" s="47" t="s">
        <v>17</v>
      </c>
      <c r="D44" s="47" t="s">
        <v>516</v>
      </c>
      <c r="E44" s="47" t="s">
        <v>70</v>
      </c>
      <c r="F44" s="47" t="s">
        <v>39</v>
      </c>
      <c r="G44" s="47" t="s">
        <v>45</v>
      </c>
      <c r="H44" s="46">
        <v>91289251</v>
      </c>
      <c r="I44" s="48">
        <v>39845</v>
      </c>
      <c r="J44" s="47" t="s">
        <v>638</v>
      </c>
      <c r="K44" s="46">
        <v>0</v>
      </c>
      <c r="L44" s="50">
        <v>0</v>
      </c>
      <c r="M44" s="50">
        <v>0</v>
      </c>
      <c r="N44" s="50">
        <v>0</v>
      </c>
      <c r="O44" s="14">
        <v>2.3E-2</v>
      </c>
      <c r="P44" s="55">
        <f t="shared" si="2"/>
        <v>0</v>
      </c>
      <c r="Q44" s="15">
        <f t="shared" si="3"/>
        <v>0</v>
      </c>
      <c r="R44" s="15">
        <f t="shared" si="4"/>
        <v>0</v>
      </c>
      <c r="X44" s="7"/>
    </row>
    <row r="45" spans="1:24" ht="13.8" x14ac:dyDescent="0.3">
      <c r="A45" s="46">
        <v>96086144</v>
      </c>
      <c r="B45" s="47" t="s">
        <v>16</v>
      </c>
      <c r="C45" s="47" t="s">
        <v>17</v>
      </c>
      <c r="D45" s="47" t="s">
        <v>516</v>
      </c>
      <c r="E45" s="47" t="s">
        <v>70</v>
      </c>
      <c r="F45" s="47" t="s">
        <v>39</v>
      </c>
      <c r="G45" s="47" t="s">
        <v>45</v>
      </c>
      <c r="H45" s="46">
        <v>96086144</v>
      </c>
      <c r="I45" s="48">
        <v>40148</v>
      </c>
      <c r="J45" s="47" t="s">
        <v>638</v>
      </c>
      <c r="K45" s="46">
        <v>0</v>
      </c>
      <c r="L45" s="50">
        <v>0</v>
      </c>
      <c r="M45" s="50">
        <v>0</v>
      </c>
      <c r="N45" s="50">
        <v>0</v>
      </c>
      <c r="O45" s="14">
        <v>2.3E-2</v>
      </c>
      <c r="P45" s="55">
        <f t="shared" si="2"/>
        <v>0</v>
      </c>
      <c r="Q45" s="15">
        <f t="shared" si="3"/>
        <v>0</v>
      </c>
      <c r="R45" s="15">
        <f t="shared" si="4"/>
        <v>0</v>
      </c>
      <c r="X45" s="7"/>
    </row>
    <row r="46" spans="1:24" ht="13.8" x14ac:dyDescent="0.3">
      <c r="A46" s="46">
        <v>96728826</v>
      </c>
      <c r="B46" s="47" t="s">
        <v>16</v>
      </c>
      <c r="C46" s="47" t="s">
        <v>17</v>
      </c>
      <c r="D46" s="47" t="s">
        <v>516</v>
      </c>
      <c r="E46" s="47" t="s">
        <v>70</v>
      </c>
      <c r="F46" s="47" t="s">
        <v>39</v>
      </c>
      <c r="G46" s="47" t="s">
        <v>45</v>
      </c>
      <c r="H46" s="46">
        <v>96728826</v>
      </c>
      <c r="I46" s="48">
        <v>40148</v>
      </c>
      <c r="J46" s="47" t="s">
        <v>638</v>
      </c>
      <c r="K46" s="46">
        <v>0</v>
      </c>
      <c r="L46" s="50">
        <v>0</v>
      </c>
      <c r="M46" s="50">
        <v>0</v>
      </c>
      <c r="N46" s="50">
        <v>0</v>
      </c>
      <c r="O46" s="14">
        <v>2.3E-2</v>
      </c>
      <c r="P46" s="55">
        <f t="shared" si="2"/>
        <v>0</v>
      </c>
      <c r="Q46" s="15">
        <f t="shared" si="3"/>
        <v>0</v>
      </c>
      <c r="R46" s="15">
        <f t="shared" si="4"/>
        <v>0</v>
      </c>
      <c r="X46" s="7"/>
    </row>
    <row r="47" spans="1:24" ht="13.8" x14ac:dyDescent="0.3">
      <c r="A47" s="46">
        <v>627172545</v>
      </c>
      <c r="B47" s="47" t="s">
        <v>16</v>
      </c>
      <c r="C47" s="47" t="s">
        <v>17</v>
      </c>
      <c r="D47" s="47" t="s">
        <v>516</v>
      </c>
      <c r="E47" s="47" t="s">
        <v>70</v>
      </c>
      <c r="F47" s="47" t="s">
        <v>39</v>
      </c>
      <c r="G47" s="47" t="s">
        <v>45</v>
      </c>
      <c r="H47" s="46">
        <v>627172545</v>
      </c>
      <c r="I47" s="48">
        <v>40848</v>
      </c>
      <c r="J47" s="47" t="s">
        <v>638</v>
      </c>
      <c r="K47" s="46">
        <v>0</v>
      </c>
      <c r="L47" s="50">
        <v>0</v>
      </c>
      <c r="M47" s="50">
        <v>0</v>
      </c>
      <c r="N47" s="50">
        <v>0</v>
      </c>
      <c r="O47" s="14">
        <v>2.3E-2</v>
      </c>
      <c r="P47" s="55">
        <f t="shared" si="2"/>
        <v>0</v>
      </c>
      <c r="Q47" s="15">
        <f t="shared" si="3"/>
        <v>0</v>
      </c>
      <c r="R47" s="15">
        <f t="shared" si="4"/>
        <v>0</v>
      </c>
      <c r="X47" s="7"/>
    </row>
    <row r="48" spans="1:24" ht="13.8" x14ac:dyDescent="0.3">
      <c r="A48" s="46">
        <v>636011925</v>
      </c>
      <c r="B48" s="47" t="s">
        <v>16</v>
      </c>
      <c r="C48" s="47" t="s">
        <v>17</v>
      </c>
      <c r="D48" s="47" t="s">
        <v>516</v>
      </c>
      <c r="E48" s="47" t="s">
        <v>70</v>
      </c>
      <c r="F48" s="47" t="s">
        <v>39</v>
      </c>
      <c r="G48" s="47" t="s">
        <v>45</v>
      </c>
      <c r="H48" s="46">
        <v>636011925</v>
      </c>
      <c r="I48" s="48">
        <v>40848</v>
      </c>
      <c r="J48" s="47" t="s">
        <v>638</v>
      </c>
      <c r="K48" s="46">
        <v>0</v>
      </c>
      <c r="L48" s="50">
        <v>0</v>
      </c>
      <c r="M48" s="50">
        <v>0</v>
      </c>
      <c r="N48" s="50">
        <v>0</v>
      </c>
      <c r="O48" s="14">
        <v>2.3E-2</v>
      </c>
      <c r="P48" s="55">
        <f t="shared" si="2"/>
        <v>0</v>
      </c>
      <c r="Q48" s="15">
        <f t="shared" si="3"/>
        <v>0</v>
      </c>
      <c r="R48" s="15">
        <f t="shared" si="4"/>
        <v>0</v>
      </c>
      <c r="X48" s="7"/>
    </row>
    <row r="49" spans="1:24" ht="13.8" x14ac:dyDescent="0.3">
      <c r="A49" s="46">
        <v>638019851</v>
      </c>
      <c r="B49" s="47" t="s">
        <v>16</v>
      </c>
      <c r="C49" s="47" t="s">
        <v>17</v>
      </c>
      <c r="D49" s="47" t="s">
        <v>516</v>
      </c>
      <c r="E49" s="47" t="s">
        <v>70</v>
      </c>
      <c r="F49" s="47" t="s">
        <v>39</v>
      </c>
      <c r="G49" s="47" t="s">
        <v>45</v>
      </c>
      <c r="H49" s="46">
        <v>638019851</v>
      </c>
      <c r="I49" s="48">
        <v>41214</v>
      </c>
      <c r="J49" s="47" t="s">
        <v>638</v>
      </c>
      <c r="K49" s="46">
        <v>0</v>
      </c>
      <c r="L49" s="50">
        <v>0</v>
      </c>
      <c r="M49" s="50">
        <v>0</v>
      </c>
      <c r="N49" s="50">
        <v>0</v>
      </c>
      <c r="O49" s="14">
        <v>2.3E-2</v>
      </c>
      <c r="P49" s="55">
        <f t="shared" si="2"/>
        <v>0</v>
      </c>
      <c r="Q49" s="15">
        <f t="shared" si="3"/>
        <v>0</v>
      </c>
      <c r="R49" s="15">
        <f t="shared" si="4"/>
        <v>0</v>
      </c>
      <c r="X49" s="7"/>
    </row>
    <row r="50" spans="1:24" ht="13.8" x14ac:dyDescent="0.3">
      <c r="A50" s="46">
        <v>643320438</v>
      </c>
      <c r="B50" s="47" t="s">
        <v>16</v>
      </c>
      <c r="C50" s="47" t="s">
        <v>17</v>
      </c>
      <c r="D50" s="47" t="s">
        <v>516</v>
      </c>
      <c r="E50" s="47" t="s">
        <v>70</v>
      </c>
      <c r="F50" s="47" t="s">
        <v>39</v>
      </c>
      <c r="G50" s="47" t="s">
        <v>45</v>
      </c>
      <c r="H50" s="46">
        <v>643320438</v>
      </c>
      <c r="I50" s="48">
        <v>41395</v>
      </c>
      <c r="J50" s="47" t="s">
        <v>638</v>
      </c>
      <c r="K50" s="46">
        <v>0</v>
      </c>
      <c r="L50" s="50">
        <v>0</v>
      </c>
      <c r="M50" s="50">
        <v>0</v>
      </c>
      <c r="N50" s="50">
        <v>0</v>
      </c>
      <c r="O50" s="14">
        <v>2.3E-2</v>
      </c>
      <c r="P50" s="55">
        <f t="shared" si="2"/>
        <v>0</v>
      </c>
      <c r="Q50" s="15">
        <f t="shared" si="3"/>
        <v>0</v>
      </c>
      <c r="R50" s="15">
        <f t="shared" si="4"/>
        <v>0</v>
      </c>
      <c r="X50" s="7"/>
    </row>
    <row r="51" spans="1:24" ht="13.8" x14ac:dyDescent="0.3">
      <c r="A51" s="46">
        <v>647706185</v>
      </c>
      <c r="B51" s="47" t="s">
        <v>16</v>
      </c>
      <c r="C51" s="47" t="s">
        <v>17</v>
      </c>
      <c r="D51" s="47" t="s">
        <v>516</v>
      </c>
      <c r="E51" s="47" t="s">
        <v>70</v>
      </c>
      <c r="F51" s="47" t="s">
        <v>39</v>
      </c>
      <c r="G51" s="47" t="s">
        <v>45</v>
      </c>
      <c r="H51" s="46">
        <v>647706185</v>
      </c>
      <c r="I51" s="48">
        <v>41518</v>
      </c>
      <c r="J51" s="47" t="s">
        <v>638</v>
      </c>
      <c r="K51" s="46">
        <v>0</v>
      </c>
      <c r="L51" s="50">
        <v>0</v>
      </c>
      <c r="M51" s="50">
        <v>0</v>
      </c>
      <c r="N51" s="50">
        <v>0</v>
      </c>
      <c r="O51" s="14">
        <v>2.3E-2</v>
      </c>
      <c r="P51" s="55">
        <f t="shared" si="2"/>
        <v>0</v>
      </c>
      <c r="Q51" s="15">
        <f t="shared" si="3"/>
        <v>0</v>
      </c>
      <c r="R51" s="15">
        <f t="shared" si="4"/>
        <v>0</v>
      </c>
      <c r="X51" s="7"/>
    </row>
    <row r="52" spans="1:24" ht="13.8" x14ac:dyDescent="0.3">
      <c r="A52" s="46">
        <v>673474464</v>
      </c>
      <c r="B52" s="47" t="s">
        <v>16</v>
      </c>
      <c r="C52" s="47" t="s">
        <v>17</v>
      </c>
      <c r="D52" s="47" t="s">
        <v>516</v>
      </c>
      <c r="E52" s="47" t="s">
        <v>70</v>
      </c>
      <c r="F52" s="47" t="s">
        <v>39</v>
      </c>
      <c r="G52" s="47" t="s">
        <v>45</v>
      </c>
      <c r="H52" s="46">
        <v>673474464</v>
      </c>
      <c r="I52" s="48">
        <v>41518</v>
      </c>
      <c r="J52" s="47" t="s">
        <v>638</v>
      </c>
      <c r="K52" s="46">
        <v>0</v>
      </c>
      <c r="L52" s="50">
        <v>0</v>
      </c>
      <c r="M52" s="50">
        <v>0</v>
      </c>
      <c r="N52" s="50">
        <v>0</v>
      </c>
      <c r="O52" s="14">
        <v>2.3E-2</v>
      </c>
      <c r="P52" s="55">
        <f t="shared" si="2"/>
        <v>0</v>
      </c>
      <c r="Q52" s="15">
        <f t="shared" si="3"/>
        <v>0</v>
      </c>
      <c r="R52" s="15">
        <f t="shared" si="4"/>
        <v>0</v>
      </c>
      <c r="X52" s="7"/>
    </row>
    <row r="53" spans="1:24" ht="13.8" x14ac:dyDescent="0.3">
      <c r="A53" s="46">
        <v>679000443</v>
      </c>
      <c r="B53" s="47" t="s">
        <v>16</v>
      </c>
      <c r="C53" s="47" t="s">
        <v>17</v>
      </c>
      <c r="D53" s="47" t="s">
        <v>516</v>
      </c>
      <c r="E53" s="47" t="s">
        <v>70</v>
      </c>
      <c r="F53" s="47" t="s">
        <v>39</v>
      </c>
      <c r="G53" s="47" t="s">
        <v>45</v>
      </c>
      <c r="H53" s="46">
        <v>679000443</v>
      </c>
      <c r="I53" s="48">
        <v>42036</v>
      </c>
      <c r="J53" s="47" t="s">
        <v>638</v>
      </c>
      <c r="K53" s="46">
        <v>3</v>
      </c>
      <c r="L53" s="50">
        <v>62237.82</v>
      </c>
      <c r="M53" s="50">
        <v>493.63</v>
      </c>
      <c r="N53" s="50">
        <v>61744.19</v>
      </c>
      <c r="O53" s="14">
        <v>2.3E-2</v>
      </c>
      <c r="P53" s="55">
        <f t="shared" si="2"/>
        <v>1789.337325</v>
      </c>
      <c r="Q53" s="15">
        <f t="shared" si="3"/>
        <v>2282.9673250000001</v>
      </c>
      <c r="R53" s="15">
        <f t="shared" si="4"/>
        <v>59954.852675000002</v>
      </c>
      <c r="X53" s="7"/>
    </row>
    <row r="54" spans="1:24" ht="13.8" x14ac:dyDescent="0.3">
      <c r="A54" s="46">
        <v>49501</v>
      </c>
      <c r="B54" s="47" t="s">
        <v>16</v>
      </c>
      <c r="C54" s="47" t="s">
        <v>17</v>
      </c>
      <c r="D54" s="47" t="s">
        <v>521</v>
      </c>
      <c r="E54" s="47" t="s">
        <v>153</v>
      </c>
      <c r="F54" s="47" t="s">
        <v>39</v>
      </c>
      <c r="G54" s="47" t="s">
        <v>45</v>
      </c>
      <c r="H54" s="46">
        <v>49501</v>
      </c>
      <c r="I54" s="48">
        <v>27211</v>
      </c>
      <c r="J54" s="47" t="s">
        <v>638</v>
      </c>
      <c r="K54" s="46">
        <v>0</v>
      </c>
      <c r="L54" s="50">
        <v>0</v>
      </c>
      <c r="M54" s="50">
        <v>0</v>
      </c>
      <c r="N54" s="50">
        <v>0</v>
      </c>
      <c r="O54" s="14">
        <v>2.3E-2</v>
      </c>
      <c r="P54" s="55">
        <f t="shared" si="2"/>
        <v>0</v>
      </c>
      <c r="Q54" s="15">
        <f t="shared" si="3"/>
        <v>0</v>
      </c>
      <c r="R54" s="15">
        <f t="shared" si="4"/>
        <v>0</v>
      </c>
      <c r="X54" s="7"/>
    </row>
    <row r="55" spans="1:24" ht="13.8" x14ac:dyDescent="0.3">
      <c r="A55" s="46">
        <v>96916014</v>
      </c>
      <c r="B55" s="47" t="s">
        <v>16</v>
      </c>
      <c r="C55" s="47" t="s">
        <v>17</v>
      </c>
      <c r="D55" s="47" t="s">
        <v>521</v>
      </c>
      <c r="E55" s="47" t="s">
        <v>153</v>
      </c>
      <c r="F55" s="47" t="s">
        <v>39</v>
      </c>
      <c r="G55" s="47" t="s">
        <v>45</v>
      </c>
      <c r="H55" s="46">
        <v>96916014</v>
      </c>
      <c r="I55" s="48">
        <v>39845</v>
      </c>
      <c r="J55" s="47" t="s">
        <v>638</v>
      </c>
      <c r="K55" s="46">
        <v>1</v>
      </c>
      <c r="L55" s="50">
        <v>121946.07</v>
      </c>
      <c r="M55" s="50">
        <v>16120.27</v>
      </c>
      <c r="N55" s="50">
        <v>105825.8</v>
      </c>
      <c r="O55" s="14">
        <v>2.3E-2</v>
      </c>
      <c r="P55" s="55">
        <f t="shared" si="2"/>
        <v>3505.9495124999999</v>
      </c>
      <c r="Q55" s="15">
        <f t="shared" si="3"/>
        <v>19626.2195125</v>
      </c>
      <c r="R55" s="15">
        <f t="shared" si="4"/>
        <v>102319.85048750001</v>
      </c>
      <c r="X55" s="7"/>
    </row>
    <row r="56" spans="1:24" ht="13.8" x14ac:dyDescent="0.3">
      <c r="A56" s="46">
        <v>49479</v>
      </c>
      <c r="B56" s="47" t="s">
        <v>16</v>
      </c>
      <c r="C56" s="47" t="s">
        <v>17</v>
      </c>
      <c r="D56" s="47" t="s">
        <v>521</v>
      </c>
      <c r="E56" s="47" t="s">
        <v>152</v>
      </c>
      <c r="F56" s="47" t="s">
        <v>39</v>
      </c>
      <c r="G56" s="47" t="s">
        <v>45</v>
      </c>
      <c r="H56" s="46">
        <v>49479</v>
      </c>
      <c r="I56" s="48">
        <v>27211</v>
      </c>
      <c r="J56" s="47" t="s">
        <v>638</v>
      </c>
      <c r="K56" s="46">
        <v>0</v>
      </c>
      <c r="L56" s="50">
        <v>209531.12</v>
      </c>
      <c r="M56" s="50">
        <v>182808.68</v>
      </c>
      <c r="N56" s="50">
        <v>26722.44</v>
      </c>
      <c r="O56" s="14">
        <v>2.3E-2</v>
      </c>
      <c r="P56" s="55">
        <f t="shared" si="2"/>
        <v>6024.0196999999989</v>
      </c>
      <c r="Q56" s="15">
        <f t="shared" si="3"/>
        <v>188832.6997</v>
      </c>
      <c r="R56" s="15">
        <f t="shared" si="4"/>
        <v>20698.420299999998</v>
      </c>
      <c r="X56" s="7"/>
    </row>
    <row r="57" spans="1:24" ht="13.8" x14ac:dyDescent="0.3">
      <c r="A57" s="46">
        <v>49480</v>
      </c>
      <c r="B57" s="47" t="s">
        <v>16</v>
      </c>
      <c r="C57" s="47" t="s">
        <v>17</v>
      </c>
      <c r="D57" s="47" t="s">
        <v>521</v>
      </c>
      <c r="E57" s="47" t="s">
        <v>152</v>
      </c>
      <c r="F57" s="47" t="s">
        <v>39</v>
      </c>
      <c r="G57" s="47" t="s">
        <v>45</v>
      </c>
      <c r="H57" s="46">
        <v>49480</v>
      </c>
      <c r="I57" s="48">
        <v>28672</v>
      </c>
      <c r="J57" s="47" t="s">
        <v>638</v>
      </c>
      <c r="K57" s="46">
        <v>0</v>
      </c>
      <c r="L57" s="50">
        <v>14734.02</v>
      </c>
      <c r="M57" s="50">
        <v>11608.39</v>
      </c>
      <c r="N57" s="50">
        <v>3125.63</v>
      </c>
      <c r="O57" s="14">
        <v>2.3E-2</v>
      </c>
      <c r="P57" s="55">
        <f t="shared" si="2"/>
        <v>423.60307499999999</v>
      </c>
      <c r="Q57" s="15">
        <f t="shared" si="3"/>
        <v>12031.993074999998</v>
      </c>
      <c r="R57" s="15">
        <f t="shared" si="4"/>
        <v>2702.0269250000019</v>
      </c>
      <c r="X57" s="7"/>
    </row>
    <row r="58" spans="1:24" ht="13.8" x14ac:dyDescent="0.3">
      <c r="A58" s="46">
        <v>49481</v>
      </c>
      <c r="B58" s="47" t="s">
        <v>16</v>
      </c>
      <c r="C58" s="47" t="s">
        <v>17</v>
      </c>
      <c r="D58" s="47" t="s">
        <v>521</v>
      </c>
      <c r="E58" s="47" t="s">
        <v>152</v>
      </c>
      <c r="F58" s="47" t="s">
        <v>39</v>
      </c>
      <c r="G58" s="47" t="s">
        <v>45</v>
      </c>
      <c r="H58" s="46">
        <v>49481</v>
      </c>
      <c r="I58" s="48">
        <v>29768</v>
      </c>
      <c r="J58" s="47" t="s">
        <v>638</v>
      </c>
      <c r="K58" s="46">
        <v>0</v>
      </c>
      <c r="L58" s="50">
        <v>0</v>
      </c>
      <c r="M58" s="50">
        <v>0</v>
      </c>
      <c r="N58" s="50">
        <v>0</v>
      </c>
      <c r="O58" s="14">
        <v>2.3E-2</v>
      </c>
      <c r="P58" s="55">
        <f t="shared" si="2"/>
        <v>0</v>
      </c>
      <c r="Q58" s="15">
        <f t="shared" si="3"/>
        <v>0</v>
      </c>
      <c r="R58" s="15">
        <f t="shared" si="4"/>
        <v>0</v>
      </c>
      <c r="X58" s="7"/>
    </row>
    <row r="59" spans="1:24" ht="13.8" x14ac:dyDescent="0.3">
      <c r="A59" s="46">
        <v>49482</v>
      </c>
      <c r="B59" s="47" t="s">
        <v>16</v>
      </c>
      <c r="C59" s="47" t="s">
        <v>17</v>
      </c>
      <c r="D59" s="47" t="s">
        <v>521</v>
      </c>
      <c r="E59" s="47" t="s">
        <v>152</v>
      </c>
      <c r="F59" s="47" t="s">
        <v>39</v>
      </c>
      <c r="G59" s="47" t="s">
        <v>45</v>
      </c>
      <c r="H59" s="46">
        <v>49482</v>
      </c>
      <c r="I59" s="48">
        <v>30498</v>
      </c>
      <c r="J59" s="47" t="s">
        <v>638</v>
      </c>
      <c r="K59" s="46">
        <v>0</v>
      </c>
      <c r="L59" s="50">
        <v>0</v>
      </c>
      <c r="M59" s="50">
        <v>0</v>
      </c>
      <c r="N59" s="50">
        <v>0</v>
      </c>
      <c r="O59" s="14">
        <v>2.3E-2</v>
      </c>
      <c r="P59" s="55">
        <f t="shared" si="2"/>
        <v>0</v>
      </c>
      <c r="Q59" s="15">
        <f t="shared" si="3"/>
        <v>0</v>
      </c>
      <c r="R59" s="15">
        <f t="shared" si="4"/>
        <v>0</v>
      </c>
      <c r="X59" s="7"/>
    </row>
    <row r="60" spans="1:24" ht="13.8" x14ac:dyDescent="0.3">
      <c r="A60" s="46">
        <v>49483</v>
      </c>
      <c r="B60" s="47" t="s">
        <v>16</v>
      </c>
      <c r="C60" s="47" t="s">
        <v>17</v>
      </c>
      <c r="D60" s="47" t="s">
        <v>521</v>
      </c>
      <c r="E60" s="47" t="s">
        <v>152</v>
      </c>
      <c r="F60" s="47" t="s">
        <v>39</v>
      </c>
      <c r="G60" s="47" t="s">
        <v>45</v>
      </c>
      <c r="H60" s="46">
        <v>49483</v>
      </c>
      <c r="I60" s="48">
        <v>34151</v>
      </c>
      <c r="J60" s="47" t="s">
        <v>638</v>
      </c>
      <c r="K60" s="46">
        <v>0</v>
      </c>
      <c r="L60" s="50">
        <v>42602.92</v>
      </c>
      <c r="M60" s="50">
        <v>20049.05</v>
      </c>
      <c r="N60" s="50">
        <v>22553.87</v>
      </c>
      <c r="O60" s="14">
        <v>2.3E-2</v>
      </c>
      <c r="P60" s="55">
        <f t="shared" si="2"/>
        <v>1224.8339499999997</v>
      </c>
      <c r="Q60" s="15">
        <f t="shared" si="3"/>
        <v>21273.883949999999</v>
      </c>
      <c r="R60" s="15">
        <f t="shared" si="4"/>
        <v>21329.036049999999</v>
      </c>
      <c r="X60" s="7"/>
    </row>
    <row r="61" spans="1:24" ht="13.8" x14ac:dyDescent="0.3">
      <c r="A61" s="46">
        <v>95355005</v>
      </c>
      <c r="B61" s="47" t="s">
        <v>16</v>
      </c>
      <c r="C61" s="47" t="s">
        <v>17</v>
      </c>
      <c r="D61" s="47" t="s">
        <v>521</v>
      </c>
      <c r="E61" s="47" t="s">
        <v>461</v>
      </c>
      <c r="F61" s="47" t="s">
        <v>39</v>
      </c>
      <c r="G61" s="47" t="s">
        <v>45</v>
      </c>
      <c r="H61" s="46">
        <v>95355005</v>
      </c>
      <c r="I61" s="48">
        <v>30498</v>
      </c>
      <c r="J61" s="47" t="s">
        <v>638</v>
      </c>
      <c r="K61" s="46">
        <v>0</v>
      </c>
      <c r="L61" s="50">
        <v>0</v>
      </c>
      <c r="M61" s="50">
        <v>0</v>
      </c>
      <c r="N61" s="50">
        <v>0</v>
      </c>
      <c r="O61" s="14">
        <v>2.3E-2</v>
      </c>
      <c r="P61" s="55">
        <f t="shared" si="2"/>
        <v>0</v>
      </c>
      <c r="Q61" s="15">
        <f t="shared" si="3"/>
        <v>0</v>
      </c>
      <c r="R61" s="15">
        <f t="shared" si="4"/>
        <v>0</v>
      </c>
      <c r="X61" s="7"/>
    </row>
    <row r="62" spans="1:24" ht="13.8" x14ac:dyDescent="0.3">
      <c r="A62" s="46">
        <v>99674569</v>
      </c>
      <c r="B62" s="47" t="s">
        <v>16</v>
      </c>
      <c r="C62" s="47" t="s">
        <v>17</v>
      </c>
      <c r="D62" s="47" t="s">
        <v>521</v>
      </c>
      <c r="E62" s="47" t="s">
        <v>461</v>
      </c>
      <c r="F62" s="47" t="s">
        <v>39</v>
      </c>
      <c r="G62" s="47" t="s">
        <v>45</v>
      </c>
      <c r="H62" s="46">
        <v>99674569</v>
      </c>
      <c r="I62" s="48">
        <v>40148</v>
      </c>
      <c r="J62" s="47" t="s">
        <v>638</v>
      </c>
      <c r="K62" s="46">
        <v>0</v>
      </c>
      <c r="L62" s="50">
        <v>18234.3</v>
      </c>
      <c r="M62" s="50">
        <v>2410.42</v>
      </c>
      <c r="N62" s="50">
        <v>15823.88</v>
      </c>
      <c r="O62" s="14">
        <v>2.3E-2</v>
      </c>
      <c r="P62" s="55">
        <f t="shared" si="2"/>
        <v>524.2361249999999</v>
      </c>
      <c r="Q62" s="15">
        <f t="shared" si="3"/>
        <v>2934.656125</v>
      </c>
      <c r="R62" s="15">
        <f t="shared" si="4"/>
        <v>15299.643875</v>
      </c>
      <c r="X62" s="7"/>
    </row>
    <row r="63" spans="1:24" ht="13.8" x14ac:dyDescent="0.3">
      <c r="A63" s="46">
        <v>677839578</v>
      </c>
      <c r="B63" s="47" t="s">
        <v>16</v>
      </c>
      <c r="C63" s="47" t="s">
        <v>17</v>
      </c>
      <c r="D63" s="47" t="s">
        <v>521</v>
      </c>
      <c r="E63" s="47" t="s">
        <v>492</v>
      </c>
      <c r="F63" s="47" t="s">
        <v>39</v>
      </c>
      <c r="G63" s="47" t="s">
        <v>45</v>
      </c>
      <c r="H63" s="46">
        <v>677839578</v>
      </c>
      <c r="I63" s="48">
        <v>41518</v>
      </c>
      <c r="J63" s="47" t="s">
        <v>638</v>
      </c>
      <c r="K63" s="46">
        <v>1</v>
      </c>
      <c r="L63" s="50">
        <v>5273.64</v>
      </c>
      <c r="M63" s="50">
        <v>250.97</v>
      </c>
      <c r="N63" s="50">
        <v>5022.67</v>
      </c>
      <c r="O63" s="14">
        <v>2.3E-2</v>
      </c>
      <c r="P63" s="55">
        <f t="shared" si="2"/>
        <v>151.61715000000001</v>
      </c>
      <c r="Q63" s="15">
        <f t="shared" si="3"/>
        <v>402.58715000000001</v>
      </c>
      <c r="R63" s="15">
        <f t="shared" si="4"/>
        <v>4871.05285</v>
      </c>
      <c r="X63" s="7"/>
    </row>
    <row r="64" spans="1:24" ht="13.8" x14ac:dyDescent="0.3">
      <c r="A64" s="46">
        <v>49557</v>
      </c>
      <c r="B64" s="47" t="s">
        <v>16</v>
      </c>
      <c r="C64" s="47" t="s">
        <v>17</v>
      </c>
      <c r="D64" s="47" t="s">
        <v>521</v>
      </c>
      <c r="E64" s="47" t="s">
        <v>156</v>
      </c>
      <c r="F64" s="47" t="s">
        <v>39</v>
      </c>
      <c r="G64" s="47" t="s">
        <v>45</v>
      </c>
      <c r="H64" s="46">
        <v>49557</v>
      </c>
      <c r="I64" s="48">
        <v>27211</v>
      </c>
      <c r="J64" s="47" t="s">
        <v>638</v>
      </c>
      <c r="K64" s="46">
        <v>0</v>
      </c>
      <c r="L64" s="50">
        <v>0</v>
      </c>
      <c r="M64" s="50">
        <v>0</v>
      </c>
      <c r="N64" s="50">
        <v>0</v>
      </c>
      <c r="O64" s="14">
        <v>2.3E-2</v>
      </c>
      <c r="P64" s="55">
        <f t="shared" si="2"/>
        <v>0</v>
      </c>
      <c r="Q64" s="15">
        <f t="shared" si="3"/>
        <v>0</v>
      </c>
      <c r="R64" s="15">
        <f t="shared" si="4"/>
        <v>0</v>
      </c>
      <c r="X64" s="7"/>
    </row>
    <row r="65" spans="1:24" ht="13.8" x14ac:dyDescent="0.3">
      <c r="A65" s="46">
        <v>49558</v>
      </c>
      <c r="B65" s="47" t="s">
        <v>16</v>
      </c>
      <c r="C65" s="47" t="s">
        <v>17</v>
      </c>
      <c r="D65" s="47" t="s">
        <v>521</v>
      </c>
      <c r="E65" s="47" t="s">
        <v>156</v>
      </c>
      <c r="F65" s="47" t="s">
        <v>39</v>
      </c>
      <c r="G65" s="47" t="s">
        <v>45</v>
      </c>
      <c r="H65" s="46">
        <v>49558</v>
      </c>
      <c r="I65" s="48">
        <v>29403</v>
      </c>
      <c r="J65" s="47" t="s">
        <v>638</v>
      </c>
      <c r="K65" s="46">
        <v>0</v>
      </c>
      <c r="L65" s="50">
        <v>0</v>
      </c>
      <c r="M65" s="50">
        <v>0</v>
      </c>
      <c r="N65" s="50">
        <v>0</v>
      </c>
      <c r="O65" s="14">
        <v>2.3E-2</v>
      </c>
      <c r="P65" s="55">
        <f t="shared" si="2"/>
        <v>0</v>
      </c>
      <c r="Q65" s="15">
        <f t="shared" si="3"/>
        <v>0</v>
      </c>
      <c r="R65" s="15">
        <f t="shared" si="4"/>
        <v>0</v>
      </c>
      <c r="X65" s="7"/>
    </row>
    <row r="66" spans="1:24" ht="13.8" x14ac:dyDescent="0.3">
      <c r="A66" s="46">
        <v>49559</v>
      </c>
      <c r="B66" s="47" t="s">
        <v>16</v>
      </c>
      <c r="C66" s="47" t="s">
        <v>17</v>
      </c>
      <c r="D66" s="47" t="s">
        <v>521</v>
      </c>
      <c r="E66" s="47" t="s">
        <v>156</v>
      </c>
      <c r="F66" s="47" t="s">
        <v>39</v>
      </c>
      <c r="G66" s="47" t="s">
        <v>45</v>
      </c>
      <c r="H66" s="46">
        <v>49559</v>
      </c>
      <c r="I66" s="48">
        <v>29768</v>
      </c>
      <c r="J66" s="47" t="s">
        <v>638</v>
      </c>
      <c r="K66" s="46">
        <v>0</v>
      </c>
      <c r="L66" s="50">
        <v>0</v>
      </c>
      <c r="M66" s="50">
        <v>0</v>
      </c>
      <c r="N66" s="50">
        <v>0</v>
      </c>
      <c r="O66" s="14">
        <v>2.3E-2</v>
      </c>
      <c r="P66" s="55">
        <f t="shared" si="2"/>
        <v>0</v>
      </c>
      <c r="Q66" s="15">
        <f t="shared" si="3"/>
        <v>0</v>
      </c>
      <c r="R66" s="15">
        <f t="shared" si="4"/>
        <v>0</v>
      </c>
      <c r="X66" s="7"/>
    </row>
    <row r="67" spans="1:24" ht="13.8" x14ac:dyDescent="0.3">
      <c r="A67" s="46">
        <v>49560</v>
      </c>
      <c r="B67" s="47" t="s">
        <v>16</v>
      </c>
      <c r="C67" s="47" t="s">
        <v>17</v>
      </c>
      <c r="D67" s="47" t="s">
        <v>521</v>
      </c>
      <c r="E67" s="47" t="s">
        <v>156</v>
      </c>
      <c r="F67" s="47" t="s">
        <v>39</v>
      </c>
      <c r="G67" s="47" t="s">
        <v>45</v>
      </c>
      <c r="H67" s="46">
        <v>49560</v>
      </c>
      <c r="I67" s="48">
        <v>30133</v>
      </c>
      <c r="J67" s="47" t="s">
        <v>638</v>
      </c>
      <c r="K67" s="46">
        <v>0</v>
      </c>
      <c r="L67" s="50">
        <v>0</v>
      </c>
      <c r="M67" s="50">
        <v>0</v>
      </c>
      <c r="N67" s="50">
        <v>0</v>
      </c>
      <c r="O67" s="14">
        <v>2.3E-2</v>
      </c>
      <c r="P67" s="55">
        <f t="shared" si="2"/>
        <v>0</v>
      </c>
      <c r="Q67" s="15">
        <f t="shared" si="3"/>
        <v>0</v>
      </c>
      <c r="R67" s="15">
        <f t="shared" si="4"/>
        <v>0</v>
      </c>
      <c r="X67" s="7"/>
    </row>
    <row r="68" spans="1:24" ht="13.8" x14ac:dyDescent="0.3">
      <c r="A68" s="46">
        <v>49561</v>
      </c>
      <c r="B68" s="47" t="s">
        <v>16</v>
      </c>
      <c r="C68" s="47" t="s">
        <v>17</v>
      </c>
      <c r="D68" s="47" t="s">
        <v>521</v>
      </c>
      <c r="E68" s="47" t="s">
        <v>156</v>
      </c>
      <c r="F68" s="47" t="s">
        <v>39</v>
      </c>
      <c r="G68" s="47" t="s">
        <v>45</v>
      </c>
      <c r="H68" s="46">
        <v>49561</v>
      </c>
      <c r="I68" s="48">
        <v>30498</v>
      </c>
      <c r="J68" s="47" t="s">
        <v>638</v>
      </c>
      <c r="K68" s="46">
        <v>0</v>
      </c>
      <c r="L68" s="50">
        <v>0</v>
      </c>
      <c r="M68" s="50">
        <v>0</v>
      </c>
      <c r="N68" s="50">
        <v>0</v>
      </c>
      <c r="O68" s="14">
        <v>2.3E-2</v>
      </c>
      <c r="P68" s="55">
        <f t="shared" si="2"/>
        <v>0</v>
      </c>
      <c r="Q68" s="15">
        <f t="shared" si="3"/>
        <v>0</v>
      </c>
      <c r="R68" s="15">
        <f t="shared" si="4"/>
        <v>0</v>
      </c>
      <c r="X68" s="7"/>
    </row>
    <row r="69" spans="1:24" ht="13.8" x14ac:dyDescent="0.3">
      <c r="A69" s="46">
        <v>49562</v>
      </c>
      <c r="B69" s="47" t="s">
        <v>16</v>
      </c>
      <c r="C69" s="47" t="s">
        <v>17</v>
      </c>
      <c r="D69" s="47" t="s">
        <v>521</v>
      </c>
      <c r="E69" s="47" t="s">
        <v>156</v>
      </c>
      <c r="F69" s="47" t="s">
        <v>39</v>
      </c>
      <c r="G69" s="47" t="s">
        <v>45</v>
      </c>
      <c r="H69" s="46">
        <v>49562</v>
      </c>
      <c r="I69" s="48">
        <v>30864</v>
      </c>
      <c r="J69" s="47" t="s">
        <v>638</v>
      </c>
      <c r="K69" s="46">
        <v>0</v>
      </c>
      <c r="L69" s="50">
        <v>0</v>
      </c>
      <c r="M69" s="50">
        <v>0</v>
      </c>
      <c r="N69" s="50">
        <v>0</v>
      </c>
      <c r="O69" s="14">
        <v>2.3E-2</v>
      </c>
      <c r="P69" s="55">
        <f t="shared" ref="P69:P132" si="5">L69*(O69/12)*15</f>
        <v>0</v>
      </c>
      <c r="Q69" s="15">
        <f t="shared" si="3"/>
        <v>0</v>
      </c>
      <c r="R69" s="15">
        <f t="shared" si="4"/>
        <v>0</v>
      </c>
      <c r="X69" s="7"/>
    </row>
    <row r="70" spans="1:24" ht="13.8" x14ac:dyDescent="0.3">
      <c r="A70" s="46">
        <v>49563</v>
      </c>
      <c r="B70" s="47" t="s">
        <v>16</v>
      </c>
      <c r="C70" s="47" t="s">
        <v>17</v>
      </c>
      <c r="D70" s="47" t="s">
        <v>521</v>
      </c>
      <c r="E70" s="47" t="s">
        <v>156</v>
      </c>
      <c r="F70" s="47" t="s">
        <v>39</v>
      </c>
      <c r="G70" s="47" t="s">
        <v>45</v>
      </c>
      <c r="H70" s="46">
        <v>49563</v>
      </c>
      <c r="I70" s="48">
        <v>31594</v>
      </c>
      <c r="J70" s="47" t="s">
        <v>638</v>
      </c>
      <c r="K70" s="46">
        <v>3</v>
      </c>
      <c r="L70" s="50">
        <v>7428.65</v>
      </c>
      <c r="M70" s="50">
        <v>4595.79</v>
      </c>
      <c r="N70" s="50">
        <v>2832.86</v>
      </c>
      <c r="O70" s="14">
        <v>2.3E-2</v>
      </c>
      <c r="P70" s="55">
        <f t="shared" si="5"/>
        <v>213.57368749999998</v>
      </c>
      <c r="Q70" s="15">
        <f t="shared" si="3"/>
        <v>4809.3636875000002</v>
      </c>
      <c r="R70" s="15">
        <f t="shared" si="4"/>
        <v>2619.2863124999994</v>
      </c>
      <c r="X70" s="7"/>
    </row>
    <row r="71" spans="1:24" ht="13.8" x14ac:dyDescent="0.3">
      <c r="A71" s="46">
        <v>49564</v>
      </c>
      <c r="B71" s="47" t="s">
        <v>16</v>
      </c>
      <c r="C71" s="47" t="s">
        <v>17</v>
      </c>
      <c r="D71" s="47" t="s">
        <v>521</v>
      </c>
      <c r="E71" s="47" t="s">
        <v>156</v>
      </c>
      <c r="F71" s="47" t="s">
        <v>39</v>
      </c>
      <c r="G71" s="47" t="s">
        <v>45</v>
      </c>
      <c r="H71" s="46">
        <v>49564</v>
      </c>
      <c r="I71" s="48">
        <v>31959</v>
      </c>
      <c r="J71" s="47" t="s">
        <v>638</v>
      </c>
      <c r="K71" s="46">
        <v>0</v>
      </c>
      <c r="L71" s="50">
        <v>5000</v>
      </c>
      <c r="M71" s="50">
        <v>2987.53</v>
      </c>
      <c r="N71" s="50">
        <v>2012.47</v>
      </c>
      <c r="O71" s="14">
        <v>2.3E-2</v>
      </c>
      <c r="P71" s="55">
        <f t="shared" si="5"/>
        <v>143.74999999999997</v>
      </c>
      <c r="Q71" s="15">
        <f t="shared" si="3"/>
        <v>3131.28</v>
      </c>
      <c r="R71" s="15">
        <f t="shared" si="4"/>
        <v>1868.7199999999998</v>
      </c>
      <c r="X71" s="7"/>
    </row>
    <row r="72" spans="1:24" ht="13.8" x14ac:dyDescent="0.3">
      <c r="A72" s="46">
        <v>49565</v>
      </c>
      <c r="B72" s="47" t="s">
        <v>16</v>
      </c>
      <c r="C72" s="47" t="s">
        <v>17</v>
      </c>
      <c r="D72" s="47" t="s">
        <v>521</v>
      </c>
      <c r="E72" s="47" t="s">
        <v>156</v>
      </c>
      <c r="F72" s="47" t="s">
        <v>39</v>
      </c>
      <c r="G72" s="47" t="s">
        <v>45</v>
      </c>
      <c r="H72" s="46">
        <v>49565</v>
      </c>
      <c r="I72" s="48">
        <v>33786</v>
      </c>
      <c r="J72" s="47" t="s">
        <v>638</v>
      </c>
      <c r="K72" s="46">
        <v>3</v>
      </c>
      <c r="L72" s="50">
        <v>12900</v>
      </c>
      <c r="M72" s="50">
        <v>6343.62</v>
      </c>
      <c r="N72" s="50">
        <v>6556.38</v>
      </c>
      <c r="O72" s="14">
        <v>2.3E-2</v>
      </c>
      <c r="P72" s="55">
        <f t="shared" si="5"/>
        <v>370.87499999999994</v>
      </c>
      <c r="Q72" s="15">
        <f t="shared" si="3"/>
        <v>6714.4949999999999</v>
      </c>
      <c r="R72" s="15">
        <f t="shared" si="4"/>
        <v>6185.5050000000001</v>
      </c>
      <c r="X72" s="7"/>
    </row>
    <row r="73" spans="1:24" ht="13.8" x14ac:dyDescent="0.3">
      <c r="A73" s="46">
        <v>49566</v>
      </c>
      <c r="B73" s="47" t="s">
        <v>16</v>
      </c>
      <c r="C73" s="47" t="s">
        <v>17</v>
      </c>
      <c r="D73" s="47" t="s">
        <v>521</v>
      </c>
      <c r="E73" s="47" t="s">
        <v>156</v>
      </c>
      <c r="F73" s="47" t="s">
        <v>39</v>
      </c>
      <c r="G73" s="47" t="s">
        <v>45</v>
      </c>
      <c r="H73" s="46">
        <v>49566</v>
      </c>
      <c r="I73" s="48">
        <v>34151</v>
      </c>
      <c r="J73" s="47" t="s">
        <v>638</v>
      </c>
      <c r="K73" s="46">
        <v>2</v>
      </c>
      <c r="L73" s="50">
        <v>11694.92</v>
      </c>
      <c r="M73" s="50">
        <v>5503.66</v>
      </c>
      <c r="N73" s="50">
        <v>6191.26</v>
      </c>
      <c r="O73" s="14">
        <v>2.3E-2</v>
      </c>
      <c r="P73" s="55">
        <f t="shared" si="5"/>
        <v>336.22895</v>
      </c>
      <c r="Q73" s="15">
        <f t="shared" si="3"/>
        <v>5839.8889499999996</v>
      </c>
      <c r="R73" s="15">
        <f t="shared" si="4"/>
        <v>5855.0310500000005</v>
      </c>
      <c r="X73" s="7"/>
    </row>
    <row r="74" spans="1:24" ht="13.8" x14ac:dyDescent="0.3">
      <c r="A74" s="46">
        <v>636585379</v>
      </c>
      <c r="B74" s="47" t="s">
        <v>16</v>
      </c>
      <c r="C74" s="47" t="s">
        <v>17</v>
      </c>
      <c r="D74" s="47" t="s">
        <v>521</v>
      </c>
      <c r="E74" s="47" t="s">
        <v>156</v>
      </c>
      <c r="F74" s="47" t="s">
        <v>39</v>
      </c>
      <c r="G74" s="47" t="s">
        <v>45</v>
      </c>
      <c r="H74" s="46">
        <v>636585379</v>
      </c>
      <c r="I74" s="48">
        <v>40848</v>
      </c>
      <c r="J74" s="47" t="s">
        <v>638</v>
      </c>
      <c r="K74" s="46">
        <v>2</v>
      </c>
      <c r="L74" s="50">
        <v>12532.27</v>
      </c>
      <c r="M74" s="50">
        <v>1126.53</v>
      </c>
      <c r="N74" s="50">
        <v>11405.74</v>
      </c>
      <c r="O74" s="14">
        <v>2.3E-2</v>
      </c>
      <c r="P74" s="55">
        <f t="shared" si="5"/>
        <v>360.30276249999997</v>
      </c>
      <c r="Q74" s="15">
        <f t="shared" si="3"/>
        <v>1486.8327624999999</v>
      </c>
      <c r="R74" s="15">
        <f t="shared" si="4"/>
        <v>11045.4372375</v>
      </c>
      <c r="X74" s="7"/>
    </row>
    <row r="75" spans="1:24" ht="13.8" x14ac:dyDescent="0.3">
      <c r="A75" s="46">
        <v>49590</v>
      </c>
      <c r="B75" s="47" t="s">
        <v>16</v>
      </c>
      <c r="C75" s="47" t="s">
        <v>17</v>
      </c>
      <c r="D75" s="47" t="s">
        <v>521</v>
      </c>
      <c r="E75" s="47" t="s">
        <v>157</v>
      </c>
      <c r="F75" s="47" t="s">
        <v>39</v>
      </c>
      <c r="G75" s="47" t="s">
        <v>45</v>
      </c>
      <c r="H75" s="46">
        <v>49590</v>
      </c>
      <c r="I75" s="48">
        <v>27211</v>
      </c>
      <c r="J75" s="47" t="s">
        <v>638</v>
      </c>
      <c r="K75" s="46">
        <v>1</v>
      </c>
      <c r="L75" s="50">
        <v>63819.34</v>
      </c>
      <c r="M75" s="50">
        <v>55680.17</v>
      </c>
      <c r="N75" s="50">
        <v>8139.17</v>
      </c>
      <c r="O75" s="14">
        <v>2.3E-2</v>
      </c>
      <c r="P75" s="55">
        <f t="shared" si="5"/>
        <v>1834.8060249999999</v>
      </c>
      <c r="Q75" s="15">
        <f t="shared" si="3"/>
        <v>57514.976024999996</v>
      </c>
      <c r="R75" s="15">
        <f t="shared" si="4"/>
        <v>6304.3639750000002</v>
      </c>
      <c r="X75" s="7"/>
    </row>
    <row r="76" spans="1:24" ht="13.8" x14ac:dyDescent="0.3">
      <c r="A76" s="46">
        <v>49514</v>
      </c>
      <c r="B76" s="47" t="s">
        <v>16</v>
      </c>
      <c r="C76" s="47" t="s">
        <v>17</v>
      </c>
      <c r="D76" s="47" t="s">
        <v>521</v>
      </c>
      <c r="E76" s="47" t="s">
        <v>154</v>
      </c>
      <c r="F76" s="47" t="s">
        <v>39</v>
      </c>
      <c r="G76" s="47" t="s">
        <v>45</v>
      </c>
      <c r="H76" s="46">
        <v>49514</v>
      </c>
      <c r="I76" s="48">
        <v>27211</v>
      </c>
      <c r="J76" s="47" t="s">
        <v>638</v>
      </c>
      <c r="K76" s="46">
        <v>1</v>
      </c>
      <c r="L76" s="50">
        <v>25091.360000000001</v>
      </c>
      <c r="M76" s="50">
        <v>21891.35</v>
      </c>
      <c r="N76" s="50">
        <v>3200.01</v>
      </c>
      <c r="O76" s="14">
        <v>2.3E-2</v>
      </c>
      <c r="P76" s="55">
        <f t="shared" si="5"/>
        <v>721.37659999999994</v>
      </c>
      <c r="Q76" s="15">
        <f t="shared" si="3"/>
        <v>22612.726599999998</v>
      </c>
      <c r="R76" s="15">
        <f t="shared" si="4"/>
        <v>2478.6334000000024</v>
      </c>
      <c r="X76" s="7"/>
    </row>
    <row r="77" spans="1:24" ht="13.8" x14ac:dyDescent="0.3">
      <c r="A77" s="46">
        <v>49515</v>
      </c>
      <c r="B77" s="47" t="s">
        <v>16</v>
      </c>
      <c r="C77" s="47" t="s">
        <v>17</v>
      </c>
      <c r="D77" s="47" t="s">
        <v>521</v>
      </c>
      <c r="E77" s="47" t="s">
        <v>154</v>
      </c>
      <c r="F77" s="47" t="s">
        <v>39</v>
      </c>
      <c r="G77" s="47" t="s">
        <v>45</v>
      </c>
      <c r="H77" s="46">
        <v>49515</v>
      </c>
      <c r="I77" s="48">
        <v>34151</v>
      </c>
      <c r="J77" s="47" t="s">
        <v>638</v>
      </c>
      <c r="K77" s="46">
        <v>1</v>
      </c>
      <c r="L77" s="50">
        <v>1670.71</v>
      </c>
      <c r="M77" s="50">
        <v>786.24</v>
      </c>
      <c r="N77" s="50">
        <v>884.47</v>
      </c>
      <c r="O77" s="14">
        <v>2.3E-2</v>
      </c>
      <c r="P77" s="55">
        <f t="shared" si="5"/>
        <v>48.032912500000002</v>
      </c>
      <c r="Q77" s="15">
        <f t="shared" si="3"/>
        <v>834.27291249999996</v>
      </c>
      <c r="R77" s="15">
        <f t="shared" si="4"/>
        <v>836.43708750000008</v>
      </c>
      <c r="X77" s="7"/>
    </row>
    <row r="78" spans="1:24" ht="13.8" x14ac:dyDescent="0.3">
      <c r="A78" s="46">
        <v>49531</v>
      </c>
      <c r="B78" s="47" t="s">
        <v>16</v>
      </c>
      <c r="C78" s="47" t="s">
        <v>17</v>
      </c>
      <c r="D78" s="47" t="s">
        <v>521</v>
      </c>
      <c r="E78" s="47" t="s">
        <v>155</v>
      </c>
      <c r="F78" s="47" t="s">
        <v>39</v>
      </c>
      <c r="G78" s="47" t="s">
        <v>45</v>
      </c>
      <c r="H78" s="46">
        <v>49531</v>
      </c>
      <c r="I78" s="48">
        <v>27211</v>
      </c>
      <c r="J78" s="47" t="s">
        <v>638</v>
      </c>
      <c r="K78" s="46">
        <v>1</v>
      </c>
      <c r="L78" s="50">
        <v>36800.67</v>
      </c>
      <c r="M78" s="50">
        <v>32107.32</v>
      </c>
      <c r="N78" s="50">
        <v>4693.3500000000004</v>
      </c>
      <c r="O78" s="14">
        <v>2.3E-2</v>
      </c>
      <c r="P78" s="55">
        <f t="shared" si="5"/>
        <v>1058.0192625</v>
      </c>
      <c r="Q78" s="15">
        <f t="shared" si="3"/>
        <v>33165.339262499998</v>
      </c>
      <c r="R78" s="15">
        <f t="shared" si="4"/>
        <v>3635.3307375000004</v>
      </c>
      <c r="X78" s="7"/>
    </row>
    <row r="79" spans="1:24" ht="13.8" x14ac:dyDescent="0.3">
      <c r="A79" s="46">
        <v>49532</v>
      </c>
      <c r="B79" s="47" t="s">
        <v>16</v>
      </c>
      <c r="C79" s="47" t="s">
        <v>17</v>
      </c>
      <c r="D79" s="47" t="s">
        <v>521</v>
      </c>
      <c r="E79" s="47" t="s">
        <v>155</v>
      </c>
      <c r="F79" s="47" t="s">
        <v>39</v>
      </c>
      <c r="G79" s="47" t="s">
        <v>45</v>
      </c>
      <c r="H79" s="46">
        <v>49532</v>
      </c>
      <c r="I79" s="48">
        <v>34151</v>
      </c>
      <c r="J79" s="47" t="s">
        <v>638</v>
      </c>
      <c r="K79" s="46">
        <v>1</v>
      </c>
      <c r="L79" s="50">
        <v>16707.03</v>
      </c>
      <c r="M79" s="50">
        <v>7862.37</v>
      </c>
      <c r="N79" s="50">
        <v>8844.66</v>
      </c>
      <c r="O79" s="14">
        <v>2.3E-2</v>
      </c>
      <c r="P79" s="55">
        <f t="shared" si="5"/>
        <v>480.32711249999988</v>
      </c>
      <c r="Q79" s="15">
        <f t="shared" si="3"/>
        <v>8342.6971125</v>
      </c>
      <c r="R79" s="15">
        <f t="shared" si="4"/>
        <v>8364.3328874999988</v>
      </c>
      <c r="X79" s="7"/>
    </row>
    <row r="80" spans="1:24" ht="13.8" x14ac:dyDescent="0.3">
      <c r="A80" s="46">
        <v>48877</v>
      </c>
      <c r="B80" s="47" t="s">
        <v>16</v>
      </c>
      <c r="C80" s="47" t="s">
        <v>17</v>
      </c>
      <c r="D80" s="47" t="s">
        <v>517</v>
      </c>
      <c r="E80" s="47" t="s">
        <v>22</v>
      </c>
      <c r="F80" s="47" t="s">
        <v>39</v>
      </c>
      <c r="G80" s="47" t="s">
        <v>45</v>
      </c>
      <c r="H80" s="46">
        <v>48877</v>
      </c>
      <c r="I80" s="48">
        <v>27211</v>
      </c>
      <c r="J80" s="47" t="s">
        <v>638</v>
      </c>
      <c r="K80" s="46">
        <v>0</v>
      </c>
      <c r="L80" s="50">
        <v>0</v>
      </c>
      <c r="M80" s="50">
        <v>0</v>
      </c>
      <c r="N80" s="50">
        <v>0</v>
      </c>
      <c r="O80" s="14">
        <v>2.3E-2</v>
      </c>
      <c r="P80" s="55">
        <f t="shared" si="5"/>
        <v>0</v>
      </c>
      <c r="Q80" s="15">
        <f t="shared" si="3"/>
        <v>0</v>
      </c>
      <c r="R80" s="15">
        <f t="shared" si="4"/>
        <v>0</v>
      </c>
      <c r="X80" s="7"/>
    </row>
    <row r="81" spans="1:24" ht="13.8" x14ac:dyDescent="0.3">
      <c r="A81" s="46">
        <v>48878</v>
      </c>
      <c r="B81" s="47" t="s">
        <v>16</v>
      </c>
      <c r="C81" s="47" t="s">
        <v>17</v>
      </c>
      <c r="D81" s="47" t="s">
        <v>517</v>
      </c>
      <c r="E81" s="47" t="s">
        <v>22</v>
      </c>
      <c r="F81" s="47" t="s">
        <v>39</v>
      </c>
      <c r="G81" s="47" t="s">
        <v>45</v>
      </c>
      <c r="H81" s="46">
        <v>48878</v>
      </c>
      <c r="I81" s="48">
        <v>28672</v>
      </c>
      <c r="J81" s="47" t="s">
        <v>638</v>
      </c>
      <c r="K81" s="46">
        <v>0</v>
      </c>
      <c r="L81" s="50">
        <v>0</v>
      </c>
      <c r="M81" s="50">
        <v>0</v>
      </c>
      <c r="N81" s="50">
        <v>0</v>
      </c>
      <c r="O81" s="14">
        <v>2.3E-2</v>
      </c>
      <c r="P81" s="55">
        <f t="shared" si="5"/>
        <v>0</v>
      </c>
      <c r="Q81" s="15">
        <f t="shared" si="3"/>
        <v>0</v>
      </c>
      <c r="R81" s="15">
        <f t="shared" si="4"/>
        <v>0</v>
      </c>
      <c r="X81" s="7"/>
    </row>
    <row r="82" spans="1:24" ht="13.8" x14ac:dyDescent="0.3">
      <c r="A82" s="46">
        <v>48879</v>
      </c>
      <c r="B82" s="47" t="s">
        <v>16</v>
      </c>
      <c r="C82" s="47" t="s">
        <v>17</v>
      </c>
      <c r="D82" s="47" t="s">
        <v>517</v>
      </c>
      <c r="E82" s="47" t="s">
        <v>22</v>
      </c>
      <c r="F82" s="47" t="s">
        <v>39</v>
      </c>
      <c r="G82" s="47" t="s">
        <v>45</v>
      </c>
      <c r="H82" s="46">
        <v>48879</v>
      </c>
      <c r="I82" s="48">
        <v>29037</v>
      </c>
      <c r="J82" s="47" t="s">
        <v>638</v>
      </c>
      <c r="K82" s="46">
        <v>0</v>
      </c>
      <c r="L82" s="50">
        <v>0</v>
      </c>
      <c r="M82" s="50">
        <v>0</v>
      </c>
      <c r="N82" s="50">
        <v>0</v>
      </c>
      <c r="O82" s="14">
        <v>2.3E-2</v>
      </c>
      <c r="P82" s="55">
        <f t="shared" si="5"/>
        <v>0</v>
      </c>
      <c r="Q82" s="15">
        <f t="shared" si="3"/>
        <v>0</v>
      </c>
      <c r="R82" s="15">
        <f t="shared" si="4"/>
        <v>0</v>
      </c>
      <c r="X82" s="7"/>
    </row>
    <row r="83" spans="1:24" ht="13.8" x14ac:dyDescent="0.3">
      <c r="A83" s="46">
        <v>48880</v>
      </c>
      <c r="B83" s="47" t="s">
        <v>16</v>
      </c>
      <c r="C83" s="47" t="s">
        <v>17</v>
      </c>
      <c r="D83" s="47" t="s">
        <v>517</v>
      </c>
      <c r="E83" s="47" t="s">
        <v>22</v>
      </c>
      <c r="F83" s="47" t="s">
        <v>39</v>
      </c>
      <c r="G83" s="47" t="s">
        <v>45</v>
      </c>
      <c r="H83" s="46">
        <v>48880</v>
      </c>
      <c r="I83" s="48">
        <v>29403</v>
      </c>
      <c r="J83" s="47" t="s">
        <v>638</v>
      </c>
      <c r="K83" s="46">
        <v>0</v>
      </c>
      <c r="L83" s="50">
        <v>0</v>
      </c>
      <c r="M83" s="50">
        <v>0</v>
      </c>
      <c r="N83" s="50">
        <v>0</v>
      </c>
      <c r="O83" s="14">
        <v>2.3E-2</v>
      </c>
      <c r="P83" s="55">
        <f t="shared" si="5"/>
        <v>0</v>
      </c>
      <c r="Q83" s="15">
        <f t="shared" si="3"/>
        <v>0</v>
      </c>
      <c r="R83" s="15">
        <f t="shared" si="4"/>
        <v>0</v>
      </c>
      <c r="X83" s="7"/>
    </row>
    <row r="84" spans="1:24" ht="13.8" x14ac:dyDescent="0.3">
      <c r="A84" s="46">
        <v>48881</v>
      </c>
      <c r="B84" s="47" t="s">
        <v>16</v>
      </c>
      <c r="C84" s="47" t="s">
        <v>17</v>
      </c>
      <c r="D84" s="47" t="s">
        <v>517</v>
      </c>
      <c r="E84" s="47" t="s">
        <v>22</v>
      </c>
      <c r="F84" s="47" t="s">
        <v>39</v>
      </c>
      <c r="G84" s="47" t="s">
        <v>45</v>
      </c>
      <c r="H84" s="46">
        <v>48881</v>
      </c>
      <c r="I84" s="48">
        <v>29768</v>
      </c>
      <c r="J84" s="47" t="s">
        <v>638</v>
      </c>
      <c r="K84" s="46">
        <v>0</v>
      </c>
      <c r="L84" s="50">
        <v>0</v>
      </c>
      <c r="M84" s="50">
        <v>0</v>
      </c>
      <c r="N84" s="50">
        <v>0</v>
      </c>
      <c r="O84" s="14">
        <v>2.3E-2</v>
      </c>
      <c r="P84" s="55">
        <f t="shared" si="5"/>
        <v>0</v>
      </c>
      <c r="Q84" s="15">
        <f t="shared" si="3"/>
        <v>0</v>
      </c>
      <c r="R84" s="15">
        <f t="shared" si="4"/>
        <v>0</v>
      </c>
      <c r="X84" s="7"/>
    </row>
    <row r="85" spans="1:24" ht="13.8" x14ac:dyDescent="0.3">
      <c r="A85" s="46">
        <v>48882</v>
      </c>
      <c r="B85" s="47" t="s">
        <v>16</v>
      </c>
      <c r="C85" s="47" t="s">
        <v>17</v>
      </c>
      <c r="D85" s="47" t="s">
        <v>517</v>
      </c>
      <c r="E85" s="47" t="s">
        <v>22</v>
      </c>
      <c r="F85" s="47" t="s">
        <v>39</v>
      </c>
      <c r="G85" s="47" t="s">
        <v>45</v>
      </c>
      <c r="H85" s="46">
        <v>48882</v>
      </c>
      <c r="I85" s="48">
        <v>30133</v>
      </c>
      <c r="J85" s="47" t="s">
        <v>638</v>
      </c>
      <c r="K85" s="46">
        <v>0</v>
      </c>
      <c r="L85" s="50">
        <v>0</v>
      </c>
      <c r="M85" s="50">
        <v>0</v>
      </c>
      <c r="N85" s="50">
        <v>0</v>
      </c>
      <c r="O85" s="14">
        <v>2.3E-2</v>
      </c>
      <c r="P85" s="55">
        <f t="shared" si="5"/>
        <v>0</v>
      </c>
      <c r="Q85" s="15">
        <f t="shared" si="3"/>
        <v>0</v>
      </c>
      <c r="R85" s="15">
        <f t="shared" si="4"/>
        <v>0</v>
      </c>
      <c r="X85" s="7"/>
    </row>
    <row r="86" spans="1:24" ht="13.8" x14ac:dyDescent="0.3">
      <c r="A86" s="46">
        <v>48883</v>
      </c>
      <c r="B86" s="47" t="s">
        <v>16</v>
      </c>
      <c r="C86" s="47" t="s">
        <v>17</v>
      </c>
      <c r="D86" s="47" t="s">
        <v>517</v>
      </c>
      <c r="E86" s="47" t="s">
        <v>22</v>
      </c>
      <c r="F86" s="47" t="s">
        <v>39</v>
      </c>
      <c r="G86" s="47" t="s">
        <v>45</v>
      </c>
      <c r="H86" s="46">
        <v>48883</v>
      </c>
      <c r="I86" s="48">
        <v>30498</v>
      </c>
      <c r="J86" s="47" t="s">
        <v>638</v>
      </c>
      <c r="K86" s="46">
        <v>0</v>
      </c>
      <c r="L86" s="50">
        <v>0</v>
      </c>
      <c r="M86" s="50">
        <v>0</v>
      </c>
      <c r="N86" s="50">
        <v>0</v>
      </c>
      <c r="O86" s="14">
        <v>2.3E-2</v>
      </c>
      <c r="P86" s="55">
        <f t="shared" si="5"/>
        <v>0</v>
      </c>
      <c r="Q86" s="15">
        <f t="shared" si="3"/>
        <v>0</v>
      </c>
      <c r="R86" s="15">
        <f t="shared" si="4"/>
        <v>0</v>
      </c>
      <c r="X86" s="7"/>
    </row>
    <row r="87" spans="1:24" ht="13.8" x14ac:dyDescent="0.3">
      <c r="A87" s="46">
        <v>48884</v>
      </c>
      <c r="B87" s="47" t="s">
        <v>16</v>
      </c>
      <c r="C87" s="47" t="s">
        <v>17</v>
      </c>
      <c r="D87" s="47" t="s">
        <v>517</v>
      </c>
      <c r="E87" s="47" t="s">
        <v>22</v>
      </c>
      <c r="F87" s="47" t="s">
        <v>39</v>
      </c>
      <c r="G87" s="47" t="s">
        <v>45</v>
      </c>
      <c r="H87" s="46">
        <v>48884</v>
      </c>
      <c r="I87" s="48">
        <v>30864</v>
      </c>
      <c r="J87" s="47" t="s">
        <v>638</v>
      </c>
      <c r="K87" s="46">
        <v>0</v>
      </c>
      <c r="L87" s="50">
        <v>0</v>
      </c>
      <c r="M87" s="50">
        <v>0</v>
      </c>
      <c r="N87" s="50">
        <v>0</v>
      </c>
      <c r="O87" s="14">
        <v>2.3E-2</v>
      </c>
      <c r="P87" s="55">
        <f t="shared" si="5"/>
        <v>0</v>
      </c>
      <c r="Q87" s="15">
        <f t="shared" si="3"/>
        <v>0</v>
      </c>
      <c r="R87" s="15">
        <f t="shared" si="4"/>
        <v>0</v>
      </c>
      <c r="X87" s="7"/>
    </row>
    <row r="88" spans="1:24" ht="13.8" x14ac:dyDescent="0.3">
      <c r="A88" s="46">
        <v>48885</v>
      </c>
      <c r="B88" s="47" t="s">
        <v>16</v>
      </c>
      <c r="C88" s="47" t="s">
        <v>17</v>
      </c>
      <c r="D88" s="47" t="s">
        <v>517</v>
      </c>
      <c r="E88" s="47" t="s">
        <v>22</v>
      </c>
      <c r="F88" s="47" t="s">
        <v>39</v>
      </c>
      <c r="G88" s="47" t="s">
        <v>45</v>
      </c>
      <c r="H88" s="46">
        <v>48885</v>
      </c>
      <c r="I88" s="48">
        <v>33055</v>
      </c>
      <c r="J88" s="47" t="s">
        <v>638</v>
      </c>
      <c r="K88" s="46">
        <v>0</v>
      </c>
      <c r="L88" s="50">
        <v>0</v>
      </c>
      <c r="M88" s="50">
        <v>0</v>
      </c>
      <c r="N88" s="50">
        <v>0</v>
      </c>
      <c r="O88" s="14">
        <v>2.3E-2</v>
      </c>
      <c r="P88" s="55">
        <f t="shared" si="5"/>
        <v>0</v>
      </c>
      <c r="Q88" s="15">
        <f t="shared" si="3"/>
        <v>0</v>
      </c>
      <c r="R88" s="15">
        <f t="shared" si="4"/>
        <v>0</v>
      </c>
      <c r="X88" s="7"/>
    </row>
    <row r="89" spans="1:24" ht="13.8" x14ac:dyDescent="0.3">
      <c r="A89" s="46">
        <v>48886</v>
      </c>
      <c r="B89" s="47" t="s">
        <v>16</v>
      </c>
      <c r="C89" s="47" t="s">
        <v>17</v>
      </c>
      <c r="D89" s="47" t="s">
        <v>517</v>
      </c>
      <c r="E89" s="47" t="s">
        <v>22</v>
      </c>
      <c r="F89" s="47" t="s">
        <v>39</v>
      </c>
      <c r="G89" s="47" t="s">
        <v>45</v>
      </c>
      <c r="H89" s="46">
        <v>48886</v>
      </c>
      <c r="I89" s="48">
        <v>33786</v>
      </c>
      <c r="J89" s="47" t="s">
        <v>638</v>
      </c>
      <c r="K89" s="46">
        <v>0</v>
      </c>
      <c r="L89" s="50">
        <v>0</v>
      </c>
      <c r="M89" s="50">
        <v>0</v>
      </c>
      <c r="N89" s="50">
        <v>0</v>
      </c>
      <c r="O89" s="14">
        <v>2.3E-2</v>
      </c>
      <c r="P89" s="55">
        <f t="shared" si="5"/>
        <v>0</v>
      </c>
      <c r="Q89" s="15">
        <f t="shared" si="3"/>
        <v>0</v>
      </c>
      <c r="R89" s="15">
        <f t="shared" si="4"/>
        <v>0</v>
      </c>
      <c r="X89" s="7"/>
    </row>
    <row r="90" spans="1:24" ht="13.8" x14ac:dyDescent="0.3">
      <c r="A90" s="46">
        <v>49171</v>
      </c>
      <c r="B90" s="47" t="s">
        <v>16</v>
      </c>
      <c r="C90" s="47" t="s">
        <v>17</v>
      </c>
      <c r="D90" s="47" t="s">
        <v>522</v>
      </c>
      <c r="E90" s="47" t="s">
        <v>131</v>
      </c>
      <c r="F90" s="47" t="s">
        <v>39</v>
      </c>
      <c r="G90" s="47" t="s">
        <v>45</v>
      </c>
      <c r="H90" s="46">
        <v>49171</v>
      </c>
      <c r="I90" s="48">
        <v>27211</v>
      </c>
      <c r="J90" s="47" t="s">
        <v>638</v>
      </c>
      <c r="K90" s="46">
        <v>0</v>
      </c>
      <c r="L90" s="50">
        <v>86668.45</v>
      </c>
      <c r="M90" s="50">
        <v>75615.240000000005</v>
      </c>
      <c r="N90" s="50">
        <v>11053.21</v>
      </c>
      <c r="O90" s="14">
        <v>2.3E-2</v>
      </c>
      <c r="P90" s="55">
        <f t="shared" si="5"/>
        <v>2491.7179374999996</v>
      </c>
      <c r="Q90" s="15">
        <f t="shared" ref="Q90:Q153" si="6">M90+P90</f>
        <v>78106.957937500003</v>
      </c>
      <c r="R90" s="15">
        <f t="shared" ref="R90:R153" si="7">L90-Q90</f>
        <v>8561.4920624999941</v>
      </c>
      <c r="X90" s="7"/>
    </row>
    <row r="91" spans="1:24" ht="13.8" x14ac:dyDescent="0.3">
      <c r="A91" s="46">
        <v>49196</v>
      </c>
      <c r="B91" s="47" t="s">
        <v>16</v>
      </c>
      <c r="C91" s="47" t="s">
        <v>17</v>
      </c>
      <c r="D91" s="47" t="s">
        <v>522</v>
      </c>
      <c r="E91" s="47" t="s">
        <v>132</v>
      </c>
      <c r="F91" s="47" t="s">
        <v>39</v>
      </c>
      <c r="G91" s="47" t="s">
        <v>45</v>
      </c>
      <c r="H91" s="46">
        <v>49196</v>
      </c>
      <c r="I91" s="48">
        <v>27211</v>
      </c>
      <c r="J91" s="47" t="s">
        <v>638</v>
      </c>
      <c r="K91" s="46">
        <v>0</v>
      </c>
      <c r="L91" s="50">
        <v>70910.55</v>
      </c>
      <c r="M91" s="50">
        <v>61867.01</v>
      </c>
      <c r="N91" s="50">
        <v>9043.5400000000009</v>
      </c>
      <c r="O91" s="14">
        <v>2.3E-2</v>
      </c>
      <c r="P91" s="55">
        <f t="shared" si="5"/>
        <v>2038.6783125000002</v>
      </c>
      <c r="Q91" s="15">
        <f t="shared" si="6"/>
        <v>63905.688312500002</v>
      </c>
      <c r="R91" s="15">
        <f t="shared" si="7"/>
        <v>7004.8616875000007</v>
      </c>
      <c r="X91" s="7"/>
    </row>
    <row r="92" spans="1:24" ht="13.8" x14ac:dyDescent="0.3">
      <c r="A92" s="46">
        <v>49197</v>
      </c>
      <c r="B92" s="47" t="s">
        <v>16</v>
      </c>
      <c r="C92" s="47" t="s">
        <v>17</v>
      </c>
      <c r="D92" s="47" t="s">
        <v>522</v>
      </c>
      <c r="E92" s="47" t="s">
        <v>132</v>
      </c>
      <c r="F92" s="47" t="s">
        <v>39</v>
      </c>
      <c r="G92" s="47" t="s">
        <v>45</v>
      </c>
      <c r="H92" s="46">
        <v>49197</v>
      </c>
      <c r="I92" s="48">
        <v>29403</v>
      </c>
      <c r="J92" s="47" t="s">
        <v>638</v>
      </c>
      <c r="K92" s="46">
        <v>0</v>
      </c>
      <c r="L92" s="50">
        <v>3892</v>
      </c>
      <c r="M92" s="50">
        <v>2901.73</v>
      </c>
      <c r="N92" s="50">
        <v>990.27</v>
      </c>
      <c r="O92" s="14">
        <v>2.3E-2</v>
      </c>
      <c r="P92" s="55">
        <f t="shared" si="5"/>
        <v>111.895</v>
      </c>
      <c r="Q92" s="15">
        <f t="shared" si="6"/>
        <v>3013.625</v>
      </c>
      <c r="R92" s="15">
        <f t="shared" si="7"/>
        <v>878.375</v>
      </c>
      <c r="X92" s="7"/>
    </row>
    <row r="93" spans="1:24" ht="13.8" x14ac:dyDescent="0.3">
      <c r="A93" s="46">
        <v>49204</v>
      </c>
      <c r="B93" s="47" t="s">
        <v>16</v>
      </c>
      <c r="C93" s="47" t="s">
        <v>17</v>
      </c>
      <c r="D93" s="47" t="s">
        <v>522</v>
      </c>
      <c r="E93" s="47" t="s">
        <v>133</v>
      </c>
      <c r="F93" s="47" t="s">
        <v>39</v>
      </c>
      <c r="G93" s="47" t="s">
        <v>45</v>
      </c>
      <c r="H93" s="46">
        <v>49204</v>
      </c>
      <c r="I93" s="48">
        <v>27211</v>
      </c>
      <c r="J93" s="47" t="s">
        <v>638</v>
      </c>
      <c r="K93" s="46">
        <v>0</v>
      </c>
      <c r="L93" s="50">
        <v>320140</v>
      </c>
      <c r="M93" s="50">
        <v>279311.11</v>
      </c>
      <c r="N93" s="50">
        <v>40828.89</v>
      </c>
      <c r="O93" s="14">
        <v>2.3E-2</v>
      </c>
      <c r="P93" s="55">
        <f t="shared" si="5"/>
        <v>9204.0249999999996</v>
      </c>
      <c r="Q93" s="15">
        <f t="shared" si="6"/>
        <v>288515.13500000001</v>
      </c>
      <c r="R93" s="15">
        <f t="shared" si="7"/>
        <v>31624.864999999991</v>
      </c>
      <c r="X93" s="7"/>
    </row>
    <row r="94" spans="1:24" ht="13.8" x14ac:dyDescent="0.3">
      <c r="A94" s="46">
        <v>49317</v>
      </c>
      <c r="B94" s="47" t="s">
        <v>16</v>
      </c>
      <c r="C94" s="47" t="s">
        <v>17</v>
      </c>
      <c r="D94" s="47" t="s">
        <v>523</v>
      </c>
      <c r="E94" s="47" t="s">
        <v>142</v>
      </c>
      <c r="F94" s="47" t="s">
        <v>39</v>
      </c>
      <c r="G94" s="47" t="s">
        <v>45</v>
      </c>
      <c r="H94" s="46">
        <v>49317</v>
      </c>
      <c r="I94" s="48">
        <v>27211</v>
      </c>
      <c r="J94" s="47" t="s">
        <v>638</v>
      </c>
      <c r="K94" s="46">
        <v>0</v>
      </c>
      <c r="L94" s="50">
        <v>4675.67</v>
      </c>
      <c r="M94" s="50">
        <v>4079.36</v>
      </c>
      <c r="N94" s="50">
        <v>596.30999999999995</v>
      </c>
      <c r="O94" s="14">
        <v>2.3E-2</v>
      </c>
      <c r="P94" s="55">
        <f t="shared" si="5"/>
        <v>134.4255125</v>
      </c>
      <c r="Q94" s="15">
        <f t="shared" si="6"/>
        <v>4213.7855125000006</v>
      </c>
      <c r="R94" s="15">
        <f t="shared" si="7"/>
        <v>461.88448749999952</v>
      </c>
      <c r="X94" s="7"/>
    </row>
    <row r="95" spans="1:24" ht="13.8" x14ac:dyDescent="0.3">
      <c r="A95" s="46">
        <v>49234</v>
      </c>
      <c r="B95" s="47" t="s">
        <v>16</v>
      </c>
      <c r="C95" s="47" t="s">
        <v>17</v>
      </c>
      <c r="D95" s="47" t="s">
        <v>524</v>
      </c>
      <c r="E95" s="47" t="s">
        <v>136</v>
      </c>
      <c r="F95" s="47" t="s">
        <v>39</v>
      </c>
      <c r="G95" s="47" t="s">
        <v>45</v>
      </c>
      <c r="H95" s="46">
        <v>49234</v>
      </c>
      <c r="I95" s="48">
        <v>27211</v>
      </c>
      <c r="J95" s="47" t="s">
        <v>638</v>
      </c>
      <c r="K95" s="46">
        <v>0</v>
      </c>
      <c r="L95" s="50">
        <v>14545</v>
      </c>
      <c r="M95" s="50">
        <v>12690.01</v>
      </c>
      <c r="N95" s="50">
        <v>1854.99</v>
      </c>
      <c r="O95" s="14">
        <v>2.3E-2</v>
      </c>
      <c r="P95" s="55">
        <f t="shared" si="5"/>
        <v>418.16874999999993</v>
      </c>
      <c r="Q95" s="15">
        <f t="shared" si="6"/>
        <v>13108.178750000001</v>
      </c>
      <c r="R95" s="15">
        <f t="shared" si="7"/>
        <v>1436.8212499999991</v>
      </c>
      <c r="X95" s="7"/>
    </row>
    <row r="96" spans="1:24" ht="13.8" x14ac:dyDescent="0.3">
      <c r="A96" s="46">
        <v>49990</v>
      </c>
      <c r="B96" s="47" t="s">
        <v>16</v>
      </c>
      <c r="C96" s="47" t="s">
        <v>17</v>
      </c>
      <c r="D96" s="47" t="s">
        <v>525</v>
      </c>
      <c r="E96" s="47" t="s">
        <v>183</v>
      </c>
      <c r="F96" s="47" t="s">
        <v>39</v>
      </c>
      <c r="G96" s="47" t="s">
        <v>45</v>
      </c>
      <c r="H96" s="46">
        <v>49990</v>
      </c>
      <c r="I96" s="48">
        <v>27211</v>
      </c>
      <c r="J96" s="47" t="s">
        <v>638</v>
      </c>
      <c r="K96" s="46">
        <v>0</v>
      </c>
      <c r="L96" s="50">
        <v>0</v>
      </c>
      <c r="M96" s="50">
        <v>0</v>
      </c>
      <c r="N96" s="50">
        <v>0</v>
      </c>
      <c r="O96" s="14">
        <v>2.3E-2</v>
      </c>
      <c r="P96" s="55">
        <f t="shared" si="5"/>
        <v>0</v>
      </c>
      <c r="Q96" s="15">
        <f t="shared" si="6"/>
        <v>0</v>
      </c>
      <c r="R96" s="15">
        <f t="shared" si="7"/>
        <v>0</v>
      </c>
      <c r="X96" s="7"/>
    </row>
    <row r="97" spans="1:24" ht="13.8" x14ac:dyDescent="0.3">
      <c r="A97" s="46">
        <v>91122082</v>
      </c>
      <c r="B97" s="47" t="s">
        <v>16</v>
      </c>
      <c r="C97" s="47" t="s">
        <v>17</v>
      </c>
      <c r="D97" s="47" t="s">
        <v>525</v>
      </c>
      <c r="E97" s="47" t="s">
        <v>183</v>
      </c>
      <c r="F97" s="47" t="s">
        <v>39</v>
      </c>
      <c r="G97" s="47" t="s">
        <v>45</v>
      </c>
      <c r="H97" s="46">
        <v>91122082</v>
      </c>
      <c r="I97" s="48">
        <v>39569</v>
      </c>
      <c r="J97" s="47" t="s">
        <v>638</v>
      </c>
      <c r="K97" s="46">
        <v>0</v>
      </c>
      <c r="L97" s="50">
        <v>13894.68</v>
      </c>
      <c r="M97" s="50">
        <v>2130.64</v>
      </c>
      <c r="N97" s="50">
        <v>11764.04</v>
      </c>
      <c r="O97" s="14">
        <v>2.3E-2</v>
      </c>
      <c r="P97" s="55">
        <f t="shared" si="5"/>
        <v>399.47205000000002</v>
      </c>
      <c r="Q97" s="15">
        <f t="shared" si="6"/>
        <v>2530.1120499999997</v>
      </c>
      <c r="R97" s="15">
        <f t="shared" si="7"/>
        <v>11364.567950000001</v>
      </c>
      <c r="X97" s="7"/>
    </row>
    <row r="98" spans="1:24" ht="13.8" x14ac:dyDescent="0.3">
      <c r="A98" s="46">
        <v>49981</v>
      </c>
      <c r="B98" s="47" t="s">
        <v>16</v>
      </c>
      <c r="C98" s="47" t="s">
        <v>17</v>
      </c>
      <c r="D98" s="47" t="s">
        <v>525</v>
      </c>
      <c r="E98" s="47" t="s">
        <v>182</v>
      </c>
      <c r="F98" s="47" t="s">
        <v>39</v>
      </c>
      <c r="G98" s="47" t="s">
        <v>45</v>
      </c>
      <c r="H98" s="46">
        <v>49981</v>
      </c>
      <c r="I98" s="48">
        <v>27211</v>
      </c>
      <c r="J98" s="47" t="s">
        <v>638</v>
      </c>
      <c r="K98" s="46">
        <v>0</v>
      </c>
      <c r="L98" s="50">
        <v>206076.53</v>
      </c>
      <c r="M98" s="50">
        <v>179794.67</v>
      </c>
      <c r="N98" s="50">
        <v>26281.86</v>
      </c>
      <c r="O98" s="14">
        <v>2.3E-2</v>
      </c>
      <c r="P98" s="55">
        <f t="shared" si="5"/>
        <v>5924.7002374999993</v>
      </c>
      <c r="Q98" s="15">
        <f t="shared" si="6"/>
        <v>185719.3702375</v>
      </c>
      <c r="R98" s="15">
        <f t="shared" si="7"/>
        <v>20357.159762499999</v>
      </c>
      <c r="X98" s="7"/>
    </row>
    <row r="99" spans="1:24" ht="13.8" x14ac:dyDescent="0.3">
      <c r="A99" s="46">
        <v>50016</v>
      </c>
      <c r="B99" s="47" t="s">
        <v>16</v>
      </c>
      <c r="C99" s="47" t="s">
        <v>17</v>
      </c>
      <c r="D99" s="47" t="s">
        <v>525</v>
      </c>
      <c r="E99" s="47" t="s">
        <v>186</v>
      </c>
      <c r="F99" s="47" t="s">
        <v>39</v>
      </c>
      <c r="G99" s="47" t="s">
        <v>45</v>
      </c>
      <c r="H99" s="46">
        <v>50016</v>
      </c>
      <c r="I99" s="48">
        <v>27211</v>
      </c>
      <c r="J99" s="47" t="s">
        <v>638</v>
      </c>
      <c r="K99" s="46">
        <v>1</v>
      </c>
      <c r="L99" s="50">
        <v>37564.300000000003</v>
      </c>
      <c r="M99" s="50">
        <v>32773.56</v>
      </c>
      <c r="N99" s="50">
        <v>4790.74</v>
      </c>
      <c r="O99" s="14">
        <v>2.3E-2</v>
      </c>
      <c r="P99" s="55">
        <f t="shared" si="5"/>
        <v>1079.9736250000001</v>
      </c>
      <c r="Q99" s="15">
        <f t="shared" si="6"/>
        <v>33853.533624999996</v>
      </c>
      <c r="R99" s="15">
        <f t="shared" si="7"/>
        <v>3710.7663750000065</v>
      </c>
      <c r="X99" s="7"/>
    </row>
    <row r="100" spans="1:24" ht="13.8" x14ac:dyDescent="0.3">
      <c r="A100" s="46">
        <v>50017</v>
      </c>
      <c r="B100" s="47" t="s">
        <v>16</v>
      </c>
      <c r="C100" s="47" t="s">
        <v>17</v>
      </c>
      <c r="D100" s="47" t="s">
        <v>525</v>
      </c>
      <c r="E100" s="47" t="s">
        <v>186</v>
      </c>
      <c r="F100" s="47" t="s">
        <v>39</v>
      </c>
      <c r="G100" s="47" t="s">
        <v>45</v>
      </c>
      <c r="H100" s="46">
        <v>50017</v>
      </c>
      <c r="I100" s="48">
        <v>31959</v>
      </c>
      <c r="J100" s="47" t="s">
        <v>638</v>
      </c>
      <c r="K100" s="46">
        <v>1</v>
      </c>
      <c r="L100" s="50">
        <v>3108</v>
      </c>
      <c r="M100" s="50">
        <v>1857.05</v>
      </c>
      <c r="N100" s="50">
        <v>1250.95</v>
      </c>
      <c r="O100" s="14">
        <v>2.3E-2</v>
      </c>
      <c r="P100" s="55">
        <f t="shared" si="5"/>
        <v>89.355000000000004</v>
      </c>
      <c r="Q100" s="15">
        <f t="shared" si="6"/>
        <v>1946.405</v>
      </c>
      <c r="R100" s="15">
        <f t="shared" si="7"/>
        <v>1161.595</v>
      </c>
      <c r="X100" s="7"/>
    </row>
    <row r="101" spans="1:24" ht="13.8" x14ac:dyDescent="0.3">
      <c r="A101" s="46">
        <v>50018</v>
      </c>
      <c r="B101" s="47" t="s">
        <v>16</v>
      </c>
      <c r="C101" s="47" t="s">
        <v>17</v>
      </c>
      <c r="D101" s="47" t="s">
        <v>525</v>
      </c>
      <c r="E101" s="47" t="s">
        <v>186</v>
      </c>
      <c r="F101" s="47" t="s">
        <v>39</v>
      </c>
      <c r="G101" s="47" t="s">
        <v>45</v>
      </c>
      <c r="H101" s="46">
        <v>50018</v>
      </c>
      <c r="I101" s="48">
        <v>32325</v>
      </c>
      <c r="J101" s="47" t="s">
        <v>638</v>
      </c>
      <c r="K101" s="46">
        <v>1</v>
      </c>
      <c r="L101" s="50">
        <v>4894</v>
      </c>
      <c r="M101" s="50">
        <v>2820.69</v>
      </c>
      <c r="N101" s="50">
        <v>2073.31</v>
      </c>
      <c r="O101" s="14">
        <v>2.3E-2</v>
      </c>
      <c r="P101" s="55">
        <f t="shared" si="5"/>
        <v>140.70249999999999</v>
      </c>
      <c r="Q101" s="15">
        <f t="shared" si="6"/>
        <v>2961.3924999999999</v>
      </c>
      <c r="R101" s="15">
        <f t="shared" si="7"/>
        <v>1932.6075000000001</v>
      </c>
      <c r="X101" s="7"/>
    </row>
    <row r="102" spans="1:24" ht="13.8" x14ac:dyDescent="0.3">
      <c r="A102" s="46">
        <v>50033</v>
      </c>
      <c r="B102" s="47" t="s">
        <v>16</v>
      </c>
      <c r="C102" s="47" t="s">
        <v>17</v>
      </c>
      <c r="D102" s="47" t="s">
        <v>525</v>
      </c>
      <c r="E102" s="47" t="s">
        <v>187</v>
      </c>
      <c r="F102" s="47" t="s">
        <v>39</v>
      </c>
      <c r="G102" s="47" t="s">
        <v>45</v>
      </c>
      <c r="H102" s="46">
        <v>50033</v>
      </c>
      <c r="I102" s="48">
        <v>27211</v>
      </c>
      <c r="J102" s="47" t="s">
        <v>638</v>
      </c>
      <c r="K102" s="46">
        <v>1</v>
      </c>
      <c r="L102" s="50">
        <v>107965.6</v>
      </c>
      <c r="M102" s="50">
        <v>94196.26</v>
      </c>
      <c r="N102" s="50">
        <v>13769.34</v>
      </c>
      <c r="O102" s="14">
        <v>2.3E-2</v>
      </c>
      <c r="P102" s="55">
        <f t="shared" si="5"/>
        <v>3104.011</v>
      </c>
      <c r="Q102" s="15">
        <f t="shared" si="6"/>
        <v>97300.270999999993</v>
      </c>
      <c r="R102" s="15">
        <f t="shared" si="7"/>
        <v>10665.329000000012</v>
      </c>
      <c r="X102" s="7"/>
    </row>
    <row r="103" spans="1:24" ht="13.8" x14ac:dyDescent="0.3">
      <c r="A103" s="46">
        <v>49995</v>
      </c>
      <c r="B103" s="47" t="s">
        <v>16</v>
      </c>
      <c r="C103" s="47" t="s">
        <v>17</v>
      </c>
      <c r="D103" s="47" t="s">
        <v>525</v>
      </c>
      <c r="E103" s="47" t="s">
        <v>184</v>
      </c>
      <c r="F103" s="47" t="s">
        <v>39</v>
      </c>
      <c r="G103" s="47" t="s">
        <v>45</v>
      </c>
      <c r="H103" s="46">
        <v>49995</v>
      </c>
      <c r="I103" s="48">
        <v>27211</v>
      </c>
      <c r="J103" s="47" t="s">
        <v>638</v>
      </c>
      <c r="K103" s="46">
        <v>1</v>
      </c>
      <c r="L103" s="50">
        <v>2181.85</v>
      </c>
      <c r="M103" s="50">
        <v>1903.59</v>
      </c>
      <c r="N103" s="50">
        <v>278.26</v>
      </c>
      <c r="O103" s="14">
        <v>2.3E-2</v>
      </c>
      <c r="P103" s="55">
        <f t="shared" si="5"/>
        <v>62.728187499999997</v>
      </c>
      <c r="Q103" s="15">
        <f t="shared" si="6"/>
        <v>1966.3181875</v>
      </c>
      <c r="R103" s="15">
        <f t="shared" si="7"/>
        <v>215.53181249999989</v>
      </c>
      <c r="X103" s="7"/>
    </row>
    <row r="104" spans="1:24" ht="13.8" x14ac:dyDescent="0.3">
      <c r="A104" s="46">
        <v>50003</v>
      </c>
      <c r="B104" s="47" t="s">
        <v>16</v>
      </c>
      <c r="C104" s="47" t="s">
        <v>17</v>
      </c>
      <c r="D104" s="47" t="s">
        <v>525</v>
      </c>
      <c r="E104" s="47" t="s">
        <v>185</v>
      </c>
      <c r="F104" s="47" t="s">
        <v>39</v>
      </c>
      <c r="G104" s="47" t="s">
        <v>45</v>
      </c>
      <c r="H104" s="46">
        <v>50003</v>
      </c>
      <c r="I104" s="48">
        <v>27211</v>
      </c>
      <c r="J104" s="47" t="s">
        <v>638</v>
      </c>
      <c r="K104" s="46">
        <v>1</v>
      </c>
      <c r="L104" s="50">
        <v>2581.86</v>
      </c>
      <c r="M104" s="50">
        <v>2252.58</v>
      </c>
      <c r="N104" s="50">
        <v>329.28</v>
      </c>
      <c r="O104" s="14">
        <v>2.3E-2</v>
      </c>
      <c r="P104" s="55">
        <f t="shared" si="5"/>
        <v>74.228475000000003</v>
      </c>
      <c r="Q104" s="15">
        <f t="shared" si="6"/>
        <v>2326.8084749999998</v>
      </c>
      <c r="R104" s="15">
        <f t="shared" si="7"/>
        <v>255.05152500000031</v>
      </c>
      <c r="X104" s="7"/>
    </row>
    <row r="105" spans="1:24" ht="13.8" x14ac:dyDescent="0.3">
      <c r="A105" s="46">
        <v>49637</v>
      </c>
      <c r="B105" s="47" t="s">
        <v>16</v>
      </c>
      <c r="C105" s="47" t="s">
        <v>17</v>
      </c>
      <c r="D105" s="47" t="s">
        <v>526</v>
      </c>
      <c r="E105" s="47" t="s">
        <v>163</v>
      </c>
      <c r="F105" s="47" t="s">
        <v>39</v>
      </c>
      <c r="G105" s="47" t="s">
        <v>45</v>
      </c>
      <c r="H105" s="46">
        <v>49637</v>
      </c>
      <c r="I105" s="48">
        <v>31959</v>
      </c>
      <c r="J105" s="47" t="s">
        <v>638</v>
      </c>
      <c r="K105" s="46">
        <v>1</v>
      </c>
      <c r="L105" s="50">
        <v>608.87</v>
      </c>
      <c r="M105" s="50">
        <v>363.8</v>
      </c>
      <c r="N105" s="50">
        <v>245.07</v>
      </c>
      <c r="O105" s="14">
        <v>2.3E-2</v>
      </c>
      <c r="P105" s="55">
        <f t="shared" si="5"/>
        <v>17.505012499999999</v>
      </c>
      <c r="Q105" s="15">
        <f t="shared" si="6"/>
        <v>381.30501250000003</v>
      </c>
      <c r="R105" s="15">
        <f t="shared" si="7"/>
        <v>227.56498749999997</v>
      </c>
      <c r="X105" s="7"/>
    </row>
    <row r="106" spans="1:24" ht="13.8" x14ac:dyDescent="0.3">
      <c r="A106" s="46">
        <v>49292</v>
      </c>
      <c r="B106" s="47" t="s">
        <v>16</v>
      </c>
      <c r="C106" s="47" t="s">
        <v>17</v>
      </c>
      <c r="D106" s="47" t="s">
        <v>527</v>
      </c>
      <c r="E106" s="47" t="s">
        <v>140</v>
      </c>
      <c r="F106" s="47" t="s">
        <v>39</v>
      </c>
      <c r="G106" s="47" t="s">
        <v>45</v>
      </c>
      <c r="H106" s="46">
        <v>49292</v>
      </c>
      <c r="I106" s="48">
        <v>27211</v>
      </c>
      <c r="J106" s="47" t="s">
        <v>638</v>
      </c>
      <c r="K106" s="46">
        <v>0</v>
      </c>
      <c r="L106" s="50">
        <v>12121</v>
      </c>
      <c r="M106" s="50">
        <v>10575.15</v>
      </c>
      <c r="N106" s="50">
        <v>1545.85</v>
      </c>
      <c r="O106" s="14">
        <v>2.3E-2</v>
      </c>
      <c r="P106" s="55">
        <f t="shared" si="5"/>
        <v>348.47874999999999</v>
      </c>
      <c r="Q106" s="15">
        <f t="shared" si="6"/>
        <v>10923.62875</v>
      </c>
      <c r="R106" s="15">
        <f t="shared" si="7"/>
        <v>1197.3712500000001</v>
      </c>
      <c r="X106" s="7"/>
    </row>
    <row r="107" spans="1:24" ht="13.8" x14ac:dyDescent="0.3">
      <c r="A107" s="46">
        <v>49293</v>
      </c>
      <c r="B107" s="47" t="s">
        <v>16</v>
      </c>
      <c r="C107" s="47" t="s">
        <v>17</v>
      </c>
      <c r="D107" s="47" t="s">
        <v>527</v>
      </c>
      <c r="E107" s="47" t="s">
        <v>140</v>
      </c>
      <c r="F107" s="47" t="s">
        <v>39</v>
      </c>
      <c r="G107" s="47" t="s">
        <v>45</v>
      </c>
      <c r="H107" s="46">
        <v>49293</v>
      </c>
      <c r="I107" s="48">
        <v>34151</v>
      </c>
      <c r="J107" s="47" t="s">
        <v>638</v>
      </c>
      <c r="K107" s="46">
        <v>172</v>
      </c>
      <c r="L107" s="50">
        <v>3341.37</v>
      </c>
      <c r="M107" s="50">
        <v>1572.46</v>
      </c>
      <c r="N107" s="50">
        <v>1768.91</v>
      </c>
      <c r="O107" s="14">
        <v>2.3E-2</v>
      </c>
      <c r="P107" s="55">
        <f t="shared" si="5"/>
        <v>96.064387499999995</v>
      </c>
      <c r="Q107" s="15">
        <f t="shared" si="6"/>
        <v>1668.5243875000001</v>
      </c>
      <c r="R107" s="15">
        <f t="shared" si="7"/>
        <v>1672.8456124999998</v>
      </c>
      <c r="X107" s="7"/>
    </row>
    <row r="108" spans="1:24" ht="13.8" x14ac:dyDescent="0.3">
      <c r="A108" s="46">
        <v>49257</v>
      </c>
      <c r="B108" s="47" t="s">
        <v>16</v>
      </c>
      <c r="C108" s="47" t="s">
        <v>17</v>
      </c>
      <c r="D108" s="47" t="s">
        <v>527</v>
      </c>
      <c r="E108" s="47" t="s">
        <v>137</v>
      </c>
      <c r="F108" s="47" t="s">
        <v>39</v>
      </c>
      <c r="G108" s="47" t="s">
        <v>45</v>
      </c>
      <c r="H108" s="46">
        <v>49257</v>
      </c>
      <c r="I108" s="48">
        <v>28672</v>
      </c>
      <c r="J108" s="47" t="s">
        <v>638</v>
      </c>
      <c r="K108" s="46">
        <v>0</v>
      </c>
      <c r="L108" s="50">
        <v>7800</v>
      </c>
      <c r="M108" s="50">
        <v>6145.33</v>
      </c>
      <c r="N108" s="50">
        <v>1654.67</v>
      </c>
      <c r="O108" s="14">
        <v>2.3E-2</v>
      </c>
      <c r="P108" s="55">
        <f t="shared" si="5"/>
        <v>224.25</v>
      </c>
      <c r="Q108" s="15">
        <f t="shared" si="6"/>
        <v>6369.58</v>
      </c>
      <c r="R108" s="15">
        <f t="shared" si="7"/>
        <v>1430.42</v>
      </c>
      <c r="X108" s="7"/>
    </row>
    <row r="109" spans="1:24" ht="13.8" x14ac:dyDescent="0.3">
      <c r="A109" s="46">
        <v>49258</v>
      </c>
      <c r="B109" s="47" t="s">
        <v>16</v>
      </c>
      <c r="C109" s="47" t="s">
        <v>17</v>
      </c>
      <c r="D109" s="47" t="s">
        <v>527</v>
      </c>
      <c r="E109" s="47" t="s">
        <v>137</v>
      </c>
      <c r="F109" s="47" t="s">
        <v>39</v>
      </c>
      <c r="G109" s="47" t="s">
        <v>45</v>
      </c>
      <c r="H109" s="46">
        <v>49258</v>
      </c>
      <c r="I109" s="48">
        <v>31959</v>
      </c>
      <c r="J109" s="47" t="s">
        <v>638</v>
      </c>
      <c r="K109" s="46">
        <v>0</v>
      </c>
      <c r="L109" s="50">
        <v>3038.75</v>
      </c>
      <c r="M109" s="50">
        <v>1815.67</v>
      </c>
      <c r="N109" s="50">
        <v>1223.08</v>
      </c>
      <c r="O109" s="14">
        <v>2.3E-2</v>
      </c>
      <c r="P109" s="55">
        <f t="shared" si="5"/>
        <v>87.364062500000003</v>
      </c>
      <c r="Q109" s="15">
        <f t="shared" si="6"/>
        <v>1903.0340625000001</v>
      </c>
      <c r="R109" s="15">
        <f t="shared" si="7"/>
        <v>1135.7159374999999</v>
      </c>
      <c r="X109" s="7"/>
    </row>
    <row r="110" spans="1:24" ht="13.8" x14ac:dyDescent="0.3">
      <c r="A110" s="46">
        <v>49259</v>
      </c>
      <c r="B110" s="47" t="s">
        <v>16</v>
      </c>
      <c r="C110" s="47" t="s">
        <v>17</v>
      </c>
      <c r="D110" s="47" t="s">
        <v>527</v>
      </c>
      <c r="E110" s="47" t="s">
        <v>137</v>
      </c>
      <c r="F110" s="47" t="s">
        <v>39</v>
      </c>
      <c r="G110" s="47" t="s">
        <v>45</v>
      </c>
      <c r="H110" s="46">
        <v>49259</v>
      </c>
      <c r="I110" s="48">
        <v>34151</v>
      </c>
      <c r="J110" s="47" t="s">
        <v>638</v>
      </c>
      <c r="K110" s="46">
        <v>0</v>
      </c>
      <c r="L110" s="50">
        <v>7518.17</v>
      </c>
      <c r="M110" s="50">
        <v>3538.07</v>
      </c>
      <c r="N110" s="50">
        <v>3980.1</v>
      </c>
      <c r="O110" s="14">
        <v>2.3E-2</v>
      </c>
      <c r="P110" s="55">
        <f t="shared" si="5"/>
        <v>216.14738749999998</v>
      </c>
      <c r="Q110" s="15">
        <f t="shared" si="6"/>
        <v>3754.2173875000003</v>
      </c>
      <c r="R110" s="15">
        <f t="shared" si="7"/>
        <v>3763.9526124999998</v>
      </c>
      <c r="X110" s="7"/>
    </row>
    <row r="111" spans="1:24" ht="13.8" x14ac:dyDescent="0.3">
      <c r="A111" s="46">
        <v>23326135</v>
      </c>
      <c r="B111" s="47" t="s">
        <v>16</v>
      </c>
      <c r="C111" s="47" t="s">
        <v>17</v>
      </c>
      <c r="D111" s="47" t="s">
        <v>527</v>
      </c>
      <c r="E111" s="47" t="s">
        <v>400</v>
      </c>
      <c r="F111" s="47" t="s">
        <v>39</v>
      </c>
      <c r="G111" s="47" t="s">
        <v>45</v>
      </c>
      <c r="H111" s="46">
        <v>23326135</v>
      </c>
      <c r="I111" s="48">
        <v>30864</v>
      </c>
      <c r="J111" s="47" t="s">
        <v>638</v>
      </c>
      <c r="K111" s="46">
        <v>0</v>
      </c>
      <c r="L111" s="50">
        <v>12103.62</v>
      </c>
      <c r="M111" s="50">
        <v>7999.99</v>
      </c>
      <c r="N111" s="50">
        <v>4103.63</v>
      </c>
      <c r="O111" s="14">
        <v>2.3E-2</v>
      </c>
      <c r="P111" s="55">
        <f t="shared" si="5"/>
        <v>347.97907500000002</v>
      </c>
      <c r="Q111" s="15">
        <f t="shared" si="6"/>
        <v>8347.9690749999991</v>
      </c>
      <c r="R111" s="15">
        <f t="shared" si="7"/>
        <v>3755.6509250000017</v>
      </c>
      <c r="X111" s="7"/>
    </row>
    <row r="112" spans="1:24" ht="13.8" x14ac:dyDescent="0.3">
      <c r="A112" s="46">
        <v>23326277</v>
      </c>
      <c r="B112" s="47" t="s">
        <v>16</v>
      </c>
      <c r="C112" s="47" t="s">
        <v>17</v>
      </c>
      <c r="D112" s="47" t="s">
        <v>527</v>
      </c>
      <c r="E112" s="47" t="s">
        <v>400</v>
      </c>
      <c r="F112" s="47" t="s">
        <v>39</v>
      </c>
      <c r="G112" s="47" t="s">
        <v>45</v>
      </c>
      <c r="H112" s="46">
        <v>23326277</v>
      </c>
      <c r="I112" s="48">
        <v>27211</v>
      </c>
      <c r="J112" s="47" t="s">
        <v>638</v>
      </c>
      <c r="K112" s="46">
        <v>0</v>
      </c>
      <c r="L112" s="50">
        <v>0</v>
      </c>
      <c r="M112" s="50">
        <v>0</v>
      </c>
      <c r="N112" s="50">
        <v>0</v>
      </c>
      <c r="O112" s="14">
        <v>2.3E-2</v>
      </c>
      <c r="P112" s="55">
        <f t="shared" si="5"/>
        <v>0</v>
      </c>
      <c r="Q112" s="15">
        <f t="shared" si="6"/>
        <v>0</v>
      </c>
      <c r="R112" s="15">
        <f t="shared" si="7"/>
        <v>0</v>
      </c>
      <c r="X112" s="7"/>
    </row>
    <row r="113" spans="1:24" ht="13.8" x14ac:dyDescent="0.3">
      <c r="A113" s="46">
        <v>637501208</v>
      </c>
      <c r="B113" s="47" t="s">
        <v>16</v>
      </c>
      <c r="C113" s="47" t="s">
        <v>17</v>
      </c>
      <c r="D113" s="47" t="s">
        <v>528</v>
      </c>
      <c r="E113" s="47" t="s">
        <v>168</v>
      </c>
      <c r="F113" s="47" t="s">
        <v>39</v>
      </c>
      <c r="G113" s="47" t="s">
        <v>45</v>
      </c>
      <c r="H113" s="46">
        <v>637501208</v>
      </c>
      <c r="I113" s="48">
        <v>27211</v>
      </c>
      <c r="J113" s="47" t="s">
        <v>638</v>
      </c>
      <c r="K113" s="46">
        <v>0</v>
      </c>
      <c r="L113" s="50">
        <v>0</v>
      </c>
      <c r="M113" s="50">
        <v>0</v>
      </c>
      <c r="N113" s="50">
        <v>0</v>
      </c>
      <c r="O113" s="14">
        <v>2.3E-2</v>
      </c>
      <c r="P113" s="55">
        <f t="shared" si="5"/>
        <v>0</v>
      </c>
      <c r="Q113" s="15">
        <f t="shared" si="6"/>
        <v>0</v>
      </c>
      <c r="R113" s="15">
        <f t="shared" si="7"/>
        <v>0</v>
      </c>
      <c r="X113" s="7"/>
    </row>
    <row r="114" spans="1:24" ht="13.8" x14ac:dyDescent="0.3">
      <c r="A114" s="46">
        <v>653592846</v>
      </c>
      <c r="B114" s="47" t="s">
        <v>16</v>
      </c>
      <c r="C114" s="47" t="s">
        <v>17</v>
      </c>
      <c r="D114" s="47" t="s">
        <v>528</v>
      </c>
      <c r="E114" s="47" t="s">
        <v>168</v>
      </c>
      <c r="F114" s="47" t="s">
        <v>39</v>
      </c>
      <c r="G114" s="47" t="s">
        <v>45</v>
      </c>
      <c r="H114" s="46">
        <v>653592846</v>
      </c>
      <c r="I114" s="48">
        <v>41395</v>
      </c>
      <c r="J114" s="47" t="s">
        <v>638</v>
      </c>
      <c r="K114" s="46">
        <v>1</v>
      </c>
      <c r="L114" s="50">
        <v>176843.72</v>
      </c>
      <c r="M114" s="50">
        <v>8415.82</v>
      </c>
      <c r="N114" s="50">
        <v>168427.9</v>
      </c>
      <c r="O114" s="14">
        <v>2.3E-2</v>
      </c>
      <c r="P114" s="55">
        <f t="shared" si="5"/>
        <v>5084.2569499999991</v>
      </c>
      <c r="Q114" s="15">
        <f t="shared" si="6"/>
        <v>13500.076949999999</v>
      </c>
      <c r="R114" s="15">
        <f t="shared" si="7"/>
        <v>163343.64305000001</v>
      </c>
      <c r="X114" s="7"/>
    </row>
    <row r="115" spans="1:24" ht="13.8" x14ac:dyDescent="0.3">
      <c r="A115" s="46">
        <v>637501205</v>
      </c>
      <c r="B115" s="47" t="s">
        <v>16</v>
      </c>
      <c r="C115" s="47" t="s">
        <v>17</v>
      </c>
      <c r="D115" s="47" t="s">
        <v>528</v>
      </c>
      <c r="E115" s="47" t="s">
        <v>166</v>
      </c>
      <c r="F115" s="47" t="s">
        <v>39</v>
      </c>
      <c r="G115" s="47" t="s">
        <v>45</v>
      </c>
      <c r="H115" s="46">
        <v>637501205</v>
      </c>
      <c r="I115" s="48">
        <v>27211</v>
      </c>
      <c r="J115" s="47" t="s">
        <v>638</v>
      </c>
      <c r="K115" s="46">
        <v>0</v>
      </c>
      <c r="L115" s="50">
        <v>0</v>
      </c>
      <c r="M115" s="50">
        <v>0</v>
      </c>
      <c r="N115" s="50">
        <v>0</v>
      </c>
      <c r="O115" s="14">
        <v>2.3E-2</v>
      </c>
      <c r="P115" s="55">
        <f t="shared" si="5"/>
        <v>0</v>
      </c>
      <c r="Q115" s="15">
        <f t="shared" si="6"/>
        <v>0</v>
      </c>
      <c r="R115" s="15">
        <f t="shared" si="7"/>
        <v>0</v>
      </c>
      <c r="X115" s="7"/>
    </row>
    <row r="116" spans="1:24" ht="13.8" x14ac:dyDescent="0.3">
      <c r="A116" s="46">
        <v>653592839</v>
      </c>
      <c r="B116" s="47" t="s">
        <v>16</v>
      </c>
      <c r="C116" s="47" t="s">
        <v>17</v>
      </c>
      <c r="D116" s="47" t="s">
        <v>528</v>
      </c>
      <c r="E116" s="47" t="s">
        <v>166</v>
      </c>
      <c r="F116" s="47" t="s">
        <v>39</v>
      </c>
      <c r="G116" s="47" t="s">
        <v>45</v>
      </c>
      <c r="H116" s="46">
        <v>653592839</v>
      </c>
      <c r="I116" s="48">
        <v>41395</v>
      </c>
      <c r="J116" s="47" t="s">
        <v>638</v>
      </c>
      <c r="K116" s="46">
        <v>0</v>
      </c>
      <c r="L116" s="50">
        <v>40243.54</v>
      </c>
      <c r="M116" s="50">
        <v>1915.15</v>
      </c>
      <c r="N116" s="50">
        <v>38328.39</v>
      </c>
      <c r="O116" s="14">
        <v>2.3E-2</v>
      </c>
      <c r="P116" s="55">
        <f t="shared" si="5"/>
        <v>1157.001775</v>
      </c>
      <c r="Q116" s="15">
        <f t="shared" si="6"/>
        <v>3072.1517750000003</v>
      </c>
      <c r="R116" s="15">
        <f t="shared" si="7"/>
        <v>37171.388225000002</v>
      </c>
      <c r="X116" s="7"/>
    </row>
    <row r="117" spans="1:24" ht="13.8" x14ac:dyDescent="0.3">
      <c r="A117" s="46">
        <v>637501211</v>
      </c>
      <c r="B117" s="47" t="s">
        <v>16</v>
      </c>
      <c r="C117" s="47" t="s">
        <v>17</v>
      </c>
      <c r="D117" s="47" t="s">
        <v>528</v>
      </c>
      <c r="E117" s="47" t="s">
        <v>167</v>
      </c>
      <c r="F117" s="47" t="s">
        <v>39</v>
      </c>
      <c r="G117" s="47" t="s">
        <v>45</v>
      </c>
      <c r="H117" s="46">
        <v>637501211</v>
      </c>
      <c r="I117" s="48">
        <v>27211</v>
      </c>
      <c r="J117" s="47" t="s">
        <v>638</v>
      </c>
      <c r="K117" s="46">
        <v>0</v>
      </c>
      <c r="L117" s="50">
        <v>0</v>
      </c>
      <c r="M117" s="50">
        <v>0</v>
      </c>
      <c r="N117" s="50">
        <v>0</v>
      </c>
      <c r="O117" s="14">
        <v>2.3E-2</v>
      </c>
      <c r="P117" s="55">
        <f t="shared" si="5"/>
        <v>0</v>
      </c>
      <c r="Q117" s="15">
        <f t="shared" si="6"/>
        <v>0</v>
      </c>
      <c r="R117" s="15">
        <f t="shared" si="7"/>
        <v>0</v>
      </c>
      <c r="X117" s="7"/>
    </row>
    <row r="118" spans="1:24" ht="13.8" x14ac:dyDescent="0.3">
      <c r="A118" s="46">
        <v>653592843</v>
      </c>
      <c r="B118" s="47" t="s">
        <v>16</v>
      </c>
      <c r="C118" s="47" t="s">
        <v>17</v>
      </c>
      <c r="D118" s="47" t="s">
        <v>528</v>
      </c>
      <c r="E118" s="47" t="s">
        <v>167</v>
      </c>
      <c r="F118" s="47" t="s">
        <v>39</v>
      </c>
      <c r="G118" s="47" t="s">
        <v>45</v>
      </c>
      <c r="H118" s="46">
        <v>653592843</v>
      </c>
      <c r="I118" s="48">
        <v>41395</v>
      </c>
      <c r="J118" s="47" t="s">
        <v>638</v>
      </c>
      <c r="K118" s="46">
        <v>1</v>
      </c>
      <c r="L118" s="50">
        <v>40243.54</v>
      </c>
      <c r="M118" s="50">
        <v>1915.15</v>
      </c>
      <c r="N118" s="50">
        <v>38328.39</v>
      </c>
      <c r="O118" s="14">
        <v>2.3E-2</v>
      </c>
      <c r="P118" s="55">
        <f t="shared" si="5"/>
        <v>1157.001775</v>
      </c>
      <c r="Q118" s="15">
        <f t="shared" si="6"/>
        <v>3072.1517750000003</v>
      </c>
      <c r="R118" s="15">
        <f t="shared" si="7"/>
        <v>37171.388225000002</v>
      </c>
      <c r="X118" s="7"/>
    </row>
    <row r="119" spans="1:24" ht="13.8" x14ac:dyDescent="0.3">
      <c r="A119" s="46">
        <v>48460584</v>
      </c>
      <c r="B119" s="47" t="s">
        <v>16</v>
      </c>
      <c r="C119" s="47" t="s">
        <v>17</v>
      </c>
      <c r="D119" s="47" t="s">
        <v>528</v>
      </c>
      <c r="E119" s="47" t="s">
        <v>416</v>
      </c>
      <c r="F119" s="47" t="s">
        <v>39</v>
      </c>
      <c r="G119" s="47" t="s">
        <v>415</v>
      </c>
      <c r="H119" s="46">
        <v>48460584</v>
      </c>
      <c r="I119" s="48">
        <v>38108</v>
      </c>
      <c r="J119" s="47" t="s">
        <v>638</v>
      </c>
      <c r="K119" s="46">
        <v>1</v>
      </c>
      <c r="L119" s="50">
        <v>98714.92</v>
      </c>
      <c r="M119" s="50">
        <v>22235.23</v>
      </c>
      <c r="N119" s="50">
        <v>76479.69</v>
      </c>
      <c r="O119" s="14">
        <v>2.3E-2</v>
      </c>
      <c r="P119" s="55">
        <f t="shared" si="5"/>
        <v>2838.0539499999995</v>
      </c>
      <c r="Q119" s="15">
        <f t="shared" si="6"/>
        <v>25073.283949999997</v>
      </c>
      <c r="R119" s="15">
        <f t="shared" si="7"/>
        <v>73641.636050000001</v>
      </c>
      <c r="X119" s="7"/>
    </row>
    <row r="120" spans="1:24" ht="13.8" x14ac:dyDescent="0.3">
      <c r="A120" s="46">
        <v>49006</v>
      </c>
      <c r="B120" s="47" t="s">
        <v>16</v>
      </c>
      <c r="C120" s="47" t="s">
        <v>17</v>
      </c>
      <c r="D120" s="47" t="s">
        <v>529</v>
      </c>
      <c r="E120" s="47" t="s">
        <v>93</v>
      </c>
      <c r="F120" s="47" t="s">
        <v>39</v>
      </c>
      <c r="G120" s="47" t="s">
        <v>45</v>
      </c>
      <c r="H120" s="46">
        <v>49006</v>
      </c>
      <c r="I120" s="48">
        <v>27211</v>
      </c>
      <c r="J120" s="47" t="s">
        <v>638</v>
      </c>
      <c r="K120" s="46">
        <v>0</v>
      </c>
      <c r="L120" s="50">
        <v>654557</v>
      </c>
      <c r="M120" s="50">
        <v>571078.42000000004</v>
      </c>
      <c r="N120" s="50">
        <v>83478.58</v>
      </c>
      <c r="O120" s="14">
        <v>2.3E-2</v>
      </c>
      <c r="P120" s="55">
        <f t="shared" si="5"/>
        <v>18818.513749999998</v>
      </c>
      <c r="Q120" s="15">
        <f t="shared" si="6"/>
        <v>589896.93375000008</v>
      </c>
      <c r="R120" s="15">
        <f t="shared" si="7"/>
        <v>64660.066249999916</v>
      </c>
      <c r="X120" s="7"/>
    </row>
    <row r="121" spans="1:24" ht="13.8" x14ac:dyDescent="0.3">
      <c r="A121" s="46">
        <v>49136</v>
      </c>
      <c r="B121" s="47" t="s">
        <v>16</v>
      </c>
      <c r="C121" s="47" t="s">
        <v>17</v>
      </c>
      <c r="D121" s="47" t="s">
        <v>530</v>
      </c>
      <c r="E121" s="47" t="s">
        <v>128</v>
      </c>
      <c r="F121" s="47" t="s">
        <v>39</v>
      </c>
      <c r="G121" s="47" t="s">
        <v>45</v>
      </c>
      <c r="H121" s="46">
        <v>49136</v>
      </c>
      <c r="I121" s="48">
        <v>27211</v>
      </c>
      <c r="J121" s="47" t="s">
        <v>638</v>
      </c>
      <c r="K121" s="46">
        <v>0</v>
      </c>
      <c r="L121" s="50">
        <v>33939.5</v>
      </c>
      <c r="M121" s="50">
        <v>29611.040000000001</v>
      </c>
      <c r="N121" s="50">
        <v>4328.46</v>
      </c>
      <c r="O121" s="14">
        <v>2.3E-2</v>
      </c>
      <c r="P121" s="55">
        <f t="shared" si="5"/>
        <v>975.760625</v>
      </c>
      <c r="Q121" s="15">
        <f t="shared" si="6"/>
        <v>30586.800625</v>
      </c>
      <c r="R121" s="15">
        <f t="shared" si="7"/>
        <v>3352.6993750000001</v>
      </c>
      <c r="X121" s="7"/>
    </row>
    <row r="122" spans="1:24" ht="13.8" x14ac:dyDescent="0.3">
      <c r="A122" s="46">
        <v>49140</v>
      </c>
      <c r="B122" s="47" t="s">
        <v>16</v>
      </c>
      <c r="C122" s="47" t="s">
        <v>17</v>
      </c>
      <c r="D122" s="47" t="s">
        <v>530</v>
      </c>
      <c r="E122" s="47" t="s">
        <v>129</v>
      </c>
      <c r="F122" s="47" t="s">
        <v>39</v>
      </c>
      <c r="G122" s="47" t="s">
        <v>45</v>
      </c>
      <c r="H122" s="46">
        <v>49140</v>
      </c>
      <c r="I122" s="48">
        <v>27211</v>
      </c>
      <c r="J122" s="47" t="s">
        <v>638</v>
      </c>
      <c r="K122" s="46">
        <v>0</v>
      </c>
      <c r="L122" s="50">
        <v>14545.5</v>
      </c>
      <c r="M122" s="50">
        <v>12690.45</v>
      </c>
      <c r="N122" s="50">
        <v>1855.05</v>
      </c>
      <c r="O122" s="14">
        <v>2.3E-2</v>
      </c>
      <c r="P122" s="55">
        <f t="shared" si="5"/>
        <v>418.18312499999996</v>
      </c>
      <c r="Q122" s="15">
        <f t="shared" si="6"/>
        <v>13108.633125</v>
      </c>
      <c r="R122" s="15">
        <f t="shared" si="7"/>
        <v>1436.8668749999997</v>
      </c>
      <c r="X122" s="7"/>
    </row>
    <row r="123" spans="1:24" ht="13.8" x14ac:dyDescent="0.3">
      <c r="A123" s="46">
        <v>49148</v>
      </c>
      <c r="B123" s="47" t="s">
        <v>16</v>
      </c>
      <c r="C123" s="47" t="s">
        <v>17</v>
      </c>
      <c r="D123" s="47" t="s">
        <v>530</v>
      </c>
      <c r="E123" s="47" t="s">
        <v>130</v>
      </c>
      <c r="F123" s="47" t="s">
        <v>39</v>
      </c>
      <c r="G123" s="47" t="s">
        <v>45</v>
      </c>
      <c r="H123" s="46">
        <v>49148</v>
      </c>
      <c r="I123" s="48">
        <v>27211</v>
      </c>
      <c r="J123" s="47" t="s">
        <v>638</v>
      </c>
      <c r="K123" s="46">
        <v>0</v>
      </c>
      <c r="L123" s="50">
        <v>0</v>
      </c>
      <c r="M123" s="50">
        <v>0</v>
      </c>
      <c r="N123" s="50">
        <v>0</v>
      </c>
      <c r="O123" s="14">
        <v>2.3E-2</v>
      </c>
      <c r="P123" s="55">
        <f t="shared" si="5"/>
        <v>0</v>
      </c>
      <c r="Q123" s="15">
        <f t="shared" si="6"/>
        <v>0</v>
      </c>
      <c r="R123" s="15">
        <f t="shared" si="7"/>
        <v>0</v>
      </c>
      <c r="X123" s="7"/>
    </row>
    <row r="124" spans="1:24" ht="13.8" x14ac:dyDescent="0.3">
      <c r="A124" s="46">
        <v>49149</v>
      </c>
      <c r="B124" s="47" t="s">
        <v>16</v>
      </c>
      <c r="C124" s="47" t="s">
        <v>17</v>
      </c>
      <c r="D124" s="47" t="s">
        <v>530</v>
      </c>
      <c r="E124" s="47" t="s">
        <v>130</v>
      </c>
      <c r="F124" s="47" t="s">
        <v>39</v>
      </c>
      <c r="G124" s="47" t="s">
        <v>45</v>
      </c>
      <c r="H124" s="46">
        <v>49149</v>
      </c>
      <c r="I124" s="48">
        <v>30864</v>
      </c>
      <c r="J124" s="47" t="s">
        <v>638</v>
      </c>
      <c r="K124" s="46">
        <v>0</v>
      </c>
      <c r="L124" s="50">
        <v>0</v>
      </c>
      <c r="M124" s="50">
        <v>0</v>
      </c>
      <c r="N124" s="50">
        <v>0</v>
      </c>
      <c r="O124" s="14">
        <v>2.3E-2</v>
      </c>
      <c r="P124" s="55">
        <f t="shared" si="5"/>
        <v>0</v>
      </c>
      <c r="Q124" s="15">
        <f t="shared" si="6"/>
        <v>0</v>
      </c>
      <c r="R124" s="15">
        <f t="shared" si="7"/>
        <v>0</v>
      </c>
      <c r="X124" s="7"/>
    </row>
    <row r="125" spans="1:24" ht="13.8" x14ac:dyDescent="0.3">
      <c r="A125" s="46">
        <v>49308</v>
      </c>
      <c r="B125" s="47" t="s">
        <v>16</v>
      </c>
      <c r="C125" s="47" t="s">
        <v>17</v>
      </c>
      <c r="D125" s="47" t="s">
        <v>531</v>
      </c>
      <c r="E125" s="47" t="s">
        <v>141</v>
      </c>
      <c r="F125" s="47" t="s">
        <v>39</v>
      </c>
      <c r="G125" s="47" t="s">
        <v>45</v>
      </c>
      <c r="H125" s="46">
        <v>49308</v>
      </c>
      <c r="I125" s="48">
        <v>27211</v>
      </c>
      <c r="J125" s="47" t="s">
        <v>638</v>
      </c>
      <c r="K125" s="46">
        <v>0</v>
      </c>
      <c r="L125" s="50">
        <v>482433</v>
      </c>
      <c r="M125" s="50">
        <v>420906.16</v>
      </c>
      <c r="N125" s="50">
        <v>61526.84</v>
      </c>
      <c r="O125" s="14">
        <v>2.3E-2</v>
      </c>
      <c r="P125" s="55">
        <f t="shared" si="5"/>
        <v>13869.94875</v>
      </c>
      <c r="Q125" s="15">
        <f t="shared" si="6"/>
        <v>434776.10874999996</v>
      </c>
      <c r="R125" s="15">
        <f t="shared" si="7"/>
        <v>47656.891250000044</v>
      </c>
      <c r="X125" s="7"/>
    </row>
    <row r="126" spans="1:24" ht="13.8" x14ac:dyDescent="0.3">
      <c r="A126" s="46">
        <v>49309</v>
      </c>
      <c r="B126" s="47" t="s">
        <v>16</v>
      </c>
      <c r="C126" s="47" t="s">
        <v>17</v>
      </c>
      <c r="D126" s="47" t="s">
        <v>531</v>
      </c>
      <c r="E126" s="47" t="s">
        <v>141</v>
      </c>
      <c r="F126" s="47" t="s">
        <v>39</v>
      </c>
      <c r="G126" s="47" t="s">
        <v>45</v>
      </c>
      <c r="H126" s="46">
        <v>49309</v>
      </c>
      <c r="I126" s="48">
        <v>30133</v>
      </c>
      <c r="J126" s="47" t="s">
        <v>638</v>
      </c>
      <c r="K126" s="46">
        <v>0</v>
      </c>
      <c r="L126" s="50">
        <v>72500</v>
      </c>
      <c r="M126" s="50">
        <v>50986.36</v>
      </c>
      <c r="N126" s="50">
        <v>21513.64</v>
      </c>
      <c r="O126" s="14">
        <v>2.3E-2</v>
      </c>
      <c r="P126" s="55">
        <f t="shared" si="5"/>
        <v>2084.3749999999995</v>
      </c>
      <c r="Q126" s="15">
        <f t="shared" si="6"/>
        <v>53070.735000000001</v>
      </c>
      <c r="R126" s="15">
        <f t="shared" si="7"/>
        <v>19429.264999999999</v>
      </c>
      <c r="X126" s="7"/>
    </row>
    <row r="127" spans="1:24" ht="13.8" x14ac:dyDescent="0.3">
      <c r="A127" s="46">
        <v>49692</v>
      </c>
      <c r="B127" s="47" t="s">
        <v>16</v>
      </c>
      <c r="C127" s="47" t="s">
        <v>17</v>
      </c>
      <c r="D127" s="47" t="s">
        <v>532</v>
      </c>
      <c r="E127" s="47" t="s">
        <v>164</v>
      </c>
      <c r="F127" s="47" t="s">
        <v>39</v>
      </c>
      <c r="G127" s="47" t="s">
        <v>45</v>
      </c>
      <c r="H127" s="46">
        <v>49692</v>
      </c>
      <c r="I127" s="48">
        <v>27211</v>
      </c>
      <c r="J127" s="47" t="s">
        <v>638</v>
      </c>
      <c r="K127" s="46">
        <v>0</v>
      </c>
      <c r="L127" s="50">
        <v>36367</v>
      </c>
      <c r="M127" s="50">
        <v>31728.95</v>
      </c>
      <c r="N127" s="50">
        <v>4638.05</v>
      </c>
      <c r="O127" s="14">
        <v>2.3E-2</v>
      </c>
      <c r="P127" s="55">
        <f t="shared" si="5"/>
        <v>1045.55125</v>
      </c>
      <c r="Q127" s="15">
        <f t="shared" si="6"/>
        <v>32774.501250000001</v>
      </c>
      <c r="R127" s="15">
        <f t="shared" si="7"/>
        <v>3592.4987499999988</v>
      </c>
      <c r="X127" s="7"/>
    </row>
    <row r="128" spans="1:24" ht="13.8" x14ac:dyDescent="0.3">
      <c r="A128" s="46">
        <v>49693</v>
      </c>
      <c r="B128" s="47" t="s">
        <v>16</v>
      </c>
      <c r="C128" s="47" t="s">
        <v>17</v>
      </c>
      <c r="D128" s="47" t="s">
        <v>532</v>
      </c>
      <c r="E128" s="47" t="s">
        <v>164</v>
      </c>
      <c r="F128" s="47" t="s">
        <v>39</v>
      </c>
      <c r="G128" s="47" t="s">
        <v>45</v>
      </c>
      <c r="H128" s="46">
        <v>49693</v>
      </c>
      <c r="I128" s="48">
        <v>29037</v>
      </c>
      <c r="J128" s="47" t="s">
        <v>638</v>
      </c>
      <c r="K128" s="46">
        <v>0</v>
      </c>
      <c r="L128" s="50">
        <v>525.20000000000005</v>
      </c>
      <c r="M128" s="50">
        <v>402.68</v>
      </c>
      <c r="N128" s="50">
        <v>122.52</v>
      </c>
      <c r="O128" s="14">
        <v>2.3E-2</v>
      </c>
      <c r="P128" s="55">
        <f t="shared" si="5"/>
        <v>15.099499999999999</v>
      </c>
      <c r="Q128" s="15">
        <f t="shared" si="6"/>
        <v>417.77949999999998</v>
      </c>
      <c r="R128" s="15">
        <f t="shared" si="7"/>
        <v>107.42050000000006</v>
      </c>
      <c r="X128" s="7"/>
    </row>
    <row r="129" spans="1:24" ht="13.8" x14ac:dyDescent="0.3">
      <c r="A129" s="46">
        <v>49388</v>
      </c>
      <c r="B129" s="47" t="s">
        <v>24</v>
      </c>
      <c r="C129" s="47" t="s">
        <v>41</v>
      </c>
      <c r="D129" s="47" t="s">
        <v>533</v>
      </c>
      <c r="E129" s="47" t="s">
        <v>144</v>
      </c>
      <c r="F129" s="47" t="s">
        <v>39</v>
      </c>
      <c r="G129" s="47" t="s">
        <v>42</v>
      </c>
      <c r="H129" s="46">
        <v>49388</v>
      </c>
      <c r="I129" s="48">
        <v>27942</v>
      </c>
      <c r="J129" s="47" t="s">
        <v>638</v>
      </c>
      <c r="K129" s="46">
        <v>0</v>
      </c>
      <c r="L129" s="50">
        <v>0</v>
      </c>
      <c r="M129" s="50">
        <v>0</v>
      </c>
      <c r="N129" s="50">
        <v>0</v>
      </c>
      <c r="O129" s="14">
        <v>2.1999999999999999E-2</v>
      </c>
      <c r="P129" s="55">
        <f t="shared" si="5"/>
        <v>0</v>
      </c>
      <c r="Q129" s="15">
        <f t="shared" si="6"/>
        <v>0</v>
      </c>
      <c r="R129" s="15">
        <f t="shared" si="7"/>
        <v>0</v>
      </c>
      <c r="X129" s="7"/>
    </row>
    <row r="130" spans="1:24" ht="13.8" x14ac:dyDescent="0.3">
      <c r="A130" s="46">
        <v>49389</v>
      </c>
      <c r="B130" s="47" t="s">
        <v>24</v>
      </c>
      <c r="C130" s="47" t="s">
        <v>41</v>
      </c>
      <c r="D130" s="47" t="s">
        <v>533</v>
      </c>
      <c r="E130" s="47" t="s">
        <v>144</v>
      </c>
      <c r="F130" s="47" t="s">
        <v>39</v>
      </c>
      <c r="G130" s="47" t="s">
        <v>42</v>
      </c>
      <c r="H130" s="46">
        <v>49389</v>
      </c>
      <c r="I130" s="48">
        <v>34881</v>
      </c>
      <c r="J130" s="47" t="s">
        <v>638</v>
      </c>
      <c r="K130" s="46">
        <v>0</v>
      </c>
      <c r="L130" s="50">
        <v>0</v>
      </c>
      <c r="M130" s="50">
        <v>0</v>
      </c>
      <c r="N130" s="50">
        <v>0</v>
      </c>
      <c r="O130" s="14">
        <v>2.1999999999999999E-2</v>
      </c>
      <c r="P130" s="55">
        <f t="shared" si="5"/>
        <v>0</v>
      </c>
      <c r="Q130" s="15">
        <f t="shared" si="6"/>
        <v>0</v>
      </c>
      <c r="R130" s="15">
        <f t="shared" si="7"/>
        <v>0</v>
      </c>
      <c r="X130" s="7"/>
    </row>
    <row r="131" spans="1:24" ht="13.8" x14ac:dyDescent="0.3">
      <c r="A131" s="46">
        <v>80053813</v>
      </c>
      <c r="B131" s="47" t="s">
        <v>24</v>
      </c>
      <c r="C131" s="47" t="s">
        <v>41</v>
      </c>
      <c r="D131" s="47" t="s">
        <v>533</v>
      </c>
      <c r="E131" s="47" t="s">
        <v>144</v>
      </c>
      <c r="F131" s="47" t="s">
        <v>39</v>
      </c>
      <c r="G131" s="47" t="s">
        <v>42</v>
      </c>
      <c r="H131" s="46">
        <v>80053813</v>
      </c>
      <c r="I131" s="48">
        <v>38869</v>
      </c>
      <c r="J131" s="47" t="s">
        <v>638</v>
      </c>
      <c r="K131" s="46">
        <v>1</v>
      </c>
      <c r="L131" s="50">
        <v>69230</v>
      </c>
      <c r="M131" s="50">
        <v>25754.240000000002</v>
      </c>
      <c r="N131" s="50">
        <v>43475.76</v>
      </c>
      <c r="O131" s="14">
        <v>2.1999999999999999E-2</v>
      </c>
      <c r="P131" s="55">
        <f t="shared" si="5"/>
        <v>1903.825</v>
      </c>
      <c r="Q131" s="15">
        <f t="shared" si="6"/>
        <v>27658.065000000002</v>
      </c>
      <c r="R131" s="15">
        <f t="shared" si="7"/>
        <v>41571.934999999998</v>
      </c>
      <c r="X131" s="7"/>
    </row>
    <row r="132" spans="1:24" ht="13.8" x14ac:dyDescent="0.3">
      <c r="A132" s="46">
        <v>49378</v>
      </c>
      <c r="B132" s="47" t="s">
        <v>24</v>
      </c>
      <c r="C132" s="47" t="s">
        <v>41</v>
      </c>
      <c r="D132" s="47" t="s">
        <v>533</v>
      </c>
      <c r="E132" s="47" t="s">
        <v>143</v>
      </c>
      <c r="F132" s="47" t="s">
        <v>39</v>
      </c>
      <c r="G132" s="47" t="s">
        <v>42</v>
      </c>
      <c r="H132" s="46">
        <v>49378</v>
      </c>
      <c r="I132" s="48">
        <v>27211</v>
      </c>
      <c r="J132" s="47" t="s">
        <v>638</v>
      </c>
      <c r="K132" s="46">
        <v>0</v>
      </c>
      <c r="L132" s="50">
        <v>0</v>
      </c>
      <c r="M132" s="50">
        <v>0</v>
      </c>
      <c r="N132" s="50">
        <v>0</v>
      </c>
      <c r="O132" s="14">
        <v>2.1999999999999999E-2</v>
      </c>
      <c r="P132" s="55">
        <f t="shared" si="5"/>
        <v>0</v>
      </c>
      <c r="Q132" s="15">
        <f t="shared" si="6"/>
        <v>0</v>
      </c>
      <c r="R132" s="15">
        <f t="shared" si="7"/>
        <v>0</v>
      </c>
      <c r="X132" s="7"/>
    </row>
    <row r="133" spans="1:24" ht="13.8" x14ac:dyDescent="0.3">
      <c r="A133" s="46">
        <v>49379</v>
      </c>
      <c r="B133" s="47" t="s">
        <v>24</v>
      </c>
      <c r="C133" s="47" t="s">
        <v>41</v>
      </c>
      <c r="D133" s="47" t="s">
        <v>533</v>
      </c>
      <c r="E133" s="47" t="s">
        <v>143</v>
      </c>
      <c r="F133" s="47" t="s">
        <v>39</v>
      </c>
      <c r="G133" s="47" t="s">
        <v>42</v>
      </c>
      <c r="H133" s="46">
        <v>49379</v>
      </c>
      <c r="I133" s="48">
        <v>27942</v>
      </c>
      <c r="J133" s="47" t="s">
        <v>638</v>
      </c>
      <c r="K133" s="46">
        <v>0</v>
      </c>
      <c r="L133" s="50">
        <v>0</v>
      </c>
      <c r="M133" s="50">
        <v>0</v>
      </c>
      <c r="N133" s="50">
        <v>0</v>
      </c>
      <c r="O133" s="14">
        <v>2.1999999999999999E-2</v>
      </c>
      <c r="P133" s="55">
        <f t="shared" ref="P133:P196" si="8">L133*(O133/12)*15</f>
        <v>0</v>
      </c>
      <c r="Q133" s="15">
        <f t="shared" si="6"/>
        <v>0</v>
      </c>
      <c r="R133" s="15">
        <f t="shared" si="7"/>
        <v>0</v>
      </c>
      <c r="X133" s="7"/>
    </row>
    <row r="134" spans="1:24" ht="13.8" x14ac:dyDescent="0.3">
      <c r="A134" s="46">
        <v>49380</v>
      </c>
      <c r="B134" s="47" t="s">
        <v>24</v>
      </c>
      <c r="C134" s="47" t="s">
        <v>41</v>
      </c>
      <c r="D134" s="47" t="s">
        <v>533</v>
      </c>
      <c r="E134" s="47" t="s">
        <v>143</v>
      </c>
      <c r="F134" s="47" t="s">
        <v>39</v>
      </c>
      <c r="G134" s="47" t="s">
        <v>42</v>
      </c>
      <c r="H134" s="46">
        <v>49380</v>
      </c>
      <c r="I134" s="48">
        <v>28307</v>
      </c>
      <c r="J134" s="47" t="s">
        <v>638</v>
      </c>
      <c r="K134" s="46">
        <v>0</v>
      </c>
      <c r="L134" s="50">
        <v>8523.0400000000009</v>
      </c>
      <c r="M134" s="50">
        <v>8523.0400000000009</v>
      </c>
      <c r="N134" s="50">
        <v>0</v>
      </c>
      <c r="O134" s="14">
        <v>2.1999999999999999E-2</v>
      </c>
      <c r="P134" s="55">
        <f t="shared" si="8"/>
        <v>234.38360000000003</v>
      </c>
      <c r="Q134" s="15">
        <f t="shared" si="6"/>
        <v>8757.4236000000001</v>
      </c>
      <c r="R134" s="15">
        <f t="shared" si="7"/>
        <v>-234.38359999999921</v>
      </c>
      <c r="X134" s="7"/>
    </row>
    <row r="135" spans="1:24" ht="13.8" x14ac:dyDescent="0.3">
      <c r="A135" s="46">
        <v>49381</v>
      </c>
      <c r="B135" s="47" t="s">
        <v>24</v>
      </c>
      <c r="C135" s="47" t="s">
        <v>41</v>
      </c>
      <c r="D135" s="47" t="s">
        <v>533</v>
      </c>
      <c r="E135" s="47" t="s">
        <v>143</v>
      </c>
      <c r="F135" s="47" t="s">
        <v>39</v>
      </c>
      <c r="G135" s="47" t="s">
        <v>42</v>
      </c>
      <c r="H135" s="46">
        <v>49381</v>
      </c>
      <c r="I135" s="48">
        <v>28672</v>
      </c>
      <c r="J135" s="47" t="s">
        <v>638</v>
      </c>
      <c r="K135" s="46">
        <v>0</v>
      </c>
      <c r="L135" s="50">
        <v>0</v>
      </c>
      <c r="M135" s="50">
        <v>0</v>
      </c>
      <c r="N135" s="50">
        <v>0</v>
      </c>
      <c r="O135" s="14">
        <v>2.1999999999999999E-2</v>
      </c>
      <c r="P135" s="55">
        <f t="shared" si="8"/>
        <v>0</v>
      </c>
      <c r="Q135" s="15">
        <f t="shared" si="6"/>
        <v>0</v>
      </c>
      <c r="R135" s="15">
        <f t="shared" si="7"/>
        <v>0</v>
      </c>
      <c r="X135" s="7"/>
    </row>
    <row r="136" spans="1:24" ht="13.8" x14ac:dyDescent="0.3">
      <c r="A136" s="46">
        <v>49382</v>
      </c>
      <c r="B136" s="47" t="s">
        <v>24</v>
      </c>
      <c r="C136" s="47" t="s">
        <v>41</v>
      </c>
      <c r="D136" s="47" t="s">
        <v>533</v>
      </c>
      <c r="E136" s="47" t="s">
        <v>143</v>
      </c>
      <c r="F136" s="47" t="s">
        <v>39</v>
      </c>
      <c r="G136" s="47" t="s">
        <v>42</v>
      </c>
      <c r="H136" s="46">
        <v>49382</v>
      </c>
      <c r="I136" s="48">
        <v>29037</v>
      </c>
      <c r="J136" s="47" t="s">
        <v>638</v>
      </c>
      <c r="K136" s="46">
        <v>0</v>
      </c>
      <c r="L136" s="50">
        <v>20408.96</v>
      </c>
      <c r="M136" s="50">
        <v>20408.96</v>
      </c>
      <c r="N136" s="50">
        <v>0</v>
      </c>
      <c r="O136" s="14">
        <v>2.1999999999999999E-2</v>
      </c>
      <c r="P136" s="55">
        <f t="shared" si="8"/>
        <v>561.24639999999999</v>
      </c>
      <c r="Q136" s="15">
        <f t="shared" si="6"/>
        <v>20970.206399999999</v>
      </c>
      <c r="R136" s="15">
        <f t="shared" si="7"/>
        <v>-561.24639999999999</v>
      </c>
      <c r="X136" s="7"/>
    </row>
    <row r="137" spans="1:24" ht="13.8" x14ac:dyDescent="0.3">
      <c r="A137" s="46">
        <v>49383</v>
      </c>
      <c r="B137" s="47" t="s">
        <v>24</v>
      </c>
      <c r="C137" s="47" t="s">
        <v>41</v>
      </c>
      <c r="D137" s="47" t="s">
        <v>533</v>
      </c>
      <c r="E137" s="47" t="s">
        <v>143</v>
      </c>
      <c r="F137" s="47" t="s">
        <v>39</v>
      </c>
      <c r="G137" s="47" t="s">
        <v>42</v>
      </c>
      <c r="H137" s="46">
        <v>49383</v>
      </c>
      <c r="I137" s="48">
        <v>31594</v>
      </c>
      <c r="J137" s="47" t="s">
        <v>638</v>
      </c>
      <c r="K137" s="46">
        <v>0</v>
      </c>
      <c r="L137" s="50">
        <v>0</v>
      </c>
      <c r="M137" s="50">
        <v>0</v>
      </c>
      <c r="N137" s="50">
        <v>0</v>
      </c>
      <c r="O137" s="14">
        <v>2.1999999999999999E-2</v>
      </c>
      <c r="P137" s="55">
        <f t="shared" si="8"/>
        <v>0</v>
      </c>
      <c r="Q137" s="15">
        <f t="shared" si="6"/>
        <v>0</v>
      </c>
      <c r="R137" s="15">
        <f t="shared" si="7"/>
        <v>0</v>
      </c>
      <c r="X137" s="7"/>
    </row>
    <row r="138" spans="1:24" ht="13.8" x14ac:dyDescent="0.3">
      <c r="A138" s="46">
        <v>49384</v>
      </c>
      <c r="B138" s="47" t="s">
        <v>24</v>
      </c>
      <c r="C138" s="47" t="s">
        <v>41</v>
      </c>
      <c r="D138" s="47" t="s">
        <v>533</v>
      </c>
      <c r="E138" s="47" t="s">
        <v>143</v>
      </c>
      <c r="F138" s="47" t="s">
        <v>39</v>
      </c>
      <c r="G138" s="47" t="s">
        <v>42</v>
      </c>
      <c r="H138" s="46">
        <v>49384</v>
      </c>
      <c r="I138" s="48">
        <v>31959</v>
      </c>
      <c r="J138" s="47" t="s">
        <v>638</v>
      </c>
      <c r="K138" s="46">
        <v>0</v>
      </c>
      <c r="L138" s="50">
        <v>0</v>
      </c>
      <c r="M138" s="50">
        <v>0</v>
      </c>
      <c r="N138" s="50">
        <v>0</v>
      </c>
      <c r="O138" s="14">
        <v>2.1999999999999999E-2</v>
      </c>
      <c r="P138" s="55">
        <f t="shared" si="8"/>
        <v>0</v>
      </c>
      <c r="Q138" s="15">
        <f t="shared" si="6"/>
        <v>0</v>
      </c>
      <c r="R138" s="15">
        <f t="shared" si="7"/>
        <v>0</v>
      </c>
      <c r="X138" s="7"/>
    </row>
    <row r="139" spans="1:24" ht="13.8" x14ac:dyDescent="0.3">
      <c r="A139" s="46">
        <v>49385</v>
      </c>
      <c r="B139" s="47" t="s">
        <v>24</v>
      </c>
      <c r="C139" s="47" t="s">
        <v>41</v>
      </c>
      <c r="D139" s="47" t="s">
        <v>533</v>
      </c>
      <c r="E139" s="47" t="s">
        <v>143</v>
      </c>
      <c r="F139" s="47" t="s">
        <v>39</v>
      </c>
      <c r="G139" s="47" t="s">
        <v>42</v>
      </c>
      <c r="H139" s="46">
        <v>49385</v>
      </c>
      <c r="I139" s="48">
        <v>34881</v>
      </c>
      <c r="J139" s="47" t="s">
        <v>638</v>
      </c>
      <c r="K139" s="46">
        <v>1</v>
      </c>
      <c r="L139" s="50">
        <v>941633.22</v>
      </c>
      <c r="M139" s="50">
        <v>766866.01</v>
      </c>
      <c r="N139" s="50">
        <v>174767.21</v>
      </c>
      <c r="O139" s="14">
        <v>2.1999999999999999E-2</v>
      </c>
      <c r="P139" s="55">
        <f t="shared" si="8"/>
        <v>25894.913549999997</v>
      </c>
      <c r="Q139" s="15">
        <f t="shared" si="6"/>
        <v>792760.92354999995</v>
      </c>
      <c r="R139" s="15">
        <f t="shared" si="7"/>
        <v>148872.29645000002</v>
      </c>
      <c r="X139" s="7"/>
    </row>
    <row r="140" spans="1:24" ht="13.8" x14ac:dyDescent="0.3">
      <c r="A140" s="46">
        <v>49404</v>
      </c>
      <c r="B140" s="47" t="s">
        <v>24</v>
      </c>
      <c r="C140" s="47" t="s">
        <v>41</v>
      </c>
      <c r="D140" s="47" t="s">
        <v>533</v>
      </c>
      <c r="E140" s="47" t="s">
        <v>146</v>
      </c>
      <c r="F140" s="47" t="s">
        <v>39</v>
      </c>
      <c r="G140" s="47" t="s">
        <v>42</v>
      </c>
      <c r="H140" s="46">
        <v>49404</v>
      </c>
      <c r="I140" s="48">
        <v>27942</v>
      </c>
      <c r="J140" s="47" t="s">
        <v>638</v>
      </c>
      <c r="K140" s="46">
        <v>0</v>
      </c>
      <c r="L140" s="50">
        <v>0</v>
      </c>
      <c r="M140" s="50">
        <v>0</v>
      </c>
      <c r="N140" s="50">
        <v>0</v>
      </c>
      <c r="O140" s="14">
        <v>2.1999999999999999E-2</v>
      </c>
      <c r="P140" s="55">
        <f t="shared" si="8"/>
        <v>0</v>
      </c>
      <c r="Q140" s="15">
        <f t="shared" si="6"/>
        <v>0</v>
      </c>
      <c r="R140" s="15">
        <f t="shared" si="7"/>
        <v>0</v>
      </c>
      <c r="X140" s="7"/>
    </row>
    <row r="141" spans="1:24" ht="13.8" x14ac:dyDescent="0.3">
      <c r="A141" s="46">
        <v>49405</v>
      </c>
      <c r="B141" s="47" t="s">
        <v>24</v>
      </c>
      <c r="C141" s="47" t="s">
        <v>41</v>
      </c>
      <c r="D141" s="47" t="s">
        <v>533</v>
      </c>
      <c r="E141" s="47" t="s">
        <v>146</v>
      </c>
      <c r="F141" s="47" t="s">
        <v>39</v>
      </c>
      <c r="G141" s="47" t="s">
        <v>42</v>
      </c>
      <c r="H141" s="46">
        <v>49405</v>
      </c>
      <c r="I141" s="48">
        <v>30133</v>
      </c>
      <c r="J141" s="47" t="s">
        <v>638</v>
      </c>
      <c r="K141" s="46">
        <v>0</v>
      </c>
      <c r="L141" s="50">
        <v>0</v>
      </c>
      <c r="M141" s="50">
        <v>0</v>
      </c>
      <c r="N141" s="50">
        <v>0</v>
      </c>
      <c r="O141" s="14">
        <v>2.1999999999999999E-2</v>
      </c>
      <c r="P141" s="55">
        <f t="shared" si="8"/>
        <v>0</v>
      </c>
      <c r="Q141" s="15">
        <f t="shared" si="6"/>
        <v>0</v>
      </c>
      <c r="R141" s="15">
        <f t="shared" si="7"/>
        <v>0</v>
      </c>
      <c r="X141" s="7"/>
    </row>
    <row r="142" spans="1:24" ht="13.8" x14ac:dyDescent="0.3">
      <c r="A142" s="46">
        <v>49406</v>
      </c>
      <c r="B142" s="47" t="s">
        <v>24</v>
      </c>
      <c r="C142" s="47" t="s">
        <v>41</v>
      </c>
      <c r="D142" s="47" t="s">
        <v>533</v>
      </c>
      <c r="E142" s="47" t="s">
        <v>146</v>
      </c>
      <c r="F142" s="47" t="s">
        <v>39</v>
      </c>
      <c r="G142" s="47" t="s">
        <v>42</v>
      </c>
      <c r="H142" s="46">
        <v>49406</v>
      </c>
      <c r="I142" s="48">
        <v>30864</v>
      </c>
      <c r="J142" s="47" t="s">
        <v>638</v>
      </c>
      <c r="K142" s="46">
        <v>0</v>
      </c>
      <c r="L142" s="50">
        <v>55125.19</v>
      </c>
      <c r="M142" s="50">
        <v>55125.19</v>
      </c>
      <c r="N142" s="50">
        <v>0</v>
      </c>
      <c r="O142" s="14">
        <v>2.1999999999999999E-2</v>
      </c>
      <c r="P142" s="55">
        <f t="shared" si="8"/>
        <v>1515.9427250000001</v>
      </c>
      <c r="Q142" s="15">
        <f t="shared" si="6"/>
        <v>56641.132725000003</v>
      </c>
      <c r="R142" s="15">
        <f t="shared" si="7"/>
        <v>-1515.9427250000008</v>
      </c>
      <c r="X142" s="7"/>
    </row>
    <row r="143" spans="1:24" ht="13.8" x14ac:dyDescent="0.3">
      <c r="A143" s="46">
        <v>49407</v>
      </c>
      <c r="B143" s="47" t="s">
        <v>24</v>
      </c>
      <c r="C143" s="47" t="s">
        <v>41</v>
      </c>
      <c r="D143" s="47" t="s">
        <v>533</v>
      </c>
      <c r="E143" s="47" t="s">
        <v>146</v>
      </c>
      <c r="F143" s="47" t="s">
        <v>39</v>
      </c>
      <c r="G143" s="47" t="s">
        <v>42</v>
      </c>
      <c r="H143" s="46">
        <v>49407</v>
      </c>
      <c r="I143" s="48">
        <v>34881</v>
      </c>
      <c r="J143" s="47" t="s">
        <v>638</v>
      </c>
      <c r="K143" s="46">
        <v>2</v>
      </c>
      <c r="L143" s="50">
        <v>86594.37</v>
      </c>
      <c r="M143" s="50">
        <v>70522.45</v>
      </c>
      <c r="N143" s="50">
        <v>16071.92</v>
      </c>
      <c r="O143" s="14">
        <v>2.1999999999999999E-2</v>
      </c>
      <c r="P143" s="55">
        <f t="shared" si="8"/>
        <v>2381.3451749999999</v>
      </c>
      <c r="Q143" s="15">
        <f t="shared" si="6"/>
        <v>72903.795174999992</v>
      </c>
      <c r="R143" s="15">
        <f t="shared" si="7"/>
        <v>13690.574825000003</v>
      </c>
      <c r="X143" s="7"/>
    </row>
    <row r="144" spans="1:24" ht="13.8" x14ac:dyDescent="0.3">
      <c r="A144" s="46">
        <v>49412</v>
      </c>
      <c r="B144" s="47" t="s">
        <v>24</v>
      </c>
      <c r="C144" s="47" t="s">
        <v>41</v>
      </c>
      <c r="D144" s="47" t="s">
        <v>533</v>
      </c>
      <c r="E144" s="47" t="s">
        <v>148</v>
      </c>
      <c r="F144" s="47" t="s">
        <v>39</v>
      </c>
      <c r="G144" s="47" t="s">
        <v>42</v>
      </c>
      <c r="H144" s="46">
        <v>49412</v>
      </c>
      <c r="I144" s="48">
        <v>27942</v>
      </c>
      <c r="J144" s="47" t="s">
        <v>638</v>
      </c>
      <c r="K144" s="46">
        <v>1</v>
      </c>
      <c r="L144" s="50">
        <v>75816.600000000006</v>
      </c>
      <c r="M144" s="50">
        <v>75816.600000000006</v>
      </c>
      <c r="N144" s="50">
        <v>0</v>
      </c>
      <c r="O144" s="14">
        <v>2.1999999999999999E-2</v>
      </c>
      <c r="P144" s="55">
        <f t="shared" si="8"/>
        <v>2084.9565000000002</v>
      </c>
      <c r="Q144" s="15">
        <f t="shared" si="6"/>
        <v>77901.556500000006</v>
      </c>
      <c r="R144" s="15">
        <f t="shared" si="7"/>
        <v>-2084.9565000000002</v>
      </c>
      <c r="X144" s="7"/>
    </row>
    <row r="145" spans="1:24" ht="13.8" x14ac:dyDescent="0.3">
      <c r="A145" s="46">
        <v>49391</v>
      </c>
      <c r="B145" s="47" t="s">
        <v>24</v>
      </c>
      <c r="C145" s="47" t="s">
        <v>41</v>
      </c>
      <c r="D145" s="47" t="s">
        <v>533</v>
      </c>
      <c r="E145" s="47" t="s">
        <v>145</v>
      </c>
      <c r="F145" s="47" t="s">
        <v>39</v>
      </c>
      <c r="G145" s="47" t="s">
        <v>42</v>
      </c>
      <c r="H145" s="46">
        <v>49391</v>
      </c>
      <c r="I145" s="48">
        <v>27942</v>
      </c>
      <c r="J145" s="47" t="s">
        <v>638</v>
      </c>
      <c r="K145" s="46">
        <v>0</v>
      </c>
      <c r="L145" s="50">
        <v>0</v>
      </c>
      <c r="M145" s="50">
        <v>0</v>
      </c>
      <c r="N145" s="50">
        <v>0</v>
      </c>
      <c r="O145" s="14">
        <v>2.1999999999999999E-2</v>
      </c>
      <c r="P145" s="55">
        <f t="shared" si="8"/>
        <v>0</v>
      </c>
      <c r="Q145" s="15">
        <f t="shared" si="6"/>
        <v>0</v>
      </c>
      <c r="R145" s="15">
        <f t="shared" si="7"/>
        <v>0</v>
      </c>
      <c r="X145" s="7"/>
    </row>
    <row r="146" spans="1:24" ht="13.8" x14ac:dyDescent="0.3">
      <c r="A146" s="46">
        <v>49392</v>
      </c>
      <c r="B146" s="47" t="s">
        <v>24</v>
      </c>
      <c r="C146" s="47" t="s">
        <v>41</v>
      </c>
      <c r="D146" s="47" t="s">
        <v>533</v>
      </c>
      <c r="E146" s="47" t="s">
        <v>145</v>
      </c>
      <c r="F146" s="47" t="s">
        <v>39</v>
      </c>
      <c r="G146" s="47" t="s">
        <v>42</v>
      </c>
      <c r="H146" s="46">
        <v>49392</v>
      </c>
      <c r="I146" s="48">
        <v>34881</v>
      </c>
      <c r="J146" s="47" t="s">
        <v>638</v>
      </c>
      <c r="K146" s="46">
        <v>1</v>
      </c>
      <c r="L146" s="50">
        <v>32575.98</v>
      </c>
      <c r="M146" s="50">
        <v>26529.88</v>
      </c>
      <c r="N146" s="50">
        <v>6046.1</v>
      </c>
      <c r="O146" s="14">
        <v>2.1999999999999999E-2</v>
      </c>
      <c r="P146" s="55">
        <f t="shared" si="8"/>
        <v>895.83944999999994</v>
      </c>
      <c r="Q146" s="15">
        <f t="shared" si="6"/>
        <v>27425.719450000001</v>
      </c>
      <c r="R146" s="15">
        <f t="shared" si="7"/>
        <v>5150.2605499999991</v>
      </c>
      <c r="X146" s="7"/>
    </row>
    <row r="147" spans="1:24" ht="13.8" x14ac:dyDescent="0.3">
      <c r="A147" s="46">
        <v>49400</v>
      </c>
      <c r="B147" s="47" t="s">
        <v>24</v>
      </c>
      <c r="C147" s="47" t="s">
        <v>41</v>
      </c>
      <c r="D147" s="47" t="s">
        <v>533</v>
      </c>
      <c r="E147" s="47" t="s">
        <v>44</v>
      </c>
      <c r="F147" s="47" t="s">
        <v>39</v>
      </c>
      <c r="G147" s="47" t="s">
        <v>42</v>
      </c>
      <c r="H147" s="46">
        <v>49400</v>
      </c>
      <c r="I147" s="48">
        <v>34881</v>
      </c>
      <c r="J147" s="47" t="s">
        <v>638</v>
      </c>
      <c r="K147" s="46">
        <v>1</v>
      </c>
      <c r="L147" s="50">
        <v>181435.82</v>
      </c>
      <c r="M147" s="50">
        <v>147761.32</v>
      </c>
      <c r="N147" s="50">
        <v>33674.5</v>
      </c>
      <c r="O147" s="14">
        <v>2.1999999999999999E-2</v>
      </c>
      <c r="P147" s="55">
        <f t="shared" si="8"/>
        <v>4989.4850500000002</v>
      </c>
      <c r="Q147" s="15">
        <f t="shared" si="6"/>
        <v>152750.80505</v>
      </c>
      <c r="R147" s="15">
        <f t="shared" si="7"/>
        <v>28685.014950000012</v>
      </c>
      <c r="X147" s="7"/>
    </row>
    <row r="148" spans="1:24" ht="13.8" x14ac:dyDescent="0.3">
      <c r="A148" s="46">
        <v>49397</v>
      </c>
      <c r="B148" s="47" t="s">
        <v>24</v>
      </c>
      <c r="C148" s="47" t="s">
        <v>41</v>
      </c>
      <c r="D148" s="47" t="s">
        <v>533</v>
      </c>
      <c r="E148" s="47" t="s">
        <v>44</v>
      </c>
      <c r="F148" s="47" t="s">
        <v>39</v>
      </c>
      <c r="G148" s="47" t="s">
        <v>42</v>
      </c>
      <c r="H148" s="46">
        <v>49397</v>
      </c>
      <c r="I148" s="48">
        <v>27942</v>
      </c>
      <c r="J148" s="47" t="s">
        <v>638</v>
      </c>
      <c r="K148" s="46">
        <v>0</v>
      </c>
      <c r="L148" s="50">
        <v>0</v>
      </c>
      <c r="M148" s="50">
        <v>0</v>
      </c>
      <c r="N148" s="50">
        <v>0</v>
      </c>
      <c r="O148" s="14">
        <v>2.1999999999999999E-2</v>
      </c>
      <c r="P148" s="55">
        <f t="shared" si="8"/>
        <v>0</v>
      </c>
      <c r="Q148" s="15">
        <f t="shared" si="6"/>
        <v>0</v>
      </c>
      <c r="R148" s="15">
        <f t="shared" si="7"/>
        <v>0</v>
      </c>
      <c r="X148" s="7"/>
    </row>
    <row r="149" spans="1:24" ht="13.8" x14ac:dyDescent="0.3">
      <c r="A149" s="46">
        <v>49398</v>
      </c>
      <c r="B149" s="47" t="s">
        <v>24</v>
      </c>
      <c r="C149" s="47" t="s">
        <v>41</v>
      </c>
      <c r="D149" s="47" t="s">
        <v>533</v>
      </c>
      <c r="E149" s="47" t="s">
        <v>44</v>
      </c>
      <c r="F149" s="47" t="s">
        <v>39</v>
      </c>
      <c r="G149" s="47" t="s">
        <v>42</v>
      </c>
      <c r="H149" s="46">
        <v>49398</v>
      </c>
      <c r="I149" s="48">
        <v>29037</v>
      </c>
      <c r="J149" s="47" t="s">
        <v>638</v>
      </c>
      <c r="K149" s="46">
        <v>0</v>
      </c>
      <c r="L149" s="50">
        <v>0</v>
      </c>
      <c r="M149" s="50">
        <v>0</v>
      </c>
      <c r="N149" s="50">
        <v>0</v>
      </c>
      <c r="O149" s="14">
        <v>2.1999999999999999E-2</v>
      </c>
      <c r="P149" s="55">
        <f t="shared" si="8"/>
        <v>0</v>
      </c>
      <c r="Q149" s="15">
        <f t="shared" si="6"/>
        <v>0</v>
      </c>
      <c r="R149" s="15">
        <f t="shared" si="7"/>
        <v>0</v>
      </c>
      <c r="X149" s="7"/>
    </row>
    <row r="150" spans="1:24" ht="13.8" x14ac:dyDescent="0.3">
      <c r="A150" s="46">
        <v>49399</v>
      </c>
      <c r="B150" s="47" t="s">
        <v>24</v>
      </c>
      <c r="C150" s="47" t="s">
        <v>41</v>
      </c>
      <c r="D150" s="47" t="s">
        <v>533</v>
      </c>
      <c r="E150" s="47" t="s">
        <v>44</v>
      </c>
      <c r="F150" s="47" t="s">
        <v>39</v>
      </c>
      <c r="G150" s="47" t="s">
        <v>42</v>
      </c>
      <c r="H150" s="46">
        <v>49399</v>
      </c>
      <c r="I150" s="48">
        <v>31594</v>
      </c>
      <c r="J150" s="47" t="s">
        <v>638</v>
      </c>
      <c r="K150" s="46">
        <v>0</v>
      </c>
      <c r="L150" s="50">
        <v>0</v>
      </c>
      <c r="M150" s="50">
        <v>0</v>
      </c>
      <c r="N150" s="50">
        <v>0</v>
      </c>
      <c r="O150" s="14">
        <v>2.1999999999999999E-2</v>
      </c>
      <c r="P150" s="55">
        <f t="shared" si="8"/>
        <v>0</v>
      </c>
      <c r="Q150" s="15">
        <f t="shared" si="6"/>
        <v>0</v>
      </c>
      <c r="R150" s="15">
        <f t="shared" si="7"/>
        <v>0</v>
      </c>
      <c r="X150" s="7"/>
    </row>
    <row r="151" spans="1:24" ht="13.8" x14ac:dyDescent="0.3">
      <c r="A151" s="46">
        <v>49409</v>
      </c>
      <c r="B151" s="47" t="s">
        <v>24</v>
      </c>
      <c r="C151" s="47" t="s">
        <v>41</v>
      </c>
      <c r="D151" s="47" t="s">
        <v>533</v>
      </c>
      <c r="E151" s="47" t="s">
        <v>147</v>
      </c>
      <c r="F151" s="47" t="s">
        <v>39</v>
      </c>
      <c r="G151" s="47" t="s">
        <v>42</v>
      </c>
      <c r="H151" s="46">
        <v>49409</v>
      </c>
      <c r="I151" s="48">
        <v>31959</v>
      </c>
      <c r="J151" s="47" t="s">
        <v>638</v>
      </c>
      <c r="K151" s="46">
        <v>0</v>
      </c>
      <c r="L151" s="50">
        <v>18101.13</v>
      </c>
      <c r="M151" s="50">
        <v>18101.13</v>
      </c>
      <c r="N151" s="50">
        <v>0</v>
      </c>
      <c r="O151" s="14">
        <v>2.1999999999999999E-2</v>
      </c>
      <c r="P151" s="55">
        <f t="shared" si="8"/>
        <v>497.78107500000004</v>
      </c>
      <c r="Q151" s="15">
        <f t="shared" si="6"/>
        <v>18598.911075</v>
      </c>
      <c r="R151" s="15">
        <f t="shared" si="7"/>
        <v>-497.78107499999896</v>
      </c>
      <c r="X151" s="7"/>
    </row>
    <row r="152" spans="1:24" ht="13.8" x14ac:dyDescent="0.3">
      <c r="A152" s="46">
        <v>49438</v>
      </c>
      <c r="B152" s="47" t="s">
        <v>24</v>
      </c>
      <c r="C152" s="47" t="s">
        <v>41</v>
      </c>
      <c r="D152" s="47" t="s">
        <v>534</v>
      </c>
      <c r="E152" s="47" t="s">
        <v>150</v>
      </c>
      <c r="F152" s="47" t="s">
        <v>39</v>
      </c>
      <c r="G152" s="47" t="s">
        <v>42</v>
      </c>
      <c r="H152" s="46">
        <v>49438</v>
      </c>
      <c r="I152" s="48">
        <v>25750</v>
      </c>
      <c r="J152" s="47" t="s">
        <v>638</v>
      </c>
      <c r="K152" s="46">
        <v>0</v>
      </c>
      <c r="L152" s="50">
        <v>0</v>
      </c>
      <c r="M152" s="50">
        <v>0</v>
      </c>
      <c r="N152" s="50">
        <v>0</v>
      </c>
      <c r="O152" s="14">
        <v>2.1999999999999999E-2</v>
      </c>
      <c r="P152" s="55">
        <f t="shared" si="8"/>
        <v>0</v>
      </c>
      <c r="Q152" s="15">
        <f t="shared" si="6"/>
        <v>0</v>
      </c>
      <c r="R152" s="15">
        <f t="shared" si="7"/>
        <v>0</v>
      </c>
      <c r="X152" s="7"/>
    </row>
    <row r="153" spans="1:24" ht="13.8" x14ac:dyDescent="0.3">
      <c r="A153" s="46">
        <v>49439</v>
      </c>
      <c r="B153" s="47" t="s">
        <v>24</v>
      </c>
      <c r="C153" s="47" t="s">
        <v>41</v>
      </c>
      <c r="D153" s="47" t="s">
        <v>534</v>
      </c>
      <c r="E153" s="47" t="s">
        <v>150</v>
      </c>
      <c r="F153" s="47" t="s">
        <v>39</v>
      </c>
      <c r="G153" s="47" t="s">
        <v>42</v>
      </c>
      <c r="H153" s="46">
        <v>49439</v>
      </c>
      <c r="I153" s="48">
        <v>33420</v>
      </c>
      <c r="J153" s="47" t="s">
        <v>638</v>
      </c>
      <c r="K153" s="46">
        <v>0</v>
      </c>
      <c r="L153" s="50">
        <v>0</v>
      </c>
      <c r="M153" s="50">
        <v>0</v>
      </c>
      <c r="N153" s="50">
        <v>0</v>
      </c>
      <c r="O153" s="14">
        <v>2.1999999999999999E-2</v>
      </c>
      <c r="P153" s="55">
        <f t="shared" si="8"/>
        <v>0</v>
      </c>
      <c r="Q153" s="15">
        <f t="shared" si="6"/>
        <v>0</v>
      </c>
      <c r="R153" s="15">
        <f t="shared" si="7"/>
        <v>0</v>
      </c>
      <c r="X153" s="7"/>
    </row>
    <row r="154" spans="1:24" ht="13.8" x14ac:dyDescent="0.3">
      <c r="A154" s="46">
        <v>49436</v>
      </c>
      <c r="B154" s="47" t="s">
        <v>24</v>
      </c>
      <c r="C154" s="47" t="s">
        <v>41</v>
      </c>
      <c r="D154" s="47" t="s">
        <v>534</v>
      </c>
      <c r="E154" s="47" t="s">
        <v>149</v>
      </c>
      <c r="F154" s="47" t="s">
        <v>39</v>
      </c>
      <c r="G154" s="47" t="s">
        <v>42</v>
      </c>
      <c r="H154" s="46">
        <v>49436</v>
      </c>
      <c r="I154" s="48">
        <v>25750</v>
      </c>
      <c r="J154" s="47" t="s">
        <v>638</v>
      </c>
      <c r="K154" s="46">
        <v>0</v>
      </c>
      <c r="L154" s="50">
        <v>67198.429999999993</v>
      </c>
      <c r="M154" s="50">
        <v>67198.429999999993</v>
      </c>
      <c r="N154" s="50">
        <v>0</v>
      </c>
      <c r="O154" s="14">
        <v>2.1999999999999999E-2</v>
      </c>
      <c r="P154" s="55">
        <f t="shared" si="8"/>
        <v>1847.9568249999998</v>
      </c>
      <c r="Q154" s="15">
        <f t="shared" ref="Q154:Q217" si="9">M154+P154</f>
        <v>69046.386824999994</v>
      </c>
      <c r="R154" s="15">
        <f t="shared" ref="R154:R217" si="10">L154-Q154</f>
        <v>-1847.9568250000011</v>
      </c>
      <c r="X154" s="7"/>
    </row>
    <row r="155" spans="1:24" ht="13.8" x14ac:dyDescent="0.3">
      <c r="A155" s="46">
        <v>49444</v>
      </c>
      <c r="B155" s="47" t="s">
        <v>24</v>
      </c>
      <c r="C155" s="47" t="s">
        <v>41</v>
      </c>
      <c r="D155" s="47" t="s">
        <v>534</v>
      </c>
      <c r="E155" s="47" t="s">
        <v>151</v>
      </c>
      <c r="F155" s="47" t="s">
        <v>39</v>
      </c>
      <c r="G155" s="47" t="s">
        <v>42</v>
      </c>
      <c r="H155" s="46">
        <v>49444</v>
      </c>
      <c r="I155" s="48">
        <v>25750</v>
      </c>
      <c r="J155" s="47" t="s">
        <v>638</v>
      </c>
      <c r="K155" s="46">
        <v>0</v>
      </c>
      <c r="L155" s="50">
        <v>0</v>
      </c>
      <c r="M155" s="50">
        <v>0</v>
      </c>
      <c r="N155" s="50">
        <v>0</v>
      </c>
      <c r="O155" s="14">
        <v>2.1999999999999999E-2</v>
      </c>
      <c r="P155" s="55">
        <f t="shared" si="8"/>
        <v>0</v>
      </c>
      <c r="Q155" s="15">
        <f t="shared" si="9"/>
        <v>0</v>
      </c>
      <c r="R155" s="15">
        <f t="shared" si="10"/>
        <v>0</v>
      </c>
      <c r="X155" s="7"/>
    </row>
    <row r="156" spans="1:24" ht="13.8" x14ac:dyDescent="0.3">
      <c r="A156" s="46">
        <v>630179874</v>
      </c>
      <c r="B156" s="47" t="s">
        <v>24</v>
      </c>
      <c r="C156" s="47" t="s">
        <v>41</v>
      </c>
      <c r="D156" s="47" t="s">
        <v>534</v>
      </c>
      <c r="E156" s="47" t="s">
        <v>474</v>
      </c>
      <c r="F156" s="47" t="s">
        <v>39</v>
      </c>
      <c r="G156" s="47" t="s">
        <v>42</v>
      </c>
      <c r="H156" s="46">
        <v>630179874</v>
      </c>
      <c r="I156" s="48">
        <v>40817</v>
      </c>
      <c r="J156" s="47" t="s">
        <v>638</v>
      </c>
      <c r="K156" s="46">
        <v>0</v>
      </c>
      <c r="L156" s="50">
        <v>165922.13</v>
      </c>
      <c r="M156" s="50">
        <v>28359.98</v>
      </c>
      <c r="N156" s="50">
        <v>137562.15</v>
      </c>
      <c r="O156" s="14">
        <v>2.1999999999999999E-2</v>
      </c>
      <c r="P156" s="55">
        <f t="shared" si="8"/>
        <v>4562.8585749999993</v>
      </c>
      <c r="Q156" s="15">
        <f t="shared" si="9"/>
        <v>32922.838575000002</v>
      </c>
      <c r="R156" s="15">
        <f t="shared" si="10"/>
        <v>132999.291425</v>
      </c>
      <c r="X156" s="7"/>
    </row>
    <row r="157" spans="1:24" ht="13.8" x14ac:dyDescent="0.3">
      <c r="A157" s="46">
        <v>642438088</v>
      </c>
      <c r="B157" s="47" t="s">
        <v>24</v>
      </c>
      <c r="C157" s="47" t="s">
        <v>41</v>
      </c>
      <c r="D157" s="47" t="s">
        <v>534</v>
      </c>
      <c r="E157" s="47" t="s">
        <v>474</v>
      </c>
      <c r="F157" s="47" t="s">
        <v>39</v>
      </c>
      <c r="G157" s="47" t="s">
        <v>42</v>
      </c>
      <c r="H157" s="46">
        <v>642438088</v>
      </c>
      <c r="I157" s="48">
        <v>41183</v>
      </c>
      <c r="J157" s="47" t="s">
        <v>638</v>
      </c>
      <c r="K157" s="46">
        <v>0</v>
      </c>
      <c r="L157" s="50">
        <v>177039.33</v>
      </c>
      <c r="M157" s="50">
        <v>23140.13</v>
      </c>
      <c r="N157" s="50">
        <v>153899.20000000001</v>
      </c>
      <c r="O157" s="14">
        <v>2.1999999999999999E-2</v>
      </c>
      <c r="P157" s="55">
        <f t="shared" si="8"/>
        <v>4868.5815749999992</v>
      </c>
      <c r="Q157" s="15">
        <f t="shared" si="9"/>
        <v>28008.711575000001</v>
      </c>
      <c r="R157" s="15">
        <f t="shared" si="10"/>
        <v>149030.61842499999</v>
      </c>
      <c r="X157" s="7"/>
    </row>
    <row r="158" spans="1:24" ht="13.8" x14ac:dyDescent="0.3">
      <c r="A158" s="46">
        <v>49926</v>
      </c>
      <c r="B158" s="47" t="s">
        <v>24</v>
      </c>
      <c r="C158" s="47" t="s">
        <v>41</v>
      </c>
      <c r="D158" s="47" t="s">
        <v>535</v>
      </c>
      <c r="E158" s="47" t="s">
        <v>170</v>
      </c>
      <c r="F158" s="47" t="s">
        <v>39</v>
      </c>
      <c r="G158" s="47" t="s">
        <v>42</v>
      </c>
      <c r="H158" s="46">
        <v>49926</v>
      </c>
      <c r="I158" s="48">
        <v>25750</v>
      </c>
      <c r="J158" s="47" t="s">
        <v>638</v>
      </c>
      <c r="K158" s="46">
        <v>0</v>
      </c>
      <c r="L158" s="50">
        <v>0</v>
      </c>
      <c r="M158" s="50">
        <v>0</v>
      </c>
      <c r="N158" s="50">
        <v>0</v>
      </c>
      <c r="O158" s="14">
        <v>2.1999999999999999E-2</v>
      </c>
      <c r="P158" s="55">
        <f t="shared" si="8"/>
        <v>0</v>
      </c>
      <c r="Q158" s="15">
        <f t="shared" si="9"/>
        <v>0</v>
      </c>
      <c r="R158" s="15">
        <f t="shared" si="10"/>
        <v>0</v>
      </c>
      <c r="X158" s="7"/>
    </row>
    <row r="159" spans="1:24" ht="13.8" x14ac:dyDescent="0.3">
      <c r="A159" s="46">
        <v>49927</v>
      </c>
      <c r="B159" s="47" t="s">
        <v>24</v>
      </c>
      <c r="C159" s="47" t="s">
        <v>41</v>
      </c>
      <c r="D159" s="47" t="s">
        <v>535</v>
      </c>
      <c r="E159" s="47" t="s">
        <v>170</v>
      </c>
      <c r="F159" s="47" t="s">
        <v>39</v>
      </c>
      <c r="G159" s="47" t="s">
        <v>42</v>
      </c>
      <c r="H159" s="46">
        <v>49927</v>
      </c>
      <c r="I159" s="48">
        <v>33420</v>
      </c>
      <c r="J159" s="47" t="s">
        <v>638</v>
      </c>
      <c r="K159" s="49">
        <v>6467</v>
      </c>
      <c r="L159" s="50">
        <v>23156.22</v>
      </c>
      <c r="M159" s="50">
        <v>22583.54</v>
      </c>
      <c r="N159" s="50">
        <v>572.67999999999995</v>
      </c>
      <c r="O159" s="14">
        <v>2.1999999999999999E-2</v>
      </c>
      <c r="P159" s="55">
        <f t="shared" si="8"/>
        <v>636.79605000000004</v>
      </c>
      <c r="Q159" s="15">
        <f t="shared" si="9"/>
        <v>23220.336050000002</v>
      </c>
      <c r="R159" s="15">
        <f t="shared" si="10"/>
        <v>-64.116050000000541</v>
      </c>
      <c r="X159" s="7"/>
    </row>
    <row r="160" spans="1:24" ht="13.8" x14ac:dyDescent="0.3">
      <c r="A160" s="46">
        <v>49924</v>
      </c>
      <c r="B160" s="47" t="s">
        <v>24</v>
      </c>
      <c r="C160" s="47" t="s">
        <v>41</v>
      </c>
      <c r="D160" s="47" t="s">
        <v>535</v>
      </c>
      <c r="E160" s="47" t="s">
        <v>169</v>
      </c>
      <c r="F160" s="47" t="s">
        <v>39</v>
      </c>
      <c r="G160" s="47" t="s">
        <v>42</v>
      </c>
      <c r="H160" s="46">
        <v>49924</v>
      </c>
      <c r="I160" s="48">
        <v>25750</v>
      </c>
      <c r="J160" s="47" t="s">
        <v>638</v>
      </c>
      <c r="K160" s="46">
        <v>0</v>
      </c>
      <c r="L160" s="50">
        <v>94068.88</v>
      </c>
      <c r="M160" s="50">
        <v>94068.88</v>
      </c>
      <c r="N160" s="50">
        <v>0</v>
      </c>
      <c r="O160" s="14">
        <v>2.1999999999999999E-2</v>
      </c>
      <c r="P160" s="55">
        <f t="shared" si="8"/>
        <v>2586.8942000000002</v>
      </c>
      <c r="Q160" s="15">
        <f t="shared" si="9"/>
        <v>96655.7742</v>
      </c>
      <c r="R160" s="15">
        <f t="shared" si="10"/>
        <v>-2586.8941999999952</v>
      </c>
      <c r="X160" s="7"/>
    </row>
    <row r="161" spans="1:24" ht="13.8" x14ac:dyDescent="0.3">
      <c r="A161" s="46">
        <v>49928</v>
      </c>
      <c r="B161" s="47" t="s">
        <v>24</v>
      </c>
      <c r="C161" s="47" t="s">
        <v>41</v>
      </c>
      <c r="D161" s="47" t="s">
        <v>535</v>
      </c>
      <c r="E161" s="47" t="s">
        <v>171</v>
      </c>
      <c r="F161" s="47" t="s">
        <v>39</v>
      </c>
      <c r="G161" s="47" t="s">
        <v>42</v>
      </c>
      <c r="H161" s="46">
        <v>49928</v>
      </c>
      <c r="I161" s="48">
        <v>25750</v>
      </c>
      <c r="J161" s="47" t="s">
        <v>638</v>
      </c>
      <c r="K161" s="46">
        <v>0</v>
      </c>
      <c r="L161" s="50">
        <v>39195.370000000003</v>
      </c>
      <c r="M161" s="50">
        <v>39195.370000000003</v>
      </c>
      <c r="N161" s="50">
        <v>0</v>
      </c>
      <c r="O161" s="14">
        <v>2.1999999999999999E-2</v>
      </c>
      <c r="P161" s="55">
        <f t="shared" si="8"/>
        <v>1077.8726750000001</v>
      </c>
      <c r="Q161" s="15">
        <f t="shared" si="9"/>
        <v>40273.242675000001</v>
      </c>
      <c r="R161" s="15">
        <f t="shared" si="10"/>
        <v>-1077.8726749999987</v>
      </c>
      <c r="X161" s="7"/>
    </row>
    <row r="162" spans="1:24" ht="13.8" x14ac:dyDescent="0.3">
      <c r="A162" s="46">
        <v>49931</v>
      </c>
      <c r="B162" s="47" t="s">
        <v>24</v>
      </c>
      <c r="C162" s="47" t="s">
        <v>41</v>
      </c>
      <c r="D162" s="47" t="s">
        <v>536</v>
      </c>
      <c r="E162" s="47" t="s">
        <v>173</v>
      </c>
      <c r="F162" s="47" t="s">
        <v>39</v>
      </c>
      <c r="G162" s="47" t="s">
        <v>42</v>
      </c>
      <c r="H162" s="46">
        <v>49931</v>
      </c>
      <c r="I162" s="48">
        <v>25750</v>
      </c>
      <c r="J162" s="47" t="s">
        <v>638</v>
      </c>
      <c r="K162" s="46">
        <v>0</v>
      </c>
      <c r="L162" s="50">
        <v>0</v>
      </c>
      <c r="M162" s="50">
        <v>0</v>
      </c>
      <c r="N162" s="50">
        <v>0</v>
      </c>
      <c r="O162" s="14">
        <v>2.1999999999999999E-2</v>
      </c>
      <c r="P162" s="55">
        <f t="shared" si="8"/>
        <v>0</v>
      </c>
      <c r="Q162" s="15">
        <f t="shared" si="9"/>
        <v>0</v>
      </c>
      <c r="R162" s="15">
        <f t="shared" si="10"/>
        <v>0</v>
      </c>
      <c r="X162" s="7"/>
    </row>
    <row r="163" spans="1:24" ht="13.8" x14ac:dyDescent="0.3">
      <c r="A163" s="46">
        <v>49932</v>
      </c>
      <c r="B163" s="47" t="s">
        <v>24</v>
      </c>
      <c r="C163" s="47" t="s">
        <v>41</v>
      </c>
      <c r="D163" s="47" t="s">
        <v>536</v>
      </c>
      <c r="E163" s="47" t="s">
        <v>173</v>
      </c>
      <c r="F163" s="47" t="s">
        <v>39</v>
      </c>
      <c r="G163" s="47" t="s">
        <v>42</v>
      </c>
      <c r="H163" s="46">
        <v>49932</v>
      </c>
      <c r="I163" s="48">
        <v>33420</v>
      </c>
      <c r="J163" s="47" t="s">
        <v>638</v>
      </c>
      <c r="K163" s="46">
        <v>0</v>
      </c>
      <c r="L163" s="50">
        <v>0</v>
      </c>
      <c r="M163" s="50">
        <v>0</v>
      </c>
      <c r="N163" s="50">
        <v>0</v>
      </c>
      <c r="O163" s="14">
        <v>2.1999999999999999E-2</v>
      </c>
      <c r="P163" s="55">
        <f t="shared" si="8"/>
        <v>0</v>
      </c>
      <c r="Q163" s="15">
        <f t="shared" si="9"/>
        <v>0</v>
      </c>
      <c r="R163" s="15">
        <f t="shared" si="10"/>
        <v>0</v>
      </c>
      <c r="X163" s="7"/>
    </row>
    <row r="164" spans="1:24" ht="13.8" x14ac:dyDescent="0.3">
      <c r="A164" s="46">
        <v>621906490</v>
      </c>
      <c r="B164" s="47" t="s">
        <v>24</v>
      </c>
      <c r="C164" s="47" t="s">
        <v>41</v>
      </c>
      <c r="D164" s="47" t="s">
        <v>536</v>
      </c>
      <c r="E164" s="47" t="s">
        <v>173</v>
      </c>
      <c r="F164" s="47" t="s">
        <v>39</v>
      </c>
      <c r="G164" s="47" t="s">
        <v>42</v>
      </c>
      <c r="H164" s="46">
        <v>621906490</v>
      </c>
      <c r="I164" s="48">
        <v>40513</v>
      </c>
      <c r="J164" s="47" t="s">
        <v>638</v>
      </c>
      <c r="K164" s="49">
        <v>6467</v>
      </c>
      <c r="L164" s="50">
        <v>98510.51</v>
      </c>
      <c r="M164" s="50">
        <v>20799.580000000002</v>
      </c>
      <c r="N164" s="50">
        <v>77710.929999999993</v>
      </c>
      <c r="O164" s="14">
        <v>2.1999999999999999E-2</v>
      </c>
      <c r="P164" s="55">
        <f t="shared" si="8"/>
        <v>2709.039025</v>
      </c>
      <c r="Q164" s="15">
        <f t="shared" si="9"/>
        <v>23508.619025</v>
      </c>
      <c r="R164" s="15">
        <f t="shared" si="10"/>
        <v>75001.890974999988</v>
      </c>
      <c r="X164" s="7"/>
    </row>
    <row r="165" spans="1:24" ht="13.8" x14ac:dyDescent="0.3">
      <c r="A165" s="46">
        <v>631814032</v>
      </c>
      <c r="B165" s="47" t="s">
        <v>24</v>
      </c>
      <c r="C165" s="47" t="s">
        <v>41</v>
      </c>
      <c r="D165" s="47" t="s">
        <v>536</v>
      </c>
      <c r="E165" s="47" t="s">
        <v>173</v>
      </c>
      <c r="F165" s="47" t="s">
        <v>39</v>
      </c>
      <c r="G165" s="47" t="s">
        <v>42</v>
      </c>
      <c r="H165" s="46">
        <v>631814032</v>
      </c>
      <c r="I165" s="48">
        <v>40848</v>
      </c>
      <c r="J165" s="47" t="s">
        <v>638</v>
      </c>
      <c r="K165" s="46">
        <v>1</v>
      </c>
      <c r="L165" s="50">
        <v>108179.29</v>
      </c>
      <c r="M165" s="50">
        <v>18490.38</v>
      </c>
      <c r="N165" s="50">
        <v>89688.91</v>
      </c>
      <c r="O165" s="14">
        <v>2.1999999999999999E-2</v>
      </c>
      <c r="P165" s="55">
        <f t="shared" si="8"/>
        <v>2974.9304749999997</v>
      </c>
      <c r="Q165" s="15">
        <f t="shared" si="9"/>
        <v>21465.310475000002</v>
      </c>
      <c r="R165" s="15">
        <f t="shared" si="10"/>
        <v>86713.979524999988</v>
      </c>
      <c r="X165" s="7"/>
    </row>
    <row r="166" spans="1:24" ht="13.8" x14ac:dyDescent="0.3">
      <c r="A166" s="46">
        <v>49930</v>
      </c>
      <c r="B166" s="47" t="s">
        <v>24</v>
      </c>
      <c r="C166" s="47" t="s">
        <v>41</v>
      </c>
      <c r="D166" s="47" t="s">
        <v>536</v>
      </c>
      <c r="E166" s="47" t="s">
        <v>172</v>
      </c>
      <c r="F166" s="47" t="s">
        <v>39</v>
      </c>
      <c r="G166" s="47" t="s">
        <v>42</v>
      </c>
      <c r="H166" s="46">
        <v>49930</v>
      </c>
      <c r="I166" s="48">
        <v>25750</v>
      </c>
      <c r="J166" s="47" t="s">
        <v>638</v>
      </c>
      <c r="K166" s="46">
        <v>0</v>
      </c>
      <c r="L166" s="50">
        <v>60369</v>
      </c>
      <c r="M166" s="50">
        <v>60369</v>
      </c>
      <c r="N166" s="50">
        <v>0</v>
      </c>
      <c r="O166" s="14">
        <v>2.1999999999999999E-2</v>
      </c>
      <c r="P166" s="55">
        <f t="shared" si="8"/>
        <v>1660.1475</v>
      </c>
      <c r="Q166" s="15">
        <f t="shared" si="9"/>
        <v>62029.147499999999</v>
      </c>
      <c r="R166" s="15">
        <f t="shared" si="10"/>
        <v>-1660.1474999999991</v>
      </c>
      <c r="X166" s="7"/>
    </row>
    <row r="167" spans="1:24" ht="13.8" x14ac:dyDescent="0.3">
      <c r="A167" s="46">
        <v>49934</v>
      </c>
      <c r="B167" s="47" t="s">
        <v>24</v>
      </c>
      <c r="C167" s="47" t="s">
        <v>41</v>
      </c>
      <c r="D167" s="47" t="s">
        <v>536</v>
      </c>
      <c r="E167" s="47" t="s">
        <v>174</v>
      </c>
      <c r="F167" s="47" t="s">
        <v>39</v>
      </c>
      <c r="G167" s="47" t="s">
        <v>42</v>
      </c>
      <c r="H167" s="46">
        <v>49934</v>
      </c>
      <c r="I167" s="48">
        <v>25750</v>
      </c>
      <c r="J167" s="47" t="s">
        <v>638</v>
      </c>
      <c r="K167" s="46">
        <v>0</v>
      </c>
      <c r="L167" s="50">
        <v>76438.81</v>
      </c>
      <c r="M167" s="50">
        <v>76438.81</v>
      </c>
      <c r="N167" s="50">
        <v>0</v>
      </c>
      <c r="O167" s="14">
        <v>2.1999999999999999E-2</v>
      </c>
      <c r="P167" s="55">
        <f t="shared" si="8"/>
        <v>2102.0672749999999</v>
      </c>
      <c r="Q167" s="15">
        <f t="shared" si="9"/>
        <v>78540.877274999992</v>
      </c>
      <c r="R167" s="15">
        <f t="shared" si="10"/>
        <v>-2102.067274999994</v>
      </c>
      <c r="X167" s="7"/>
    </row>
    <row r="168" spans="1:24" ht="13.8" x14ac:dyDescent="0.3">
      <c r="A168" s="46">
        <v>81359291</v>
      </c>
      <c r="B168" s="47" t="s">
        <v>24</v>
      </c>
      <c r="C168" s="47" t="s">
        <v>41</v>
      </c>
      <c r="D168" s="47" t="s">
        <v>536</v>
      </c>
      <c r="E168" s="47" t="s">
        <v>446</v>
      </c>
      <c r="F168" s="47" t="s">
        <v>39</v>
      </c>
      <c r="G168" s="47" t="s">
        <v>42</v>
      </c>
      <c r="H168" s="46">
        <v>81359291</v>
      </c>
      <c r="I168" s="48">
        <v>39052</v>
      </c>
      <c r="J168" s="47" t="s">
        <v>638</v>
      </c>
      <c r="K168" s="46">
        <v>1</v>
      </c>
      <c r="L168" s="50">
        <v>191353.48</v>
      </c>
      <c r="M168" s="50">
        <v>71185.38</v>
      </c>
      <c r="N168" s="50">
        <v>120168.1</v>
      </c>
      <c r="O168" s="14">
        <v>2.1999999999999999E-2</v>
      </c>
      <c r="P168" s="55">
        <f t="shared" si="8"/>
        <v>5262.2207000000008</v>
      </c>
      <c r="Q168" s="15">
        <f t="shared" si="9"/>
        <v>76447.60070000001</v>
      </c>
      <c r="R168" s="15">
        <f t="shared" si="10"/>
        <v>114905.8793</v>
      </c>
      <c r="X168" s="7"/>
    </row>
    <row r="169" spans="1:24" ht="13.8" x14ac:dyDescent="0.3">
      <c r="A169" s="46">
        <v>49944</v>
      </c>
      <c r="B169" s="47" t="s">
        <v>24</v>
      </c>
      <c r="C169" s="47" t="s">
        <v>41</v>
      </c>
      <c r="D169" s="47" t="s">
        <v>537</v>
      </c>
      <c r="E169" s="47" t="s">
        <v>176</v>
      </c>
      <c r="F169" s="47" t="s">
        <v>39</v>
      </c>
      <c r="G169" s="47" t="s">
        <v>42</v>
      </c>
      <c r="H169" s="46">
        <v>49944</v>
      </c>
      <c r="I169" s="48">
        <v>25750</v>
      </c>
      <c r="J169" s="47" t="s">
        <v>638</v>
      </c>
      <c r="K169" s="46">
        <v>0</v>
      </c>
      <c r="L169" s="50">
        <v>0</v>
      </c>
      <c r="M169" s="50">
        <v>0</v>
      </c>
      <c r="N169" s="50">
        <v>0</v>
      </c>
      <c r="O169" s="14">
        <v>2.1999999999999999E-2</v>
      </c>
      <c r="P169" s="55">
        <f t="shared" si="8"/>
        <v>0</v>
      </c>
      <c r="Q169" s="15">
        <f t="shared" si="9"/>
        <v>0</v>
      </c>
      <c r="R169" s="15">
        <f t="shared" si="10"/>
        <v>0</v>
      </c>
      <c r="X169" s="7"/>
    </row>
    <row r="170" spans="1:24" ht="13.8" x14ac:dyDescent="0.3">
      <c r="A170" s="46">
        <v>49945</v>
      </c>
      <c r="B170" s="47" t="s">
        <v>24</v>
      </c>
      <c r="C170" s="47" t="s">
        <v>41</v>
      </c>
      <c r="D170" s="47" t="s">
        <v>537</v>
      </c>
      <c r="E170" s="47" t="s">
        <v>176</v>
      </c>
      <c r="F170" s="47" t="s">
        <v>39</v>
      </c>
      <c r="G170" s="47" t="s">
        <v>42</v>
      </c>
      <c r="H170" s="46">
        <v>49945</v>
      </c>
      <c r="I170" s="48">
        <v>33786</v>
      </c>
      <c r="J170" s="47" t="s">
        <v>638</v>
      </c>
      <c r="K170" s="46">
        <v>0</v>
      </c>
      <c r="L170" s="50">
        <v>0</v>
      </c>
      <c r="M170" s="50">
        <v>0</v>
      </c>
      <c r="N170" s="50">
        <v>0</v>
      </c>
      <c r="O170" s="14">
        <v>2.1999999999999999E-2</v>
      </c>
      <c r="P170" s="55">
        <f t="shared" si="8"/>
        <v>0</v>
      </c>
      <c r="Q170" s="15">
        <f t="shared" si="9"/>
        <v>0</v>
      </c>
      <c r="R170" s="15">
        <f t="shared" si="10"/>
        <v>0</v>
      </c>
      <c r="X170" s="7"/>
    </row>
    <row r="171" spans="1:24" ht="13.8" x14ac:dyDescent="0.3">
      <c r="A171" s="46">
        <v>654380085</v>
      </c>
      <c r="B171" s="47" t="s">
        <v>24</v>
      </c>
      <c r="C171" s="47" t="s">
        <v>41</v>
      </c>
      <c r="D171" s="47" t="s">
        <v>537</v>
      </c>
      <c r="E171" s="47" t="s">
        <v>176</v>
      </c>
      <c r="F171" s="47" t="s">
        <v>39</v>
      </c>
      <c r="G171" s="47" t="s">
        <v>42</v>
      </c>
      <c r="H171" s="46">
        <v>654380085</v>
      </c>
      <c r="I171" s="48">
        <v>41579</v>
      </c>
      <c r="J171" s="47" t="s">
        <v>638</v>
      </c>
      <c r="K171" s="46">
        <v>1</v>
      </c>
      <c r="L171" s="50">
        <v>122094.84</v>
      </c>
      <c r="M171" s="50">
        <v>11048.23</v>
      </c>
      <c r="N171" s="50">
        <v>111046.61</v>
      </c>
      <c r="O171" s="14">
        <v>2.1999999999999999E-2</v>
      </c>
      <c r="P171" s="55">
        <f t="shared" si="8"/>
        <v>3357.6080999999995</v>
      </c>
      <c r="Q171" s="15">
        <f t="shared" si="9"/>
        <v>14405.838099999999</v>
      </c>
      <c r="R171" s="15">
        <f t="shared" si="10"/>
        <v>107689.0019</v>
      </c>
      <c r="X171" s="7"/>
    </row>
    <row r="172" spans="1:24" ht="13.8" x14ac:dyDescent="0.3">
      <c r="A172" s="46">
        <v>49939</v>
      </c>
      <c r="B172" s="47" t="s">
        <v>24</v>
      </c>
      <c r="C172" s="47" t="s">
        <v>41</v>
      </c>
      <c r="D172" s="47" t="s">
        <v>537</v>
      </c>
      <c r="E172" s="47" t="s">
        <v>175</v>
      </c>
      <c r="F172" s="47" t="s">
        <v>39</v>
      </c>
      <c r="G172" s="47" t="s">
        <v>42</v>
      </c>
      <c r="H172" s="46">
        <v>49939</v>
      </c>
      <c r="I172" s="48">
        <v>25750</v>
      </c>
      <c r="J172" s="47" t="s">
        <v>638</v>
      </c>
      <c r="K172" s="46">
        <v>0</v>
      </c>
      <c r="L172" s="50">
        <v>181832.76</v>
      </c>
      <c r="M172" s="50">
        <v>181832.76</v>
      </c>
      <c r="N172" s="50">
        <v>0</v>
      </c>
      <c r="O172" s="14">
        <v>2.1999999999999999E-2</v>
      </c>
      <c r="P172" s="55">
        <f t="shared" si="8"/>
        <v>5000.4009000000005</v>
      </c>
      <c r="Q172" s="15">
        <f t="shared" si="9"/>
        <v>186833.16090000002</v>
      </c>
      <c r="R172" s="15">
        <f t="shared" si="10"/>
        <v>-5000.4009000000078</v>
      </c>
      <c r="X172" s="7"/>
    </row>
    <row r="173" spans="1:24" ht="13.8" x14ac:dyDescent="0.3">
      <c r="A173" s="46">
        <v>685515995</v>
      </c>
      <c r="B173" s="47" t="s">
        <v>24</v>
      </c>
      <c r="C173" s="47" t="s">
        <v>41</v>
      </c>
      <c r="D173" s="47" t="s">
        <v>537</v>
      </c>
      <c r="E173" s="47" t="s">
        <v>496</v>
      </c>
      <c r="F173" s="47" t="s">
        <v>39</v>
      </c>
      <c r="G173" s="47" t="s">
        <v>42</v>
      </c>
      <c r="H173" s="46">
        <v>685515995</v>
      </c>
      <c r="I173" s="48">
        <v>41306</v>
      </c>
      <c r="J173" s="47" t="s">
        <v>638</v>
      </c>
      <c r="K173" s="46">
        <v>1</v>
      </c>
      <c r="L173" s="50">
        <v>64409.81</v>
      </c>
      <c r="M173" s="50">
        <v>5828.37</v>
      </c>
      <c r="N173" s="50">
        <v>58581.440000000002</v>
      </c>
      <c r="O173" s="14">
        <v>2.1999999999999999E-2</v>
      </c>
      <c r="P173" s="55">
        <f t="shared" si="8"/>
        <v>1771.269775</v>
      </c>
      <c r="Q173" s="15">
        <f t="shared" si="9"/>
        <v>7599.6397749999996</v>
      </c>
      <c r="R173" s="15">
        <f t="shared" si="10"/>
        <v>56810.170224999994</v>
      </c>
      <c r="X173" s="7"/>
    </row>
    <row r="174" spans="1:24" ht="13.8" x14ac:dyDescent="0.3">
      <c r="A174" s="46">
        <v>49952</v>
      </c>
      <c r="B174" s="47" t="s">
        <v>24</v>
      </c>
      <c r="C174" s="47" t="s">
        <v>41</v>
      </c>
      <c r="D174" s="47" t="s">
        <v>537</v>
      </c>
      <c r="E174" s="47" t="s">
        <v>177</v>
      </c>
      <c r="F174" s="47" t="s">
        <v>39</v>
      </c>
      <c r="G174" s="47" t="s">
        <v>42</v>
      </c>
      <c r="H174" s="46">
        <v>49952</v>
      </c>
      <c r="I174" s="48">
        <v>25750</v>
      </c>
      <c r="J174" s="47" t="s">
        <v>638</v>
      </c>
      <c r="K174" s="46">
        <v>0</v>
      </c>
      <c r="L174" s="50">
        <v>78390.73</v>
      </c>
      <c r="M174" s="50">
        <v>78390.73</v>
      </c>
      <c r="N174" s="50">
        <v>0</v>
      </c>
      <c r="O174" s="14">
        <v>2.1999999999999999E-2</v>
      </c>
      <c r="P174" s="55">
        <f t="shared" si="8"/>
        <v>2155.7450749999998</v>
      </c>
      <c r="Q174" s="15">
        <f t="shared" si="9"/>
        <v>80546.475074999995</v>
      </c>
      <c r="R174" s="15">
        <f t="shared" si="10"/>
        <v>-2155.7450749999989</v>
      </c>
      <c r="X174" s="7"/>
    </row>
    <row r="175" spans="1:24" ht="13.8" x14ac:dyDescent="0.3">
      <c r="A175" s="46">
        <v>97411822</v>
      </c>
      <c r="B175" s="47" t="s">
        <v>24</v>
      </c>
      <c r="C175" s="47" t="s">
        <v>41</v>
      </c>
      <c r="D175" s="47" t="s">
        <v>538</v>
      </c>
      <c r="E175" s="47" t="s">
        <v>99</v>
      </c>
      <c r="F175" s="47" t="s">
        <v>39</v>
      </c>
      <c r="G175" s="47" t="s">
        <v>42</v>
      </c>
      <c r="H175" s="46">
        <v>97411822</v>
      </c>
      <c r="I175" s="48">
        <v>34881</v>
      </c>
      <c r="J175" s="47" t="s">
        <v>638</v>
      </c>
      <c r="K175" s="46">
        <v>0</v>
      </c>
      <c r="L175" s="50">
        <v>0</v>
      </c>
      <c r="M175" s="50">
        <v>0</v>
      </c>
      <c r="N175" s="50">
        <v>0</v>
      </c>
      <c r="O175" s="14">
        <v>2.1999999999999999E-2</v>
      </c>
      <c r="P175" s="55">
        <f t="shared" si="8"/>
        <v>0</v>
      </c>
      <c r="Q175" s="15">
        <f t="shared" si="9"/>
        <v>0</v>
      </c>
      <c r="R175" s="15">
        <f t="shared" si="10"/>
        <v>0</v>
      </c>
      <c r="X175" s="7"/>
    </row>
    <row r="176" spans="1:24" ht="13.8" x14ac:dyDescent="0.3">
      <c r="A176" s="46">
        <v>621906237</v>
      </c>
      <c r="B176" s="47" t="s">
        <v>24</v>
      </c>
      <c r="C176" s="47" t="s">
        <v>41</v>
      </c>
      <c r="D176" s="47" t="s">
        <v>538</v>
      </c>
      <c r="E176" s="47" t="s">
        <v>99</v>
      </c>
      <c r="F176" s="47" t="s">
        <v>39</v>
      </c>
      <c r="G176" s="47" t="s">
        <v>42</v>
      </c>
      <c r="H176" s="46">
        <v>621906237</v>
      </c>
      <c r="I176" s="48">
        <v>40483</v>
      </c>
      <c r="J176" s="47" t="s">
        <v>638</v>
      </c>
      <c r="K176" s="46">
        <v>0</v>
      </c>
      <c r="L176" s="50">
        <v>279645.96000000002</v>
      </c>
      <c r="M176" s="50">
        <v>59044.65</v>
      </c>
      <c r="N176" s="50">
        <v>220601.31</v>
      </c>
      <c r="O176" s="14">
        <v>2.1999999999999999E-2</v>
      </c>
      <c r="P176" s="55">
        <f t="shared" si="8"/>
        <v>7690.2638999999999</v>
      </c>
      <c r="Q176" s="15">
        <f t="shared" si="9"/>
        <v>66734.9139</v>
      </c>
      <c r="R176" s="15">
        <f t="shared" si="10"/>
        <v>212911.04610000004</v>
      </c>
      <c r="X176" s="7"/>
    </row>
    <row r="177" spans="1:24" ht="13.8" x14ac:dyDescent="0.3">
      <c r="A177" s="46">
        <v>49101</v>
      </c>
      <c r="B177" s="47" t="s">
        <v>24</v>
      </c>
      <c r="C177" s="47" t="s">
        <v>41</v>
      </c>
      <c r="D177" s="47" t="s">
        <v>539</v>
      </c>
      <c r="E177" s="47" t="s">
        <v>115</v>
      </c>
      <c r="F177" s="47" t="s">
        <v>39</v>
      </c>
      <c r="G177" s="47" t="s">
        <v>42</v>
      </c>
      <c r="H177" s="46">
        <v>49101</v>
      </c>
      <c r="I177" s="48">
        <v>26481</v>
      </c>
      <c r="J177" s="47" t="s">
        <v>638</v>
      </c>
      <c r="K177" s="46">
        <v>0</v>
      </c>
      <c r="L177" s="50">
        <v>0</v>
      </c>
      <c r="M177" s="50">
        <v>0</v>
      </c>
      <c r="N177" s="50">
        <v>0</v>
      </c>
      <c r="O177" s="14">
        <v>2.1999999999999999E-2</v>
      </c>
      <c r="P177" s="55">
        <f t="shared" si="8"/>
        <v>0</v>
      </c>
      <c r="Q177" s="15">
        <f t="shared" si="9"/>
        <v>0</v>
      </c>
      <c r="R177" s="15">
        <f t="shared" si="10"/>
        <v>0</v>
      </c>
      <c r="X177" s="7"/>
    </row>
    <row r="178" spans="1:24" ht="13.8" x14ac:dyDescent="0.3">
      <c r="A178" s="46">
        <v>49102</v>
      </c>
      <c r="B178" s="47" t="s">
        <v>24</v>
      </c>
      <c r="C178" s="47" t="s">
        <v>41</v>
      </c>
      <c r="D178" s="47" t="s">
        <v>539</v>
      </c>
      <c r="E178" s="47" t="s">
        <v>115</v>
      </c>
      <c r="F178" s="47" t="s">
        <v>39</v>
      </c>
      <c r="G178" s="47" t="s">
        <v>42</v>
      </c>
      <c r="H178" s="46">
        <v>49102</v>
      </c>
      <c r="I178" s="48">
        <v>33786</v>
      </c>
      <c r="J178" s="47" t="s">
        <v>638</v>
      </c>
      <c r="K178" s="46">
        <v>0</v>
      </c>
      <c r="L178" s="50">
        <v>0</v>
      </c>
      <c r="M178" s="50">
        <v>0</v>
      </c>
      <c r="N178" s="50">
        <v>0</v>
      </c>
      <c r="O178" s="14">
        <v>2.1999999999999999E-2</v>
      </c>
      <c r="P178" s="55">
        <f t="shared" si="8"/>
        <v>0</v>
      </c>
      <c r="Q178" s="15">
        <f t="shared" si="9"/>
        <v>0</v>
      </c>
      <c r="R178" s="15">
        <f t="shared" si="10"/>
        <v>0</v>
      </c>
      <c r="X178" s="7"/>
    </row>
    <row r="179" spans="1:24" ht="13.8" x14ac:dyDescent="0.3">
      <c r="A179" s="46">
        <v>631814028</v>
      </c>
      <c r="B179" s="47" t="s">
        <v>24</v>
      </c>
      <c r="C179" s="47" t="s">
        <v>41</v>
      </c>
      <c r="D179" s="47" t="s">
        <v>539</v>
      </c>
      <c r="E179" s="47" t="s">
        <v>115</v>
      </c>
      <c r="F179" s="47" t="s">
        <v>39</v>
      </c>
      <c r="G179" s="47" t="s">
        <v>42</v>
      </c>
      <c r="H179" s="46">
        <v>631814028</v>
      </c>
      <c r="I179" s="48">
        <v>40969</v>
      </c>
      <c r="J179" s="47" t="s">
        <v>638</v>
      </c>
      <c r="K179" s="46">
        <v>1</v>
      </c>
      <c r="L179" s="50">
        <v>117371.34</v>
      </c>
      <c r="M179" s="50">
        <v>15341.16</v>
      </c>
      <c r="N179" s="50">
        <v>102030.18</v>
      </c>
      <c r="O179" s="14">
        <v>2.1999999999999999E-2</v>
      </c>
      <c r="P179" s="55">
        <f t="shared" si="8"/>
        <v>3227.7118500000001</v>
      </c>
      <c r="Q179" s="15">
        <f t="shared" si="9"/>
        <v>18568.87185</v>
      </c>
      <c r="R179" s="15">
        <f t="shared" si="10"/>
        <v>98802.468150000001</v>
      </c>
      <c r="X179" s="7"/>
    </row>
    <row r="180" spans="1:24" ht="13.8" x14ac:dyDescent="0.3">
      <c r="A180" s="46">
        <v>685107116</v>
      </c>
      <c r="B180" s="47" t="s">
        <v>24</v>
      </c>
      <c r="C180" s="47" t="s">
        <v>41</v>
      </c>
      <c r="D180" s="47" t="s">
        <v>539</v>
      </c>
      <c r="E180" s="47" t="s">
        <v>115</v>
      </c>
      <c r="F180" s="47" t="s">
        <v>39</v>
      </c>
      <c r="G180" s="47" t="s">
        <v>42</v>
      </c>
      <c r="H180" s="46">
        <v>685107116</v>
      </c>
      <c r="I180" s="48">
        <v>40969</v>
      </c>
      <c r="J180" s="47" t="s">
        <v>638</v>
      </c>
      <c r="K180" s="46">
        <v>0</v>
      </c>
      <c r="L180" s="50">
        <v>2664.39</v>
      </c>
      <c r="M180" s="50">
        <v>348.25</v>
      </c>
      <c r="N180" s="50">
        <v>2316.14</v>
      </c>
      <c r="O180" s="14">
        <v>2.1999999999999999E-2</v>
      </c>
      <c r="P180" s="55">
        <f t="shared" si="8"/>
        <v>73.270724999999999</v>
      </c>
      <c r="Q180" s="15">
        <f t="shared" si="9"/>
        <v>421.52072499999997</v>
      </c>
      <c r="R180" s="15">
        <f t="shared" si="10"/>
        <v>2242.869275</v>
      </c>
      <c r="X180" s="7"/>
    </row>
    <row r="181" spans="1:24" ht="13.8" x14ac:dyDescent="0.3">
      <c r="A181" s="46">
        <v>49098</v>
      </c>
      <c r="B181" s="47" t="s">
        <v>24</v>
      </c>
      <c r="C181" s="47" t="s">
        <v>41</v>
      </c>
      <c r="D181" s="47" t="s">
        <v>539</v>
      </c>
      <c r="E181" s="47" t="s">
        <v>40</v>
      </c>
      <c r="F181" s="47" t="s">
        <v>39</v>
      </c>
      <c r="G181" s="47" t="s">
        <v>42</v>
      </c>
      <c r="H181" s="46">
        <v>49098</v>
      </c>
      <c r="I181" s="48">
        <v>26481</v>
      </c>
      <c r="J181" s="47" t="s">
        <v>638</v>
      </c>
      <c r="K181" s="46">
        <v>0</v>
      </c>
      <c r="L181" s="50">
        <v>354276.53</v>
      </c>
      <c r="M181" s="50">
        <v>354276.53</v>
      </c>
      <c r="N181" s="50">
        <v>0</v>
      </c>
      <c r="O181" s="14">
        <v>2.1999999999999999E-2</v>
      </c>
      <c r="P181" s="55">
        <f t="shared" si="8"/>
        <v>9742.6045750000012</v>
      </c>
      <c r="Q181" s="15">
        <f t="shared" si="9"/>
        <v>364019.13457500003</v>
      </c>
      <c r="R181" s="15">
        <f t="shared" si="10"/>
        <v>-9742.6045750000048</v>
      </c>
      <c r="X181" s="7"/>
    </row>
    <row r="182" spans="1:24" ht="13.8" x14ac:dyDescent="0.3">
      <c r="A182" s="46">
        <v>49109</v>
      </c>
      <c r="B182" s="47" t="s">
        <v>24</v>
      </c>
      <c r="C182" s="47" t="s">
        <v>41</v>
      </c>
      <c r="D182" s="47" t="s">
        <v>539</v>
      </c>
      <c r="E182" s="47" t="s">
        <v>118</v>
      </c>
      <c r="F182" s="47" t="s">
        <v>39</v>
      </c>
      <c r="G182" s="47" t="s">
        <v>42</v>
      </c>
      <c r="H182" s="46">
        <v>49109</v>
      </c>
      <c r="I182" s="48">
        <v>26481</v>
      </c>
      <c r="J182" s="47" t="s">
        <v>638</v>
      </c>
      <c r="K182" s="46">
        <v>0</v>
      </c>
      <c r="L182" s="50">
        <v>0</v>
      </c>
      <c r="M182" s="50">
        <v>0</v>
      </c>
      <c r="N182" s="50">
        <v>0</v>
      </c>
      <c r="O182" s="14">
        <v>2.1999999999999999E-2</v>
      </c>
      <c r="P182" s="55">
        <f t="shared" si="8"/>
        <v>0</v>
      </c>
      <c r="Q182" s="15">
        <f t="shared" si="9"/>
        <v>0</v>
      </c>
      <c r="R182" s="15">
        <f t="shared" si="10"/>
        <v>0</v>
      </c>
      <c r="X182" s="7"/>
    </row>
    <row r="183" spans="1:24" ht="13.8" x14ac:dyDescent="0.3">
      <c r="A183" s="46">
        <v>49112</v>
      </c>
      <c r="B183" s="47" t="s">
        <v>24</v>
      </c>
      <c r="C183" s="47" t="s">
        <v>41</v>
      </c>
      <c r="D183" s="47" t="s">
        <v>539</v>
      </c>
      <c r="E183" s="47" t="s">
        <v>119</v>
      </c>
      <c r="F183" s="47" t="s">
        <v>39</v>
      </c>
      <c r="G183" s="47" t="s">
        <v>42</v>
      </c>
      <c r="H183" s="46">
        <v>49112</v>
      </c>
      <c r="I183" s="48">
        <v>26481</v>
      </c>
      <c r="J183" s="47" t="s">
        <v>638</v>
      </c>
      <c r="K183" s="46">
        <v>0</v>
      </c>
      <c r="L183" s="50">
        <v>147266.76</v>
      </c>
      <c r="M183" s="50">
        <v>147266.76</v>
      </c>
      <c r="N183" s="50">
        <v>0</v>
      </c>
      <c r="O183" s="14">
        <v>2.1999999999999999E-2</v>
      </c>
      <c r="P183" s="55">
        <f t="shared" si="8"/>
        <v>4049.8359</v>
      </c>
      <c r="Q183" s="15">
        <f t="shared" si="9"/>
        <v>151316.59590000001</v>
      </c>
      <c r="R183" s="15">
        <f t="shared" si="10"/>
        <v>-4049.8359000000055</v>
      </c>
      <c r="X183" s="7"/>
    </row>
    <row r="184" spans="1:24" ht="13.8" x14ac:dyDescent="0.3">
      <c r="A184" s="46">
        <v>44038865</v>
      </c>
      <c r="B184" s="47" t="s">
        <v>24</v>
      </c>
      <c r="C184" s="47" t="s">
        <v>41</v>
      </c>
      <c r="D184" s="47" t="s">
        <v>539</v>
      </c>
      <c r="E184" s="47" t="s">
        <v>412</v>
      </c>
      <c r="F184" s="47" t="s">
        <v>39</v>
      </c>
      <c r="G184" s="47" t="s">
        <v>42</v>
      </c>
      <c r="H184" s="46">
        <v>44038865</v>
      </c>
      <c r="I184" s="48">
        <v>38018</v>
      </c>
      <c r="J184" s="47" t="s">
        <v>638</v>
      </c>
      <c r="K184" s="46">
        <v>1</v>
      </c>
      <c r="L184" s="50">
        <v>139635.10999999999</v>
      </c>
      <c r="M184" s="50">
        <v>63177.120000000003</v>
      </c>
      <c r="N184" s="50">
        <v>76457.990000000005</v>
      </c>
      <c r="O184" s="14">
        <v>2.1999999999999999E-2</v>
      </c>
      <c r="P184" s="55">
        <f t="shared" si="8"/>
        <v>3839.9655249999996</v>
      </c>
      <c r="Q184" s="15">
        <f t="shared" si="9"/>
        <v>67017.085525000002</v>
      </c>
      <c r="R184" s="15">
        <f t="shared" si="10"/>
        <v>72618.024474999984</v>
      </c>
      <c r="X184" s="7"/>
    </row>
    <row r="185" spans="1:24" ht="13.8" x14ac:dyDescent="0.3">
      <c r="A185" s="46">
        <v>49116</v>
      </c>
      <c r="B185" s="47" t="s">
        <v>24</v>
      </c>
      <c r="C185" s="47" t="s">
        <v>41</v>
      </c>
      <c r="D185" s="47" t="s">
        <v>540</v>
      </c>
      <c r="E185" s="47" t="s">
        <v>121</v>
      </c>
      <c r="F185" s="47" t="s">
        <v>39</v>
      </c>
      <c r="G185" s="47" t="s">
        <v>42</v>
      </c>
      <c r="H185" s="46">
        <v>49116</v>
      </c>
      <c r="I185" s="48">
        <v>26481</v>
      </c>
      <c r="J185" s="47" t="s">
        <v>638</v>
      </c>
      <c r="K185" s="46">
        <v>0</v>
      </c>
      <c r="L185" s="50">
        <v>0</v>
      </c>
      <c r="M185" s="50">
        <v>0</v>
      </c>
      <c r="N185" s="50">
        <v>0</v>
      </c>
      <c r="O185" s="14">
        <v>2.1999999999999999E-2</v>
      </c>
      <c r="P185" s="55">
        <f t="shared" si="8"/>
        <v>0</v>
      </c>
      <c r="Q185" s="15">
        <f t="shared" si="9"/>
        <v>0</v>
      </c>
      <c r="R185" s="15">
        <f t="shared" si="10"/>
        <v>0</v>
      </c>
      <c r="X185" s="7"/>
    </row>
    <row r="186" spans="1:24" ht="13.8" x14ac:dyDescent="0.3">
      <c r="A186" s="46">
        <v>49117</v>
      </c>
      <c r="B186" s="47" t="s">
        <v>24</v>
      </c>
      <c r="C186" s="47" t="s">
        <v>41</v>
      </c>
      <c r="D186" s="47" t="s">
        <v>540</v>
      </c>
      <c r="E186" s="47" t="s">
        <v>121</v>
      </c>
      <c r="F186" s="47" t="s">
        <v>39</v>
      </c>
      <c r="G186" s="47" t="s">
        <v>42</v>
      </c>
      <c r="H186" s="46">
        <v>49117</v>
      </c>
      <c r="I186" s="48">
        <v>33786</v>
      </c>
      <c r="J186" s="47" t="s">
        <v>638</v>
      </c>
      <c r="K186" s="49">
        <v>6467</v>
      </c>
      <c r="L186" s="50">
        <v>45665.88</v>
      </c>
      <c r="M186" s="50">
        <v>42699.96</v>
      </c>
      <c r="N186" s="50">
        <v>2965.92</v>
      </c>
      <c r="O186" s="14">
        <v>2.1999999999999999E-2</v>
      </c>
      <c r="P186" s="55">
        <f t="shared" si="8"/>
        <v>1255.8116999999997</v>
      </c>
      <c r="Q186" s="15">
        <f t="shared" si="9"/>
        <v>43955.771699999998</v>
      </c>
      <c r="R186" s="15">
        <f t="shared" si="10"/>
        <v>1710.1082999999999</v>
      </c>
      <c r="X186" s="7"/>
    </row>
    <row r="187" spans="1:24" ht="13.8" x14ac:dyDescent="0.3">
      <c r="A187" s="46">
        <v>49115</v>
      </c>
      <c r="B187" s="47" t="s">
        <v>24</v>
      </c>
      <c r="C187" s="47" t="s">
        <v>41</v>
      </c>
      <c r="D187" s="47" t="s">
        <v>540</v>
      </c>
      <c r="E187" s="47" t="s">
        <v>120</v>
      </c>
      <c r="F187" s="47" t="s">
        <v>39</v>
      </c>
      <c r="G187" s="47" t="s">
        <v>42</v>
      </c>
      <c r="H187" s="46">
        <v>49115</v>
      </c>
      <c r="I187" s="48">
        <v>26481</v>
      </c>
      <c r="J187" s="47" t="s">
        <v>638</v>
      </c>
      <c r="K187" s="46">
        <v>0</v>
      </c>
      <c r="L187" s="50">
        <v>354276.48</v>
      </c>
      <c r="M187" s="50">
        <v>354276.48</v>
      </c>
      <c r="N187" s="50">
        <v>0</v>
      </c>
      <c r="O187" s="14">
        <v>2.1999999999999999E-2</v>
      </c>
      <c r="P187" s="55">
        <f t="shared" si="8"/>
        <v>9742.6031999999977</v>
      </c>
      <c r="Q187" s="15">
        <f t="shared" si="9"/>
        <v>364019.08319999999</v>
      </c>
      <c r="R187" s="15">
        <f t="shared" si="10"/>
        <v>-9742.6032000000123</v>
      </c>
      <c r="X187" s="7"/>
    </row>
    <row r="188" spans="1:24" ht="13.8" x14ac:dyDescent="0.3">
      <c r="A188" s="46">
        <v>49118</v>
      </c>
      <c r="B188" s="47" t="s">
        <v>24</v>
      </c>
      <c r="C188" s="47" t="s">
        <v>41</v>
      </c>
      <c r="D188" s="47" t="s">
        <v>540</v>
      </c>
      <c r="E188" s="47" t="s">
        <v>122</v>
      </c>
      <c r="F188" s="47" t="s">
        <v>39</v>
      </c>
      <c r="G188" s="47" t="s">
        <v>42</v>
      </c>
      <c r="H188" s="46">
        <v>49118</v>
      </c>
      <c r="I188" s="48">
        <v>26481</v>
      </c>
      <c r="J188" s="47" t="s">
        <v>638</v>
      </c>
      <c r="K188" s="46">
        <v>0</v>
      </c>
      <c r="L188" s="50">
        <v>0</v>
      </c>
      <c r="M188" s="50">
        <v>0</v>
      </c>
      <c r="N188" s="50">
        <v>0</v>
      </c>
      <c r="O188" s="14">
        <v>2.1999999999999999E-2</v>
      </c>
      <c r="P188" s="55">
        <f t="shared" si="8"/>
        <v>0</v>
      </c>
      <c r="Q188" s="15">
        <f t="shared" si="9"/>
        <v>0</v>
      </c>
      <c r="R188" s="15">
        <f t="shared" si="10"/>
        <v>0</v>
      </c>
      <c r="X188" s="7"/>
    </row>
    <row r="189" spans="1:24" ht="13.8" x14ac:dyDescent="0.3">
      <c r="A189" s="46">
        <v>49119</v>
      </c>
      <c r="B189" s="47" t="s">
        <v>24</v>
      </c>
      <c r="C189" s="47" t="s">
        <v>41</v>
      </c>
      <c r="D189" s="47" t="s">
        <v>540</v>
      </c>
      <c r="E189" s="47" t="s">
        <v>123</v>
      </c>
      <c r="F189" s="47" t="s">
        <v>39</v>
      </c>
      <c r="G189" s="47" t="s">
        <v>42</v>
      </c>
      <c r="H189" s="46">
        <v>49119</v>
      </c>
      <c r="I189" s="48">
        <v>26481</v>
      </c>
      <c r="J189" s="47" t="s">
        <v>638</v>
      </c>
      <c r="K189" s="46">
        <v>0</v>
      </c>
      <c r="L189" s="50">
        <v>147266.76</v>
      </c>
      <c r="M189" s="50">
        <v>147266.76</v>
      </c>
      <c r="N189" s="50">
        <v>0</v>
      </c>
      <c r="O189" s="14">
        <v>2.1999999999999999E-2</v>
      </c>
      <c r="P189" s="55">
        <f t="shared" si="8"/>
        <v>4049.8359</v>
      </c>
      <c r="Q189" s="15">
        <f t="shared" si="9"/>
        <v>151316.59590000001</v>
      </c>
      <c r="R189" s="15">
        <f t="shared" si="10"/>
        <v>-4049.8359000000055</v>
      </c>
      <c r="X189" s="7"/>
    </row>
    <row r="190" spans="1:24" ht="13.8" x14ac:dyDescent="0.3">
      <c r="A190" s="46">
        <v>54353337</v>
      </c>
      <c r="B190" s="47" t="s">
        <v>24</v>
      </c>
      <c r="C190" s="47" t="s">
        <v>41</v>
      </c>
      <c r="D190" s="47" t="s">
        <v>540</v>
      </c>
      <c r="E190" s="47" t="s">
        <v>423</v>
      </c>
      <c r="F190" s="47" t="s">
        <v>39</v>
      </c>
      <c r="G190" s="47" t="s">
        <v>42</v>
      </c>
      <c r="H190" s="46">
        <v>54353337</v>
      </c>
      <c r="I190" s="48">
        <v>38292</v>
      </c>
      <c r="J190" s="47" t="s">
        <v>638</v>
      </c>
      <c r="K190" s="46">
        <v>1</v>
      </c>
      <c r="L190" s="50">
        <v>173864.85</v>
      </c>
      <c r="M190" s="50">
        <v>78664.179999999993</v>
      </c>
      <c r="N190" s="50">
        <v>95200.67</v>
      </c>
      <c r="O190" s="14">
        <v>2.1999999999999999E-2</v>
      </c>
      <c r="P190" s="55">
        <f t="shared" si="8"/>
        <v>4781.283375</v>
      </c>
      <c r="Q190" s="15">
        <f t="shared" si="9"/>
        <v>83445.463374999992</v>
      </c>
      <c r="R190" s="15">
        <f t="shared" si="10"/>
        <v>90419.386625000014</v>
      </c>
      <c r="X190" s="7"/>
    </row>
    <row r="191" spans="1:24" ht="13.8" x14ac:dyDescent="0.3">
      <c r="A191" s="46">
        <v>49121</v>
      </c>
      <c r="B191" s="47" t="s">
        <v>24</v>
      </c>
      <c r="C191" s="47" t="s">
        <v>41</v>
      </c>
      <c r="D191" s="47" t="s">
        <v>541</v>
      </c>
      <c r="E191" s="47" t="s">
        <v>125</v>
      </c>
      <c r="F191" s="47" t="s">
        <v>39</v>
      </c>
      <c r="G191" s="47" t="s">
        <v>42</v>
      </c>
      <c r="H191" s="46">
        <v>49121</v>
      </c>
      <c r="I191" s="48">
        <v>26481</v>
      </c>
      <c r="J191" s="47" t="s">
        <v>638</v>
      </c>
      <c r="K191" s="46">
        <v>0</v>
      </c>
      <c r="L191" s="50">
        <v>0</v>
      </c>
      <c r="M191" s="50">
        <v>0</v>
      </c>
      <c r="N191" s="50">
        <v>0</v>
      </c>
      <c r="O191" s="14">
        <v>2.1999999999999999E-2</v>
      </c>
      <c r="P191" s="55">
        <f t="shared" si="8"/>
        <v>0</v>
      </c>
      <c r="Q191" s="15">
        <f t="shared" si="9"/>
        <v>0</v>
      </c>
      <c r="R191" s="15">
        <f t="shared" si="10"/>
        <v>0</v>
      </c>
      <c r="X191" s="7"/>
    </row>
    <row r="192" spans="1:24" ht="13.8" x14ac:dyDescent="0.3">
      <c r="A192" s="46">
        <v>49122</v>
      </c>
      <c r="B192" s="47" t="s">
        <v>24</v>
      </c>
      <c r="C192" s="47" t="s">
        <v>41</v>
      </c>
      <c r="D192" s="47" t="s">
        <v>541</v>
      </c>
      <c r="E192" s="47" t="s">
        <v>125</v>
      </c>
      <c r="F192" s="47" t="s">
        <v>39</v>
      </c>
      <c r="G192" s="47" t="s">
        <v>42</v>
      </c>
      <c r="H192" s="46">
        <v>49122</v>
      </c>
      <c r="I192" s="48">
        <v>33786</v>
      </c>
      <c r="J192" s="47" t="s">
        <v>638</v>
      </c>
      <c r="K192" s="46">
        <v>0</v>
      </c>
      <c r="L192" s="50">
        <v>0</v>
      </c>
      <c r="M192" s="50">
        <v>0</v>
      </c>
      <c r="N192" s="50">
        <v>0</v>
      </c>
      <c r="O192" s="14">
        <v>2.1999999999999999E-2</v>
      </c>
      <c r="P192" s="55">
        <f t="shared" si="8"/>
        <v>0</v>
      </c>
      <c r="Q192" s="15">
        <f t="shared" si="9"/>
        <v>0</v>
      </c>
      <c r="R192" s="15">
        <f t="shared" si="10"/>
        <v>0</v>
      </c>
      <c r="X192" s="7"/>
    </row>
    <row r="193" spans="1:24" ht="13.8" x14ac:dyDescent="0.3">
      <c r="A193" s="46">
        <v>621906518</v>
      </c>
      <c r="B193" s="47" t="s">
        <v>24</v>
      </c>
      <c r="C193" s="47" t="s">
        <v>41</v>
      </c>
      <c r="D193" s="47" t="s">
        <v>541</v>
      </c>
      <c r="E193" s="47" t="s">
        <v>125</v>
      </c>
      <c r="F193" s="47" t="s">
        <v>39</v>
      </c>
      <c r="G193" s="47" t="s">
        <v>42</v>
      </c>
      <c r="H193" s="46">
        <v>621906518</v>
      </c>
      <c r="I193" s="48">
        <v>40513</v>
      </c>
      <c r="J193" s="47" t="s">
        <v>638</v>
      </c>
      <c r="K193" s="49">
        <v>6467</v>
      </c>
      <c r="L193" s="50">
        <v>87390.5</v>
      </c>
      <c r="M193" s="50">
        <v>18451.689999999999</v>
      </c>
      <c r="N193" s="50">
        <v>68938.81</v>
      </c>
      <c r="O193" s="14">
        <v>2.1999999999999999E-2</v>
      </c>
      <c r="P193" s="55">
        <f t="shared" si="8"/>
        <v>2403.23875</v>
      </c>
      <c r="Q193" s="15">
        <f t="shared" si="9"/>
        <v>20854.928749999999</v>
      </c>
      <c r="R193" s="15">
        <f t="shared" si="10"/>
        <v>66535.571250000008</v>
      </c>
      <c r="X193" s="7"/>
    </row>
    <row r="194" spans="1:24" ht="13.8" x14ac:dyDescent="0.3">
      <c r="A194" s="46">
        <v>49120</v>
      </c>
      <c r="B194" s="47" t="s">
        <v>24</v>
      </c>
      <c r="C194" s="47" t="s">
        <v>41</v>
      </c>
      <c r="D194" s="47" t="s">
        <v>541</v>
      </c>
      <c r="E194" s="47" t="s">
        <v>124</v>
      </c>
      <c r="F194" s="47" t="s">
        <v>39</v>
      </c>
      <c r="G194" s="47" t="s">
        <v>42</v>
      </c>
      <c r="H194" s="46">
        <v>49120</v>
      </c>
      <c r="I194" s="48">
        <v>26481</v>
      </c>
      <c r="J194" s="47" t="s">
        <v>638</v>
      </c>
      <c r="K194" s="46">
        <v>0</v>
      </c>
      <c r="L194" s="50">
        <v>335892.39</v>
      </c>
      <c r="M194" s="50">
        <v>335892.39</v>
      </c>
      <c r="N194" s="50">
        <v>0</v>
      </c>
      <c r="O194" s="14">
        <v>2.1999999999999999E-2</v>
      </c>
      <c r="P194" s="55">
        <f t="shared" si="8"/>
        <v>9237.0407250000007</v>
      </c>
      <c r="Q194" s="15">
        <f t="shared" si="9"/>
        <v>345129.43072500004</v>
      </c>
      <c r="R194" s="15">
        <f t="shared" si="10"/>
        <v>-9237.040725000028</v>
      </c>
      <c r="X194" s="7"/>
    </row>
    <row r="195" spans="1:24" ht="13.8" x14ac:dyDescent="0.3">
      <c r="A195" s="46">
        <v>49123</v>
      </c>
      <c r="B195" s="47" t="s">
        <v>24</v>
      </c>
      <c r="C195" s="47" t="s">
        <v>41</v>
      </c>
      <c r="D195" s="47" t="s">
        <v>541</v>
      </c>
      <c r="E195" s="47" t="s">
        <v>126</v>
      </c>
      <c r="F195" s="47" t="s">
        <v>39</v>
      </c>
      <c r="G195" s="47" t="s">
        <v>42</v>
      </c>
      <c r="H195" s="46">
        <v>49123</v>
      </c>
      <c r="I195" s="48">
        <v>26481</v>
      </c>
      <c r="J195" s="47" t="s">
        <v>638</v>
      </c>
      <c r="K195" s="46">
        <v>0</v>
      </c>
      <c r="L195" s="50">
        <v>0</v>
      </c>
      <c r="M195" s="50">
        <v>0</v>
      </c>
      <c r="N195" s="50">
        <v>0</v>
      </c>
      <c r="O195" s="14">
        <v>2.1999999999999999E-2</v>
      </c>
      <c r="P195" s="55">
        <f t="shared" si="8"/>
        <v>0</v>
      </c>
      <c r="Q195" s="15">
        <f t="shared" si="9"/>
        <v>0</v>
      </c>
      <c r="R195" s="15">
        <f t="shared" si="10"/>
        <v>0</v>
      </c>
      <c r="X195" s="7"/>
    </row>
    <row r="196" spans="1:24" ht="13.8" x14ac:dyDescent="0.3">
      <c r="A196" s="46">
        <v>49124</v>
      </c>
      <c r="B196" s="47" t="s">
        <v>24</v>
      </c>
      <c r="C196" s="47" t="s">
        <v>41</v>
      </c>
      <c r="D196" s="47" t="s">
        <v>541</v>
      </c>
      <c r="E196" s="47" t="s">
        <v>127</v>
      </c>
      <c r="F196" s="47" t="s">
        <v>39</v>
      </c>
      <c r="G196" s="47" t="s">
        <v>42</v>
      </c>
      <c r="H196" s="46">
        <v>49124</v>
      </c>
      <c r="I196" s="48">
        <v>26481</v>
      </c>
      <c r="J196" s="47" t="s">
        <v>638</v>
      </c>
      <c r="K196" s="46">
        <v>0</v>
      </c>
      <c r="L196" s="50">
        <v>147266.76</v>
      </c>
      <c r="M196" s="50">
        <v>147266.76</v>
      </c>
      <c r="N196" s="50">
        <v>0</v>
      </c>
      <c r="O196" s="14">
        <v>2.1999999999999999E-2</v>
      </c>
      <c r="P196" s="55">
        <f t="shared" si="8"/>
        <v>4049.8359</v>
      </c>
      <c r="Q196" s="15">
        <f t="shared" si="9"/>
        <v>151316.59590000001</v>
      </c>
      <c r="R196" s="15">
        <f t="shared" si="10"/>
        <v>-4049.8359000000055</v>
      </c>
      <c r="X196" s="7"/>
    </row>
    <row r="197" spans="1:24" ht="13.8" x14ac:dyDescent="0.3">
      <c r="A197" s="46">
        <v>60184550</v>
      </c>
      <c r="B197" s="47" t="s">
        <v>24</v>
      </c>
      <c r="C197" s="47" t="s">
        <v>41</v>
      </c>
      <c r="D197" s="47" t="s">
        <v>541</v>
      </c>
      <c r="E197" s="47" t="s">
        <v>425</v>
      </c>
      <c r="F197" s="47" t="s">
        <v>39</v>
      </c>
      <c r="G197" s="47" t="s">
        <v>42</v>
      </c>
      <c r="H197" s="46">
        <v>60184550</v>
      </c>
      <c r="I197" s="48">
        <v>38718</v>
      </c>
      <c r="J197" s="47" t="s">
        <v>638</v>
      </c>
      <c r="K197" s="46">
        <v>1</v>
      </c>
      <c r="L197" s="50">
        <v>176110</v>
      </c>
      <c r="M197" s="50">
        <v>65514.65</v>
      </c>
      <c r="N197" s="50">
        <v>110595.35</v>
      </c>
      <c r="O197" s="14">
        <v>2.1999999999999999E-2</v>
      </c>
      <c r="P197" s="55">
        <f t="shared" ref="P197:P260" si="11">L197*(O197/12)*15</f>
        <v>4843.0249999999996</v>
      </c>
      <c r="Q197" s="15">
        <f t="shared" si="9"/>
        <v>70357.675000000003</v>
      </c>
      <c r="R197" s="15">
        <f t="shared" si="10"/>
        <v>105752.325</v>
      </c>
      <c r="X197" s="7"/>
    </row>
    <row r="198" spans="1:24" ht="13.8" x14ac:dyDescent="0.3">
      <c r="A198" s="46">
        <v>817879</v>
      </c>
      <c r="B198" s="47" t="s">
        <v>24</v>
      </c>
      <c r="C198" s="47" t="s">
        <v>41</v>
      </c>
      <c r="D198" s="47" t="s">
        <v>516</v>
      </c>
      <c r="E198" s="47" t="s">
        <v>70</v>
      </c>
      <c r="F198" s="47" t="s">
        <v>39</v>
      </c>
      <c r="G198" s="47" t="s">
        <v>42</v>
      </c>
      <c r="H198" s="46">
        <v>817879</v>
      </c>
      <c r="I198" s="48">
        <v>31594</v>
      </c>
      <c r="J198" s="47" t="s">
        <v>638</v>
      </c>
      <c r="K198" s="46">
        <v>0</v>
      </c>
      <c r="L198" s="50">
        <v>0</v>
      </c>
      <c r="M198" s="50">
        <v>0</v>
      </c>
      <c r="N198" s="50">
        <v>0</v>
      </c>
      <c r="O198" s="14">
        <v>2.1999999999999999E-2</v>
      </c>
      <c r="P198" s="55">
        <f t="shared" si="11"/>
        <v>0</v>
      </c>
      <c r="Q198" s="15">
        <f t="shared" si="9"/>
        <v>0</v>
      </c>
      <c r="R198" s="15">
        <f t="shared" si="10"/>
        <v>0</v>
      </c>
      <c r="X198" s="7"/>
    </row>
    <row r="199" spans="1:24" ht="13.8" x14ac:dyDescent="0.3">
      <c r="A199" s="46">
        <v>817880</v>
      </c>
      <c r="B199" s="47" t="s">
        <v>24</v>
      </c>
      <c r="C199" s="47" t="s">
        <v>41</v>
      </c>
      <c r="D199" s="47" t="s">
        <v>516</v>
      </c>
      <c r="E199" s="47" t="s">
        <v>70</v>
      </c>
      <c r="F199" s="47" t="s">
        <v>39</v>
      </c>
      <c r="G199" s="47" t="s">
        <v>42</v>
      </c>
      <c r="H199" s="46">
        <v>817880</v>
      </c>
      <c r="I199" s="48">
        <v>33420</v>
      </c>
      <c r="J199" s="47" t="s">
        <v>638</v>
      </c>
      <c r="K199" s="46">
        <v>0</v>
      </c>
      <c r="L199" s="50">
        <v>0</v>
      </c>
      <c r="M199" s="50">
        <v>0</v>
      </c>
      <c r="N199" s="50">
        <v>0</v>
      </c>
      <c r="O199" s="14">
        <v>2.1999999999999999E-2</v>
      </c>
      <c r="P199" s="55">
        <f t="shared" si="11"/>
        <v>0</v>
      </c>
      <c r="Q199" s="15">
        <f t="shared" si="9"/>
        <v>0</v>
      </c>
      <c r="R199" s="15">
        <f t="shared" si="10"/>
        <v>0</v>
      </c>
      <c r="X199" s="7"/>
    </row>
    <row r="200" spans="1:24" ht="13.8" x14ac:dyDescent="0.3">
      <c r="A200" s="46">
        <v>817881</v>
      </c>
      <c r="B200" s="47" t="s">
        <v>24</v>
      </c>
      <c r="C200" s="47" t="s">
        <v>41</v>
      </c>
      <c r="D200" s="47" t="s">
        <v>516</v>
      </c>
      <c r="E200" s="47" t="s">
        <v>70</v>
      </c>
      <c r="F200" s="47" t="s">
        <v>39</v>
      </c>
      <c r="G200" s="47" t="s">
        <v>42</v>
      </c>
      <c r="H200" s="46">
        <v>817881</v>
      </c>
      <c r="I200" s="48">
        <v>33420</v>
      </c>
      <c r="J200" s="47" t="s">
        <v>638</v>
      </c>
      <c r="K200" s="46">
        <v>0</v>
      </c>
      <c r="L200" s="50">
        <v>0</v>
      </c>
      <c r="M200" s="50">
        <v>0</v>
      </c>
      <c r="N200" s="50">
        <v>0</v>
      </c>
      <c r="O200" s="14">
        <v>2.1999999999999999E-2</v>
      </c>
      <c r="P200" s="55">
        <f t="shared" si="11"/>
        <v>0</v>
      </c>
      <c r="Q200" s="15">
        <f t="shared" si="9"/>
        <v>0</v>
      </c>
      <c r="R200" s="15">
        <f t="shared" si="10"/>
        <v>0</v>
      </c>
      <c r="X200" s="7"/>
    </row>
    <row r="201" spans="1:24" ht="13.8" x14ac:dyDescent="0.3">
      <c r="A201" s="46">
        <v>817882</v>
      </c>
      <c r="B201" s="47" t="s">
        <v>24</v>
      </c>
      <c r="C201" s="47" t="s">
        <v>41</v>
      </c>
      <c r="D201" s="47" t="s">
        <v>516</v>
      </c>
      <c r="E201" s="47" t="s">
        <v>70</v>
      </c>
      <c r="F201" s="47" t="s">
        <v>39</v>
      </c>
      <c r="G201" s="47" t="s">
        <v>42</v>
      </c>
      <c r="H201" s="46">
        <v>817882</v>
      </c>
      <c r="I201" s="48">
        <v>33420</v>
      </c>
      <c r="J201" s="47" t="s">
        <v>638</v>
      </c>
      <c r="K201" s="46">
        <v>0</v>
      </c>
      <c r="L201" s="50">
        <v>0</v>
      </c>
      <c r="M201" s="50">
        <v>0</v>
      </c>
      <c r="N201" s="50">
        <v>0</v>
      </c>
      <c r="O201" s="14">
        <v>2.1999999999999999E-2</v>
      </c>
      <c r="P201" s="55">
        <f t="shared" si="11"/>
        <v>0</v>
      </c>
      <c r="Q201" s="15">
        <f t="shared" si="9"/>
        <v>0</v>
      </c>
      <c r="R201" s="15">
        <f t="shared" si="10"/>
        <v>0</v>
      </c>
      <c r="X201" s="7"/>
    </row>
    <row r="202" spans="1:24" ht="13.8" x14ac:dyDescent="0.3">
      <c r="A202" s="46">
        <v>817883</v>
      </c>
      <c r="B202" s="47" t="s">
        <v>24</v>
      </c>
      <c r="C202" s="47" t="s">
        <v>41</v>
      </c>
      <c r="D202" s="47" t="s">
        <v>516</v>
      </c>
      <c r="E202" s="47" t="s">
        <v>70</v>
      </c>
      <c r="F202" s="47" t="s">
        <v>39</v>
      </c>
      <c r="G202" s="47" t="s">
        <v>42</v>
      </c>
      <c r="H202" s="46">
        <v>817883</v>
      </c>
      <c r="I202" s="48">
        <v>33786</v>
      </c>
      <c r="J202" s="47" t="s">
        <v>638</v>
      </c>
      <c r="K202" s="46">
        <v>0</v>
      </c>
      <c r="L202" s="50">
        <v>0</v>
      </c>
      <c r="M202" s="50">
        <v>0</v>
      </c>
      <c r="N202" s="50">
        <v>0</v>
      </c>
      <c r="O202" s="14">
        <v>2.1999999999999999E-2</v>
      </c>
      <c r="P202" s="55">
        <f t="shared" si="11"/>
        <v>0</v>
      </c>
      <c r="Q202" s="15">
        <f t="shared" si="9"/>
        <v>0</v>
      </c>
      <c r="R202" s="15">
        <f t="shared" si="10"/>
        <v>0</v>
      </c>
      <c r="X202" s="7"/>
    </row>
    <row r="203" spans="1:24" ht="13.8" x14ac:dyDescent="0.3">
      <c r="A203" s="46">
        <v>817884</v>
      </c>
      <c r="B203" s="47" t="s">
        <v>24</v>
      </c>
      <c r="C203" s="47" t="s">
        <v>41</v>
      </c>
      <c r="D203" s="47" t="s">
        <v>516</v>
      </c>
      <c r="E203" s="47" t="s">
        <v>70</v>
      </c>
      <c r="F203" s="47" t="s">
        <v>39</v>
      </c>
      <c r="G203" s="47" t="s">
        <v>42</v>
      </c>
      <c r="H203" s="46">
        <v>817884</v>
      </c>
      <c r="I203" s="48">
        <v>33786</v>
      </c>
      <c r="J203" s="47" t="s">
        <v>638</v>
      </c>
      <c r="K203" s="46">
        <v>0</v>
      </c>
      <c r="L203" s="50">
        <v>0</v>
      </c>
      <c r="M203" s="50">
        <v>0</v>
      </c>
      <c r="N203" s="50">
        <v>0</v>
      </c>
      <c r="O203" s="14">
        <v>2.1999999999999999E-2</v>
      </c>
      <c r="P203" s="55">
        <f t="shared" si="11"/>
        <v>0</v>
      </c>
      <c r="Q203" s="15">
        <f t="shared" si="9"/>
        <v>0</v>
      </c>
      <c r="R203" s="15">
        <f t="shared" si="10"/>
        <v>0</v>
      </c>
      <c r="X203" s="7"/>
    </row>
    <row r="204" spans="1:24" ht="13.8" x14ac:dyDescent="0.3">
      <c r="A204" s="46">
        <v>817885</v>
      </c>
      <c r="B204" s="47" t="s">
        <v>24</v>
      </c>
      <c r="C204" s="47" t="s">
        <v>41</v>
      </c>
      <c r="D204" s="47" t="s">
        <v>516</v>
      </c>
      <c r="E204" s="47" t="s">
        <v>70</v>
      </c>
      <c r="F204" s="47" t="s">
        <v>39</v>
      </c>
      <c r="G204" s="47" t="s">
        <v>42</v>
      </c>
      <c r="H204" s="46">
        <v>817885</v>
      </c>
      <c r="I204" s="48">
        <v>33786</v>
      </c>
      <c r="J204" s="47" t="s">
        <v>638</v>
      </c>
      <c r="K204" s="46">
        <v>0</v>
      </c>
      <c r="L204" s="50">
        <v>0</v>
      </c>
      <c r="M204" s="50">
        <v>0</v>
      </c>
      <c r="N204" s="50">
        <v>0</v>
      </c>
      <c r="O204" s="14">
        <v>2.1999999999999999E-2</v>
      </c>
      <c r="P204" s="55">
        <f t="shared" si="11"/>
        <v>0</v>
      </c>
      <c r="Q204" s="15">
        <f t="shared" si="9"/>
        <v>0</v>
      </c>
      <c r="R204" s="15">
        <f t="shared" si="10"/>
        <v>0</v>
      </c>
      <c r="X204" s="7"/>
    </row>
    <row r="205" spans="1:24" ht="13.8" x14ac:dyDescent="0.3">
      <c r="A205" s="46">
        <v>817886</v>
      </c>
      <c r="B205" s="47" t="s">
        <v>24</v>
      </c>
      <c r="C205" s="47" t="s">
        <v>41</v>
      </c>
      <c r="D205" s="47" t="s">
        <v>516</v>
      </c>
      <c r="E205" s="47" t="s">
        <v>70</v>
      </c>
      <c r="F205" s="47" t="s">
        <v>39</v>
      </c>
      <c r="G205" s="47" t="s">
        <v>42</v>
      </c>
      <c r="H205" s="46">
        <v>817886</v>
      </c>
      <c r="I205" s="48">
        <v>33786</v>
      </c>
      <c r="J205" s="47" t="s">
        <v>638</v>
      </c>
      <c r="K205" s="46">
        <v>0</v>
      </c>
      <c r="L205" s="50">
        <v>0</v>
      </c>
      <c r="M205" s="50">
        <v>0</v>
      </c>
      <c r="N205" s="50">
        <v>0</v>
      </c>
      <c r="O205" s="14">
        <v>2.1999999999999999E-2</v>
      </c>
      <c r="P205" s="55">
        <f t="shared" si="11"/>
        <v>0</v>
      </c>
      <c r="Q205" s="15">
        <f t="shared" si="9"/>
        <v>0</v>
      </c>
      <c r="R205" s="15">
        <f t="shared" si="10"/>
        <v>0</v>
      </c>
      <c r="X205" s="7"/>
    </row>
    <row r="206" spans="1:24" ht="13.8" x14ac:dyDescent="0.3">
      <c r="A206" s="46">
        <v>817887</v>
      </c>
      <c r="B206" s="47" t="s">
        <v>24</v>
      </c>
      <c r="C206" s="47" t="s">
        <v>41</v>
      </c>
      <c r="D206" s="47" t="s">
        <v>516</v>
      </c>
      <c r="E206" s="47" t="s">
        <v>70</v>
      </c>
      <c r="F206" s="47" t="s">
        <v>39</v>
      </c>
      <c r="G206" s="47" t="s">
        <v>42</v>
      </c>
      <c r="H206" s="46">
        <v>817887</v>
      </c>
      <c r="I206" s="48">
        <v>34151</v>
      </c>
      <c r="J206" s="47" t="s">
        <v>638</v>
      </c>
      <c r="K206" s="46">
        <v>0</v>
      </c>
      <c r="L206" s="50">
        <v>0</v>
      </c>
      <c r="M206" s="50">
        <v>0</v>
      </c>
      <c r="N206" s="50">
        <v>0</v>
      </c>
      <c r="O206" s="14">
        <v>2.1999999999999999E-2</v>
      </c>
      <c r="P206" s="55">
        <f t="shared" si="11"/>
        <v>0</v>
      </c>
      <c r="Q206" s="15">
        <f t="shared" si="9"/>
        <v>0</v>
      </c>
      <c r="R206" s="15">
        <f t="shared" si="10"/>
        <v>0</v>
      </c>
      <c r="X206" s="7"/>
    </row>
    <row r="207" spans="1:24" ht="13.8" x14ac:dyDescent="0.3">
      <c r="A207" s="46">
        <v>817888</v>
      </c>
      <c r="B207" s="47" t="s">
        <v>24</v>
      </c>
      <c r="C207" s="47" t="s">
        <v>41</v>
      </c>
      <c r="D207" s="47" t="s">
        <v>516</v>
      </c>
      <c r="E207" s="47" t="s">
        <v>70</v>
      </c>
      <c r="F207" s="47" t="s">
        <v>39</v>
      </c>
      <c r="G207" s="47" t="s">
        <v>42</v>
      </c>
      <c r="H207" s="46">
        <v>817888</v>
      </c>
      <c r="I207" s="48">
        <v>34151</v>
      </c>
      <c r="J207" s="47" t="s">
        <v>638</v>
      </c>
      <c r="K207" s="46">
        <v>0</v>
      </c>
      <c r="L207" s="50">
        <v>0</v>
      </c>
      <c r="M207" s="50">
        <v>0</v>
      </c>
      <c r="N207" s="50">
        <v>0</v>
      </c>
      <c r="O207" s="14">
        <v>2.1999999999999999E-2</v>
      </c>
      <c r="P207" s="55">
        <f t="shared" si="11"/>
        <v>0</v>
      </c>
      <c r="Q207" s="15">
        <f t="shared" si="9"/>
        <v>0</v>
      </c>
      <c r="R207" s="15">
        <f t="shared" si="10"/>
        <v>0</v>
      </c>
      <c r="X207" s="7"/>
    </row>
    <row r="208" spans="1:24" ht="13.8" x14ac:dyDescent="0.3">
      <c r="A208" s="46">
        <v>817889</v>
      </c>
      <c r="B208" s="47" t="s">
        <v>24</v>
      </c>
      <c r="C208" s="47" t="s">
        <v>41</v>
      </c>
      <c r="D208" s="47" t="s">
        <v>516</v>
      </c>
      <c r="E208" s="47" t="s">
        <v>70</v>
      </c>
      <c r="F208" s="47" t="s">
        <v>39</v>
      </c>
      <c r="G208" s="47" t="s">
        <v>42</v>
      </c>
      <c r="H208" s="46">
        <v>817889</v>
      </c>
      <c r="I208" s="48">
        <v>34151</v>
      </c>
      <c r="J208" s="47" t="s">
        <v>638</v>
      </c>
      <c r="K208" s="46">
        <v>0</v>
      </c>
      <c r="L208" s="50">
        <v>0</v>
      </c>
      <c r="M208" s="50">
        <v>0</v>
      </c>
      <c r="N208" s="50">
        <v>0</v>
      </c>
      <c r="O208" s="14">
        <v>2.1999999999999999E-2</v>
      </c>
      <c r="P208" s="55">
        <f t="shared" si="11"/>
        <v>0</v>
      </c>
      <c r="Q208" s="15">
        <f t="shared" si="9"/>
        <v>0</v>
      </c>
      <c r="R208" s="15">
        <f t="shared" si="10"/>
        <v>0</v>
      </c>
      <c r="X208" s="7"/>
    </row>
    <row r="209" spans="1:24" ht="13.8" x14ac:dyDescent="0.3">
      <c r="A209" s="46">
        <v>41194468</v>
      </c>
      <c r="B209" s="47" t="s">
        <v>24</v>
      </c>
      <c r="C209" s="47" t="s">
        <v>41</v>
      </c>
      <c r="D209" s="47" t="s">
        <v>516</v>
      </c>
      <c r="E209" s="47" t="s">
        <v>70</v>
      </c>
      <c r="F209" s="47" t="s">
        <v>39</v>
      </c>
      <c r="G209" s="47" t="s">
        <v>42</v>
      </c>
      <c r="H209" s="46">
        <v>41194468</v>
      </c>
      <c r="I209" s="48">
        <v>38018</v>
      </c>
      <c r="J209" s="47" t="s">
        <v>638</v>
      </c>
      <c r="K209" s="46">
        <v>0</v>
      </c>
      <c r="L209" s="50">
        <v>0</v>
      </c>
      <c r="M209" s="50">
        <v>0</v>
      </c>
      <c r="N209" s="50">
        <v>0</v>
      </c>
      <c r="O209" s="14">
        <v>2.1999999999999999E-2</v>
      </c>
      <c r="P209" s="55">
        <f t="shared" si="11"/>
        <v>0</v>
      </c>
      <c r="Q209" s="15">
        <f t="shared" si="9"/>
        <v>0</v>
      </c>
      <c r="R209" s="15">
        <f t="shared" si="10"/>
        <v>0</v>
      </c>
      <c r="X209" s="7"/>
    </row>
    <row r="210" spans="1:24" ht="13.8" x14ac:dyDescent="0.3">
      <c r="A210" s="46">
        <v>49154475</v>
      </c>
      <c r="B210" s="47" t="s">
        <v>24</v>
      </c>
      <c r="C210" s="47" t="s">
        <v>41</v>
      </c>
      <c r="D210" s="47" t="s">
        <v>516</v>
      </c>
      <c r="E210" s="47" t="s">
        <v>70</v>
      </c>
      <c r="F210" s="47" t="s">
        <v>39</v>
      </c>
      <c r="G210" s="47" t="s">
        <v>42</v>
      </c>
      <c r="H210" s="46">
        <v>49154475</v>
      </c>
      <c r="I210" s="48">
        <v>38292</v>
      </c>
      <c r="J210" s="47" t="s">
        <v>638</v>
      </c>
      <c r="K210" s="46">
        <v>0</v>
      </c>
      <c r="L210" s="50">
        <v>0</v>
      </c>
      <c r="M210" s="50">
        <v>0</v>
      </c>
      <c r="N210" s="50">
        <v>0</v>
      </c>
      <c r="O210" s="14">
        <v>2.1999999999999999E-2</v>
      </c>
      <c r="P210" s="55">
        <f t="shared" si="11"/>
        <v>0</v>
      </c>
      <c r="Q210" s="15">
        <f t="shared" si="9"/>
        <v>0</v>
      </c>
      <c r="R210" s="15">
        <f t="shared" si="10"/>
        <v>0</v>
      </c>
      <c r="X210" s="7"/>
    </row>
    <row r="211" spans="1:24" ht="13.8" x14ac:dyDescent="0.3">
      <c r="A211" s="46">
        <v>59526624</v>
      </c>
      <c r="B211" s="47" t="s">
        <v>24</v>
      </c>
      <c r="C211" s="47" t="s">
        <v>41</v>
      </c>
      <c r="D211" s="47" t="s">
        <v>516</v>
      </c>
      <c r="E211" s="47" t="s">
        <v>70</v>
      </c>
      <c r="F211" s="47" t="s">
        <v>39</v>
      </c>
      <c r="G211" s="47" t="s">
        <v>42</v>
      </c>
      <c r="H211" s="46">
        <v>59526624</v>
      </c>
      <c r="I211" s="48">
        <v>38718</v>
      </c>
      <c r="J211" s="47" t="s">
        <v>638</v>
      </c>
      <c r="K211" s="46">
        <v>0</v>
      </c>
      <c r="L211" s="50">
        <v>0</v>
      </c>
      <c r="M211" s="50">
        <v>0</v>
      </c>
      <c r="N211" s="50">
        <v>0</v>
      </c>
      <c r="O211" s="14">
        <v>2.1999999999999999E-2</v>
      </c>
      <c r="P211" s="55">
        <f t="shared" si="11"/>
        <v>0</v>
      </c>
      <c r="Q211" s="15">
        <f t="shared" si="9"/>
        <v>0</v>
      </c>
      <c r="R211" s="15">
        <f t="shared" si="10"/>
        <v>0</v>
      </c>
      <c r="X211" s="7"/>
    </row>
    <row r="212" spans="1:24" ht="13.8" x14ac:dyDescent="0.3">
      <c r="A212" s="46">
        <v>64337170</v>
      </c>
      <c r="B212" s="47" t="s">
        <v>24</v>
      </c>
      <c r="C212" s="47" t="s">
        <v>41</v>
      </c>
      <c r="D212" s="47" t="s">
        <v>516</v>
      </c>
      <c r="E212" s="47" t="s">
        <v>70</v>
      </c>
      <c r="F212" s="47" t="s">
        <v>39</v>
      </c>
      <c r="G212" s="47" t="s">
        <v>42</v>
      </c>
      <c r="H212" s="46">
        <v>64337170</v>
      </c>
      <c r="I212" s="48">
        <v>38869</v>
      </c>
      <c r="J212" s="47" t="s">
        <v>638</v>
      </c>
      <c r="K212" s="46">
        <v>0</v>
      </c>
      <c r="L212" s="50">
        <v>0</v>
      </c>
      <c r="M212" s="50">
        <v>0</v>
      </c>
      <c r="N212" s="50">
        <v>0</v>
      </c>
      <c r="O212" s="14">
        <v>2.1999999999999999E-2</v>
      </c>
      <c r="P212" s="55">
        <f t="shared" si="11"/>
        <v>0</v>
      </c>
      <c r="Q212" s="15">
        <f t="shared" si="9"/>
        <v>0</v>
      </c>
      <c r="R212" s="15">
        <f t="shared" si="10"/>
        <v>0</v>
      </c>
      <c r="X212" s="7"/>
    </row>
    <row r="213" spans="1:24" ht="13.8" x14ac:dyDescent="0.3">
      <c r="A213" s="46">
        <v>70358689</v>
      </c>
      <c r="B213" s="47" t="s">
        <v>24</v>
      </c>
      <c r="C213" s="47" t="s">
        <v>41</v>
      </c>
      <c r="D213" s="47" t="s">
        <v>516</v>
      </c>
      <c r="E213" s="47" t="s">
        <v>70</v>
      </c>
      <c r="F213" s="47" t="s">
        <v>39</v>
      </c>
      <c r="G213" s="47" t="s">
        <v>42</v>
      </c>
      <c r="H213" s="46">
        <v>70358689</v>
      </c>
      <c r="I213" s="48">
        <v>39052</v>
      </c>
      <c r="J213" s="47" t="s">
        <v>638</v>
      </c>
      <c r="K213" s="46">
        <v>0</v>
      </c>
      <c r="L213" s="50">
        <v>0</v>
      </c>
      <c r="M213" s="50">
        <v>0</v>
      </c>
      <c r="N213" s="50">
        <v>0</v>
      </c>
      <c r="O213" s="14">
        <v>2.1999999999999999E-2</v>
      </c>
      <c r="P213" s="55">
        <f t="shared" si="11"/>
        <v>0</v>
      </c>
      <c r="Q213" s="15">
        <f t="shared" si="9"/>
        <v>0</v>
      </c>
      <c r="R213" s="15">
        <f t="shared" si="10"/>
        <v>0</v>
      </c>
      <c r="X213" s="7"/>
    </row>
    <row r="214" spans="1:24" ht="13.8" x14ac:dyDescent="0.3">
      <c r="A214" s="46">
        <v>101835117</v>
      </c>
      <c r="B214" s="47" t="s">
        <v>24</v>
      </c>
      <c r="C214" s="47" t="s">
        <v>41</v>
      </c>
      <c r="D214" s="47" t="s">
        <v>516</v>
      </c>
      <c r="E214" s="47" t="s">
        <v>70</v>
      </c>
      <c r="F214" s="47" t="s">
        <v>39</v>
      </c>
      <c r="G214" s="47" t="s">
        <v>42</v>
      </c>
      <c r="H214" s="46">
        <v>101835117</v>
      </c>
      <c r="I214" s="48">
        <v>40483</v>
      </c>
      <c r="J214" s="47" t="s">
        <v>638</v>
      </c>
      <c r="K214" s="46">
        <v>0</v>
      </c>
      <c r="L214" s="50">
        <v>0</v>
      </c>
      <c r="M214" s="50">
        <v>0</v>
      </c>
      <c r="N214" s="50">
        <v>0</v>
      </c>
      <c r="O214" s="14">
        <v>2.1999999999999999E-2</v>
      </c>
      <c r="P214" s="55">
        <f t="shared" si="11"/>
        <v>0</v>
      </c>
      <c r="Q214" s="15">
        <f t="shared" si="9"/>
        <v>0</v>
      </c>
      <c r="R214" s="15">
        <f t="shared" si="10"/>
        <v>0</v>
      </c>
      <c r="X214" s="7"/>
    </row>
    <row r="215" spans="1:24" ht="13.8" x14ac:dyDescent="0.3">
      <c r="A215" s="46">
        <v>102328199</v>
      </c>
      <c r="B215" s="47" t="s">
        <v>24</v>
      </c>
      <c r="C215" s="47" t="s">
        <v>41</v>
      </c>
      <c r="D215" s="47" t="s">
        <v>516</v>
      </c>
      <c r="E215" s="47" t="s">
        <v>70</v>
      </c>
      <c r="F215" s="47" t="s">
        <v>39</v>
      </c>
      <c r="G215" s="47" t="s">
        <v>42</v>
      </c>
      <c r="H215" s="46">
        <v>102328199</v>
      </c>
      <c r="I215" s="48">
        <v>40513</v>
      </c>
      <c r="J215" s="47" t="s">
        <v>638</v>
      </c>
      <c r="K215" s="46">
        <v>0</v>
      </c>
      <c r="L215" s="50">
        <v>0</v>
      </c>
      <c r="M215" s="50">
        <v>0</v>
      </c>
      <c r="N215" s="50">
        <v>0</v>
      </c>
      <c r="O215" s="14">
        <v>2.1999999999999999E-2</v>
      </c>
      <c r="P215" s="55">
        <f t="shared" si="11"/>
        <v>0</v>
      </c>
      <c r="Q215" s="15">
        <f t="shared" si="9"/>
        <v>0</v>
      </c>
      <c r="R215" s="15">
        <f t="shared" si="10"/>
        <v>0</v>
      </c>
      <c r="X215" s="7"/>
    </row>
    <row r="216" spans="1:24" ht="13.8" x14ac:dyDescent="0.3">
      <c r="A216" s="46">
        <v>102328267</v>
      </c>
      <c r="B216" s="47" t="s">
        <v>24</v>
      </c>
      <c r="C216" s="47" t="s">
        <v>41</v>
      </c>
      <c r="D216" s="47" t="s">
        <v>516</v>
      </c>
      <c r="E216" s="47" t="s">
        <v>70</v>
      </c>
      <c r="F216" s="47" t="s">
        <v>39</v>
      </c>
      <c r="G216" s="47" t="s">
        <v>42</v>
      </c>
      <c r="H216" s="46">
        <v>102328267</v>
      </c>
      <c r="I216" s="48">
        <v>40513</v>
      </c>
      <c r="J216" s="47" t="s">
        <v>638</v>
      </c>
      <c r="K216" s="46">
        <v>0</v>
      </c>
      <c r="L216" s="50">
        <v>0</v>
      </c>
      <c r="M216" s="50">
        <v>0</v>
      </c>
      <c r="N216" s="50">
        <v>0</v>
      </c>
      <c r="O216" s="14">
        <v>2.1999999999999999E-2</v>
      </c>
      <c r="P216" s="55">
        <f t="shared" si="11"/>
        <v>0</v>
      </c>
      <c r="Q216" s="15">
        <f t="shared" si="9"/>
        <v>0</v>
      </c>
      <c r="R216" s="15">
        <f t="shared" si="10"/>
        <v>0</v>
      </c>
      <c r="X216" s="7"/>
    </row>
    <row r="217" spans="1:24" ht="13.8" x14ac:dyDescent="0.3">
      <c r="A217" s="46">
        <v>102789570</v>
      </c>
      <c r="B217" s="47" t="s">
        <v>24</v>
      </c>
      <c r="C217" s="47" t="s">
        <v>41</v>
      </c>
      <c r="D217" s="47" t="s">
        <v>516</v>
      </c>
      <c r="E217" s="47" t="s">
        <v>70</v>
      </c>
      <c r="F217" s="47" t="s">
        <v>39</v>
      </c>
      <c r="G217" s="47" t="s">
        <v>42</v>
      </c>
      <c r="H217" s="46">
        <v>102789570</v>
      </c>
      <c r="I217" s="48">
        <v>40513</v>
      </c>
      <c r="J217" s="47" t="s">
        <v>638</v>
      </c>
      <c r="K217" s="46">
        <v>0</v>
      </c>
      <c r="L217" s="50">
        <v>0</v>
      </c>
      <c r="M217" s="50">
        <v>0</v>
      </c>
      <c r="N217" s="50">
        <v>0</v>
      </c>
      <c r="O217" s="14">
        <v>2.1999999999999999E-2</v>
      </c>
      <c r="P217" s="55">
        <f t="shared" si="11"/>
        <v>0</v>
      </c>
      <c r="Q217" s="15">
        <f t="shared" si="9"/>
        <v>0</v>
      </c>
      <c r="R217" s="15">
        <f t="shared" si="10"/>
        <v>0</v>
      </c>
      <c r="X217" s="7"/>
    </row>
    <row r="218" spans="1:24" ht="13.8" x14ac:dyDescent="0.3">
      <c r="A218" s="46">
        <v>102794378</v>
      </c>
      <c r="B218" s="47" t="s">
        <v>24</v>
      </c>
      <c r="C218" s="47" t="s">
        <v>41</v>
      </c>
      <c r="D218" s="47" t="s">
        <v>516</v>
      </c>
      <c r="E218" s="47" t="s">
        <v>70</v>
      </c>
      <c r="F218" s="47" t="s">
        <v>39</v>
      </c>
      <c r="G218" s="47" t="s">
        <v>42</v>
      </c>
      <c r="H218" s="46">
        <v>102794378</v>
      </c>
      <c r="I218" s="48">
        <v>40513</v>
      </c>
      <c r="J218" s="47" t="s">
        <v>638</v>
      </c>
      <c r="K218" s="46">
        <v>0</v>
      </c>
      <c r="L218" s="50">
        <v>0</v>
      </c>
      <c r="M218" s="50">
        <v>0</v>
      </c>
      <c r="N218" s="50">
        <v>0</v>
      </c>
      <c r="O218" s="14">
        <v>2.1999999999999999E-2</v>
      </c>
      <c r="P218" s="55">
        <f t="shared" si="11"/>
        <v>0</v>
      </c>
      <c r="Q218" s="15">
        <f t="shared" ref="Q218:Q281" si="12">M218+P218</f>
        <v>0</v>
      </c>
      <c r="R218" s="15">
        <f t="shared" ref="R218:R281" si="13">L218-Q218</f>
        <v>0</v>
      </c>
      <c r="X218" s="7"/>
    </row>
    <row r="219" spans="1:24" ht="13.8" x14ac:dyDescent="0.3">
      <c r="A219" s="46">
        <v>624808890</v>
      </c>
      <c r="B219" s="47" t="s">
        <v>24</v>
      </c>
      <c r="C219" s="47" t="s">
        <v>41</v>
      </c>
      <c r="D219" s="47" t="s">
        <v>516</v>
      </c>
      <c r="E219" s="47" t="s">
        <v>70</v>
      </c>
      <c r="F219" s="47" t="s">
        <v>39</v>
      </c>
      <c r="G219" s="47" t="s">
        <v>42</v>
      </c>
      <c r="H219" s="46">
        <v>624808890</v>
      </c>
      <c r="I219" s="48">
        <v>40817</v>
      </c>
      <c r="J219" s="47" t="s">
        <v>638</v>
      </c>
      <c r="K219" s="46">
        <v>0</v>
      </c>
      <c r="L219" s="50">
        <v>0</v>
      </c>
      <c r="M219" s="50">
        <v>0</v>
      </c>
      <c r="N219" s="50">
        <v>0</v>
      </c>
      <c r="O219" s="14">
        <v>2.1999999999999999E-2</v>
      </c>
      <c r="P219" s="55">
        <f t="shared" si="11"/>
        <v>0</v>
      </c>
      <c r="Q219" s="15">
        <f t="shared" si="12"/>
        <v>0</v>
      </c>
      <c r="R219" s="15">
        <f t="shared" si="13"/>
        <v>0</v>
      </c>
      <c r="X219" s="7"/>
    </row>
    <row r="220" spans="1:24" ht="13.8" x14ac:dyDescent="0.3">
      <c r="A220" s="46">
        <v>626076939</v>
      </c>
      <c r="B220" s="47" t="s">
        <v>24</v>
      </c>
      <c r="C220" s="47" t="s">
        <v>41</v>
      </c>
      <c r="D220" s="47" t="s">
        <v>516</v>
      </c>
      <c r="E220" s="47" t="s">
        <v>70</v>
      </c>
      <c r="F220" s="47" t="s">
        <v>39</v>
      </c>
      <c r="G220" s="47" t="s">
        <v>42</v>
      </c>
      <c r="H220" s="46">
        <v>626076939</v>
      </c>
      <c r="I220" s="48">
        <v>40848</v>
      </c>
      <c r="J220" s="47" t="s">
        <v>638</v>
      </c>
      <c r="K220" s="46">
        <v>0</v>
      </c>
      <c r="L220" s="50">
        <v>0</v>
      </c>
      <c r="M220" s="50">
        <v>0</v>
      </c>
      <c r="N220" s="50">
        <v>0</v>
      </c>
      <c r="O220" s="14">
        <v>2.1999999999999999E-2</v>
      </c>
      <c r="P220" s="55">
        <f t="shared" si="11"/>
        <v>0</v>
      </c>
      <c r="Q220" s="15">
        <f t="shared" si="12"/>
        <v>0</v>
      </c>
      <c r="R220" s="15">
        <f t="shared" si="13"/>
        <v>0</v>
      </c>
      <c r="X220" s="7"/>
    </row>
    <row r="221" spans="1:24" ht="13.8" x14ac:dyDescent="0.3">
      <c r="A221" s="46">
        <v>631261025</v>
      </c>
      <c r="B221" s="47" t="s">
        <v>24</v>
      </c>
      <c r="C221" s="47" t="s">
        <v>41</v>
      </c>
      <c r="D221" s="47" t="s">
        <v>516</v>
      </c>
      <c r="E221" s="47" t="s">
        <v>70</v>
      </c>
      <c r="F221" s="47" t="s">
        <v>39</v>
      </c>
      <c r="G221" s="47" t="s">
        <v>42</v>
      </c>
      <c r="H221" s="46">
        <v>631261025</v>
      </c>
      <c r="I221" s="48">
        <v>40969</v>
      </c>
      <c r="J221" s="47" t="s">
        <v>638</v>
      </c>
      <c r="K221" s="46">
        <v>0</v>
      </c>
      <c r="L221" s="50">
        <v>0</v>
      </c>
      <c r="M221" s="50">
        <v>0</v>
      </c>
      <c r="N221" s="50">
        <v>0</v>
      </c>
      <c r="O221" s="14">
        <v>2.1999999999999999E-2</v>
      </c>
      <c r="P221" s="55">
        <f t="shared" si="11"/>
        <v>0</v>
      </c>
      <c r="Q221" s="15">
        <f t="shared" si="12"/>
        <v>0</v>
      </c>
      <c r="R221" s="15">
        <f t="shared" si="13"/>
        <v>0</v>
      </c>
      <c r="X221" s="7"/>
    </row>
    <row r="222" spans="1:24" ht="13.8" x14ac:dyDescent="0.3">
      <c r="A222" s="46">
        <v>637001251</v>
      </c>
      <c r="B222" s="47" t="s">
        <v>24</v>
      </c>
      <c r="C222" s="47" t="s">
        <v>41</v>
      </c>
      <c r="D222" s="47" t="s">
        <v>516</v>
      </c>
      <c r="E222" s="47" t="s">
        <v>70</v>
      </c>
      <c r="F222" s="47" t="s">
        <v>39</v>
      </c>
      <c r="G222" s="47" t="s">
        <v>42</v>
      </c>
      <c r="H222" s="46">
        <v>637001251</v>
      </c>
      <c r="I222" s="48">
        <v>41183</v>
      </c>
      <c r="J222" s="47" t="s">
        <v>638</v>
      </c>
      <c r="K222" s="46">
        <v>0</v>
      </c>
      <c r="L222" s="50">
        <v>0</v>
      </c>
      <c r="M222" s="50">
        <v>0</v>
      </c>
      <c r="N222" s="50">
        <v>0</v>
      </c>
      <c r="O222" s="14">
        <v>2.1999999999999999E-2</v>
      </c>
      <c r="P222" s="55">
        <f t="shared" si="11"/>
        <v>0</v>
      </c>
      <c r="Q222" s="15">
        <f t="shared" si="12"/>
        <v>0</v>
      </c>
      <c r="R222" s="15">
        <f t="shared" si="13"/>
        <v>0</v>
      </c>
      <c r="X222" s="7"/>
    </row>
    <row r="223" spans="1:24" ht="13.8" x14ac:dyDescent="0.3">
      <c r="A223" s="46">
        <v>639860554</v>
      </c>
      <c r="B223" s="47" t="s">
        <v>24</v>
      </c>
      <c r="C223" s="47" t="s">
        <v>41</v>
      </c>
      <c r="D223" s="47" t="s">
        <v>516</v>
      </c>
      <c r="E223" s="47" t="s">
        <v>70</v>
      </c>
      <c r="F223" s="47" t="s">
        <v>39</v>
      </c>
      <c r="G223" s="47" t="s">
        <v>42</v>
      </c>
      <c r="H223" s="46">
        <v>639860554</v>
      </c>
      <c r="I223" s="48">
        <v>41183</v>
      </c>
      <c r="J223" s="47" t="s">
        <v>638</v>
      </c>
      <c r="K223" s="46">
        <v>0</v>
      </c>
      <c r="L223" s="50">
        <v>0</v>
      </c>
      <c r="M223" s="50">
        <v>0</v>
      </c>
      <c r="N223" s="50">
        <v>0</v>
      </c>
      <c r="O223" s="14">
        <v>2.1999999999999999E-2</v>
      </c>
      <c r="P223" s="55">
        <f t="shared" si="11"/>
        <v>0</v>
      </c>
      <c r="Q223" s="15">
        <f t="shared" si="12"/>
        <v>0</v>
      </c>
      <c r="R223" s="15">
        <f t="shared" si="13"/>
        <v>0</v>
      </c>
      <c r="X223" s="7"/>
    </row>
    <row r="224" spans="1:24" ht="13.8" x14ac:dyDescent="0.3">
      <c r="A224" s="46">
        <v>640490891</v>
      </c>
      <c r="B224" s="47" t="s">
        <v>24</v>
      </c>
      <c r="C224" s="47" t="s">
        <v>41</v>
      </c>
      <c r="D224" s="47" t="s">
        <v>516</v>
      </c>
      <c r="E224" s="47" t="s">
        <v>70</v>
      </c>
      <c r="F224" s="47" t="s">
        <v>39</v>
      </c>
      <c r="G224" s="47" t="s">
        <v>42</v>
      </c>
      <c r="H224" s="46">
        <v>640490891</v>
      </c>
      <c r="I224" s="48">
        <v>41306</v>
      </c>
      <c r="J224" s="47" t="s">
        <v>638</v>
      </c>
      <c r="K224" s="46">
        <v>0</v>
      </c>
      <c r="L224" s="50">
        <v>0</v>
      </c>
      <c r="M224" s="50">
        <v>0</v>
      </c>
      <c r="N224" s="50">
        <v>0</v>
      </c>
      <c r="O224" s="14">
        <v>2.1999999999999999E-2</v>
      </c>
      <c r="P224" s="55">
        <f t="shared" si="11"/>
        <v>0</v>
      </c>
      <c r="Q224" s="15">
        <f t="shared" si="12"/>
        <v>0</v>
      </c>
      <c r="R224" s="15">
        <f t="shared" si="13"/>
        <v>0</v>
      </c>
      <c r="X224" s="7"/>
    </row>
    <row r="225" spans="1:24" ht="13.8" x14ac:dyDescent="0.3">
      <c r="A225" s="46">
        <v>640518705</v>
      </c>
      <c r="B225" s="47" t="s">
        <v>24</v>
      </c>
      <c r="C225" s="47" t="s">
        <v>41</v>
      </c>
      <c r="D225" s="47" t="s">
        <v>516</v>
      </c>
      <c r="E225" s="47" t="s">
        <v>70</v>
      </c>
      <c r="F225" s="47" t="s">
        <v>39</v>
      </c>
      <c r="G225" s="47" t="s">
        <v>42</v>
      </c>
      <c r="H225" s="46">
        <v>640518705</v>
      </c>
      <c r="I225" s="48">
        <v>41183</v>
      </c>
      <c r="J225" s="47" t="s">
        <v>638</v>
      </c>
      <c r="K225" s="46">
        <v>0</v>
      </c>
      <c r="L225" s="50">
        <v>0</v>
      </c>
      <c r="M225" s="50">
        <v>0</v>
      </c>
      <c r="N225" s="50">
        <v>0</v>
      </c>
      <c r="O225" s="14">
        <v>2.1999999999999999E-2</v>
      </c>
      <c r="P225" s="55">
        <f t="shared" si="11"/>
        <v>0</v>
      </c>
      <c r="Q225" s="15">
        <f t="shared" si="12"/>
        <v>0</v>
      </c>
      <c r="R225" s="15">
        <f t="shared" si="13"/>
        <v>0</v>
      </c>
      <c r="X225" s="7"/>
    </row>
    <row r="226" spans="1:24" ht="13.8" x14ac:dyDescent="0.3">
      <c r="A226" s="46">
        <v>641580552</v>
      </c>
      <c r="B226" s="47" t="s">
        <v>24</v>
      </c>
      <c r="C226" s="47" t="s">
        <v>41</v>
      </c>
      <c r="D226" s="47" t="s">
        <v>516</v>
      </c>
      <c r="E226" s="47" t="s">
        <v>70</v>
      </c>
      <c r="F226" s="47" t="s">
        <v>39</v>
      </c>
      <c r="G226" s="47" t="s">
        <v>42</v>
      </c>
      <c r="H226" s="46">
        <v>641580552</v>
      </c>
      <c r="I226" s="48">
        <v>41306</v>
      </c>
      <c r="J226" s="47" t="s">
        <v>638</v>
      </c>
      <c r="K226" s="46">
        <v>0</v>
      </c>
      <c r="L226" s="50">
        <v>0</v>
      </c>
      <c r="M226" s="50">
        <v>0</v>
      </c>
      <c r="N226" s="50">
        <v>0</v>
      </c>
      <c r="O226" s="14">
        <v>2.1999999999999999E-2</v>
      </c>
      <c r="P226" s="55">
        <f t="shared" si="11"/>
        <v>0</v>
      </c>
      <c r="Q226" s="15">
        <f t="shared" si="12"/>
        <v>0</v>
      </c>
      <c r="R226" s="15">
        <f t="shared" si="13"/>
        <v>0</v>
      </c>
      <c r="X226" s="7"/>
    </row>
    <row r="227" spans="1:24" ht="13.8" x14ac:dyDescent="0.3">
      <c r="A227" s="46">
        <v>641583399</v>
      </c>
      <c r="B227" s="47" t="s">
        <v>24</v>
      </c>
      <c r="C227" s="47" t="s">
        <v>41</v>
      </c>
      <c r="D227" s="47" t="s">
        <v>516</v>
      </c>
      <c r="E227" s="47" t="s">
        <v>70</v>
      </c>
      <c r="F227" s="47" t="s">
        <v>39</v>
      </c>
      <c r="G227" s="47" t="s">
        <v>42</v>
      </c>
      <c r="H227" s="46">
        <v>641583399</v>
      </c>
      <c r="I227" s="48">
        <v>41183</v>
      </c>
      <c r="J227" s="47" t="s">
        <v>638</v>
      </c>
      <c r="K227" s="46">
        <v>0</v>
      </c>
      <c r="L227" s="50">
        <v>0</v>
      </c>
      <c r="M227" s="50">
        <v>0</v>
      </c>
      <c r="N227" s="50">
        <v>0</v>
      </c>
      <c r="O227" s="14">
        <v>2.1999999999999999E-2</v>
      </c>
      <c r="P227" s="55">
        <f t="shared" si="11"/>
        <v>0</v>
      </c>
      <c r="Q227" s="15">
        <f t="shared" si="12"/>
        <v>0</v>
      </c>
      <c r="R227" s="15">
        <f t="shared" si="13"/>
        <v>0</v>
      </c>
      <c r="X227" s="7"/>
    </row>
    <row r="228" spans="1:24" ht="13.8" x14ac:dyDescent="0.3">
      <c r="A228" s="46">
        <v>653202359</v>
      </c>
      <c r="B228" s="47" t="s">
        <v>24</v>
      </c>
      <c r="C228" s="47" t="s">
        <v>41</v>
      </c>
      <c r="D228" s="47" t="s">
        <v>516</v>
      </c>
      <c r="E228" s="47" t="s">
        <v>70</v>
      </c>
      <c r="F228" s="47" t="s">
        <v>39</v>
      </c>
      <c r="G228" s="47" t="s">
        <v>42</v>
      </c>
      <c r="H228" s="46">
        <v>653202359</v>
      </c>
      <c r="I228" s="48">
        <v>41579</v>
      </c>
      <c r="J228" s="47" t="s">
        <v>638</v>
      </c>
      <c r="K228" s="46">
        <v>0</v>
      </c>
      <c r="L228" s="50">
        <v>0</v>
      </c>
      <c r="M228" s="50">
        <v>0</v>
      </c>
      <c r="N228" s="50">
        <v>0</v>
      </c>
      <c r="O228" s="14">
        <v>2.1999999999999999E-2</v>
      </c>
      <c r="P228" s="55">
        <f t="shared" si="11"/>
        <v>0</v>
      </c>
      <c r="Q228" s="15">
        <f t="shared" si="12"/>
        <v>0</v>
      </c>
      <c r="R228" s="15">
        <f t="shared" si="13"/>
        <v>0</v>
      </c>
      <c r="X228" s="7"/>
    </row>
    <row r="229" spans="1:24" ht="13.8" x14ac:dyDescent="0.3">
      <c r="A229" s="46">
        <v>653206631</v>
      </c>
      <c r="B229" s="47" t="s">
        <v>24</v>
      </c>
      <c r="C229" s="47" t="s">
        <v>41</v>
      </c>
      <c r="D229" s="47" t="s">
        <v>516</v>
      </c>
      <c r="E229" s="47" t="s">
        <v>70</v>
      </c>
      <c r="F229" s="47" t="s">
        <v>39</v>
      </c>
      <c r="G229" s="47" t="s">
        <v>42</v>
      </c>
      <c r="H229" s="46">
        <v>653206631</v>
      </c>
      <c r="I229" s="48">
        <v>41579</v>
      </c>
      <c r="J229" s="47" t="s">
        <v>638</v>
      </c>
      <c r="K229" s="46">
        <v>1</v>
      </c>
      <c r="L229" s="50">
        <v>6617.64</v>
      </c>
      <c r="M229" s="50">
        <v>598.82000000000005</v>
      </c>
      <c r="N229" s="50">
        <v>6018.82</v>
      </c>
      <c r="O229" s="14">
        <v>2.1999999999999999E-2</v>
      </c>
      <c r="P229" s="55">
        <f t="shared" si="11"/>
        <v>181.98510000000002</v>
      </c>
      <c r="Q229" s="15">
        <f t="shared" si="12"/>
        <v>780.80510000000004</v>
      </c>
      <c r="R229" s="15">
        <f t="shared" si="13"/>
        <v>5836.8348999999998</v>
      </c>
      <c r="X229" s="7"/>
    </row>
    <row r="230" spans="1:24" ht="13.8" x14ac:dyDescent="0.3">
      <c r="A230" s="46">
        <v>660085340</v>
      </c>
      <c r="B230" s="47" t="s">
        <v>24</v>
      </c>
      <c r="C230" s="47" t="s">
        <v>41</v>
      </c>
      <c r="D230" s="47" t="s">
        <v>516</v>
      </c>
      <c r="E230" s="47" t="s">
        <v>70</v>
      </c>
      <c r="F230" s="47" t="s">
        <v>39</v>
      </c>
      <c r="G230" s="47" t="s">
        <v>42</v>
      </c>
      <c r="H230" s="46">
        <v>660085340</v>
      </c>
      <c r="I230" s="48">
        <v>41699</v>
      </c>
      <c r="J230" s="47" t="s">
        <v>638</v>
      </c>
      <c r="K230" s="46">
        <v>1</v>
      </c>
      <c r="L230" s="50">
        <v>26987.8</v>
      </c>
      <c r="M230" s="50">
        <v>1356.72</v>
      </c>
      <c r="N230" s="50">
        <v>25631.08</v>
      </c>
      <c r="O230" s="14">
        <v>2.1999999999999999E-2</v>
      </c>
      <c r="P230" s="55">
        <f t="shared" si="11"/>
        <v>742.16449999999998</v>
      </c>
      <c r="Q230" s="15">
        <f t="shared" si="12"/>
        <v>2098.8845000000001</v>
      </c>
      <c r="R230" s="15">
        <f t="shared" si="13"/>
        <v>24888.915499999999</v>
      </c>
      <c r="X230" s="7"/>
    </row>
    <row r="231" spans="1:24" ht="13.8" x14ac:dyDescent="0.3">
      <c r="A231" s="46">
        <v>675339598</v>
      </c>
      <c r="B231" s="47" t="s">
        <v>24</v>
      </c>
      <c r="C231" s="47" t="s">
        <v>41</v>
      </c>
      <c r="D231" s="47" t="s">
        <v>516</v>
      </c>
      <c r="E231" s="47" t="s">
        <v>70</v>
      </c>
      <c r="F231" s="47" t="s">
        <v>39</v>
      </c>
      <c r="G231" s="47" t="s">
        <v>42</v>
      </c>
      <c r="H231" s="46">
        <v>675339598</v>
      </c>
      <c r="I231" s="48">
        <v>41974</v>
      </c>
      <c r="J231" s="47" t="s">
        <v>638</v>
      </c>
      <c r="K231" s="46">
        <v>1</v>
      </c>
      <c r="L231" s="50">
        <v>153324.35</v>
      </c>
      <c r="M231" s="50">
        <v>7707.86</v>
      </c>
      <c r="N231" s="50">
        <v>145616.49</v>
      </c>
      <c r="O231" s="14">
        <v>2.1999999999999999E-2</v>
      </c>
      <c r="P231" s="55">
        <f t="shared" si="11"/>
        <v>4216.4196250000005</v>
      </c>
      <c r="Q231" s="15">
        <f t="shared" si="12"/>
        <v>11924.279624999999</v>
      </c>
      <c r="R231" s="15">
        <f t="shared" si="13"/>
        <v>141400.07037500001</v>
      </c>
      <c r="X231" s="7"/>
    </row>
    <row r="232" spans="1:24" ht="13.8" x14ac:dyDescent="0.3">
      <c r="A232" s="46">
        <v>679000386</v>
      </c>
      <c r="B232" s="47" t="s">
        <v>24</v>
      </c>
      <c r="C232" s="47" t="s">
        <v>41</v>
      </c>
      <c r="D232" s="47" t="s">
        <v>516</v>
      </c>
      <c r="E232" s="47" t="s">
        <v>70</v>
      </c>
      <c r="F232" s="47" t="s">
        <v>39</v>
      </c>
      <c r="G232" s="47" t="s">
        <v>42</v>
      </c>
      <c r="H232" s="46">
        <v>679000386</v>
      </c>
      <c r="I232" s="48">
        <v>41974</v>
      </c>
      <c r="J232" s="47" t="s">
        <v>638</v>
      </c>
      <c r="K232" s="46">
        <v>1</v>
      </c>
      <c r="L232" s="50">
        <v>836.66</v>
      </c>
      <c r="M232" s="50">
        <v>42.06</v>
      </c>
      <c r="N232" s="50">
        <v>794.6</v>
      </c>
      <c r="O232" s="14">
        <v>2.1999999999999999E-2</v>
      </c>
      <c r="P232" s="55">
        <f t="shared" si="11"/>
        <v>23.008149999999997</v>
      </c>
      <c r="Q232" s="15">
        <f t="shared" si="12"/>
        <v>65.068150000000003</v>
      </c>
      <c r="R232" s="15">
        <f t="shared" si="13"/>
        <v>771.59185000000002</v>
      </c>
      <c r="X232" s="7"/>
    </row>
    <row r="233" spans="1:24" ht="13.8" x14ac:dyDescent="0.3">
      <c r="A233" s="46">
        <v>692667050</v>
      </c>
      <c r="B233" s="47" t="s">
        <v>24</v>
      </c>
      <c r="C233" s="47" t="s">
        <v>41</v>
      </c>
      <c r="D233" s="47" t="s">
        <v>516</v>
      </c>
      <c r="E233" s="47" t="s">
        <v>70</v>
      </c>
      <c r="F233" s="47" t="s">
        <v>39</v>
      </c>
      <c r="G233" s="47" t="s">
        <v>42</v>
      </c>
      <c r="H233" s="46">
        <v>692667050</v>
      </c>
      <c r="I233" s="48">
        <v>42248</v>
      </c>
      <c r="J233" s="47" t="s">
        <v>638</v>
      </c>
      <c r="K233" s="46">
        <v>1</v>
      </c>
      <c r="L233" s="50">
        <v>10611.36</v>
      </c>
      <c r="M233" s="50">
        <v>160.03</v>
      </c>
      <c r="N233" s="50">
        <v>10451.33</v>
      </c>
      <c r="O233" s="14">
        <v>2.1999999999999999E-2</v>
      </c>
      <c r="P233" s="55">
        <f t="shared" si="11"/>
        <v>291.81240000000003</v>
      </c>
      <c r="Q233" s="15">
        <f t="shared" si="12"/>
        <v>451.8424</v>
      </c>
      <c r="R233" s="15">
        <f t="shared" si="13"/>
        <v>10159.517600000001</v>
      </c>
      <c r="X233" s="7"/>
    </row>
    <row r="234" spans="1:24" ht="13.8" x14ac:dyDescent="0.3">
      <c r="A234" s="46">
        <v>49487</v>
      </c>
      <c r="B234" s="47" t="s">
        <v>24</v>
      </c>
      <c r="C234" s="47" t="s">
        <v>41</v>
      </c>
      <c r="D234" s="47" t="s">
        <v>521</v>
      </c>
      <c r="E234" s="47" t="s">
        <v>152</v>
      </c>
      <c r="F234" s="47" t="s">
        <v>39</v>
      </c>
      <c r="G234" s="47" t="s">
        <v>42</v>
      </c>
      <c r="H234" s="46">
        <v>49487</v>
      </c>
      <c r="I234" s="48">
        <v>27942</v>
      </c>
      <c r="J234" s="47" t="s">
        <v>638</v>
      </c>
      <c r="K234" s="46">
        <v>0</v>
      </c>
      <c r="L234" s="50">
        <v>0</v>
      </c>
      <c r="M234" s="50">
        <v>0</v>
      </c>
      <c r="N234" s="50">
        <v>0</v>
      </c>
      <c r="O234" s="14">
        <v>2.1999999999999999E-2</v>
      </c>
      <c r="P234" s="55">
        <f t="shared" si="11"/>
        <v>0</v>
      </c>
      <c r="Q234" s="15">
        <f t="shared" si="12"/>
        <v>0</v>
      </c>
      <c r="R234" s="15">
        <f t="shared" si="13"/>
        <v>0</v>
      </c>
      <c r="X234" s="7"/>
    </row>
    <row r="235" spans="1:24" ht="13.8" x14ac:dyDescent="0.3">
      <c r="A235" s="46">
        <v>48936</v>
      </c>
      <c r="B235" s="47" t="s">
        <v>24</v>
      </c>
      <c r="C235" s="47" t="s">
        <v>41</v>
      </c>
      <c r="D235" s="47" t="s">
        <v>517</v>
      </c>
      <c r="E235" s="47" t="s">
        <v>22</v>
      </c>
      <c r="F235" s="47" t="s">
        <v>39</v>
      </c>
      <c r="G235" s="47" t="s">
        <v>42</v>
      </c>
      <c r="H235" s="46">
        <v>48936</v>
      </c>
      <c r="I235" s="48">
        <v>25750</v>
      </c>
      <c r="J235" s="47" t="s">
        <v>638</v>
      </c>
      <c r="K235" s="46">
        <v>0</v>
      </c>
      <c r="L235" s="50">
        <v>0</v>
      </c>
      <c r="M235" s="50">
        <v>0</v>
      </c>
      <c r="N235" s="50">
        <v>0</v>
      </c>
      <c r="O235" s="14">
        <v>2.1999999999999999E-2</v>
      </c>
      <c r="P235" s="55">
        <f t="shared" si="11"/>
        <v>0</v>
      </c>
      <c r="Q235" s="15">
        <f t="shared" si="12"/>
        <v>0</v>
      </c>
      <c r="R235" s="15">
        <f t="shared" si="13"/>
        <v>0</v>
      </c>
      <c r="X235" s="7"/>
    </row>
    <row r="236" spans="1:24" ht="13.8" x14ac:dyDescent="0.3">
      <c r="A236" s="46">
        <v>48937</v>
      </c>
      <c r="B236" s="47" t="s">
        <v>24</v>
      </c>
      <c r="C236" s="47" t="s">
        <v>41</v>
      </c>
      <c r="D236" s="47" t="s">
        <v>517</v>
      </c>
      <c r="E236" s="47" t="s">
        <v>22</v>
      </c>
      <c r="F236" s="47" t="s">
        <v>39</v>
      </c>
      <c r="G236" s="47" t="s">
        <v>42</v>
      </c>
      <c r="H236" s="46">
        <v>48937</v>
      </c>
      <c r="I236" s="48">
        <v>26481</v>
      </c>
      <c r="J236" s="47" t="s">
        <v>638</v>
      </c>
      <c r="K236" s="46">
        <v>0</v>
      </c>
      <c r="L236" s="50">
        <v>0</v>
      </c>
      <c r="M236" s="50">
        <v>0</v>
      </c>
      <c r="N236" s="50">
        <v>0</v>
      </c>
      <c r="O236" s="14">
        <v>2.1999999999999999E-2</v>
      </c>
      <c r="P236" s="55">
        <f t="shared" si="11"/>
        <v>0</v>
      </c>
      <c r="Q236" s="15">
        <f t="shared" si="12"/>
        <v>0</v>
      </c>
      <c r="R236" s="15">
        <f t="shared" si="13"/>
        <v>0</v>
      </c>
      <c r="X236" s="7"/>
    </row>
    <row r="237" spans="1:24" ht="13.8" x14ac:dyDescent="0.3">
      <c r="A237" s="46">
        <v>48938</v>
      </c>
      <c r="B237" s="47" t="s">
        <v>24</v>
      </c>
      <c r="C237" s="47" t="s">
        <v>41</v>
      </c>
      <c r="D237" s="47" t="s">
        <v>517</v>
      </c>
      <c r="E237" s="47" t="s">
        <v>22</v>
      </c>
      <c r="F237" s="47" t="s">
        <v>39</v>
      </c>
      <c r="G237" s="47" t="s">
        <v>42</v>
      </c>
      <c r="H237" s="46">
        <v>48938</v>
      </c>
      <c r="I237" s="48">
        <v>27211</v>
      </c>
      <c r="J237" s="47" t="s">
        <v>638</v>
      </c>
      <c r="K237" s="46">
        <v>0</v>
      </c>
      <c r="L237" s="50">
        <v>0</v>
      </c>
      <c r="M237" s="50">
        <v>0</v>
      </c>
      <c r="N237" s="50">
        <v>0</v>
      </c>
      <c r="O237" s="14">
        <v>2.1999999999999999E-2</v>
      </c>
      <c r="P237" s="55">
        <f t="shared" si="11"/>
        <v>0</v>
      </c>
      <c r="Q237" s="15">
        <f t="shared" si="12"/>
        <v>0</v>
      </c>
      <c r="R237" s="15">
        <f t="shared" si="13"/>
        <v>0</v>
      </c>
      <c r="X237" s="7"/>
    </row>
    <row r="238" spans="1:24" ht="13.8" x14ac:dyDescent="0.3">
      <c r="A238" s="46">
        <v>48939</v>
      </c>
      <c r="B238" s="47" t="s">
        <v>24</v>
      </c>
      <c r="C238" s="47" t="s">
        <v>41</v>
      </c>
      <c r="D238" s="47" t="s">
        <v>517</v>
      </c>
      <c r="E238" s="47" t="s">
        <v>22</v>
      </c>
      <c r="F238" s="47" t="s">
        <v>39</v>
      </c>
      <c r="G238" s="47" t="s">
        <v>42</v>
      </c>
      <c r="H238" s="46">
        <v>48939</v>
      </c>
      <c r="I238" s="48">
        <v>27942</v>
      </c>
      <c r="J238" s="47" t="s">
        <v>638</v>
      </c>
      <c r="K238" s="46">
        <v>0</v>
      </c>
      <c r="L238" s="50">
        <v>0</v>
      </c>
      <c r="M238" s="50">
        <v>0</v>
      </c>
      <c r="N238" s="50">
        <v>0</v>
      </c>
      <c r="O238" s="14">
        <v>2.1999999999999999E-2</v>
      </c>
      <c r="P238" s="55">
        <f t="shared" si="11"/>
        <v>0</v>
      </c>
      <c r="Q238" s="15">
        <f t="shared" si="12"/>
        <v>0</v>
      </c>
      <c r="R238" s="15">
        <f t="shared" si="13"/>
        <v>0</v>
      </c>
      <c r="X238" s="7"/>
    </row>
    <row r="239" spans="1:24" ht="13.8" x14ac:dyDescent="0.3">
      <c r="A239" s="46">
        <v>48940</v>
      </c>
      <c r="B239" s="47" t="s">
        <v>24</v>
      </c>
      <c r="C239" s="47" t="s">
        <v>41</v>
      </c>
      <c r="D239" s="47" t="s">
        <v>517</v>
      </c>
      <c r="E239" s="47" t="s">
        <v>22</v>
      </c>
      <c r="F239" s="47" t="s">
        <v>39</v>
      </c>
      <c r="G239" s="47" t="s">
        <v>42</v>
      </c>
      <c r="H239" s="46">
        <v>48940</v>
      </c>
      <c r="I239" s="48">
        <v>28307</v>
      </c>
      <c r="J239" s="47" t="s">
        <v>638</v>
      </c>
      <c r="K239" s="46">
        <v>0</v>
      </c>
      <c r="L239" s="50">
        <v>0</v>
      </c>
      <c r="M239" s="50">
        <v>0</v>
      </c>
      <c r="N239" s="50">
        <v>0</v>
      </c>
      <c r="O239" s="14">
        <v>2.1999999999999999E-2</v>
      </c>
      <c r="P239" s="55">
        <f t="shared" si="11"/>
        <v>0</v>
      </c>
      <c r="Q239" s="15">
        <f t="shared" si="12"/>
        <v>0</v>
      </c>
      <c r="R239" s="15">
        <f t="shared" si="13"/>
        <v>0</v>
      </c>
      <c r="X239" s="7"/>
    </row>
    <row r="240" spans="1:24" ht="13.8" x14ac:dyDescent="0.3">
      <c r="A240" s="46">
        <v>48941</v>
      </c>
      <c r="B240" s="47" t="s">
        <v>24</v>
      </c>
      <c r="C240" s="47" t="s">
        <v>41</v>
      </c>
      <c r="D240" s="47" t="s">
        <v>517</v>
      </c>
      <c r="E240" s="47" t="s">
        <v>22</v>
      </c>
      <c r="F240" s="47" t="s">
        <v>39</v>
      </c>
      <c r="G240" s="47" t="s">
        <v>42</v>
      </c>
      <c r="H240" s="46">
        <v>48941</v>
      </c>
      <c r="I240" s="48">
        <v>28672</v>
      </c>
      <c r="J240" s="47" t="s">
        <v>638</v>
      </c>
      <c r="K240" s="46">
        <v>0</v>
      </c>
      <c r="L240" s="50">
        <v>0</v>
      </c>
      <c r="M240" s="50">
        <v>0</v>
      </c>
      <c r="N240" s="50">
        <v>0</v>
      </c>
      <c r="O240" s="14">
        <v>2.1999999999999999E-2</v>
      </c>
      <c r="P240" s="55">
        <f t="shared" si="11"/>
        <v>0</v>
      </c>
      <c r="Q240" s="15">
        <f t="shared" si="12"/>
        <v>0</v>
      </c>
      <c r="R240" s="15">
        <f t="shared" si="13"/>
        <v>0</v>
      </c>
      <c r="X240" s="7"/>
    </row>
    <row r="241" spans="1:24" ht="13.8" x14ac:dyDescent="0.3">
      <c r="A241" s="46">
        <v>48942</v>
      </c>
      <c r="B241" s="47" t="s">
        <v>24</v>
      </c>
      <c r="C241" s="47" t="s">
        <v>41</v>
      </c>
      <c r="D241" s="47" t="s">
        <v>517</v>
      </c>
      <c r="E241" s="47" t="s">
        <v>22</v>
      </c>
      <c r="F241" s="47" t="s">
        <v>39</v>
      </c>
      <c r="G241" s="47" t="s">
        <v>42</v>
      </c>
      <c r="H241" s="46">
        <v>48942</v>
      </c>
      <c r="I241" s="48">
        <v>29037</v>
      </c>
      <c r="J241" s="47" t="s">
        <v>638</v>
      </c>
      <c r="K241" s="46">
        <v>0</v>
      </c>
      <c r="L241" s="50">
        <v>0</v>
      </c>
      <c r="M241" s="50">
        <v>0</v>
      </c>
      <c r="N241" s="50">
        <v>0</v>
      </c>
      <c r="O241" s="14">
        <v>2.1999999999999999E-2</v>
      </c>
      <c r="P241" s="55">
        <f t="shared" si="11"/>
        <v>0</v>
      </c>
      <c r="Q241" s="15">
        <f t="shared" si="12"/>
        <v>0</v>
      </c>
      <c r="R241" s="15">
        <f t="shared" si="13"/>
        <v>0</v>
      </c>
      <c r="X241" s="7"/>
    </row>
    <row r="242" spans="1:24" ht="13.8" x14ac:dyDescent="0.3">
      <c r="A242" s="46">
        <v>48943</v>
      </c>
      <c r="B242" s="47" t="s">
        <v>24</v>
      </c>
      <c r="C242" s="47" t="s">
        <v>41</v>
      </c>
      <c r="D242" s="47" t="s">
        <v>517</v>
      </c>
      <c r="E242" s="47" t="s">
        <v>22</v>
      </c>
      <c r="F242" s="47" t="s">
        <v>39</v>
      </c>
      <c r="G242" s="47" t="s">
        <v>42</v>
      </c>
      <c r="H242" s="46">
        <v>48943</v>
      </c>
      <c r="I242" s="48">
        <v>29768</v>
      </c>
      <c r="J242" s="47" t="s">
        <v>638</v>
      </c>
      <c r="K242" s="46">
        <v>0</v>
      </c>
      <c r="L242" s="50">
        <v>0</v>
      </c>
      <c r="M242" s="50">
        <v>0</v>
      </c>
      <c r="N242" s="50">
        <v>0</v>
      </c>
      <c r="O242" s="14">
        <v>2.1999999999999999E-2</v>
      </c>
      <c r="P242" s="55">
        <f t="shared" si="11"/>
        <v>0</v>
      </c>
      <c r="Q242" s="15">
        <f t="shared" si="12"/>
        <v>0</v>
      </c>
      <c r="R242" s="15">
        <f t="shared" si="13"/>
        <v>0</v>
      </c>
      <c r="X242" s="7"/>
    </row>
    <row r="243" spans="1:24" ht="13.8" x14ac:dyDescent="0.3">
      <c r="A243" s="46">
        <v>48944</v>
      </c>
      <c r="B243" s="47" t="s">
        <v>24</v>
      </c>
      <c r="C243" s="47" t="s">
        <v>41</v>
      </c>
      <c r="D243" s="47" t="s">
        <v>517</v>
      </c>
      <c r="E243" s="47" t="s">
        <v>22</v>
      </c>
      <c r="F243" s="47" t="s">
        <v>39</v>
      </c>
      <c r="G243" s="47" t="s">
        <v>42</v>
      </c>
      <c r="H243" s="46">
        <v>48944</v>
      </c>
      <c r="I243" s="48">
        <v>30864</v>
      </c>
      <c r="J243" s="47" t="s">
        <v>638</v>
      </c>
      <c r="K243" s="46">
        <v>0</v>
      </c>
      <c r="L243" s="50">
        <v>0</v>
      </c>
      <c r="M243" s="50">
        <v>0</v>
      </c>
      <c r="N243" s="50">
        <v>0</v>
      </c>
      <c r="O243" s="14">
        <v>2.1999999999999999E-2</v>
      </c>
      <c r="P243" s="55">
        <f t="shared" si="11"/>
        <v>0</v>
      </c>
      <c r="Q243" s="15">
        <f t="shared" si="12"/>
        <v>0</v>
      </c>
      <c r="R243" s="15">
        <f t="shared" si="13"/>
        <v>0</v>
      </c>
      <c r="X243" s="7"/>
    </row>
    <row r="244" spans="1:24" ht="13.8" x14ac:dyDescent="0.3">
      <c r="A244" s="46">
        <v>48945</v>
      </c>
      <c r="B244" s="47" t="s">
        <v>24</v>
      </c>
      <c r="C244" s="47" t="s">
        <v>41</v>
      </c>
      <c r="D244" s="47" t="s">
        <v>517</v>
      </c>
      <c r="E244" s="47" t="s">
        <v>22</v>
      </c>
      <c r="F244" s="47" t="s">
        <v>39</v>
      </c>
      <c r="G244" s="47" t="s">
        <v>42</v>
      </c>
      <c r="H244" s="46">
        <v>48945</v>
      </c>
      <c r="I244" s="48">
        <v>31594</v>
      </c>
      <c r="J244" s="47" t="s">
        <v>638</v>
      </c>
      <c r="K244" s="46">
        <v>0</v>
      </c>
      <c r="L244" s="50">
        <v>0</v>
      </c>
      <c r="M244" s="50">
        <v>0</v>
      </c>
      <c r="N244" s="50">
        <v>0</v>
      </c>
      <c r="O244" s="14">
        <v>2.1999999999999999E-2</v>
      </c>
      <c r="P244" s="55">
        <f t="shared" si="11"/>
        <v>0</v>
      </c>
      <c r="Q244" s="15">
        <f t="shared" si="12"/>
        <v>0</v>
      </c>
      <c r="R244" s="15">
        <f t="shared" si="13"/>
        <v>0</v>
      </c>
      <c r="X244" s="7"/>
    </row>
    <row r="245" spans="1:24" ht="13.8" x14ac:dyDescent="0.3">
      <c r="A245" s="46">
        <v>48946</v>
      </c>
      <c r="B245" s="47" t="s">
        <v>24</v>
      </c>
      <c r="C245" s="47" t="s">
        <v>41</v>
      </c>
      <c r="D245" s="47" t="s">
        <v>517</v>
      </c>
      <c r="E245" s="47" t="s">
        <v>22</v>
      </c>
      <c r="F245" s="47" t="s">
        <v>39</v>
      </c>
      <c r="G245" s="47" t="s">
        <v>42</v>
      </c>
      <c r="H245" s="46">
        <v>48946</v>
      </c>
      <c r="I245" s="48">
        <v>33420</v>
      </c>
      <c r="J245" s="47" t="s">
        <v>638</v>
      </c>
      <c r="K245" s="46">
        <v>0</v>
      </c>
      <c r="L245" s="50">
        <v>0</v>
      </c>
      <c r="M245" s="50">
        <v>0</v>
      </c>
      <c r="N245" s="50">
        <v>0</v>
      </c>
      <c r="O245" s="14">
        <v>2.1999999999999999E-2</v>
      </c>
      <c r="P245" s="55">
        <f t="shared" si="11"/>
        <v>0</v>
      </c>
      <c r="Q245" s="15">
        <f t="shared" si="12"/>
        <v>0</v>
      </c>
      <c r="R245" s="15">
        <f t="shared" si="13"/>
        <v>0</v>
      </c>
      <c r="X245" s="7"/>
    </row>
    <row r="246" spans="1:24" ht="13.8" x14ac:dyDescent="0.3">
      <c r="A246" s="46">
        <v>48947</v>
      </c>
      <c r="B246" s="47" t="s">
        <v>24</v>
      </c>
      <c r="C246" s="47" t="s">
        <v>41</v>
      </c>
      <c r="D246" s="47" t="s">
        <v>517</v>
      </c>
      <c r="E246" s="47" t="s">
        <v>22</v>
      </c>
      <c r="F246" s="47" t="s">
        <v>39</v>
      </c>
      <c r="G246" s="47" t="s">
        <v>42</v>
      </c>
      <c r="H246" s="46">
        <v>48947</v>
      </c>
      <c r="I246" s="48">
        <v>33786</v>
      </c>
      <c r="J246" s="47" t="s">
        <v>638</v>
      </c>
      <c r="K246" s="46">
        <v>0</v>
      </c>
      <c r="L246" s="50">
        <v>0</v>
      </c>
      <c r="M246" s="50">
        <v>0</v>
      </c>
      <c r="N246" s="50">
        <v>0</v>
      </c>
      <c r="O246" s="14">
        <v>2.1999999999999999E-2</v>
      </c>
      <c r="P246" s="55">
        <f t="shared" si="11"/>
        <v>0</v>
      </c>
      <c r="Q246" s="15">
        <f t="shared" si="12"/>
        <v>0</v>
      </c>
      <c r="R246" s="15">
        <f t="shared" si="13"/>
        <v>0</v>
      </c>
      <c r="X246" s="7"/>
    </row>
    <row r="247" spans="1:24" ht="13.8" x14ac:dyDescent="0.3">
      <c r="A247" s="46">
        <v>48949</v>
      </c>
      <c r="B247" s="47" t="s">
        <v>24</v>
      </c>
      <c r="C247" s="47" t="s">
        <v>41</v>
      </c>
      <c r="D247" s="47" t="s">
        <v>517</v>
      </c>
      <c r="E247" s="47" t="s">
        <v>22</v>
      </c>
      <c r="F247" s="47" t="s">
        <v>39</v>
      </c>
      <c r="G247" s="47" t="s">
        <v>42</v>
      </c>
      <c r="H247" s="46">
        <v>48949</v>
      </c>
      <c r="I247" s="48">
        <v>34881</v>
      </c>
      <c r="J247" s="47" t="s">
        <v>638</v>
      </c>
      <c r="K247" s="46">
        <v>0</v>
      </c>
      <c r="L247" s="50">
        <v>0</v>
      </c>
      <c r="M247" s="50">
        <v>0</v>
      </c>
      <c r="N247" s="50">
        <v>0</v>
      </c>
      <c r="O247" s="14">
        <v>2.1999999999999999E-2</v>
      </c>
      <c r="P247" s="55">
        <f t="shared" si="11"/>
        <v>0</v>
      </c>
      <c r="Q247" s="15">
        <f t="shared" si="12"/>
        <v>0</v>
      </c>
      <c r="R247" s="15">
        <f t="shared" si="13"/>
        <v>0</v>
      </c>
      <c r="X247" s="7"/>
    </row>
    <row r="248" spans="1:24" ht="13.8" x14ac:dyDescent="0.3">
      <c r="A248" s="46">
        <v>49176</v>
      </c>
      <c r="B248" s="47" t="s">
        <v>24</v>
      </c>
      <c r="C248" s="47" t="s">
        <v>41</v>
      </c>
      <c r="D248" s="47" t="s">
        <v>522</v>
      </c>
      <c r="E248" s="47" t="s">
        <v>131</v>
      </c>
      <c r="F248" s="47" t="s">
        <v>39</v>
      </c>
      <c r="G248" s="47" t="s">
        <v>42</v>
      </c>
      <c r="H248" s="46">
        <v>49176</v>
      </c>
      <c r="I248" s="48">
        <v>25750</v>
      </c>
      <c r="J248" s="47" t="s">
        <v>638</v>
      </c>
      <c r="K248" s="46">
        <v>0</v>
      </c>
      <c r="L248" s="50">
        <v>12332.13</v>
      </c>
      <c r="M248" s="50">
        <v>12332.13</v>
      </c>
      <c r="N248" s="50">
        <v>0</v>
      </c>
      <c r="O248" s="14">
        <v>2.1999999999999999E-2</v>
      </c>
      <c r="P248" s="55">
        <f t="shared" si="11"/>
        <v>339.13357499999995</v>
      </c>
      <c r="Q248" s="15">
        <f t="shared" si="12"/>
        <v>12671.263574999999</v>
      </c>
      <c r="R248" s="15">
        <f t="shared" si="13"/>
        <v>-339.13357499999984</v>
      </c>
      <c r="X248" s="7"/>
    </row>
    <row r="249" spans="1:24" ht="13.8" x14ac:dyDescent="0.3">
      <c r="A249" s="46">
        <v>49177</v>
      </c>
      <c r="B249" s="47" t="s">
        <v>24</v>
      </c>
      <c r="C249" s="47" t="s">
        <v>41</v>
      </c>
      <c r="D249" s="47" t="s">
        <v>522</v>
      </c>
      <c r="E249" s="47" t="s">
        <v>131</v>
      </c>
      <c r="F249" s="47" t="s">
        <v>39</v>
      </c>
      <c r="G249" s="47" t="s">
        <v>42</v>
      </c>
      <c r="H249" s="46">
        <v>49177</v>
      </c>
      <c r="I249" s="48">
        <v>26481</v>
      </c>
      <c r="J249" s="47" t="s">
        <v>638</v>
      </c>
      <c r="K249" s="46">
        <v>0</v>
      </c>
      <c r="L249" s="50">
        <v>58906.7</v>
      </c>
      <c r="M249" s="50">
        <v>58906.7</v>
      </c>
      <c r="N249" s="50">
        <v>0</v>
      </c>
      <c r="O249" s="14">
        <v>2.1999999999999999E-2</v>
      </c>
      <c r="P249" s="55">
        <f t="shared" si="11"/>
        <v>1619.93425</v>
      </c>
      <c r="Q249" s="15">
        <f t="shared" si="12"/>
        <v>60526.634249999996</v>
      </c>
      <c r="R249" s="15">
        <f t="shared" si="13"/>
        <v>-1619.9342499999984</v>
      </c>
      <c r="X249" s="7"/>
    </row>
    <row r="250" spans="1:24" ht="13.8" x14ac:dyDescent="0.3">
      <c r="A250" s="46">
        <v>49202</v>
      </c>
      <c r="B250" s="47" t="s">
        <v>24</v>
      </c>
      <c r="C250" s="47" t="s">
        <v>41</v>
      </c>
      <c r="D250" s="47" t="s">
        <v>522</v>
      </c>
      <c r="E250" s="47" t="s">
        <v>132</v>
      </c>
      <c r="F250" s="47" t="s">
        <v>39</v>
      </c>
      <c r="G250" s="47" t="s">
        <v>42</v>
      </c>
      <c r="H250" s="46">
        <v>49202</v>
      </c>
      <c r="I250" s="48">
        <v>25750</v>
      </c>
      <c r="J250" s="47" t="s">
        <v>638</v>
      </c>
      <c r="K250" s="46">
        <v>0</v>
      </c>
      <c r="L250" s="50">
        <v>10089.92</v>
      </c>
      <c r="M250" s="50">
        <v>10089.92</v>
      </c>
      <c r="N250" s="50">
        <v>0</v>
      </c>
      <c r="O250" s="14">
        <v>2.1999999999999999E-2</v>
      </c>
      <c r="P250" s="55">
        <f t="shared" si="11"/>
        <v>277.47280000000001</v>
      </c>
      <c r="Q250" s="15">
        <f t="shared" si="12"/>
        <v>10367.3928</v>
      </c>
      <c r="R250" s="15">
        <f t="shared" si="13"/>
        <v>-277.47279999999955</v>
      </c>
      <c r="X250" s="7"/>
    </row>
    <row r="251" spans="1:24" ht="13.8" x14ac:dyDescent="0.3">
      <c r="A251" s="46">
        <v>49208</v>
      </c>
      <c r="B251" s="47" t="s">
        <v>24</v>
      </c>
      <c r="C251" s="47" t="s">
        <v>41</v>
      </c>
      <c r="D251" s="47" t="s">
        <v>522</v>
      </c>
      <c r="E251" s="47" t="s">
        <v>133</v>
      </c>
      <c r="F251" s="47" t="s">
        <v>39</v>
      </c>
      <c r="G251" s="47" t="s">
        <v>42</v>
      </c>
      <c r="H251" s="46">
        <v>49208</v>
      </c>
      <c r="I251" s="48">
        <v>25750</v>
      </c>
      <c r="J251" s="47" t="s">
        <v>638</v>
      </c>
      <c r="K251" s="46">
        <v>0</v>
      </c>
      <c r="L251" s="50">
        <v>10191.84</v>
      </c>
      <c r="M251" s="50">
        <v>10191.84</v>
      </c>
      <c r="N251" s="50">
        <v>0</v>
      </c>
      <c r="O251" s="14">
        <v>2.1999999999999999E-2</v>
      </c>
      <c r="P251" s="55">
        <f t="shared" si="11"/>
        <v>280.2756</v>
      </c>
      <c r="Q251" s="15">
        <f t="shared" si="12"/>
        <v>10472.115600000001</v>
      </c>
      <c r="R251" s="15">
        <f t="shared" si="13"/>
        <v>-280.27560000000085</v>
      </c>
      <c r="X251" s="7"/>
    </row>
    <row r="252" spans="1:24" ht="13.8" x14ac:dyDescent="0.3">
      <c r="A252" s="46">
        <v>49227</v>
      </c>
      <c r="B252" s="47" t="s">
        <v>24</v>
      </c>
      <c r="C252" s="47" t="s">
        <v>41</v>
      </c>
      <c r="D252" s="47" t="s">
        <v>524</v>
      </c>
      <c r="E252" s="47" t="s">
        <v>135</v>
      </c>
      <c r="F252" s="47" t="s">
        <v>39</v>
      </c>
      <c r="G252" s="47" t="s">
        <v>42</v>
      </c>
      <c r="H252" s="46">
        <v>49227</v>
      </c>
      <c r="I252" s="48">
        <v>28672</v>
      </c>
      <c r="J252" s="47" t="s">
        <v>638</v>
      </c>
      <c r="K252" s="49">
        <v>1300</v>
      </c>
      <c r="L252" s="50">
        <v>26048</v>
      </c>
      <c r="M252" s="50">
        <v>26048</v>
      </c>
      <c r="N252" s="50">
        <v>0</v>
      </c>
      <c r="O252" s="14">
        <v>2.1999999999999999E-2</v>
      </c>
      <c r="P252" s="55">
        <f t="shared" si="11"/>
        <v>716.31999999999994</v>
      </c>
      <c r="Q252" s="15">
        <f t="shared" si="12"/>
        <v>26764.32</v>
      </c>
      <c r="R252" s="15">
        <f t="shared" si="13"/>
        <v>-716.31999999999971</v>
      </c>
      <c r="X252" s="7"/>
    </row>
    <row r="253" spans="1:24" ht="13.8" x14ac:dyDescent="0.3">
      <c r="A253" s="46">
        <v>49228</v>
      </c>
      <c r="B253" s="47" t="s">
        <v>24</v>
      </c>
      <c r="C253" s="47" t="s">
        <v>41</v>
      </c>
      <c r="D253" s="47" t="s">
        <v>524</v>
      </c>
      <c r="E253" s="47" t="s">
        <v>135</v>
      </c>
      <c r="F253" s="47" t="s">
        <v>39</v>
      </c>
      <c r="G253" s="47" t="s">
        <v>42</v>
      </c>
      <c r="H253" s="46">
        <v>49228</v>
      </c>
      <c r="I253" s="48">
        <v>30864</v>
      </c>
      <c r="J253" s="47" t="s">
        <v>638</v>
      </c>
      <c r="K253" s="46">
        <v>730</v>
      </c>
      <c r="L253" s="50">
        <v>67247.91</v>
      </c>
      <c r="M253" s="50">
        <v>67247.91</v>
      </c>
      <c r="N253" s="50">
        <v>0</v>
      </c>
      <c r="O253" s="14">
        <v>2.1999999999999999E-2</v>
      </c>
      <c r="P253" s="55">
        <f t="shared" si="11"/>
        <v>1849.3175249999999</v>
      </c>
      <c r="Q253" s="15">
        <f t="shared" si="12"/>
        <v>69097.227525000009</v>
      </c>
      <c r="R253" s="15">
        <f t="shared" si="13"/>
        <v>-1849.3175250000058</v>
      </c>
      <c r="X253" s="7"/>
    </row>
    <row r="254" spans="1:24" ht="13.8" x14ac:dyDescent="0.3">
      <c r="A254" s="46">
        <v>49214</v>
      </c>
      <c r="B254" s="47" t="s">
        <v>24</v>
      </c>
      <c r="C254" s="47" t="s">
        <v>41</v>
      </c>
      <c r="D254" s="47" t="s">
        <v>524</v>
      </c>
      <c r="E254" s="47" t="s">
        <v>134</v>
      </c>
      <c r="F254" s="47" t="s">
        <v>39</v>
      </c>
      <c r="G254" s="47" t="s">
        <v>42</v>
      </c>
      <c r="H254" s="46">
        <v>49214</v>
      </c>
      <c r="I254" s="48">
        <v>28672</v>
      </c>
      <c r="J254" s="47" t="s">
        <v>638</v>
      </c>
      <c r="K254" s="46">
        <v>1</v>
      </c>
      <c r="L254" s="50">
        <v>18622</v>
      </c>
      <c r="M254" s="50">
        <v>18622</v>
      </c>
      <c r="N254" s="50">
        <v>0</v>
      </c>
      <c r="O254" s="14">
        <v>2.1999999999999999E-2</v>
      </c>
      <c r="P254" s="55">
        <f t="shared" si="11"/>
        <v>512.10500000000002</v>
      </c>
      <c r="Q254" s="15">
        <f t="shared" si="12"/>
        <v>19134.105</v>
      </c>
      <c r="R254" s="15">
        <f t="shared" si="13"/>
        <v>-512.10499999999956</v>
      </c>
      <c r="X254" s="7"/>
    </row>
    <row r="255" spans="1:24" ht="13.8" x14ac:dyDescent="0.3">
      <c r="A255" s="46">
        <v>49236</v>
      </c>
      <c r="B255" s="47" t="s">
        <v>24</v>
      </c>
      <c r="C255" s="47" t="s">
        <v>41</v>
      </c>
      <c r="D255" s="47" t="s">
        <v>524</v>
      </c>
      <c r="E255" s="47" t="s">
        <v>136</v>
      </c>
      <c r="F255" s="47" t="s">
        <v>39</v>
      </c>
      <c r="G255" s="47" t="s">
        <v>42</v>
      </c>
      <c r="H255" s="46">
        <v>49236</v>
      </c>
      <c r="I255" s="48">
        <v>28672</v>
      </c>
      <c r="J255" s="47" t="s">
        <v>638</v>
      </c>
      <c r="K255" s="46">
        <v>0</v>
      </c>
      <c r="L255" s="50">
        <v>2577.6999999999998</v>
      </c>
      <c r="M255" s="50">
        <v>2577.6999999999998</v>
      </c>
      <c r="N255" s="50">
        <v>0</v>
      </c>
      <c r="O255" s="14">
        <v>2.1999999999999999E-2</v>
      </c>
      <c r="P255" s="55">
        <f t="shared" si="11"/>
        <v>70.886749999999992</v>
      </c>
      <c r="Q255" s="15">
        <f t="shared" si="12"/>
        <v>2648.5867499999999</v>
      </c>
      <c r="R255" s="15">
        <f t="shared" si="13"/>
        <v>-70.88675000000012</v>
      </c>
      <c r="X255" s="7"/>
    </row>
    <row r="256" spans="1:24" ht="13.8" x14ac:dyDescent="0.3">
      <c r="A256" s="46">
        <v>49237</v>
      </c>
      <c r="B256" s="47" t="s">
        <v>24</v>
      </c>
      <c r="C256" s="47" t="s">
        <v>41</v>
      </c>
      <c r="D256" s="47" t="s">
        <v>524</v>
      </c>
      <c r="E256" s="47" t="s">
        <v>136</v>
      </c>
      <c r="F256" s="47" t="s">
        <v>39</v>
      </c>
      <c r="G256" s="47" t="s">
        <v>42</v>
      </c>
      <c r="H256" s="46">
        <v>49237</v>
      </c>
      <c r="I256" s="48">
        <v>30864</v>
      </c>
      <c r="J256" s="47" t="s">
        <v>638</v>
      </c>
      <c r="K256" s="46">
        <v>0</v>
      </c>
      <c r="L256" s="50">
        <v>3540</v>
      </c>
      <c r="M256" s="50">
        <v>3540</v>
      </c>
      <c r="N256" s="50">
        <v>0</v>
      </c>
      <c r="O256" s="14">
        <v>2.1999999999999999E-2</v>
      </c>
      <c r="P256" s="55">
        <f t="shared" si="11"/>
        <v>97.350000000000009</v>
      </c>
      <c r="Q256" s="15">
        <f t="shared" si="12"/>
        <v>3637.35</v>
      </c>
      <c r="R256" s="15">
        <f t="shared" si="13"/>
        <v>-97.349999999999909</v>
      </c>
      <c r="X256" s="7"/>
    </row>
    <row r="257" spans="1:24" ht="13.8" x14ac:dyDescent="0.3">
      <c r="A257" s="46">
        <v>50022</v>
      </c>
      <c r="B257" s="47" t="s">
        <v>24</v>
      </c>
      <c r="C257" s="47" t="s">
        <v>41</v>
      </c>
      <c r="D257" s="47" t="s">
        <v>525</v>
      </c>
      <c r="E257" s="47" t="s">
        <v>186</v>
      </c>
      <c r="F257" s="47" t="s">
        <v>39</v>
      </c>
      <c r="G257" s="47" t="s">
        <v>42</v>
      </c>
      <c r="H257" s="46">
        <v>50022</v>
      </c>
      <c r="I257" s="48">
        <v>34151</v>
      </c>
      <c r="J257" s="47" t="s">
        <v>638</v>
      </c>
      <c r="K257" s="46">
        <v>3</v>
      </c>
      <c r="L257" s="50">
        <v>48149.48</v>
      </c>
      <c r="M257" s="50">
        <v>43085.81</v>
      </c>
      <c r="N257" s="50">
        <v>5063.67</v>
      </c>
      <c r="O257" s="14">
        <v>2.1999999999999999E-2</v>
      </c>
      <c r="P257" s="55">
        <f t="shared" si="11"/>
        <v>1324.1107000000002</v>
      </c>
      <c r="Q257" s="15">
        <f t="shared" si="12"/>
        <v>44409.920699999995</v>
      </c>
      <c r="R257" s="15">
        <f t="shared" si="13"/>
        <v>3739.5593000000081</v>
      </c>
      <c r="X257" s="7"/>
    </row>
    <row r="258" spans="1:24" ht="13.8" x14ac:dyDescent="0.3">
      <c r="A258" s="46">
        <v>49302</v>
      </c>
      <c r="B258" s="47" t="s">
        <v>24</v>
      </c>
      <c r="C258" s="47" t="s">
        <v>41</v>
      </c>
      <c r="D258" s="47" t="s">
        <v>527</v>
      </c>
      <c r="E258" s="47" t="s">
        <v>140</v>
      </c>
      <c r="F258" s="47" t="s">
        <v>39</v>
      </c>
      <c r="G258" s="47" t="s">
        <v>42</v>
      </c>
      <c r="H258" s="46">
        <v>49302</v>
      </c>
      <c r="I258" s="48">
        <v>26481</v>
      </c>
      <c r="J258" s="47" t="s">
        <v>638</v>
      </c>
      <c r="K258" s="46">
        <v>0</v>
      </c>
      <c r="L258" s="50">
        <v>18850.14</v>
      </c>
      <c r="M258" s="50">
        <v>18850.14</v>
      </c>
      <c r="N258" s="50">
        <v>0</v>
      </c>
      <c r="O258" s="14">
        <v>2.1999999999999999E-2</v>
      </c>
      <c r="P258" s="55">
        <f t="shared" si="11"/>
        <v>518.37884999999994</v>
      </c>
      <c r="Q258" s="15">
        <f t="shared" si="12"/>
        <v>19368.51885</v>
      </c>
      <c r="R258" s="15">
        <f t="shared" si="13"/>
        <v>-518.37885000000097</v>
      </c>
      <c r="X258" s="7"/>
    </row>
    <row r="259" spans="1:24" ht="13.8" x14ac:dyDescent="0.3">
      <c r="A259" s="46">
        <v>49303</v>
      </c>
      <c r="B259" s="47" t="s">
        <v>24</v>
      </c>
      <c r="C259" s="47" t="s">
        <v>41</v>
      </c>
      <c r="D259" s="47" t="s">
        <v>527</v>
      </c>
      <c r="E259" s="47" t="s">
        <v>140</v>
      </c>
      <c r="F259" s="47" t="s">
        <v>39</v>
      </c>
      <c r="G259" s="47" t="s">
        <v>42</v>
      </c>
      <c r="H259" s="46">
        <v>49303</v>
      </c>
      <c r="I259" s="48">
        <v>28672</v>
      </c>
      <c r="J259" s="47" t="s">
        <v>638</v>
      </c>
      <c r="K259" s="46">
        <v>0</v>
      </c>
      <c r="L259" s="50">
        <v>2857</v>
      </c>
      <c r="M259" s="50">
        <v>2857</v>
      </c>
      <c r="N259" s="50">
        <v>0</v>
      </c>
      <c r="O259" s="14">
        <v>2.1999999999999999E-2</v>
      </c>
      <c r="P259" s="55">
        <f t="shared" si="11"/>
        <v>78.56750000000001</v>
      </c>
      <c r="Q259" s="15">
        <f t="shared" si="12"/>
        <v>2935.5675000000001</v>
      </c>
      <c r="R259" s="15">
        <f t="shared" si="13"/>
        <v>-78.567500000000109</v>
      </c>
      <c r="X259" s="7"/>
    </row>
    <row r="260" spans="1:24" ht="13.8" x14ac:dyDescent="0.3">
      <c r="A260" s="46">
        <v>23326064</v>
      </c>
      <c r="B260" s="47" t="s">
        <v>24</v>
      </c>
      <c r="C260" s="47" t="s">
        <v>41</v>
      </c>
      <c r="D260" s="47" t="s">
        <v>527</v>
      </c>
      <c r="E260" s="47" t="s">
        <v>400</v>
      </c>
      <c r="F260" s="47" t="s">
        <v>39</v>
      </c>
      <c r="G260" s="47" t="s">
        <v>42</v>
      </c>
      <c r="H260" s="46">
        <v>23326064</v>
      </c>
      <c r="I260" s="48">
        <v>31594</v>
      </c>
      <c r="J260" s="47" t="s">
        <v>638</v>
      </c>
      <c r="K260" s="46">
        <v>0</v>
      </c>
      <c r="L260" s="50">
        <v>3054</v>
      </c>
      <c r="M260" s="50">
        <v>3054</v>
      </c>
      <c r="N260" s="50">
        <v>0</v>
      </c>
      <c r="O260" s="14">
        <v>2.1999999999999999E-2</v>
      </c>
      <c r="P260" s="55">
        <f t="shared" si="11"/>
        <v>83.984999999999999</v>
      </c>
      <c r="Q260" s="15">
        <f t="shared" si="12"/>
        <v>3137.9850000000001</v>
      </c>
      <c r="R260" s="15">
        <f t="shared" si="13"/>
        <v>-83.985000000000127</v>
      </c>
      <c r="X260" s="7"/>
    </row>
    <row r="261" spans="1:24" ht="13.8" x14ac:dyDescent="0.3">
      <c r="A261" s="46">
        <v>23326138</v>
      </c>
      <c r="B261" s="47" t="s">
        <v>24</v>
      </c>
      <c r="C261" s="47" t="s">
        <v>41</v>
      </c>
      <c r="D261" s="47" t="s">
        <v>527</v>
      </c>
      <c r="E261" s="47" t="s">
        <v>400</v>
      </c>
      <c r="F261" s="47" t="s">
        <v>39</v>
      </c>
      <c r="G261" s="47" t="s">
        <v>42</v>
      </c>
      <c r="H261" s="46">
        <v>23326138</v>
      </c>
      <c r="I261" s="48">
        <v>26481</v>
      </c>
      <c r="J261" s="47" t="s">
        <v>638</v>
      </c>
      <c r="K261" s="46">
        <v>0</v>
      </c>
      <c r="L261" s="50">
        <v>14137.61</v>
      </c>
      <c r="M261" s="50">
        <v>14137.61</v>
      </c>
      <c r="N261" s="50">
        <v>0</v>
      </c>
      <c r="O261" s="14">
        <v>2.1999999999999999E-2</v>
      </c>
      <c r="P261" s="55">
        <f t="shared" ref="P261:P324" si="14">L261*(O261/12)*15</f>
        <v>388.78427500000004</v>
      </c>
      <c r="Q261" s="15">
        <f t="shared" si="12"/>
        <v>14526.394275000001</v>
      </c>
      <c r="R261" s="15">
        <f t="shared" si="13"/>
        <v>-388.78427499999998</v>
      </c>
      <c r="X261" s="7"/>
    </row>
    <row r="262" spans="1:24" ht="13.8" x14ac:dyDescent="0.3">
      <c r="A262" s="46">
        <v>23326223</v>
      </c>
      <c r="B262" s="47" t="s">
        <v>24</v>
      </c>
      <c r="C262" s="47" t="s">
        <v>41</v>
      </c>
      <c r="D262" s="47" t="s">
        <v>527</v>
      </c>
      <c r="E262" s="47" t="s">
        <v>400</v>
      </c>
      <c r="F262" s="47" t="s">
        <v>39</v>
      </c>
      <c r="G262" s="47" t="s">
        <v>42</v>
      </c>
      <c r="H262" s="46">
        <v>23326223</v>
      </c>
      <c r="I262" s="48">
        <v>25750</v>
      </c>
      <c r="J262" s="47" t="s">
        <v>638</v>
      </c>
      <c r="K262" s="46">
        <v>0</v>
      </c>
      <c r="L262" s="50">
        <v>56007.31</v>
      </c>
      <c r="M262" s="50">
        <v>56007.31</v>
      </c>
      <c r="N262" s="50">
        <v>0</v>
      </c>
      <c r="O262" s="14">
        <v>2.1999999999999999E-2</v>
      </c>
      <c r="P262" s="55">
        <f t="shared" si="14"/>
        <v>1540.2010249999998</v>
      </c>
      <c r="Q262" s="15">
        <f t="shared" si="12"/>
        <v>57547.511025</v>
      </c>
      <c r="R262" s="15">
        <f t="shared" si="13"/>
        <v>-1540.2010250000021</v>
      </c>
      <c r="X262" s="7"/>
    </row>
    <row r="263" spans="1:24" ht="13.8" x14ac:dyDescent="0.3">
      <c r="A263" s="46">
        <v>49268</v>
      </c>
      <c r="B263" s="47" t="s">
        <v>24</v>
      </c>
      <c r="C263" s="47" t="s">
        <v>41</v>
      </c>
      <c r="D263" s="47" t="s">
        <v>542</v>
      </c>
      <c r="E263" s="47" t="s">
        <v>139</v>
      </c>
      <c r="F263" s="47" t="s">
        <v>39</v>
      </c>
      <c r="G263" s="47" t="s">
        <v>42</v>
      </c>
      <c r="H263" s="46">
        <v>49268</v>
      </c>
      <c r="I263" s="48">
        <v>34151</v>
      </c>
      <c r="J263" s="47" t="s">
        <v>638</v>
      </c>
      <c r="K263" s="46">
        <v>0</v>
      </c>
      <c r="L263" s="50">
        <v>99830.97</v>
      </c>
      <c r="M263" s="50">
        <v>89332.19</v>
      </c>
      <c r="N263" s="50">
        <v>10498.78</v>
      </c>
      <c r="O263" s="14">
        <v>2.1999999999999999E-2</v>
      </c>
      <c r="P263" s="55">
        <f t="shared" si="14"/>
        <v>2745.3516750000003</v>
      </c>
      <c r="Q263" s="15">
        <f t="shared" si="12"/>
        <v>92077.541675</v>
      </c>
      <c r="R263" s="15">
        <f t="shared" si="13"/>
        <v>7753.4283250000008</v>
      </c>
      <c r="X263" s="7"/>
    </row>
    <row r="264" spans="1:24" ht="13.8" x14ac:dyDescent="0.3">
      <c r="A264" s="46">
        <v>49851</v>
      </c>
      <c r="B264" s="47" t="s">
        <v>24</v>
      </c>
      <c r="C264" s="47" t="s">
        <v>41</v>
      </c>
      <c r="D264" s="47" t="s">
        <v>528</v>
      </c>
      <c r="E264" s="47" t="s">
        <v>168</v>
      </c>
      <c r="F264" s="47" t="s">
        <v>39</v>
      </c>
      <c r="G264" s="47" t="s">
        <v>42</v>
      </c>
      <c r="H264" s="46">
        <v>49851</v>
      </c>
      <c r="I264" s="48">
        <v>34151</v>
      </c>
      <c r="J264" s="47" t="s">
        <v>638</v>
      </c>
      <c r="K264" s="46">
        <v>2</v>
      </c>
      <c r="L264" s="50">
        <v>10666.36</v>
      </c>
      <c r="M264" s="50">
        <v>9544.6299999999992</v>
      </c>
      <c r="N264" s="50">
        <v>1121.73</v>
      </c>
      <c r="O264" s="14">
        <v>2.1999999999999999E-2</v>
      </c>
      <c r="P264" s="55">
        <f t="shared" si="14"/>
        <v>293.32490000000001</v>
      </c>
      <c r="Q264" s="15">
        <f t="shared" si="12"/>
        <v>9837.9548999999988</v>
      </c>
      <c r="R264" s="15">
        <f t="shared" si="13"/>
        <v>828.40510000000177</v>
      </c>
      <c r="X264" s="7"/>
    </row>
    <row r="265" spans="1:24" ht="13.8" x14ac:dyDescent="0.3">
      <c r="A265" s="46">
        <v>49834</v>
      </c>
      <c r="B265" s="47" t="s">
        <v>24</v>
      </c>
      <c r="C265" s="47" t="s">
        <v>41</v>
      </c>
      <c r="D265" s="47" t="s">
        <v>528</v>
      </c>
      <c r="E265" s="47" t="s">
        <v>166</v>
      </c>
      <c r="F265" s="47" t="s">
        <v>39</v>
      </c>
      <c r="G265" s="47" t="s">
        <v>42</v>
      </c>
      <c r="H265" s="46">
        <v>49834</v>
      </c>
      <c r="I265" s="48">
        <v>34151</v>
      </c>
      <c r="J265" s="47" t="s">
        <v>638</v>
      </c>
      <c r="K265" s="49">
        <v>2670</v>
      </c>
      <c r="L265" s="50">
        <v>218660.53</v>
      </c>
      <c r="M265" s="50">
        <v>195664.98</v>
      </c>
      <c r="N265" s="50">
        <v>22995.55</v>
      </c>
      <c r="O265" s="14">
        <v>2.1999999999999999E-2</v>
      </c>
      <c r="P265" s="55">
        <f t="shared" si="14"/>
        <v>6013.1645749999998</v>
      </c>
      <c r="Q265" s="15">
        <f t="shared" si="12"/>
        <v>201678.14457500001</v>
      </c>
      <c r="R265" s="15">
        <f t="shared" si="13"/>
        <v>16982.385424999986</v>
      </c>
      <c r="X265" s="7"/>
    </row>
    <row r="266" spans="1:24" ht="13.8" x14ac:dyDescent="0.3">
      <c r="A266" s="46">
        <v>49842</v>
      </c>
      <c r="B266" s="47" t="s">
        <v>24</v>
      </c>
      <c r="C266" s="47" t="s">
        <v>41</v>
      </c>
      <c r="D266" s="47" t="s">
        <v>528</v>
      </c>
      <c r="E266" s="47" t="s">
        <v>167</v>
      </c>
      <c r="F266" s="47" t="s">
        <v>39</v>
      </c>
      <c r="G266" s="47" t="s">
        <v>42</v>
      </c>
      <c r="H266" s="46">
        <v>49842</v>
      </c>
      <c r="I266" s="48">
        <v>34151</v>
      </c>
      <c r="J266" s="47" t="s">
        <v>638</v>
      </c>
      <c r="K266" s="46">
        <v>2</v>
      </c>
      <c r="L266" s="50">
        <v>10666.37</v>
      </c>
      <c r="M266" s="50">
        <v>9544.64</v>
      </c>
      <c r="N266" s="50">
        <v>1121.73</v>
      </c>
      <c r="O266" s="14">
        <v>2.1999999999999999E-2</v>
      </c>
      <c r="P266" s="55">
        <f t="shared" si="14"/>
        <v>293.32517500000006</v>
      </c>
      <c r="Q266" s="15">
        <f t="shared" si="12"/>
        <v>9837.9651749999994</v>
      </c>
      <c r="R266" s="15">
        <f t="shared" si="13"/>
        <v>828.40482500000144</v>
      </c>
      <c r="X266" s="7"/>
    </row>
    <row r="267" spans="1:24" ht="13.8" x14ac:dyDescent="0.3">
      <c r="A267" s="46">
        <v>49809</v>
      </c>
      <c r="B267" s="47" t="s">
        <v>24</v>
      </c>
      <c r="C267" s="47" t="s">
        <v>41</v>
      </c>
      <c r="D267" s="47" t="s">
        <v>528</v>
      </c>
      <c r="E267" s="47" t="s">
        <v>165</v>
      </c>
      <c r="F267" s="47" t="s">
        <v>39</v>
      </c>
      <c r="G267" s="47" t="s">
        <v>42</v>
      </c>
      <c r="H267" s="46">
        <v>49809</v>
      </c>
      <c r="I267" s="48">
        <v>34151</v>
      </c>
      <c r="J267" s="47" t="s">
        <v>638</v>
      </c>
      <c r="K267" s="46">
        <v>2</v>
      </c>
      <c r="L267" s="50">
        <v>26665.919999999998</v>
      </c>
      <c r="M267" s="50">
        <v>23861.58</v>
      </c>
      <c r="N267" s="50">
        <v>2804.34</v>
      </c>
      <c r="O267" s="14">
        <v>2.1999999999999999E-2</v>
      </c>
      <c r="P267" s="55">
        <f t="shared" si="14"/>
        <v>733.31279999999992</v>
      </c>
      <c r="Q267" s="15">
        <f t="shared" si="12"/>
        <v>24594.892800000001</v>
      </c>
      <c r="R267" s="15">
        <f t="shared" si="13"/>
        <v>2071.0271999999968</v>
      </c>
      <c r="X267" s="7"/>
    </row>
    <row r="268" spans="1:24" ht="13.8" x14ac:dyDescent="0.3">
      <c r="A268" s="46">
        <v>48559545</v>
      </c>
      <c r="B268" s="47" t="s">
        <v>24</v>
      </c>
      <c r="C268" s="47" t="s">
        <v>41</v>
      </c>
      <c r="D268" s="47" t="s">
        <v>528</v>
      </c>
      <c r="E268" s="47" t="s">
        <v>416</v>
      </c>
      <c r="F268" s="47" t="s">
        <v>39</v>
      </c>
      <c r="G268" s="47" t="s">
        <v>418</v>
      </c>
      <c r="H268" s="46">
        <v>48559545</v>
      </c>
      <c r="I268" s="48">
        <v>38047</v>
      </c>
      <c r="J268" s="47" t="s">
        <v>638</v>
      </c>
      <c r="K268" s="46">
        <v>1</v>
      </c>
      <c r="L268" s="50">
        <v>92726.74</v>
      </c>
      <c r="M268" s="50">
        <v>24688.58</v>
      </c>
      <c r="N268" s="50">
        <v>68038.16</v>
      </c>
      <c r="O268" s="14">
        <v>2.1999999999999999E-2</v>
      </c>
      <c r="P268" s="55">
        <f t="shared" si="14"/>
        <v>2549.9853499999999</v>
      </c>
      <c r="Q268" s="15">
        <f t="shared" si="12"/>
        <v>27238.565350000001</v>
      </c>
      <c r="R268" s="15">
        <f t="shared" si="13"/>
        <v>65488.174650000001</v>
      </c>
      <c r="X268" s="7"/>
    </row>
    <row r="269" spans="1:24" ht="13.8" x14ac:dyDescent="0.3">
      <c r="A269" s="46">
        <v>49009</v>
      </c>
      <c r="B269" s="47" t="s">
        <v>24</v>
      </c>
      <c r="C269" s="47" t="s">
        <v>41</v>
      </c>
      <c r="D269" s="47" t="s">
        <v>529</v>
      </c>
      <c r="E269" s="47" t="s">
        <v>93</v>
      </c>
      <c r="F269" s="47" t="s">
        <v>39</v>
      </c>
      <c r="G269" s="47" t="s">
        <v>42</v>
      </c>
      <c r="H269" s="46">
        <v>49009</v>
      </c>
      <c r="I269" s="48">
        <v>25750</v>
      </c>
      <c r="J269" s="47" t="s">
        <v>638</v>
      </c>
      <c r="K269" s="46">
        <v>0</v>
      </c>
      <c r="L269" s="50">
        <v>287723.62</v>
      </c>
      <c r="M269" s="50">
        <v>287723.62</v>
      </c>
      <c r="N269" s="50">
        <v>0</v>
      </c>
      <c r="O269" s="14">
        <v>2.1999999999999999E-2</v>
      </c>
      <c r="P269" s="55">
        <f t="shared" si="14"/>
        <v>7912.3995499999992</v>
      </c>
      <c r="Q269" s="15">
        <f t="shared" si="12"/>
        <v>295636.01954999997</v>
      </c>
      <c r="R269" s="15">
        <f t="shared" si="13"/>
        <v>-7912.3995499999728</v>
      </c>
      <c r="X269" s="7"/>
    </row>
    <row r="270" spans="1:24" ht="13.8" x14ac:dyDescent="0.3">
      <c r="A270" s="46">
        <v>49010</v>
      </c>
      <c r="B270" s="47" t="s">
        <v>24</v>
      </c>
      <c r="C270" s="47" t="s">
        <v>41</v>
      </c>
      <c r="D270" s="47" t="s">
        <v>529</v>
      </c>
      <c r="E270" s="47" t="s">
        <v>93</v>
      </c>
      <c r="F270" s="47" t="s">
        <v>39</v>
      </c>
      <c r="G270" s="47" t="s">
        <v>42</v>
      </c>
      <c r="H270" s="46">
        <v>49010</v>
      </c>
      <c r="I270" s="48">
        <v>26481</v>
      </c>
      <c r="J270" s="47" t="s">
        <v>638</v>
      </c>
      <c r="K270" s="46">
        <v>0</v>
      </c>
      <c r="L270" s="50">
        <v>287935.96000000002</v>
      </c>
      <c r="M270" s="50">
        <v>287935.96000000002</v>
      </c>
      <c r="N270" s="50">
        <v>0</v>
      </c>
      <c r="O270" s="14">
        <v>2.1999999999999999E-2</v>
      </c>
      <c r="P270" s="55">
        <f t="shared" si="14"/>
        <v>7918.2389000000003</v>
      </c>
      <c r="Q270" s="15">
        <f t="shared" si="12"/>
        <v>295854.19890000002</v>
      </c>
      <c r="R270" s="15">
        <f t="shared" si="13"/>
        <v>-7918.2388999999966</v>
      </c>
      <c r="X270" s="7"/>
    </row>
    <row r="271" spans="1:24" ht="13.8" x14ac:dyDescent="0.3">
      <c r="A271" s="46">
        <v>49156</v>
      </c>
      <c r="B271" s="47" t="s">
        <v>24</v>
      </c>
      <c r="C271" s="47" t="s">
        <v>41</v>
      </c>
      <c r="D271" s="47" t="s">
        <v>530</v>
      </c>
      <c r="E271" s="47" t="s">
        <v>130</v>
      </c>
      <c r="F271" s="47" t="s">
        <v>39</v>
      </c>
      <c r="G271" s="47" t="s">
        <v>42</v>
      </c>
      <c r="H271" s="46">
        <v>49156</v>
      </c>
      <c r="I271" s="48">
        <v>25750</v>
      </c>
      <c r="J271" s="47" t="s">
        <v>638</v>
      </c>
      <c r="K271" s="46">
        <v>0</v>
      </c>
      <c r="L271" s="50">
        <v>0</v>
      </c>
      <c r="M271" s="50">
        <v>0</v>
      </c>
      <c r="N271" s="50">
        <v>0</v>
      </c>
      <c r="O271" s="14">
        <v>2.1999999999999999E-2</v>
      </c>
      <c r="P271" s="55">
        <f t="shared" si="14"/>
        <v>0</v>
      </c>
      <c r="Q271" s="15">
        <f t="shared" si="12"/>
        <v>0</v>
      </c>
      <c r="R271" s="15">
        <f t="shared" si="13"/>
        <v>0</v>
      </c>
      <c r="X271" s="7"/>
    </row>
    <row r="272" spans="1:24" ht="13.8" x14ac:dyDescent="0.3">
      <c r="A272" s="46">
        <v>49157</v>
      </c>
      <c r="B272" s="47" t="s">
        <v>24</v>
      </c>
      <c r="C272" s="47" t="s">
        <v>41</v>
      </c>
      <c r="D272" s="47" t="s">
        <v>530</v>
      </c>
      <c r="E272" s="47" t="s">
        <v>130</v>
      </c>
      <c r="F272" s="47" t="s">
        <v>39</v>
      </c>
      <c r="G272" s="47" t="s">
        <v>42</v>
      </c>
      <c r="H272" s="46">
        <v>49157</v>
      </c>
      <c r="I272" s="48">
        <v>26481</v>
      </c>
      <c r="J272" s="47" t="s">
        <v>638</v>
      </c>
      <c r="K272" s="46">
        <v>0</v>
      </c>
      <c r="L272" s="50">
        <v>0</v>
      </c>
      <c r="M272" s="50">
        <v>0</v>
      </c>
      <c r="N272" s="50">
        <v>0</v>
      </c>
      <c r="O272" s="14">
        <v>2.1999999999999999E-2</v>
      </c>
      <c r="P272" s="55">
        <f t="shared" si="14"/>
        <v>0</v>
      </c>
      <c r="Q272" s="15">
        <f t="shared" si="12"/>
        <v>0</v>
      </c>
      <c r="R272" s="15">
        <f t="shared" si="13"/>
        <v>0</v>
      </c>
      <c r="X272" s="7"/>
    </row>
    <row r="273" spans="1:24" ht="13.8" x14ac:dyDescent="0.3">
      <c r="A273" s="46">
        <v>49158</v>
      </c>
      <c r="B273" s="47" t="s">
        <v>24</v>
      </c>
      <c r="C273" s="47" t="s">
        <v>41</v>
      </c>
      <c r="D273" s="47" t="s">
        <v>530</v>
      </c>
      <c r="E273" s="47" t="s">
        <v>130</v>
      </c>
      <c r="F273" s="47" t="s">
        <v>39</v>
      </c>
      <c r="G273" s="47" t="s">
        <v>42</v>
      </c>
      <c r="H273" s="46">
        <v>49158</v>
      </c>
      <c r="I273" s="48">
        <v>31594</v>
      </c>
      <c r="J273" s="47" t="s">
        <v>638</v>
      </c>
      <c r="K273" s="46">
        <v>0</v>
      </c>
      <c r="L273" s="50">
        <v>0</v>
      </c>
      <c r="M273" s="50">
        <v>0</v>
      </c>
      <c r="N273" s="50">
        <v>0</v>
      </c>
      <c r="O273" s="14">
        <v>2.1999999999999999E-2</v>
      </c>
      <c r="P273" s="55">
        <f t="shared" si="14"/>
        <v>0</v>
      </c>
      <c r="Q273" s="15">
        <f t="shared" si="12"/>
        <v>0</v>
      </c>
      <c r="R273" s="15">
        <f t="shared" si="13"/>
        <v>0</v>
      </c>
      <c r="X273" s="7"/>
    </row>
    <row r="274" spans="1:24" ht="13.8" x14ac:dyDescent="0.3">
      <c r="A274" s="46">
        <v>49701</v>
      </c>
      <c r="B274" s="47" t="s">
        <v>24</v>
      </c>
      <c r="C274" s="47" t="s">
        <v>41</v>
      </c>
      <c r="D274" s="47" t="s">
        <v>532</v>
      </c>
      <c r="E274" s="47" t="s">
        <v>164</v>
      </c>
      <c r="F274" s="47" t="s">
        <v>39</v>
      </c>
      <c r="G274" s="47" t="s">
        <v>42</v>
      </c>
      <c r="H274" s="46">
        <v>49701</v>
      </c>
      <c r="I274" s="48">
        <v>29768</v>
      </c>
      <c r="J274" s="47" t="s">
        <v>638</v>
      </c>
      <c r="K274" s="46">
        <v>1</v>
      </c>
      <c r="L274" s="50">
        <v>89983.21</v>
      </c>
      <c r="M274" s="50">
        <v>89983.21</v>
      </c>
      <c r="N274" s="50">
        <v>0</v>
      </c>
      <c r="O274" s="14">
        <v>2.1999999999999999E-2</v>
      </c>
      <c r="P274" s="55">
        <f t="shared" si="14"/>
        <v>2474.5382750000003</v>
      </c>
      <c r="Q274" s="15">
        <f t="shared" si="12"/>
        <v>92457.748275000005</v>
      </c>
      <c r="R274" s="15">
        <f t="shared" si="13"/>
        <v>-2474.538274999999</v>
      </c>
      <c r="X274" s="7"/>
    </row>
    <row r="275" spans="1:24" ht="13.8" x14ac:dyDescent="0.3">
      <c r="A275" s="46">
        <v>817892</v>
      </c>
      <c r="B275" s="47" t="s">
        <v>24</v>
      </c>
      <c r="C275" s="47" t="s">
        <v>386</v>
      </c>
      <c r="D275" s="47" t="s">
        <v>516</v>
      </c>
      <c r="E275" s="47" t="s">
        <v>70</v>
      </c>
      <c r="F275" s="47" t="s">
        <v>39</v>
      </c>
      <c r="G275" s="47" t="s">
        <v>387</v>
      </c>
      <c r="H275" s="46">
        <v>817892</v>
      </c>
      <c r="I275" s="48">
        <v>30498</v>
      </c>
      <c r="J275" s="47" t="s">
        <v>638</v>
      </c>
      <c r="K275" s="46">
        <v>0</v>
      </c>
      <c r="L275" s="50">
        <v>0</v>
      </c>
      <c r="M275" s="50">
        <v>0</v>
      </c>
      <c r="N275" s="50">
        <v>0</v>
      </c>
      <c r="O275" s="14">
        <v>2.1999999999999999E-2</v>
      </c>
      <c r="P275" s="55">
        <f t="shared" si="14"/>
        <v>0</v>
      </c>
      <c r="Q275" s="15">
        <f t="shared" si="12"/>
        <v>0</v>
      </c>
      <c r="R275" s="15">
        <f t="shared" si="13"/>
        <v>0</v>
      </c>
      <c r="X275" s="7"/>
    </row>
    <row r="276" spans="1:24" ht="13.8" x14ac:dyDescent="0.3">
      <c r="A276" s="46">
        <v>817893</v>
      </c>
      <c r="B276" s="47" t="s">
        <v>24</v>
      </c>
      <c r="C276" s="47" t="s">
        <v>386</v>
      </c>
      <c r="D276" s="47" t="s">
        <v>516</v>
      </c>
      <c r="E276" s="47" t="s">
        <v>70</v>
      </c>
      <c r="F276" s="47" t="s">
        <v>39</v>
      </c>
      <c r="G276" s="47" t="s">
        <v>387</v>
      </c>
      <c r="H276" s="46">
        <v>817893</v>
      </c>
      <c r="I276" s="48">
        <v>30498</v>
      </c>
      <c r="J276" s="47" t="s">
        <v>638</v>
      </c>
      <c r="K276" s="46">
        <v>0</v>
      </c>
      <c r="L276" s="50">
        <v>0</v>
      </c>
      <c r="M276" s="50">
        <v>0</v>
      </c>
      <c r="N276" s="50">
        <v>0</v>
      </c>
      <c r="O276" s="14">
        <v>2.1999999999999999E-2</v>
      </c>
      <c r="P276" s="55">
        <f t="shared" si="14"/>
        <v>0</v>
      </c>
      <c r="Q276" s="15">
        <f t="shared" si="12"/>
        <v>0</v>
      </c>
      <c r="R276" s="15">
        <f t="shared" si="13"/>
        <v>0</v>
      </c>
      <c r="X276" s="7"/>
    </row>
    <row r="277" spans="1:24" ht="13.8" x14ac:dyDescent="0.3">
      <c r="A277" s="46">
        <v>48935</v>
      </c>
      <c r="B277" s="47" t="s">
        <v>24</v>
      </c>
      <c r="C277" s="47" t="s">
        <v>25</v>
      </c>
      <c r="D277" s="47" t="s">
        <v>517</v>
      </c>
      <c r="E277" s="47" t="s">
        <v>22</v>
      </c>
      <c r="F277" s="47" t="s">
        <v>39</v>
      </c>
      <c r="G277" s="47" t="s">
        <v>42</v>
      </c>
      <c r="H277" s="46">
        <v>48935</v>
      </c>
      <c r="I277" s="48">
        <v>28307</v>
      </c>
      <c r="J277" s="47" t="s">
        <v>638</v>
      </c>
      <c r="K277" s="46">
        <v>0</v>
      </c>
      <c r="L277" s="50">
        <v>0</v>
      </c>
      <c r="M277" s="50">
        <v>0</v>
      </c>
      <c r="N277" s="50">
        <v>0</v>
      </c>
      <c r="O277" s="14">
        <v>2.1999999999999999E-2</v>
      </c>
      <c r="P277" s="55">
        <f t="shared" si="14"/>
        <v>0</v>
      </c>
      <c r="Q277" s="15">
        <f t="shared" si="12"/>
        <v>0</v>
      </c>
      <c r="R277" s="15">
        <f t="shared" si="13"/>
        <v>0</v>
      </c>
      <c r="X277" s="7"/>
    </row>
    <row r="278" spans="1:24" ht="13.8" x14ac:dyDescent="0.3">
      <c r="A278" s="46">
        <v>817890</v>
      </c>
      <c r="B278" s="47" t="s">
        <v>24</v>
      </c>
      <c r="C278" s="47" t="s">
        <v>88</v>
      </c>
      <c r="D278" s="47" t="s">
        <v>516</v>
      </c>
      <c r="E278" s="47" t="s">
        <v>70</v>
      </c>
      <c r="F278" s="47" t="s">
        <v>39</v>
      </c>
      <c r="G278" s="47" t="s">
        <v>42</v>
      </c>
      <c r="H278" s="46">
        <v>817890</v>
      </c>
      <c r="I278" s="48">
        <v>30864</v>
      </c>
      <c r="J278" s="47" t="s">
        <v>638</v>
      </c>
      <c r="K278" s="46">
        <v>0</v>
      </c>
      <c r="L278" s="50">
        <v>0</v>
      </c>
      <c r="M278" s="50">
        <v>0</v>
      </c>
      <c r="N278" s="50">
        <v>0</v>
      </c>
      <c r="O278" s="14">
        <v>2.1999999999999999E-2</v>
      </c>
      <c r="P278" s="55">
        <f t="shared" si="14"/>
        <v>0</v>
      </c>
      <c r="Q278" s="15">
        <f t="shared" si="12"/>
        <v>0</v>
      </c>
      <c r="R278" s="15">
        <f t="shared" si="13"/>
        <v>0</v>
      </c>
      <c r="X278" s="7"/>
    </row>
    <row r="279" spans="1:24" ht="13.8" x14ac:dyDescent="0.3">
      <c r="A279" s="46">
        <v>817891</v>
      </c>
      <c r="B279" s="47" t="s">
        <v>24</v>
      </c>
      <c r="C279" s="47" t="s">
        <v>88</v>
      </c>
      <c r="D279" s="47" t="s">
        <v>516</v>
      </c>
      <c r="E279" s="47" t="s">
        <v>70</v>
      </c>
      <c r="F279" s="47" t="s">
        <v>39</v>
      </c>
      <c r="G279" s="47" t="s">
        <v>42</v>
      </c>
      <c r="H279" s="46">
        <v>817891</v>
      </c>
      <c r="I279" s="48">
        <v>31594</v>
      </c>
      <c r="J279" s="47" t="s">
        <v>638</v>
      </c>
      <c r="K279" s="46">
        <v>0</v>
      </c>
      <c r="L279" s="50">
        <v>0</v>
      </c>
      <c r="M279" s="50">
        <v>0</v>
      </c>
      <c r="N279" s="50">
        <v>0</v>
      </c>
      <c r="O279" s="14">
        <v>2.1999999999999999E-2</v>
      </c>
      <c r="P279" s="55">
        <f t="shared" si="14"/>
        <v>0</v>
      </c>
      <c r="Q279" s="15">
        <f t="shared" si="12"/>
        <v>0</v>
      </c>
      <c r="R279" s="15">
        <f t="shared" si="13"/>
        <v>0</v>
      </c>
      <c r="X279" s="7"/>
    </row>
    <row r="280" spans="1:24" ht="13.8" x14ac:dyDescent="0.3">
      <c r="A280" s="46">
        <v>48950</v>
      </c>
      <c r="B280" s="47" t="s">
        <v>24</v>
      </c>
      <c r="C280" s="47" t="s">
        <v>88</v>
      </c>
      <c r="D280" s="47" t="s">
        <v>517</v>
      </c>
      <c r="E280" s="47" t="s">
        <v>22</v>
      </c>
      <c r="F280" s="47" t="s">
        <v>39</v>
      </c>
      <c r="G280" s="47" t="s">
        <v>42</v>
      </c>
      <c r="H280" s="46">
        <v>48950</v>
      </c>
      <c r="I280" s="48">
        <v>25750</v>
      </c>
      <c r="J280" s="47" t="s">
        <v>638</v>
      </c>
      <c r="K280" s="46">
        <v>0</v>
      </c>
      <c r="L280" s="50">
        <v>0</v>
      </c>
      <c r="M280" s="50">
        <v>0</v>
      </c>
      <c r="N280" s="50">
        <v>0</v>
      </c>
      <c r="O280" s="14">
        <v>2.1999999999999999E-2</v>
      </c>
      <c r="P280" s="55">
        <f t="shared" si="14"/>
        <v>0</v>
      </c>
      <c r="Q280" s="15">
        <f t="shared" si="12"/>
        <v>0</v>
      </c>
      <c r="R280" s="15">
        <f t="shared" si="13"/>
        <v>0</v>
      </c>
      <c r="X280" s="7"/>
    </row>
    <row r="281" spans="1:24" ht="13.8" x14ac:dyDescent="0.3">
      <c r="A281" s="46">
        <v>48951</v>
      </c>
      <c r="B281" s="47" t="s">
        <v>24</v>
      </c>
      <c r="C281" s="47" t="s">
        <v>88</v>
      </c>
      <c r="D281" s="47" t="s">
        <v>517</v>
      </c>
      <c r="E281" s="47" t="s">
        <v>22</v>
      </c>
      <c r="F281" s="47" t="s">
        <v>39</v>
      </c>
      <c r="G281" s="47" t="s">
        <v>42</v>
      </c>
      <c r="H281" s="46">
        <v>48951</v>
      </c>
      <c r="I281" s="48">
        <v>26481</v>
      </c>
      <c r="J281" s="47" t="s">
        <v>638</v>
      </c>
      <c r="K281" s="46">
        <v>0</v>
      </c>
      <c r="L281" s="50">
        <v>0</v>
      </c>
      <c r="M281" s="50">
        <v>0</v>
      </c>
      <c r="N281" s="50">
        <v>0</v>
      </c>
      <c r="O281" s="14">
        <v>2.1999999999999999E-2</v>
      </c>
      <c r="P281" s="55">
        <f t="shared" si="14"/>
        <v>0</v>
      </c>
      <c r="Q281" s="15">
        <f t="shared" si="12"/>
        <v>0</v>
      </c>
      <c r="R281" s="15">
        <f t="shared" si="13"/>
        <v>0</v>
      </c>
      <c r="X281" s="7"/>
    </row>
    <row r="282" spans="1:24" ht="13.8" x14ac:dyDescent="0.3">
      <c r="A282" s="46">
        <v>48952</v>
      </c>
      <c r="B282" s="47" t="s">
        <v>24</v>
      </c>
      <c r="C282" s="47" t="s">
        <v>88</v>
      </c>
      <c r="D282" s="47" t="s">
        <v>517</v>
      </c>
      <c r="E282" s="47" t="s">
        <v>22</v>
      </c>
      <c r="F282" s="47" t="s">
        <v>39</v>
      </c>
      <c r="G282" s="47" t="s">
        <v>42</v>
      </c>
      <c r="H282" s="46">
        <v>48952</v>
      </c>
      <c r="I282" s="48">
        <v>30864</v>
      </c>
      <c r="J282" s="47" t="s">
        <v>638</v>
      </c>
      <c r="K282" s="46">
        <v>0</v>
      </c>
      <c r="L282" s="50">
        <v>0</v>
      </c>
      <c r="M282" s="50">
        <v>0</v>
      </c>
      <c r="N282" s="50">
        <v>0</v>
      </c>
      <c r="O282" s="14">
        <v>2.1999999999999999E-2</v>
      </c>
      <c r="P282" s="55">
        <f t="shared" si="14"/>
        <v>0</v>
      </c>
      <c r="Q282" s="15">
        <f t="shared" ref="Q282:Q345" si="15">M282+P282</f>
        <v>0</v>
      </c>
      <c r="R282" s="15">
        <f t="shared" ref="R282:R345" si="16">L282-Q282</f>
        <v>0</v>
      </c>
      <c r="X282" s="7"/>
    </row>
    <row r="283" spans="1:24" ht="13.8" x14ac:dyDescent="0.3">
      <c r="A283" s="46">
        <v>48953</v>
      </c>
      <c r="B283" s="47" t="s">
        <v>24</v>
      </c>
      <c r="C283" s="47" t="s">
        <v>89</v>
      </c>
      <c r="D283" s="47" t="s">
        <v>517</v>
      </c>
      <c r="E283" s="47" t="s">
        <v>22</v>
      </c>
      <c r="F283" s="47" t="s">
        <v>39</v>
      </c>
      <c r="G283" s="47" t="s">
        <v>42</v>
      </c>
      <c r="H283" s="46">
        <v>48953</v>
      </c>
      <c r="I283" s="48">
        <v>25750</v>
      </c>
      <c r="J283" s="47" t="s">
        <v>638</v>
      </c>
      <c r="K283" s="46">
        <v>0</v>
      </c>
      <c r="L283" s="50">
        <v>0</v>
      </c>
      <c r="M283" s="50">
        <v>0</v>
      </c>
      <c r="N283" s="50">
        <v>0</v>
      </c>
      <c r="O283" s="14">
        <v>2.1999999999999999E-2</v>
      </c>
      <c r="P283" s="55">
        <f t="shared" si="14"/>
        <v>0</v>
      </c>
      <c r="Q283" s="15">
        <f t="shared" si="15"/>
        <v>0</v>
      </c>
      <c r="R283" s="15">
        <f t="shared" si="16"/>
        <v>0</v>
      </c>
      <c r="X283" s="7"/>
    </row>
    <row r="284" spans="1:24" ht="13.8" x14ac:dyDescent="0.3">
      <c r="A284" s="46">
        <v>48954</v>
      </c>
      <c r="B284" s="47" t="s">
        <v>24</v>
      </c>
      <c r="C284" s="47" t="s">
        <v>63</v>
      </c>
      <c r="D284" s="47" t="s">
        <v>517</v>
      </c>
      <c r="E284" s="47" t="s">
        <v>22</v>
      </c>
      <c r="F284" s="47" t="s">
        <v>39</v>
      </c>
      <c r="G284" s="47" t="s">
        <v>42</v>
      </c>
      <c r="H284" s="46">
        <v>48954</v>
      </c>
      <c r="I284" s="48">
        <v>26481</v>
      </c>
      <c r="J284" s="47" t="s">
        <v>638</v>
      </c>
      <c r="K284" s="46">
        <v>0</v>
      </c>
      <c r="L284" s="50">
        <v>0</v>
      </c>
      <c r="M284" s="50">
        <v>0</v>
      </c>
      <c r="N284" s="50">
        <v>0</v>
      </c>
      <c r="O284" s="14">
        <v>2.1999999999999999E-2</v>
      </c>
      <c r="P284" s="55">
        <f t="shared" si="14"/>
        <v>0</v>
      </c>
      <c r="Q284" s="15">
        <f t="shared" si="15"/>
        <v>0</v>
      </c>
      <c r="R284" s="15">
        <f t="shared" si="16"/>
        <v>0</v>
      </c>
      <c r="X284" s="7"/>
    </row>
    <row r="285" spans="1:24" ht="13.8" x14ac:dyDescent="0.3">
      <c r="A285" s="46">
        <v>49015</v>
      </c>
      <c r="B285" s="47" t="s">
        <v>30</v>
      </c>
      <c r="C285" s="47" t="s">
        <v>36</v>
      </c>
      <c r="D285" s="47" t="s">
        <v>538</v>
      </c>
      <c r="E285" s="47" t="s">
        <v>95</v>
      </c>
      <c r="F285" s="47" t="s">
        <v>39</v>
      </c>
      <c r="G285" s="47" t="s">
        <v>37</v>
      </c>
      <c r="H285" s="46">
        <v>49015</v>
      </c>
      <c r="I285" s="48">
        <v>26115</v>
      </c>
      <c r="J285" s="47" t="s">
        <v>638</v>
      </c>
      <c r="K285" s="46">
        <v>0</v>
      </c>
      <c r="L285" s="50">
        <v>0</v>
      </c>
      <c r="M285" s="50">
        <v>0</v>
      </c>
      <c r="N285" s="50">
        <v>0</v>
      </c>
      <c r="O285" s="14">
        <v>2.1999999999999999E-2</v>
      </c>
      <c r="P285" s="55">
        <f t="shared" si="14"/>
        <v>0</v>
      </c>
      <c r="Q285" s="15">
        <f t="shared" si="15"/>
        <v>0</v>
      </c>
      <c r="R285" s="15">
        <f t="shared" si="16"/>
        <v>0</v>
      </c>
      <c r="X285" s="7"/>
    </row>
    <row r="286" spans="1:24" ht="13.8" x14ac:dyDescent="0.3">
      <c r="A286" s="46">
        <v>49016</v>
      </c>
      <c r="B286" s="47" t="s">
        <v>30</v>
      </c>
      <c r="C286" s="47" t="s">
        <v>36</v>
      </c>
      <c r="D286" s="47" t="s">
        <v>538</v>
      </c>
      <c r="E286" s="47" t="s">
        <v>95</v>
      </c>
      <c r="F286" s="47" t="s">
        <v>39</v>
      </c>
      <c r="G286" s="47" t="s">
        <v>37</v>
      </c>
      <c r="H286" s="46">
        <v>49016</v>
      </c>
      <c r="I286" s="48">
        <v>36708</v>
      </c>
      <c r="J286" s="47" t="s">
        <v>638</v>
      </c>
      <c r="K286" s="46">
        <v>1</v>
      </c>
      <c r="L286" s="50">
        <v>54357.11</v>
      </c>
      <c r="M286" s="50">
        <v>44258.49</v>
      </c>
      <c r="N286" s="50">
        <v>10098.620000000001</v>
      </c>
      <c r="O286" s="14">
        <v>2.1999999999999999E-2</v>
      </c>
      <c r="P286" s="55">
        <f t="shared" si="14"/>
        <v>1494.8205250000001</v>
      </c>
      <c r="Q286" s="15">
        <f t="shared" si="15"/>
        <v>45753.310525000001</v>
      </c>
      <c r="R286" s="15">
        <f t="shared" si="16"/>
        <v>8603.7994749999998</v>
      </c>
      <c r="X286" s="7"/>
    </row>
    <row r="287" spans="1:24" ht="13.8" x14ac:dyDescent="0.3">
      <c r="A287" s="46">
        <v>49013</v>
      </c>
      <c r="B287" s="47" t="s">
        <v>30</v>
      </c>
      <c r="C287" s="47" t="s">
        <v>36</v>
      </c>
      <c r="D287" s="47" t="s">
        <v>538</v>
      </c>
      <c r="E287" s="47" t="s">
        <v>94</v>
      </c>
      <c r="F287" s="47" t="s">
        <v>39</v>
      </c>
      <c r="G287" s="47" t="s">
        <v>37</v>
      </c>
      <c r="H287" s="46">
        <v>49013</v>
      </c>
      <c r="I287" s="48">
        <v>26115</v>
      </c>
      <c r="J287" s="47" t="s">
        <v>638</v>
      </c>
      <c r="K287" s="46">
        <v>1</v>
      </c>
      <c r="L287" s="50">
        <v>418026.76</v>
      </c>
      <c r="M287" s="50">
        <v>418026.76</v>
      </c>
      <c r="N287" s="50">
        <v>0</v>
      </c>
      <c r="O287" s="14">
        <v>2.1999999999999999E-2</v>
      </c>
      <c r="P287" s="55">
        <f t="shared" si="14"/>
        <v>11495.7359</v>
      </c>
      <c r="Q287" s="15">
        <f t="shared" si="15"/>
        <v>429522.49589999998</v>
      </c>
      <c r="R287" s="15">
        <f t="shared" si="16"/>
        <v>-11495.735899999971</v>
      </c>
      <c r="X287" s="7"/>
    </row>
    <row r="288" spans="1:24" ht="13.8" x14ac:dyDescent="0.3">
      <c r="A288" s="46">
        <v>49014</v>
      </c>
      <c r="B288" s="47" t="s">
        <v>30</v>
      </c>
      <c r="C288" s="47" t="s">
        <v>36</v>
      </c>
      <c r="D288" s="47" t="s">
        <v>538</v>
      </c>
      <c r="E288" s="47" t="s">
        <v>94</v>
      </c>
      <c r="F288" s="47" t="s">
        <v>39</v>
      </c>
      <c r="G288" s="47" t="s">
        <v>37</v>
      </c>
      <c r="H288" s="46">
        <v>49014</v>
      </c>
      <c r="I288" s="48">
        <v>27211</v>
      </c>
      <c r="J288" s="47" t="s">
        <v>638</v>
      </c>
      <c r="K288" s="46">
        <v>0</v>
      </c>
      <c r="L288" s="50">
        <v>1116.6500000000001</v>
      </c>
      <c r="M288" s="50">
        <v>1116.6500000000001</v>
      </c>
      <c r="N288" s="50">
        <v>0</v>
      </c>
      <c r="O288" s="14">
        <v>2.1999999999999999E-2</v>
      </c>
      <c r="P288" s="55">
        <f t="shared" si="14"/>
        <v>30.707875000000005</v>
      </c>
      <c r="Q288" s="15">
        <f t="shared" si="15"/>
        <v>1147.3578750000001</v>
      </c>
      <c r="R288" s="15">
        <f t="shared" si="16"/>
        <v>-30.707875000000058</v>
      </c>
      <c r="X288" s="7"/>
    </row>
    <row r="289" spans="1:24" ht="13.8" x14ac:dyDescent="0.3">
      <c r="A289" s="46">
        <v>49019</v>
      </c>
      <c r="B289" s="47" t="s">
        <v>30</v>
      </c>
      <c r="C289" s="47" t="s">
        <v>36</v>
      </c>
      <c r="D289" s="47" t="s">
        <v>538</v>
      </c>
      <c r="E289" s="47" t="s">
        <v>98</v>
      </c>
      <c r="F289" s="47" t="s">
        <v>39</v>
      </c>
      <c r="G289" s="47" t="s">
        <v>37</v>
      </c>
      <c r="H289" s="46">
        <v>49019</v>
      </c>
      <c r="I289" s="48">
        <v>26115</v>
      </c>
      <c r="J289" s="47" t="s">
        <v>638</v>
      </c>
      <c r="K289" s="46">
        <v>0</v>
      </c>
      <c r="L289" s="50">
        <v>7635.19</v>
      </c>
      <c r="M289" s="50">
        <v>7635.19</v>
      </c>
      <c r="N289" s="50">
        <v>0</v>
      </c>
      <c r="O289" s="14">
        <v>2.1999999999999999E-2</v>
      </c>
      <c r="P289" s="55">
        <f t="shared" si="14"/>
        <v>209.96772499999997</v>
      </c>
      <c r="Q289" s="15">
        <f t="shared" si="15"/>
        <v>7845.1577249999991</v>
      </c>
      <c r="R289" s="15">
        <f t="shared" si="16"/>
        <v>-209.96772499999952</v>
      </c>
      <c r="X289" s="7"/>
    </row>
    <row r="290" spans="1:24" ht="13.8" x14ac:dyDescent="0.3">
      <c r="A290" s="46">
        <v>49021</v>
      </c>
      <c r="B290" s="47" t="s">
        <v>30</v>
      </c>
      <c r="C290" s="47" t="s">
        <v>36</v>
      </c>
      <c r="D290" s="47" t="s">
        <v>538</v>
      </c>
      <c r="E290" s="47" t="s">
        <v>100</v>
      </c>
      <c r="F290" s="47" t="s">
        <v>39</v>
      </c>
      <c r="G290" s="47" t="s">
        <v>37</v>
      </c>
      <c r="H290" s="46">
        <v>49021</v>
      </c>
      <c r="I290" s="48">
        <v>26115</v>
      </c>
      <c r="J290" s="47" t="s">
        <v>638</v>
      </c>
      <c r="K290" s="46">
        <v>1</v>
      </c>
      <c r="L290" s="50">
        <v>207104.58</v>
      </c>
      <c r="M290" s="50">
        <v>207104.58</v>
      </c>
      <c r="N290" s="50">
        <v>0</v>
      </c>
      <c r="O290" s="14">
        <v>2.1999999999999999E-2</v>
      </c>
      <c r="P290" s="55">
        <f t="shared" si="14"/>
        <v>5695.3759499999996</v>
      </c>
      <c r="Q290" s="15">
        <f t="shared" si="15"/>
        <v>212799.95594999997</v>
      </c>
      <c r="R290" s="15">
        <f t="shared" si="16"/>
        <v>-5695.3759499999869</v>
      </c>
      <c r="X290" s="7"/>
    </row>
    <row r="291" spans="1:24" ht="13.8" x14ac:dyDescent="0.3">
      <c r="A291" s="46">
        <v>49017</v>
      </c>
      <c r="B291" s="47" t="s">
        <v>30</v>
      </c>
      <c r="C291" s="47" t="s">
        <v>36</v>
      </c>
      <c r="D291" s="47" t="s">
        <v>538</v>
      </c>
      <c r="E291" s="47" t="s">
        <v>96</v>
      </c>
      <c r="F291" s="47" t="s">
        <v>39</v>
      </c>
      <c r="G291" s="47" t="s">
        <v>37</v>
      </c>
      <c r="H291" s="46">
        <v>49017</v>
      </c>
      <c r="I291" s="48">
        <v>26115</v>
      </c>
      <c r="J291" s="47" t="s">
        <v>638</v>
      </c>
      <c r="K291" s="46">
        <v>1</v>
      </c>
      <c r="L291" s="50">
        <v>94485.5</v>
      </c>
      <c r="M291" s="50">
        <v>94485.5</v>
      </c>
      <c r="N291" s="50">
        <v>0</v>
      </c>
      <c r="O291" s="14">
        <v>2.1999999999999999E-2</v>
      </c>
      <c r="P291" s="55">
        <f t="shared" si="14"/>
        <v>2598.3512499999997</v>
      </c>
      <c r="Q291" s="15">
        <f t="shared" si="15"/>
        <v>97083.851250000007</v>
      </c>
      <c r="R291" s="15">
        <f t="shared" si="16"/>
        <v>-2598.351250000007</v>
      </c>
      <c r="X291" s="7"/>
    </row>
    <row r="292" spans="1:24" ht="13.8" x14ac:dyDescent="0.3">
      <c r="A292" s="46">
        <v>49018</v>
      </c>
      <c r="B292" s="47" t="s">
        <v>30</v>
      </c>
      <c r="C292" s="47" t="s">
        <v>36</v>
      </c>
      <c r="D292" s="47" t="s">
        <v>538</v>
      </c>
      <c r="E292" s="47" t="s">
        <v>97</v>
      </c>
      <c r="F292" s="47" t="s">
        <v>39</v>
      </c>
      <c r="G292" s="47" t="s">
        <v>37</v>
      </c>
      <c r="H292" s="46">
        <v>49018</v>
      </c>
      <c r="I292" s="48">
        <v>26115</v>
      </c>
      <c r="J292" s="47" t="s">
        <v>638</v>
      </c>
      <c r="K292" s="46">
        <v>10</v>
      </c>
      <c r="L292" s="50">
        <v>57263.94</v>
      </c>
      <c r="M292" s="50">
        <v>57263.94</v>
      </c>
      <c r="N292" s="50">
        <v>0</v>
      </c>
      <c r="O292" s="14">
        <v>2.1999999999999999E-2</v>
      </c>
      <c r="P292" s="55">
        <f t="shared" si="14"/>
        <v>1574.7583500000001</v>
      </c>
      <c r="Q292" s="15">
        <f t="shared" si="15"/>
        <v>58838.698350000006</v>
      </c>
      <c r="R292" s="15">
        <f t="shared" si="16"/>
        <v>-1574.7583500000037</v>
      </c>
      <c r="X292" s="7"/>
    </row>
    <row r="293" spans="1:24" ht="13.8" x14ac:dyDescent="0.3">
      <c r="A293" s="46">
        <v>49020</v>
      </c>
      <c r="B293" s="47" t="s">
        <v>30</v>
      </c>
      <c r="C293" s="47" t="s">
        <v>36</v>
      </c>
      <c r="D293" s="47" t="s">
        <v>538</v>
      </c>
      <c r="E293" s="47" t="s">
        <v>99</v>
      </c>
      <c r="F293" s="47" t="s">
        <v>39</v>
      </c>
      <c r="G293" s="47" t="s">
        <v>37</v>
      </c>
      <c r="H293" s="46">
        <v>49020</v>
      </c>
      <c r="I293" s="48">
        <v>26115</v>
      </c>
      <c r="J293" s="47" t="s">
        <v>638</v>
      </c>
      <c r="K293" s="46">
        <v>0</v>
      </c>
      <c r="L293" s="50">
        <v>0</v>
      </c>
      <c r="M293" s="50">
        <v>0</v>
      </c>
      <c r="N293" s="50">
        <v>0</v>
      </c>
      <c r="O293" s="14">
        <v>2.1999999999999999E-2</v>
      </c>
      <c r="P293" s="55">
        <f t="shared" si="14"/>
        <v>0</v>
      </c>
      <c r="Q293" s="15">
        <f t="shared" si="15"/>
        <v>0</v>
      </c>
      <c r="R293" s="15">
        <f t="shared" si="16"/>
        <v>0</v>
      </c>
      <c r="X293" s="7"/>
    </row>
    <row r="294" spans="1:24" ht="13.8" x14ac:dyDescent="0.3">
      <c r="A294" s="46">
        <v>94944852</v>
      </c>
      <c r="B294" s="47" t="s">
        <v>30</v>
      </c>
      <c r="C294" s="47" t="s">
        <v>36</v>
      </c>
      <c r="D294" s="47" t="s">
        <v>538</v>
      </c>
      <c r="E294" s="47" t="s">
        <v>99</v>
      </c>
      <c r="F294" s="47" t="s">
        <v>39</v>
      </c>
      <c r="G294" s="47" t="s">
        <v>37</v>
      </c>
      <c r="H294" s="46">
        <v>94944852</v>
      </c>
      <c r="I294" s="48">
        <v>39783</v>
      </c>
      <c r="J294" s="47" t="s">
        <v>638</v>
      </c>
      <c r="K294" s="46">
        <v>0</v>
      </c>
      <c r="L294" s="50">
        <v>214886.76</v>
      </c>
      <c r="M294" s="50">
        <v>83179.820000000007</v>
      </c>
      <c r="N294" s="50">
        <v>131706.94</v>
      </c>
      <c r="O294" s="14">
        <v>2.1999999999999999E-2</v>
      </c>
      <c r="P294" s="55">
        <f t="shared" si="14"/>
        <v>5909.3859000000002</v>
      </c>
      <c r="Q294" s="15">
        <f t="shared" si="15"/>
        <v>89089.205900000001</v>
      </c>
      <c r="R294" s="15">
        <f t="shared" si="16"/>
        <v>125797.55410000001</v>
      </c>
      <c r="X294" s="7"/>
    </row>
    <row r="295" spans="1:24" ht="13.8" x14ac:dyDescent="0.3">
      <c r="A295" s="46">
        <v>100512385</v>
      </c>
      <c r="B295" s="47" t="s">
        <v>30</v>
      </c>
      <c r="C295" s="47" t="s">
        <v>36</v>
      </c>
      <c r="D295" s="47" t="s">
        <v>538</v>
      </c>
      <c r="E295" s="47" t="s">
        <v>99</v>
      </c>
      <c r="F295" s="47" t="s">
        <v>39</v>
      </c>
      <c r="G295" s="47" t="s">
        <v>37</v>
      </c>
      <c r="H295" s="46">
        <v>100512385</v>
      </c>
      <c r="I295" s="48">
        <v>40087</v>
      </c>
      <c r="J295" s="47" t="s">
        <v>638</v>
      </c>
      <c r="K295" s="46">
        <v>1</v>
      </c>
      <c r="L295" s="50">
        <v>223720.29</v>
      </c>
      <c r="M295" s="50">
        <v>74654.45</v>
      </c>
      <c r="N295" s="50">
        <v>149065.84</v>
      </c>
      <c r="O295" s="14">
        <v>2.1999999999999999E-2</v>
      </c>
      <c r="P295" s="55">
        <f t="shared" si="14"/>
        <v>6152.3079749999997</v>
      </c>
      <c r="Q295" s="15">
        <f t="shared" si="15"/>
        <v>80806.757975</v>
      </c>
      <c r="R295" s="15">
        <f t="shared" si="16"/>
        <v>142913.53202500002</v>
      </c>
      <c r="X295" s="7"/>
    </row>
    <row r="296" spans="1:24" ht="13.8" x14ac:dyDescent="0.3">
      <c r="A296" s="46">
        <v>640795199</v>
      </c>
      <c r="B296" s="47" t="s">
        <v>30</v>
      </c>
      <c r="C296" s="47" t="s">
        <v>36</v>
      </c>
      <c r="D296" s="47" t="s">
        <v>538</v>
      </c>
      <c r="E296" s="47" t="s">
        <v>99</v>
      </c>
      <c r="F296" s="47" t="s">
        <v>39</v>
      </c>
      <c r="G296" s="47" t="s">
        <v>37</v>
      </c>
      <c r="H296" s="46">
        <v>640795199</v>
      </c>
      <c r="I296" s="48">
        <v>41306</v>
      </c>
      <c r="J296" s="47" t="s">
        <v>638</v>
      </c>
      <c r="K296" s="46">
        <v>0</v>
      </c>
      <c r="L296" s="50">
        <v>-12341.01</v>
      </c>
      <c r="M296" s="50">
        <v>-1482.54</v>
      </c>
      <c r="N296" s="50">
        <v>-10858.47</v>
      </c>
      <c r="O296" s="14">
        <v>2.1999999999999999E-2</v>
      </c>
      <c r="P296" s="55">
        <f t="shared" si="14"/>
        <v>-339.37777499999999</v>
      </c>
      <c r="Q296" s="15">
        <f t="shared" si="15"/>
        <v>-1821.9177749999999</v>
      </c>
      <c r="R296" s="15">
        <f t="shared" si="16"/>
        <v>-10519.092225</v>
      </c>
      <c r="X296" s="7"/>
    </row>
    <row r="297" spans="1:24" ht="13.8" x14ac:dyDescent="0.3">
      <c r="A297" s="46">
        <v>49027</v>
      </c>
      <c r="B297" s="47" t="s">
        <v>30</v>
      </c>
      <c r="C297" s="47" t="s">
        <v>36</v>
      </c>
      <c r="D297" s="47" t="s">
        <v>543</v>
      </c>
      <c r="E297" s="47" t="s">
        <v>102</v>
      </c>
      <c r="F297" s="47" t="s">
        <v>39</v>
      </c>
      <c r="G297" s="47" t="s">
        <v>37</v>
      </c>
      <c r="H297" s="46">
        <v>49027</v>
      </c>
      <c r="I297" s="48">
        <v>26115</v>
      </c>
      <c r="J297" s="47" t="s">
        <v>638</v>
      </c>
      <c r="K297" s="46">
        <v>0</v>
      </c>
      <c r="L297" s="50">
        <v>0</v>
      </c>
      <c r="M297" s="50">
        <v>0</v>
      </c>
      <c r="N297" s="50">
        <v>0</v>
      </c>
      <c r="O297" s="14">
        <v>2.1999999999999999E-2</v>
      </c>
      <c r="P297" s="55">
        <f t="shared" si="14"/>
        <v>0</v>
      </c>
      <c r="Q297" s="15">
        <f t="shared" si="15"/>
        <v>0</v>
      </c>
      <c r="R297" s="15">
        <f t="shared" si="16"/>
        <v>0</v>
      </c>
      <c r="X297" s="7"/>
    </row>
    <row r="298" spans="1:24" ht="13.8" x14ac:dyDescent="0.3">
      <c r="A298" s="46">
        <v>49028</v>
      </c>
      <c r="B298" s="47" t="s">
        <v>30</v>
      </c>
      <c r="C298" s="47" t="s">
        <v>36</v>
      </c>
      <c r="D298" s="47" t="s">
        <v>543</v>
      </c>
      <c r="E298" s="47" t="s">
        <v>102</v>
      </c>
      <c r="F298" s="47" t="s">
        <v>39</v>
      </c>
      <c r="G298" s="47" t="s">
        <v>37</v>
      </c>
      <c r="H298" s="46">
        <v>49028</v>
      </c>
      <c r="I298" s="48">
        <v>36708</v>
      </c>
      <c r="J298" s="47" t="s">
        <v>638</v>
      </c>
      <c r="K298" s="46">
        <v>1</v>
      </c>
      <c r="L298" s="50">
        <v>54357.11</v>
      </c>
      <c r="M298" s="50">
        <v>44258.49</v>
      </c>
      <c r="N298" s="50">
        <v>10098.620000000001</v>
      </c>
      <c r="O298" s="14">
        <v>2.1999999999999999E-2</v>
      </c>
      <c r="P298" s="55">
        <f t="shared" si="14"/>
        <v>1494.8205250000001</v>
      </c>
      <c r="Q298" s="15">
        <f t="shared" si="15"/>
        <v>45753.310525000001</v>
      </c>
      <c r="R298" s="15">
        <f t="shared" si="16"/>
        <v>8603.7994749999998</v>
      </c>
      <c r="X298" s="7"/>
    </row>
    <row r="299" spans="1:24" ht="13.8" x14ac:dyDescent="0.3">
      <c r="A299" s="46">
        <v>49025</v>
      </c>
      <c r="B299" s="47" t="s">
        <v>30</v>
      </c>
      <c r="C299" s="47" t="s">
        <v>36</v>
      </c>
      <c r="D299" s="47" t="s">
        <v>543</v>
      </c>
      <c r="E299" s="47" t="s">
        <v>101</v>
      </c>
      <c r="F299" s="47" t="s">
        <v>39</v>
      </c>
      <c r="G299" s="47" t="s">
        <v>37</v>
      </c>
      <c r="H299" s="46">
        <v>49025</v>
      </c>
      <c r="I299" s="48">
        <v>26115</v>
      </c>
      <c r="J299" s="47" t="s">
        <v>638</v>
      </c>
      <c r="K299" s="46">
        <v>1</v>
      </c>
      <c r="L299" s="50">
        <v>418026.76</v>
      </c>
      <c r="M299" s="50">
        <v>418026.76</v>
      </c>
      <c r="N299" s="50">
        <v>0</v>
      </c>
      <c r="O299" s="14">
        <v>2.1999999999999999E-2</v>
      </c>
      <c r="P299" s="55">
        <f t="shared" si="14"/>
        <v>11495.7359</v>
      </c>
      <c r="Q299" s="15">
        <f t="shared" si="15"/>
        <v>429522.49589999998</v>
      </c>
      <c r="R299" s="15">
        <f t="shared" si="16"/>
        <v>-11495.735899999971</v>
      </c>
      <c r="X299" s="7"/>
    </row>
    <row r="300" spans="1:24" ht="13.8" x14ac:dyDescent="0.3">
      <c r="A300" s="46">
        <v>49037</v>
      </c>
      <c r="B300" s="47" t="s">
        <v>30</v>
      </c>
      <c r="C300" s="47" t="s">
        <v>36</v>
      </c>
      <c r="D300" s="47" t="s">
        <v>543</v>
      </c>
      <c r="E300" s="47" t="s">
        <v>105</v>
      </c>
      <c r="F300" s="47" t="s">
        <v>39</v>
      </c>
      <c r="G300" s="47" t="s">
        <v>37</v>
      </c>
      <c r="H300" s="46">
        <v>49037</v>
      </c>
      <c r="I300" s="48">
        <v>26115</v>
      </c>
      <c r="J300" s="47" t="s">
        <v>638</v>
      </c>
      <c r="K300" s="46">
        <v>0</v>
      </c>
      <c r="L300" s="50">
        <v>0</v>
      </c>
      <c r="M300" s="50">
        <v>0</v>
      </c>
      <c r="N300" s="50">
        <v>0</v>
      </c>
      <c r="O300" s="14">
        <v>2.1999999999999999E-2</v>
      </c>
      <c r="P300" s="55">
        <f t="shared" si="14"/>
        <v>0</v>
      </c>
      <c r="Q300" s="15">
        <f t="shared" si="15"/>
        <v>0</v>
      </c>
      <c r="R300" s="15">
        <f t="shared" si="16"/>
        <v>0</v>
      </c>
      <c r="X300" s="7"/>
    </row>
    <row r="301" spans="1:24" ht="13.8" x14ac:dyDescent="0.3">
      <c r="A301" s="46">
        <v>49040</v>
      </c>
      <c r="B301" s="47" t="s">
        <v>30</v>
      </c>
      <c r="C301" s="47" t="s">
        <v>36</v>
      </c>
      <c r="D301" s="47" t="s">
        <v>543</v>
      </c>
      <c r="E301" s="47" t="s">
        <v>107</v>
      </c>
      <c r="F301" s="47" t="s">
        <v>39</v>
      </c>
      <c r="G301" s="47" t="s">
        <v>37</v>
      </c>
      <c r="H301" s="46">
        <v>49040</v>
      </c>
      <c r="I301" s="48">
        <v>26115</v>
      </c>
      <c r="J301" s="47" t="s">
        <v>638</v>
      </c>
      <c r="K301" s="46">
        <v>1</v>
      </c>
      <c r="L301" s="50">
        <v>207104.58</v>
      </c>
      <c r="M301" s="50">
        <v>207104.58</v>
      </c>
      <c r="N301" s="50">
        <v>0</v>
      </c>
      <c r="O301" s="14">
        <v>2.1999999999999999E-2</v>
      </c>
      <c r="P301" s="55">
        <f t="shared" si="14"/>
        <v>5695.3759499999996</v>
      </c>
      <c r="Q301" s="15">
        <f t="shared" si="15"/>
        <v>212799.95594999997</v>
      </c>
      <c r="R301" s="15">
        <f t="shared" si="16"/>
        <v>-5695.3759499999869</v>
      </c>
      <c r="X301" s="7"/>
    </row>
    <row r="302" spans="1:24" ht="13.8" x14ac:dyDescent="0.3">
      <c r="A302" s="46">
        <v>49030</v>
      </c>
      <c r="B302" s="47" t="s">
        <v>30</v>
      </c>
      <c r="C302" s="47" t="s">
        <v>36</v>
      </c>
      <c r="D302" s="47" t="s">
        <v>543</v>
      </c>
      <c r="E302" s="47" t="s">
        <v>103</v>
      </c>
      <c r="F302" s="47" t="s">
        <v>39</v>
      </c>
      <c r="G302" s="47" t="s">
        <v>37</v>
      </c>
      <c r="H302" s="46">
        <v>49030</v>
      </c>
      <c r="I302" s="48">
        <v>26115</v>
      </c>
      <c r="J302" s="47" t="s">
        <v>638</v>
      </c>
      <c r="K302" s="46">
        <v>1</v>
      </c>
      <c r="L302" s="50">
        <v>94485.5</v>
      </c>
      <c r="M302" s="50">
        <v>94485.5</v>
      </c>
      <c r="N302" s="50">
        <v>0</v>
      </c>
      <c r="O302" s="14">
        <v>2.1999999999999999E-2</v>
      </c>
      <c r="P302" s="55">
        <f t="shared" si="14"/>
        <v>2598.3512499999997</v>
      </c>
      <c r="Q302" s="15">
        <f t="shared" si="15"/>
        <v>97083.851250000007</v>
      </c>
      <c r="R302" s="15">
        <f t="shared" si="16"/>
        <v>-2598.351250000007</v>
      </c>
      <c r="X302" s="7"/>
    </row>
    <row r="303" spans="1:24" ht="13.8" x14ac:dyDescent="0.3">
      <c r="A303" s="46">
        <v>49032</v>
      </c>
      <c r="B303" s="47" t="s">
        <v>30</v>
      </c>
      <c r="C303" s="47" t="s">
        <v>36</v>
      </c>
      <c r="D303" s="47" t="s">
        <v>543</v>
      </c>
      <c r="E303" s="47" t="s">
        <v>104</v>
      </c>
      <c r="F303" s="47" t="s">
        <v>39</v>
      </c>
      <c r="G303" s="47" t="s">
        <v>37</v>
      </c>
      <c r="H303" s="46">
        <v>49032</v>
      </c>
      <c r="I303" s="48">
        <v>26115</v>
      </c>
      <c r="J303" s="47" t="s">
        <v>638</v>
      </c>
      <c r="K303" s="46">
        <v>10</v>
      </c>
      <c r="L303" s="50">
        <v>57263.94</v>
      </c>
      <c r="M303" s="50">
        <v>57263.94</v>
      </c>
      <c r="N303" s="50">
        <v>0</v>
      </c>
      <c r="O303" s="14">
        <v>2.1999999999999999E-2</v>
      </c>
      <c r="P303" s="55">
        <f t="shared" si="14"/>
        <v>1574.7583500000001</v>
      </c>
      <c r="Q303" s="15">
        <f t="shared" si="15"/>
        <v>58838.698350000006</v>
      </c>
      <c r="R303" s="15">
        <f t="shared" si="16"/>
        <v>-1574.7583500000037</v>
      </c>
      <c r="X303" s="7"/>
    </row>
    <row r="304" spans="1:24" ht="13.8" x14ac:dyDescent="0.3">
      <c r="A304" s="46">
        <v>49038</v>
      </c>
      <c r="B304" s="47" t="s">
        <v>30</v>
      </c>
      <c r="C304" s="47" t="s">
        <v>36</v>
      </c>
      <c r="D304" s="47" t="s">
        <v>543</v>
      </c>
      <c r="E304" s="47" t="s">
        <v>106</v>
      </c>
      <c r="F304" s="47" t="s">
        <v>39</v>
      </c>
      <c r="G304" s="47" t="s">
        <v>37</v>
      </c>
      <c r="H304" s="46">
        <v>49038</v>
      </c>
      <c r="I304" s="48">
        <v>26115</v>
      </c>
      <c r="J304" s="47" t="s">
        <v>638</v>
      </c>
      <c r="K304" s="46">
        <v>1</v>
      </c>
      <c r="L304" s="50">
        <v>95439.9</v>
      </c>
      <c r="M304" s="50">
        <v>95439.9</v>
      </c>
      <c r="N304" s="50">
        <v>0</v>
      </c>
      <c r="O304" s="14">
        <v>2.1999999999999999E-2</v>
      </c>
      <c r="P304" s="55">
        <f t="shared" si="14"/>
        <v>2624.5972499999998</v>
      </c>
      <c r="Q304" s="15">
        <f t="shared" si="15"/>
        <v>98064.49725</v>
      </c>
      <c r="R304" s="15">
        <f t="shared" si="16"/>
        <v>-2624.5972500000062</v>
      </c>
      <c r="X304" s="7"/>
    </row>
    <row r="305" spans="1:24" ht="13.8" x14ac:dyDescent="0.3">
      <c r="A305" s="46">
        <v>49049</v>
      </c>
      <c r="B305" s="47" t="s">
        <v>30</v>
      </c>
      <c r="C305" s="47" t="s">
        <v>36</v>
      </c>
      <c r="D305" s="47" t="s">
        <v>544</v>
      </c>
      <c r="E305" s="47" t="s">
        <v>109</v>
      </c>
      <c r="F305" s="47" t="s">
        <v>39</v>
      </c>
      <c r="G305" s="47" t="s">
        <v>37</v>
      </c>
      <c r="H305" s="46">
        <v>49049</v>
      </c>
      <c r="I305" s="48">
        <v>26115</v>
      </c>
      <c r="J305" s="47" t="s">
        <v>638</v>
      </c>
      <c r="K305" s="46">
        <v>0</v>
      </c>
      <c r="L305" s="50">
        <v>0</v>
      </c>
      <c r="M305" s="50">
        <v>0</v>
      </c>
      <c r="N305" s="50">
        <v>0</v>
      </c>
      <c r="O305" s="14">
        <v>2.1999999999999999E-2</v>
      </c>
      <c r="P305" s="55">
        <f t="shared" si="14"/>
        <v>0</v>
      </c>
      <c r="Q305" s="15">
        <f t="shared" si="15"/>
        <v>0</v>
      </c>
      <c r="R305" s="15">
        <f t="shared" si="16"/>
        <v>0</v>
      </c>
      <c r="X305" s="7"/>
    </row>
    <row r="306" spans="1:24" ht="13.8" x14ac:dyDescent="0.3">
      <c r="A306" s="46">
        <v>49050</v>
      </c>
      <c r="B306" s="47" t="s">
        <v>30</v>
      </c>
      <c r="C306" s="47" t="s">
        <v>36</v>
      </c>
      <c r="D306" s="47" t="s">
        <v>544</v>
      </c>
      <c r="E306" s="47" t="s">
        <v>109</v>
      </c>
      <c r="F306" s="47" t="s">
        <v>39</v>
      </c>
      <c r="G306" s="47" t="s">
        <v>37</v>
      </c>
      <c r="H306" s="46">
        <v>49050</v>
      </c>
      <c r="I306" s="48">
        <v>36708</v>
      </c>
      <c r="J306" s="47" t="s">
        <v>638</v>
      </c>
      <c r="K306" s="46">
        <v>0</v>
      </c>
      <c r="L306" s="50">
        <v>0</v>
      </c>
      <c r="M306" s="50">
        <v>0</v>
      </c>
      <c r="N306" s="50">
        <v>0</v>
      </c>
      <c r="O306" s="14">
        <v>2.1999999999999999E-2</v>
      </c>
      <c r="P306" s="55">
        <f t="shared" si="14"/>
        <v>0</v>
      </c>
      <c r="Q306" s="15">
        <f t="shared" si="15"/>
        <v>0</v>
      </c>
      <c r="R306" s="15">
        <f t="shared" si="16"/>
        <v>0</v>
      </c>
      <c r="X306" s="7"/>
    </row>
    <row r="307" spans="1:24" ht="13.8" x14ac:dyDescent="0.3">
      <c r="A307" s="46">
        <v>643615832</v>
      </c>
      <c r="B307" s="47" t="s">
        <v>30</v>
      </c>
      <c r="C307" s="47" t="s">
        <v>36</v>
      </c>
      <c r="D307" s="47" t="s">
        <v>544</v>
      </c>
      <c r="E307" s="47" t="s">
        <v>109</v>
      </c>
      <c r="F307" s="47" t="s">
        <v>39</v>
      </c>
      <c r="G307" s="47" t="s">
        <v>37</v>
      </c>
      <c r="H307" s="46">
        <v>643615832</v>
      </c>
      <c r="I307" s="48">
        <v>41183</v>
      </c>
      <c r="J307" s="47" t="s">
        <v>638</v>
      </c>
      <c r="K307" s="46">
        <v>1</v>
      </c>
      <c r="L307" s="50">
        <v>71559.149999999994</v>
      </c>
      <c r="M307" s="50">
        <v>12417.06</v>
      </c>
      <c r="N307" s="50">
        <v>59142.09</v>
      </c>
      <c r="O307" s="14">
        <v>2.1999999999999999E-2</v>
      </c>
      <c r="P307" s="55">
        <f t="shared" si="14"/>
        <v>1967.8766249999996</v>
      </c>
      <c r="Q307" s="15">
        <f t="shared" si="15"/>
        <v>14384.936624999998</v>
      </c>
      <c r="R307" s="15">
        <f t="shared" si="16"/>
        <v>57174.213374999992</v>
      </c>
      <c r="X307" s="7"/>
    </row>
    <row r="308" spans="1:24" ht="13.8" x14ac:dyDescent="0.3">
      <c r="A308" s="46">
        <v>102421363</v>
      </c>
      <c r="B308" s="47" t="s">
        <v>30</v>
      </c>
      <c r="C308" s="47" t="s">
        <v>36</v>
      </c>
      <c r="D308" s="47" t="s">
        <v>544</v>
      </c>
      <c r="E308" s="47" t="s">
        <v>469</v>
      </c>
      <c r="F308" s="47" t="s">
        <v>39</v>
      </c>
      <c r="G308" s="47" t="s">
        <v>37</v>
      </c>
      <c r="H308" s="46">
        <v>102421363</v>
      </c>
      <c r="I308" s="48">
        <v>40299</v>
      </c>
      <c r="J308" s="47" t="s">
        <v>638</v>
      </c>
      <c r="K308" s="46">
        <v>1</v>
      </c>
      <c r="L308" s="50">
        <v>6517.57</v>
      </c>
      <c r="M308" s="50">
        <v>1826.9</v>
      </c>
      <c r="N308" s="50">
        <v>4690.67</v>
      </c>
      <c r="O308" s="14">
        <v>2.1999999999999999E-2</v>
      </c>
      <c r="P308" s="55">
        <f t="shared" si="14"/>
        <v>179.23317499999999</v>
      </c>
      <c r="Q308" s="15">
        <f t="shared" si="15"/>
        <v>2006.1331750000002</v>
      </c>
      <c r="R308" s="15">
        <f t="shared" si="16"/>
        <v>4511.4368249999998</v>
      </c>
      <c r="X308" s="7"/>
    </row>
    <row r="309" spans="1:24" ht="13.8" x14ac:dyDescent="0.3">
      <c r="A309" s="46">
        <v>49047</v>
      </c>
      <c r="B309" s="47" t="s">
        <v>30</v>
      </c>
      <c r="C309" s="47" t="s">
        <v>36</v>
      </c>
      <c r="D309" s="47" t="s">
        <v>544</v>
      </c>
      <c r="E309" s="47" t="s">
        <v>108</v>
      </c>
      <c r="F309" s="47" t="s">
        <v>39</v>
      </c>
      <c r="G309" s="47" t="s">
        <v>37</v>
      </c>
      <c r="H309" s="46">
        <v>49047</v>
      </c>
      <c r="I309" s="48">
        <v>26115</v>
      </c>
      <c r="J309" s="47" t="s">
        <v>638</v>
      </c>
      <c r="K309" s="46">
        <v>1</v>
      </c>
      <c r="L309" s="50">
        <v>418026.76</v>
      </c>
      <c r="M309" s="50">
        <v>418026.76</v>
      </c>
      <c r="N309" s="50">
        <v>0</v>
      </c>
      <c r="O309" s="14">
        <v>2.1999999999999999E-2</v>
      </c>
      <c r="P309" s="55">
        <f t="shared" si="14"/>
        <v>11495.7359</v>
      </c>
      <c r="Q309" s="15">
        <f t="shared" si="15"/>
        <v>429522.49589999998</v>
      </c>
      <c r="R309" s="15">
        <f t="shared" si="16"/>
        <v>-11495.735899999971</v>
      </c>
      <c r="X309" s="7"/>
    </row>
    <row r="310" spans="1:24" ht="13.8" x14ac:dyDescent="0.3">
      <c r="A310" s="46">
        <v>102421372</v>
      </c>
      <c r="B310" s="47" t="s">
        <v>30</v>
      </c>
      <c r="C310" s="47" t="s">
        <v>36</v>
      </c>
      <c r="D310" s="47" t="s">
        <v>544</v>
      </c>
      <c r="E310" s="47" t="s">
        <v>470</v>
      </c>
      <c r="F310" s="47" t="s">
        <v>39</v>
      </c>
      <c r="G310" s="47" t="s">
        <v>37</v>
      </c>
      <c r="H310" s="46">
        <v>102421372</v>
      </c>
      <c r="I310" s="48">
        <v>40299</v>
      </c>
      <c r="J310" s="47" t="s">
        <v>638</v>
      </c>
      <c r="K310" s="46">
        <v>1</v>
      </c>
      <c r="L310" s="50">
        <v>6517.57</v>
      </c>
      <c r="M310" s="50">
        <v>1826.9</v>
      </c>
      <c r="N310" s="50">
        <v>4690.67</v>
      </c>
      <c r="O310" s="14">
        <v>2.1999999999999999E-2</v>
      </c>
      <c r="P310" s="55">
        <f t="shared" si="14"/>
        <v>179.23317499999999</v>
      </c>
      <c r="Q310" s="15">
        <f t="shared" si="15"/>
        <v>2006.1331750000002</v>
      </c>
      <c r="R310" s="15">
        <f t="shared" si="16"/>
        <v>4511.4368249999998</v>
      </c>
      <c r="X310" s="7"/>
    </row>
    <row r="311" spans="1:24" ht="13.8" x14ac:dyDescent="0.3">
      <c r="A311" s="46">
        <v>49059</v>
      </c>
      <c r="B311" s="47" t="s">
        <v>30</v>
      </c>
      <c r="C311" s="47" t="s">
        <v>36</v>
      </c>
      <c r="D311" s="47" t="s">
        <v>544</v>
      </c>
      <c r="E311" s="47" t="s">
        <v>112</v>
      </c>
      <c r="F311" s="47" t="s">
        <v>39</v>
      </c>
      <c r="G311" s="47" t="s">
        <v>37</v>
      </c>
      <c r="H311" s="46">
        <v>49059</v>
      </c>
      <c r="I311" s="48">
        <v>26115</v>
      </c>
      <c r="J311" s="47" t="s">
        <v>638</v>
      </c>
      <c r="K311" s="46">
        <v>0</v>
      </c>
      <c r="L311" s="50">
        <v>3660.89</v>
      </c>
      <c r="M311" s="50">
        <v>3660.89</v>
      </c>
      <c r="N311" s="50">
        <v>0</v>
      </c>
      <c r="O311" s="14">
        <v>2.1999999999999999E-2</v>
      </c>
      <c r="P311" s="55">
        <f t="shared" si="14"/>
        <v>100.674475</v>
      </c>
      <c r="Q311" s="15">
        <f t="shared" si="15"/>
        <v>3761.5644749999997</v>
      </c>
      <c r="R311" s="15">
        <f t="shared" si="16"/>
        <v>-100.6744749999998</v>
      </c>
      <c r="X311" s="7"/>
    </row>
    <row r="312" spans="1:24" ht="13.8" x14ac:dyDescent="0.3">
      <c r="A312" s="46">
        <v>49062</v>
      </c>
      <c r="B312" s="47" t="s">
        <v>30</v>
      </c>
      <c r="C312" s="47" t="s">
        <v>36</v>
      </c>
      <c r="D312" s="47" t="s">
        <v>544</v>
      </c>
      <c r="E312" s="47" t="s">
        <v>114</v>
      </c>
      <c r="F312" s="47" t="s">
        <v>39</v>
      </c>
      <c r="G312" s="47" t="s">
        <v>37</v>
      </c>
      <c r="H312" s="46">
        <v>49062</v>
      </c>
      <c r="I312" s="48">
        <v>26115</v>
      </c>
      <c r="J312" s="47" t="s">
        <v>638</v>
      </c>
      <c r="K312" s="46">
        <v>1</v>
      </c>
      <c r="L312" s="50">
        <v>207104.58</v>
      </c>
      <c r="M312" s="50">
        <v>207104.58</v>
      </c>
      <c r="N312" s="50">
        <v>0</v>
      </c>
      <c r="O312" s="14">
        <v>2.1999999999999999E-2</v>
      </c>
      <c r="P312" s="55">
        <f t="shared" si="14"/>
        <v>5695.3759499999996</v>
      </c>
      <c r="Q312" s="15">
        <f t="shared" si="15"/>
        <v>212799.95594999997</v>
      </c>
      <c r="R312" s="15">
        <f t="shared" si="16"/>
        <v>-5695.3759499999869</v>
      </c>
      <c r="X312" s="7"/>
    </row>
    <row r="313" spans="1:24" ht="13.8" x14ac:dyDescent="0.3">
      <c r="A313" s="46">
        <v>49052</v>
      </c>
      <c r="B313" s="47" t="s">
        <v>30</v>
      </c>
      <c r="C313" s="47" t="s">
        <v>36</v>
      </c>
      <c r="D313" s="47" t="s">
        <v>544</v>
      </c>
      <c r="E313" s="47" t="s">
        <v>110</v>
      </c>
      <c r="F313" s="47" t="s">
        <v>39</v>
      </c>
      <c r="G313" s="47" t="s">
        <v>37</v>
      </c>
      <c r="H313" s="46">
        <v>49052</v>
      </c>
      <c r="I313" s="48">
        <v>26115</v>
      </c>
      <c r="J313" s="47" t="s">
        <v>638</v>
      </c>
      <c r="K313" s="46">
        <v>1</v>
      </c>
      <c r="L313" s="50">
        <v>94485.5</v>
      </c>
      <c r="M313" s="50">
        <v>94485.5</v>
      </c>
      <c r="N313" s="50">
        <v>0</v>
      </c>
      <c r="O313" s="14">
        <v>2.1999999999999999E-2</v>
      </c>
      <c r="P313" s="55">
        <f t="shared" si="14"/>
        <v>2598.3512499999997</v>
      </c>
      <c r="Q313" s="15">
        <f t="shared" si="15"/>
        <v>97083.851250000007</v>
      </c>
      <c r="R313" s="15">
        <f t="shared" si="16"/>
        <v>-2598.351250000007</v>
      </c>
      <c r="X313" s="7"/>
    </row>
    <row r="314" spans="1:24" ht="13.8" x14ac:dyDescent="0.3">
      <c r="A314" s="46">
        <v>49054</v>
      </c>
      <c r="B314" s="47" t="s">
        <v>30</v>
      </c>
      <c r="C314" s="47" t="s">
        <v>36</v>
      </c>
      <c r="D314" s="47" t="s">
        <v>544</v>
      </c>
      <c r="E314" s="47" t="s">
        <v>111</v>
      </c>
      <c r="F314" s="47" t="s">
        <v>39</v>
      </c>
      <c r="G314" s="47" t="s">
        <v>37</v>
      </c>
      <c r="H314" s="46">
        <v>49054</v>
      </c>
      <c r="I314" s="48">
        <v>26115</v>
      </c>
      <c r="J314" s="47" t="s">
        <v>638</v>
      </c>
      <c r="K314" s="46">
        <v>10</v>
      </c>
      <c r="L314" s="50">
        <v>57263.94</v>
      </c>
      <c r="M314" s="50">
        <v>57263.94</v>
      </c>
      <c r="N314" s="50">
        <v>0</v>
      </c>
      <c r="O314" s="14">
        <v>2.1999999999999999E-2</v>
      </c>
      <c r="P314" s="55">
        <f t="shared" si="14"/>
        <v>1574.7583500000001</v>
      </c>
      <c r="Q314" s="15">
        <f t="shared" si="15"/>
        <v>58838.698350000006</v>
      </c>
      <c r="R314" s="15">
        <f t="shared" si="16"/>
        <v>-1574.7583500000037</v>
      </c>
      <c r="X314" s="7"/>
    </row>
    <row r="315" spans="1:24" ht="13.8" x14ac:dyDescent="0.3">
      <c r="A315" s="46">
        <v>49060</v>
      </c>
      <c r="B315" s="47" t="s">
        <v>30</v>
      </c>
      <c r="C315" s="47" t="s">
        <v>36</v>
      </c>
      <c r="D315" s="47" t="s">
        <v>544</v>
      </c>
      <c r="E315" s="47" t="s">
        <v>113</v>
      </c>
      <c r="F315" s="47" t="s">
        <v>39</v>
      </c>
      <c r="G315" s="47" t="s">
        <v>37</v>
      </c>
      <c r="H315" s="46">
        <v>49060</v>
      </c>
      <c r="I315" s="48">
        <v>26115</v>
      </c>
      <c r="J315" s="47" t="s">
        <v>638</v>
      </c>
      <c r="K315" s="46">
        <v>0</v>
      </c>
      <c r="L315" s="50">
        <v>0</v>
      </c>
      <c r="M315" s="50">
        <v>0</v>
      </c>
      <c r="N315" s="50">
        <v>0</v>
      </c>
      <c r="O315" s="14">
        <v>2.1999999999999999E-2</v>
      </c>
      <c r="P315" s="55">
        <f t="shared" si="14"/>
        <v>0</v>
      </c>
      <c r="Q315" s="15">
        <f t="shared" si="15"/>
        <v>0</v>
      </c>
      <c r="R315" s="15">
        <f t="shared" si="16"/>
        <v>0</v>
      </c>
      <c r="X315" s="7"/>
    </row>
    <row r="316" spans="1:24" ht="13.8" x14ac:dyDescent="0.3">
      <c r="A316" s="46">
        <v>86982451</v>
      </c>
      <c r="B316" s="47" t="s">
        <v>30</v>
      </c>
      <c r="C316" s="47" t="s">
        <v>36</v>
      </c>
      <c r="D316" s="47" t="s">
        <v>544</v>
      </c>
      <c r="E316" s="47" t="s">
        <v>113</v>
      </c>
      <c r="F316" s="47" t="s">
        <v>39</v>
      </c>
      <c r="G316" s="47" t="s">
        <v>37</v>
      </c>
      <c r="H316" s="46">
        <v>86982451</v>
      </c>
      <c r="I316" s="48">
        <v>39417</v>
      </c>
      <c r="J316" s="47" t="s">
        <v>638</v>
      </c>
      <c r="K316" s="46">
        <v>1</v>
      </c>
      <c r="L316" s="50">
        <v>199915.92</v>
      </c>
      <c r="M316" s="50">
        <v>88058.57</v>
      </c>
      <c r="N316" s="50">
        <v>111857.35</v>
      </c>
      <c r="O316" s="14">
        <v>2.1999999999999999E-2</v>
      </c>
      <c r="P316" s="55">
        <f t="shared" si="14"/>
        <v>5497.6877999999997</v>
      </c>
      <c r="Q316" s="15">
        <f t="shared" si="15"/>
        <v>93556.257800000007</v>
      </c>
      <c r="R316" s="15">
        <f t="shared" si="16"/>
        <v>106359.66220000001</v>
      </c>
      <c r="X316" s="7"/>
    </row>
    <row r="317" spans="1:24" ht="13.8" x14ac:dyDescent="0.3">
      <c r="A317" s="46">
        <v>49104</v>
      </c>
      <c r="B317" s="47" t="s">
        <v>30</v>
      </c>
      <c r="C317" s="47" t="s">
        <v>36</v>
      </c>
      <c r="D317" s="47" t="s">
        <v>539</v>
      </c>
      <c r="E317" s="47" t="s">
        <v>115</v>
      </c>
      <c r="F317" s="47" t="s">
        <v>39</v>
      </c>
      <c r="G317" s="47" t="s">
        <v>37</v>
      </c>
      <c r="H317" s="46">
        <v>49104</v>
      </c>
      <c r="I317" s="48">
        <v>33786</v>
      </c>
      <c r="J317" s="47" t="s">
        <v>638</v>
      </c>
      <c r="K317" s="46">
        <v>1</v>
      </c>
      <c r="L317" s="50">
        <v>9882.3700000000008</v>
      </c>
      <c r="M317" s="50">
        <v>9882.3700000000008</v>
      </c>
      <c r="N317" s="50">
        <v>0</v>
      </c>
      <c r="O317" s="14">
        <v>2.1999999999999999E-2</v>
      </c>
      <c r="P317" s="55">
        <f t="shared" si="14"/>
        <v>271.765175</v>
      </c>
      <c r="Q317" s="15">
        <f t="shared" si="15"/>
        <v>10154.135175000001</v>
      </c>
      <c r="R317" s="15">
        <f t="shared" si="16"/>
        <v>-271.76517500000045</v>
      </c>
      <c r="X317" s="7"/>
    </row>
    <row r="318" spans="1:24" ht="13.8" x14ac:dyDescent="0.3">
      <c r="A318" s="46">
        <v>99125631</v>
      </c>
      <c r="B318" s="47" t="s">
        <v>30</v>
      </c>
      <c r="C318" s="47" t="s">
        <v>36</v>
      </c>
      <c r="D318" s="47" t="s">
        <v>539</v>
      </c>
      <c r="E318" s="47" t="s">
        <v>463</v>
      </c>
      <c r="F318" s="47" t="s">
        <v>39</v>
      </c>
      <c r="G318" s="47" t="s">
        <v>37</v>
      </c>
      <c r="H318" s="46">
        <v>99125631</v>
      </c>
      <c r="I318" s="48">
        <v>40087</v>
      </c>
      <c r="J318" s="47" t="s">
        <v>638</v>
      </c>
      <c r="K318" s="46">
        <v>1</v>
      </c>
      <c r="L318" s="50">
        <v>4097.09</v>
      </c>
      <c r="M318" s="50">
        <v>1367.18</v>
      </c>
      <c r="N318" s="50">
        <v>2729.91</v>
      </c>
      <c r="O318" s="14">
        <v>2.1999999999999999E-2</v>
      </c>
      <c r="P318" s="55">
        <f t="shared" si="14"/>
        <v>112.66997500000001</v>
      </c>
      <c r="Q318" s="15">
        <f t="shared" si="15"/>
        <v>1479.8499750000001</v>
      </c>
      <c r="R318" s="15">
        <f t="shared" si="16"/>
        <v>2617.2400250000001</v>
      </c>
      <c r="X318" s="7"/>
    </row>
    <row r="319" spans="1:24" ht="13.8" x14ac:dyDescent="0.3">
      <c r="A319" s="46">
        <v>49100</v>
      </c>
      <c r="B319" s="47" t="s">
        <v>30</v>
      </c>
      <c r="C319" s="47" t="s">
        <v>36</v>
      </c>
      <c r="D319" s="47" t="s">
        <v>539</v>
      </c>
      <c r="E319" s="47" t="s">
        <v>40</v>
      </c>
      <c r="F319" s="47" t="s">
        <v>39</v>
      </c>
      <c r="G319" s="47" t="s">
        <v>37</v>
      </c>
      <c r="H319" s="46">
        <v>49100</v>
      </c>
      <c r="I319" s="48">
        <v>33786</v>
      </c>
      <c r="J319" s="47" t="s">
        <v>638</v>
      </c>
      <c r="K319" s="46">
        <v>1</v>
      </c>
      <c r="L319" s="50">
        <v>189176.84</v>
      </c>
      <c r="M319" s="50">
        <v>189176.84</v>
      </c>
      <c r="N319" s="50">
        <v>0</v>
      </c>
      <c r="O319" s="14">
        <v>2.1999999999999999E-2</v>
      </c>
      <c r="P319" s="55">
        <f t="shared" si="14"/>
        <v>5202.3631000000005</v>
      </c>
      <c r="Q319" s="15">
        <f t="shared" si="15"/>
        <v>194379.20309999998</v>
      </c>
      <c r="R319" s="15">
        <f t="shared" si="16"/>
        <v>-5202.3630999999878</v>
      </c>
      <c r="X319" s="7"/>
    </row>
    <row r="320" spans="1:24" ht="13.8" x14ac:dyDescent="0.3">
      <c r="A320" s="46">
        <v>99125640</v>
      </c>
      <c r="B320" s="47" t="s">
        <v>30</v>
      </c>
      <c r="C320" s="47" t="s">
        <v>36</v>
      </c>
      <c r="D320" s="47" t="s">
        <v>539</v>
      </c>
      <c r="E320" s="47" t="s">
        <v>464</v>
      </c>
      <c r="F320" s="47" t="s">
        <v>39</v>
      </c>
      <c r="G320" s="47" t="s">
        <v>37</v>
      </c>
      <c r="H320" s="46">
        <v>99125640</v>
      </c>
      <c r="I320" s="48">
        <v>40087</v>
      </c>
      <c r="J320" s="47" t="s">
        <v>638</v>
      </c>
      <c r="K320" s="46">
        <v>1</v>
      </c>
      <c r="L320" s="50">
        <v>4096.07</v>
      </c>
      <c r="M320" s="50">
        <v>1366.84</v>
      </c>
      <c r="N320" s="50">
        <v>2729.23</v>
      </c>
      <c r="O320" s="14">
        <v>2.1999999999999999E-2</v>
      </c>
      <c r="P320" s="55">
        <f t="shared" si="14"/>
        <v>112.64192499999999</v>
      </c>
      <c r="Q320" s="15">
        <f t="shared" si="15"/>
        <v>1479.4819249999998</v>
      </c>
      <c r="R320" s="15">
        <f t="shared" si="16"/>
        <v>2616.5880749999997</v>
      </c>
      <c r="X320" s="7"/>
    </row>
    <row r="321" spans="1:24" ht="13.8" x14ac:dyDescent="0.3">
      <c r="A321" s="46">
        <v>49111</v>
      </c>
      <c r="B321" s="47" t="s">
        <v>30</v>
      </c>
      <c r="C321" s="47" t="s">
        <v>36</v>
      </c>
      <c r="D321" s="47" t="s">
        <v>539</v>
      </c>
      <c r="E321" s="47" t="s">
        <v>118</v>
      </c>
      <c r="F321" s="47" t="s">
        <v>39</v>
      </c>
      <c r="G321" s="47" t="s">
        <v>37</v>
      </c>
      <c r="H321" s="46">
        <v>49111</v>
      </c>
      <c r="I321" s="48">
        <v>33786</v>
      </c>
      <c r="J321" s="47" t="s">
        <v>638</v>
      </c>
      <c r="K321" s="46">
        <v>1</v>
      </c>
      <c r="L321" s="50">
        <v>29053.48</v>
      </c>
      <c r="M321" s="50">
        <v>29053.48</v>
      </c>
      <c r="N321" s="50">
        <v>0</v>
      </c>
      <c r="O321" s="14">
        <v>2.1999999999999999E-2</v>
      </c>
      <c r="P321" s="55">
        <f t="shared" si="14"/>
        <v>798.97069999999997</v>
      </c>
      <c r="Q321" s="15">
        <f t="shared" si="15"/>
        <v>29852.450700000001</v>
      </c>
      <c r="R321" s="15">
        <f t="shared" si="16"/>
        <v>-798.97070000000167</v>
      </c>
      <c r="X321" s="7"/>
    </row>
    <row r="322" spans="1:24" ht="13.8" x14ac:dyDescent="0.3">
      <c r="A322" s="46">
        <v>49114</v>
      </c>
      <c r="B322" s="47" t="s">
        <v>30</v>
      </c>
      <c r="C322" s="47" t="s">
        <v>36</v>
      </c>
      <c r="D322" s="47" t="s">
        <v>539</v>
      </c>
      <c r="E322" s="47" t="s">
        <v>119</v>
      </c>
      <c r="F322" s="47" t="s">
        <v>39</v>
      </c>
      <c r="G322" s="47" t="s">
        <v>37</v>
      </c>
      <c r="H322" s="46">
        <v>49114</v>
      </c>
      <c r="I322" s="48">
        <v>33786</v>
      </c>
      <c r="J322" s="47" t="s">
        <v>638</v>
      </c>
      <c r="K322" s="46">
        <v>1</v>
      </c>
      <c r="L322" s="50">
        <v>13411.79</v>
      </c>
      <c r="M322" s="50">
        <v>13411.79</v>
      </c>
      <c r="N322" s="50">
        <v>0</v>
      </c>
      <c r="O322" s="14">
        <v>2.1999999999999999E-2</v>
      </c>
      <c r="P322" s="55">
        <f t="shared" si="14"/>
        <v>368.82422500000001</v>
      </c>
      <c r="Q322" s="15">
        <f t="shared" si="15"/>
        <v>13780.614225000001</v>
      </c>
      <c r="R322" s="15">
        <f t="shared" si="16"/>
        <v>-368.8242250000003</v>
      </c>
      <c r="X322" s="7"/>
    </row>
    <row r="323" spans="1:24" ht="13.8" x14ac:dyDescent="0.3">
      <c r="A323" s="46">
        <v>49106</v>
      </c>
      <c r="B323" s="47" t="s">
        <v>30</v>
      </c>
      <c r="C323" s="47" t="s">
        <v>36</v>
      </c>
      <c r="D323" s="47" t="s">
        <v>539</v>
      </c>
      <c r="E323" s="47" t="s">
        <v>116</v>
      </c>
      <c r="F323" s="47" t="s">
        <v>39</v>
      </c>
      <c r="G323" s="47" t="s">
        <v>37</v>
      </c>
      <c r="H323" s="46">
        <v>49106</v>
      </c>
      <c r="I323" s="48">
        <v>33786</v>
      </c>
      <c r="J323" s="47" t="s">
        <v>638</v>
      </c>
      <c r="K323" s="46">
        <v>1</v>
      </c>
      <c r="L323" s="50">
        <v>66706</v>
      </c>
      <c r="M323" s="50">
        <v>66706</v>
      </c>
      <c r="N323" s="50">
        <v>0</v>
      </c>
      <c r="O323" s="14">
        <v>2.1999999999999999E-2</v>
      </c>
      <c r="P323" s="55">
        <f t="shared" si="14"/>
        <v>1834.415</v>
      </c>
      <c r="Q323" s="15">
        <f t="shared" si="15"/>
        <v>68540.414999999994</v>
      </c>
      <c r="R323" s="15">
        <f t="shared" si="16"/>
        <v>-1834.4149999999936</v>
      </c>
      <c r="X323" s="7"/>
    </row>
    <row r="324" spans="1:24" ht="13.8" x14ac:dyDescent="0.3">
      <c r="A324" s="46">
        <v>49108</v>
      </c>
      <c r="B324" s="47" t="s">
        <v>30</v>
      </c>
      <c r="C324" s="47" t="s">
        <v>36</v>
      </c>
      <c r="D324" s="47" t="s">
        <v>539</v>
      </c>
      <c r="E324" s="47" t="s">
        <v>117</v>
      </c>
      <c r="F324" s="47" t="s">
        <v>39</v>
      </c>
      <c r="G324" s="47" t="s">
        <v>37</v>
      </c>
      <c r="H324" s="46">
        <v>49108</v>
      </c>
      <c r="I324" s="48">
        <v>33786</v>
      </c>
      <c r="J324" s="47" t="s">
        <v>638</v>
      </c>
      <c r="K324" s="46">
        <v>1</v>
      </c>
      <c r="L324" s="50">
        <v>40235.370000000003</v>
      </c>
      <c r="M324" s="50">
        <v>40235.370000000003</v>
      </c>
      <c r="N324" s="50">
        <v>0</v>
      </c>
      <c r="O324" s="14">
        <v>2.1999999999999999E-2</v>
      </c>
      <c r="P324" s="55">
        <f t="shared" si="14"/>
        <v>1106.4726750000002</v>
      </c>
      <c r="Q324" s="15">
        <f t="shared" si="15"/>
        <v>41341.842675</v>
      </c>
      <c r="R324" s="15">
        <f t="shared" si="16"/>
        <v>-1106.4726749999973</v>
      </c>
      <c r="X324" s="7"/>
    </row>
    <row r="325" spans="1:24" ht="13.8" x14ac:dyDescent="0.3">
      <c r="A325" s="46">
        <v>817905</v>
      </c>
      <c r="B325" s="47" t="s">
        <v>30</v>
      </c>
      <c r="C325" s="47" t="s">
        <v>36</v>
      </c>
      <c r="D325" s="47" t="s">
        <v>516</v>
      </c>
      <c r="E325" s="47" t="s">
        <v>70</v>
      </c>
      <c r="F325" s="47" t="s">
        <v>39</v>
      </c>
      <c r="G325" s="47" t="s">
        <v>37</v>
      </c>
      <c r="H325" s="46">
        <v>817905</v>
      </c>
      <c r="I325" s="48">
        <v>32325</v>
      </c>
      <c r="J325" s="47" t="s">
        <v>638</v>
      </c>
      <c r="K325" s="46">
        <v>0</v>
      </c>
      <c r="L325" s="50">
        <v>0</v>
      </c>
      <c r="M325" s="50">
        <v>0</v>
      </c>
      <c r="N325" s="50">
        <v>0</v>
      </c>
      <c r="O325" s="14">
        <v>2.1999999999999999E-2</v>
      </c>
      <c r="P325" s="55">
        <f t="shared" ref="P325:P388" si="17">L325*(O325/12)*15</f>
        <v>0</v>
      </c>
      <c r="Q325" s="15">
        <f t="shared" si="15"/>
        <v>0</v>
      </c>
      <c r="R325" s="15">
        <f t="shared" si="16"/>
        <v>0</v>
      </c>
      <c r="X325" s="7"/>
    </row>
    <row r="326" spans="1:24" ht="13.8" x14ac:dyDescent="0.3">
      <c r="A326" s="46">
        <v>817906</v>
      </c>
      <c r="B326" s="47" t="s">
        <v>30</v>
      </c>
      <c r="C326" s="47" t="s">
        <v>36</v>
      </c>
      <c r="D326" s="47" t="s">
        <v>516</v>
      </c>
      <c r="E326" s="47" t="s">
        <v>70</v>
      </c>
      <c r="F326" s="47" t="s">
        <v>39</v>
      </c>
      <c r="G326" s="47" t="s">
        <v>37</v>
      </c>
      <c r="H326" s="46">
        <v>817906</v>
      </c>
      <c r="I326" s="48">
        <v>36708</v>
      </c>
      <c r="J326" s="47" t="s">
        <v>638</v>
      </c>
      <c r="K326" s="46">
        <v>0</v>
      </c>
      <c r="L326" s="50">
        <v>0</v>
      </c>
      <c r="M326" s="50">
        <v>0</v>
      </c>
      <c r="N326" s="50">
        <v>0</v>
      </c>
      <c r="O326" s="14">
        <v>2.1999999999999999E-2</v>
      </c>
      <c r="P326" s="55">
        <f t="shared" si="17"/>
        <v>0</v>
      </c>
      <c r="Q326" s="15">
        <f t="shared" si="15"/>
        <v>0</v>
      </c>
      <c r="R326" s="15">
        <f t="shared" si="16"/>
        <v>0</v>
      </c>
      <c r="X326" s="7"/>
    </row>
    <row r="327" spans="1:24" ht="13.8" x14ac:dyDescent="0.3">
      <c r="A327" s="46">
        <v>81184883</v>
      </c>
      <c r="B327" s="47" t="s">
        <v>30</v>
      </c>
      <c r="C327" s="47" t="s">
        <v>36</v>
      </c>
      <c r="D327" s="47" t="s">
        <v>516</v>
      </c>
      <c r="E327" s="47" t="s">
        <v>70</v>
      </c>
      <c r="F327" s="47" t="s">
        <v>39</v>
      </c>
      <c r="G327" s="47" t="s">
        <v>37</v>
      </c>
      <c r="H327" s="46">
        <v>81184883</v>
      </c>
      <c r="I327" s="48">
        <v>39417</v>
      </c>
      <c r="J327" s="47" t="s">
        <v>638</v>
      </c>
      <c r="K327" s="46">
        <v>0</v>
      </c>
      <c r="L327" s="50">
        <v>0</v>
      </c>
      <c r="M327" s="50">
        <v>0</v>
      </c>
      <c r="N327" s="50">
        <v>0</v>
      </c>
      <c r="O327" s="14">
        <v>2.1999999999999999E-2</v>
      </c>
      <c r="P327" s="55">
        <f t="shared" si="17"/>
        <v>0</v>
      </c>
      <c r="Q327" s="15">
        <f t="shared" si="15"/>
        <v>0</v>
      </c>
      <c r="R327" s="15">
        <f t="shared" si="16"/>
        <v>0</v>
      </c>
      <c r="X327" s="7"/>
    </row>
    <row r="328" spans="1:24" ht="13.8" x14ac:dyDescent="0.3">
      <c r="A328" s="46">
        <v>84155084</v>
      </c>
      <c r="B328" s="47" t="s">
        <v>30</v>
      </c>
      <c r="C328" s="47" t="s">
        <v>36</v>
      </c>
      <c r="D328" s="47" t="s">
        <v>516</v>
      </c>
      <c r="E328" s="47" t="s">
        <v>70</v>
      </c>
      <c r="F328" s="47" t="s">
        <v>39</v>
      </c>
      <c r="G328" s="47" t="s">
        <v>37</v>
      </c>
      <c r="H328" s="46">
        <v>84155084</v>
      </c>
      <c r="I328" s="48">
        <v>39539</v>
      </c>
      <c r="J328" s="47" t="s">
        <v>638</v>
      </c>
      <c r="K328" s="46">
        <v>0</v>
      </c>
      <c r="L328" s="50">
        <v>0</v>
      </c>
      <c r="M328" s="50">
        <v>0</v>
      </c>
      <c r="N328" s="50">
        <v>0</v>
      </c>
      <c r="O328" s="14">
        <v>2.1999999999999999E-2</v>
      </c>
      <c r="P328" s="55">
        <f t="shared" si="17"/>
        <v>0</v>
      </c>
      <c r="Q328" s="15">
        <f t="shared" si="15"/>
        <v>0</v>
      </c>
      <c r="R328" s="15">
        <f t="shared" si="16"/>
        <v>0</v>
      </c>
      <c r="X328" s="7"/>
    </row>
    <row r="329" spans="1:24" ht="13.8" x14ac:dyDescent="0.3">
      <c r="A329" s="46">
        <v>89482975</v>
      </c>
      <c r="B329" s="47" t="s">
        <v>30</v>
      </c>
      <c r="C329" s="47" t="s">
        <v>36</v>
      </c>
      <c r="D329" s="47" t="s">
        <v>516</v>
      </c>
      <c r="E329" s="47" t="s">
        <v>70</v>
      </c>
      <c r="F329" s="47" t="s">
        <v>39</v>
      </c>
      <c r="G329" s="47" t="s">
        <v>37</v>
      </c>
      <c r="H329" s="46">
        <v>89482975</v>
      </c>
      <c r="I329" s="48">
        <v>39783</v>
      </c>
      <c r="J329" s="47" t="s">
        <v>638</v>
      </c>
      <c r="K329" s="46">
        <v>0</v>
      </c>
      <c r="L329" s="50">
        <v>0</v>
      </c>
      <c r="M329" s="50">
        <v>0</v>
      </c>
      <c r="N329" s="50">
        <v>0</v>
      </c>
      <c r="O329" s="14">
        <v>2.1999999999999999E-2</v>
      </c>
      <c r="P329" s="55">
        <f t="shared" si="17"/>
        <v>0</v>
      </c>
      <c r="Q329" s="15">
        <f t="shared" si="15"/>
        <v>0</v>
      </c>
      <c r="R329" s="15">
        <f t="shared" si="16"/>
        <v>0</v>
      </c>
      <c r="X329" s="7"/>
    </row>
    <row r="330" spans="1:24" ht="13.8" x14ac:dyDescent="0.3">
      <c r="A330" s="46">
        <v>90094217</v>
      </c>
      <c r="B330" s="47" t="s">
        <v>30</v>
      </c>
      <c r="C330" s="47" t="s">
        <v>36</v>
      </c>
      <c r="D330" s="47" t="s">
        <v>516</v>
      </c>
      <c r="E330" s="47" t="s">
        <v>70</v>
      </c>
      <c r="F330" s="47" t="s">
        <v>39</v>
      </c>
      <c r="G330" s="47" t="s">
        <v>37</v>
      </c>
      <c r="H330" s="46">
        <v>90094217</v>
      </c>
      <c r="I330" s="48">
        <v>39783</v>
      </c>
      <c r="J330" s="47" t="s">
        <v>638</v>
      </c>
      <c r="K330" s="46">
        <v>0</v>
      </c>
      <c r="L330" s="50">
        <v>0</v>
      </c>
      <c r="M330" s="50">
        <v>0</v>
      </c>
      <c r="N330" s="50">
        <v>0</v>
      </c>
      <c r="O330" s="14">
        <v>2.1999999999999999E-2</v>
      </c>
      <c r="P330" s="55">
        <f t="shared" si="17"/>
        <v>0</v>
      </c>
      <c r="Q330" s="15">
        <f t="shared" si="15"/>
        <v>0</v>
      </c>
      <c r="R330" s="15">
        <f t="shared" si="16"/>
        <v>0</v>
      </c>
      <c r="X330" s="7"/>
    </row>
    <row r="331" spans="1:24" ht="13.8" x14ac:dyDescent="0.3">
      <c r="A331" s="46">
        <v>90633045</v>
      </c>
      <c r="B331" s="47" t="s">
        <v>30</v>
      </c>
      <c r="C331" s="47" t="s">
        <v>36</v>
      </c>
      <c r="D331" s="47" t="s">
        <v>516</v>
      </c>
      <c r="E331" s="47" t="s">
        <v>70</v>
      </c>
      <c r="F331" s="47" t="s">
        <v>39</v>
      </c>
      <c r="G331" s="47" t="s">
        <v>37</v>
      </c>
      <c r="H331" s="46">
        <v>90633045</v>
      </c>
      <c r="I331" s="48">
        <v>39539</v>
      </c>
      <c r="J331" s="47" t="s">
        <v>638</v>
      </c>
      <c r="K331" s="46">
        <v>0</v>
      </c>
      <c r="L331" s="50">
        <v>0</v>
      </c>
      <c r="M331" s="50">
        <v>0</v>
      </c>
      <c r="N331" s="50">
        <v>0</v>
      </c>
      <c r="O331" s="14">
        <v>2.1999999999999999E-2</v>
      </c>
      <c r="P331" s="55">
        <f t="shared" si="17"/>
        <v>0</v>
      </c>
      <c r="Q331" s="15">
        <f t="shared" si="15"/>
        <v>0</v>
      </c>
      <c r="R331" s="15">
        <f t="shared" si="16"/>
        <v>0</v>
      </c>
      <c r="X331" s="7"/>
    </row>
    <row r="332" spans="1:24" ht="13.8" x14ac:dyDescent="0.3">
      <c r="A332" s="46">
        <v>91291824</v>
      </c>
      <c r="B332" s="47" t="s">
        <v>30</v>
      </c>
      <c r="C332" s="47" t="s">
        <v>36</v>
      </c>
      <c r="D332" s="47" t="s">
        <v>516</v>
      </c>
      <c r="E332" s="47" t="s">
        <v>70</v>
      </c>
      <c r="F332" s="47" t="s">
        <v>39</v>
      </c>
      <c r="G332" s="47" t="s">
        <v>37</v>
      </c>
      <c r="H332" s="46">
        <v>91291824</v>
      </c>
      <c r="I332" s="48">
        <v>39783</v>
      </c>
      <c r="J332" s="47" t="s">
        <v>638</v>
      </c>
      <c r="K332" s="46">
        <v>0</v>
      </c>
      <c r="L332" s="50">
        <v>0</v>
      </c>
      <c r="M332" s="50">
        <v>0</v>
      </c>
      <c r="N332" s="50">
        <v>0</v>
      </c>
      <c r="O332" s="14">
        <v>2.1999999999999999E-2</v>
      </c>
      <c r="P332" s="55">
        <f t="shared" si="17"/>
        <v>0</v>
      </c>
      <c r="Q332" s="15">
        <f t="shared" si="15"/>
        <v>0</v>
      </c>
      <c r="R332" s="15">
        <f t="shared" si="16"/>
        <v>0</v>
      </c>
      <c r="X332" s="7"/>
    </row>
    <row r="333" spans="1:24" ht="13.8" x14ac:dyDescent="0.3">
      <c r="A333" s="46">
        <v>95103922</v>
      </c>
      <c r="B333" s="47" t="s">
        <v>30</v>
      </c>
      <c r="C333" s="47" t="s">
        <v>36</v>
      </c>
      <c r="D333" s="47" t="s">
        <v>516</v>
      </c>
      <c r="E333" s="47" t="s">
        <v>70</v>
      </c>
      <c r="F333" s="47" t="s">
        <v>39</v>
      </c>
      <c r="G333" s="47" t="s">
        <v>37</v>
      </c>
      <c r="H333" s="46">
        <v>95103922</v>
      </c>
      <c r="I333" s="48">
        <v>40087</v>
      </c>
      <c r="J333" s="47" t="s">
        <v>638</v>
      </c>
      <c r="K333" s="46">
        <v>0</v>
      </c>
      <c r="L333" s="50">
        <v>0</v>
      </c>
      <c r="M333" s="50">
        <v>0</v>
      </c>
      <c r="N333" s="50">
        <v>0</v>
      </c>
      <c r="O333" s="14">
        <v>2.1999999999999999E-2</v>
      </c>
      <c r="P333" s="55">
        <f t="shared" si="17"/>
        <v>0</v>
      </c>
      <c r="Q333" s="15">
        <f t="shared" si="15"/>
        <v>0</v>
      </c>
      <c r="R333" s="15">
        <f t="shared" si="16"/>
        <v>0</v>
      </c>
      <c r="X333" s="7"/>
    </row>
    <row r="334" spans="1:24" ht="13.8" x14ac:dyDescent="0.3">
      <c r="A334" s="46">
        <v>95113161</v>
      </c>
      <c r="B334" s="47" t="s">
        <v>30</v>
      </c>
      <c r="C334" s="47" t="s">
        <v>36</v>
      </c>
      <c r="D334" s="47" t="s">
        <v>516</v>
      </c>
      <c r="E334" s="47" t="s">
        <v>70</v>
      </c>
      <c r="F334" s="47" t="s">
        <v>39</v>
      </c>
      <c r="G334" s="47" t="s">
        <v>37</v>
      </c>
      <c r="H334" s="46">
        <v>95113161</v>
      </c>
      <c r="I334" s="48">
        <v>40087</v>
      </c>
      <c r="J334" s="47" t="s">
        <v>638</v>
      </c>
      <c r="K334" s="46">
        <v>0</v>
      </c>
      <c r="L334" s="50">
        <v>0</v>
      </c>
      <c r="M334" s="50">
        <v>0</v>
      </c>
      <c r="N334" s="50">
        <v>0</v>
      </c>
      <c r="O334" s="14">
        <v>2.1999999999999999E-2</v>
      </c>
      <c r="P334" s="55">
        <f t="shared" si="17"/>
        <v>0</v>
      </c>
      <c r="Q334" s="15">
        <f t="shared" si="15"/>
        <v>0</v>
      </c>
      <c r="R334" s="15">
        <f t="shared" si="16"/>
        <v>0</v>
      </c>
      <c r="X334" s="7"/>
    </row>
    <row r="335" spans="1:24" ht="13.8" x14ac:dyDescent="0.3">
      <c r="A335" s="46">
        <v>98736990</v>
      </c>
      <c r="B335" s="47" t="s">
        <v>30</v>
      </c>
      <c r="C335" s="47" t="s">
        <v>36</v>
      </c>
      <c r="D335" s="47" t="s">
        <v>516</v>
      </c>
      <c r="E335" s="47" t="s">
        <v>70</v>
      </c>
      <c r="F335" s="47" t="s">
        <v>39</v>
      </c>
      <c r="G335" s="47" t="s">
        <v>37</v>
      </c>
      <c r="H335" s="46">
        <v>98736990</v>
      </c>
      <c r="I335" s="48">
        <v>40299</v>
      </c>
      <c r="J335" s="47" t="s">
        <v>638</v>
      </c>
      <c r="K335" s="46">
        <v>0</v>
      </c>
      <c r="L335" s="50">
        <v>0</v>
      </c>
      <c r="M335" s="50">
        <v>0</v>
      </c>
      <c r="N335" s="50">
        <v>0</v>
      </c>
      <c r="O335" s="14">
        <v>2.1999999999999999E-2</v>
      </c>
      <c r="P335" s="55">
        <f t="shared" si="17"/>
        <v>0</v>
      </c>
      <c r="Q335" s="15">
        <f t="shared" si="15"/>
        <v>0</v>
      </c>
      <c r="R335" s="15">
        <f t="shared" si="16"/>
        <v>0</v>
      </c>
      <c r="X335" s="7"/>
    </row>
    <row r="336" spans="1:24" ht="13.8" x14ac:dyDescent="0.3">
      <c r="A336" s="46">
        <v>98740078</v>
      </c>
      <c r="B336" s="47" t="s">
        <v>30</v>
      </c>
      <c r="C336" s="47" t="s">
        <v>36</v>
      </c>
      <c r="D336" s="47" t="s">
        <v>516</v>
      </c>
      <c r="E336" s="47" t="s">
        <v>70</v>
      </c>
      <c r="F336" s="47" t="s">
        <v>39</v>
      </c>
      <c r="G336" s="47" t="s">
        <v>37</v>
      </c>
      <c r="H336" s="46">
        <v>98740078</v>
      </c>
      <c r="I336" s="48">
        <v>40087</v>
      </c>
      <c r="J336" s="47" t="s">
        <v>638</v>
      </c>
      <c r="K336" s="46">
        <v>0</v>
      </c>
      <c r="L336" s="50">
        <v>0</v>
      </c>
      <c r="M336" s="50">
        <v>0</v>
      </c>
      <c r="N336" s="50">
        <v>0</v>
      </c>
      <c r="O336" s="14">
        <v>2.1999999999999999E-2</v>
      </c>
      <c r="P336" s="55">
        <f t="shared" si="17"/>
        <v>0</v>
      </c>
      <c r="Q336" s="15">
        <f t="shared" si="15"/>
        <v>0</v>
      </c>
      <c r="R336" s="15">
        <f t="shared" si="16"/>
        <v>0</v>
      </c>
      <c r="X336" s="7"/>
    </row>
    <row r="337" spans="1:24" ht="13.8" x14ac:dyDescent="0.3">
      <c r="A337" s="46">
        <v>637001804</v>
      </c>
      <c r="B337" s="47" t="s">
        <v>30</v>
      </c>
      <c r="C337" s="47" t="s">
        <v>36</v>
      </c>
      <c r="D337" s="47" t="s">
        <v>516</v>
      </c>
      <c r="E337" s="47" t="s">
        <v>70</v>
      </c>
      <c r="F337" s="47" t="s">
        <v>39</v>
      </c>
      <c r="G337" s="47" t="s">
        <v>37</v>
      </c>
      <c r="H337" s="46">
        <v>637001804</v>
      </c>
      <c r="I337" s="48">
        <v>41183</v>
      </c>
      <c r="J337" s="47" t="s">
        <v>638</v>
      </c>
      <c r="K337" s="46">
        <v>0</v>
      </c>
      <c r="L337" s="50">
        <v>0</v>
      </c>
      <c r="M337" s="50">
        <v>0</v>
      </c>
      <c r="N337" s="50">
        <v>0</v>
      </c>
      <c r="O337" s="14">
        <v>2.1999999999999999E-2</v>
      </c>
      <c r="P337" s="55">
        <f t="shared" si="17"/>
        <v>0</v>
      </c>
      <c r="Q337" s="15">
        <f t="shared" si="15"/>
        <v>0</v>
      </c>
      <c r="R337" s="15">
        <f t="shared" si="16"/>
        <v>0</v>
      </c>
      <c r="X337" s="7"/>
    </row>
    <row r="338" spans="1:24" ht="13.8" x14ac:dyDescent="0.3">
      <c r="A338" s="46">
        <v>640492154</v>
      </c>
      <c r="B338" s="47" t="s">
        <v>30</v>
      </c>
      <c r="C338" s="47" t="s">
        <v>36</v>
      </c>
      <c r="D338" s="47" t="s">
        <v>516</v>
      </c>
      <c r="E338" s="47" t="s">
        <v>70</v>
      </c>
      <c r="F338" s="47" t="s">
        <v>39</v>
      </c>
      <c r="G338" s="47" t="s">
        <v>37</v>
      </c>
      <c r="H338" s="46">
        <v>640492154</v>
      </c>
      <c r="I338" s="48">
        <v>41275</v>
      </c>
      <c r="J338" s="47" t="s">
        <v>638</v>
      </c>
      <c r="K338" s="46">
        <v>1</v>
      </c>
      <c r="L338" s="50">
        <v>26738.85</v>
      </c>
      <c r="M338" s="50">
        <v>3212.16</v>
      </c>
      <c r="N338" s="50">
        <v>23526.69</v>
      </c>
      <c r="O338" s="14">
        <v>2.1999999999999999E-2</v>
      </c>
      <c r="P338" s="55">
        <f t="shared" si="17"/>
        <v>735.31837499999995</v>
      </c>
      <c r="Q338" s="15">
        <f t="shared" si="15"/>
        <v>3947.4783749999997</v>
      </c>
      <c r="R338" s="15">
        <f t="shared" si="16"/>
        <v>22791.371625</v>
      </c>
      <c r="X338" s="7"/>
    </row>
    <row r="339" spans="1:24" ht="13.8" x14ac:dyDescent="0.3">
      <c r="A339" s="46">
        <v>641581194</v>
      </c>
      <c r="B339" s="47" t="s">
        <v>30</v>
      </c>
      <c r="C339" s="47" t="s">
        <v>36</v>
      </c>
      <c r="D339" s="47" t="s">
        <v>516</v>
      </c>
      <c r="E339" s="47" t="s">
        <v>70</v>
      </c>
      <c r="F339" s="47" t="s">
        <v>39</v>
      </c>
      <c r="G339" s="47" t="s">
        <v>37</v>
      </c>
      <c r="H339" s="46">
        <v>641581194</v>
      </c>
      <c r="I339" s="48">
        <v>41275</v>
      </c>
      <c r="J339" s="47" t="s">
        <v>638</v>
      </c>
      <c r="K339" s="46">
        <v>4</v>
      </c>
      <c r="L339" s="50">
        <v>-9.9499999999999993</v>
      </c>
      <c r="M339" s="50">
        <v>-1.2</v>
      </c>
      <c r="N339" s="50">
        <v>-8.75</v>
      </c>
      <c r="O339" s="14">
        <v>2.1999999999999999E-2</v>
      </c>
      <c r="P339" s="55">
        <f t="shared" si="17"/>
        <v>-0.27362500000000001</v>
      </c>
      <c r="Q339" s="15">
        <f t="shared" si="15"/>
        <v>-1.473625</v>
      </c>
      <c r="R339" s="15">
        <f t="shared" si="16"/>
        <v>-8.4763749999999991</v>
      </c>
      <c r="X339" s="7"/>
    </row>
    <row r="340" spans="1:24" ht="13.8" x14ac:dyDescent="0.3">
      <c r="A340" s="46">
        <v>48976</v>
      </c>
      <c r="B340" s="47" t="s">
        <v>30</v>
      </c>
      <c r="C340" s="47" t="s">
        <v>36</v>
      </c>
      <c r="D340" s="47" t="s">
        <v>517</v>
      </c>
      <c r="E340" s="47" t="s">
        <v>22</v>
      </c>
      <c r="F340" s="47" t="s">
        <v>39</v>
      </c>
      <c r="G340" s="47" t="s">
        <v>37</v>
      </c>
      <c r="H340" s="46">
        <v>48976</v>
      </c>
      <c r="I340" s="48">
        <v>26115</v>
      </c>
      <c r="J340" s="47" t="s">
        <v>638</v>
      </c>
      <c r="K340" s="46">
        <v>0</v>
      </c>
      <c r="L340" s="50">
        <v>0</v>
      </c>
      <c r="M340" s="50">
        <v>0</v>
      </c>
      <c r="N340" s="50">
        <v>0</v>
      </c>
      <c r="O340" s="14">
        <v>2.1999999999999999E-2</v>
      </c>
      <c r="P340" s="55">
        <f t="shared" si="17"/>
        <v>0</v>
      </c>
      <c r="Q340" s="15">
        <f t="shared" si="15"/>
        <v>0</v>
      </c>
      <c r="R340" s="15">
        <f t="shared" si="16"/>
        <v>0</v>
      </c>
      <c r="X340" s="7"/>
    </row>
    <row r="341" spans="1:24" ht="13.8" x14ac:dyDescent="0.3">
      <c r="A341" s="46">
        <v>48977</v>
      </c>
      <c r="B341" s="47" t="s">
        <v>30</v>
      </c>
      <c r="C341" s="47" t="s">
        <v>36</v>
      </c>
      <c r="D341" s="47" t="s">
        <v>517</v>
      </c>
      <c r="E341" s="47" t="s">
        <v>22</v>
      </c>
      <c r="F341" s="47" t="s">
        <v>39</v>
      </c>
      <c r="G341" s="47" t="s">
        <v>37</v>
      </c>
      <c r="H341" s="46">
        <v>48977</v>
      </c>
      <c r="I341" s="48">
        <v>27211</v>
      </c>
      <c r="J341" s="47" t="s">
        <v>638</v>
      </c>
      <c r="K341" s="46">
        <v>0</v>
      </c>
      <c r="L341" s="50">
        <v>0</v>
      </c>
      <c r="M341" s="50">
        <v>0</v>
      </c>
      <c r="N341" s="50">
        <v>0</v>
      </c>
      <c r="O341" s="14">
        <v>2.1999999999999999E-2</v>
      </c>
      <c r="P341" s="55">
        <f t="shared" si="17"/>
        <v>0</v>
      </c>
      <c r="Q341" s="15">
        <f t="shared" si="15"/>
        <v>0</v>
      </c>
      <c r="R341" s="15">
        <f t="shared" si="16"/>
        <v>0</v>
      </c>
      <c r="X341" s="7"/>
    </row>
    <row r="342" spans="1:24" ht="13.8" x14ac:dyDescent="0.3">
      <c r="A342" s="46">
        <v>48978</v>
      </c>
      <c r="B342" s="47" t="s">
        <v>30</v>
      </c>
      <c r="C342" s="47" t="s">
        <v>36</v>
      </c>
      <c r="D342" s="47" t="s">
        <v>517</v>
      </c>
      <c r="E342" s="47" t="s">
        <v>22</v>
      </c>
      <c r="F342" s="47" t="s">
        <v>39</v>
      </c>
      <c r="G342" s="47" t="s">
        <v>37</v>
      </c>
      <c r="H342" s="46">
        <v>48978</v>
      </c>
      <c r="I342" s="48">
        <v>32325</v>
      </c>
      <c r="J342" s="47" t="s">
        <v>638</v>
      </c>
      <c r="K342" s="46">
        <v>0</v>
      </c>
      <c r="L342" s="50">
        <v>0</v>
      </c>
      <c r="M342" s="50">
        <v>0</v>
      </c>
      <c r="N342" s="50">
        <v>0</v>
      </c>
      <c r="O342" s="14">
        <v>2.1999999999999999E-2</v>
      </c>
      <c r="P342" s="55">
        <f t="shared" si="17"/>
        <v>0</v>
      </c>
      <c r="Q342" s="15">
        <f t="shared" si="15"/>
        <v>0</v>
      </c>
      <c r="R342" s="15">
        <f t="shared" si="16"/>
        <v>0</v>
      </c>
      <c r="X342" s="7"/>
    </row>
    <row r="343" spans="1:24" ht="13.8" x14ac:dyDescent="0.3">
      <c r="A343" s="46">
        <v>48979</v>
      </c>
      <c r="B343" s="47" t="s">
        <v>30</v>
      </c>
      <c r="C343" s="47" t="s">
        <v>36</v>
      </c>
      <c r="D343" s="47" t="s">
        <v>517</v>
      </c>
      <c r="E343" s="47" t="s">
        <v>22</v>
      </c>
      <c r="F343" s="47" t="s">
        <v>39</v>
      </c>
      <c r="G343" s="47" t="s">
        <v>37</v>
      </c>
      <c r="H343" s="46">
        <v>48979</v>
      </c>
      <c r="I343" s="48">
        <v>36708</v>
      </c>
      <c r="J343" s="47" t="s">
        <v>638</v>
      </c>
      <c r="K343" s="46">
        <v>0</v>
      </c>
      <c r="L343" s="50">
        <v>0</v>
      </c>
      <c r="M343" s="50">
        <v>0</v>
      </c>
      <c r="N343" s="50">
        <v>0</v>
      </c>
      <c r="O343" s="14">
        <v>2.1999999999999999E-2</v>
      </c>
      <c r="P343" s="55">
        <f t="shared" si="17"/>
        <v>0</v>
      </c>
      <c r="Q343" s="15">
        <f t="shared" si="15"/>
        <v>0</v>
      </c>
      <c r="R343" s="15">
        <f t="shared" si="16"/>
        <v>0</v>
      </c>
      <c r="X343" s="7"/>
    </row>
    <row r="344" spans="1:24" ht="13.8" x14ac:dyDescent="0.3">
      <c r="A344" s="46">
        <v>49203</v>
      </c>
      <c r="B344" s="47" t="s">
        <v>30</v>
      </c>
      <c r="C344" s="47" t="s">
        <v>36</v>
      </c>
      <c r="D344" s="47" t="s">
        <v>522</v>
      </c>
      <c r="E344" s="47" t="s">
        <v>132</v>
      </c>
      <c r="F344" s="47" t="s">
        <v>39</v>
      </c>
      <c r="G344" s="47" t="s">
        <v>37</v>
      </c>
      <c r="H344" s="46">
        <v>49203</v>
      </c>
      <c r="I344" s="48">
        <v>26115</v>
      </c>
      <c r="J344" s="47" t="s">
        <v>638</v>
      </c>
      <c r="K344" s="46">
        <v>0</v>
      </c>
      <c r="L344" s="50">
        <v>4987.53</v>
      </c>
      <c r="M344" s="50">
        <v>4987.53</v>
      </c>
      <c r="N344" s="50">
        <v>0</v>
      </c>
      <c r="O344" s="14">
        <v>2.1999999999999999E-2</v>
      </c>
      <c r="P344" s="55">
        <f t="shared" si="17"/>
        <v>137.15707499999999</v>
      </c>
      <c r="Q344" s="15">
        <f t="shared" si="15"/>
        <v>5124.6870749999998</v>
      </c>
      <c r="R344" s="15">
        <f t="shared" si="16"/>
        <v>-137.15707500000008</v>
      </c>
      <c r="X344" s="7"/>
    </row>
    <row r="345" spans="1:24" ht="13.8" x14ac:dyDescent="0.3">
      <c r="A345" s="46">
        <v>49327030</v>
      </c>
      <c r="B345" s="47" t="s">
        <v>30</v>
      </c>
      <c r="C345" s="47" t="s">
        <v>36</v>
      </c>
      <c r="D345" s="47" t="s">
        <v>522</v>
      </c>
      <c r="E345" s="47" t="s">
        <v>132</v>
      </c>
      <c r="F345" s="47" t="s">
        <v>39</v>
      </c>
      <c r="G345" s="47" t="s">
        <v>420</v>
      </c>
      <c r="H345" s="46">
        <v>49327030</v>
      </c>
      <c r="I345" s="48">
        <v>38169</v>
      </c>
      <c r="J345" s="47" t="s">
        <v>638</v>
      </c>
      <c r="K345" s="46">
        <v>1</v>
      </c>
      <c r="L345" s="50">
        <v>149101.12</v>
      </c>
      <c r="M345" s="50">
        <v>29515.77</v>
      </c>
      <c r="N345" s="50">
        <v>119585.35</v>
      </c>
      <c r="O345" s="14">
        <v>2.1999999999999999E-2</v>
      </c>
      <c r="P345" s="55">
        <f t="shared" si="17"/>
        <v>4100.2808000000005</v>
      </c>
      <c r="Q345" s="15">
        <f t="shared" si="15"/>
        <v>33616.050799999997</v>
      </c>
      <c r="R345" s="15">
        <f t="shared" si="16"/>
        <v>115485.0692</v>
      </c>
      <c r="X345" s="7"/>
    </row>
    <row r="346" spans="1:24" ht="13.8" x14ac:dyDescent="0.3">
      <c r="A346" s="46">
        <v>49238</v>
      </c>
      <c r="B346" s="47" t="s">
        <v>30</v>
      </c>
      <c r="C346" s="47" t="s">
        <v>36</v>
      </c>
      <c r="D346" s="47" t="s">
        <v>524</v>
      </c>
      <c r="E346" s="47" t="s">
        <v>136</v>
      </c>
      <c r="F346" s="47" t="s">
        <v>39</v>
      </c>
      <c r="G346" s="47" t="s">
        <v>37</v>
      </c>
      <c r="H346" s="46">
        <v>49238</v>
      </c>
      <c r="I346" s="48">
        <v>26115</v>
      </c>
      <c r="J346" s="47" t="s">
        <v>638</v>
      </c>
      <c r="K346" s="46">
        <v>0</v>
      </c>
      <c r="L346" s="50">
        <v>1908.8</v>
      </c>
      <c r="M346" s="50">
        <v>1908.8</v>
      </c>
      <c r="N346" s="50">
        <v>0</v>
      </c>
      <c r="O346" s="14">
        <v>2.1999999999999999E-2</v>
      </c>
      <c r="P346" s="55">
        <f t="shared" si="17"/>
        <v>52.492000000000004</v>
      </c>
      <c r="Q346" s="15">
        <f t="shared" ref="Q346:Q409" si="18">M346+P346</f>
        <v>1961.2919999999999</v>
      </c>
      <c r="R346" s="15">
        <f t="shared" ref="R346:R409" si="19">L346-Q346</f>
        <v>-52.491999999999962</v>
      </c>
      <c r="X346" s="7"/>
    </row>
    <row r="347" spans="1:24" ht="13.8" x14ac:dyDescent="0.3">
      <c r="A347" s="46">
        <v>50023</v>
      </c>
      <c r="B347" s="47" t="s">
        <v>30</v>
      </c>
      <c r="C347" s="47" t="s">
        <v>36</v>
      </c>
      <c r="D347" s="47" t="s">
        <v>525</v>
      </c>
      <c r="E347" s="47" t="s">
        <v>186</v>
      </c>
      <c r="F347" s="47" t="s">
        <v>39</v>
      </c>
      <c r="G347" s="47" t="s">
        <v>37</v>
      </c>
      <c r="H347" s="46">
        <v>50023</v>
      </c>
      <c r="I347" s="48">
        <v>32325</v>
      </c>
      <c r="J347" s="47" t="s">
        <v>638</v>
      </c>
      <c r="K347" s="46">
        <v>6</v>
      </c>
      <c r="L347" s="50">
        <v>50465</v>
      </c>
      <c r="M347" s="50">
        <v>50465</v>
      </c>
      <c r="N347" s="50">
        <v>0</v>
      </c>
      <c r="O347" s="14">
        <v>2.1999999999999999E-2</v>
      </c>
      <c r="P347" s="55">
        <f t="shared" si="17"/>
        <v>1387.7874999999999</v>
      </c>
      <c r="Q347" s="15">
        <f t="shared" si="18"/>
        <v>51852.787499999999</v>
      </c>
      <c r="R347" s="15">
        <f t="shared" si="19"/>
        <v>-1387.7874999999985</v>
      </c>
      <c r="X347" s="7"/>
    </row>
    <row r="348" spans="1:24" ht="13.8" x14ac:dyDescent="0.3">
      <c r="A348" s="46">
        <v>23326154</v>
      </c>
      <c r="B348" s="47" t="s">
        <v>30</v>
      </c>
      <c r="C348" s="47" t="s">
        <v>36</v>
      </c>
      <c r="D348" s="47" t="s">
        <v>527</v>
      </c>
      <c r="E348" s="47" t="s">
        <v>400</v>
      </c>
      <c r="F348" s="47" t="s">
        <v>39</v>
      </c>
      <c r="G348" s="47" t="s">
        <v>37</v>
      </c>
      <c r="H348" s="46">
        <v>23326154</v>
      </c>
      <c r="I348" s="48">
        <v>26115</v>
      </c>
      <c r="J348" s="47" t="s">
        <v>638</v>
      </c>
      <c r="K348" s="46">
        <v>1</v>
      </c>
      <c r="L348" s="50">
        <v>20007.14</v>
      </c>
      <c r="M348" s="50">
        <v>20007.14</v>
      </c>
      <c r="N348" s="50">
        <v>0</v>
      </c>
      <c r="O348" s="14">
        <v>2.1999999999999999E-2</v>
      </c>
      <c r="P348" s="55">
        <f t="shared" si="17"/>
        <v>550.19634999999994</v>
      </c>
      <c r="Q348" s="15">
        <f t="shared" si="18"/>
        <v>20557.336349999998</v>
      </c>
      <c r="R348" s="15">
        <f t="shared" si="19"/>
        <v>-550.19634999999835</v>
      </c>
      <c r="X348" s="7"/>
    </row>
    <row r="349" spans="1:24" ht="13.8" x14ac:dyDescent="0.3">
      <c r="A349" s="46">
        <v>49270</v>
      </c>
      <c r="B349" s="47" t="s">
        <v>30</v>
      </c>
      <c r="C349" s="47" t="s">
        <v>36</v>
      </c>
      <c r="D349" s="47" t="s">
        <v>542</v>
      </c>
      <c r="E349" s="47" t="s">
        <v>139</v>
      </c>
      <c r="F349" s="47" t="s">
        <v>39</v>
      </c>
      <c r="G349" s="47" t="s">
        <v>37</v>
      </c>
      <c r="H349" s="46">
        <v>49270</v>
      </c>
      <c r="I349" s="48">
        <v>26115</v>
      </c>
      <c r="J349" s="47" t="s">
        <v>638</v>
      </c>
      <c r="K349" s="46">
        <v>0</v>
      </c>
      <c r="L349" s="50">
        <v>20028.13</v>
      </c>
      <c r="M349" s="50">
        <v>20028.13</v>
      </c>
      <c r="N349" s="50">
        <v>0</v>
      </c>
      <c r="O349" s="14">
        <v>2.1999999999999999E-2</v>
      </c>
      <c r="P349" s="55">
        <f t="shared" si="17"/>
        <v>550.77357499999994</v>
      </c>
      <c r="Q349" s="15">
        <f t="shared" si="18"/>
        <v>20578.903575</v>
      </c>
      <c r="R349" s="15">
        <f t="shared" si="19"/>
        <v>-550.77357499999925</v>
      </c>
      <c r="X349" s="7"/>
    </row>
    <row r="350" spans="1:24" ht="13.8" x14ac:dyDescent="0.3">
      <c r="A350" s="46">
        <v>49836</v>
      </c>
      <c r="B350" s="47" t="s">
        <v>30</v>
      </c>
      <c r="C350" s="47" t="s">
        <v>36</v>
      </c>
      <c r="D350" s="47" t="s">
        <v>528</v>
      </c>
      <c r="E350" s="47" t="s">
        <v>166</v>
      </c>
      <c r="F350" s="47" t="s">
        <v>39</v>
      </c>
      <c r="G350" s="47" t="s">
        <v>37</v>
      </c>
      <c r="H350" s="46">
        <v>49836</v>
      </c>
      <c r="I350" s="48">
        <v>27576</v>
      </c>
      <c r="J350" s="47" t="s">
        <v>638</v>
      </c>
      <c r="K350" s="46">
        <v>1</v>
      </c>
      <c r="L350" s="50">
        <v>38940.07</v>
      </c>
      <c r="M350" s="50">
        <v>38940.07</v>
      </c>
      <c r="N350" s="50">
        <v>0</v>
      </c>
      <c r="O350" s="14">
        <v>2.1999999999999999E-2</v>
      </c>
      <c r="P350" s="55">
        <f t="shared" si="17"/>
        <v>1070.8519249999999</v>
      </c>
      <c r="Q350" s="15">
        <f t="shared" si="18"/>
        <v>40010.921925000002</v>
      </c>
      <c r="R350" s="15">
        <f t="shared" si="19"/>
        <v>-1070.8519250000027</v>
      </c>
      <c r="X350" s="7"/>
    </row>
    <row r="351" spans="1:24" ht="13.8" x14ac:dyDescent="0.3">
      <c r="A351" s="46">
        <v>49327058</v>
      </c>
      <c r="B351" s="47" t="s">
        <v>30</v>
      </c>
      <c r="C351" s="47" t="s">
        <v>36</v>
      </c>
      <c r="D351" s="47" t="s">
        <v>528</v>
      </c>
      <c r="E351" s="47" t="s">
        <v>416</v>
      </c>
      <c r="F351" s="47" t="s">
        <v>39</v>
      </c>
      <c r="G351" s="47" t="s">
        <v>420</v>
      </c>
      <c r="H351" s="46">
        <v>49327058</v>
      </c>
      <c r="I351" s="48">
        <v>38169</v>
      </c>
      <c r="J351" s="47" t="s">
        <v>638</v>
      </c>
      <c r="K351" s="46">
        <v>1</v>
      </c>
      <c r="L351" s="50">
        <v>304979.56</v>
      </c>
      <c r="M351" s="50">
        <v>60373.16</v>
      </c>
      <c r="N351" s="50">
        <v>244606.4</v>
      </c>
      <c r="O351" s="14">
        <v>2.1999999999999999E-2</v>
      </c>
      <c r="P351" s="55">
        <f t="shared" si="17"/>
        <v>8386.937899999999</v>
      </c>
      <c r="Q351" s="15">
        <f t="shared" si="18"/>
        <v>68760.097900000008</v>
      </c>
      <c r="R351" s="15">
        <f t="shared" si="19"/>
        <v>236219.4621</v>
      </c>
      <c r="X351" s="7"/>
    </row>
    <row r="352" spans="1:24" ht="13.8" x14ac:dyDescent="0.3">
      <c r="A352" s="46">
        <v>49012</v>
      </c>
      <c r="B352" s="47" t="s">
        <v>30</v>
      </c>
      <c r="C352" s="47" t="s">
        <v>36</v>
      </c>
      <c r="D352" s="47" t="s">
        <v>529</v>
      </c>
      <c r="E352" s="47" t="s">
        <v>93</v>
      </c>
      <c r="F352" s="47" t="s">
        <v>39</v>
      </c>
      <c r="G352" s="47" t="s">
        <v>37</v>
      </c>
      <c r="H352" s="46">
        <v>49012</v>
      </c>
      <c r="I352" s="48">
        <v>26115</v>
      </c>
      <c r="J352" s="47" t="s">
        <v>638</v>
      </c>
      <c r="K352" s="46">
        <v>1</v>
      </c>
      <c r="L352" s="50">
        <v>288479.45</v>
      </c>
      <c r="M352" s="50">
        <v>288479.45</v>
      </c>
      <c r="N352" s="50">
        <v>0</v>
      </c>
      <c r="O352" s="14">
        <v>2.1999999999999999E-2</v>
      </c>
      <c r="P352" s="55">
        <f t="shared" si="17"/>
        <v>7933.1848750000008</v>
      </c>
      <c r="Q352" s="15">
        <f t="shared" si="18"/>
        <v>296412.63487499999</v>
      </c>
      <c r="R352" s="15">
        <f t="shared" si="19"/>
        <v>-7933.1848749999772</v>
      </c>
      <c r="X352" s="7"/>
    </row>
    <row r="353" spans="1:24" ht="13.8" x14ac:dyDescent="0.3">
      <c r="A353" s="46">
        <v>49159</v>
      </c>
      <c r="B353" s="47" t="s">
        <v>30</v>
      </c>
      <c r="C353" s="47" t="s">
        <v>36</v>
      </c>
      <c r="D353" s="47" t="s">
        <v>530</v>
      </c>
      <c r="E353" s="47" t="s">
        <v>130</v>
      </c>
      <c r="F353" s="47" t="s">
        <v>39</v>
      </c>
      <c r="G353" s="47" t="s">
        <v>37</v>
      </c>
      <c r="H353" s="46">
        <v>49159</v>
      </c>
      <c r="I353" s="48">
        <v>26115</v>
      </c>
      <c r="J353" s="47" t="s">
        <v>638</v>
      </c>
      <c r="K353" s="46">
        <v>0</v>
      </c>
      <c r="L353" s="50">
        <v>0</v>
      </c>
      <c r="M353" s="50">
        <v>0</v>
      </c>
      <c r="N353" s="50">
        <v>0</v>
      </c>
      <c r="O353" s="14">
        <v>2.1999999999999999E-2</v>
      </c>
      <c r="P353" s="55">
        <f t="shared" si="17"/>
        <v>0</v>
      </c>
      <c r="Q353" s="15">
        <f t="shared" si="18"/>
        <v>0</v>
      </c>
      <c r="R353" s="15">
        <f t="shared" si="19"/>
        <v>0</v>
      </c>
      <c r="X353" s="7"/>
    </row>
    <row r="354" spans="1:24" ht="13.8" x14ac:dyDescent="0.3">
      <c r="A354" s="46">
        <v>817972</v>
      </c>
      <c r="B354" s="47" t="s">
        <v>16</v>
      </c>
      <c r="C354" s="47" t="s">
        <v>17</v>
      </c>
      <c r="D354" s="47" t="s">
        <v>516</v>
      </c>
      <c r="E354" s="47" t="s">
        <v>70</v>
      </c>
      <c r="F354" s="47" t="s">
        <v>69</v>
      </c>
      <c r="G354" s="47" t="s">
        <v>188</v>
      </c>
      <c r="H354" s="46">
        <v>817972</v>
      </c>
      <c r="I354" s="48">
        <v>30498</v>
      </c>
      <c r="J354" s="47" t="s">
        <v>638</v>
      </c>
      <c r="K354" s="46">
        <v>0</v>
      </c>
      <c r="L354" s="50">
        <v>0</v>
      </c>
      <c r="M354" s="50">
        <v>0</v>
      </c>
      <c r="N354" s="50">
        <v>0</v>
      </c>
      <c r="O354" s="14">
        <v>2.7E-2</v>
      </c>
      <c r="P354" s="55">
        <f t="shared" si="17"/>
        <v>0</v>
      </c>
      <c r="Q354" s="15">
        <f t="shared" si="18"/>
        <v>0</v>
      </c>
      <c r="R354" s="15">
        <f t="shared" si="19"/>
        <v>0</v>
      </c>
      <c r="X354" s="7"/>
    </row>
    <row r="355" spans="1:24" ht="13.8" x14ac:dyDescent="0.3">
      <c r="A355" s="46">
        <v>817973</v>
      </c>
      <c r="B355" s="47" t="s">
        <v>16</v>
      </c>
      <c r="C355" s="47" t="s">
        <v>17</v>
      </c>
      <c r="D355" s="47" t="s">
        <v>516</v>
      </c>
      <c r="E355" s="47" t="s">
        <v>70</v>
      </c>
      <c r="F355" s="47" t="s">
        <v>69</v>
      </c>
      <c r="G355" s="47" t="s">
        <v>188</v>
      </c>
      <c r="H355" s="46">
        <v>817973</v>
      </c>
      <c r="I355" s="48">
        <v>34151</v>
      </c>
      <c r="J355" s="47" t="s">
        <v>638</v>
      </c>
      <c r="K355" s="46">
        <v>0</v>
      </c>
      <c r="L355" s="50">
        <v>0</v>
      </c>
      <c r="M355" s="50">
        <v>0</v>
      </c>
      <c r="N355" s="50">
        <v>0</v>
      </c>
      <c r="O355" s="14">
        <v>2.7E-2</v>
      </c>
      <c r="P355" s="55">
        <f t="shared" si="17"/>
        <v>0</v>
      </c>
      <c r="Q355" s="15">
        <f t="shared" si="18"/>
        <v>0</v>
      </c>
      <c r="R355" s="15">
        <f t="shared" si="19"/>
        <v>0</v>
      </c>
      <c r="X355" s="7"/>
    </row>
    <row r="356" spans="1:24" ht="13.8" x14ac:dyDescent="0.3">
      <c r="A356" s="46">
        <v>817974</v>
      </c>
      <c r="B356" s="47" t="s">
        <v>16</v>
      </c>
      <c r="C356" s="47" t="s">
        <v>17</v>
      </c>
      <c r="D356" s="47" t="s">
        <v>516</v>
      </c>
      <c r="E356" s="47" t="s">
        <v>70</v>
      </c>
      <c r="F356" s="47" t="s">
        <v>69</v>
      </c>
      <c r="G356" s="47" t="s">
        <v>188</v>
      </c>
      <c r="H356" s="46">
        <v>817974</v>
      </c>
      <c r="I356" s="48">
        <v>34881</v>
      </c>
      <c r="J356" s="47" t="s">
        <v>638</v>
      </c>
      <c r="K356" s="46">
        <v>0</v>
      </c>
      <c r="L356" s="50">
        <v>0</v>
      </c>
      <c r="M356" s="50">
        <v>0</v>
      </c>
      <c r="N356" s="50">
        <v>0</v>
      </c>
      <c r="O356" s="14">
        <v>2.7E-2</v>
      </c>
      <c r="P356" s="55">
        <f t="shared" si="17"/>
        <v>0</v>
      </c>
      <c r="Q356" s="15">
        <f t="shared" si="18"/>
        <v>0</v>
      </c>
      <c r="R356" s="15">
        <f t="shared" si="19"/>
        <v>0</v>
      </c>
      <c r="X356" s="7"/>
    </row>
    <row r="357" spans="1:24" ht="13.8" x14ac:dyDescent="0.3">
      <c r="A357" s="46">
        <v>817975</v>
      </c>
      <c r="B357" s="47" t="s">
        <v>16</v>
      </c>
      <c r="C357" s="47" t="s">
        <v>17</v>
      </c>
      <c r="D357" s="47" t="s">
        <v>516</v>
      </c>
      <c r="E357" s="47" t="s">
        <v>70</v>
      </c>
      <c r="F357" s="47" t="s">
        <v>69</v>
      </c>
      <c r="G357" s="47" t="s">
        <v>188</v>
      </c>
      <c r="H357" s="46">
        <v>817975</v>
      </c>
      <c r="I357" s="48">
        <v>35247</v>
      </c>
      <c r="J357" s="47" t="s">
        <v>638</v>
      </c>
      <c r="K357" s="46">
        <v>0</v>
      </c>
      <c r="L357" s="50">
        <v>0</v>
      </c>
      <c r="M357" s="50">
        <v>0</v>
      </c>
      <c r="N357" s="50">
        <v>0</v>
      </c>
      <c r="O357" s="14">
        <v>2.7E-2</v>
      </c>
      <c r="P357" s="55">
        <f t="shared" si="17"/>
        <v>0</v>
      </c>
      <c r="Q357" s="15">
        <f t="shared" si="18"/>
        <v>0</v>
      </c>
      <c r="R357" s="15">
        <f t="shared" si="19"/>
        <v>0</v>
      </c>
      <c r="X357" s="7"/>
    </row>
    <row r="358" spans="1:24" ht="13.8" x14ac:dyDescent="0.3">
      <c r="A358" s="46">
        <v>817976</v>
      </c>
      <c r="B358" s="47" t="s">
        <v>16</v>
      </c>
      <c r="C358" s="47" t="s">
        <v>17</v>
      </c>
      <c r="D358" s="47" t="s">
        <v>516</v>
      </c>
      <c r="E358" s="47" t="s">
        <v>70</v>
      </c>
      <c r="F358" s="47" t="s">
        <v>69</v>
      </c>
      <c r="G358" s="47" t="s">
        <v>188</v>
      </c>
      <c r="H358" s="46">
        <v>817976</v>
      </c>
      <c r="I358" s="48">
        <v>36342</v>
      </c>
      <c r="J358" s="47" t="s">
        <v>638</v>
      </c>
      <c r="K358" s="46">
        <v>0</v>
      </c>
      <c r="L358" s="50">
        <v>0</v>
      </c>
      <c r="M358" s="50">
        <v>0</v>
      </c>
      <c r="N358" s="50">
        <v>0</v>
      </c>
      <c r="O358" s="14">
        <v>2.7E-2</v>
      </c>
      <c r="P358" s="55">
        <f t="shared" si="17"/>
        <v>0</v>
      </c>
      <c r="Q358" s="15">
        <f t="shared" si="18"/>
        <v>0</v>
      </c>
      <c r="R358" s="15">
        <f t="shared" si="19"/>
        <v>0</v>
      </c>
      <c r="X358" s="7"/>
    </row>
    <row r="359" spans="1:24" ht="13.8" x14ac:dyDescent="0.3">
      <c r="A359" s="46">
        <v>817977</v>
      </c>
      <c r="B359" s="47" t="s">
        <v>16</v>
      </c>
      <c r="C359" s="47" t="s">
        <v>17</v>
      </c>
      <c r="D359" s="47" t="s">
        <v>516</v>
      </c>
      <c r="E359" s="47" t="s">
        <v>70</v>
      </c>
      <c r="F359" s="47" t="s">
        <v>69</v>
      </c>
      <c r="G359" s="47" t="s">
        <v>188</v>
      </c>
      <c r="H359" s="46">
        <v>817977</v>
      </c>
      <c r="I359" s="48">
        <v>36342</v>
      </c>
      <c r="J359" s="47" t="s">
        <v>638</v>
      </c>
      <c r="K359" s="46">
        <v>0</v>
      </c>
      <c r="L359" s="50">
        <v>0</v>
      </c>
      <c r="M359" s="50">
        <v>0</v>
      </c>
      <c r="N359" s="50">
        <v>0</v>
      </c>
      <c r="O359" s="14">
        <v>2.7E-2</v>
      </c>
      <c r="P359" s="55">
        <f t="shared" si="17"/>
        <v>0</v>
      </c>
      <c r="Q359" s="15">
        <f t="shared" si="18"/>
        <v>0</v>
      </c>
      <c r="R359" s="15">
        <f t="shared" si="19"/>
        <v>0</v>
      </c>
      <c r="X359" s="7"/>
    </row>
    <row r="360" spans="1:24" ht="13.8" x14ac:dyDescent="0.3">
      <c r="A360" s="46">
        <v>817978</v>
      </c>
      <c r="B360" s="47" t="s">
        <v>16</v>
      </c>
      <c r="C360" s="47" t="s">
        <v>17</v>
      </c>
      <c r="D360" s="47" t="s">
        <v>516</v>
      </c>
      <c r="E360" s="47" t="s">
        <v>70</v>
      </c>
      <c r="F360" s="47" t="s">
        <v>69</v>
      </c>
      <c r="G360" s="47" t="s">
        <v>188</v>
      </c>
      <c r="H360" s="46">
        <v>817978</v>
      </c>
      <c r="I360" s="48">
        <v>36708</v>
      </c>
      <c r="J360" s="47" t="s">
        <v>638</v>
      </c>
      <c r="K360" s="46">
        <v>0</v>
      </c>
      <c r="L360" s="50">
        <v>0</v>
      </c>
      <c r="M360" s="50">
        <v>0</v>
      </c>
      <c r="N360" s="50">
        <v>0</v>
      </c>
      <c r="O360" s="14">
        <v>2.7E-2</v>
      </c>
      <c r="P360" s="55">
        <f t="shared" si="17"/>
        <v>0</v>
      </c>
      <c r="Q360" s="15">
        <f t="shared" si="18"/>
        <v>0</v>
      </c>
      <c r="R360" s="15">
        <f t="shared" si="19"/>
        <v>0</v>
      </c>
      <c r="X360" s="7"/>
    </row>
    <row r="361" spans="1:24" ht="13.8" x14ac:dyDescent="0.3">
      <c r="A361" s="46">
        <v>637002570</v>
      </c>
      <c r="B361" s="47" t="s">
        <v>16</v>
      </c>
      <c r="C361" s="47" t="s">
        <v>17</v>
      </c>
      <c r="D361" s="47" t="s">
        <v>516</v>
      </c>
      <c r="E361" s="47" t="s">
        <v>70</v>
      </c>
      <c r="F361" s="47" t="s">
        <v>69</v>
      </c>
      <c r="G361" s="47" t="s">
        <v>188</v>
      </c>
      <c r="H361" s="46">
        <v>637002570</v>
      </c>
      <c r="I361" s="48">
        <v>41183</v>
      </c>
      <c r="J361" s="47" t="s">
        <v>638</v>
      </c>
      <c r="K361" s="46">
        <v>0</v>
      </c>
      <c r="L361" s="50">
        <v>0</v>
      </c>
      <c r="M361" s="50">
        <v>0</v>
      </c>
      <c r="N361" s="50">
        <v>0</v>
      </c>
      <c r="O361" s="14">
        <v>2.7E-2</v>
      </c>
      <c r="P361" s="55">
        <f t="shared" si="17"/>
        <v>0</v>
      </c>
      <c r="Q361" s="15">
        <f t="shared" si="18"/>
        <v>0</v>
      </c>
      <c r="R361" s="15">
        <f t="shared" si="19"/>
        <v>0</v>
      </c>
      <c r="X361" s="7"/>
    </row>
    <row r="362" spans="1:24" ht="13.8" x14ac:dyDescent="0.3">
      <c r="A362" s="46">
        <v>99319289</v>
      </c>
      <c r="B362" s="47" t="s">
        <v>16</v>
      </c>
      <c r="C362" s="47" t="s">
        <v>17</v>
      </c>
      <c r="D362" s="47" t="s">
        <v>516</v>
      </c>
      <c r="E362" s="47" t="s">
        <v>70</v>
      </c>
      <c r="F362" s="47" t="s">
        <v>69</v>
      </c>
      <c r="G362" s="47" t="s">
        <v>401</v>
      </c>
      <c r="H362" s="46">
        <v>99319289</v>
      </c>
      <c r="I362" s="48">
        <v>40330</v>
      </c>
      <c r="J362" s="47" t="s">
        <v>638</v>
      </c>
      <c r="K362" s="46">
        <v>0</v>
      </c>
      <c r="L362" s="50">
        <v>0</v>
      </c>
      <c r="M362" s="50">
        <v>0</v>
      </c>
      <c r="N362" s="50">
        <v>0</v>
      </c>
      <c r="O362" s="14">
        <v>2.7E-2</v>
      </c>
      <c r="P362" s="55">
        <f t="shared" si="17"/>
        <v>0</v>
      </c>
      <c r="Q362" s="15">
        <f t="shared" si="18"/>
        <v>0</v>
      </c>
      <c r="R362" s="15">
        <f t="shared" si="19"/>
        <v>0</v>
      </c>
      <c r="X362" s="7"/>
    </row>
    <row r="363" spans="1:24" ht="13.8" x14ac:dyDescent="0.3">
      <c r="A363" s="46">
        <v>105331335</v>
      </c>
      <c r="B363" s="47" t="s">
        <v>16</v>
      </c>
      <c r="C363" s="47" t="s">
        <v>17</v>
      </c>
      <c r="D363" s="47" t="s">
        <v>516</v>
      </c>
      <c r="E363" s="47" t="s">
        <v>70</v>
      </c>
      <c r="F363" s="47" t="s">
        <v>69</v>
      </c>
      <c r="G363" s="47" t="s">
        <v>401</v>
      </c>
      <c r="H363" s="46">
        <v>105331335</v>
      </c>
      <c r="I363" s="48">
        <v>40330</v>
      </c>
      <c r="J363" s="47" t="s">
        <v>638</v>
      </c>
      <c r="K363" s="46">
        <v>0</v>
      </c>
      <c r="L363" s="50">
        <v>0</v>
      </c>
      <c r="M363" s="50">
        <v>0</v>
      </c>
      <c r="N363" s="50">
        <v>0</v>
      </c>
      <c r="O363" s="14">
        <v>2.7E-2</v>
      </c>
      <c r="P363" s="55">
        <f t="shared" si="17"/>
        <v>0</v>
      </c>
      <c r="Q363" s="15">
        <f t="shared" si="18"/>
        <v>0</v>
      </c>
      <c r="R363" s="15">
        <f t="shared" si="19"/>
        <v>0</v>
      </c>
      <c r="X363" s="7"/>
    </row>
    <row r="364" spans="1:24" ht="13.8" x14ac:dyDescent="0.3">
      <c r="A364" s="46">
        <v>44412297</v>
      </c>
      <c r="B364" s="47" t="s">
        <v>16</v>
      </c>
      <c r="C364" s="47" t="s">
        <v>17</v>
      </c>
      <c r="D364" s="47" t="s">
        <v>516</v>
      </c>
      <c r="E364" s="47" t="s">
        <v>70</v>
      </c>
      <c r="F364" s="47" t="s">
        <v>69</v>
      </c>
      <c r="G364" s="47" t="s">
        <v>413</v>
      </c>
      <c r="H364" s="46">
        <v>44412297</v>
      </c>
      <c r="I364" s="48">
        <v>38108</v>
      </c>
      <c r="J364" s="47" t="s">
        <v>638</v>
      </c>
      <c r="K364" s="46">
        <v>0</v>
      </c>
      <c r="L364" s="50">
        <v>0</v>
      </c>
      <c r="M364" s="50">
        <v>0</v>
      </c>
      <c r="N364" s="50">
        <v>0</v>
      </c>
      <c r="O364" s="14">
        <v>2.7E-2</v>
      </c>
      <c r="P364" s="55">
        <f t="shared" si="17"/>
        <v>0</v>
      </c>
      <c r="Q364" s="15">
        <f t="shared" si="18"/>
        <v>0</v>
      </c>
      <c r="R364" s="15">
        <f t="shared" si="19"/>
        <v>0</v>
      </c>
      <c r="X364" s="7"/>
    </row>
    <row r="365" spans="1:24" ht="13.8" x14ac:dyDescent="0.3">
      <c r="A365" s="46">
        <v>50101</v>
      </c>
      <c r="B365" s="47" t="s">
        <v>16</v>
      </c>
      <c r="C365" s="47" t="s">
        <v>17</v>
      </c>
      <c r="D365" s="47" t="s">
        <v>517</v>
      </c>
      <c r="E365" s="47" t="s">
        <v>22</v>
      </c>
      <c r="F365" s="47" t="s">
        <v>69</v>
      </c>
      <c r="G365" s="47" t="s">
        <v>188</v>
      </c>
      <c r="H365" s="46">
        <v>50101</v>
      </c>
      <c r="I365" s="48">
        <v>27211</v>
      </c>
      <c r="J365" s="47" t="s">
        <v>638</v>
      </c>
      <c r="K365" s="46">
        <v>0</v>
      </c>
      <c r="L365" s="50">
        <v>0</v>
      </c>
      <c r="M365" s="50">
        <v>0</v>
      </c>
      <c r="N365" s="50">
        <v>0</v>
      </c>
      <c r="O365" s="14">
        <v>2.7E-2</v>
      </c>
      <c r="P365" s="55">
        <f t="shared" si="17"/>
        <v>0</v>
      </c>
      <c r="Q365" s="15">
        <f t="shared" si="18"/>
        <v>0</v>
      </c>
      <c r="R365" s="15">
        <f t="shared" si="19"/>
        <v>0</v>
      </c>
      <c r="X365" s="7"/>
    </row>
    <row r="366" spans="1:24" ht="13.8" x14ac:dyDescent="0.3">
      <c r="A366" s="46">
        <v>50102</v>
      </c>
      <c r="B366" s="47" t="s">
        <v>16</v>
      </c>
      <c r="C366" s="47" t="s">
        <v>17</v>
      </c>
      <c r="D366" s="47" t="s">
        <v>517</v>
      </c>
      <c r="E366" s="47" t="s">
        <v>22</v>
      </c>
      <c r="F366" s="47" t="s">
        <v>69</v>
      </c>
      <c r="G366" s="47" t="s">
        <v>188</v>
      </c>
      <c r="H366" s="46">
        <v>50102</v>
      </c>
      <c r="I366" s="48">
        <v>28672</v>
      </c>
      <c r="J366" s="47" t="s">
        <v>638</v>
      </c>
      <c r="K366" s="46">
        <v>0</v>
      </c>
      <c r="L366" s="50">
        <v>0</v>
      </c>
      <c r="M366" s="50">
        <v>0</v>
      </c>
      <c r="N366" s="50">
        <v>0</v>
      </c>
      <c r="O366" s="14">
        <v>2.7E-2</v>
      </c>
      <c r="P366" s="55">
        <f t="shared" si="17"/>
        <v>0</v>
      </c>
      <c r="Q366" s="15">
        <f t="shared" si="18"/>
        <v>0</v>
      </c>
      <c r="R366" s="15">
        <f t="shared" si="19"/>
        <v>0</v>
      </c>
      <c r="X366" s="7"/>
    </row>
    <row r="367" spans="1:24" ht="13.8" x14ac:dyDescent="0.3">
      <c r="A367" s="46">
        <v>50103</v>
      </c>
      <c r="B367" s="47" t="s">
        <v>16</v>
      </c>
      <c r="C367" s="47" t="s">
        <v>17</v>
      </c>
      <c r="D367" s="47" t="s">
        <v>517</v>
      </c>
      <c r="E367" s="47" t="s">
        <v>22</v>
      </c>
      <c r="F367" s="47" t="s">
        <v>69</v>
      </c>
      <c r="G367" s="47" t="s">
        <v>188</v>
      </c>
      <c r="H367" s="46">
        <v>50103</v>
      </c>
      <c r="I367" s="48">
        <v>30498</v>
      </c>
      <c r="J367" s="47" t="s">
        <v>638</v>
      </c>
      <c r="K367" s="46">
        <v>0</v>
      </c>
      <c r="L367" s="50">
        <v>0</v>
      </c>
      <c r="M367" s="50">
        <v>0</v>
      </c>
      <c r="N367" s="50">
        <v>0</v>
      </c>
      <c r="O367" s="14">
        <v>2.7E-2</v>
      </c>
      <c r="P367" s="55">
        <f t="shared" si="17"/>
        <v>0</v>
      </c>
      <c r="Q367" s="15">
        <f t="shared" si="18"/>
        <v>0</v>
      </c>
      <c r="R367" s="15">
        <f t="shared" si="19"/>
        <v>0</v>
      </c>
      <c r="X367" s="7"/>
    </row>
    <row r="368" spans="1:24" ht="13.8" x14ac:dyDescent="0.3">
      <c r="A368" s="46">
        <v>50104</v>
      </c>
      <c r="B368" s="47" t="s">
        <v>16</v>
      </c>
      <c r="C368" s="47" t="s">
        <v>17</v>
      </c>
      <c r="D368" s="47" t="s">
        <v>517</v>
      </c>
      <c r="E368" s="47" t="s">
        <v>22</v>
      </c>
      <c r="F368" s="47" t="s">
        <v>69</v>
      </c>
      <c r="G368" s="47" t="s">
        <v>188</v>
      </c>
      <c r="H368" s="46">
        <v>50104</v>
      </c>
      <c r="I368" s="48">
        <v>34151</v>
      </c>
      <c r="J368" s="47" t="s">
        <v>638</v>
      </c>
      <c r="K368" s="46">
        <v>0</v>
      </c>
      <c r="L368" s="50">
        <v>0</v>
      </c>
      <c r="M368" s="50">
        <v>0</v>
      </c>
      <c r="N368" s="50">
        <v>0</v>
      </c>
      <c r="O368" s="14">
        <v>2.7E-2</v>
      </c>
      <c r="P368" s="55">
        <f t="shared" si="17"/>
        <v>0</v>
      </c>
      <c r="Q368" s="15">
        <f t="shared" si="18"/>
        <v>0</v>
      </c>
      <c r="R368" s="15">
        <f t="shared" si="19"/>
        <v>0</v>
      </c>
      <c r="X368" s="7"/>
    </row>
    <row r="369" spans="1:24" ht="13.8" x14ac:dyDescent="0.3">
      <c r="A369" s="46">
        <v>50105</v>
      </c>
      <c r="B369" s="47" t="s">
        <v>16</v>
      </c>
      <c r="C369" s="47" t="s">
        <v>17</v>
      </c>
      <c r="D369" s="47" t="s">
        <v>517</v>
      </c>
      <c r="E369" s="47" t="s">
        <v>22</v>
      </c>
      <c r="F369" s="47" t="s">
        <v>69</v>
      </c>
      <c r="G369" s="47" t="s">
        <v>188</v>
      </c>
      <c r="H369" s="46">
        <v>50105</v>
      </c>
      <c r="I369" s="48">
        <v>34881</v>
      </c>
      <c r="J369" s="47" t="s">
        <v>638</v>
      </c>
      <c r="K369" s="46">
        <v>0</v>
      </c>
      <c r="L369" s="50">
        <v>0</v>
      </c>
      <c r="M369" s="50">
        <v>0</v>
      </c>
      <c r="N369" s="50">
        <v>0</v>
      </c>
      <c r="O369" s="14">
        <v>2.7E-2</v>
      </c>
      <c r="P369" s="55">
        <f t="shared" si="17"/>
        <v>0</v>
      </c>
      <c r="Q369" s="15">
        <f t="shared" si="18"/>
        <v>0</v>
      </c>
      <c r="R369" s="15">
        <f t="shared" si="19"/>
        <v>0</v>
      </c>
      <c r="X369" s="7"/>
    </row>
    <row r="370" spans="1:24" ht="13.8" x14ac:dyDescent="0.3">
      <c r="A370" s="46">
        <v>50106</v>
      </c>
      <c r="B370" s="47" t="s">
        <v>16</v>
      </c>
      <c r="C370" s="47" t="s">
        <v>17</v>
      </c>
      <c r="D370" s="47" t="s">
        <v>517</v>
      </c>
      <c r="E370" s="47" t="s">
        <v>22</v>
      </c>
      <c r="F370" s="47" t="s">
        <v>69</v>
      </c>
      <c r="G370" s="47" t="s">
        <v>188</v>
      </c>
      <c r="H370" s="46">
        <v>50106</v>
      </c>
      <c r="I370" s="48">
        <v>35247</v>
      </c>
      <c r="J370" s="47" t="s">
        <v>638</v>
      </c>
      <c r="K370" s="46">
        <v>0</v>
      </c>
      <c r="L370" s="50">
        <v>0</v>
      </c>
      <c r="M370" s="50">
        <v>0</v>
      </c>
      <c r="N370" s="50">
        <v>0</v>
      </c>
      <c r="O370" s="14">
        <v>2.7E-2</v>
      </c>
      <c r="P370" s="55">
        <f t="shared" si="17"/>
        <v>0</v>
      </c>
      <c r="Q370" s="15">
        <f t="shared" si="18"/>
        <v>0</v>
      </c>
      <c r="R370" s="15">
        <f t="shared" si="19"/>
        <v>0</v>
      </c>
      <c r="X370" s="7"/>
    </row>
    <row r="371" spans="1:24" ht="13.8" x14ac:dyDescent="0.3">
      <c r="A371" s="46">
        <v>50107</v>
      </c>
      <c r="B371" s="47" t="s">
        <v>16</v>
      </c>
      <c r="C371" s="47" t="s">
        <v>17</v>
      </c>
      <c r="D371" s="47" t="s">
        <v>517</v>
      </c>
      <c r="E371" s="47" t="s">
        <v>22</v>
      </c>
      <c r="F371" s="47" t="s">
        <v>69</v>
      </c>
      <c r="G371" s="47" t="s">
        <v>188</v>
      </c>
      <c r="H371" s="46">
        <v>50107</v>
      </c>
      <c r="I371" s="48">
        <v>36342</v>
      </c>
      <c r="J371" s="47" t="s">
        <v>638</v>
      </c>
      <c r="K371" s="46">
        <v>0</v>
      </c>
      <c r="L371" s="50">
        <v>0</v>
      </c>
      <c r="M371" s="50">
        <v>0</v>
      </c>
      <c r="N371" s="50">
        <v>0</v>
      </c>
      <c r="O371" s="14">
        <v>2.7E-2</v>
      </c>
      <c r="P371" s="55">
        <f t="shared" si="17"/>
        <v>0</v>
      </c>
      <c r="Q371" s="15">
        <f t="shared" si="18"/>
        <v>0</v>
      </c>
      <c r="R371" s="15">
        <f t="shared" si="19"/>
        <v>0</v>
      </c>
      <c r="X371" s="7"/>
    </row>
    <row r="372" spans="1:24" ht="13.8" x14ac:dyDescent="0.3">
      <c r="A372" s="46">
        <v>50108</v>
      </c>
      <c r="B372" s="47" t="s">
        <v>16</v>
      </c>
      <c r="C372" s="47" t="s">
        <v>17</v>
      </c>
      <c r="D372" s="47" t="s">
        <v>517</v>
      </c>
      <c r="E372" s="47" t="s">
        <v>22</v>
      </c>
      <c r="F372" s="47" t="s">
        <v>69</v>
      </c>
      <c r="G372" s="47" t="s">
        <v>188</v>
      </c>
      <c r="H372" s="46">
        <v>50108</v>
      </c>
      <c r="I372" s="48">
        <v>36708</v>
      </c>
      <c r="J372" s="47" t="s">
        <v>638</v>
      </c>
      <c r="K372" s="46">
        <v>0</v>
      </c>
      <c r="L372" s="50">
        <v>0</v>
      </c>
      <c r="M372" s="50">
        <v>0</v>
      </c>
      <c r="N372" s="50">
        <v>0</v>
      </c>
      <c r="O372" s="14">
        <v>2.7E-2</v>
      </c>
      <c r="P372" s="55">
        <f t="shared" si="17"/>
        <v>0</v>
      </c>
      <c r="Q372" s="15">
        <f t="shared" si="18"/>
        <v>0</v>
      </c>
      <c r="R372" s="15">
        <f t="shared" si="19"/>
        <v>0</v>
      </c>
      <c r="X372" s="7"/>
    </row>
    <row r="373" spans="1:24" ht="13.8" x14ac:dyDescent="0.3">
      <c r="A373" s="46">
        <v>50355</v>
      </c>
      <c r="B373" s="47" t="s">
        <v>16</v>
      </c>
      <c r="C373" s="47" t="s">
        <v>17</v>
      </c>
      <c r="D373" s="47" t="s">
        <v>545</v>
      </c>
      <c r="E373" s="47" t="s">
        <v>213</v>
      </c>
      <c r="F373" s="47" t="s">
        <v>69</v>
      </c>
      <c r="G373" s="47" t="s">
        <v>188</v>
      </c>
      <c r="H373" s="46">
        <v>50355</v>
      </c>
      <c r="I373" s="48">
        <v>35247</v>
      </c>
      <c r="J373" s="47" t="s">
        <v>638</v>
      </c>
      <c r="K373" s="46">
        <v>0</v>
      </c>
      <c r="L373" s="50">
        <v>0</v>
      </c>
      <c r="M373" s="50">
        <v>0</v>
      </c>
      <c r="N373" s="50">
        <v>0</v>
      </c>
      <c r="O373" s="14">
        <v>2.7E-2</v>
      </c>
      <c r="P373" s="55">
        <f t="shared" si="17"/>
        <v>0</v>
      </c>
      <c r="Q373" s="15">
        <f t="shared" si="18"/>
        <v>0</v>
      </c>
      <c r="R373" s="15">
        <f t="shared" si="19"/>
        <v>0</v>
      </c>
      <c r="X373" s="7"/>
    </row>
    <row r="374" spans="1:24" ht="13.8" x14ac:dyDescent="0.3">
      <c r="A374" s="46">
        <v>30518972</v>
      </c>
      <c r="B374" s="47" t="s">
        <v>16</v>
      </c>
      <c r="C374" s="47" t="s">
        <v>17</v>
      </c>
      <c r="D374" s="47" t="s">
        <v>545</v>
      </c>
      <c r="E374" s="47" t="s">
        <v>213</v>
      </c>
      <c r="F374" s="47" t="s">
        <v>69</v>
      </c>
      <c r="G374" s="47" t="s">
        <v>401</v>
      </c>
      <c r="H374" s="46">
        <v>30518972</v>
      </c>
      <c r="I374" s="48">
        <v>35247</v>
      </c>
      <c r="J374" s="47" t="s">
        <v>638</v>
      </c>
      <c r="K374" s="46">
        <v>1</v>
      </c>
      <c r="L374" s="50">
        <v>35690.67</v>
      </c>
      <c r="M374" s="50">
        <v>21290.01</v>
      </c>
      <c r="N374" s="50">
        <v>14400.66</v>
      </c>
      <c r="O374" s="14">
        <v>2.7E-2</v>
      </c>
      <c r="P374" s="55">
        <f t="shared" si="17"/>
        <v>1204.5601124999998</v>
      </c>
      <c r="Q374" s="15">
        <f t="shared" si="18"/>
        <v>22494.570112499998</v>
      </c>
      <c r="R374" s="15">
        <f t="shared" si="19"/>
        <v>13196.0998875</v>
      </c>
      <c r="X374" s="7"/>
    </row>
    <row r="375" spans="1:24" ht="13.8" x14ac:dyDescent="0.3">
      <c r="A375" s="46">
        <v>50376</v>
      </c>
      <c r="B375" s="47" t="s">
        <v>16</v>
      </c>
      <c r="C375" s="47" t="s">
        <v>17</v>
      </c>
      <c r="D375" s="47" t="s">
        <v>546</v>
      </c>
      <c r="E375" s="47" t="s">
        <v>216</v>
      </c>
      <c r="F375" s="47" t="s">
        <v>69</v>
      </c>
      <c r="G375" s="47" t="s">
        <v>188</v>
      </c>
      <c r="H375" s="46">
        <v>50376</v>
      </c>
      <c r="I375" s="48">
        <v>27211</v>
      </c>
      <c r="J375" s="47" t="s">
        <v>638</v>
      </c>
      <c r="K375" s="46">
        <v>0</v>
      </c>
      <c r="L375" s="50">
        <v>982439.53</v>
      </c>
      <c r="M375" s="50">
        <v>982439.53</v>
      </c>
      <c r="N375" s="50">
        <v>0</v>
      </c>
      <c r="O375" s="14">
        <v>2.7E-2</v>
      </c>
      <c r="P375" s="55">
        <f t="shared" si="17"/>
        <v>33157.334137500002</v>
      </c>
      <c r="Q375" s="15">
        <f t="shared" si="18"/>
        <v>1015596.8641375001</v>
      </c>
      <c r="R375" s="15">
        <f t="shared" si="19"/>
        <v>-33157.334137500031</v>
      </c>
      <c r="X375" s="7"/>
    </row>
    <row r="376" spans="1:24" ht="13.8" x14ac:dyDescent="0.3">
      <c r="A376" s="46">
        <v>50377</v>
      </c>
      <c r="B376" s="47" t="s">
        <v>16</v>
      </c>
      <c r="C376" s="47" t="s">
        <v>17</v>
      </c>
      <c r="D376" s="47" t="s">
        <v>546</v>
      </c>
      <c r="E376" s="47" t="s">
        <v>216</v>
      </c>
      <c r="F376" s="47" t="s">
        <v>69</v>
      </c>
      <c r="G376" s="47" t="s">
        <v>188</v>
      </c>
      <c r="H376" s="46">
        <v>50377</v>
      </c>
      <c r="I376" s="48">
        <v>36342</v>
      </c>
      <c r="J376" s="47" t="s">
        <v>638</v>
      </c>
      <c r="K376" s="46">
        <v>0</v>
      </c>
      <c r="L376" s="50">
        <v>70255.649999999994</v>
      </c>
      <c r="M376" s="50">
        <v>59996.15</v>
      </c>
      <c r="N376" s="50">
        <v>10259.5</v>
      </c>
      <c r="O376" s="14">
        <v>2.7E-2</v>
      </c>
      <c r="P376" s="55">
        <f t="shared" si="17"/>
        <v>2371.1281874999995</v>
      </c>
      <c r="Q376" s="15">
        <f t="shared" si="18"/>
        <v>62367.2781875</v>
      </c>
      <c r="R376" s="15">
        <f t="shared" si="19"/>
        <v>7888.3718124999941</v>
      </c>
      <c r="X376" s="7"/>
    </row>
    <row r="377" spans="1:24" ht="13.8" x14ac:dyDescent="0.3">
      <c r="A377" s="46">
        <v>656171176</v>
      </c>
      <c r="B377" s="47" t="s">
        <v>16</v>
      </c>
      <c r="C377" s="47" t="s">
        <v>17</v>
      </c>
      <c r="D377" s="47" t="s">
        <v>546</v>
      </c>
      <c r="E377" s="47" t="s">
        <v>216</v>
      </c>
      <c r="F377" s="47" t="s">
        <v>69</v>
      </c>
      <c r="G377" s="47" t="s">
        <v>188</v>
      </c>
      <c r="H377" s="46">
        <v>656171176</v>
      </c>
      <c r="I377" s="48">
        <v>41183</v>
      </c>
      <c r="J377" s="47" t="s">
        <v>638</v>
      </c>
      <c r="K377" s="46">
        <v>211</v>
      </c>
      <c r="L377" s="50">
        <v>42314.400000000001</v>
      </c>
      <c r="M377" s="50">
        <v>7227.04</v>
      </c>
      <c r="N377" s="50">
        <v>35087.360000000001</v>
      </c>
      <c r="O377" s="14">
        <v>2.7E-2</v>
      </c>
      <c r="P377" s="55">
        <f t="shared" si="17"/>
        <v>1428.1109999999999</v>
      </c>
      <c r="Q377" s="15">
        <f t="shared" si="18"/>
        <v>8655.1509999999998</v>
      </c>
      <c r="R377" s="15">
        <f t="shared" si="19"/>
        <v>33659.249000000003</v>
      </c>
      <c r="X377" s="7"/>
    </row>
    <row r="378" spans="1:24" ht="13.8" x14ac:dyDescent="0.3">
      <c r="A378" s="46">
        <v>50378</v>
      </c>
      <c r="B378" s="47" t="s">
        <v>16</v>
      </c>
      <c r="C378" s="47" t="s">
        <v>17</v>
      </c>
      <c r="D378" s="47" t="s">
        <v>546</v>
      </c>
      <c r="E378" s="47" t="s">
        <v>217</v>
      </c>
      <c r="F378" s="47" t="s">
        <v>69</v>
      </c>
      <c r="G378" s="47" t="s">
        <v>188</v>
      </c>
      <c r="H378" s="46">
        <v>50378</v>
      </c>
      <c r="I378" s="48">
        <v>36342</v>
      </c>
      <c r="J378" s="47" t="s">
        <v>638</v>
      </c>
      <c r="K378" s="46">
        <v>1</v>
      </c>
      <c r="L378" s="50">
        <v>130474.79</v>
      </c>
      <c r="M378" s="50">
        <v>111421.42</v>
      </c>
      <c r="N378" s="50">
        <v>19053.37</v>
      </c>
      <c r="O378" s="14">
        <v>2.7E-2</v>
      </c>
      <c r="P378" s="55">
        <f t="shared" si="17"/>
        <v>4403.5241624999999</v>
      </c>
      <c r="Q378" s="15">
        <f t="shared" si="18"/>
        <v>115824.9441625</v>
      </c>
      <c r="R378" s="15">
        <f t="shared" si="19"/>
        <v>14649.84583749999</v>
      </c>
      <c r="X378" s="7"/>
    </row>
    <row r="379" spans="1:24" ht="13.8" x14ac:dyDescent="0.3">
      <c r="A379" s="46">
        <v>50379</v>
      </c>
      <c r="B379" s="47" t="s">
        <v>16</v>
      </c>
      <c r="C379" s="47" t="s">
        <v>17</v>
      </c>
      <c r="D379" s="47" t="s">
        <v>546</v>
      </c>
      <c r="E379" s="47" t="s">
        <v>218</v>
      </c>
      <c r="F379" s="47" t="s">
        <v>69</v>
      </c>
      <c r="G379" s="47" t="s">
        <v>188</v>
      </c>
      <c r="H379" s="46">
        <v>50379</v>
      </c>
      <c r="I379" s="48">
        <v>27211</v>
      </c>
      <c r="J379" s="47" t="s">
        <v>638</v>
      </c>
      <c r="K379" s="46">
        <v>2</v>
      </c>
      <c r="L379" s="50">
        <v>21559.14</v>
      </c>
      <c r="M379" s="50">
        <v>21559.14</v>
      </c>
      <c r="N379" s="50">
        <v>0</v>
      </c>
      <c r="O379" s="14">
        <v>2.7E-2</v>
      </c>
      <c r="P379" s="55">
        <f t="shared" si="17"/>
        <v>727.62097499999993</v>
      </c>
      <c r="Q379" s="15">
        <f t="shared" si="18"/>
        <v>22286.760975000001</v>
      </c>
      <c r="R379" s="15">
        <f t="shared" si="19"/>
        <v>-727.62097500000164</v>
      </c>
      <c r="X379" s="7"/>
    </row>
    <row r="380" spans="1:24" ht="13.8" x14ac:dyDescent="0.3">
      <c r="A380" s="46">
        <v>50380</v>
      </c>
      <c r="B380" s="47" t="s">
        <v>16</v>
      </c>
      <c r="C380" s="47" t="s">
        <v>17</v>
      </c>
      <c r="D380" s="47" t="s">
        <v>546</v>
      </c>
      <c r="E380" s="47" t="s">
        <v>219</v>
      </c>
      <c r="F380" s="47" t="s">
        <v>69</v>
      </c>
      <c r="G380" s="47" t="s">
        <v>188</v>
      </c>
      <c r="H380" s="46">
        <v>50380</v>
      </c>
      <c r="I380" s="48">
        <v>27211</v>
      </c>
      <c r="J380" s="47" t="s">
        <v>638</v>
      </c>
      <c r="K380" s="46">
        <v>2</v>
      </c>
      <c r="L380" s="50">
        <v>21559.14</v>
      </c>
      <c r="M380" s="50">
        <v>21559.14</v>
      </c>
      <c r="N380" s="50">
        <v>0</v>
      </c>
      <c r="O380" s="14">
        <v>2.7E-2</v>
      </c>
      <c r="P380" s="55">
        <f t="shared" si="17"/>
        <v>727.62097499999993</v>
      </c>
      <c r="Q380" s="15">
        <f t="shared" si="18"/>
        <v>22286.760975000001</v>
      </c>
      <c r="R380" s="15">
        <f t="shared" si="19"/>
        <v>-727.62097500000164</v>
      </c>
      <c r="X380" s="7"/>
    </row>
    <row r="381" spans="1:24" ht="13.8" x14ac:dyDescent="0.3">
      <c r="A381" s="46">
        <v>48870816</v>
      </c>
      <c r="B381" s="47" t="s">
        <v>16</v>
      </c>
      <c r="C381" s="47" t="s">
        <v>17</v>
      </c>
      <c r="D381" s="47" t="s">
        <v>547</v>
      </c>
      <c r="E381" s="47" t="s">
        <v>210</v>
      </c>
      <c r="F381" s="47" t="s">
        <v>69</v>
      </c>
      <c r="G381" s="47" t="s">
        <v>188</v>
      </c>
      <c r="H381" s="46">
        <v>48870816</v>
      </c>
      <c r="I381" s="48">
        <v>36800</v>
      </c>
      <c r="J381" s="47" t="s">
        <v>638</v>
      </c>
      <c r="K381" s="46">
        <v>0</v>
      </c>
      <c r="L381" s="50">
        <v>99400.68</v>
      </c>
      <c r="M381" s="50">
        <v>79661.399999999994</v>
      </c>
      <c r="N381" s="50">
        <v>19739.28</v>
      </c>
      <c r="O381" s="14">
        <v>2.7E-2</v>
      </c>
      <c r="P381" s="55">
        <f t="shared" si="17"/>
        <v>3354.7729499999996</v>
      </c>
      <c r="Q381" s="15">
        <f t="shared" si="18"/>
        <v>83016.172949999993</v>
      </c>
      <c r="R381" s="15">
        <f t="shared" si="19"/>
        <v>16384.50705</v>
      </c>
      <c r="X381" s="7"/>
    </row>
    <row r="382" spans="1:24" ht="13.8" x14ac:dyDescent="0.3">
      <c r="A382" s="46">
        <v>48460612</v>
      </c>
      <c r="B382" s="47" t="s">
        <v>16</v>
      </c>
      <c r="C382" s="47" t="s">
        <v>17</v>
      </c>
      <c r="D382" s="47" t="s">
        <v>547</v>
      </c>
      <c r="E382" s="47" t="s">
        <v>210</v>
      </c>
      <c r="F382" s="47" t="s">
        <v>69</v>
      </c>
      <c r="G382" s="47" t="s">
        <v>413</v>
      </c>
      <c r="H382" s="46">
        <v>48460612</v>
      </c>
      <c r="I382" s="48">
        <v>38108</v>
      </c>
      <c r="J382" s="47" t="s">
        <v>638</v>
      </c>
      <c r="K382" s="46">
        <v>0</v>
      </c>
      <c r="L382" s="50">
        <v>71294.100000000006</v>
      </c>
      <c r="M382" s="50">
        <v>26811.439999999999</v>
      </c>
      <c r="N382" s="50">
        <v>44482.66</v>
      </c>
      <c r="O382" s="14">
        <v>2.7E-2</v>
      </c>
      <c r="P382" s="55">
        <f t="shared" si="17"/>
        <v>2406.1758749999999</v>
      </c>
      <c r="Q382" s="15">
        <f t="shared" si="18"/>
        <v>29217.615875</v>
      </c>
      <c r="R382" s="15">
        <f t="shared" si="19"/>
        <v>42076.484125000003</v>
      </c>
      <c r="X382" s="7"/>
    </row>
    <row r="383" spans="1:24" ht="13.8" x14ac:dyDescent="0.3">
      <c r="A383" s="46">
        <v>626671143</v>
      </c>
      <c r="B383" s="47" t="s">
        <v>16</v>
      </c>
      <c r="C383" s="47" t="s">
        <v>17</v>
      </c>
      <c r="D383" s="47" t="s">
        <v>547</v>
      </c>
      <c r="E383" s="47" t="s">
        <v>209</v>
      </c>
      <c r="F383" s="47" t="s">
        <v>69</v>
      </c>
      <c r="G383" s="47" t="s">
        <v>401</v>
      </c>
      <c r="H383" s="46">
        <v>626671143</v>
      </c>
      <c r="I383" s="48">
        <v>40330</v>
      </c>
      <c r="J383" s="47" t="s">
        <v>638</v>
      </c>
      <c r="K383" s="46">
        <v>0</v>
      </c>
      <c r="L383" s="50">
        <v>64585.24</v>
      </c>
      <c r="M383" s="50">
        <v>10507.11</v>
      </c>
      <c r="N383" s="50">
        <v>54078.13</v>
      </c>
      <c r="O383" s="14">
        <v>2.7E-2</v>
      </c>
      <c r="P383" s="55">
        <f t="shared" si="17"/>
        <v>2179.7518500000001</v>
      </c>
      <c r="Q383" s="15">
        <f t="shared" si="18"/>
        <v>12686.861850000001</v>
      </c>
      <c r="R383" s="15">
        <f t="shared" si="19"/>
        <v>51898.378149999997</v>
      </c>
      <c r="X383" s="7"/>
    </row>
    <row r="384" spans="1:24" ht="13.8" x14ac:dyDescent="0.3">
      <c r="A384" s="46">
        <v>50188</v>
      </c>
      <c r="B384" s="47" t="s">
        <v>16</v>
      </c>
      <c r="C384" s="47" t="s">
        <v>17</v>
      </c>
      <c r="D384" s="47" t="s">
        <v>548</v>
      </c>
      <c r="E384" s="47" t="s">
        <v>197</v>
      </c>
      <c r="F384" s="47" t="s">
        <v>69</v>
      </c>
      <c r="G384" s="47" t="s">
        <v>188</v>
      </c>
      <c r="H384" s="46">
        <v>50188</v>
      </c>
      <c r="I384" s="48">
        <v>27211</v>
      </c>
      <c r="J384" s="47" t="s">
        <v>638</v>
      </c>
      <c r="K384" s="46">
        <v>1</v>
      </c>
      <c r="L384" s="50">
        <v>307881</v>
      </c>
      <c r="M384" s="50">
        <v>307881</v>
      </c>
      <c r="N384" s="50">
        <v>0</v>
      </c>
      <c r="O384" s="14">
        <v>2.7E-2</v>
      </c>
      <c r="P384" s="55">
        <f t="shared" si="17"/>
        <v>10390.983749999999</v>
      </c>
      <c r="Q384" s="15">
        <f t="shared" si="18"/>
        <v>318271.98375000001</v>
      </c>
      <c r="R384" s="15">
        <f t="shared" si="19"/>
        <v>-10390.983750000014</v>
      </c>
      <c r="X384" s="7"/>
    </row>
    <row r="385" spans="1:24" ht="13.8" x14ac:dyDescent="0.3">
      <c r="A385" s="46">
        <v>50189</v>
      </c>
      <c r="B385" s="47" t="s">
        <v>16</v>
      </c>
      <c r="C385" s="47" t="s">
        <v>17</v>
      </c>
      <c r="D385" s="47" t="s">
        <v>548</v>
      </c>
      <c r="E385" s="47" t="s">
        <v>197</v>
      </c>
      <c r="F385" s="47" t="s">
        <v>69</v>
      </c>
      <c r="G385" s="47" t="s">
        <v>188</v>
      </c>
      <c r="H385" s="46">
        <v>50189</v>
      </c>
      <c r="I385" s="48">
        <v>28672</v>
      </c>
      <c r="J385" s="47" t="s">
        <v>638</v>
      </c>
      <c r="K385" s="46">
        <v>0</v>
      </c>
      <c r="L385" s="50">
        <v>0</v>
      </c>
      <c r="M385" s="50">
        <v>0</v>
      </c>
      <c r="N385" s="50">
        <v>0</v>
      </c>
      <c r="O385" s="14">
        <v>2.7E-2</v>
      </c>
      <c r="P385" s="55">
        <f t="shared" si="17"/>
        <v>0</v>
      </c>
      <c r="Q385" s="15">
        <f t="shared" si="18"/>
        <v>0</v>
      </c>
      <c r="R385" s="15">
        <f t="shared" si="19"/>
        <v>0</v>
      </c>
      <c r="X385" s="7"/>
    </row>
    <row r="386" spans="1:24" ht="13.8" x14ac:dyDescent="0.3">
      <c r="A386" s="46">
        <v>22089940</v>
      </c>
      <c r="B386" s="47" t="s">
        <v>16</v>
      </c>
      <c r="C386" s="47" t="s">
        <v>17</v>
      </c>
      <c r="D386" s="47" t="s">
        <v>548</v>
      </c>
      <c r="E386" s="47" t="s">
        <v>197</v>
      </c>
      <c r="F386" s="47" t="s">
        <v>69</v>
      </c>
      <c r="G386" s="47" t="s">
        <v>188</v>
      </c>
      <c r="H386" s="46">
        <v>22089940</v>
      </c>
      <c r="I386" s="48">
        <v>25385</v>
      </c>
      <c r="J386" s="47" t="s">
        <v>638</v>
      </c>
      <c r="K386" s="46">
        <v>1</v>
      </c>
      <c r="L386" s="50">
        <v>289026.03999999998</v>
      </c>
      <c r="M386" s="50">
        <v>289026.03999999998</v>
      </c>
      <c r="N386" s="50">
        <v>0</v>
      </c>
      <c r="O386" s="14">
        <v>2.7E-2</v>
      </c>
      <c r="P386" s="55">
        <f t="shared" si="17"/>
        <v>9754.6288499999973</v>
      </c>
      <c r="Q386" s="15">
        <f t="shared" si="18"/>
        <v>298780.66884999996</v>
      </c>
      <c r="R386" s="15">
        <f t="shared" si="19"/>
        <v>-9754.6288499999791</v>
      </c>
      <c r="X386" s="7"/>
    </row>
    <row r="387" spans="1:24" ht="13.8" x14ac:dyDescent="0.3">
      <c r="A387" s="46">
        <v>22089943</v>
      </c>
      <c r="B387" s="47" t="s">
        <v>16</v>
      </c>
      <c r="C387" s="47" t="s">
        <v>17</v>
      </c>
      <c r="D387" s="47" t="s">
        <v>548</v>
      </c>
      <c r="E387" s="47" t="s">
        <v>197</v>
      </c>
      <c r="F387" s="47" t="s">
        <v>69</v>
      </c>
      <c r="G387" s="47" t="s">
        <v>188</v>
      </c>
      <c r="H387" s="46">
        <v>22089943</v>
      </c>
      <c r="I387" s="48">
        <v>21367</v>
      </c>
      <c r="J387" s="47" t="s">
        <v>638</v>
      </c>
      <c r="K387" s="46">
        <v>1</v>
      </c>
      <c r="L387" s="50">
        <v>118703.3</v>
      </c>
      <c r="M387" s="50">
        <v>118703.3</v>
      </c>
      <c r="N387" s="50">
        <v>0</v>
      </c>
      <c r="O387" s="14">
        <v>2.7E-2</v>
      </c>
      <c r="P387" s="55">
        <f t="shared" si="17"/>
        <v>4006.236375</v>
      </c>
      <c r="Q387" s="15">
        <f t="shared" si="18"/>
        <v>122709.536375</v>
      </c>
      <c r="R387" s="15">
        <f t="shared" si="19"/>
        <v>-4006.2363749999931</v>
      </c>
      <c r="X387" s="7"/>
    </row>
    <row r="388" spans="1:24" ht="13.8" x14ac:dyDescent="0.3">
      <c r="A388" s="46">
        <v>50173</v>
      </c>
      <c r="B388" s="47" t="s">
        <v>16</v>
      </c>
      <c r="C388" s="47" t="s">
        <v>17</v>
      </c>
      <c r="D388" s="47" t="s">
        <v>548</v>
      </c>
      <c r="E388" s="47" t="s">
        <v>196</v>
      </c>
      <c r="F388" s="47" t="s">
        <v>69</v>
      </c>
      <c r="G388" s="47" t="s">
        <v>188</v>
      </c>
      <c r="H388" s="46">
        <v>50173</v>
      </c>
      <c r="I388" s="48">
        <v>27211</v>
      </c>
      <c r="J388" s="47" t="s">
        <v>638</v>
      </c>
      <c r="K388" s="46">
        <v>0</v>
      </c>
      <c r="L388" s="50">
        <v>0</v>
      </c>
      <c r="M388" s="50">
        <v>0</v>
      </c>
      <c r="N388" s="50">
        <v>0</v>
      </c>
      <c r="O388" s="14">
        <v>2.7E-2</v>
      </c>
      <c r="P388" s="55">
        <f t="shared" si="17"/>
        <v>0</v>
      </c>
      <c r="Q388" s="15">
        <f t="shared" si="18"/>
        <v>0</v>
      </c>
      <c r="R388" s="15">
        <f t="shared" si="19"/>
        <v>0</v>
      </c>
      <c r="X388" s="7"/>
    </row>
    <row r="389" spans="1:24" ht="13.8" x14ac:dyDescent="0.3">
      <c r="A389" s="46">
        <v>22089937</v>
      </c>
      <c r="B389" s="47" t="s">
        <v>16</v>
      </c>
      <c r="C389" s="47" t="s">
        <v>17</v>
      </c>
      <c r="D389" s="47" t="s">
        <v>548</v>
      </c>
      <c r="E389" s="47" t="s">
        <v>196</v>
      </c>
      <c r="F389" s="47" t="s">
        <v>69</v>
      </c>
      <c r="G389" s="47" t="s">
        <v>188</v>
      </c>
      <c r="H389" s="46">
        <v>22089937</v>
      </c>
      <c r="I389" s="48">
        <v>25385</v>
      </c>
      <c r="J389" s="47" t="s">
        <v>638</v>
      </c>
      <c r="K389" s="46">
        <v>1</v>
      </c>
      <c r="L389" s="50">
        <v>10499.41</v>
      </c>
      <c r="M389" s="50">
        <v>10499.41</v>
      </c>
      <c r="N389" s="50">
        <v>0</v>
      </c>
      <c r="O389" s="14">
        <v>2.7E-2</v>
      </c>
      <c r="P389" s="55">
        <f t="shared" ref="P389:P452" si="20">L389*(O389/12)*15</f>
        <v>354.35508749999997</v>
      </c>
      <c r="Q389" s="15">
        <f t="shared" si="18"/>
        <v>10853.7650875</v>
      </c>
      <c r="R389" s="15">
        <f t="shared" si="19"/>
        <v>-354.35508750000008</v>
      </c>
      <c r="X389" s="7"/>
    </row>
    <row r="390" spans="1:24" ht="13.8" x14ac:dyDescent="0.3">
      <c r="A390" s="46">
        <v>50197</v>
      </c>
      <c r="B390" s="47" t="s">
        <v>16</v>
      </c>
      <c r="C390" s="47" t="s">
        <v>17</v>
      </c>
      <c r="D390" s="47" t="s">
        <v>548</v>
      </c>
      <c r="E390" s="47" t="s">
        <v>198</v>
      </c>
      <c r="F390" s="47" t="s">
        <v>69</v>
      </c>
      <c r="G390" s="47" t="s">
        <v>188</v>
      </c>
      <c r="H390" s="46">
        <v>50197</v>
      </c>
      <c r="I390" s="48">
        <v>34151</v>
      </c>
      <c r="J390" s="47" t="s">
        <v>638</v>
      </c>
      <c r="K390" s="46">
        <v>0</v>
      </c>
      <c r="L390" s="50">
        <v>0</v>
      </c>
      <c r="M390" s="50">
        <v>0</v>
      </c>
      <c r="N390" s="50">
        <v>0</v>
      </c>
      <c r="O390" s="14">
        <v>2.7E-2</v>
      </c>
      <c r="P390" s="55">
        <f t="shared" si="20"/>
        <v>0</v>
      </c>
      <c r="Q390" s="15">
        <f t="shared" si="18"/>
        <v>0</v>
      </c>
      <c r="R390" s="15">
        <f t="shared" si="19"/>
        <v>0</v>
      </c>
      <c r="X390" s="7"/>
    </row>
    <row r="391" spans="1:24" ht="13.8" x14ac:dyDescent="0.3">
      <c r="A391" s="46">
        <v>50198</v>
      </c>
      <c r="B391" s="47" t="s">
        <v>16</v>
      </c>
      <c r="C391" s="47" t="s">
        <v>17</v>
      </c>
      <c r="D391" s="47" t="s">
        <v>548</v>
      </c>
      <c r="E391" s="47" t="s">
        <v>198</v>
      </c>
      <c r="F391" s="47" t="s">
        <v>69</v>
      </c>
      <c r="G391" s="47" t="s">
        <v>188</v>
      </c>
      <c r="H391" s="46">
        <v>50198</v>
      </c>
      <c r="I391" s="48">
        <v>36342</v>
      </c>
      <c r="J391" s="47" t="s">
        <v>638</v>
      </c>
      <c r="K391" s="46">
        <v>0</v>
      </c>
      <c r="L391" s="50">
        <v>0</v>
      </c>
      <c r="M391" s="50">
        <v>0</v>
      </c>
      <c r="N391" s="50">
        <v>0</v>
      </c>
      <c r="O391" s="14">
        <v>2.7E-2</v>
      </c>
      <c r="P391" s="55">
        <f t="shared" si="20"/>
        <v>0</v>
      </c>
      <c r="Q391" s="15">
        <f t="shared" si="18"/>
        <v>0</v>
      </c>
      <c r="R391" s="15">
        <f t="shared" si="19"/>
        <v>0</v>
      </c>
      <c r="X391" s="7"/>
    </row>
    <row r="392" spans="1:24" ht="13.8" x14ac:dyDescent="0.3">
      <c r="A392" s="46">
        <v>50199</v>
      </c>
      <c r="B392" s="47" t="s">
        <v>16</v>
      </c>
      <c r="C392" s="47" t="s">
        <v>17</v>
      </c>
      <c r="D392" s="47" t="s">
        <v>548</v>
      </c>
      <c r="E392" s="47" t="s">
        <v>198</v>
      </c>
      <c r="F392" s="47" t="s">
        <v>69</v>
      </c>
      <c r="G392" s="47" t="s">
        <v>188</v>
      </c>
      <c r="H392" s="46">
        <v>50199</v>
      </c>
      <c r="I392" s="48">
        <v>36708</v>
      </c>
      <c r="J392" s="47" t="s">
        <v>638</v>
      </c>
      <c r="K392" s="46">
        <v>0</v>
      </c>
      <c r="L392" s="50">
        <v>0</v>
      </c>
      <c r="M392" s="50">
        <v>0</v>
      </c>
      <c r="N392" s="50">
        <v>0</v>
      </c>
      <c r="O392" s="14">
        <v>2.7E-2</v>
      </c>
      <c r="P392" s="55">
        <f t="shared" si="20"/>
        <v>0</v>
      </c>
      <c r="Q392" s="15">
        <f t="shared" si="18"/>
        <v>0</v>
      </c>
      <c r="R392" s="15">
        <f t="shared" si="19"/>
        <v>0</v>
      </c>
      <c r="X392" s="7"/>
    </row>
    <row r="393" spans="1:24" ht="13.8" x14ac:dyDescent="0.3">
      <c r="A393" s="46">
        <v>30518998</v>
      </c>
      <c r="B393" s="47" t="s">
        <v>16</v>
      </c>
      <c r="C393" s="47" t="s">
        <v>17</v>
      </c>
      <c r="D393" s="47" t="s">
        <v>548</v>
      </c>
      <c r="E393" s="47" t="s">
        <v>198</v>
      </c>
      <c r="F393" s="47" t="s">
        <v>69</v>
      </c>
      <c r="G393" s="47" t="s">
        <v>401</v>
      </c>
      <c r="H393" s="46">
        <v>30518998</v>
      </c>
      <c r="I393" s="48">
        <v>36342</v>
      </c>
      <c r="J393" s="47" t="s">
        <v>638</v>
      </c>
      <c r="K393" s="46">
        <v>0</v>
      </c>
      <c r="L393" s="50">
        <v>0</v>
      </c>
      <c r="M393" s="50">
        <v>0</v>
      </c>
      <c r="N393" s="50">
        <v>0</v>
      </c>
      <c r="O393" s="14">
        <v>2.7E-2</v>
      </c>
      <c r="P393" s="55">
        <f t="shared" si="20"/>
        <v>0</v>
      </c>
      <c r="Q393" s="15">
        <f t="shared" si="18"/>
        <v>0</v>
      </c>
      <c r="R393" s="15">
        <f t="shared" si="19"/>
        <v>0</v>
      </c>
      <c r="X393" s="7"/>
    </row>
    <row r="394" spans="1:24" ht="13.8" x14ac:dyDescent="0.3">
      <c r="A394" s="46">
        <v>30519016</v>
      </c>
      <c r="B394" s="47" t="s">
        <v>16</v>
      </c>
      <c r="C394" s="47" t="s">
        <v>17</v>
      </c>
      <c r="D394" s="47" t="s">
        <v>548</v>
      </c>
      <c r="E394" s="47" t="s">
        <v>198</v>
      </c>
      <c r="F394" s="47" t="s">
        <v>69</v>
      </c>
      <c r="G394" s="47" t="s">
        <v>401</v>
      </c>
      <c r="H394" s="46">
        <v>30519016</v>
      </c>
      <c r="I394" s="48">
        <v>36708</v>
      </c>
      <c r="J394" s="47" t="s">
        <v>638</v>
      </c>
      <c r="K394" s="46">
        <v>0</v>
      </c>
      <c r="L394" s="50">
        <v>0</v>
      </c>
      <c r="M394" s="50">
        <v>0</v>
      </c>
      <c r="N394" s="50">
        <v>0</v>
      </c>
      <c r="O394" s="14">
        <v>2.7E-2</v>
      </c>
      <c r="P394" s="55">
        <f t="shared" si="20"/>
        <v>0</v>
      </c>
      <c r="Q394" s="15">
        <f t="shared" si="18"/>
        <v>0</v>
      </c>
      <c r="R394" s="15">
        <f t="shared" si="19"/>
        <v>0</v>
      </c>
      <c r="X394" s="7"/>
    </row>
    <row r="395" spans="1:24" ht="13.8" x14ac:dyDescent="0.3">
      <c r="A395" s="46">
        <v>48460614</v>
      </c>
      <c r="B395" s="47" t="s">
        <v>16</v>
      </c>
      <c r="C395" s="47" t="s">
        <v>17</v>
      </c>
      <c r="D395" s="47" t="s">
        <v>548</v>
      </c>
      <c r="E395" s="47" t="s">
        <v>417</v>
      </c>
      <c r="F395" s="47" t="s">
        <v>69</v>
      </c>
      <c r="G395" s="47" t="s">
        <v>413</v>
      </c>
      <c r="H395" s="46">
        <v>48460614</v>
      </c>
      <c r="I395" s="48">
        <v>38108</v>
      </c>
      <c r="J395" s="47" t="s">
        <v>638</v>
      </c>
      <c r="K395" s="46">
        <v>1</v>
      </c>
      <c r="L395" s="50">
        <v>531268.39</v>
      </c>
      <c r="M395" s="50">
        <v>199793.15</v>
      </c>
      <c r="N395" s="50">
        <v>331475.24</v>
      </c>
      <c r="O395" s="14">
        <v>2.7E-2</v>
      </c>
      <c r="P395" s="55">
        <f t="shared" si="20"/>
        <v>17930.308162499998</v>
      </c>
      <c r="Q395" s="15">
        <f t="shared" si="18"/>
        <v>217723.4581625</v>
      </c>
      <c r="R395" s="15">
        <f t="shared" si="19"/>
        <v>313544.93183750001</v>
      </c>
      <c r="X395" s="7"/>
    </row>
    <row r="396" spans="1:24" ht="13.8" x14ac:dyDescent="0.3">
      <c r="A396" s="46">
        <v>22089957</v>
      </c>
      <c r="B396" s="47" t="s">
        <v>16</v>
      </c>
      <c r="C396" s="47" t="s">
        <v>17</v>
      </c>
      <c r="D396" s="47" t="s">
        <v>548</v>
      </c>
      <c r="E396" s="47" t="s">
        <v>399</v>
      </c>
      <c r="F396" s="47" t="s">
        <v>69</v>
      </c>
      <c r="G396" s="47" t="s">
        <v>188</v>
      </c>
      <c r="H396" s="46">
        <v>22089957</v>
      </c>
      <c r="I396" s="48">
        <v>25385</v>
      </c>
      <c r="J396" s="47" t="s">
        <v>638</v>
      </c>
      <c r="K396" s="46">
        <v>2</v>
      </c>
      <c r="L396" s="50">
        <v>36270.25</v>
      </c>
      <c r="M396" s="50">
        <v>36270.25</v>
      </c>
      <c r="N396" s="50">
        <v>0</v>
      </c>
      <c r="O396" s="14">
        <v>2.7E-2</v>
      </c>
      <c r="P396" s="55">
        <f t="shared" si="20"/>
        <v>1224.1209374999999</v>
      </c>
      <c r="Q396" s="15">
        <f t="shared" si="18"/>
        <v>37494.370937500003</v>
      </c>
      <c r="R396" s="15">
        <f t="shared" si="19"/>
        <v>-1224.1209375000035</v>
      </c>
      <c r="X396" s="7"/>
    </row>
    <row r="397" spans="1:24" ht="13.8" x14ac:dyDescent="0.3">
      <c r="A397" s="46">
        <v>50216</v>
      </c>
      <c r="B397" s="47" t="s">
        <v>16</v>
      </c>
      <c r="C397" s="47" t="s">
        <v>17</v>
      </c>
      <c r="D397" s="47" t="s">
        <v>548</v>
      </c>
      <c r="E397" s="47" t="s">
        <v>199</v>
      </c>
      <c r="F397" s="47" t="s">
        <v>69</v>
      </c>
      <c r="G397" s="47" t="s">
        <v>188</v>
      </c>
      <c r="H397" s="46">
        <v>50216</v>
      </c>
      <c r="I397" s="48">
        <v>27211</v>
      </c>
      <c r="J397" s="47" t="s">
        <v>638</v>
      </c>
      <c r="K397" s="46">
        <v>0</v>
      </c>
      <c r="L397" s="50">
        <v>0</v>
      </c>
      <c r="M397" s="50">
        <v>0</v>
      </c>
      <c r="N397" s="50">
        <v>0</v>
      </c>
      <c r="O397" s="14">
        <v>2.7E-2</v>
      </c>
      <c r="P397" s="55">
        <f t="shared" si="20"/>
        <v>0</v>
      </c>
      <c r="Q397" s="15">
        <f t="shared" si="18"/>
        <v>0</v>
      </c>
      <c r="R397" s="15">
        <f t="shared" si="19"/>
        <v>0</v>
      </c>
      <c r="X397" s="7"/>
    </row>
    <row r="398" spans="1:24" ht="13.8" x14ac:dyDescent="0.3">
      <c r="A398" s="46">
        <v>22089946</v>
      </c>
      <c r="B398" s="47" t="s">
        <v>16</v>
      </c>
      <c r="C398" s="47" t="s">
        <v>17</v>
      </c>
      <c r="D398" s="47" t="s">
        <v>548</v>
      </c>
      <c r="E398" s="47" t="s">
        <v>199</v>
      </c>
      <c r="F398" s="47" t="s">
        <v>69</v>
      </c>
      <c r="G398" s="47" t="s">
        <v>188</v>
      </c>
      <c r="H398" s="46">
        <v>22089946</v>
      </c>
      <c r="I398" s="48">
        <v>30864</v>
      </c>
      <c r="J398" s="47" t="s">
        <v>638</v>
      </c>
      <c r="K398" s="46">
        <v>1</v>
      </c>
      <c r="L398" s="50">
        <v>7713.29</v>
      </c>
      <c r="M398" s="50">
        <v>7713.29</v>
      </c>
      <c r="N398" s="50">
        <v>0</v>
      </c>
      <c r="O398" s="14">
        <v>2.7E-2</v>
      </c>
      <c r="P398" s="55">
        <f t="shared" si="20"/>
        <v>260.32353749999999</v>
      </c>
      <c r="Q398" s="15">
        <f t="shared" si="18"/>
        <v>7973.6135375000003</v>
      </c>
      <c r="R398" s="15">
        <f t="shared" si="19"/>
        <v>-260.32353750000038</v>
      </c>
      <c r="X398" s="7"/>
    </row>
    <row r="399" spans="1:24" ht="13.8" x14ac:dyDescent="0.3">
      <c r="A399" s="46">
        <v>22089949</v>
      </c>
      <c r="B399" s="47" t="s">
        <v>16</v>
      </c>
      <c r="C399" s="47" t="s">
        <v>17</v>
      </c>
      <c r="D399" s="47" t="s">
        <v>548</v>
      </c>
      <c r="E399" s="47" t="s">
        <v>199</v>
      </c>
      <c r="F399" s="47" t="s">
        <v>69</v>
      </c>
      <c r="G399" s="47" t="s">
        <v>188</v>
      </c>
      <c r="H399" s="46">
        <v>22089949</v>
      </c>
      <c r="I399" s="48">
        <v>25385</v>
      </c>
      <c r="J399" s="47" t="s">
        <v>638</v>
      </c>
      <c r="K399" s="46">
        <v>0</v>
      </c>
      <c r="L399" s="50">
        <v>21335.24</v>
      </c>
      <c r="M399" s="50">
        <v>21335.24</v>
      </c>
      <c r="N399" s="50">
        <v>0</v>
      </c>
      <c r="O399" s="14">
        <v>2.7E-2</v>
      </c>
      <c r="P399" s="55">
        <f t="shared" si="20"/>
        <v>720.06434999999999</v>
      </c>
      <c r="Q399" s="15">
        <f t="shared" si="18"/>
        <v>22055.304350000002</v>
      </c>
      <c r="R399" s="15">
        <f t="shared" si="19"/>
        <v>-720.06435000000056</v>
      </c>
      <c r="X399" s="7"/>
    </row>
    <row r="400" spans="1:24" ht="13.8" x14ac:dyDescent="0.3">
      <c r="A400" s="46">
        <v>22089952</v>
      </c>
      <c r="B400" s="47" t="s">
        <v>16</v>
      </c>
      <c r="C400" s="47" t="s">
        <v>17</v>
      </c>
      <c r="D400" s="47" t="s">
        <v>548</v>
      </c>
      <c r="E400" s="47" t="s">
        <v>199</v>
      </c>
      <c r="F400" s="47" t="s">
        <v>69</v>
      </c>
      <c r="G400" s="47" t="s">
        <v>188</v>
      </c>
      <c r="H400" s="46">
        <v>22089952</v>
      </c>
      <c r="I400" s="48">
        <v>21367</v>
      </c>
      <c r="J400" s="47" t="s">
        <v>638</v>
      </c>
      <c r="K400" s="46">
        <v>3</v>
      </c>
      <c r="L400" s="50">
        <v>24529.599999999999</v>
      </c>
      <c r="M400" s="50">
        <v>24529.599999999999</v>
      </c>
      <c r="N400" s="50">
        <v>0</v>
      </c>
      <c r="O400" s="14">
        <v>2.7E-2</v>
      </c>
      <c r="P400" s="55">
        <f t="shared" si="20"/>
        <v>827.87399999999991</v>
      </c>
      <c r="Q400" s="15">
        <f t="shared" si="18"/>
        <v>25357.473999999998</v>
      </c>
      <c r="R400" s="15">
        <f t="shared" si="19"/>
        <v>-827.8739999999998</v>
      </c>
      <c r="X400" s="7"/>
    </row>
    <row r="401" spans="1:24" ht="13.8" x14ac:dyDescent="0.3">
      <c r="A401" s="46">
        <v>48460613</v>
      </c>
      <c r="B401" s="47" t="s">
        <v>16</v>
      </c>
      <c r="C401" s="47" t="s">
        <v>17</v>
      </c>
      <c r="D401" s="47" t="s">
        <v>548</v>
      </c>
      <c r="E401" s="47" t="s">
        <v>200</v>
      </c>
      <c r="F401" s="47" t="s">
        <v>69</v>
      </c>
      <c r="G401" s="47" t="s">
        <v>413</v>
      </c>
      <c r="H401" s="46">
        <v>48460613</v>
      </c>
      <c r="I401" s="48">
        <v>38108</v>
      </c>
      <c r="J401" s="47" t="s">
        <v>638</v>
      </c>
      <c r="K401" s="46">
        <v>1</v>
      </c>
      <c r="L401" s="50">
        <v>27420.799999999999</v>
      </c>
      <c r="M401" s="50">
        <v>10312.09</v>
      </c>
      <c r="N401" s="50">
        <v>17108.71</v>
      </c>
      <c r="O401" s="14">
        <v>2.7E-2</v>
      </c>
      <c r="P401" s="55">
        <f t="shared" si="20"/>
        <v>925.452</v>
      </c>
      <c r="Q401" s="15">
        <f t="shared" si="18"/>
        <v>11237.541999999999</v>
      </c>
      <c r="R401" s="15">
        <f t="shared" si="19"/>
        <v>16183.258</v>
      </c>
      <c r="X401" s="7"/>
    </row>
    <row r="402" spans="1:24" ht="13.8" x14ac:dyDescent="0.3">
      <c r="A402" s="46">
        <v>50231</v>
      </c>
      <c r="B402" s="47" t="s">
        <v>16</v>
      </c>
      <c r="C402" s="47" t="s">
        <v>17</v>
      </c>
      <c r="D402" s="47" t="s">
        <v>548</v>
      </c>
      <c r="E402" s="47" t="s">
        <v>201</v>
      </c>
      <c r="F402" s="47" t="s">
        <v>69</v>
      </c>
      <c r="G402" s="47" t="s">
        <v>188</v>
      </c>
      <c r="H402" s="46">
        <v>50231</v>
      </c>
      <c r="I402" s="48">
        <v>34881</v>
      </c>
      <c r="J402" s="47" t="s">
        <v>638</v>
      </c>
      <c r="K402" s="46">
        <v>0</v>
      </c>
      <c r="L402" s="50">
        <v>0</v>
      </c>
      <c r="M402" s="50">
        <v>0</v>
      </c>
      <c r="N402" s="50">
        <v>0</v>
      </c>
      <c r="O402" s="14">
        <v>2.7E-2</v>
      </c>
      <c r="P402" s="55">
        <f t="shared" si="20"/>
        <v>0</v>
      </c>
      <c r="Q402" s="15">
        <f t="shared" si="18"/>
        <v>0</v>
      </c>
      <c r="R402" s="15">
        <f t="shared" si="19"/>
        <v>0</v>
      </c>
      <c r="X402" s="7"/>
    </row>
    <row r="403" spans="1:24" ht="13.8" x14ac:dyDescent="0.3">
      <c r="A403" s="46">
        <v>30537747</v>
      </c>
      <c r="B403" s="47" t="s">
        <v>16</v>
      </c>
      <c r="C403" s="47" t="s">
        <v>17</v>
      </c>
      <c r="D403" s="47" t="s">
        <v>548</v>
      </c>
      <c r="E403" s="47" t="s">
        <v>201</v>
      </c>
      <c r="F403" s="47" t="s">
        <v>69</v>
      </c>
      <c r="G403" s="47" t="s">
        <v>401</v>
      </c>
      <c r="H403" s="46">
        <v>30537747</v>
      </c>
      <c r="I403" s="48">
        <v>34881</v>
      </c>
      <c r="J403" s="47" t="s">
        <v>638</v>
      </c>
      <c r="K403" s="46">
        <v>1</v>
      </c>
      <c r="L403" s="50">
        <v>33202.980000000003</v>
      </c>
      <c r="M403" s="50">
        <v>20834.95</v>
      </c>
      <c r="N403" s="50">
        <v>12368.03</v>
      </c>
      <c r="O403" s="14">
        <v>2.7E-2</v>
      </c>
      <c r="P403" s="55">
        <f t="shared" si="20"/>
        <v>1120.6005749999999</v>
      </c>
      <c r="Q403" s="15">
        <f t="shared" si="18"/>
        <v>21955.550575000001</v>
      </c>
      <c r="R403" s="15">
        <f t="shared" si="19"/>
        <v>11247.429425000002</v>
      </c>
      <c r="X403" s="7"/>
    </row>
    <row r="404" spans="1:24" ht="13.8" x14ac:dyDescent="0.3">
      <c r="A404" s="46">
        <v>818000</v>
      </c>
      <c r="B404" s="47" t="s">
        <v>24</v>
      </c>
      <c r="C404" s="47" t="s">
        <v>41</v>
      </c>
      <c r="D404" s="47" t="s">
        <v>516</v>
      </c>
      <c r="E404" s="47" t="s">
        <v>70</v>
      </c>
      <c r="F404" s="47" t="s">
        <v>69</v>
      </c>
      <c r="G404" s="47" t="s">
        <v>66</v>
      </c>
      <c r="H404" s="46">
        <v>818000</v>
      </c>
      <c r="I404" s="48">
        <v>31959</v>
      </c>
      <c r="J404" s="47" t="s">
        <v>638</v>
      </c>
      <c r="K404" s="46">
        <v>0</v>
      </c>
      <c r="L404" s="50">
        <v>0</v>
      </c>
      <c r="M404" s="50">
        <v>0</v>
      </c>
      <c r="N404" s="50">
        <v>0</v>
      </c>
      <c r="O404" s="14">
        <v>2.5999999999999999E-2</v>
      </c>
      <c r="P404" s="55">
        <f t="shared" si="20"/>
        <v>0</v>
      </c>
      <c r="Q404" s="15">
        <f t="shared" si="18"/>
        <v>0</v>
      </c>
      <c r="R404" s="15">
        <f t="shared" si="19"/>
        <v>0</v>
      </c>
      <c r="X404" s="7"/>
    </row>
    <row r="405" spans="1:24" ht="13.8" x14ac:dyDescent="0.3">
      <c r="A405" s="46">
        <v>818001</v>
      </c>
      <c r="B405" s="47" t="s">
        <v>24</v>
      </c>
      <c r="C405" s="47" t="s">
        <v>41</v>
      </c>
      <c r="D405" s="47" t="s">
        <v>516</v>
      </c>
      <c r="E405" s="47" t="s">
        <v>70</v>
      </c>
      <c r="F405" s="47" t="s">
        <v>69</v>
      </c>
      <c r="G405" s="47" t="s">
        <v>66</v>
      </c>
      <c r="H405" s="46">
        <v>818001</v>
      </c>
      <c r="I405" s="48">
        <v>31959</v>
      </c>
      <c r="J405" s="47" t="s">
        <v>638</v>
      </c>
      <c r="K405" s="46">
        <v>0</v>
      </c>
      <c r="L405" s="50">
        <v>0</v>
      </c>
      <c r="M405" s="50">
        <v>0</v>
      </c>
      <c r="N405" s="50">
        <v>0</v>
      </c>
      <c r="O405" s="14">
        <v>2.5999999999999999E-2</v>
      </c>
      <c r="P405" s="55">
        <f t="shared" si="20"/>
        <v>0</v>
      </c>
      <c r="Q405" s="15">
        <f t="shared" si="18"/>
        <v>0</v>
      </c>
      <c r="R405" s="15">
        <f t="shared" si="19"/>
        <v>0</v>
      </c>
      <c r="X405" s="7"/>
    </row>
    <row r="406" spans="1:24" ht="13.8" x14ac:dyDescent="0.3">
      <c r="A406" s="46">
        <v>818002</v>
      </c>
      <c r="B406" s="47" t="s">
        <v>24</v>
      </c>
      <c r="C406" s="47" t="s">
        <v>41</v>
      </c>
      <c r="D406" s="47" t="s">
        <v>516</v>
      </c>
      <c r="E406" s="47" t="s">
        <v>70</v>
      </c>
      <c r="F406" s="47" t="s">
        <v>69</v>
      </c>
      <c r="G406" s="47" t="s">
        <v>66</v>
      </c>
      <c r="H406" s="46">
        <v>818002</v>
      </c>
      <c r="I406" s="48">
        <v>33786</v>
      </c>
      <c r="J406" s="47" t="s">
        <v>638</v>
      </c>
      <c r="K406" s="46">
        <v>0</v>
      </c>
      <c r="L406" s="50">
        <v>0</v>
      </c>
      <c r="M406" s="50">
        <v>0</v>
      </c>
      <c r="N406" s="50">
        <v>0</v>
      </c>
      <c r="O406" s="14">
        <v>2.5999999999999999E-2</v>
      </c>
      <c r="P406" s="55">
        <f t="shared" si="20"/>
        <v>0</v>
      </c>
      <c r="Q406" s="15">
        <f t="shared" si="18"/>
        <v>0</v>
      </c>
      <c r="R406" s="15">
        <f t="shared" si="19"/>
        <v>0</v>
      </c>
      <c r="X406" s="7"/>
    </row>
    <row r="407" spans="1:24" ht="13.8" x14ac:dyDescent="0.3">
      <c r="A407" s="46">
        <v>818003</v>
      </c>
      <c r="B407" s="47" t="s">
        <v>24</v>
      </c>
      <c r="C407" s="47" t="s">
        <v>41</v>
      </c>
      <c r="D407" s="47" t="s">
        <v>516</v>
      </c>
      <c r="E407" s="47" t="s">
        <v>70</v>
      </c>
      <c r="F407" s="47" t="s">
        <v>69</v>
      </c>
      <c r="G407" s="47" t="s">
        <v>66</v>
      </c>
      <c r="H407" s="46">
        <v>818003</v>
      </c>
      <c r="I407" s="48">
        <v>35977</v>
      </c>
      <c r="J407" s="47" t="s">
        <v>638</v>
      </c>
      <c r="K407" s="46">
        <v>0</v>
      </c>
      <c r="L407" s="50">
        <v>0</v>
      </c>
      <c r="M407" s="50">
        <v>0</v>
      </c>
      <c r="N407" s="50">
        <v>0</v>
      </c>
      <c r="O407" s="14">
        <v>2.5999999999999999E-2</v>
      </c>
      <c r="P407" s="55">
        <f t="shared" si="20"/>
        <v>0</v>
      </c>
      <c r="Q407" s="15">
        <f t="shared" si="18"/>
        <v>0</v>
      </c>
      <c r="R407" s="15">
        <f t="shared" si="19"/>
        <v>0</v>
      </c>
      <c r="X407" s="7"/>
    </row>
    <row r="408" spans="1:24" ht="13.8" x14ac:dyDescent="0.3">
      <c r="A408" s="46">
        <v>818004</v>
      </c>
      <c r="B408" s="47" t="s">
        <v>24</v>
      </c>
      <c r="C408" s="47" t="s">
        <v>41</v>
      </c>
      <c r="D408" s="47" t="s">
        <v>516</v>
      </c>
      <c r="E408" s="47" t="s">
        <v>70</v>
      </c>
      <c r="F408" s="47" t="s">
        <v>69</v>
      </c>
      <c r="G408" s="47" t="s">
        <v>66</v>
      </c>
      <c r="H408" s="46">
        <v>818004</v>
      </c>
      <c r="I408" s="48">
        <v>35977</v>
      </c>
      <c r="J408" s="47" t="s">
        <v>638</v>
      </c>
      <c r="K408" s="46">
        <v>0</v>
      </c>
      <c r="L408" s="50">
        <v>0</v>
      </c>
      <c r="M408" s="50">
        <v>0</v>
      </c>
      <c r="N408" s="50">
        <v>0</v>
      </c>
      <c r="O408" s="14">
        <v>2.5999999999999999E-2</v>
      </c>
      <c r="P408" s="55">
        <f t="shared" si="20"/>
        <v>0</v>
      </c>
      <c r="Q408" s="15">
        <f t="shared" si="18"/>
        <v>0</v>
      </c>
      <c r="R408" s="15">
        <f t="shared" si="19"/>
        <v>0</v>
      </c>
      <c r="X408" s="7"/>
    </row>
    <row r="409" spans="1:24" ht="13.8" x14ac:dyDescent="0.3">
      <c r="A409" s="46">
        <v>48582603</v>
      </c>
      <c r="B409" s="47" t="s">
        <v>24</v>
      </c>
      <c r="C409" s="47" t="s">
        <v>41</v>
      </c>
      <c r="D409" s="47" t="s">
        <v>516</v>
      </c>
      <c r="E409" s="47" t="s">
        <v>70</v>
      </c>
      <c r="F409" s="47" t="s">
        <v>69</v>
      </c>
      <c r="G409" s="47" t="s">
        <v>66</v>
      </c>
      <c r="H409" s="46">
        <v>48582603</v>
      </c>
      <c r="I409" s="48">
        <v>38292</v>
      </c>
      <c r="J409" s="47" t="s">
        <v>638</v>
      </c>
      <c r="K409" s="46">
        <v>0</v>
      </c>
      <c r="L409" s="50">
        <v>0</v>
      </c>
      <c r="M409" s="50">
        <v>0</v>
      </c>
      <c r="N409" s="50">
        <v>0</v>
      </c>
      <c r="O409" s="14">
        <v>2.5999999999999999E-2</v>
      </c>
      <c r="P409" s="55">
        <f t="shared" si="20"/>
        <v>0</v>
      </c>
      <c r="Q409" s="15">
        <f t="shared" si="18"/>
        <v>0</v>
      </c>
      <c r="R409" s="15">
        <f t="shared" si="19"/>
        <v>0</v>
      </c>
      <c r="X409" s="7"/>
    </row>
    <row r="410" spans="1:24" ht="13.8" x14ac:dyDescent="0.3">
      <c r="A410" s="46">
        <v>653967381</v>
      </c>
      <c r="B410" s="47" t="s">
        <v>24</v>
      </c>
      <c r="C410" s="47" t="s">
        <v>41</v>
      </c>
      <c r="D410" s="47" t="s">
        <v>516</v>
      </c>
      <c r="E410" s="47" t="s">
        <v>70</v>
      </c>
      <c r="F410" s="47" t="s">
        <v>69</v>
      </c>
      <c r="G410" s="47" t="s">
        <v>66</v>
      </c>
      <c r="H410" s="46">
        <v>653967381</v>
      </c>
      <c r="I410" s="48">
        <v>41609</v>
      </c>
      <c r="J410" s="47" t="s">
        <v>638</v>
      </c>
      <c r="K410" s="46">
        <v>1</v>
      </c>
      <c r="L410" s="50">
        <v>10175.61</v>
      </c>
      <c r="M410" s="50">
        <v>10296.59</v>
      </c>
      <c r="N410" s="50">
        <v>-120.98</v>
      </c>
      <c r="O410" s="14">
        <v>2.5999999999999999E-2</v>
      </c>
      <c r="P410" s="55">
        <f t="shared" si="20"/>
        <v>330.70732500000003</v>
      </c>
      <c r="Q410" s="15">
        <f t="shared" ref="Q410:Q473" si="21">M410+P410</f>
        <v>10627.297325</v>
      </c>
      <c r="R410" s="15">
        <f t="shared" ref="R410:R473" si="22">L410-Q410</f>
        <v>-451.68732499999896</v>
      </c>
      <c r="X410" s="7"/>
    </row>
    <row r="411" spans="1:24" ht="13.8" x14ac:dyDescent="0.3">
      <c r="A411" s="46">
        <v>660085023</v>
      </c>
      <c r="B411" s="47" t="s">
        <v>24</v>
      </c>
      <c r="C411" s="47" t="s">
        <v>41</v>
      </c>
      <c r="D411" s="47" t="s">
        <v>516</v>
      </c>
      <c r="E411" s="47" t="s">
        <v>70</v>
      </c>
      <c r="F411" s="47" t="s">
        <v>69</v>
      </c>
      <c r="G411" s="47" t="s">
        <v>66</v>
      </c>
      <c r="H411" s="46">
        <v>660085023</v>
      </c>
      <c r="I411" s="48">
        <v>41730</v>
      </c>
      <c r="J411" s="47" t="s">
        <v>638</v>
      </c>
      <c r="K411" s="46">
        <v>0</v>
      </c>
      <c r="L411" s="50">
        <v>0</v>
      </c>
      <c r="M411" s="50">
        <v>0</v>
      </c>
      <c r="N411" s="50">
        <v>0</v>
      </c>
      <c r="O411" s="14">
        <v>2.5999999999999999E-2</v>
      </c>
      <c r="P411" s="55">
        <f t="shared" si="20"/>
        <v>0</v>
      </c>
      <c r="Q411" s="15">
        <f t="shared" si="21"/>
        <v>0</v>
      </c>
      <c r="R411" s="15">
        <f t="shared" si="22"/>
        <v>0</v>
      </c>
      <c r="X411" s="7"/>
    </row>
    <row r="412" spans="1:24" ht="13.8" x14ac:dyDescent="0.3">
      <c r="A412" s="46">
        <v>665429377</v>
      </c>
      <c r="B412" s="47" t="s">
        <v>24</v>
      </c>
      <c r="C412" s="47" t="s">
        <v>41</v>
      </c>
      <c r="D412" s="47" t="s">
        <v>516</v>
      </c>
      <c r="E412" s="47" t="s">
        <v>70</v>
      </c>
      <c r="F412" s="47" t="s">
        <v>69</v>
      </c>
      <c r="G412" s="47" t="s">
        <v>66</v>
      </c>
      <c r="H412" s="46">
        <v>665429377</v>
      </c>
      <c r="I412" s="48">
        <v>41730</v>
      </c>
      <c r="J412" s="47" t="s">
        <v>638</v>
      </c>
      <c r="K412" s="46">
        <v>0</v>
      </c>
      <c r="L412" s="50">
        <v>0</v>
      </c>
      <c r="M412" s="50">
        <v>0</v>
      </c>
      <c r="N412" s="50">
        <v>0</v>
      </c>
      <c r="O412" s="14">
        <v>2.5999999999999999E-2</v>
      </c>
      <c r="P412" s="55">
        <f t="shared" si="20"/>
        <v>0</v>
      </c>
      <c r="Q412" s="15">
        <f t="shared" si="21"/>
        <v>0</v>
      </c>
      <c r="R412" s="15">
        <f t="shared" si="22"/>
        <v>0</v>
      </c>
      <c r="X412" s="7"/>
    </row>
    <row r="413" spans="1:24" ht="13.8" x14ac:dyDescent="0.3">
      <c r="A413" s="46">
        <v>665429833</v>
      </c>
      <c r="B413" s="47" t="s">
        <v>24</v>
      </c>
      <c r="C413" s="47" t="s">
        <v>41</v>
      </c>
      <c r="D413" s="47" t="s">
        <v>516</v>
      </c>
      <c r="E413" s="47" t="s">
        <v>70</v>
      </c>
      <c r="F413" s="47" t="s">
        <v>69</v>
      </c>
      <c r="G413" s="47" t="s">
        <v>66</v>
      </c>
      <c r="H413" s="46">
        <v>665429833</v>
      </c>
      <c r="I413" s="48">
        <v>41821</v>
      </c>
      <c r="J413" s="47" t="s">
        <v>638</v>
      </c>
      <c r="K413" s="46">
        <v>1</v>
      </c>
      <c r="L413" s="50">
        <v>21506.5</v>
      </c>
      <c r="M413" s="50">
        <v>21648.55</v>
      </c>
      <c r="N413" s="50">
        <v>-142.05000000000001</v>
      </c>
      <c r="O413" s="14">
        <v>2.5999999999999999E-2</v>
      </c>
      <c r="P413" s="55">
        <f t="shared" si="20"/>
        <v>698.96125000000006</v>
      </c>
      <c r="Q413" s="15">
        <f t="shared" si="21"/>
        <v>22347.51125</v>
      </c>
      <c r="R413" s="15">
        <f t="shared" si="22"/>
        <v>-841.01124999999956</v>
      </c>
      <c r="X413" s="7"/>
    </row>
    <row r="414" spans="1:24" ht="13.8" x14ac:dyDescent="0.3">
      <c r="A414" s="46">
        <v>669454017</v>
      </c>
      <c r="B414" s="47" t="s">
        <v>24</v>
      </c>
      <c r="C414" s="47" t="s">
        <v>41</v>
      </c>
      <c r="D414" s="47" t="s">
        <v>516</v>
      </c>
      <c r="E414" s="47" t="s">
        <v>70</v>
      </c>
      <c r="F414" s="47" t="s">
        <v>69</v>
      </c>
      <c r="G414" s="47" t="s">
        <v>66</v>
      </c>
      <c r="H414" s="46">
        <v>669454017</v>
      </c>
      <c r="I414" s="48">
        <v>41883</v>
      </c>
      <c r="J414" s="47" t="s">
        <v>638</v>
      </c>
      <c r="K414" s="46">
        <v>2</v>
      </c>
      <c r="L414" s="50">
        <v>24822.17</v>
      </c>
      <c r="M414" s="50">
        <v>24986.12</v>
      </c>
      <c r="N414" s="50">
        <v>-163.95</v>
      </c>
      <c r="O414" s="14">
        <v>2.5999999999999999E-2</v>
      </c>
      <c r="P414" s="55">
        <f t="shared" si="20"/>
        <v>806.72052499999984</v>
      </c>
      <c r="Q414" s="15">
        <f t="shared" si="21"/>
        <v>25792.840525</v>
      </c>
      <c r="R414" s="15">
        <f t="shared" si="22"/>
        <v>-970.67052500000136</v>
      </c>
      <c r="X414" s="7"/>
    </row>
    <row r="415" spans="1:24" ht="13.8" x14ac:dyDescent="0.3">
      <c r="A415" s="46">
        <v>43905719</v>
      </c>
      <c r="B415" s="47" t="s">
        <v>24</v>
      </c>
      <c r="C415" s="47" t="s">
        <v>41</v>
      </c>
      <c r="D415" s="47" t="s">
        <v>516</v>
      </c>
      <c r="E415" s="47" t="s">
        <v>70</v>
      </c>
      <c r="F415" s="47" t="s">
        <v>69</v>
      </c>
      <c r="G415" s="47" t="s">
        <v>411</v>
      </c>
      <c r="H415" s="46">
        <v>43905719</v>
      </c>
      <c r="I415" s="48">
        <v>38047</v>
      </c>
      <c r="J415" s="47" t="s">
        <v>638</v>
      </c>
      <c r="K415" s="46">
        <v>0</v>
      </c>
      <c r="L415" s="50">
        <v>0</v>
      </c>
      <c r="M415" s="50">
        <v>0</v>
      </c>
      <c r="N415" s="50">
        <v>0</v>
      </c>
      <c r="O415" s="14">
        <v>2.5999999999999999E-2</v>
      </c>
      <c r="P415" s="55">
        <f t="shared" si="20"/>
        <v>0</v>
      </c>
      <c r="Q415" s="15">
        <f t="shared" si="21"/>
        <v>0</v>
      </c>
      <c r="R415" s="15">
        <f t="shared" si="22"/>
        <v>0</v>
      </c>
      <c r="X415" s="7"/>
    </row>
    <row r="416" spans="1:24" ht="13.8" x14ac:dyDescent="0.3">
      <c r="A416" s="46">
        <v>50123</v>
      </c>
      <c r="B416" s="47" t="s">
        <v>24</v>
      </c>
      <c r="C416" s="47" t="s">
        <v>41</v>
      </c>
      <c r="D416" s="47" t="s">
        <v>517</v>
      </c>
      <c r="E416" s="47" t="s">
        <v>22</v>
      </c>
      <c r="F416" s="47" t="s">
        <v>69</v>
      </c>
      <c r="G416" s="47" t="s">
        <v>66</v>
      </c>
      <c r="H416" s="46">
        <v>50123</v>
      </c>
      <c r="I416" s="48">
        <v>25750</v>
      </c>
      <c r="J416" s="47" t="s">
        <v>638</v>
      </c>
      <c r="K416" s="46">
        <v>0</v>
      </c>
      <c r="L416" s="50">
        <v>0</v>
      </c>
      <c r="M416" s="50">
        <v>0</v>
      </c>
      <c r="N416" s="50">
        <v>0</v>
      </c>
      <c r="O416" s="14">
        <v>2.5999999999999999E-2</v>
      </c>
      <c r="P416" s="55">
        <f t="shared" si="20"/>
        <v>0</v>
      </c>
      <c r="Q416" s="15">
        <f t="shared" si="21"/>
        <v>0</v>
      </c>
      <c r="R416" s="15">
        <f t="shared" si="22"/>
        <v>0</v>
      </c>
      <c r="X416" s="7"/>
    </row>
    <row r="417" spans="1:24" ht="13.8" x14ac:dyDescent="0.3">
      <c r="A417" s="46">
        <v>50124</v>
      </c>
      <c r="B417" s="47" t="s">
        <v>24</v>
      </c>
      <c r="C417" s="47" t="s">
        <v>41</v>
      </c>
      <c r="D417" s="47" t="s">
        <v>517</v>
      </c>
      <c r="E417" s="47" t="s">
        <v>22</v>
      </c>
      <c r="F417" s="47" t="s">
        <v>69</v>
      </c>
      <c r="G417" s="47" t="s">
        <v>66</v>
      </c>
      <c r="H417" s="46">
        <v>50124</v>
      </c>
      <c r="I417" s="48">
        <v>26481</v>
      </c>
      <c r="J417" s="47" t="s">
        <v>638</v>
      </c>
      <c r="K417" s="46">
        <v>0</v>
      </c>
      <c r="L417" s="50">
        <v>0</v>
      </c>
      <c r="M417" s="50">
        <v>0</v>
      </c>
      <c r="N417" s="50">
        <v>0</v>
      </c>
      <c r="O417" s="14">
        <v>2.5999999999999999E-2</v>
      </c>
      <c r="P417" s="55">
        <f t="shared" si="20"/>
        <v>0</v>
      </c>
      <c r="Q417" s="15">
        <f t="shared" si="21"/>
        <v>0</v>
      </c>
      <c r="R417" s="15">
        <f t="shared" si="22"/>
        <v>0</v>
      </c>
      <c r="X417" s="7"/>
    </row>
    <row r="418" spans="1:24" ht="13.8" x14ac:dyDescent="0.3">
      <c r="A418" s="46">
        <v>50125</v>
      </c>
      <c r="B418" s="47" t="s">
        <v>24</v>
      </c>
      <c r="C418" s="47" t="s">
        <v>41</v>
      </c>
      <c r="D418" s="47" t="s">
        <v>517</v>
      </c>
      <c r="E418" s="47" t="s">
        <v>22</v>
      </c>
      <c r="F418" s="47" t="s">
        <v>69</v>
      </c>
      <c r="G418" s="47" t="s">
        <v>66</v>
      </c>
      <c r="H418" s="46">
        <v>50125</v>
      </c>
      <c r="I418" s="48">
        <v>29037</v>
      </c>
      <c r="J418" s="47" t="s">
        <v>638</v>
      </c>
      <c r="K418" s="46">
        <v>0</v>
      </c>
      <c r="L418" s="50">
        <v>0</v>
      </c>
      <c r="M418" s="50">
        <v>0</v>
      </c>
      <c r="N418" s="50">
        <v>0</v>
      </c>
      <c r="O418" s="14">
        <v>2.5999999999999999E-2</v>
      </c>
      <c r="P418" s="55">
        <f t="shared" si="20"/>
        <v>0</v>
      </c>
      <c r="Q418" s="15">
        <f t="shared" si="21"/>
        <v>0</v>
      </c>
      <c r="R418" s="15">
        <f t="shared" si="22"/>
        <v>0</v>
      </c>
      <c r="X418" s="7"/>
    </row>
    <row r="419" spans="1:24" ht="13.8" x14ac:dyDescent="0.3">
      <c r="A419" s="46">
        <v>50126</v>
      </c>
      <c r="B419" s="47" t="s">
        <v>24</v>
      </c>
      <c r="C419" s="47" t="s">
        <v>41</v>
      </c>
      <c r="D419" s="47" t="s">
        <v>517</v>
      </c>
      <c r="E419" s="47" t="s">
        <v>22</v>
      </c>
      <c r="F419" s="47" t="s">
        <v>69</v>
      </c>
      <c r="G419" s="47" t="s">
        <v>66</v>
      </c>
      <c r="H419" s="46">
        <v>50126</v>
      </c>
      <c r="I419" s="48">
        <v>30133</v>
      </c>
      <c r="J419" s="47" t="s">
        <v>638</v>
      </c>
      <c r="K419" s="46">
        <v>0</v>
      </c>
      <c r="L419" s="50">
        <v>0</v>
      </c>
      <c r="M419" s="50">
        <v>0</v>
      </c>
      <c r="N419" s="50">
        <v>0</v>
      </c>
      <c r="O419" s="14">
        <v>2.5999999999999999E-2</v>
      </c>
      <c r="P419" s="55">
        <f t="shared" si="20"/>
        <v>0</v>
      </c>
      <c r="Q419" s="15">
        <f t="shared" si="21"/>
        <v>0</v>
      </c>
      <c r="R419" s="15">
        <f t="shared" si="22"/>
        <v>0</v>
      </c>
      <c r="X419" s="7"/>
    </row>
    <row r="420" spans="1:24" ht="13.8" x14ac:dyDescent="0.3">
      <c r="A420" s="46">
        <v>50127</v>
      </c>
      <c r="B420" s="47" t="s">
        <v>24</v>
      </c>
      <c r="C420" s="47" t="s">
        <v>41</v>
      </c>
      <c r="D420" s="47" t="s">
        <v>517</v>
      </c>
      <c r="E420" s="47" t="s">
        <v>22</v>
      </c>
      <c r="F420" s="47" t="s">
        <v>69</v>
      </c>
      <c r="G420" s="47" t="s">
        <v>66</v>
      </c>
      <c r="H420" s="46">
        <v>50127</v>
      </c>
      <c r="I420" s="48">
        <v>31959</v>
      </c>
      <c r="J420" s="47" t="s">
        <v>638</v>
      </c>
      <c r="K420" s="46">
        <v>0</v>
      </c>
      <c r="L420" s="50">
        <v>0</v>
      </c>
      <c r="M420" s="50">
        <v>0</v>
      </c>
      <c r="N420" s="50">
        <v>0</v>
      </c>
      <c r="O420" s="14">
        <v>2.5999999999999999E-2</v>
      </c>
      <c r="P420" s="55">
        <f t="shared" si="20"/>
        <v>0</v>
      </c>
      <c r="Q420" s="15">
        <f t="shared" si="21"/>
        <v>0</v>
      </c>
      <c r="R420" s="15">
        <f t="shared" si="22"/>
        <v>0</v>
      </c>
      <c r="X420" s="7"/>
    </row>
    <row r="421" spans="1:24" ht="13.8" x14ac:dyDescent="0.3">
      <c r="A421" s="46">
        <v>50128</v>
      </c>
      <c r="B421" s="47" t="s">
        <v>24</v>
      </c>
      <c r="C421" s="47" t="s">
        <v>41</v>
      </c>
      <c r="D421" s="47" t="s">
        <v>517</v>
      </c>
      <c r="E421" s="47" t="s">
        <v>22</v>
      </c>
      <c r="F421" s="47" t="s">
        <v>69</v>
      </c>
      <c r="G421" s="47" t="s">
        <v>66</v>
      </c>
      <c r="H421" s="46">
        <v>50128</v>
      </c>
      <c r="I421" s="48">
        <v>33786</v>
      </c>
      <c r="J421" s="47" t="s">
        <v>638</v>
      </c>
      <c r="K421" s="46">
        <v>0</v>
      </c>
      <c r="L421" s="50">
        <v>0</v>
      </c>
      <c r="M421" s="50">
        <v>0</v>
      </c>
      <c r="N421" s="50">
        <v>0</v>
      </c>
      <c r="O421" s="14">
        <v>2.5999999999999999E-2</v>
      </c>
      <c r="P421" s="55">
        <f t="shared" si="20"/>
        <v>0</v>
      </c>
      <c r="Q421" s="15">
        <f t="shared" si="21"/>
        <v>0</v>
      </c>
      <c r="R421" s="15">
        <f t="shared" si="22"/>
        <v>0</v>
      </c>
      <c r="X421" s="7"/>
    </row>
    <row r="422" spans="1:24" ht="13.8" x14ac:dyDescent="0.3">
      <c r="A422" s="46">
        <v>50129</v>
      </c>
      <c r="B422" s="47" t="s">
        <v>24</v>
      </c>
      <c r="C422" s="47" t="s">
        <v>41</v>
      </c>
      <c r="D422" s="47" t="s">
        <v>517</v>
      </c>
      <c r="E422" s="47" t="s">
        <v>22</v>
      </c>
      <c r="F422" s="47" t="s">
        <v>69</v>
      </c>
      <c r="G422" s="47" t="s">
        <v>66</v>
      </c>
      <c r="H422" s="46">
        <v>50129</v>
      </c>
      <c r="I422" s="48">
        <v>35977</v>
      </c>
      <c r="J422" s="47" t="s">
        <v>638</v>
      </c>
      <c r="K422" s="46">
        <v>0</v>
      </c>
      <c r="L422" s="50">
        <v>0</v>
      </c>
      <c r="M422" s="50">
        <v>0</v>
      </c>
      <c r="N422" s="50">
        <v>0</v>
      </c>
      <c r="O422" s="14">
        <v>2.5999999999999999E-2</v>
      </c>
      <c r="P422" s="55">
        <f t="shared" si="20"/>
        <v>0</v>
      </c>
      <c r="Q422" s="15">
        <f t="shared" si="21"/>
        <v>0</v>
      </c>
      <c r="R422" s="15">
        <f t="shared" si="22"/>
        <v>0</v>
      </c>
      <c r="X422" s="7"/>
    </row>
    <row r="423" spans="1:24" ht="13.8" x14ac:dyDescent="0.3">
      <c r="A423" s="46">
        <v>50270</v>
      </c>
      <c r="B423" s="47" t="s">
        <v>24</v>
      </c>
      <c r="C423" s="47" t="s">
        <v>41</v>
      </c>
      <c r="D423" s="47" t="s">
        <v>549</v>
      </c>
      <c r="E423" s="47" t="s">
        <v>207</v>
      </c>
      <c r="F423" s="47" t="s">
        <v>69</v>
      </c>
      <c r="G423" s="47" t="s">
        <v>66</v>
      </c>
      <c r="H423" s="46">
        <v>50270</v>
      </c>
      <c r="I423" s="48">
        <v>25750</v>
      </c>
      <c r="J423" s="47" t="s">
        <v>638</v>
      </c>
      <c r="K423" s="49">
        <v>1600</v>
      </c>
      <c r="L423" s="50">
        <v>357812.26</v>
      </c>
      <c r="M423" s="50">
        <v>443367.06</v>
      </c>
      <c r="N423" s="50">
        <v>-85554.8</v>
      </c>
      <c r="O423" s="14">
        <v>2.5999999999999999E-2</v>
      </c>
      <c r="P423" s="55">
        <f t="shared" si="20"/>
        <v>11628.898450000001</v>
      </c>
      <c r="Q423" s="15">
        <f t="shared" si="21"/>
        <v>454995.95844999998</v>
      </c>
      <c r="R423" s="15">
        <f t="shared" si="22"/>
        <v>-97183.698449999967</v>
      </c>
      <c r="X423" s="7"/>
    </row>
    <row r="424" spans="1:24" ht="13.8" x14ac:dyDescent="0.3">
      <c r="A424" s="46">
        <v>50271</v>
      </c>
      <c r="B424" s="47" t="s">
        <v>24</v>
      </c>
      <c r="C424" s="47" t="s">
        <v>41</v>
      </c>
      <c r="D424" s="47" t="s">
        <v>549</v>
      </c>
      <c r="E424" s="47" t="s">
        <v>207</v>
      </c>
      <c r="F424" s="47" t="s">
        <v>69</v>
      </c>
      <c r="G424" s="47" t="s">
        <v>66</v>
      </c>
      <c r="H424" s="46">
        <v>50271</v>
      </c>
      <c r="I424" s="48">
        <v>26481</v>
      </c>
      <c r="J424" s="47" t="s">
        <v>638</v>
      </c>
      <c r="K424" s="46">
        <v>0</v>
      </c>
      <c r="L424" s="50">
        <v>67153.64</v>
      </c>
      <c r="M424" s="50">
        <v>82500.740000000005</v>
      </c>
      <c r="N424" s="50">
        <v>-15347.1</v>
      </c>
      <c r="O424" s="14">
        <v>2.5999999999999999E-2</v>
      </c>
      <c r="P424" s="55">
        <f t="shared" si="20"/>
        <v>2182.4933000000001</v>
      </c>
      <c r="Q424" s="15">
        <f t="shared" si="21"/>
        <v>84683.233300000007</v>
      </c>
      <c r="R424" s="15">
        <f t="shared" si="22"/>
        <v>-17529.593300000008</v>
      </c>
      <c r="X424" s="7"/>
    </row>
    <row r="425" spans="1:24" ht="13.8" x14ac:dyDescent="0.3">
      <c r="A425" s="46">
        <v>50251</v>
      </c>
      <c r="B425" s="47" t="s">
        <v>24</v>
      </c>
      <c r="C425" s="47" t="s">
        <v>41</v>
      </c>
      <c r="D425" s="47" t="s">
        <v>549</v>
      </c>
      <c r="E425" s="47" t="s">
        <v>206</v>
      </c>
      <c r="F425" s="47" t="s">
        <v>69</v>
      </c>
      <c r="G425" s="47" t="s">
        <v>66</v>
      </c>
      <c r="H425" s="46">
        <v>50251</v>
      </c>
      <c r="I425" s="48">
        <v>31959</v>
      </c>
      <c r="J425" s="47" t="s">
        <v>638</v>
      </c>
      <c r="K425" s="46">
        <v>1</v>
      </c>
      <c r="L425" s="50">
        <v>29565.14</v>
      </c>
      <c r="M425" s="50">
        <v>33978.5</v>
      </c>
      <c r="N425" s="50">
        <v>-4413.3599999999997</v>
      </c>
      <c r="O425" s="14">
        <v>2.5999999999999999E-2</v>
      </c>
      <c r="P425" s="55">
        <f t="shared" si="20"/>
        <v>960.86704999999984</v>
      </c>
      <c r="Q425" s="15">
        <f t="shared" si="21"/>
        <v>34939.367050000001</v>
      </c>
      <c r="R425" s="15">
        <f t="shared" si="22"/>
        <v>-5374.2270500000013</v>
      </c>
      <c r="X425" s="7"/>
    </row>
    <row r="426" spans="1:24" ht="13.8" x14ac:dyDescent="0.3">
      <c r="A426" s="46">
        <v>672896495</v>
      </c>
      <c r="B426" s="47" t="s">
        <v>24</v>
      </c>
      <c r="C426" s="47" t="s">
        <v>41</v>
      </c>
      <c r="D426" s="47" t="s">
        <v>549</v>
      </c>
      <c r="E426" s="47" t="s">
        <v>489</v>
      </c>
      <c r="F426" s="47" t="s">
        <v>69</v>
      </c>
      <c r="G426" s="47" t="s">
        <v>66</v>
      </c>
      <c r="H426" s="46">
        <v>672896495</v>
      </c>
      <c r="I426" s="48">
        <v>41730</v>
      </c>
      <c r="J426" s="47" t="s">
        <v>638</v>
      </c>
      <c r="K426" s="46">
        <v>2</v>
      </c>
      <c r="L426" s="50">
        <v>180000.6</v>
      </c>
      <c r="M426" s="50">
        <v>181189.52</v>
      </c>
      <c r="N426" s="50">
        <v>-1188.92</v>
      </c>
      <c r="O426" s="14">
        <v>2.5999999999999999E-2</v>
      </c>
      <c r="P426" s="55">
        <f t="shared" si="20"/>
        <v>5850.0195000000003</v>
      </c>
      <c r="Q426" s="15">
        <f t="shared" si="21"/>
        <v>187039.53949999998</v>
      </c>
      <c r="R426" s="15">
        <f t="shared" si="22"/>
        <v>-7038.9394999999786</v>
      </c>
      <c r="X426" s="7"/>
    </row>
    <row r="427" spans="1:24" ht="13.8" x14ac:dyDescent="0.3">
      <c r="A427" s="46">
        <v>50278</v>
      </c>
      <c r="B427" s="47" t="s">
        <v>24</v>
      </c>
      <c r="C427" s="47" t="s">
        <v>41</v>
      </c>
      <c r="D427" s="47" t="s">
        <v>549</v>
      </c>
      <c r="E427" s="47" t="s">
        <v>208</v>
      </c>
      <c r="F427" s="47" t="s">
        <v>69</v>
      </c>
      <c r="G427" s="47" t="s">
        <v>66</v>
      </c>
      <c r="H427" s="46">
        <v>50278</v>
      </c>
      <c r="I427" s="48">
        <v>31959</v>
      </c>
      <c r="J427" s="47" t="s">
        <v>638</v>
      </c>
      <c r="K427" s="46">
        <v>1</v>
      </c>
      <c r="L427" s="50">
        <v>30744.86</v>
      </c>
      <c r="M427" s="50">
        <v>35334.32</v>
      </c>
      <c r="N427" s="50">
        <v>-4589.46</v>
      </c>
      <c r="O427" s="14">
        <v>2.5999999999999999E-2</v>
      </c>
      <c r="P427" s="55">
        <f t="shared" si="20"/>
        <v>999.20794999999987</v>
      </c>
      <c r="Q427" s="15">
        <f t="shared" si="21"/>
        <v>36333.527949999996</v>
      </c>
      <c r="R427" s="15">
        <f t="shared" si="22"/>
        <v>-5588.6679499999955</v>
      </c>
      <c r="X427" s="7"/>
    </row>
    <row r="428" spans="1:24" ht="13.8" x14ac:dyDescent="0.3">
      <c r="A428" s="46">
        <v>50279</v>
      </c>
      <c r="B428" s="47" t="s">
        <v>24</v>
      </c>
      <c r="C428" s="47" t="s">
        <v>41</v>
      </c>
      <c r="D428" s="47" t="s">
        <v>549</v>
      </c>
      <c r="E428" s="47" t="s">
        <v>208</v>
      </c>
      <c r="F428" s="47" t="s">
        <v>69</v>
      </c>
      <c r="G428" s="47" t="s">
        <v>66</v>
      </c>
      <c r="H428" s="46">
        <v>50279</v>
      </c>
      <c r="I428" s="48">
        <v>35977</v>
      </c>
      <c r="J428" s="47" t="s">
        <v>638</v>
      </c>
      <c r="K428" s="46">
        <v>0</v>
      </c>
      <c r="L428" s="50">
        <v>0</v>
      </c>
      <c r="M428" s="50">
        <v>0</v>
      </c>
      <c r="N428" s="50">
        <v>0</v>
      </c>
      <c r="O428" s="14">
        <v>2.5999999999999999E-2</v>
      </c>
      <c r="P428" s="55">
        <f t="shared" si="20"/>
        <v>0</v>
      </c>
      <c r="Q428" s="15">
        <f t="shared" si="21"/>
        <v>0</v>
      </c>
      <c r="R428" s="15">
        <f t="shared" si="22"/>
        <v>0</v>
      </c>
      <c r="X428" s="7"/>
    </row>
    <row r="429" spans="1:24" ht="13.8" x14ac:dyDescent="0.3">
      <c r="A429" s="46">
        <v>30518992</v>
      </c>
      <c r="B429" s="47" t="s">
        <v>24</v>
      </c>
      <c r="C429" s="47" t="s">
        <v>41</v>
      </c>
      <c r="D429" s="47" t="s">
        <v>549</v>
      </c>
      <c r="E429" s="47" t="s">
        <v>208</v>
      </c>
      <c r="F429" s="47" t="s">
        <v>69</v>
      </c>
      <c r="G429" s="47" t="s">
        <v>404</v>
      </c>
      <c r="H429" s="46">
        <v>30518992</v>
      </c>
      <c r="I429" s="48">
        <v>35977</v>
      </c>
      <c r="J429" s="47" t="s">
        <v>638</v>
      </c>
      <c r="K429" s="46">
        <v>0</v>
      </c>
      <c r="L429" s="50">
        <v>192914.12</v>
      </c>
      <c r="M429" s="50">
        <v>73299.53</v>
      </c>
      <c r="N429" s="50">
        <v>119614.59</v>
      </c>
      <c r="O429" s="14">
        <v>2.5999999999999999E-2</v>
      </c>
      <c r="P429" s="55">
        <f t="shared" si="20"/>
        <v>6269.7088999999996</v>
      </c>
      <c r="Q429" s="15">
        <f t="shared" si="21"/>
        <v>79569.238899999997</v>
      </c>
      <c r="R429" s="15">
        <f t="shared" si="22"/>
        <v>113344.8811</v>
      </c>
      <c r="X429" s="7"/>
    </row>
    <row r="430" spans="1:24" ht="13.8" x14ac:dyDescent="0.3">
      <c r="A430" s="46">
        <v>50237</v>
      </c>
      <c r="B430" s="47" t="s">
        <v>24</v>
      </c>
      <c r="C430" s="47" t="s">
        <v>41</v>
      </c>
      <c r="D430" s="47" t="s">
        <v>550</v>
      </c>
      <c r="E430" s="47" t="s">
        <v>203</v>
      </c>
      <c r="F430" s="47" t="s">
        <v>69</v>
      </c>
      <c r="G430" s="47" t="s">
        <v>66</v>
      </c>
      <c r="H430" s="46">
        <v>50237</v>
      </c>
      <c r="I430" s="48">
        <v>25750</v>
      </c>
      <c r="J430" s="47" t="s">
        <v>638</v>
      </c>
      <c r="K430" s="46">
        <v>0</v>
      </c>
      <c r="L430" s="50">
        <v>198863.06</v>
      </c>
      <c r="M430" s="50">
        <v>246412.27</v>
      </c>
      <c r="N430" s="50">
        <v>-47549.21</v>
      </c>
      <c r="O430" s="14">
        <v>2.5999999999999999E-2</v>
      </c>
      <c r="P430" s="55">
        <f t="shared" si="20"/>
        <v>6463.0494499999995</v>
      </c>
      <c r="Q430" s="15">
        <f t="shared" si="21"/>
        <v>252875.31944999998</v>
      </c>
      <c r="R430" s="15">
        <f t="shared" si="22"/>
        <v>-54012.259449999983</v>
      </c>
      <c r="X430" s="7"/>
    </row>
    <row r="431" spans="1:24" ht="13.8" x14ac:dyDescent="0.3">
      <c r="A431" s="46">
        <v>50238</v>
      </c>
      <c r="B431" s="47" t="s">
        <v>24</v>
      </c>
      <c r="C431" s="47" t="s">
        <v>41</v>
      </c>
      <c r="D431" s="47" t="s">
        <v>550</v>
      </c>
      <c r="E431" s="47" t="s">
        <v>203</v>
      </c>
      <c r="F431" s="47" t="s">
        <v>69</v>
      </c>
      <c r="G431" s="47" t="s">
        <v>66</v>
      </c>
      <c r="H431" s="46">
        <v>50238</v>
      </c>
      <c r="I431" s="48">
        <v>26481</v>
      </c>
      <c r="J431" s="47" t="s">
        <v>638</v>
      </c>
      <c r="K431" s="46">
        <v>0</v>
      </c>
      <c r="L431" s="50">
        <v>191140.47</v>
      </c>
      <c r="M431" s="50">
        <v>234823.16</v>
      </c>
      <c r="N431" s="50">
        <v>-43682.69</v>
      </c>
      <c r="O431" s="14">
        <v>2.5999999999999999E-2</v>
      </c>
      <c r="P431" s="55">
        <f t="shared" si="20"/>
        <v>6212.0652749999999</v>
      </c>
      <c r="Q431" s="15">
        <f t="shared" si="21"/>
        <v>241035.225275</v>
      </c>
      <c r="R431" s="15">
        <f t="shared" si="22"/>
        <v>-49894.755275000003</v>
      </c>
      <c r="X431" s="7"/>
    </row>
    <row r="432" spans="1:24" ht="13.8" x14ac:dyDescent="0.3">
      <c r="A432" s="46">
        <v>50234</v>
      </c>
      <c r="B432" s="47" t="s">
        <v>24</v>
      </c>
      <c r="C432" s="47" t="s">
        <v>41</v>
      </c>
      <c r="D432" s="47" t="s">
        <v>550</v>
      </c>
      <c r="E432" s="47" t="s">
        <v>202</v>
      </c>
      <c r="F432" s="47" t="s">
        <v>69</v>
      </c>
      <c r="G432" s="47" t="s">
        <v>66</v>
      </c>
      <c r="H432" s="46">
        <v>50234</v>
      </c>
      <c r="I432" s="48">
        <v>25750</v>
      </c>
      <c r="J432" s="47" t="s">
        <v>638</v>
      </c>
      <c r="K432" s="46">
        <v>0</v>
      </c>
      <c r="L432" s="50">
        <v>20396.21</v>
      </c>
      <c r="M432" s="50">
        <v>25273.05</v>
      </c>
      <c r="N432" s="50">
        <v>-4876.84</v>
      </c>
      <c r="O432" s="14">
        <v>2.5999999999999999E-2</v>
      </c>
      <c r="P432" s="55">
        <f t="shared" si="20"/>
        <v>662.87682499999994</v>
      </c>
      <c r="Q432" s="15">
        <f t="shared" si="21"/>
        <v>25935.926824999999</v>
      </c>
      <c r="R432" s="15">
        <f t="shared" si="22"/>
        <v>-5539.7168249999995</v>
      </c>
      <c r="X432" s="7"/>
    </row>
    <row r="433" spans="1:24" ht="13.8" x14ac:dyDescent="0.3">
      <c r="A433" s="46">
        <v>50235</v>
      </c>
      <c r="B433" s="47" t="s">
        <v>24</v>
      </c>
      <c r="C433" s="47" t="s">
        <v>41</v>
      </c>
      <c r="D433" s="47" t="s">
        <v>550</v>
      </c>
      <c r="E433" s="47" t="s">
        <v>202</v>
      </c>
      <c r="F433" s="47" t="s">
        <v>69</v>
      </c>
      <c r="G433" s="47" t="s">
        <v>66</v>
      </c>
      <c r="H433" s="46">
        <v>50235</v>
      </c>
      <c r="I433" s="48">
        <v>26481</v>
      </c>
      <c r="J433" s="47" t="s">
        <v>638</v>
      </c>
      <c r="K433" s="46">
        <v>0</v>
      </c>
      <c r="L433" s="50">
        <v>19604.150000000001</v>
      </c>
      <c r="M433" s="50">
        <v>24084.43</v>
      </c>
      <c r="N433" s="50">
        <v>-4480.28</v>
      </c>
      <c r="O433" s="14">
        <v>2.5999999999999999E-2</v>
      </c>
      <c r="P433" s="55">
        <f t="shared" si="20"/>
        <v>637.13487500000008</v>
      </c>
      <c r="Q433" s="15">
        <f t="shared" si="21"/>
        <v>24721.564875</v>
      </c>
      <c r="R433" s="15">
        <f t="shared" si="22"/>
        <v>-5117.4148749999986</v>
      </c>
      <c r="X433" s="7"/>
    </row>
    <row r="434" spans="1:24" ht="13.8" x14ac:dyDescent="0.3">
      <c r="A434" s="46">
        <v>50242</v>
      </c>
      <c r="B434" s="47" t="s">
        <v>24</v>
      </c>
      <c r="C434" s="47" t="s">
        <v>41</v>
      </c>
      <c r="D434" s="47" t="s">
        <v>550</v>
      </c>
      <c r="E434" s="47" t="s">
        <v>205</v>
      </c>
      <c r="F434" s="47" t="s">
        <v>69</v>
      </c>
      <c r="G434" s="47" t="s">
        <v>66</v>
      </c>
      <c r="H434" s="46">
        <v>50242</v>
      </c>
      <c r="I434" s="48">
        <v>25750</v>
      </c>
      <c r="J434" s="47" t="s">
        <v>638</v>
      </c>
      <c r="K434" s="46">
        <v>0</v>
      </c>
      <c r="L434" s="50">
        <v>35693.370000000003</v>
      </c>
      <c r="M434" s="50">
        <v>44227.839999999997</v>
      </c>
      <c r="N434" s="50">
        <v>-8534.4699999999993</v>
      </c>
      <c r="O434" s="14">
        <v>2.5999999999999999E-2</v>
      </c>
      <c r="P434" s="55">
        <f t="shared" si="20"/>
        <v>1160.034525</v>
      </c>
      <c r="Q434" s="15">
        <f t="shared" si="21"/>
        <v>45387.874524999999</v>
      </c>
      <c r="R434" s="15">
        <f t="shared" si="22"/>
        <v>-9694.5045249999966</v>
      </c>
      <c r="X434" s="7"/>
    </row>
    <row r="435" spans="1:24" ht="13.8" x14ac:dyDescent="0.3">
      <c r="A435" s="46">
        <v>50243</v>
      </c>
      <c r="B435" s="47" t="s">
        <v>24</v>
      </c>
      <c r="C435" s="47" t="s">
        <v>41</v>
      </c>
      <c r="D435" s="47" t="s">
        <v>550</v>
      </c>
      <c r="E435" s="47" t="s">
        <v>205</v>
      </c>
      <c r="F435" s="47" t="s">
        <v>69</v>
      </c>
      <c r="G435" s="47" t="s">
        <v>66</v>
      </c>
      <c r="H435" s="46">
        <v>50243</v>
      </c>
      <c r="I435" s="48">
        <v>26481</v>
      </c>
      <c r="J435" s="47" t="s">
        <v>638</v>
      </c>
      <c r="K435" s="46">
        <v>0</v>
      </c>
      <c r="L435" s="50">
        <v>34307.26</v>
      </c>
      <c r="M435" s="50">
        <v>42147.74</v>
      </c>
      <c r="N435" s="50">
        <v>-7840.48</v>
      </c>
      <c r="O435" s="14">
        <v>2.5999999999999999E-2</v>
      </c>
      <c r="P435" s="55">
        <f t="shared" si="20"/>
        <v>1114.98595</v>
      </c>
      <c r="Q435" s="15">
        <f t="shared" si="21"/>
        <v>43262.72595</v>
      </c>
      <c r="R435" s="15">
        <f t="shared" si="22"/>
        <v>-8955.465949999998</v>
      </c>
      <c r="X435" s="7"/>
    </row>
    <row r="436" spans="1:24" ht="13.8" x14ac:dyDescent="0.3">
      <c r="A436" s="46">
        <v>50382</v>
      </c>
      <c r="B436" s="47" t="s">
        <v>24</v>
      </c>
      <c r="C436" s="47" t="s">
        <v>41</v>
      </c>
      <c r="D436" s="47" t="s">
        <v>551</v>
      </c>
      <c r="E436" s="47" t="s">
        <v>220</v>
      </c>
      <c r="F436" s="47" t="s">
        <v>69</v>
      </c>
      <c r="G436" s="47" t="s">
        <v>66</v>
      </c>
      <c r="H436" s="46">
        <v>50382</v>
      </c>
      <c r="I436" s="48">
        <v>25750</v>
      </c>
      <c r="J436" s="47" t="s">
        <v>638</v>
      </c>
      <c r="K436" s="46">
        <v>600</v>
      </c>
      <c r="L436" s="50">
        <v>4076.74</v>
      </c>
      <c r="M436" s="50">
        <v>5051.51</v>
      </c>
      <c r="N436" s="50">
        <v>-974.77</v>
      </c>
      <c r="O436" s="14">
        <v>2.5999999999999999E-2</v>
      </c>
      <c r="P436" s="55">
        <f t="shared" si="20"/>
        <v>132.49404999999999</v>
      </c>
      <c r="Q436" s="15">
        <f t="shared" si="21"/>
        <v>5184.0040500000005</v>
      </c>
      <c r="R436" s="15">
        <f t="shared" si="22"/>
        <v>-1107.2640500000007</v>
      </c>
      <c r="X436" s="7"/>
    </row>
    <row r="437" spans="1:24" ht="13.8" x14ac:dyDescent="0.3">
      <c r="A437" s="46">
        <v>49727237</v>
      </c>
      <c r="B437" s="47" t="s">
        <v>24</v>
      </c>
      <c r="C437" s="47" t="s">
        <v>41</v>
      </c>
      <c r="D437" s="47" t="s">
        <v>547</v>
      </c>
      <c r="E437" s="47" t="s">
        <v>210</v>
      </c>
      <c r="F437" s="47" t="s">
        <v>69</v>
      </c>
      <c r="G437" s="47" t="s">
        <v>411</v>
      </c>
      <c r="H437" s="46">
        <v>49727237</v>
      </c>
      <c r="I437" s="48">
        <v>38292</v>
      </c>
      <c r="J437" s="47" t="s">
        <v>638</v>
      </c>
      <c r="K437" s="46">
        <v>0</v>
      </c>
      <c r="L437" s="50">
        <v>150939.41</v>
      </c>
      <c r="M437" s="50">
        <v>51278.81</v>
      </c>
      <c r="N437" s="50">
        <v>99660.6</v>
      </c>
      <c r="O437" s="14">
        <v>2.5999999999999999E-2</v>
      </c>
      <c r="P437" s="55">
        <f t="shared" si="20"/>
        <v>4905.5308249999998</v>
      </c>
      <c r="Q437" s="15">
        <f t="shared" si="21"/>
        <v>56184.340824999999</v>
      </c>
      <c r="R437" s="15">
        <f t="shared" si="22"/>
        <v>94755.069175000011</v>
      </c>
      <c r="X437" s="7"/>
    </row>
    <row r="438" spans="1:24" ht="13.8" x14ac:dyDescent="0.3">
      <c r="A438" s="46">
        <v>49727249</v>
      </c>
      <c r="B438" s="47" t="s">
        <v>24</v>
      </c>
      <c r="C438" s="47" t="s">
        <v>41</v>
      </c>
      <c r="D438" s="47" t="s">
        <v>547</v>
      </c>
      <c r="E438" s="47" t="s">
        <v>421</v>
      </c>
      <c r="F438" s="47" t="s">
        <v>69</v>
      </c>
      <c r="G438" s="47" t="s">
        <v>411</v>
      </c>
      <c r="H438" s="46">
        <v>49727249</v>
      </c>
      <c r="I438" s="48">
        <v>38292</v>
      </c>
      <c r="J438" s="47" t="s">
        <v>638</v>
      </c>
      <c r="K438" s="46">
        <v>0</v>
      </c>
      <c r="L438" s="50">
        <v>90080.48</v>
      </c>
      <c r="M438" s="50">
        <v>30603.14</v>
      </c>
      <c r="N438" s="50">
        <v>59477.34</v>
      </c>
      <c r="O438" s="14">
        <v>2.5999999999999999E-2</v>
      </c>
      <c r="P438" s="55">
        <f t="shared" si="20"/>
        <v>2927.6155999999996</v>
      </c>
      <c r="Q438" s="15">
        <f t="shared" si="21"/>
        <v>33530.755599999997</v>
      </c>
      <c r="R438" s="15">
        <f t="shared" si="22"/>
        <v>56549.724399999999</v>
      </c>
      <c r="X438" s="7"/>
    </row>
    <row r="439" spans="1:24" ht="13.8" x14ac:dyDescent="0.3">
      <c r="A439" s="46">
        <v>50287</v>
      </c>
      <c r="B439" s="47" t="s">
        <v>24</v>
      </c>
      <c r="C439" s="47" t="s">
        <v>41</v>
      </c>
      <c r="D439" s="47" t="s">
        <v>547</v>
      </c>
      <c r="E439" s="47" t="s">
        <v>209</v>
      </c>
      <c r="F439" s="47" t="s">
        <v>69</v>
      </c>
      <c r="G439" s="47" t="s">
        <v>66</v>
      </c>
      <c r="H439" s="46">
        <v>50287</v>
      </c>
      <c r="I439" s="48">
        <v>30133</v>
      </c>
      <c r="J439" s="47" t="s">
        <v>638</v>
      </c>
      <c r="K439" s="46">
        <v>0</v>
      </c>
      <c r="L439" s="50">
        <v>0</v>
      </c>
      <c r="M439" s="50">
        <v>0</v>
      </c>
      <c r="N439" s="50">
        <v>0</v>
      </c>
      <c r="O439" s="14">
        <v>2.5999999999999999E-2</v>
      </c>
      <c r="P439" s="55">
        <f t="shared" si="20"/>
        <v>0</v>
      </c>
      <c r="Q439" s="15">
        <f t="shared" si="21"/>
        <v>0</v>
      </c>
      <c r="R439" s="15">
        <f t="shared" si="22"/>
        <v>0</v>
      </c>
      <c r="X439" s="7"/>
    </row>
    <row r="440" spans="1:24" ht="13.8" x14ac:dyDescent="0.3">
      <c r="A440" s="46">
        <v>50203</v>
      </c>
      <c r="B440" s="47" t="s">
        <v>24</v>
      </c>
      <c r="C440" s="47" t="s">
        <v>41</v>
      </c>
      <c r="D440" s="47" t="s">
        <v>548</v>
      </c>
      <c r="E440" s="47" t="s">
        <v>198</v>
      </c>
      <c r="F440" s="47" t="s">
        <v>69</v>
      </c>
      <c r="G440" s="47" t="s">
        <v>66</v>
      </c>
      <c r="H440" s="46">
        <v>50203</v>
      </c>
      <c r="I440" s="48">
        <v>35977</v>
      </c>
      <c r="J440" s="47" t="s">
        <v>638</v>
      </c>
      <c r="K440" s="46">
        <v>0</v>
      </c>
      <c r="L440" s="50">
        <v>0</v>
      </c>
      <c r="M440" s="50">
        <v>0</v>
      </c>
      <c r="N440" s="50">
        <v>0</v>
      </c>
      <c r="O440" s="14">
        <v>2.5999999999999999E-2</v>
      </c>
      <c r="P440" s="55">
        <f t="shared" si="20"/>
        <v>0</v>
      </c>
      <c r="Q440" s="15">
        <f t="shared" si="21"/>
        <v>0</v>
      </c>
      <c r="R440" s="15">
        <f t="shared" si="22"/>
        <v>0</v>
      </c>
      <c r="X440" s="7"/>
    </row>
    <row r="441" spans="1:24" ht="13.8" x14ac:dyDescent="0.3">
      <c r="A441" s="46">
        <v>30518985</v>
      </c>
      <c r="B441" s="47" t="s">
        <v>24</v>
      </c>
      <c r="C441" s="47" t="s">
        <v>41</v>
      </c>
      <c r="D441" s="47" t="s">
        <v>548</v>
      </c>
      <c r="E441" s="47" t="s">
        <v>198</v>
      </c>
      <c r="F441" s="47" t="s">
        <v>69</v>
      </c>
      <c r="G441" s="47" t="s">
        <v>404</v>
      </c>
      <c r="H441" s="46">
        <v>30518985</v>
      </c>
      <c r="I441" s="48">
        <v>35977</v>
      </c>
      <c r="J441" s="47" t="s">
        <v>638</v>
      </c>
      <c r="K441" s="46">
        <v>1</v>
      </c>
      <c r="L441" s="50">
        <v>391376.11</v>
      </c>
      <c r="M441" s="50">
        <v>148707.03</v>
      </c>
      <c r="N441" s="50">
        <v>242669.08</v>
      </c>
      <c r="O441" s="14">
        <v>2.5999999999999999E-2</v>
      </c>
      <c r="P441" s="55">
        <f t="shared" si="20"/>
        <v>12719.723574999998</v>
      </c>
      <c r="Q441" s="15">
        <f t="shared" si="21"/>
        <v>161426.75357500001</v>
      </c>
      <c r="R441" s="15">
        <f t="shared" si="22"/>
        <v>229949.35642499998</v>
      </c>
      <c r="X441" s="7"/>
    </row>
    <row r="442" spans="1:24" ht="13.8" x14ac:dyDescent="0.3">
      <c r="A442" s="46">
        <v>48559565</v>
      </c>
      <c r="B442" s="47" t="s">
        <v>24</v>
      </c>
      <c r="C442" s="47" t="s">
        <v>41</v>
      </c>
      <c r="D442" s="47" t="s">
        <v>548</v>
      </c>
      <c r="E442" s="47" t="s">
        <v>417</v>
      </c>
      <c r="F442" s="47" t="s">
        <v>69</v>
      </c>
      <c r="G442" s="47" t="s">
        <v>411</v>
      </c>
      <c r="H442" s="46">
        <v>48559565</v>
      </c>
      <c r="I442" s="48">
        <v>38047</v>
      </c>
      <c r="J442" s="47" t="s">
        <v>638</v>
      </c>
      <c r="K442" s="46">
        <v>1</v>
      </c>
      <c r="L442" s="50">
        <v>261972.05</v>
      </c>
      <c r="M442" s="50">
        <v>89000.04</v>
      </c>
      <c r="N442" s="50">
        <v>172972.01</v>
      </c>
      <c r="O442" s="14">
        <v>2.5999999999999999E-2</v>
      </c>
      <c r="P442" s="55">
        <f t="shared" si="20"/>
        <v>8514.0916249999991</v>
      </c>
      <c r="Q442" s="15">
        <f t="shared" si="21"/>
        <v>97514.131624999995</v>
      </c>
      <c r="R442" s="15">
        <f t="shared" si="22"/>
        <v>164457.91837500001</v>
      </c>
      <c r="X442" s="7"/>
    </row>
    <row r="443" spans="1:24" ht="13.8" x14ac:dyDescent="0.3">
      <c r="A443" s="46">
        <v>50224</v>
      </c>
      <c r="B443" s="47" t="s">
        <v>24</v>
      </c>
      <c r="C443" s="47" t="s">
        <v>41</v>
      </c>
      <c r="D443" s="47" t="s">
        <v>548</v>
      </c>
      <c r="E443" s="47" t="s">
        <v>200</v>
      </c>
      <c r="F443" s="47" t="s">
        <v>69</v>
      </c>
      <c r="G443" s="47" t="s">
        <v>66</v>
      </c>
      <c r="H443" s="46">
        <v>50224</v>
      </c>
      <c r="I443" s="48">
        <v>29037</v>
      </c>
      <c r="J443" s="47" t="s">
        <v>638</v>
      </c>
      <c r="K443" s="46">
        <v>0</v>
      </c>
      <c r="L443" s="50">
        <v>9600.6</v>
      </c>
      <c r="M443" s="50">
        <v>11439.58</v>
      </c>
      <c r="N443" s="50">
        <v>-1838.98</v>
      </c>
      <c r="O443" s="14">
        <v>2.5999999999999999E-2</v>
      </c>
      <c r="P443" s="55">
        <f t="shared" si="20"/>
        <v>312.01949999999999</v>
      </c>
      <c r="Q443" s="15">
        <f t="shared" si="21"/>
        <v>11751.5995</v>
      </c>
      <c r="R443" s="15">
        <f t="shared" si="22"/>
        <v>-2150.9994999999999</v>
      </c>
      <c r="X443" s="7"/>
    </row>
    <row r="444" spans="1:24" ht="13.8" x14ac:dyDescent="0.3">
      <c r="A444" s="46">
        <v>48559564</v>
      </c>
      <c r="B444" s="47" t="s">
        <v>24</v>
      </c>
      <c r="C444" s="47" t="s">
        <v>41</v>
      </c>
      <c r="D444" s="47" t="s">
        <v>548</v>
      </c>
      <c r="E444" s="47" t="s">
        <v>200</v>
      </c>
      <c r="F444" s="47" t="s">
        <v>69</v>
      </c>
      <c r="G444" s="47" t="s">
        <v>411</v>
      </c>
      <c r="H444" s="46">
        <v>48559564</v>
      </c>
      <c r="I444" s="48">
        <v>38047</v>
      </c>
      <c r="J444" s="47" t="s">
        <v>638</v>
      </c>
      <c r="K444" s="46">
        <v>1</v>
      </c>
      <c r="L444" s="50">
        <v>10258.129999999999</v>
      </c>
      <c r="M444" s="50">
        <v>3485.01</v>
      </c>
      <c r="N444" s="50">
        <v>6773.12</v>
      </c>
      <c r="O444" s="14">
        <v>2.5999999999999999E-2</v>
      </c>
      <c r="P444" s="55">
        <f t="shared" si="20"/>
        <v>333.38922499999995</v>
      </c>
      <c r="Q444" s="15">
        <f t="shared" si="21"/>
        <v>3818.3992250000001</v>
      </c>
      <c r="R444" s="15">
        <f t="shared" si="22"/>
        <v>6439.7307749999991</v>
      </c>
      <c r="X444" s="7"/>
    </row>
    <row r="445" spans="1:24" ht="13.8" x14ac:dyDescent="0.3">
      <c r="A445" s="46">
        <v>818005</v>
      </c>
      <c r="B445" s="47" t="s">
        <v>24</v>
      </c>
      <c r="C445" s="47" t="s">
        <v>88</v>
      </c>
      <c r="D445" s="47" t="s">
        <v>516</v>
      </c>
      <c r="E445" s="47" t="s">
        <v>70</v>
      </c>
      <c r="F445" s="47" t="s">
        <v>69</v>
      </c>
      <c r="G445" s="47" t="s">
        <v>66</v>
      </c>
      <c r="H445" s="46">
        <v>818005</v>
      </c>
      <c r="I445" s="48">
        <v>30133</v>
      </c>
      <c r="J445" s="47" t="s">
        <v>638</v>
      </c>
      <c r="K445" s="46">
        <v>0</v>
      </c>
      <c r="L445" s="50">
        <v>0</v>
      </c>
      <c r="M445" s="50">
        <v>0</v>
      </c>
      <c r="N445" s="50">
        <v>0</v>
      </c>
      <c r="O445" s="14">
        <v>2.5999999999999999E-2</v>
      </c>
      <c r="P445" s="55">
        <f t="shared" si="20"/>
        <v>0</v>
      </c>
      <c r="Q445" s="15">
        <f t="shared" si="21"/>
        <v>0</v>
      </c>
      <c r="R445" s="15">
        <f t="shared" si="22"/>
        <v>0</v>
      </c>
      <c r="X445" s="7"/>
    </row>
    <row r="446" spans="1:24" ht="13.8" x14ac:dyDescent="0.3">
      <c r="A446" s="46">
        <v>50130</v>
      </c>
      <c r="B446" s="47" t="s">
        <v>24</v>
      </c>
      <c r="C446" s="47" t="s">
        <v>88</v>
      </c>
      <c r="D446" s="47" t="s">
        <v>517</v>
      </c>
      <c r="E446" s="47" t="s">
        <v>22</v>
      </c>
      <c r="F446" s="47" t="s">
        <v>69</v>
      </c>
      <c r="G446" s="47" t="s">
        <v>66</v>
      </c>
      <c r="H446" s="46">
        <v>50130</v>
      </c>
      <c r="I446" s="48">
        <v>25750</v>
      </c>
      <c r="J446" s="47" t="s">
        <v>638</v>
      </c>
      <c r="K446" s="46">
        <v>0</v>
      </c>
      <c r="L446" s="50">
        <v>0</v>
      </c>
      <c r="M446" s="50">
        <v>0</v>
      </c>
      <c r="N446" s="50">
        <v>0</v>
      </c>
      <c r="O446" s="14">
        <v>2.5999999999999999E-2</v>
      </c>
      <c r="P446" s="55">
        <f t="shared" si="20"/>
        <v>0</v>
      </c>
      <c r="Q446" s="15">
        <f t="shared" si="21"/>
        <v>0</v>
      </c>
      <c r="R446" s="15">
        <f t="shared" si="22"/>
        <v>0</v>
      </c>
      <c r="X446" s="7"/>
    </row>
    <row r="447" spans="1:24" ht="13.8" x14ac:dyDescent="0.3">
      <c r="A447" s="46">
        <v>50131</v>
      </c>
      <c r="B447" s="47" t="s">
        <v>24</v>
      </c>
      <c r="C447" s="47" t="s">
        <v>88</v>
      </c>
      <c r="D447" s="47" t="s">
        <v>517</v>
      </c>
      <c r="E447" s="47" t="s">
        <v>22</v>
      </c>
      <c r="F447" s="47" t="s">
        <v>69</v>
      </c>
      <c r="G447" s="47" t="s">
        <v>66</v>
      </c>
      <c r="H447" s="46">
        <v>50131</v>
      </c>
      <c r="I447" s="48">
        <v>29037</v>
      </c>
      <c r="J447" s="47" t="s">
        <v>638</v>
      </c>
      <c r="K447" s="46">
        <v>0</v>
      </c>
      <c r="L447" s="50">
        <v>0</v>
      </c>
      <c r="M447" s="50">
        <v>0</v>
      </c>
      <c r="N447" s="50">
        <v>0</v>
      </c>
      <c r="O447" s="14">
        <v>2.5999999999999999E-2</v>
      </c>
      <c r="P447" s="55">
        <f t="shared" si="20"/>
        <v>0</v>
      </c>
      <c r="Q447" s="15">
        <f t="shared" si="21"/>
        <v>0</v>
      </c>
      <c r="R447" s="15">
        <f t="shared" si="22"/>
        <v>0</v>
      </c>
      <c r="X447" s="7"/>
    </row>
    <row r="448" spans="1:24" ht="13.8" x14ac:dyDescent="0.3">
      <c r="A448" s="46">
        <v>50132</v>
      </c>
      <c r="B448" s="47" t="s">
        <v>24</v>
      </c>
      <c r="C448" s="47" t="s">
        <v>88</v>
      </c>
      <c r="D448" s="47" t="s">
        <v>517</v>
      </c>
      <c r="E448" s="47" t="s">
        <v>22</v>
      </c>
      <c r="F448" s="47" t="s">
        <v>69</v>
      </c>
      <c r="G448" s="47" t="s">
        <v>66</v>
      </c>
      <c r="H448" s="46">
        <v>50132</v>
      </c>
      <c r="I448" s="48">
        <v>30133</v>
      </c>
      <c r="J448" s="47" t="s">
        <v>638</v>
      </c>
      <c r="K448" s="46">
        <v>0</v>
      </c>
      <c r="L448" s="50">
        <v>0</v>
      </c>
      <c r="M448" s="50">
        <v>0</v>
      </c>
      <c r="N448" s="50">
        <v>0</v>
      </c>
      <c r="O448" s="14">
        <v>2.5999999999999999E-2</v>
      </c>
      <c r="P448" s="55">
        <f t="shared" si="20"/>
        <v>0</v>
      </c>
      <c r="Q448" s="15">
        <f t="shared" si="21"/>
        <v>0</v>
      </c>
      <c r="R448" s="15">
        <f t="shared" si="22"/>
        <v>0</v>
      </c>
      <c r="X448" s="7"/>
    </row>
    <row r="449" spans="1:24" ht="13.8" x14ac:dyDescent="0.3">
      <c r="A449" s="46">
        <v>818006</v>
      </c>
      <c r="B449" s="47" t="s">
        <v>24</v>
      </c>
      <c r="C449" s="47" t="s">
        <v>89</v>
      </c>
      <c r="D449" s="47" t="s">
        <v>516</v>
      </c>
      <c r="E449" s="47" t="s">
        <v>70</v>
      </c>
      <c r="F449" s="47" t="s">
        <v>69</v>
      </c>
      <c r="G449" s="47" t="s">
        <v>66</v>
      </c>
      <c r="H449" s="46">
        <v>818006</v>
      </c>
      <c r="I449" s="48">
        <v>30133</v>
      </c>
      <c r="J449" s="47" t="s">
        <v>638</v>
      </c>
      <c r="K449" s="46">
        <v>0</v>
      </c>
      <c r="L449" s="50">
        <v>0</v>
      </c>
      <c r="M449" s="50">
        <v>0</v>
      </c>
      <c r="N449" s="50">
        <v>0</v>
      </c>
      <c r="O449" s="14">
        <v>2.5999999999999999E-2</v>
      </c>
      <c r="P449" s="55">
        <f t="shared" si="20"/>
        <v>0</v>
      </c>
      <c r="Q449" s="15">
        <f t="shared" si="21"/>
        <v>0</v>
      </c>
      <c r="R449" s="15">
        <f t="shared" si="22"/>
        <v>0</v>
      </c>
      <c r="X449" s="7"/>
    </row>
    <row r="450" spans="1:24" ht="13.8" x14ac:dyDescent="0.3">
      <c r="A450" s="46">
        <v>50133</v>
      </c>
      <c r="B450" s="47" t="s">
        <v>24</v>
      </c>
      <c r="C450" s="47" t="s">
        <v>89</v>
      </c>
      <c r="D450" s="47" t="s">
        <v>517</v>
      </c>
      <c r="E450" s="47" t="s">
        <v>22</v>
      </c>
      <c r="F450" s="47" t="s">
        <v>69</v>
      </c>
      <c r="G450" s="47" t="s">
        <v>66</v>
      </c>
      <c r="H450" s="46">
        <v>50133</v>
      </c>
      <c r="I450" s="48">
        <v>25750</v>
      </c>
      <c r="J450" s="47" t="s">
        <v>638</v>
      </c>
      <c r="K450" s="46">
        <v>0</v>
      </c>
      <c r="L450" s="50">
        <v>0</v>
      </c>
      <c r="M450" s="50">
        <v>0</v>
      </c>
      <c r="N450" s="50">
        <v>0</v>
      </c>
      <c r="O450" s="14">
        <v>2.5999999999999999E-2</v>
      </c>
      <c r="P450" s="55">
        <f t="shared" si="20"/>
        <v>0</v>
      </c>
      <c r="Q450" s="15">
        <f t="shared" si="21"/>
        <v>0</v>
      </c>
      <c r="R450" s="15">
        <f t="shared" si="22"/>
        <v>0</v>
      </c>
      <c r="X450" s="7"/>
    </row>
    <row r="451" spans="1:24" ht="13.8" x14ac:dyDescent="0.3">
      <c r="A451" s="46">
        <v>50134</v>
      </c>
      <c r="B451" s="47" t="s">
        <v>24</v>
      </c>
      <c r="C451" s="47" t="s">
        <v>89</v>
      </c>
      <c r="D451" s="47" t="s">
        <v>517</v>
      </c>
      <c r="E451" s="47" t="s">
        <v>22</v>
      </c>
      <c r="F451" s="47" t="s">
        <v>69</v>
      </c>
      <c r="G451" s="47" t="s">
        <v>66</v>
      </c>
      <c r="H451" s="46">
        <v>50134</v>
      </c>
      <c r="I451" s="48">
        <v>29037</v>
      </c>
      <c r="J451" s="47" t="s">
        <v>638</v>
      </c>
      <c r="K451" s="46">
        <v>0</v>
      </c>
      <c r="L451" s="50">
        <v>0</v>
      </c>
      <c r="M451" s="50">
        <v>0</v>
      </c>
      <c r="N451" s="50">
        <v>0</v>
      </c>
      <c r="O451" s="14">
        <v>2.5999999999999999E-2</v>
      </c>
      <c r="P451" s="55">
        <f t="shared" si="20"/>
        <v>0</v>
      </c>
      <c r="Q451" s="15">
        <f t="shared" si="21"/>
        <v>0</v>
      </c>
      <c r="R451" s="15">
        <f t="shared" si="22"/>
        <v>0</v>
      </c>
      <c r="X451" s="7"/>
    </row>
    <row r="452" spans="1:24" ht="13.8" x14ac:dyDescent="0.3">
      <c r="A452" s="46">
        <v>50135</v>
      </c>
      <c r="B452" s="47" t="s">
        <v>24</v>
      </c>
      <c r="C452" s="47" t="s">
        <v>89</v>
      </c>
      <c r="D452" s="47" t="s">
        <v>517</v>
      </c>
      <c r="E452" s="47" t="s">
        <v>22</v>
      </c>
      <c r="F452" s="47" t="s">
        <v>69</v>
      </c>
      <c r="G452" s="47" t="s">
        <v>66</v>
      </c>
      <c r="H452" s="46">
        <v>50135</v>
      </c>
      <c r="I452" s="48">
        <v>30133</v>
      </c>
      <c r="J452" s="47" t="s">
        <v>638</v>
      </c>
      <c r="K452" s="46">
        <v>0</v>
      </c>
      <c r="L452" s="50">
        <v>0</v>
      </c>
      <c r="M452" s="50">
        <v>0</v>
      </c>
      <c r="N452" s="50">
        <v>0</v>
      </c>
      <c r="O452" s="14">
        <v>2.5999999999999999E-2</v>
      </c>
      <c r="P452" s="55">
        <f t="shared" si="20"/>
        <v>0</v>
      </c>
      <c r="Q452" s="15">
        <f t="shared" si="21"/>
        <v>0</v>
      </c>
      <c r="R452" s="15">
        <f t="shared" si="22"/>
        <v>0</v>
      </c>
      <c r="X452" s="7"/>
    </row>
    <row r="453" spans="1:24" ht="13.8" x14ac:dyDescent="0.3">
      <c r="A453" s="46">
        <v>818007</v>
      </c>
      <c r="B453" s="47" t="s">
        <v>24</v>
      </c>
      <c r="C453" s="47" t="s">
        <v>63</v>
      </c>
      <c r="D453" s="47" t="s">
        <v>516</v>
      </c>
      <c r="E453" s="47" t="s">
        <v>70</v>
      </c>
      <c r="F453" s="47" t="s">
        <v>69</v>
      </c>
      <c r="G453" s="47" t="s">
        <v>66</v>
      </c>
      <c r="H453" s="46">
        <v>818007</v>
      </c>
      <c r="I453" s="48">
        <v>30133</v>
      </c>
      <c r="J453" s="47" t="s">
        <v>638</v>
      </c>
      <c r="K453" s="46">
        <v>0</v>
      </c>
      <c r="L453" s="50">
        <v>0</v>
      </c>
      <c r="M453" s="50">
        <v>0</v>
      </c>
      <c r="N453" s="50">
        <v>0</v>
      </c>
      <c r="O453" s="14">
        <v>2.5999999999999999E-2</v>
      </c>
      <c r="P453" s="55">
        <f t="shared" ref="P453:P516" si="23">L453*(O453/12)*15</f>
        <v>0</v>
      </c>
      <c r="Q453" s="15">
        <f t="shared" si="21"/>
        <v>0</v>
      </c>
      <c r="R453" s="15">
        <f t="shared" si="22"/>
        <v>0</v>
      </c>
      <c r="X453" s="7"/>
    </row>
    <row r="454" spans="1:24" ht="13.8" x14ac:dyDescent="0.3">
      <c r="A454" s="46">
        <v>50136</v>
      </c>
      <c r="B454" s="47" t="s">
        <v>24</v>
      </c>
      <c r="C454" s="47" t="s">
        <v>63</v>
      </c>
      <c r="D454" s="47" t="s">
        <v>517</v>
      </c>
      <c r="E454" s="47" t="s">
        <v>22</v>
      </c>
      <c r="F454" s="47" t="s">
        <v>69</v>
      </c>
      <c r="G454" s="47" t="s">
        <v>66</v>
      </c>
      <c r="H454" s="46">
        <v>50136</v>
      </c>
      <c r="I454" s="48">
        <v>26481</v>
      </c>
      <c r="J454" s="47" t="s">
        <v>638</v>
      </c>
      <c r="K454" s="46">
        <v>0</v>
      </c>
      <c r="L454" s="50">
        <v>0</v>
      </c>
      <c r="M454" s="50">
        <v>0</v>
      </c>
      <c r="N454" s="50">
        <v>0</v>
      </c>
      <c r="O454" s="14">
        <v>2.5999999999999999E-2</v>
      </c>
      <c r="P454" s="55">
        <f t="shared" si="23"/>
        <v>0</v>
      </c>
      <c r="Q454" s="15">
        <f t="shared" si="21"/>
        <v>0</v>
      </c>
      <c r="R454" s="15">
        <f t="shared" si="22"/>
        <v>0</v>
      </c>
      <c r="X454" s="7"/>
    </row>
    <row r="455" spans="1:24" ht="13.8" x14ac:dyDescent="0.3">
      <c r="A455" s="46">
        <v>50137</v>
      </c>
      <c r="B455" s="47" t="s">
        <v>24</v>
      </c>
      <c r="C455" s="47" t="s">
        <v>63</v>
      </c>
      <c r="D455" s="47" t="s">
        <v>517</v>
      </c>
      <c r="E455" s="47" t="s">
        <v>22</v>
      </c>
      <c r="F455" s="47" t="s">
        <v>69</v>
      </c>
      <c r="G455" s="47" t="s">
        <v>66</v>
      </c>
      <c r="H455" s="46">
        <v>50137</v>
      </c>
      <c r="I455" s="48">
        <v>30133</v>
      </c>
      <c r="J455" s="47" t="s">
        <v>638</v>
      </c>
      <c r="K455" s="46">
        <v>0</v>
      </c>
      <c r="L455" s="50">
        <v>0</v>
      </c>
      <c r="M455" s="50">
        <v>0</v>
      </c>
      <c r="N455" s="50">
        <v>0</v>
      </c>
      <c r="O455" s="14">
        <v>2.5999999999999999E-2</v>
      </c>
      <c r="P455" s="55">
        <f t="shared" si="23"/>
        <v>0</v>
      </c>
      <c r="Q455" s="15">
        <f t="shared" si="21"/>
        <v>0</v>
      </c>
      <c r="R455" s="15">
        <f t="shared" si="22"/>
        <v>0</v>
      </c>
      <c r="X455" s="7"/>
    </row>
    <row r="456" spans="1:24" ht="13.8" x14ac:dyDescent="0.3">
      <c r="A456" s="46">
        <v>818013</v>
      </c>
      <c r="B456" s="47" t="s">
        <v>30</v>
      </c>
      <c r="C456" s="47" t="s">
        <v>36</v>
      </c>
      <c r="D456" s="47" t="s">
        <v>516</v>
      </c>
      <c r="E456" s="47" t="s">
        <v>70</v>
      </c>
      <c r="F456" s="47" t="s">
        <v>69</v>
      </c>
      <c r="G456" s="47" t="s">
        <v>192</v>
      </c>
      <c r="H456" s="46">
        <v>818013</v>
      </c>
      <c r="I456" s="48">
        <v>33055</v>
      </c>
      <c r="J456" s="47" t="s">
        <v>638</v>
      </c>
      <c r="K456" s="46">
        <v>0</v>
      </c>
      <c r="L456" s="50">
        <v>0</v>
      </c>
      <c r="M456" s="50">
        <v>0</v>
      </c>
      <c r="N456" s="50">
        <v>0</v>
      </c>
      <c r="O456" s="14">
        <v>2.5999999999999999E-2</v>
      </c>
      <c r="P456" s="55">
        <f t="shared" si="23"/>
        <v>0</v>
      </c>
      <c r="Q456" s="15">
        <f t="shared" si="21"/>
        <v>0</v>
      </c>
      <c r="R456" s="15">
        <f t="shared" si="22"/>
        <v>0</v>
      </c>
      <c r="X456" s="7"/>
    </row>
    <row r="457" spans="1:24" ht="13.8" x14ac:dyDescent="0.3">
      <c r="A457" s="46">
        <v>818014</v>
      </c>
      <c r="B457" s="47" t="s">
        <v>30</v>
      </c>
      <c r="C457" s="47" t="s">
        <v>36</v>
      </c>
      <c r="D457" s="47" t="s">
        <v>516</v>
      </c>
      <c r="E457" s="47" t="s">
        <v>70</v>
      </c>
      <c r="F457" s="47" t="s">
        <v>69</v>
      </c>
      <c r="G457" s="47" t="s">
        <v>192</v>
      </c>
      <c r="H457" s="46">
        <v>818014</v>
      </c>
      <c r="I457" s="48">
        <v>35612</v>
      </c>
      <c r="J457" s="47" t="s">
        <v>638</v>
      </c>
      <c r="K457" s="46">
        <v>0</v>
      </c>
      <c r="L457" s="50">
        <v>0</v>
      </c>
      <c r="M457" s="50">
        <v>0</v>
      </c>
      <c r="N457" s="50">
        <v>0</v>
      </c>
      <c r="O457" s="14">
        <v>2.5999999999999999E-2</v>
      </c>
      <c r="P457" s="55">
        <f t="shared" si="23"/>
        <v>0</v>
      </c>
      <c r="Q457" s="15">
        <f t="shared" si="21"/>
        <v>0</v>
      </c>
      <c r="R457" s="15">
        <f t="shared" si="22"/>
        <v>0</v>
      </c>
      <c r="X457" s="7"/>
    </row>
    <row r="458" spans="1:24" ht="13.8" x14ac:dyDescent="0.3">
      <c r="A458" s="46">
        <v>818015</v>
      </c>
      <c r="B458" s="47" t="s">
        <v>30</v>
      </c>
      <c r="C458" s="47" t="s">
        <v>36</v>
      </c>
      <c r="D458" s="47" t="s">
        <v>516</v>
      </c>
      <c r="E458" s="47" t="s">
        <v>70</v>
      </c>
      <c r="F458" s="47" t="s">
        <v>69</v>
      </c>
      <c r="G458" s="47" t="s">
        <v>192</v>
      </c>
      <c r="H458" s="46">
        <v>818015</v>
      </c>
      <c r="I458" s="48">
        <v>35612</v>
      </c>
      <c r="J458" s="47" t="s">
        <v>638</v>
      </c>
      <c r="K458" s="46">
        <v>0</v>
      </c>
      <c r="L458" s="50">
        <v>0</v>
      </c>
      <c r="M458" s="50">
        <v>0</v>
      </c>
      <c r="N458" s="50">
        <v>0</v>
      </c>
      <c r="O458" s="14">
        <v>2.5999999999999999E-2</v>
      </c>
      <c r="P458" s="55">
        <f t="shared" si="23"/>
        <v>0</v>
      </c>
      <c r="Q458" s="15">
        <f t="shared" si="21"/>
        <v>0</v>
      </c>
      <c r="R458" s="15">
        <f t="shared" si="22"/>
        <v>0</v>
      </c>
      <c r="X458" s="7"/>
    </row>
    <row r="459" spans="1:24" ht="13.8" x14ac:dyDescent="0.3">
      <c r="A459" s="46">
        <v>818016</v>
      </c>
      <c r="B459" s="47" t="s">
        <v>30</v>
      </c>
      <c r="C459" s="47" t="s">
        <v>36</v>
      </c>
      <c r="D459" s="47" t="s">
        <v>516</v>
      </c>
      <c r="E459" s="47" t="s">
        <v>70</v>
      </c>
      <c r="F459" s="47" t="s">
        <v>69</v>
      </c>
      <c r="G459" s="47" t="s">
        <v>192</v>
      </c>
      <c r="H459" s="46">
        <v>818016</v>
      </c>
      <c r="I459" s="48">
        <v>36708</v>
      </c>
      <c r="J459" s="47" t="s">
        <v>638</v>
      </c>
      <c r="K459" s="46">
        <v>0</v>
      </c>
      <c r="L459" s="50">
        <v>0</v>
      </c>
      <c r="M459" s="50">
        <v>0</v>
      </c>
      <c r="N459" s="50">
        <v>0</v>
      </c>
      <c r="O459" s="14">
        <v>2.5999999999999999E-2</v>
      </c>
      <c r="P459" s="55">
        <f t="shared" si="23"/>
        <v>0</v>
      </c>
      <c r="Q459" s="15">
        <f t="shared" si="21"/>
        <v>0</v>
      </c>
      <c r="R459" s="15">
        <f t="shared" si="22"/>
        <v>0</v>
      </c>
      <c r="X459" s="7"/>
    </row>
    <row r="460" spans="1:24" ht="13.8" x14ac:dyDescent="0.3">
      <c r="A460" s="46">
        <v>818017</v>
      </c>
      <c r="B460" s="47" t="s">
        <v>30</v>
      </c>
      <c r="C460" s="47" t="s">
        <v>36</v>
      </c>
      <c r="D460" s="47" t="s">
        <v>516</v>
      </c>
      <c r="E460" s="47" t="s">
        <v>70</v>
      </c>
      <c r="F460" s="47" t="s">
        <v>69</v>
      </c>
      <c r="G460" s="47" t="s">
        <v>192</v>
      </c>
      <c r="H460" s="46">
        <v>818017</v>
      </c>
      <c r="I460" s="48">
        <v>36708</v>
      </c>
      <c r="J460" s="47" t="s">
        <v>638</v>
      </c>
      <c r="K460" s="46">
        <v>0</v>
      </c>
      <c r="L460" s="50">
        <v>0</v>
      </c>
      <c r="M460" s="50">
        <v>0</v>
      </c>
      <c r="N460" s="50">
        <v>0</v>
      </c>
      <c r="O460" s="14">
        <v>2.5999999999999999E-2</v>
      </c>
      <c r="P460" s="55">
        <f t="shared" si="23"/>
        <v>0</v>
      </c>
      <c r="Q460" s="15">
        <f t="shared" si="21"/>
        <v>0</v>
      </c>
      <c r="R460" s="15">
        <f t="shared" si="22"/>
        <v>0</v>
      </c>
      <c r="X460" s="7"/>
    </row>
    <row r="461" spans="1:24" ht="13.8" x14ac:dyDescent="0.3">
      <c r="A461" s="46">
        <v>818018</v>
      </c>
      <c r="B461" s="47" t="s">
        <v>30</v>
      </c>
      <c r="C461" s="47" t="s">
        <v>36</v>
      </c>
      <c r="D461" s="47" t="s">
        <v>516</v>
      </c>
      <c r="E461" s="47" t="s">
        <v>70</v>
      </c>
      <c r="F461" s="47" t="s">
        <v>69</v>
      </c>
      <c r="G461" s="47" t="s">
        <v>192</v>
      </c>
      <c r="H461" s="46">
        <v>818018</v>
      </c>
      <c r="I461" s="48">
        <v>36708</v>
      </c>
      <c r="J461" s="47" t="s">
        <v>638</v>
      </c>
      <c r="K461" s="46">
        <v>0</v>
      </c>
      <c r="L461" s="50">
        <v>0</v>
      </c>
      <c r="M461" s="50">
        <v>0</v>
      </c>
      <c r="N461" s="50">
        <v>0</v>
      </c>
      <c r="O461" s="14">
        <v>2.5999999999999999E-2</v>
      </c>
      <c r="P461" s="55">
        <f t="shared" si="23"/>
        <v>0</v>
      </c>
      <c r="Q461" s="15">
        <f t="shared" si="21"/>
        <v>0</v>
      </c>
      <c r="R461" s="15">
        <f t="shared" si="22"/>
        <v>0</v>
      </c>
      <c r="X461" s="7"/>
    </row>
    <row r="462" spans="1:24" ht="13.8" x14ac:dyDescent="0.3">
      <c r="A462" s="46">
        <v>818019</v>
      </c>
      <c r="B462" s="47" t="s">
        <v>30</v>
      </c>
      <c r="C462" s="47" t="s">
        <v>36</v>
      </c>
      <c r="D462" s="47" t="s">
        <v>516</v>
      </c>
      <c r="E462" s="47" t="s">
        <v>70</v>
      </c>
      <c r="F462" s="47" t="s">
        <v>69</v>
      </c>
      <c r="G462" s="47" t="s">
        <v>192</v>
      </c>
      <c r="H462" s="46">
        <v>818019</v>
      </c>
      <c r="I462" s="48">
        <v>37073</v>
      </c>
      <c r="J462" s="47" t="s">
        <v>638</v>
      </c>
      <c r="K462" s="46">
        <v>0</v>
      </c>
      <c r="L462" s="50">
        <v>0</v>
      </c>
      <c r="M462" s="50">
        <v>0</v>
      </c>
      <c r="N462" s="50">
        <v>0</v>
      </c>
      <c r="O462" s="14">
        <v>2.5999999999999999E-2</v>
      </c>
      <c r="P462" s="55">
        <f t="shared" si="23"/>
        <v>0</v>
      </c>
      <c r="Q462" s="15">
        <f t="shared" si="21"/>
        <v>0</v>
      </c>
      <c r="R462" s="15">
        <f t="shared" si="22"/>
        <v>0</v>
      </c>
      <c r="X462" s="7"/>
    </row>
    <row r="463" spans="1:24" ht="13.8" x14ac:dyDescent="0.3">
      <c r="A463" s="46">
        <v>818020</v>
      </c>
      <c r="B463" s="47" t="s">
        <v>30</v>
      </c>
      <c r="C463" s="47" t="s">
        <v>36</v>
      </c>
      <c r="D463" s="47" t="s">
        <v>516</v>
      </c>
      <c r="E463" s="47" t="s">
        <v>70</v>
      </c>
      <c r="F463" s="47" t="s">
        <v>69</v>
      </c>
      <c r="G463" s="47" t="s">
        <v>192</v>
      </c>
      <c r="H463" s="46">
        <v>818020</v>
      </c>
      <c r="I463" s="48">
        <v>37073</v>
      </c>
      <c r="J463" s="47" t="s">
        <v>638</v>
      </c>
      <c r="K463" s="46">
        <v>0</v>
      </c>
      <c r="L463" s="50">
        <v>0</v>
      </c>
      <c r="M463" s="50">
        <v>0</v>
      </c>
      <c r="N463" s="50">
        <v>0</v>
      </c>
      <c r="O463" s="14">
        <v>2.5999999999999999E-2</v>
      </c>
      <c r="P463" s="55">
        <f t="shared" si="23"/>
        <v>0</v>
      </c>
      <c r="Q463" s="15">
        <f t="shared" si="21"/>
        <v>0</v>
      </c>
      <c r="R463" s="15">
        <f t="shared" si="22"/>
        <v>0</v>
      </c>
      <c r="X463" s="7"/>
    </row>
    <row r="464" spans="1:24" ht="13.8" x14ac:dyDescent="0.3">
      <c r="A464" s="46">
        <v>37986959</v>
      </c>
      <c r="B464" s="47" t="s">
        <v>30</v>
      </c>
      <c r="C464" s="47" t="s">
        <v>36</v>
      </c>
      <c r="D464" s="47" t="s">
        <v>516</v>
      </c>
      <c r="E464" s="47" t="s">
        <v>70</v>
      </c>
      <c r="F464" s="47" t="s">
        <v>69</v>
      </c>
      <c r="G464" s="47" t="s">
        <v>192</v>
      </c>
      <c r="H464" s="46">
        <v>37986959</v>
      </c>
      <c r="I464" s="48">
        <v>37926</v>
      </c>
      <c r="J464" s="47" t="s">
        <v>638</v>
      </c>
      <c r="K464" s="46">
        <v>0</v>
      </c>
      <c r="L464" s="50">
        <v>0</v>
      </c>
      <c r="M464" s="50">
        <v>0</v>
      </c>
      <c r="N464" s="50">
        <v>0</v>
      </c>
      <c r="O464" s="14">
        <v>2.5999999999999999E-2</v>
      </c>
      <c r="P464" s="55">
        <f t="shared" si="23"/>
        <v>0</v>
      </c>
      <c r="Q464" s="15">
        <f t="shared" si="21"/>
        <v>0</v>
      </c>
      <c r="R464" s="15">
        <f t="shared" si="22"/>
        <v>0</v>
      </c>
      <c r="X464" s="7"/>
    </row>
    <row r="465" spans="1:24" ht="13.8" x14ac:dyDescent="0.3">
      <c r="A465" s="46">
        <v>40416279</v>
      </c>
      <c r="B465" s="47" t="s">
        <v>30</v>
      </c>
      <c r="C465" s="47" t="s">
        <v>36</v>
      </c>
      <c r="D465" s="47" t="s">
        <v>516</v>
      </c>
      <c r="E465" s="47" t="s">
        <v>70</v>
      </c>
      <c r="F465" s="47" t="s">
        <v>69</v>
      </c>
      <c r="G465" s="47" t="s">
        <v>192</v>
      </c>
      <c r="H465" s="46">
        <v>40416279</v>
      </c>
      <c r="I465" s="48">
        <v>37926</v>
      </c>
      <c r="J465" s="47" t="s">
        <v>638</v>
      </c>
      <c r="K465" s="46">
        <v>0</v>
      </c>
      <c r="L465" s="50">
        <v>0</v>
      </c>
      <c r="M465" s="50">
        <v>0</v>
      </c>
      <c r="N465" s="50">
        <v>0</v>
      </c>
      <c r="O465" s="14">
        <v>2.5999999999999999E-2</v>
      </c>
      <c r="P465" s="55">
        <f t="shared" si="23"/>
        <v>0</v>
      </c>
      <c r="Q465" s="15">
        <f t="shared" si="21"/>
        <v>0</v>
      </c>
      <c r="R465" s="15">
        <f t="shared" si="22"/>
        <v>0</v>
      </c>
      <c r="X465" s="7"/>
    </row>
    <row r="466" spans="1:24" ht="13.8" x14ac:dyDescent="0.3">
      <c r="A466" s="46">
        <v>48747168</v>
      </c>
      <c r="B466" s="47" t="s">
        <v>30</v>
      </c>
      <c r="C466" s="47" t="s">
        <v>36</v>
      </c>
      <c r="D466" s="47" t="s">
        <v>516</v>
      </c>
      <c r="E466" s="47" t="s">
        <v>70</v>
      </c>
      <c r="F466" s="47" t="s">
        <v>69</v>
      </c>
      <c r="G466" s="47" t="s">
        <v>192</v>
      </c>
      <c r="H466" s="46">
        <v>48747168</v>
      </c>
      <c r="I466" s="48">
        <v>38292</v>
      </c>
      <c r="J466" s="47" t="s">
        <v>638</v>
      </c>
      <c r="K466" s="46">
        <v>0</v>
      </c>
      <c r="L466" s="50">
        <v>0</v>
      </c>
      <c r="M466" s="50">
        <v>0</v>
      </c>
      <c r="N466" s="50">
        <v>0</v>
      </c>
      <c r="O466" s="14">
        <v>2.5999999999999999E-2</v>
      </c>
      <c r="P466" s="55">
        <f t="shared" si="23"/>
        <v>0</v>
      </c>
      <c r="Q466" s="15">
        <f t="shared" si="21"/>
        <v>0</v>
      </c>
      <c r="R466" s="15">
        <f t="shared" si="22"/>
        <v>0</v>
      </c>
      <c r="X466" s="7"/>
    </row>
    <row r="467" spans="1:24" ht="13.8" x14ac:dyDescent="0.3">
      <c r="A467" s="46">
        <v>37986952</v>
      </c>
      <c r="B467" s="47" t="s">
        <v>30</v>
      </c>
      <c r="C467" s="47" t="s">
        <v>36</v>
      </c>
      <c r="D467" s="47" t="s">
        <v>516</v>
      </c>
      <c r="E467" s="47" t="s">
        <v>70</v>
      </c>
      <c r="F467" s="47" t="s">
        <v>69</v>
      </c>
      <c r="G467" s="47" t="s">
        <v>403</v>
      </c>
      <c r="H467" s="46">
        <v>37986952</v>
      </c>
      <c r="I467" s="48">
        <v>37926</v>
      </c>
      <c r="J467" s="47" t="s">
        <v>638</v>
      </c>
      <c r="K467" s="46">
        <v>0</v>
      </c>
      <c r="L467" s="50">
        <v>0</v>
      </c>
      <c r="M467" s="50">
        <v>0</v>
      </c>
      <c r="N467" s="50">
        <v>0</v>
      </c>
      <c r="O467" s="14">
        <v>2.5999999999999999E-2</v>
      </c>
      <c r="P467" s="55">
        <f t="shared" si="23"/>
        <v>0</v>
      </c>
      <c r="Q467" s="15">
        <f t="shared" si="21"/>
        <v>0</v>
      </c>
      <c r="R467" s="15">
        <f t="shared" si="22"/>
        <v>0</v>
      </c>
      <c r="X467" s="7"/>
    </row>
    <row r="468" spans="1:24" ht="13.8" x14ac:dyDescent="0.3">
      <c r="A468" s="46">
        <v>38862103</v>
      </c>
      <c r="B468" s="47" t="s">
        <v>30</v>
      </c>
      <c r="C468" s="47" t="s">
        <v>36</v>
      </c>
      <c r="D468" s="47" t="s">
        <v>516</v>
      </c>
      <c r="E468" s="47" t="s">
        <v>70</v>
      </c>
      <c r="F468" s="47" t="s">
        <v>69</v>
      </c>
      <c r="G468" s="47" t="s">
        <v>403</v>
      </c>
      <c r="H468" s="46">
        <v>38862103</v>
      </c>
      <c r="I468" s="48">
        <v>37926</v>
      </c>
      <c r="J468" s="47" t="s">
        <v>638</v>
      </c>
      <c r="K468" s="46">
        <v>0</v>
      </c>
      <c r="L468" s="50">
        <v>0</v>
      </c>
      <c r="M468" s="50">
        <v>0</v>
      </c>
      <c r="N468" s="50">
        <v>0</v>
      </c>
      <c r="O468" s="14">
        <v>2.5999999999999999E-2</v>
      </c>
      <c r="P468" s="55">
        <f t="shared" si="23"/>
        <v>0</v>
      </c>
      <c r="Q468" s="15">
        <f t="shared" si="21"/>
        <v>0</v>
      </c>
      <c r="R468" s="15">
        <f t="shared" si="22"/>
        <v>0</v>
      </c>
      <c r="X468" s="7"/>
    </row>
    <row r="469" spans="1:24" ht="13.8" x14ac:dyDescent="0.3">
      <c r="A469" s="46">
        <v>40416282</v>
      </c>
      <c r="B469" s="47" t="s">
        <v>30</v>
      </c>
      <c r="C469" s="47" t="s">
        <v>36</v>
      </c>
      <c r="D469" s="47" t="s">
        <v>516</v>
      </c>
      <c r="E469" s="47" t="s">
        <v>70</v>
      </c>
      <c r="F469" s="47" t="s">
        <v>69</v>
      </c>
      <c r="G469" s="47" t="s">
        <v>403</v>
      </c>
      <c r="H469" s="46">
        <v>40416282</v>
      </c>
      <c r="I469" s="48">
        <v>37926</v>
      </c>
      <c r="J469" s="47" t="s">
        <v>638</v>
      </c>
      <c r="K469" s="46">
        <v>0</v>
      </c>
      <c r="L469" s="50">
        <v>0</v>
      </c>
      <c r="M469" s="50">
        <v>0</v>
      </c>
      <c r="N469" s="50">
        <v>0</v>
      </c>
      <c r="O469" s="14">
        <v>2.5999999999999999E-2</v>
      </c>
      <c r="P469" s="55">
        <f t="shared" si="23"/>
        <v>0</v>
      </c>
      <c r="Q469" s="15">
        <f t="shared" si="21"/>
        <v>0</v>
      </c>
      <c r="R469" s="15">
        <f t="shared" si="22"/>
        <v>0</v>
      </c>
      <c r="X469" s="7"/>
    </row>
    <row r="470" spans="1:24" ht="13.8" x14ac:dyDescent="0.3">
      <c r="A470" s="46">
        <v>41246331</v>
      </c>
      <c r="B470" s="47" t="s">
        <v>30</v>
      </c>
      <c r="C470" s="47" t="s">
        <v>36</v>
      </c>
      <c r="D470" s="47" t="s">
        <v>516</v>
      </c>
      <c r="E470" s="47" t="s">
        <v>70</v>
      </c>
      <c r="F470" s="47" t="s">
        <v>69</v>
      </c>
      <c r="G470" s="47" t="s">
        <v>403</v>
      </c>
      <c r="H470" s="46">
        <v>41246331</v>
      </c>
      <c r="I470" s="48">
        <v>37926</v>
      </c>
      <c r="J470" s="47" t="s">
        <v>638</v>
      </c>
      <c r="K470" s="46">
        <v>0</v>
      </c>
      <c r="L470" s="50">
        <v>0</v>
      </c>
      <c r="M470" s="50">
        <v>0</v>
      </c>
      <c r="N470" s="50">
        <v>0</v>
      </c>
      <c r="O470" s="14">
        <v>2.5999999999999999E-2</v>
      </c>
      <c r="P470" s="55">
        <f t="shared" si="23"/>
        <v>0</v>
      </c>
      <c r="Q470" s="15">
        <f t="shared" si="21"/>
        <v>0</v>
      </c>
      <c r="R470" s="15">
        <f t="shared" si="22"/>
        <v>0</v>
      </c>
      <c r="X470" s="7"/>
    </row>
    <row r="471" spans="1:24" ht="13.8" x14ac:dyDescent="0.3">
      <c r="A471" s="46">
        <v>53451744</v>
      </c>
      <c r="B471" s="47" t="s">
        <v>30</v>
      </c>
      <c r="C471" s="47" t="s">
        <v>36</v>
      </c>
      <c r="D471" s="47" t="s">
        <v>516</v>
      </c>
      <c r="E471" s="47" t="s">
        <v>70</v>
      </c>
      <c r="F471" s="47" t="s">
        <v>69</v>
      </c>
      <c r="G471" s="47" t="s">
        <v>403</v>
      </c>
      <c r="H471" s="46">
        <v>53451744</v>
      </c>
      <c r="I471" s="48">
        <v>38473</v>
      </c>
      <c r="J471" s="47" t="s">
        <v>638</v>
      </c>
      <c r="K471" s="46">
        <v>0</v>
      </c>
      <c r="L471" s="50">
        <v>0</v>
      </c>
      <c r="M471" s="50">
        <v>0</v>
      </c>
      <c r="N471" s="50">
        <v>0</v>
      </c>
      <c r="O471" s="14">
        <v>2.5999999999999999E-2</v>
      </c>
      <c r="P471" s="55">
        <f t="shared" si="23"/>
        <v>0</v>
      </c>
      <c r="Q471" s="15">
        <f t="shared" si="21"/>
        <v>0</v>
      </c>
      <c r="R471" s="15">
        <f t="shared" si="22"/>
        <v>0</v>
      </c>
      <c r="X471" s="7"/>
    </row>
    <row r="472" spans="1:24" ht="13.8" x14ac:dyDescent="0.3">
      <c r="A472" s="46">
        <v>629570648</v>
      </c>
      <c r="B472" s="47" t="s">
        <v>30</v>
      </c>
      <c r="C472" s="47" t="s">
        <v>36</v>
      </c>
      <c r="D472" s="47" t="s">
        <v>516</v>
      </c>
      <c r="E472" s="47" t="s">
        <v>70</v>
      </c>
      <c r="F472" s="47" t="s">
        <v>69</v>
      </c>
      <c r="G472" s="47" t="s">
        <v>403</v>
      </c>
      <c r="H472" s="46">
        <v>629570648</v>
      </c>
      <c r="I472" s="48">
        <v>40969</v>
      </c>
      <c r="J472" s="47" t="s">
        <v>638</v>
      </c>
      <c r="K472" s="46">
        <v>0</v>
      </c>
      <c r="L472" s="50">
        <v>0</v>
      </c>
      <c r="M472" s="50">
        <v>0</v>
      </c>
      <c r="N472" s="50">
        <v>0</v>
      </c>
      <c r="O472" s="14">
        <v>2.5999999999999999E-2</v>
      </c>
      <c r="P472" s="55">
        <f t="shared" si="23"/>
        <v>0</v>
      </c>
      <c r="Q472" s="15">
        <f t="shared" si="21"/>
        <v>0</v>
      </c>
      <c r="R472" s="15">
        <f t="shared" si="22"/>
        <v>0</v>
      </c>
      <c r="X472" s="7"/>
    </row>
    <row r="473" spans="1:24" ht="13.8" x14ac:dyDescent="0.3">
      <c r="A473" s="46">
        <v>42336793</v>
      </c>
      <c r="B473" s="47" t="s">
        <v>30</v>
      </c>
      <c r="C473" s="47" t="s">
        <v>36</v>
      </c>
      <c r="D473" s="47" t="s">
        <v>516</v>
      </c>
      <c r="E473" s="47" t="s">
        <v>70</v>
      </c>
      <c r="F473" s="47" t="s">
        <v>69</v>
      </c>
      <c r="G473" s="47" t="s">
        <v>409</v>
      </c>
      <c r="H473" s="46">
        <v>42336793</v>
      </c>
      <c r="I473" s="48">
        <v>38047</v>
      </c>
      <c r="J473" s="47" t="s">
        <v>638</v>
      </c>
      <c r="K473" s="46">
        <v>0</v>
      </c>
      <c r="L473" s="50">
        <v>0</v>
      </c>
      <c r="M473" s="50">
        <v>0</v>
      </c>
      <c r="N473" s="50">
        <v>0</v>
      </c>
      <c r="O473" s="14">
        <v>2.5999999999999999E-2</v>
      </c>
      <c r="P473" s="55">
        <f t="shared" si="23"/>
        <v>0</v>
      </c>
      <c r="Q473" s="15">
        <f t="shared" si="21"/>
        <v>0</v>
      </c>
      <c r="R473" s="15">
        <f t="shared" si="22"/>
        <v>0</v>
      </c>
      <c r="X473" s="7"/>
    </row>
    <row r="474" spans="1:24" ht="13.8" x14ac:dyDescent="0.3">
      <c r="A474" s="46">
        <v>46073368</v>
      </c>
      <c r="B474" s="47" t="s">
        <v>30</v>
      </c>
      <c r="C474" s="47" t="s">
        <v>36</v>
      </c>
      <c r="D474" s="47" t="s">
        <v>516</v>
      </c>
      <c r="E474" s="47" t="s">
        <v>70</v>
      </c>
      <c r="F474" s="47" t="s">
        <v>69</v>
      </c>
      <c r="G474" s="47" t="s">
        <v>409</v>
      </c>
      <c r="H474" s="46">
        <v>46073368</v>
      </c>
      <c r="I474" s="48">
        <v>38169</v>
      </c>
      <c r="J474" s="47" t="s">
        <v>638</v>
      </c>
      <c r="K474" s="46">
        <v>0</v>
      </c>
      <c r="L474" s="50">
        <v>0</v>
      </c>
      <c r="M474" s="50">
        <v>0</v>
      </c>
      <c r="N474" s="50">
        <v>0</v>
      </c>
      <c r="O474" s="14">
        <v>2.5999999999999999E-2</v>
      </c>
      <c r="P474" s="55">
        <f t="shared" si="23"/>
        <v>0</v>
      </c>
      <c r="Q474" s="15">
        <f t="shared" ref="Q474:Q537" si="24">M474+P474</f>
        <v>0</v>
      </c>
      <c r="R474" s="15">
        <f t="shared" ref="R474:R537" si="25">L474-Q474</f>
        <v>0</v>
      </c>
      <c r="X474" s="7"/>
    </row>
    <row r="475" spans="1:24" ht="13.8" x14ac:dyDescent="0.3">
      <c r="A475" s="46">
        <v>102327921</v>
      </c>
      <c r="B475" s="47" t="s">
        <v>30</v>
      </c>
      <c r="C475" s="47" t="s">
        <v>36</v>
      </c>
      <c r="D475" s="47" t="s">
        <v>516</v>
      </c>
      <c r="E475" s="47" t="s">
        <v>70</v>
      </c>
      <c r="F475" s="47" t="s">
        <v>69</v>
      </c>
      <c r="G475" s="47" t="s">
        <v>409</v>
      </c>
      <c r="H475" s="46">
        <v>102327921</v>
      </c>
      <c r="I475" s="48">
        <v>40513</v>
      </c>
      <c r="J475" s="47" t="s">
        <v>638</v>
      </c>
      <c r="K475" s="46">
        <v>0</v>
      </c>
      <c r="L475" s="50">
        <v>0</v>
      </c>
      <c r="M475" s="50">
        <v>0</v>
      </c>
      <c r="N475" s="50">
        <v>0</v>
      </c>
      <c r="O475" s="14">
        <v>2.5999999999999999E-2</v>
      </c>
      <c r="P475" s="55">
        <f t="shared" si="23"/>
        <v>0</v>
      </c>
      <c r="Q475" s="15">
        <f t="shared" si="24"/>
        <v>0</v>
      </c>
      <c r="R475" s="15">
        <f t="shared" si="25"/>
        <v>0</v>
      </c>
      <c r="X475" s="7"/>
    </row>
    <row r="476" spans="1:24" ht="13.8" x14ac:dyDescent="0.3">
      <c r="A476" s="46">
        <v>102804819</v>
      </c>
      <c r="B476" s="47" t="s">
        <v>30</v>
      </c>
      <c r="C476" s="47" t="s">
        <v>36</v>
      </c>
      <c r="D476" s="47" t="s">
        <v>516</v>
      </c>
      <c r="E476" s="47" t="s">
        <v>70</v>
      </c>
      <c r="F476" s="47" t="s">
        <v>69</v>
      </c>
      <c r="G476" s="47" t="s">
        <v>409</v>
      </c>
      <c r="H476" s="46">
        <v>102804819</v>
      </c>
      <c r="I476" s="48">
        <v>40513</v>
      </c>
      <c r="J476" s="47" t="s">
        <v>638</v>
      </c>
      <c r="K476" s="46">
        <v>0</v>
      </c>
      <c r="L476" s="50">
        <v>0</v>
      </c>
      <c r="M476" s="50">
        <v>0</v>
      </c>
      <c r="N476" s="50">
        <v>0</v>
      </c>
      <c r="O476" s="14">
        <v>2.5999999999999999E-2</v>
      </c>
      <c r="P476" s="55">
        <f t="shared" si="23"/>
        <v>0</v>
      </c>
      <c r="Q476" s="15">
        <f t="shared" si="24"/>
        <v>0</v>
      </c>
      <c r="R476" s="15">
        <f t="shared" si="25"/>
        <v>0</v>
      </c>
      <c r="X476" s="7"/>
    </row>
    <row r="477" spans="1:24" ht="13.8" x14ac:dyDescent="0.3">
      <c r="A477" s="46">
        <v>50147</v>
      </c>
      <c r="B477" s="47" t="s">
        <v>30</v>
      </c>
      <c r="C477" s="47" t="s">
        <v>36</v>
      </c>
      <c r="D477" s="47" t="s">
        <v>517</v>
      </c>
      <c r="E477" s="47" t="s">
        <v>22</v>
      </c>
      <c r="F477" s="47" t="s">
        <v>69</v>
      </c>
      <c r="G477" s="47" t="s">
        <v>192</v>
      </c>
      <c r="H477" s="46">
        <v>50147</v>
      </c>
      <c r="I477" s="48">
        <v>26115</v>
      </c>
      <c r="J477" s="47" t="s">
        <v>638</v>
      </c>
      <c r="K477" s="46">
        <v>0</v>
      </c>
      <c r="L477" s="50">
        <v>0</v>
      </c>
      <c r="M477" s="50">
        <v>0</v>
      </c>
      <c r="N477" s="50">
        <v>0</v>
      </c>
      <c r="O477" s="14">
        <v>2.5999999999999999E-2</v>
      </c>
      <c r="P477" s="55">
        <f t="shared" si="23"/>
        <v>0</v>
      </c>
      <c r="Q477" s="15">
        <f t="shared" si="24"/>
        <v>0</v>
      </c>
      <c r="R477" s="15">
        <f t="shared" si="25"/>
        <v>0</v>
      </c>
      <c r="X477" s="7"/>
    </row>
    <row r="478" spans="1:24" ht="13.8" x14ac:dyDescent="0.3">
      <c r="A478" s="46">
        <v>50149</v>
      </c>
      <c r="B478" s="47" t="s">
        <v>30</v>
      </c>
      <c r="C478" s="47" t="s">
        <v>36</v>
      </c>
      <c r="D478" s="47" t="s">
        <v>517</v>
      </c>
      <c r="E478" s="47" t="s">
        <v>22</v>
      </c>
      <c r="F478" s="47" t="s">
        <v>69</v>
      </c>
      <c r="G478" s="47" t="s">
        <v>192</v>
      </c>
      <c r="H478" s="46">
        <v>50149</v>
      </c>
      <c r="I478" s="48">
        <v>35612</v>
      </c>
      <c r="J478" s="47" t="s">
        <v>638</v>
      </c>
      <c r="K478" s="46">
        <v>0</v>
      </c>
      <c r="L478" s="50">
        <v>0</v>
      </c>
      <c r="M478" s="50">
        <v>0</v>
      </c>
      <c r="N478" s="50">
        <v>0</v>
      </c>
      <c r="O478" s="14">
        <v>2.5999999999999999E-2</v>
      </c>
      <c r="P478" s="55">
        <f t="shared" si="23"/>
        <v>0</v>
      </c>
      <c r="Q478" s="15">
        <f t="shared" si="24"/>
        <v>0</v>
      </c>
      <c r="R478" s="15">
        <f t="shared" si="25"/>
        <v>0</v>
      </c>
      <c r="X478" s="7"/>
    </row>
    <row r="479" spans="1:24" ht="13.8" x14ac:dyDescent="0.3">
      <c r="A479" s="46">
        <v>50150</v>
      </c>
      <c r="B479" s="47" t="s">
        <v>30</v>
      </c>
      <c r="C479" s="47" t="s">
        <v>36</v>
      </c>
      <c r="D479" s="47" t="s">
        <v>517</v>
      </c>
      <c r="E479" s="47" t="s">
        <v>22</v>
      </c>
      <c r="F479" s="47" t="s">
        <v>69</v>
      </c>
      <c r="G479" s="47" t="s">
        <v>192</v>
      </c>
      <c r="H479" s="46">
        <v>50150</v>
      </c>
      <c r="I479" s="48">
        <v>36708</v>
      </c>
      <c r="J479" s="47" t="s">
        <v>638</v>
      </c>
      <c r="K479" s="46">
        <v>0</v>
      </c>
      <c r="L479" s="50">
        <v>0</v>
      </c>
      <c r="M479" s="50">
        <v>0</v>
      </c>
      <c r="N479" s="50">
        <v>0</v>
      </c>
      <c r="O479" s="14">
        <v>2.5999999999999999E-2</v>
      </c>
      <c r="P479" s="55">
        <f t="shared" si="23"/>
        <v>0</v>
      </c>
      <c r="Q479" s="15">
        <f t="shared" si="24"/>
        <v>0</v>
      </c>
      <c r="R479" s="15">
        <f t="shared" si="25"/>
        <v>0</v>
      </c>
      <c r="X479" s="7"/>
    </row>
    <row r="480" spans="1:24" ht="13.8" x14ac:dyDescent="0.3">
      <c r="A480" s="46">
        <v>50151</v>
      </c>
      <c r="B480" s="47" t="s">
        <v>30</v>
      </c>
      <c r="C480" s="47" t="s">
        <v>36</v>
      </c>
      <c r="D480" s="47" t="s">
        <v>517</v>
      </c>
      <c r="E480" s="47" t="s">
        <v>22</v>
      </c>
      <c r="F480" s="47" t="s">
        <v>69</v>
      </c>
      <c r="G480" s="47" t="s">
        <v>192</v>
      </c>
      <c r="H480" s="46">
        <v>50151</v>
      </c>
      <c r="I480" s="48">
        <v>37073</v>
      </c>
      <c r="J480" s="47" t="s">
        <v>638</v>
      </c>
      <c r="K480" s="46">
        <v>0</v>
      </c>
      <c r="L480" s="50">
        <v>0</v>
      </c>
      <c r="M480" s="50">
        <v>0</v>
      </c>
      <c r="N480" s="50">
        <v>0</v>
      </c>
      <c r="O480" s="14">
        <v>2.5999999999999999E-2</v>
      </c>
      <c r="P480" s="55">
        <f t="shared" si="23"/>
        <v>0</v>
      </c>
      <c r="Q480" s="15">
        <f t="shared" si="24"/>
        <v>0</v>
      </c>
      <c r="R480" s="15">
        <f t="shared" si="25"/>
        <v>0</v>
      </c>
      <c r="X480" s="7"/>
    </row>
    <row r="481" spans="1:24" ht="13.8" x14ac:dyDescent="0.3">
      <c r="A481" s="46">
        <v>50272</v>
      </c>
      <c r="B481" s="47" t="s">
        <v>30</v>
      </c>
      <c r="C481" s="47" t="s">
        <v>36</v>
      </c>
      <c r="D481" s="47" t="s">
        <v>549</v>
      </c>
      <c r="E481" s="47" t="s">
        <v>207</v>
      </c>
      <c r="F481" s="47" t="s">
        <v>69</v>
      </c>
      <c r="G481" s="47" t="s">
        <v>192</v>
      </c>
      <c r="H481" s="46">
        <v>50272</v>
      </c>
      <c r="I481" s="48">
        <v>26115</v>
      </c>
      <c r="J481" s="47" t="s">
        <v>638</v>
      </c>
      <c r="K481" s="49">
        <v>2334</v>
      </c>
      <c r="L481" s="50">
        <v>229767.18</v>
      </c>
      <c r="M481" s="50">
        <v>326259.19</v>
      </c>
      <c r="N481" s="50">
        <v>-96492.01</v>
      </c>
      <c r="O481" s="14">
        <v>2.5999999999999999E-2</v>
      </c>
      <c r="P481" s="55">
        <f t="shared" si="23"/>
        <v>7467.4333499999993</v>
      </c>
      <c r="Q481" s="15">
        <f t="shared" si="24"/>
        <v>333726.62335000001</v>
      </c>
      <c r="R481" s="15">
        <f t="shared" si="25"/>
        <v>-103959.44335000002</v>
      </c>
      <c r="X481" s="7"/>
    </row>
    <row r="482" spans="1:24" ht="13.8" x14ac:dyDescent="0.3">
      <c r="A482" s="46">
        <v>50252</v>
      </c>
      <c r="B482" s="47" t="s">
        <v>30</v>
      </c>
      <c r="C482" s="47" t="s">
        <v>36</v>
      </c>
      <c r="D482" s="47" t="s">
        <v>549</v>
      </c>
      <c r="E482" s="47" t="s">
        <v>206</v>
      </c>
      <c r="F482" s="47" t="s">
        <v>69</v>
      </c>
      <c r="G482" s="47" t="s">
        <v>192</v>
      </c>
      <c r="H482" s="46">
        <v>50252</v>
      </c>
      <c r="I482" s="48">
        <v>26115</v>
      </c>
      <c r="J482" s="47" t="s">
        <v>638</v>
      </c>
      <c r="K482" s="46">
        <v>0</v>
      </c>
      <c r="L482" s="50">
        <v>0</v>
      </c>
      <c r="M482" s="50">
        <v>0</v>
      </c>
      <c r="N482" s="50">
        <v>0</v>
      </c>
      <c r="O482" s="14">
        <v>2.5999999999999999E-2</v>
      </c>
      <c r="P482" s="55">
        <f t="shared" si="23"/>
        <v>0</v>
      </c>
      <c r="Q482" s="15">
        <f t="shared" si="24"/>
        <v>0</v>
      </c>
      <c r="R482" s="15">
        <f t="shared" si="25"/>
        <v>0</v>
      </c>
      <c r="X482" s="7"/>
    </row>
    <row r="483" spans="1:24" ht="13.8" x14ac:dyDescent="0.3">
      <c r="A483" s="46">
        <v>50253</v>
      </c>
      <c r="B483" s="47" t="s">
        <v>30</v>
      </c>
      <c r="C483" s="47" t="s">
        <v>36</v>
      </c>
      <c r="D483" s="47" t="s">
        <v>549</v>
      </c>
      <c r="E483" s="47" t="s">
        <v>206</v>
      </c>
      <c r="F483" s="47" t="s">
        <v>69</v>
      </c>
      <c r="G483" s="47" t="s">
        <v>192</v>
      </c>
      <c r="H483" s="46">
        <v>50253</v>
      </c>
      <c r="I483" s="48">
        <v>33055</v>
      </c>
      <c r="J483" s="47" t="s">
        <v>638</v>
      </c>
      <c r="K483" s="46">
        <v>0</v>
      </c>
      <c r="L483" s="50">
        <v>123757.92</v>
      </c>
      <c r="M483" s="50">
        <v>153414.73000000001</v>
      </c>
      <c r="N483" s="50">
        <v>-29656.81</v>
      </c>
      <c r="O483" s="14">
        <v>2.5999999999999999E-2</v>
      </c>
      <c r="P483" s="55">
        <f t="shared" si="23"/>
        <v>4022.1324</v>
      </c>
      <c r="Q483" s="15">
        <f t="shared" si="24"/>
        <v>157436.86240000001</v>
      </c>
      <c r="R483" s="15">
        <f t="shared" si="25"/>
        <v>-33678.942400000014</v>
      </c>
      <c r="X483" s="7"/>
    </row>
    <row r="484" spans="1:24" ht="13.8" x14ac:dyDescent="0.3">
      <c r="A484" s="46">
        <v>50239</v>
      </c>
      <c r="B484" s="47" t="s">
        <v>30</v>
      </c>
      <c r="C484" s="47" t="s">
        <v>36</v>
      </c>
      <c r="D484" s="47" t="s">
        <v>550</v>
      </c>
      <c r="E484" s="47" t="s">
        <v>203</v>
      </c>
      <c r="F484" s="47" t="s">
        <v>69</v>
      </c>
      <c r="G484" s="47" t="s">
        <v>192</v>
      </c>
      <c r="H484" s="46">
        <v>50239</v>
      </c>
      <c r="I484" s="48">
        <v>26115</v>
      </c>
      <c r="J484" s="47" t="s">
        <v>638</v>
      </c>
      <c r="K484" s="46">
        <v>2</v>
      </c>
      <c r="L484" s="50">
        <v>302173.09999999998</v>
      </c>
      <c r="M484" s="50">
        <v>429072.39</v>
      </c>
      <c r="N484" s="50">
        <v>-126899.29</v>
      </c>
      <c r="O484" s="14">
        <v>2.5999999999999999E-2</v>
      </c>
      <c r="P484" s="55">
        <f t="shared" si="23"/>
        <v>9820.6257499999992</v>
      </c>
      <c r="Q484" s="15">
        <f t="shared" si="24"/>
        <v>438893.01575000002</v>
      </c>
      <c r="R484" s="15">
        <f t="shared" si="25"/>
        <v>-136719.91575000004</v>
      </c>
      <c r="X484" s="7"/>
    </row>
    <row r="485" spans="1:24" ht="13.8" x14ac:dyDescent="0.3">
      <c r="A485" s="46">
        <v>50236</v>
      </c>
      <c r="B485" s="47" t="s">
        <v>30</v>
      </c>
      <c r="C485" s="47" t="s">
        <v>36</v>
      </c>
      <c r="D485" s="47" t="s">
        <v>550</v>
      </c>
      <c r="E485" s="47" t="s">
        <v>202</v>
      </c>
      <c r="F485" s="47" t="s">
        <v>69</v>
      </c>
      <c r="G485" s="47" t="s">
        <v>192</v>
      </c>
      <c r="H485" s="46">
        <v>50236</v>
      </c>
      <c r="I485" s="48">
        <v>26115</v>
      </c>
      <c r="J485" s="47" t="s">
        <v>638</v>
      </c>
      <c r="K485" s="46">
        <v>2</v>
      </c>
      <c r="L485" s="50">
        <v>53039.34</v>
      </c>
      <c r="M485" s="50">
        <v>75313.509999999995</v>
      </c>
      <c r="N485" s="50">
        <v>-22274.17</v>
      </c>
      <c r="O485" s="14">
        <v>2.5999999999999999E-2</v>
      </c>
      <c r="P485" s="55">
        <f t="shared" si="23"/>
        <v>1723.7785499999998</v>
      </c>
      <c r="Q485" s="15">
        <f t="shared" si="24"/>
        <v>77037.288549999997</v>
      </c>
      <c r="R485" s="15">
        <f t="shared" si="25"/>
        <v>-23997.948550000001</v>
      </c>
      <c r="X485" s="7"/>
    </row>
    <row r="486" spans="1:24" ht="13.8" x14ac:dyDescent="0.3">
      <c r="A486" s="46">
        <v>50244</v>
      </c>
      <c r="B486" s="47" t="s">
        <v>30</v>
      </c>
      <c r="C486" s="47" t="s">
        <v>36</v>
      </c>
      <c r="D486" s="47" t="s">
        <v>550</v>
      </c>
      <c r="E486" s="47" t="s">
        <v>205</v>
      </c>
      <c r="F486" s="47" t="s">
        <v>69</v>
      </c>
      <c r="G486" s="47" t="s">
        <v>192</v>
      </c>
      <c r="H486" s="46">
        <v>50244</v>
      </c>
      <c r="I486" s="48">
        <v>26115</v>
      </c>
      <c r="J486" s="47" t="s">
        <v>638</v>
      </c>
      <c r="K486" s="46">
        <v>2</v>
      </c>
      <c r="L486" s="50">
        <v>56827.86</v>
      </c>
      <c r="M486" s="50">
        <v>80693.039999999994</v>
      </c>
      <c r="N486" s="50">
        <v>-23865.18</v>
      </c>
      <c r="O486" s="14">
        <v>2.5999999999999999E-2</v>
      </c>
      <c r="P486" s="55">
        <f t="shared" si="23"/>
        <v>1846.9054499999997</v>
      </c>
      <c r="Q486" s="15">
        <f t="shared" si="24"/>
        <v>82539.945449999999</v>
      </c>
      <c r="R486" s="15">
        <f t="shared" si="25"/>
        <v>-25712.085449999999</v>
      </c>
      <c r="X486" s="7"/>
    </row>
    <row r="487" spans="1:24" ht="13.8" x14ac:dyDescent="0.3">
      <c r="A487" s="46">
        <v>50240</v>
      </c>
      <c r="B487" s="47" t="s">
        <v>30</v>
      </c>
      <c r="C487" s="47" t="s">
        <v>36</v>
      </c>
      <c r="D487" s="47" t="s">
        <v>550</v>
      </c>
      <c r="E487" s="47" t="s">
        <v>204</v>
      </c>
      <c r="F487" s="47" t="s">
        <v>69</v>
      </c>
      <c r="G487" s="47" t="s">
        <v>192</v>
      </c>
      <c r="H487" s="46">
        <v>50240</v>
      </c>
      <c r="I487" s="48">
        <v>37073</v>
      </c>
      <c r="J487" s="47" t="s">
        <v>638</v>
      </c>
      <c r="K487" s="46">
        <v>2</v>
      </c>
      <c r="L487" s="50">
        <v>32500</v>
      </c>
      <c r="M487" s="50">
        <v>36895.300000000003</v>
      </c>
      <c r="N487" s="50">
        <v>-4395.3</v>
      </c>
      <c r="O487" s="14">
        <v>2.5999999999999999E-2</v>
      </c>
      <c r="P487" s="55">
        <f t="shared" si="23"/>
        <v>1056.2499999999998</v>
      </c>
      <c r="Q487" s="15">
        <f t="shared" si="24"/>
        <v>37951.550000000003</v>
      </c>
      <c r="R487" s="15">
        <f t="shared" si="25"/>
        <v>-5451.5500000000029</v>
      </c>
      <c r="X487" s="7"/>
    </row>
    <row r="488" spans="1:24" ht="13.8" x14ac:dyDescent="0.3">
      <c r="A488" s="46">
        <v>621906457</v>
      </c>
      <c r="B488" s="47" t="s">
        <v>30</v>
      </c>
      <c r="C488" s="47" t="s">
        <v>36</v>
      </c>
      <c r="D488" s="47" t="s">
        <v>552</v>
      </c>
      <c r="E488" s="47" t="s">
        <v>472</v>
      </c>
      <c r="F488" s="47" t="s">
        <v>69</v>
      </c>
      <c r="G488" s="47" t="s">
        <v>409</v>
      </c>
      <c r="H488" s="46">
        <v>621906457</v>
      </c>
      <c r="I488" s="48">
        <v>40513</v>
      </c>
      <c r="J488" s="47" t="s">
        <v>638</v>
      </c>
      <c r="K488" s="46">
        <v>0</v>
      </c>
      <c r="L488" s="50">
        <v>131578.89000000001</v>
      </c>
      <c r="M488" s="50">
        <v>22869.89</v>
      </c>
      <c r="N488" s="50">
        <v>108709</v>
      </c>
      <c r="O488" s="14">
        <v>2.5999999999999999E-2</v>
      </c>
      <c r="P488" s="55">
        <f t="shared" si="23"/>
        <v>4276.3139250000004</v>
      </c>
      <c r="Q488" s="15">
        <f t="shared" si="24"/>
        <v>27146.203925000002</v>
      </c>
      <c r="R488" s="15">
        <f t="shared" si="25"/>
        <v>104432.68607500001</v>
      </c>
      <c r="X488" s="7"/>
    </row>
    <row r="489" spans="1:24" ht="13.8" x14ac:dyDescent="0.3">
      <c r="A489" s="46">
        <v>50166</v>
      </c>
      <c r="B489" s="47" t="s">
        <v>30</v>
      </c>
      <c r="C489" s="47" t="s">
        <v>36</v>
      </c>
      <c r="D489" s="47" t="s">
        <v>553</v>
      </c>
      <c r="E489" s="47" t="s">
        <v>195</v>
      </c>
      <c r="F489" s="47" t="s">
        <v>69</v>
      </c>
      <c r="G489" s="47" t="s">
        <v>192</v>
      </c>
      <c r="H489" s="46">
        <v>50166</v>
      </c>
      <c r="I489" s="48">
        <v>26115</v>
      </c>
      <c r="J489" s="47" t="s">
        <v>638</v>
      </c>
      <c r="K489" s="46">
        <v>1</v>
      </c>
      <c r="L489" s="50">
        <v>4500</v>
      </c>
      <c r="M489" s="50">
        <v>6389.8</v>
      </c>
      <c r="N489" s="50">
        <v>-1889.8</v>
      </c>
      <c r="O489" s="14">
        <v>2.5999999999999999E-2</v>
      </c>
      <c r="P489" s="55">
        <f t="shared" si="23"/>
        <v>146.25</v>
      </c>
      <c r="Q489" s="15">
        <f t="shared" si="24"/>
        <v>6536.05</v>
      </c>
      <c r="R489" s="15">
        <f t="shared" si="25"/>
        <v>-2036.0500000000002</v>
      </c>
      <c r="X489" s="7"/>
    </row>
    <row r="490" spans="1:24" ht="13.8" x14ac:dyDescent="0.3">
      <c r="A490" s="46">
        <v>50164</v>
      </c>
      <c r="B490" s="47" t="s">
        <v>30</v>
      </c>
      <c r="C490" s="47" t="s">
        <v>36</v>
      </c>
      <c r="D490" s="47" t="s">
        <v>553</v>
      </c>
      <c r="E490" s="47" t="s">
        <v>194</v>
      </c>
      <c r="F490" s="47" t="s">
        <v>69</v>
      </c>
      <c r="G490" s="47" t="s">
        <v>192</v>
      </c>
      <c r="H490" s="46">
        <v>50164</v>
      </c>
      <c r="I490" s="48">
        <v>26115</v>
      </c>
      <c r="J490" s="47" t="s">
        <v>638</v>
      </c>
      <c r="K490" s="46">
        <v>560</v>
      </c>
      <c r="L490" s="50">
        <v>37772</v>
      </c>
      <c r="M490" s="50">
        <v>53634.559999999998</v>
      </c>
      <c r="N490" s="50">
        <v>-15862.56</v>
      </c>
      <c r="O490" s="14">
        <v>2.5999999999999999E-2</v>
      </c>
      <c r="P490" s="55">
        <f t="shared" si="23"/>
        <v>1227.5899999999999</v>
      </c>
      <c r="Q490" s="15">
        <f t="shared" si="24"/>
        <v>54862.149999999994</v>
      </c>
      <c r="R490" s="15">
        <f t="shared" si="25"/>
        <v>-17090.149999999994</v>
      </c>
      <c r="X490" s="7"/>
    </row>
    <row r="491" spans="1:24" ht="13.8" x14ac:dyDescent="0.3">
      <c r="A491" s="46">
        <v>50335</v>
      </c>
      <c r="B491" s="47" t="s">
        <v>30</v>
      </c>
      <c r="C491" s="47" t="s">
        <v>36</v>
      </c>
      <c r="D491" s="47" t="s">
        <v>545</v>
      </c>
      <c r="E491" s="47" t="s">
        <v>212</v>
      </c>
      <c r="F491" s="47" t="s">
        <v>69</v>
      </c>
      <c r="G491" s="47" t="s">
        <v>192</v>
      </c>
      <c r="H491" s="46">
        <v>50335</v>
      </c>
      <c r="I491" s="48">
        <v>27576</v>
      </c>
      <c r="J491" s="47" t="s">
        <v>638</v>
      </c>
      <c r="K491" s="46">
        <v>1</v>
      </c>
      <c r="L491" s="50">
        <v>219603.85</v>
      </c>
      <c r="M491" s="50">
        <v>303491.09999999998</v>
      </c>
      <c r="N491" s="50">
        <v>-83887.25</v>
      </c>
      <c r="O491" s="14">
        <v>2.5999999999999999E-2</v>
      </c>
      <c r="P491" s="55">
        <f t="shared" si="23"/>
        <v>7137.1251249999996</v>
      </c>
      <c r="Q491" s="15">
        <f t="shared" si="24"/>
        <v>310628.225125</v>
      </c>
      <c r="R491" s="15">
        <f t="shared" si="25"/>
        <v>-91024.375124999991</v>
      </c>
      <c r="X491" s="7"/>
    </row>
    <row r="492" spans="1:24" ht="13.8" x14ac:dyDescent="0.3">
      <c r="A492" s="46">
        <v>50357</v>
      </c>
      <c r="B492" s="47" t="s">
        <v>30</v>
      </c>
      <c r="C492" s="47" t="s">
        <v>36</v>
      </c>
      <c r="D492" s="47" t="s">
        <v>545</v>
      </c>
      <c r="E492" s="47" t="s">
        <v>213</v>
      </c>
      <c r="F492" s="47" t="s">
        <v>69</v>
      </c>
      <c r="G492" s="47" t="s">
        <v>192</v>
      </c>
      <c r="H492" s="46">
        <v>50357</v>
      </c>
      <c r="I492" s="48">
        <v>35612</v>
      </c>
      <c r="J492" s="47" t="s">
        <v>638</v>
      </c>
      <c r="K492" s="46">
        <v>0</v>
      </c>
      <c r="L492" s="50">
        <v>0</v>
      </c>
      <c r="M492" s="50">
        <v>0</v>
      </c>
      <c r="N492" s="50">
        <v>0</v>
      </c>
      <c r="O492" s="14">
        <v>2.5999999999999999E-2</v>
      </c>
      <c r="P492" s="55">
        <f t="shared" si="23"/>
        <v>0</v>
      </c>
      <c r="Q492" s="15">
        <f t="shared" si="24"/>
        <v>0</v>
      </c>
      <c r="R492" s="15">
        <f t="shared" si="25"/>
        <v>0</v>
      </c>
      <c r="X492" s="7"/>
    </row>
    <row r="493" spans="1:24" ht="13.8" x14ac:dyDescent="0.3">
      <c r="A493" s="46">
        <v>30518976</v>
      </c>
      <c r="B493" s="47" t="s">
        <v>30</v>
      </c>
      <c r="C493" s="47" t="s">
        <v>36</v>
      </c>
      <c r="D493" s="47" t="s">
        <v>545</v>
      </c>
      <c r="E493" s="47" t="s">
        <v>213</v>
      </c>
      <c r="F493" s="47" t="s">
        <v>69</v>
      </c>
      <c r="G493" s="47" t="s">
        <v>403</v>
      </c>
      <c r="H493" s="46">
        <v>30518976</v>
      </c>
      <c r="I493" s="48">
        <v>35612</v>
      </c>
      <c r="J493" s="47" t="s">
        <v>638</v>
      </c>
      <c r="K493" s="46">
        <v>1</v>
      </c>
      <c r="L493" s="50">
        <v>159540.94</v>
      </c>
      <c r="M493" s="50">
        <v>-5746.95</v>
      </c>
      <c r="N493" s="50">
        <v>165287.89000000001</v>
      </c>
      <c r="O493" s="14">
        <v>2.5999999999999999E-2</v>
      </c>
      <c r="P493" s="55">
        <f t="shared" si="23"/>
        <v>5185.0805499999997</v>
      </c>
      <c r="Q493" s="15">
        <f t="shared" si="24"/>
        <v>-561.86945000000014</v>
      </c>
      <c r="R493" s="15">
        <f t="shared" si="25"/>
        <v>160102.80945</v>
      </c>
      <c r="X493" s="7"/>
    </row>
    <row r="494" spans="1:24" ht="13.8" x14ac:dyDescent="0.3">
      <c r="A494" s="46">
        <v>50310</v>
      </c>
      <c r="B494" s="47" t="s">
        <v>30</v>
      </c>
      <c r="C494" s="47" t="s">
        <v>36</v>
      </c>
      <c r="D494" s="47" t="s">
        <v>547</v>
      </c>
      <c r="E494" s="47" t="s">
        <v>210</v>
      </c>
      <c r="F494" s="47" t="s">
        <v>69</v>
      </c>
      <c r="G494" s="47" t="s">
        <v>192</v>
      </c>
      <c r="H494" s="46">
        <v>50310</v>
      </c>
      <c r="I494" s="48">
        <v>26115</v>
      </c>
      <c r="J494" s="47" t="s">
        <v>638</v>
      </c>
      <c r="K494" s="49">
        <v>3240</v>
      </c>
      <c r="L494" s="50">
        <v>232584.36</v>
      </c>
      <c r="M494" s="50">
        <v>330259.46000000002</v>
      </c>
      <c r="N494" s="50">
        <v>-97675.1</v>
      </c>
      <c r="O494" s="14">
        <v>2.5999999999999999E-2</v>
      </c>
      <c r="P494" s="55">
        <f t="shared" si="23"/>
        <v>7558.9916999999987</v>
      </c>
      <c r="Q494" s="15">
        <f t="shared" si="24"/>
        <v>337818.45170000003</v>
      </c>
      <c r="R494" s="15">
        <f t="shared" si="25"/>
        <v>-105234.09170000005</v>
      </c>
      <c r="X494" s="7"/>
    </row>
    <row r="495" spans="1:24" ht="13.8" x14ac:dyDescent="0.3">
      <c r="A495" s="46">
        <v>48559531</v>
      </c>
      <c r="B495" s="47" t="s">
        <v>30</v>
      </c>
      <c r="C495" s="47" t="s">
        <v>36</v>
      </c>
      <c r="D495" s="47" t="s">
        <v>547</v>
      </c>
      <c r="E495" s="47" t="s">
        <v>210</v>
      </c>
      <c r="F495" s="47" t="s">
        <v>69</v>
      </c>
      <c r="G495" s="47" t="s">
        <v>409</v>
      </c>
      <c r="H495" s="46">
        <v>48559531</v>
      </c>
      <c r="I495" s="48">
        <v>38047</v>
      </c>
      <c r="J495" s="47" t="s">
        <v>638</v>
      </c>
      <c r="K495" s="46">
        <v>0</v>
      </c>
      <c r="L495" s="50">
        <v>440347.76</v>
      </c>
      <c r="M495" s="50">
        <v>164008.73000000001</v>
      </c>
      <c r="N495" s="50">
        <v>276339.03000000003</v>
      </c>
      <c r="O495" s="14">
        <v>2.5999999999999999E-2</v>
      </c>
      <c r="P495" s="55">
        <f t="shared" si="23"/>
        <v>14311.3022</v>
      </c>
      <c r="Q495" s="15">
        <f t="shared" si="24"/>
        <v>178320.03220000002</v>
      </c>
      <c r="R495" s="15">
        <f t="shared" si="25"/>
        <v>262027.72779999999</v>
      </c>
      <c r="X495" s="7"/>
    </row>
    <row r="496" spans="1:24" ht="13.8" x14ac:dyDescent="0.3">
      <c r="A496" s="46">
        <v>49871213</v>
      </c>
      <c r="B496" s="47" t="s">
        <v>30</v>
      </c>
      <c r="C496" s="47" t="s">
        <v>36</v>
      </c>
      <c r="D496" s="47" t="s">
        <v>547</v>
      </c>
      <c r="E496" s="47" t="s">
        <v>210</v>
      </c>
      <c r="F496" s="47" t="s">
        <v>69</v>
      </c>
      <c r="G496" s="47" t="s">
        <v>409</v>
      </c>
      <c r="H496" s="46">
        <v>49871213</v>
      </c>
      <c r="I496" s="48">
        <v>38292</v>
      </c>
      <c r="J496" s="47" t="s">
        <v>638</v>
      </c>
      <c r="K496" s="46">
        <v>0</v>
      </c>
      <c r="L496" s="50">
        <v>160722.32999999999</v>
      </c>
      <c r="M496" s="50">
        <v>59861.47</v>
      </c>
      <c r="N496" s="50">
        <v>100860.86</v>
      </c>
      <c r="O496" s="14">
        <v>2.5999999999999999E-2</v>
      </c>
      <c r="P496" s="55">
        <f t="shared" si="23"/>
        <v>5223.4757249999993</v>
      </c>
      <c r="Q496" s="15">
        <f t="shared" si="24"/>
        <v>65084.945724999998</v>
      </c>
      <c r="R496" s="15">
        <f t="shared" si="25"/>
        <v>95637.384274999989</v>
      </c>
      <c r="X496" s="7"/>
    </row>
    <row r="497" spans="1:24" ht="13.8" x14ac:dyDescent="0.3">
      <c r="A497" s="46">
        <v>50317</v>
      </c>
      <c r="B497" s="47" t="s">
        <v>30</v>
      </c>
      <c r="C497" s="47" t="s">
        <v>36</v>
      </c>
      <c r="D497" s="47" t="s">
        <v>547</v>
      </c>
      <c r="E497" s="47" t="s">
        <v>211</v>
      </c>
      <c r="F497" s="47" t="s">
        <v>69</v>
      </c>
      <c r="G497" s="47" t="s">
        <v>192</v>
      </c>
      <c r="H497" s="46">
        <v>50317</v>
      </c>
      <c r="I497" s="48">
        <v>26115</v>
      </c>
      <c r="J497" s="47" t="s">
        <v>638</v>
      </c>
      <c r="K497" s="46">
        <v>9</v>
      </c>
      <c r="L497" s="50">
        <v>12924.18</v>
      </c>
      <c r="M497" s="50">
        <v>18351.759999999998</v>
      </c>
      <c r="N497" s="50">
        <v>-5427.58</v>
      </c>
      <c r="O497" s="14">
        <v>2.5999999999999999E-2</v>
      </c>
      <c r="P497" s="55">
        <f t="shared" si="23"/>
        <v>420.03584999999998</v>
      </c>
      <c r="Q497" s="15">
        <f t="shared" si="24"/>
        <v>18771.795849999999</v>
      </c>
      <c r="R497" s="15">
        <f t="shared" si="25"/>
        <v>-5847.6158499999983</v>
      </c>
      <c r="X497" s="7"/>
    </row>
    <row r="498" spans="1:24" ht="13.8" x14ac:dyDescent="0.3">
      <c r="A498" s="46">
        <v>49871214</v>
      </c>
      <c r="B498" s="47" t="s">
        <v>30</v>
      </c>
      <c r="C498" s="47" t="s">
        <v>36</v>
      </c>
      <c r="D498" s="47" t="s">
        <v>547</v>
      </c>
      <c r="E498" s="47" t="s">
        <v>421</v>
      </c>
      <c r="F498" s="47" t="s">
        <v>69</v>
      </c>
      <c r="G498" s="47" t="s">
        <v>409</v>
      </c>
      <c r="H498" s="46">
        <v>49871214</v>
      </c>
      <c r="I498" s="48">
        <v>38292</v>
      </c>
      <c r="J498" s="47" t="s">
        <v>638</v>
      </c>
      <c r="K498" s="46">
        <v>0</v>
      </c>
      <c r="L498" s="50">
        <v>77848.14</v>
      </c>
      <c r="M498" s="50">
        <v>28994.75</v>
      </c>
      <c r="N498" s="50">
        <v>48853.39</v>
      </c>
      <c r="O498" s="14">
        <v>2.5999999999999999E-2</v>
      </c>
      <c r="P498" s="55">
        <f t="shared" si="23"/>
        <v>2530.0645499999996</v>
      </c>
      <c r="Q498" s="15">
        <f t="shared" si="24"/>
        <v>31524.814549999999</v>
      </c>
      <c r="R498" s="15">
        <f t="shared" si="25"/>
        <v>46323.325450000004</v>
      </c>
      <c r="X498" s="7"/>
    </row>
    <row r="499" spans="1:24" ht="13.8" x14ac:dyDescent="0.3">
      <c r="A499" s="46">
        <v>50289</v>
      </c>
      <c r="B499" s="47" t="s">
        <v>30</v>
      </c>
      <c r="C499" s="47" t="s">
        <v>36</v>
      </c>
      <c r="D499" s="47" t="s">
        <v>547</v>
      </c>
      <c r="E499" s="47" t="s">
        <v>209</v>
      </c>
      <c r="F499" s="47" t="s">
        <v>69</v>
      </c>
      <c r="G499" s="47" t="s">
        <v>192</v>
      </c>
      <c r="H499" s="46">
        <v>50289</v>
      </c>
      <c r="I499" s="48">
        <v>26115</v>
      </c>
      <c r="J499" s="47" t="s">
        <v>638</v>
      </c>
      <c r="K499" s="46">
        <v>0</v>
      </c>
      <c r="L499" s="50">
        <v>80750.28</v>
      </c>
      <c r="M499" s="50">
        <v>114661.81</v>
      </c>
      <c r="N499" s="50">
        <v>-33911.53</v>
      </c>
      <c r="O499" s="14">
        <v>2.5999999999999999E-2</v>
      </c>
      <c r="P499" s="55">
        <f t="shared" si="23"/>
        <v>2624.3840999999998</v>
      </c>
      <c r="Q499" s="15">
        <f t="shared" si="24"/>
        <v>117286.19409999999</v>
      </c>
      <c r="R499" s="15">
        <f t="shared" si="25"/>
        <v>-36535.914099999995</v>
      </c>
      <c r="X499" s="7"/>
    </row>
    <row r="500" spans="1:24" ht="13.8" x14ac:dyDescent="0.3">
      <c r="A500" s="46">
        <v>50290</v>
      </c>
      <c r="B500" s="47" t="s">
        <v>30</v>
      </c>
      <c r="C500" s="47" t="s">
        <v>36</v>
      </c>
      <c r="D500" s="47" t="s">
        <v>547</v>
      </c>
      <c r="E500" s="47" t="s">
        <v>209</v>
      </c>
      <c r="F500" s="47" t="s">
        <v>69</v>
      </c>
      <c r="G500" s="47" t="s">
        <v>192</v>
      </c>
      <c r="H500" s="46">
        <v>50290</v>
      </c>
      <c r="I500" s="48">
        <v>29037</v>
      </c>
      <c r="J500" s="47" t="s">
        <v>638</v>
      </c>
      <c r="K500" s="46">
        <v>1</v>
      </c>
      <c r="L500" s="50">
        <v>4408.87</v>
      </c>
      <c r="M500" s="50">
        <v>5925.66</v>
      </c>
      <c r="N500" s="50">
        <v>-1516.79</v>
      </c>
      <c r="O500" s="14">
        <v>2.5999999999999999E-2</v>
      </c>
      <c r="P500" s="55">
        <f t="shared" si="23"/>
        <v>143.288275</v>
      </c>
      <c r="Q500" s="15">
        <f t="shared" si="24"/>
        <v>6068.9482749999997</v>
      </c>
      <c r="R500" s="15">
        <f t="shared" si="25"/>
        <v>-1660.0782749999998</v>
      </c>
      <c r="X500" s="7"/>
    </row>
    <row r="501" spans="1:24" ht="13.8" x14ac:dyDescent="0.3">
      <c r="A501" s="46">
        <v>50194</v>
      </c>
      <c r="B501" s="47" t="s">
        <v>30</v>
      </c>
      <c r="C501" s="47" t="s">
        <v>36</v>
      </c>
      <c r="D501" s="47" t="s">
        <v>548</v>
      </c>
      <c r="E501" s="47" t="s">
        <v>197</v>
      </c>
      <c r="F501" s="47" t="s">
        <v>69</v>
      </c>
      <c r="G501" s="47" t="s">
        <v>192</v>
      </c>
      <c r="H501" s="46">
        <v>50194</v>
      </c>
      <c r="I501" s="48">
        <v>27576</v>
      </c>
      <c r="J501" s="47" t="s">
        <v>638</v>
      </c>
      <c r="K501" s="46">
        <v>2</v>
      </c>
      <c r="L501" s="50">
        <v>1978934.5</v>
      </c>
      <c r="M501" s="50">
        <v>2734874.64</v>
      </c>
      <c r="N501" s="50">
        <v>-755940.14</v>
      </c>
      <c r="O501" s="14">
        <v>2.5999999999999999E-2</v>
      </c>
      <c r="P501" s="55">
        <f t="shared" si="23"/>
        <v>64315.371249999997</v>
      </c>
      <c r="Q501" s="15">
        <f t="shared" si="24"/>
        <v>2799190.01125</v>
      </c>
      <c r="R501" s="15">
        <f t="shared" si="25"/>
        <v>-820255.51124999998</v>
      </c>
      <c r="X501" s="7"/>
    </row>
    <row r="502" spans="1:24" ht="13.8" x14ac:dyDescent="0.3">
      <c r="A502" s="46">
        <v>50178</v>
      </c>
      <c r="B502" s="47" t="s">
        <v>30</v>
      </c>
      <c r="C502" s="47" t="s">
        <v>36</v>
      </c>
      <c r="D502" s="47" t="s">
        <v>548</v>
      </c>
      <c r="E502" s="47" t="s">
        <v>196</v>
      </c>
      <c r="F502" s="47" t="s">
        <v>69</v>
      </c>
      <c r="G502" s="47" t="s">
        <v>192</v>
      </c>
      <c r="H502" s="46">
        <v>50178</v>
      </c>
      <c r="I502" s="48">
        <v>27576</v>
      </c>
      <c r="J502" s="47" t="s">
        <v>638</v>
      </c>
      <c r="K502" s="46">
        <v>2</v>
      </c>
      <c r="L502" s="50">
        <v>333254.49</v>
      </c>
      <c r="M502" s="50">
        <v>460555.54</v>
      </c>
      <c r="N502" s="50">
        <v>-127301.05</v>
      </c>
      <c r="O502" s="14">
        <v>2.5999999999999999E-2</v>
      </c>
      <c r="P502" s="55">
        <f t="shared" si="23"/>
        <v>10830.770924999999</v>
      </c>
      <c r="Q502" s="15">
        <f t="shared" si="24"/>
        <v>471386.310925</v>
      </c>
      <c r="R502" s="15">
        <f t="shared" si="25"/>
        <v>-138131.82092500001</v>
      </c>
      <c r="X502" s="7"/>
    </row>
    <row r="503" spans="1:24" ht="13.8" x14ac:dyDescent="0.3">
      <c r="A503" s="46">
        <v>50204</v>
      </c>
      <c r="B503" s="47" t="s">
        <v>30</v>
      </c>
      <c r="C503" s="47" t="s">
        <v>36</v>
      </c>
      <c r="D503" s="47" t="s">
        <v>548</v>
      </c>
      <c r="E503" s="47" t="s">
        <v>198</v>
      </c>
      <c r="F503" s="47" t="s">
        <v>69</v>
      </c>
      <c r="G503" s="47" t="s">
        <v>192</v>
      </c>
      <c r="H503" s="46">
        <v>50204</v>
      </c>
      <c r="I503" s="48">
        <v>34151</v>
      </c>
      <c r="J503" s="47" t="s">
        <v>638</v>
      </c>
      <c r="K503" s="46">
        <v>2</v>
      </c>
      <c r="L503" s="50">
        <v>560171.79</v>
      </c>
      <c r="M503" s="50">
        <v>678459.97</v>
      </c>
      <c r="N503" s="50">
        <v>-118288.18</v>
      </c>
      <c r="O503" s="14">
        <v>2.5999999999999999E-2</v>
      </c>
      <c r="P503" s="55">
        <f t="shared" si="23"/>
        <v>18205.583175</v>
      </c>
      <c r="Q503" s="15">
        <f t="shared" si="24"/>
        <v>696665.55317500001</v>
      </c>
      <c r="R503" s="15">
        <f t="shared" si="25"/>
        <v>-136493.76317499997</v>
      </c>
      <c r="X503" s="7"/>
    </row>
    <row r="504" spans="1:24" ht="13.8" x14ac:dyDescent="0.3">
      <c r="A504" s="46">
        <v>50205</v>
      </c>
      <c r="B504" s="47" t="s">
        <v>30</v>
      </c>
      <c r="C504" s="47" t="s">
        <v>36</v>
      </c>
      <c r="D504" s="47" t="s">
        <v>548</v>
      </c>
      <c r="E504" s="47" t="s">
        <v>198</v>
      </c>
      <c r="F504" s="47" t="s">
        <v>69</v>
      </c>
      <c r="G504" s="47" t="s">
        <v>192</v>
      </c>
      <c r="H504" s="46">
        <v>50205</v>
      </c>
      <c r="I504" s="48">
        <v>36708</v>
      </c>
      <c r="J504" s="47" t="s">
        <v>638</v>
      </c>
      <c r="K504" s="46">
        <v>0</v>
      </c>
      <c r="L504" s="50">
        <v>0</v>
      </c>
      <c r="M504" s="50">
        <v>0</v>
      </c>
      <c r="N504" s="50">
        <v>0</v>
      </c>
      <c r="O504" s="14">
        <v>2.5999999999999999E-2</v>
      </c>
      <c r="P504" s="55">
        <f t="shared" si="23"/>
        <v>0</v>
      </c>
      <c r="Q504" s="15">
        <f t="shared" si="24"/>
        <v>0</v>
      </c>
      <c r="R504" s="15">
        <f t="shared" si="25"/>
        <v>0</v>
      </c>
      <c r="X504" s="7"/>
    </row>
    <row r="505" spans="1:24" ht="13.8" x14ac:dyDescent="0.3">
      <c r="A505" s="46">
        <v>50206</v>
      </c>
      <c r="B505" s="47" t="s">
        <v>30</v>
      </c>
      <c r="C505" s="47" t="s">
        <v>36</v>
      </c>
      <c r="D505" s="47" t="s">
        <v>548</v>
      </c>
      <c r="E505" s="47" t="s">
        <v>198</v>
      </c>
      <c r="F505" s="47" t="s">
        <v>69</v>
      </c>
      <c r="G505" s="47" t="s">
        <v>192</v>
      </c>
      <c r="H505" s="46">
        <v>50206</v>
      </c>
      <c r="I505" s="48">
        <v>37073</v>
      </c>
      <c r="J505" s="47" t="s">
        <v>638</v>
      </c>
      <c r="K505" s="46">
        <v>0</v>
      </c>
      <c r="L505" s="50">
        <v>0</v>
      </c>
      <c r="M505" s="50">
        <v>0</v>
      </c>
      <c r="N505" s="50">
        <v>0</v>
      </c>
      <c r="O505" s="14">
        <v>2.5999999999999999E-2</v>
      </c>
      <c r="P505" s="55">
        <f t="shared" si="23"/>
        <v>0</v>
      </c>
      <c r="Q505" s="15">
        <f t="shared" si="24"/>
        <v>0</v>
      </c>
      <c r="R505" s="15">
        <f t="shared" si="25"/>
        <v>0</v>
      </c>
      <c r="X505" s="7"/>
    </row>
    <row r="506" spans="1:24" ht="13.8" x14ac:dyDescent="0.3">
      <c r="A506" s="46">
        <v>30519019</v>
      </c>
      <c r="B506" s="47" t="s">
        <v>30</v>
      </c>
      <c r="C506" s="47" t="s">
        <v>36</v>
      </c>
      <c r="D506" s="47" t="s">
        <v>548</v>
      </c>
      <c r="E506" s="47" t="s">
        <v>198</v>
      </c>
      <c r="F506" s="47" t="s">
        <v>69</v>
      </c>
      <c r="G506" s="47" t="s">
        <v>403</v>
      </c>
      <c r="H506" s="46">
        <v>30519019</v>
      </c>
      <c r="I506" s="48">
        <v>36708</v>
      </c>
      <c r="J506" s="47" t="s">
        <v>638</v>
      </c>
      <c r="K506" s="46">
        <v>0</v>
      </c>
      <c r="L506" s="50">
        <v>230674.24</v>
      </c>
      <c r="M506" s="50">
        <v>-6943.38</v>
      </c>
      <c r="N506" s="50">
        <v>237617.62</v>
      </c>
      <c r="O506" s="14">
        <v>2.5999999999999999E-2</v>
      </c>
      <c r="P506" s="55">
        <f t="shared" si="23"/>
        <v>7496.9127999999992</v>
      </c>
      <c r="Q506" s="15">
        <f t="shared" si="24"/>
        <v>553.53279999999904</v>
      </c>
      <c r="R506" s="15">
        <f t="shared" si="25"/>
        <v>230120.7072</v>
      </c>
      <c r="X506" s="7"/>
    </row>
    <row r="507" spans="1:24" ht="13.8" x14ac:dyDescent="0.3">
      <c r="A507" s="46">
        <v>30519022</v>
      </c>
      <c r="B507" s="47" t="s">
        <v>30</v>
      </c>
      <c r="C507" s="47" t="s">
        <v>36</v>
      </c>
      <c r="D507" s="47" t="s">
        <v>548</v>
      </c>
      <c r="E507" s="47" t="s">
        <v>198</v>
      </c>
      <c r="F507" s="47" t="s">
        <v>69</v>
      </c>
      <c r="G507" s="47" t="s">
        <v>403</v>
      </c>
      <c r="H507" s="46">
        <v>30519022</v>
      </c>
      <c r="I507" s="48">
        <v>37073</v>
      </c>
      <c r="J507" s="47" t="s">
        <v>638</v>
      </c>
      <c r="K507" s="46">
        <v>0</v>
      </c>
      <c r="L507" s="50">
        <v>0</v>
      </c>
      <c r="M507" s="50">
        <v>0</v>
      </c>
      <c r="N507" s="50">
        <v>0</v>
      </c>
      <c r="O507" s="14">
        <v>2.5999999999999999E-2</v>
      </c>
      <c r="P507" s="55">
        <f t="shared" si="23"/>
        <v>0</v>
      </c>
      <c r="Q507" s="15">
        <f t="shared" si="24"/>
        <v>0</v>
      </c>
      <c r="R507" s="15">
        <f t="shared" si="25"/>
        <v>0</v>
      </c>
      <c r="X507" s="7"/>
    </row>
    <row r="508" spans="1:24" ht="13.8" x14ac:dyDescent="0.3">
      <c r="A508" s="46">
        <v>44038743</v>
      </c>
      <c r="B508" s="47" t="s">
        <v>30</v>
      </c>
      <c r="C508" s="47" t="s">
        <v>36</v>
      </c>
      <c r="D508" s="47" t="s">
        <v>548</v>
      </c>
      <c r="E508" s="47" t="s">
        <v>198</v>
      </c>
      <c r="F508" s="47" t="s">
        <v>69</v>
      </c>
      <c r="G508" s="47" t="s">
        <v>403</v>
      </c>
      <c r="H508" s="46">
        <v>44038743</v>
      </c>
      <c r="I508" s="48">
        <v>37926</v>
      </c>
      <c r="J508" s="47" t="s">
        <v>638</v>
      </c>
      <c r="K508" s="46">
        <v>1</v>
      </c>
      <c r="L508" s="50">
        <v>871758.61</v>
      </c>
      <c r="M508" s="50">
        <v>-21078.240000000002</v>
      </c>
      <c r="N508" s="50">
        <v>892836.85</v>
      </c>
      <c r="O508" s="14">
        <v>2.5999999999999999E-2</v>
      </c>
      <c r="P508" s="55">
        <f t="shared" si="23"/>
        <v>28332.154824999998</v>
      </c>
      <c r="Q508" s="15">
        <f t="shared" si="24"/>
        <v>7253.9148249999962</v>
      </c>
      <c r="R508" s="15">
        <f t="shared" si="25"/>
        <v>864504.695175</v>
      </c>
      <c r="X508" s="7"/>
    </row>
    <row r="509" spans="1:24" ht="13.8" x14ac:dyDescent="0.3">
      <c r="A509" s="46">
        <v>57758305</v>
      </c>
      <c r="B509" s="47" t="s">
        <v>30</v>
      </c>
      <c r="C509" s="47" t="s">
        <v>36</v>
      </c>
      <c r="D509" s="47" t="s">
        <v>548</v>
      </c>
      <c r="E509" s="47" t="s">
        <v>198</v>
      </c>
      <c r="F509" s="47" t="s">
        <v>69</v>
      </c>
      <c r="G509" s="47" t="s">
        <v>403</v>
      </c>
      <c r="H509" s="46">
        <v>57758305</v>
      </c>
      <c r="I509" s="48">
        <v>38473</v>
      </c>
      <c r="J509" s="47" t="s">
        <v>638</v>
      </c>
      <c r="K509" s="46">
        <v>1</v>
      </c>
      <c r="L509" s="50">
        <v>979602.39</v>
      </c>
      <c r="M509" s="50">
        <v>-19818.72</v>
      </c>
      <c r="N509" s="50">
        <v>999421.11</v>
      </c>
      <c r="O509" s="14">
        <v>2.5999999999999999E-2</v>
      </c>
      <c r="P509" s="55">
        <f t="shared" si="23"/>
        <v>31837.077675</v>
      </c>
      <c r="Q509" s="15">
        <f t="shared" si="24"/>
        <v>12018.357674999999</v>
      </c>
      <c r="R509" s="15">
        <f t="shared" si="25"/>
        <v>967584.03232500004</v>
      </c>
      <c r="X509" s="7"/>
    </row>
    <row r="510" spans="1:24" ht="13.8" x14ac:dyDescent="0.3">
      <c r="A510" s="46">
        <v>638477924</v>
      </c>
      <c r="B510" s="47" t="s">
        <v>30</v>
      </c>
      <c r="C510" s="47" t="s">
        <v>36</v>
      </c>
      <c r="D510" s="47" t="s">
        <v>548</v>
      </c>
      <c r="E510" s="47" t="s">
        <v>476</v>
      </c>
      <c r="F510" s="47" t="s">
        <v>69</v>
      </c>
      <c r="G510" s="47" t="s">
        <v>403</v>
      </c>
      <c r="H510" s="46">
        <v>638477924</v>
      </c>
      <c r="I510" s="48">
        <v>40969</v>
      </c>
      <c r="J510" s="47" t="s">
        <v>638</v>
      </c>
      <c r="K510" s="46">
        <v>1</v>
      </c>
      <c r="L510" s="50">
        <v>409644.05</v>
      </c>
      <c r="M510" s="50">
        <v>-2627.8</v>
      </c>
      <c r="N510" s="50">
        <v>412271.85</v>
      </c>
      <c r="O510" s="14">
        <v>2.5999999999999999E-2</v>
      </c>
      <c r="P510" s="55">
        <f t="shared" si="23"/>
        <v>13313.431624999999</v>
      </c>
      <c r="Q510" s="15">
        <f t="shared" si="24"/>
        <v>10685.631624999998</v>
      </c>
      <c r="R510" s="15">
        <f t="shared" si="25"/>
        <v>398958.41837500001</v>
      </c>
      <c r="X510" s="7"/>
    </row>
    <row r="511" spans="1:24" ht="13.8" x14ac:dyDescent="0.3">
      <c r="A511" s="46">
        <v>49327060</v>
      </c>
      <c r="B511" s="47" t="s">
        <v>30</v>
      </c>
      <c r="C511" s="47" t="s">
        <v>36</v>
      </c>
      <c r="D511" s="47" t="s">
        <v>548</v>
      </c>
      <c r="E511" s="47" t="s">
        <v>417</v>
      </c>
      <c r="F511" s="47" t="s">
        <v>69</v>
      </c>
      <c r="G511" s="47" t="s">
        <v>409</v>
      </c>
      <c r="H511" s="46">
        <v>49327060</v>
      </c>
      <c r="I511" s="48">
        <v>38169</v>
      </c>
      <c r="J511" s="47" t="s">
        <v>638</v>
      </c>
      <c r="K511" s="46">
        <v>1</v>
      </c>
      <c r="L511" s="50">
        <v>982334.1</v>
      </c>
      <c r="M511" s="50">
        <v>365873.02</v>
      </c>
      <c r="N511" s="50">
        <v>616461.07999999996</v>
      </c>
      <c r="O511" s="14">
        <v>2.5999999999999999E-2</v>
      </c>
      <c r="P511" s="55">
        <f t="shared" si="23"/>
        <v>31925.858250000001</v>
      </c>
      <c r="Q511" s="15">
        <f t="shared" si="24"/>
        <v>397798.87825000001</v>
      </c>
      <c r="R511" s="15">
        <f t="shared" si="25"/>
        <v>584535.22175000003</v>
      </c>
      <c r="X511" s="7"/>
    </row>
    <row r="512" spans="1:24" ht="13.8" x14ac:dyDescent="0.3">
      <c r="A512" s="46">
        <v>50220</v>
      </c>
      <c r="B512" s="47" t="s">
        <v>30</v>
      </c>
      <c r="C512" s="47" t="s">
        <v>36</v>
      </c>
      <c r="D512" s="47" t="s">
        <v>548</v>
      </c>
      <c r="E512" s="47" t="s">
        <v>199</v>
      </c>
      <c r="F512" s="47" t="s">
        <v>69</v>
      </c>
      <c r="G512" s="47" t="s">
        <v>192</v>
      </c>
      <c r="H512" s="46">
        <v>50220</v>
      </c>
      <c r="I512" s="48">
        <v>27576</v>
      </c>
      <c r="J512" s="47" t="s">
        <v>638</v>
      </c>
      <c r="K512" s="46">
        <v>2</v>
      </c>
      <c r="L512" s="50">
        <v>831325.07</v>
      </c>
      <c r="M512" s="50">
        <v>1148885.8500000001</v>
      </c>
      <c r="N512" s="50">
        <v>-317560.78000000003</v>
      </c>
      <c r="O512" s="14">
        <v>2.5999999999999999E-2</v>
      </c>
      <c r="P512" s="55">
        <f t="shared" si="23"/>
        <v>27018.064774999995</v>
      </c>
      <c r="Q512" s="15">
        <f t="shared" si="24"/>
        <v>1175903.9147750002</v>
      </c>
      <c r="R512" s="15">
        <f t="shared" si="25"/>
        <v>-344578.84477500024</v>
      </c>
      <c r="X512" s="7"/>
    </row>
    <row r="513" spans="1:24" ht="13.8" x14ac:dyDescent="0.3">
      <c r="A513" s="46">
        <v>50221</v>
      </c>
      <c r="B513" s="47" t="s">
        <v>30</v>
      </c>
      <c r="C513" s="47" t="s">
        <v>36</v>
      </c>
      <c r="D513" s="47" t="s">
        <v>548</v>
      </c>
      <c r="E513" s="47" t="s">
        <v>199</v>
      </c>
      <c r="F513" s="47" t="s">
        <v>69</v>
      </c>
      <c r="G513" s="47" t="s">
        <v>192</v>
      </c>
      <c r="H513" s="46">
        <v>50221</v>
      </c>
      <c r="I513" s="48">
        <v>35612</v>
      </c>
      <c r="J513" s="47" t="s">
        <v>638</v>
      </c>
      <c r="K513" s="46">
        <v>0</v>
      </c>
      <c r="L513" s="50">
        <v>0</v>
      </c>
      <c r="M513" s="50">
        <v>0</v>
      </c>
      <c r="N513" s="50">
        <v>0</v>
      </c>
      <c r="O513" s="14">
        <v>2.5999999999999999E-2</v>
      </c>
      <c r="P513" s="55">
        <f t="shared" si="23"/>
        <v>0</v>
      </c>
      <c r="Q513" s="15">
        <f t="shared" si="24"/>
        <v>0</v>
      </c>
      <c r="R513" s="15">
        <f t="shared" si="25"/>
        <v>0</v>
      </c>
      <c r="X513" s="7"/>
    </row>
    <row r="514" spans="1:24" ht="13.8" x14ac:dyDescent="0.3">
      <c r="A514" s="46">
        <v>30518979</v>
      </c>
      <c r="B514" s="47" t="s">
        <v>30</v>
      </c>
      <c r="C514" s="47" t="s">
        <v>36</v>
      </c>
      <c r="D514" s="47" t="s">
        <v>548</v>
      </c>
      <c r="E514" s="47" t="s">
        <v>199</v>
      </c>
      <c r="F514" s="47" t="s">
        <v>69</v>
      </c>
      <c r="G514" s="47" t="s">
        <v>403</v>
      </c>
      <c r="H514" s="46">
        <v>30518979</v>
      </c>
      <c r="I514" s="48">
        <v>35612</v>
      </c>
      <c r="J514" s="47" t="s">
        <v>638</v>
      </c>
      <c r="K514" s="46">
        <v>0</v>
      </c>
      <c r="L514" s="50">
        <v>117523.76</v>
      </c>
      <c r="M514" s="50">
        <v>-4233.41</v>
      </c>
      <c r="N514" s="50">
        <v>121757.17</v>
      </c>
      <c r="O514" s="14">
        <v>2.5999999999999999E-2</v>
      </c>
      <c r="P514" s="55">
        <f t="shared" si="23"/>
        <v>3819.5221999999999</v>
      </c>
      <c r="Q514" s="15">
        <f t="shared" si="24"/>
        <v>-413.88779999999997</v>
      </c>
      <c r="R514" s="15">
        <f t="shared" si="25"/>
        <v>117937.64779999999</v>
      </c>
      <c r="X514" s="7"/>
    </row>
    <row r="515" spans="1:24" ht="13.8" x14ac:dyDescent="0.3">
      <c r="A515" s="46">
        <v>50226</v>
      </c>
      <c r="B515" s="47" t="s">
        <v>30</v>
      </c>
      <c r="C515" s="47" t="s">
        <v>36</v>
      </c>
      <c r="D515" s="47" t="s">
        <v>548</v>
      </c>
      <c r="E515" s="47" t="s">
        <v>200</v>
      </c>
      <c r="F515" s="47" t="s">
        <v>69</v>
      </c>
      <c r="G515" s="47" t="s">
        <v>192</v>
      </c>
      <c r="H515" s="46">
        <v>50226</v>
      </c>
      <c r="I515" s="48">
        <v>27576</v>
      </c>
      <c r="J515" s="47" t="s">
        <v>638</v>
      </c>
      <c r="K515" s="46">
        <v>1</v>
      </c>
      <c r="L515" s="50">
        <v>10414.200000000001</v>
      </c>
      <c r="M515" s="50">
        <v>14392.36</v>
      </c>
      <c r="N515" s="50">
        <v>-3978.16</v>
      </c>
      <c r="O515" s="14">
        <v>2.5999999999999999E-2</v>
      </c>
      <c r="P515" s="55">
        <f t="shared" si="23"/>
        <v>338.4615</v>
      </c>
      <c r="Q515" s="15">
        <f t="shared" si="24"/>
        <v>14730.8215</v>
      </c>
      <c r="R515" s="15">
        <f t="shared" si="25"/>
        <v>-4316.6214999999993</v>
      </c>
      <c r="X515" s="7"/>
    </row>
    <row r="516" spans="1:24" ht="13.8" x14ac:dyDescent="0.3">
      <c r="A516" s="46">
        <v>49327059</v>
      </c>
      <c r="B516" s="47" t="s">
        <v>30</v>
      </c>
      <c r="C516" s="47" t="s">
        <v>36</v>
      </c>
      <c r="D516" s="47" t="s">
        <v>548</v>
      </c>
      <c r="E516" s="47" t="s">
        <v>200</v>
      </c>
      <c r="F516" s="47" t="s">
        <v>69</v>
      </c>
      <c r="G516" s="47" t="s">
        <v>409</v>
      </c>
      <c r="H516" s="46">
        <v>49327059</v>
      </c>
      <c r="I516" s="48">
        <v>38169</v>
      </c>
      <c r="J516" s="47" t="s">
        <v>638</v>
      </c>
      <c r="K516" s="46">
        <v>1</v>
      </c>
      <c r="L516" s="50">
        <v>42358.28</v>
      </c>
      <c r="M516" s="50">
        <v>15776.46</v>
      </c>
      <c r="N516" s="50">
        <v>26581.82</v>
      </c>
      <c r="O516" s="14">
        <v>2.5999999999999999E-2</v>
      </c>
      <c r="P516" s="55">
        <f t="shared" si="23"/>
        <v>1376.6440999999998</v>
      </c>
      <c r="Q516" s="15">
        <f t="shared" si="24"/>
        <v>17153.1041</v>
      </c>
      <c r="R516" s="15">
        <f t="shared" si="25"/>
        <v>25205.175899999998</v>
      </c>
      <c r="X516" s="7"/>
    </row>
    <row r="517" spans="1:24" ht="13.8" x14ac:dyDescent="0.3">
      <c r="A517" s="46">
        <v>50366</v>
      </c>
      <c r="B517" s="47" t="s">
        <v>30</v>
      </c>
      <c r="C517" s="47" t="s">
        <v>36</v>
      </c>
      <c r="D517" s="47" t="s">
        <v>639</v>
      </c>
      <c r="E517" s="47" t="s">
        <v>214</v>
      </c>
      <c r="F517" s="47" t="s">
        <v>69</v>
      </c>
      <c r="G517" s="47" t="s">
        <v>192</v>
      </c>
      <c r="H517" s="46">
        <v>50366</v>
      </c>
      <c r="I517" s="48">
        <v>27576</v>
      </c>
      <c r="J517" s="47" t="s">
        <v>638</v>
      </c>
      <c r="K517" s="46">
        <v>1</v>
      </c>
      <c r="L517" s="50">
        <v>417926.49</v>
      </c>
      <c r="M517" s="50">
        <v>577571.69999999995</v>
      </c>
      <c r="N517" s="50">
        <v>-159645.21</v>
      </c>
      <c r="O517" s="14">
        <v>2.5999999999999999E-2</v>
      </c>
      <c r="P517" s="55">
        <f t="shared" ref="P517:P580" si="26">L517*(O517/12)*15</f>
        <v>13582.610924999999</v>
      </c>
      <c r="Q517" s="15">
        <f t="shared" si="24"/>
        <v>591154.310925</v>
      </c>
      <c r="R517" s="15">
        <f t="shared" si="25"/>
        <v>-173227.82092500001</v>
      </c>
      <c r="X517" s="7"/>
    </row>
    <row r="518" spans="1:24" ht="13.8" x14ac:dyDescent="0.3">
      <c r="A518" s="46">
        <v>50369</v>
      </c>
      <c r="B518" s="47" t="s">
        <v>30</v>
      </c>
      <c r="C518" s="47" t="s">
        <v>36</v>
      </c>
      <c r="D518" s="47" t="s">
        <v>639</v>
      </c>
      <c r="E518" s="47" t="s">
        <v>215</v>
      </c>
      <c r="F518" s="47" t="s">
        <v>69</v>
      </c>
      <c r="G518" s="47" t="s">
        <v>192</v>
      </c>
      <c r="H518" s="46">
        <v>50369</v>
      </c>
      <c r="I518" s="48">
        <v>27576</v>
      </c>
      <c r="J518" s="47" t="s">
        <v>638</v>
      </c>
      <c r="K518" s="46">
        <v>2</v>
      </c>
      <c r="L518" s="50">
        <v>352271.73</v>
      </c>
      <c r="M518" s="50">
        <v>486837.24</v>
      </c>
      <c r="N518" s="50">
        <v>-134565.51</v>
      </c>
      <c r="O518" s="14">
        <v>2.5999999999999999E-2</v>
      </c>
      <c r="P518" s="55">
        <f t="shared" si="26"/>
        <v>11448.831225</v>
      </c>
      <c r="Q518" s="15">
        <f t="shared" si="24"/>
        <v>498286.07122499996</v>
      </c>
      <c r="R518" s="15">
        <f t="shared" si="25"/>
        <v>-146014.34122499998</v>
      </c>
      <c r="X518" s="7"/>
    </row>
    <row r="519" spans="1:24" ht="13.8" x14ac:dyDescent="0.3">
      <c r="A519" s="46">
        <v>50423</v>
      </c>
      <c r="B519" s="47" t="s">
        <v>30</v>
      </c>
      <c r="C519" s="47" t="s">
        <v>36</v>
      </c>
      <c r="D519" s="47" t="s">
        <v>554</v>
      </c>
      <c r="E519" s="47" t="s">
        <v>224</v>
      </c>
      <c r="F519" s="47" t="s">
        <v>69</v>
      </c>
      <c r="G519" s="47" t="s">
        <v>192</v>
      </c>
      <c r="H519" s="46">
        <v>50423</v>
      </c>
      <c r="I519" s="48">
        <v>26115</v>
      </c>
      <c r="J519" s="47" t="s">
        <v>638</v>
      </c>
      <c r="K519" s="46">
        <v>0</v>
      </c>
      <c r="L519" s="50">
        <v>150807.9</v>
      </c>
      <c r="M519" s="50">
        <v>214140.52</v>
      </c>
      <c r="N519" s="50">
        <v>-63332.62</v>
      </c>
      <c r="O519" s="14">
        <v>2.5999999999999999E-2</v>
      </c>
      <c r="P519" s="55">
        <f t="shared" si="26"/>
        <v>4901.2567500000005</v>
      </c>
      <c r="Q519" s="15">
        <f t="shared" si="24"/>
        <v>219041.77674999999</v>
      </c>
      <c r="R519" s="15">
        <f t="shared" si="25"/>
        <v>-68233.876749999996</v>
      </c>
      <c r="X519" s="7"/>
    </row>
    <row r="520" spans="1:24" ht="13.8" x14ac:dyDescent="0.3">
      <c r="A520" s="46">
        <v>50415</v>
      </c>
      <c r="B520" s="47" t="s">
        <v>30</v>
      </c>
      <c r="C520" s="47" t="s">
        <v>36</v>
      </c>
      <c r="D520" s="47" t="s">
        <v>554</v>
      </c>
      <c r="E520" s="47" t="s">
        <v>221</v>
      </c>
      <c r="F520" s="47" t="s">
        <v>69</v>
      </c>
      <c r="G520" s="47" t="s">
        <v>192</v>
      </c>
      <c r="H520" s="46">
        <v>50415</v>
      </c>
      <c r="I520" s="48">
        <v>26115</v>
      </c>
      <c r="J520" s="47" t="s">
        <v>638</v>
      </c>
      <c r="K520" s="46">
        <v>24</v>
      </c>
      <c r="L520" s="50">
        <v>28753.439999999999</v>
      </c>
      <c r="M520" s="50">
        <v>40828.61</v>
      </c>
      <c r="N520" s="50">
        <v>-12075.17</v>
      </c>
      <c r="O520" s="14">
        <v>2.5999999999999999E-2</v>
      </c>
      <c r="P520" s="55">
        <f t="shared" si="26"/>
        <v>934.4867999999999</v>
      </c>
      <c r="Q520" s="15">
        <f t="shared" si="24"/>
        <v>41763.096799999999</v>
      </c>
      <c r="R520" s="15">
        <f t="shared" si="25"/>
        <v>-13009.656800000001</v>
      </c>
      <c r="X520" s="7"/>
    </row>
    <row r="521" spans="1:24" ht="13.8" x14ac:dyDescent="0.3">
      <c r="A521" s="46">
        <v>50417</v>
      </c>
      <c r="B521" s="47" t="s">
        <v>30</v>
      </c>
      <c r="C521" s="47" t="s">
        <v>36</v>
      </c>
      <c r="D521" s="47" t="s">
        <v>554</v>
      </c>
      <c r="E521" s="47" t="s">
        <v>222</v>
      </c>
      <c r="F521" s="47" t="s">
        <v>69</v>
      </c>
      <c r="G521" s="47" t="s">
        <v>192</v>
      </c>
      <c r="H521" s="46">
        <v>50417</v>
      </c>
      <c r="I521" s="48">
        <v>26115</v>
      </c>
      <c r="J521" s="47" t="s">
        <v>638</v>
      </c>
      <c r="K521" s="46">
        <v>24</v>
      </c>
      <c r="L521" s="50">
        <v>254335.78</v>
      </c>
      <c r="M521" s="50">
        <v>361145.52</v>
      </c>
      <c r="N521" s="50">
        <v>-106809.74</v>
      </c>
      <c r="O521" s="14">
        <v>2.5999999999999999E-2</v>
      </c>
      <c r="P521" s="55">
        <f t="shared" si="26"/>
        <v>8265.9128499999988</v>
      </c>
      <c r="Q521" s="15">
        <f t="shared" si="24"/>
        <v>369411.43285000004</v>
      </c>
      <c r="R521" s="15">
        <f t="shared" si="25"/>
        <v>-115075.65285000004</v>
      </c>
      <c r="X521" s="7"/>
    </row>
    <row r="522" spans="1:24" ht="13.8" x14ac:dyDescent="0.3">
      <c r="A522" s="46">
        <v>50420</v>
      </c>
      <c r="B522" s="47" t="s">
        <v>30</v>
      </c>
      <c r="C522" s="47" t="s">
        <v>36</v>
      </c>
      <c r="D522" s="47" t="s">
        <v>554</v>
      </c>
      <c r="E522" s="47" t="s">
        <v>223</v>
      </c>
      <c r="F522" s="47" t="s">
        <v>69</v>
      </c>
      <c r="G522" s="47" t="s">
        <v>192</v>
      </c>
      <c r="H522" s="46">
        <v>50420</v>
      </c>
      <c r="I522" s="48">
        <v>26115</v>
      </c>
      <c r="J522" s="47" t="s">
        <v>638</v>
      </c>
      <c r="K522" s="46">
        <v>0</v>
      </c>
      <c r="L522" s="50">
        <v>0</v>
      </c>
      <c r="M522" s="50">
        <v>0</v>
      </c>
      <c r="N522" s="50">
        <v>0</v>
      </c>
      <c r="O522" s="14">
        <v>2.5999999999999999E-2</v>
      </c>
      <c r="P522" s="55">
        <f t="shared" si="26"/>
        <v>0</v>
      </c>
      <c r="Q522" s="15">
        <f t="shared" si="24"/>
        <v>0</v>
      </c>
      <c r="R522" s="15">
        <f t="shared" si="25"/>
        <v>0</v>
      </c>
      <c r="X522" s="7"/>
    </row>
    <row r="523" spans="1:24" ht="13.8" x14ac:dyDescent="0.3">
      <c r="A523" s="46">
        <v>50427</v>
      </c>
      <c r="B523" s="47" t="s">
        <v>30</v>
      </c>
      <c r="C523" s="47" t="s">
        <v>36</v>
      </c>
      <c r="D523" s="47" t="s">
        <v>554</v>
      </c>
      <c r="E523" s="47" t="s">
        <v>225</v>
      </c>
      <c r="F523" s="47" t="s">
        <v>69</v>
      </c>
      <c r="G523" s="47" t="s">
        <v>192</v>
      </c>
      <c r="H523" s="46">
        <v>50427</v>
      </c>
      <c r="I523" s="48">
        <v>26115</v>
      </c>
      <c r="J523" s="47" t="s">
        <v>638</v>
      </c>
      <c r="K523" s="46">
        <v>0</v>
      </c>
      <c r="L523" s="50">
        <v>0</v>
      </c>
      <c r="M523" s="50">
        <v>0</v>
      </c>
      <c r="N523" s="50">
        <v>0</v>
      </c>
      <c r="O523" s="14">
        <v>2.5999999999999999E-2</v>
      </c>
      <c r="P523" s="55">
        <f t="shared" si="26"/>
        <v>0</v>
      </c>
      <c r="Q523" s="15">
        <f t="shared" si="24"/>
        <v>0</v>
      </c>
      <c r="R523" s="15">
        <f t="shared" si="25"/>
        <v>0</v>
      </c>
      <c r="X523" s="7"/>
    </row>
    <row r="524" spans="1:24" ht="13.8" x14ac:dyDescent="0.3">
      <c r="A524" s="46">
        <v>50080387</v>
      </c>
      <c r="B524" s="47" t="s">
        <v>16</v>
      </c>
      <c r="C524" s="47" t="s">
        <v>236</v>
      </c>
      <c r="D524" s="47" t="s">
        <v>516</v>
      </c>
      <c r="E524" s="47" t="s">
        <v>70</v>
      </c>
      <c r="F524" s="47" t="s">
        <v>48</v>
      </c>
      <c r="G524" s="47" t="s">
        <v>71</v>
      </c>
      <c r="H524" s="46">
        <v>50080387</v>
      </c>
      <c r="I524" s="48">
        <v>38322</v>
      </c>
      <c r="J524" s="47" t="s">
        <v>638</v>
      </c>
      <c r="K524" s="46">
        <v>0</v>
      </c>
      <c r="L524" s="50">
        <v>0</v>
      </c>
      <c r="M524" s="50">
        <v>0</v>
      </c>
      <c r="N524" s="50">
        <v>0</v>
      </c>
      <c r="O524" s="14">
        <v>3.1E-2</v>
      </c>
      <c r="P524" s="55">
        <f t="shared" si="26"/>
        <v>0</v>
      </c>
      <c r="Q524" s="15">
        <f t="shared" si="24"/>
        <v>0</v>
      </c>
      <c r="R524" s="15">
        <f t="shared" si="25"/>
        <v>0</v>
      </c>
      <c r="X524" s="7"/>
    </row>
    <row r="525" spans="1:24" ht="13.8" x14ac:dyDescent="0.3">
      <c r="A525" s="46">
        <v>58737415</v>
      </c>
      <c r="B525" s="47" t="s">
        <v>16</v>
      </c>
      <c r="C525" s="47" t="s">
        <v>236</v>
      </c>
      <c r="D525" s="47" t="s">
        <v>516</v>
      </c>
      <c r="E525" s="47" t="s">
        <v>70</v>
      </c>
      <c r="F525" s="47" t="s">
        <v>48</v>
      </c>
      <c r="G525" s="47" t="s">
        <v>71</v>
      </c>
      <c r="H525" s="46">
        <v>58737415</v>
      </c>
      <c r="I525" s="48">
        <v>38657</v>
      </c>
      <c r="J525" s="47" t="s">
        <v>638</v>
      </c>
      <c r="K525" s="46">
        <v>0</v>
      </c>
      <c r="L525" s="50">
        <v>0</v>
      </c>
      <c r="M525" s="50">
        <v>0</v>
      </c>
      <c r="N525" s="50">
        <v>0</v>
      </c>
      <c r="O525" s="14">
        <v>3.1E-2</v>
      </c>
      <c r="P525" s="55">
        <f t="shared" si="26"/>
        <v>0</v>
      </c>
      <c r="Q525" s="15">
        <f t="shared" si="24"/>
        <v>0</v>
      </c>
      <c r="R525" s="15">
        <f t="shared" si="25"/>
        <v>0</v>
      </c>
      <c r="X525" s="7"/>
    </row>
    <row r="526" spans="1:24" ht="13.8" x14ac:dyDescent="0.3">
      <c r="A526" s="46">
        <v>691641762</v>
      </c>
      <c r="B526" s="47" t="s">
        <v>16</v>
      </c>
      <c r="C526" s="47" t="s">
        <v>236</v>
      </c>
      <c r="D526" s="47" t="s">
        <v>555</v>
      </c>
      <c r="E526" s="47" t="s">
        <v>640</v>
      </c>
      <c r="F526" s="47" t="s">
        <v>48</v>
      </c>
      <c r="G526" s="47" t="s">
        <v>71</v>
      </c>
      <c r="H526" s="46">
        <v>691641762</v>
      </c>
      <c r="I526" s="48">
        <v>27211</v>
      </c>
      <c r="J526" s="47" t="s">
        <v>638</v>
      </c>
      <c r="K526" s="46">
        <v>1</v>
      </c>
      <c r="L526" s="50">
        <v>16320.58</v>
      </c>
      <c r="M526" s="50">
        <v>16320.58</v>
      </c>
      <c r="N526" s="50">
        <v>0</v>
      </c>
      <c r="O526" s="14">
        <v>3.1E-2</v>
      </c>
      <c r="P526" s="55">
        <f t="shared" si="26"/>
        <v>632.42247499999996</v>
      </c>
      <c r="Q526" s="15">
        <f t="shared" si="24"/>
        <v>16953.002475000001</v>
      </c>
      <c r="R526" s="15">
        <f t="shared" si="25"/>
        <v>-632.42247500000121</v>
      </c>
      <c r="X526" s="7"/>
    </row>
    <row r="527" spans="1:24" ht="13.8" x14ac:dyDescent="0.3">
      <c r="A527" s="46">
        <v>47452313</v>
      </c>
      <c r="B527" s="47" t="s">
        <v>16</v>
      </c>
      <c r="C527" s="47" t="s">
        <v>236</v>
      </c>
      <c r="D527" s="47" t="s">
        <v>555</v>
      </c>
      <c r="E527" s="47" t="s">
        <v>241</v>
      </c>
      <c r="F527" s="47" t="s">
        <v>48</v>
      </c>
      <c r="G527" s="47" t="s">
        <v>71</v>
      </c>
      <c r="H527" s="46">
        <v>47452313</v>
      </c>
      <c r="I527" s="48">
        <v>38169</v>
      </c>
      <c r="J527" s="47" t="s">
        <v>638</v>
      </c>
      <c r="K527" s="46">
        <v>0</v>
      </c>
      <c r="L527" s="50">
        <v>0</v>
      </c>
      <c r="M527" s="50">
        <v>0</v>
      </c>
      <c r="N527" s="50">
        <v>0</v>
      </c>
      <c r="O527" s="14">
        <v>3.1E-2</v>
      </c>
      <c r="P527" s="55">
        <f t="shared" si="26"/>
        <v>0</v>
      </c>
      <c r="Q527" s="15">
        <f t="shared" si="24"/>
        <v>0</v>
      </c>
      <c r="R527" s="15">
        <f t="shared" si="25"/>
        <v>0</v>
      </c>
      <c r="X527" s="7"/>
    </row>
    <row r="528" spans="1:24" ht="13.8" x14ac:dyDescent="0.3">
      <c r="A528" s="46">
        <v>47452314</v>
      </c>
      <c r="B528" s="47" t="s">
        <v>16</v>
      </c>
      <c r="C528" s="47" t="s">
        <v>236</v>
      </c>
      <c r="D528" s="47" t="s">
        <v>555</v>
      </c>
      <c r="E528" s="47" t="s">
        <v>241</v>
      </c>
      <c r="F528" s="47" t="s">
        <v>48</v>
      </c>
      <c r="G528" s="47" t="s">
        <v>71</v>
      </c>
      <c r="H528" s="46">
        <v>47452314</v>
      </c>
      <c r="I528" s="48">
        <v>38169</v>
      </c>
      <c r="J528" s="47" t="s">
        <v>638</v>
      </c>
      <c r="K528" s="46">
        <v>0</v>
      </c>
      <c r="L528" s="50">
        <v>0</v>
      </c>
      <c r="M528" s="50">
        <v>0</v>
      </c>
      <c r="N528" s="50">
        <v>0</v>
      </c>
      <c r="O528" s="14">
        <v>3.1E-2</v>
      </c>
      <c r="P528" s="55">
        <f t="shared" si="26"/>
        <v>0</v>
      </c>
      <c r="Q528" s="15">
        <f t="shared" si="24"/>
        <v>0</v>
      </c>
      <c r="R528" s="15">
        <f t="shared" si="25"/>
        <v>0</v>
      </c>
      <c r="X528" s="7"/>
    </row>
    <row r="529" spans="1:24" ht="13.8" x14ac:dyDescent="0.3">
      <c r="A529" s="46">
        <v>55179875</v>
      </c>
      <c r="B529" s="47" t="s">
        <v>16</v>
      </c>
      <c r="C529" s="47" t="s">
        <v>236</v>
      </c>
      <c r="D529" s="47" t="s">
        <v>555</v>
      </c>
      <c r="E529" s="47" t="s">
        <v>241</v>
      </c>
      <c r="F529" s="47" t="s">
        <v>48</v>
      </c>
      <c r="G529" s="47" t="s">
        <v>71</v>
      </c>
      <c r="H529" s="46">
        <v>55179875</v>
      </c>
      <c r="I529" s="48">
        <v>38473</v>
      </c>
      <c r="J529" s="47" t="s">
        <v>638</v>
      </c>
      <c r="K529" s="46">
        <v>0</v>
      </c>
      <c r="L529" s="50">
        <v>0</v>
      </c>
      <c r="M529" s="50">
        <v>0</v>
      </c>
      <c r="N529" s="50">
        <v>0</v>
      </c>
      <c r="O529" s="14">
        <v>3.1E-2</v>
      </c>
      <c r="P529" s="55">
        <f t="shared" si="26"/>
        <v>0</v>
      </c>
      <c r="Q529" s="15">
        <f t="shared" si="24"/>
        <v>0</v>
      </c>
      <c r="R529" s="15">
        <f t="shared" si="25"/>
        <v>0</v>
      </c>
      <c r="X529" s="7"/>
    </row>
    <row r="530" spans="1:24" ht="13.8" x14ac:dyDescent="0.3">
      <c r="A530" s="46">
        <v>55179886</v>
      </c>
      <c r="B530" s="47" t="s">
        <v>16</v>
      </c>
      <c r="C530" s="47" t="s">
        <v>236</v>
      </c>
      <c r="D530" s="47" t="s">
        <v>555</v>
      </c>
      <c r="E530" s="47" t="s">
        <v>241</v>
      </c>
      <c r="F530" s="47" t="s">
        <v>48</v>
      </c>
      <c r="G530" s="47" t="s">
        <v>71</v>
      </c>
      <c r="H530" s="46">
        <v>55179886</v>
      </c>
      <c r="I530" s="48">
        <v>38473</v>
      </c>
      <c r="J530" s="47" t="s">
        <v>638</v>
      </c>
      <c r="K530" s="46">
        <v>0</v>
      </c>
      <c r="L530" s="50">
        <v>0</v>
      </c>
      <c r="M530" s="50">
        <v>0</v>
      </c>
      <c r="N530" s="50">
        <v>0</v>
      </c>
      <c r="O530" s="14">
        <v>3.1E-2</v>
      </c>
      <c r="P530" s="55">
        <f t="shared" si="26"/>
        <v>0</v>
      </c>
      <c r="Q530" s="15">
        <f t="shared" si="24"/>
        <v>0</v>
      </c>
      <c r="R530" s="15">
        <f t="shared" si="25"/>
        <v>0</v>
      </c>
      <c r="X530" s="7"/>
    </row>
    <row r="531" spans="1:24" ht="13.8" x14ac:dyDescent="0.3">
      <c r="A531" s="46">
        <v>55788137</v>
      </c>
      <c r="B531" s="47" t="s">
        <v>16</v>
      </c>
      <c r="C531" s="47" t="s">
        <v>236</v>
      </c>
      <c r="D531" s="47" t="s">
        <v>555</v>
      </c>
      <c r="E531" s="47" t="s">
        <v>241</v>
      </c>
      <c r="F531" s="47" t="s">
        <v>48</v>
      </c>
      <c r="G531" s="47" t="s">
        <v>71</v>
      </c>
      <c r="H531" s="46">
        <v>55788137</v>
      </c>
      <c r="I531" s="48">
        <v>38353</v>
      </c>
      <c r="J531" s="47" t="s">
        <v>638</v>
      </c>
      <c r="K531" s="46">
        <v>0</v>
      </c>
      <c r="L531" s="50">
        <v>0</v>
      </c>
      <c r="M531" s="50">
        <v>0</v>
      </c>
      <c r="N531" s="50">
        <v>0</v>
      </c>
      <c r="O531" s="14">
        <v>3.1E-2</v>
      </c>
      <c r="P531" s="55">
        <f t="shared" si="26"/>
        <v>0</v>
      </c>
      <c r="Q531" s="15">
        <f t="shared" si="24"/>
        <v>0</v>
      </c>
      <c r="R531" s="15">
        <f t="shared" si="25"/>
        <v>0</v>
      </c>
      <c r="X531" s="7"/>
    </row>
    <row r="532" spans="1:24" ht="13.8" x14ac:dyDescent="0.3">
      <c r="A532" s="46">
        <v>58584855</v>
      </c>
      <c r="B532" s="47" t="s">
        <v>16</v>
      </c>
      <c r="C532" s="47" t="s">
        <v>236</v>
      </c>
      <c r="D532" s="47" t="s">
        <v>555</v>
      </c>
      <c r="E532" s="47" t="s">
        <v>241</v>
      </c>
      <c r="F532" s="47" t="s">
        <v>48</v>
      </c>
      <c r="G532" s="47" t="s">
        <v>71</v>
      </c>
      <c r="H532" s="46">
        <v>58584855</v>
      </c>
      <c r="I532" s="48">
        <v>38626</v>
      </c>
      <c r="J532" s="47" t="s">
        <v>638</v>
      </c>
      <c r="K532" s="46">
        <v>0</v>
      </c>
      <c r="L532" s="50">
        <v>0</v>
      </c>
      <c r="M532" s="50">
        <v>0</v>
      </c>
      <c r="N532" s="50">
        <v>0</v>
      </c>
      <c r="O532" s="14">
        <v>3.1E-2</v>
      </c>
      <c r="P532" s="55">
        <f t="shared" si="26"/>
        <v>0</v>
      </c>
      <c r="Q532" s="15">
        <f t="shared" si="24"/>
        <v>0</v>
      </c>
      <c r="R532" s="15">
        <f t="shared" si="25"/>
        <v>0</v>
      </c>
      <c r="X532" s="7"/>
    </row>
    <row r="533" spans="1:24" ht="13.8" x14ac:dyDescent="0.3">
      <c r="A533" s="46">
        <v>68129532</v>
      </c>
      <c r="B533" s="47" t="s">
        <v>16</v>
      </c>
      <c r="C533" s="47" t="s">
        <v>236</v>
      </c>
      <c r="D533" s="47" t="s">
        <v>555</v>
      </c>
      <c r="E533" s="47" t="s">
        <v>241</v>
      </c>
      <c r="F533" s="47" t="s">
        <v>48</v>
      </c>
      <c r="G533" s="47" t="s">
        <v>71</v>
      </c>
      <c r="H533" s="46">
        <v>68129532</v>
      </c>
      <c r="I533" s="48">
        <v>38869</v>
      </c>
      <c r="J533" s="47" t="s">
        <v>638</v>
      </c>
      <c r="K533" s="46">
        <v>0</v>
      </c>
      <c r="L533" s="50">
        <v>0</v>
      </c>
      <c r="M533" s="50">
        <v>0</v>
      </c>
      <c r="N533" s="50">
        <v>0</v>
      </c>
      <c r="O533" s="14">
        <v>3.1E-2</v>
      </c>
      <c r="P533" s="55">
        <f t="shared" si="26"/>
        <v>0</v>
      </c>
      <c r="Q533" s="15">
        <f t="shared" si="24"/>
        <v>0</v>
      </c>
      <c r="R533" s="15">
        <f t="shared" si="25"/>
        <v>0</v>
      </c>
      <c r="X533" s="7"/>
    </row>
    <row r="534" spans="1:24" ht="13.8" x14ac:dyDescent="0.3">
      <c r="A534" s="46">
        <v>71808807</v>
      </c>
      <c r="B534" s="47" t="s">
        <v>16</v>
      </c>
      <c r="C534" s="47" t="s">
        <v>236</v>
      </c>
      <c r="D534" s="47" t="s">
        <v>555</v>
      </c>
      <c r="E534" s="47" t="s">
        <v>241</v>
      </c>
      <c r="F534" s="47" t="s">
        <v>48</v>
      </c>
      <c r="G534" s="47" t="s">
        <v>71</v>
      </c>
      <c r="H534" s="46">
        <v>71808807</v>
      </c>
      <c r="I534" s="48">
        <v>38930</v>
      </c>
      <c r="J534" s="47" t="s">
        <v>638</v>
      </c>
      <c r="K534" s="46">
        <v>0</v>
      </c>
      <c r="L534" s="50">
        <v>0</v>
      </c>
      <c r="M534" s="50">
        <v>0</v>
      </c>
      <c r="N534" s="50">
        <v>0</v>
      </c>
      <c r="O534" s="14">
        <v>3.1E-2</v>
      </c>
      <c r="P534" s="55">
        <f t="shared" si="26"/>
        <v>0</v>
      </c>
      <c r="Q534" s="15">
        <f t="shared" si="24"/>
        <v>0</v>
      </c>
      <c r="R534" s="15">
        <f t="shared" si="25"/>
        <v>0</v>
      </c>
      <c r="X534" s="7"/>
    </row>
    <row r="535" spans="1:24" ht="13.8" x14ac:dyDescent="0.3">
      <c r="A535" s="46">
        <v>84916382</v>
      </c>
      <c r="B535" s="47" t="s">
        <v>16</v>
      </c>
      <c r="C535" s="47" t="s">
        <v>236</v>
      </c>
      <c r="D535" s="47" t="s">
        <v>555</v>
      </c>
      <c r="E535" s="47" t="s">
        <v>241</v>
      </c>
      <c r="F535" s="47" t="s">
        <v>48</v>
      </c>
      <c r="G535" s="47" t="s">
        <v>71</v>
      </c>
      <c r="H535" s="46">
        <v>84916382</v>
      </c>
      <c r="I535" s="48">
        <v>39142</v>
      </c>
      <c r="J535" s="47" t="s">
        <v>638</v>
      </c>
      <c r="K535" s="46">
        <v>0</v>
      </c>
      <c r="L535" s="50">
        <v>0</v>
      </c>
      <c r="M535" s="50">
        <v>0</v>
      </c>
      <c r="N535" s="50">
        <v>0</v>
      </c>
      <c r="O535" s="14">
        <v>3.1E-2</v>
      </c>
      <c r="P535" s="55">
        <f t="shared" si="26"/>
        <v>0</v>
      </c>
      <c r="Q535" s="15">
        <f t="shared" si="24"/>
        <v>0</v>
      </c>
      <c r="R535" s="15">
        <f t="shared" si="25"/>
        <v>0</v>
      </c>
      <c r="X535" s="7"/>
    </row>
    <row r="536" spans="1:24" ht="13.8" x14ac:dyDescent="0.3">
      <c r="A536" s="46">
        <v>86310586</v>
      </c>
      <c r="B536" s="47" t="s">
        <v>16</v>
      </c>
      <c r="C536" s="47" t="s">
        <v>236</v>
      </c>
      <c r="D536" s="47" t="s">
        <v>555</v>
      </c>
      <c r="E536" s="47" t="s">
        <v>241</v>
      </c>
      <c r="F536" s="47" t="s">
        <v>48</v>
      </c>
      <c r="G536" s="47" t="s">
        <v>71</v>
      </c>
      <c r="H536" s="46">
        <v>86310586</v>
      </c>
      <c r="I536" s="48">
        <v>39264</v>
      </c>
      <c r="J536" s="47" t="s">
        <v>638</v>
      </c>
      <c r="K536" s="46">
        <v>1</v>
      </c>
      <c r="L536" s="50">
        <v>9105.82</v>
      </c>
      <c r="M536" s="50">
        <v>3004.34</v>
      </c>
      <c r="N536" s="50">
        <v>6101.48</v>
      </c>
      <c r="O536" s="14">
        <v>3.1E-2</v>
      </c>
      <c r="P536" s="55">
        <f t="shared" si="26"/>
        <v>352.850525</v>
      </c>
      <c r="Q536" s="15">
        <f t="shared" si="24"/>
        <v>3357.190525</v>
      </c>
      <c r="R536" s="15">
        <f t="shared" si="25"/>
        <v>5748.6294749999997</v>
      </c>
      <c r="X536" s="7"/>
    </row>
    <row r="537" spans="1:24" ht="13.8" x14ac:dyDescent="0.3">
      <c r="A537" s="46">
        <v>92199845</v>
      </c>
      <c r="B537" s="47" t="s">
        <v>16</v>
      </c>
      <c r="C537" s="47" t="s">
        <v>236</v>
      </c>
      <c r="D537" s="47" t="s">
        <v>555</v>
      </c>
      <c r="E537" s="47" t="s">
        <v>241</v>
      </c>
      <c r="F537" s="47" t="s">
        <v>48</v>
      </c>
      <c r="G537" s="47" t="s">
        <v>71</v>
      </c>
      <c r="H537" s="46">
        <v>92199845</v>
      </c>
      <c r="I537" s="48">
        <v>39173</v>
      </c>
      <c r="J537" s="47" t="s">
        <v>638</v>
      </c>
      <c r="K537" s="46">
        <v>0</v>
      </c>
      <c r="L537" s="50">
        <v>0</v>
      </c>
      <c r="M537" s="50">
        <v>0</v>
      </c>
      <c r="N537" s="50">
        <v>0</v>
      </c>
      <c r="O537" s="14">
        <v>3.1E-2</v>
      </c>
      <c r="P537" s="55">
        <f t="shared" si="26"/>
        <v>0</v>
      </c>
      <c r="Q537" s="15">
        <f t="shared" si="24"/>
        <v>0</v>
      </c>
      <c r="R537" s="15">
        <f t="shared" si="25"/>
        <v>0</v>
      </c>
      <c r="X537" s="7"/>
    </row>
    <row r="538" spans="1:24" ht="13.8" x14ac:dyDescent="0.3">
      <c r="A538" s="46">
        <v>691641769</v>
      </c>
      <c r="B538" s="47" t="s">
        <v>16</v>
      </c>
      <c r="C538" s="47" t="s">
        <v>236</v>
      </c>
      <c r="D538" s="47" t="s">
        <v>555</v>
      </c>
      <c r="E538" s="47" t="s">
        <v>475</v>
      </c>
      <c r="F538" s="47" t="s">
        <v>48</v>
      </c>
      <c r="G538" s="47" t="s">
        <v>71</v>
      </c>
      <c r="H538" s="46">
        <v>691641769</v>
      </c>
      <c r="I538" s="48">
        <v>27211</v>
      </c>
      <c r="J538" s="47" t="s">
        <v>638</v>
      </c>
      <c r="K538" s="46">
        <v>1</v>
      </c>
      <c r="L538" s="50">
        <v>74000</v>
      </c>
      <c r="M538" s="50">
        <v>74000</v>
      </c>
      <c r="N538" s="50">
        <v>0</v>
      </c>
      <c r="O538" s="14">
        <v>3.1E-2</v>
      </c>
      <c r="P538" s="55">
        <f t="shared" si="26"/>
        <v>2867.5</v>
      </c>
      <c r="Q538" s="15">
        <f t="shared" ref="Q538:Q601" si="27">M538+P538</f>
        <v>76867.5</v>
      </c>
      <c r="R538" s="15">
        <f t="shared" ref="R538:R601" si="28">L538-Q538</f>
        <v>-2867.5</v>
      </c>
      <c r="X538" s="7"/>
    </row>
    <row r="539" spans="1:24" ht="13.8" x14ac:dyDescent="0.3">
      <c r="A539" s="46">
        <v>47452315</v>
      </c>
      <c r="B539" s="47" t="s">
        <v>16</v>
      </c>
      <c r="C539" s="47" t="s">
        <v>236</v>
      </c>
      <c r="D539" s="47" t="s">
        <v>555</v>
      </c>
      <c r="E539" s="47" t="s">
        <v>414</v>
      </c>
      <c r="F539" s="47" t="s">
        <v>48</v>
      </c>
      <c r="G539" s="47" t="s">
        <v>71</v>
      </c>
      <c r="H539" s="46">
        <v>47452315</v>
      </c>
      <c r="I539" s="48">
        <v>38169</v>
      </c>
      <c r="J539" s="47" t="s">
        <v>638</v>
      </c>
      <c r="K539" s="46">
        <v>0</v>
      </c>
      <c r="L539" s="50">
        <v>0</v>
      </c>
      <c r="M539" s="50">
        <v>0</v>
      </c>
      <c r="N539" s="50">
        <v>0</v>
      </c>
      <c r="O539" s="14">
        <v>3.1E-2</v>
      </c>
      <c r="P539" s="55">
        <f t="shared" si="26"/>
        <v>0</v>
      </c>
      <c r="Q539" s="15">
        <f t="shared" si="27"/>
        <v>0</v>
      </c>
      <c r="R539" s="15">
        <f t="shared" si="28"/>
        <v>0</v>
      </c>
      <c r="X539" s="7"/>
    </row>
    <row r="540" spans="1:24" ht="13.8" x14ac:dyDescent="0.3">
      <c r="A540" s="46">
        <v>47452316</v>
      </c>
      <c r="B540" s="47" t="s">
        <v>16</v>
      </c>
      <c r="C540" s="47" t="s">
        <v>236</v>
      </c>
      <c r="D540" s="47" t="s">
        <v>555</v>
      </c>
      <c r="E540" s="47" t="s">
        <v>414</v>
      </c>
      <c r="F540" s="47" t="s">
        <v>48</v>
      </c>
      <c r="G540" s="47" t="s">
        <v>71</v>
      </c>
      <c r="H540" s="46">
        <v>47452316</v>
      </c>
      <c r="I540" s="48">
        <v>38169</v>
      </c>
      <c r="J540" s="47" t="s">
        <v>638</v>
      </c>
      <c r="K540" s="46">
        <v>0</v>
      </c>
      <c r="L540" s="50">
        <v>0</v>
      </c>
      <c r="M540" s="50">
        <v>0</v>
      </c>
      <c r="N540" s="50">
        <v>0</v>
      </c>
      <c r="O540" s="14">
        <v>3.1E-2</v>
      </c>
      <c r="P540" s="55">
        <f t="shared" si="26"/>
        <v>0</v>
      </c>
      <c r="Q540" s="15">
        <f t="shared" si="27"/>
        <v>0</v>
      </c>
      <c r="R540" s="15">
        <f t="shared" si="28"/>
        <v>0</v>
      </c>
      <c r="X540" s="7"/>
    </row>
    <row r="541" spans="1:24" ht="13.8" x14ac:dyDescent="0.3">
      <c r="A541" s="46">
        <v>50586316</v>
      </c>
      <c r="B541" s="47" t="s">
        <v>16</v>
      </c>
      <c r="C541" s="47" t="s">
        <v>236</v>
      </c>
      <c r="D541" s="47" t="s">
        <v>555</v>
      </c>
      <c r="E541" s="47" t="s">
        <v>414</v>
      </c>
      <c r="F541" s="47" t="s">
        <v>48</v>
      </c>
      <c r="G541" s="47" t="s">
        <v>71</v>
      </c>
      <c r="H541" s="46">
        <v>50586316</v>
      </c>
      <c r="I541" s="48">
        <v>38322</v>
      </c>
      <c r="J541" s="47" t="s">
        <v>638</v>
      </c>
      <c r="K541" s="46">
        <v>0</v>
      </c>
      <c r="L541" s="50">
        <v>0</v>
      </c>
      <c r="M541" s="50">
        <v>0</v>
      </c>
      <c r="N541" s="50">
        <v>0</v>
      </c>
      <c r="O541" s="14">
        <v>3.1E-2</v>
      </c>
      <c r="P541" s="55">
        <f t="shared" si="26"/>
        <v>0</v>
      </c>
      <c r="Q541" s="15">
        <f t="shared" si="27"/>
        <v>0</v>
      </c>
      <c r="R541" s="15">
        <f t="shared" si="28"/>
        <v>0</v>
      </c>
      <c r="X541" s="7"/>
    </row>
    <row r="542" spans="1:24" ht="13.8" x14ac:dyDescent="0.3">
      <c r="A542" s="46">
        <v>55179876</v>
      </c>
      <c r="B542" s="47" t="s">
        <v>16</v>
      </c>
      <c r="C542" s="47" t="s">
        <v>236</v>
      </c>
      <c r="D542" s="47" t="s">
        <v>555</v>
      </c>
      <c r="E542" s="47" t="s">
        <v>414</v>
      </c>
      <c r="F542" s="47" t="s">
        <v>48</v>
      </c>
      <c r="G542" s="47" t="s">
        <v>71</v>
      </c>
      <c r="H542" s="46">
        <v>55179876</v>
      </c>
      <c r="I542" s="48">
        <v>38473</v>
      </c>
      <c r="J542" s="47" t="s">
        <v>638</v>
      </c>
      <c r="K542" s="46">
        <v>0</v>
      </c>
      <c r="L542" s="50">
        <v>0</v>
      </c>
      <c r="M542" s="50">
        <v>0</v>
      </c>
      <c r="N542" s="50">
        <v>0</v>
      </c>
      <c r="O542" s="14">
        <v>3.1E-2</v>
      </c>
      <c r="P542" s="55">
        <f t="shared" si="26"/>
        <v>0</v>
      </c>
      <c r="Q542" s="15">
        <f t="shared" si="27"/>
        <v>0</v>
      </c>
      <c r="R542" s="15">
        <f t="shared" si="28"/>
        <v>0</v>
      </c>
      <c r="X542" s="7"/>
    </row>
    <row r="543" spans="1:24" ht="13.8" x14ac:dyDescent="0.3">
      <c r="A543" s="46">
        <v>58584856</v>
      </c>
      <c r="B543" s="47" t="s">
        <v>16</v>
      </c>
      <c r="C543" s="47" t="s">
        <v>236</v>
      </c>
      <c r="D543" s="47" t="s">
        <v>555</v>
      </c>
      <c r="E543" s="47" t="s">
        <v>414</v>
      </c>
      <c r="F543" s="47" t="s">
        <v>48</v>
      </c>
      <c r="G543" s="47" t="s">
        <v>71</v>
      </c>
      <c r="H543" s="46">
        <v>58584856</v>
      </c>
      <c r="I543" s="48">
        <v>38626</v>
      </c>
      <c r="J543" s="47" t="s">
        <v>638</v>
      </c>
      <c r="K543" s="46">
        <v>0</v>
      </c>
      <c r="L543" s="50">
        <v>0</v>
      </c>
      <c r="M543" s="50">
        <v>0</v>
      </c>
      <c r="N543" s="50">
        <v>0</v>
      </c>
      <c r="O543" s="14">
        <v>3.1E-2</v>
      </c>
      <c r="P543" s="55">
        <f t="shared" si="26"/>
        <v>0</v>
      </c>
      <c r="Q543" s="15">
        <f t="shared" si="27"/>
        <v>0</v>
      </c>
      <c r="R543" s="15">
        <f t="shared" si="28"/>
        <v>0</v>
      </c>
      <c r="X543" s="7"/>
    </row>
    <row r="544" spans="1:24" ht="13.8" x14ac:dyDescent="0.3">
      <c r="A544" s="46">
        <v>61317679</v>
      </c>
      <c r="B544" s="47" t="s">
        <v>16</v>
      </c>
      <c r="C544" s="47" t="s">
        <v>236</v>
      </c>
      <c r="D544" s="47" t="s">
        <v>555</v>
      </c>
      <c r="E544" s="47" t="s">
        <v>414</v>
      </c>
      <c r="F544" s="47" t="s">
        <v>48</v>
      </c>
      <c r="G544" s="47" t="s">
        <v>71</v>
      </c>
      <c r="H544" s="46">
        <v>61317679</v>
      </c>
      <c r="I544" s="48">
        <v>38718</v>
      </c>
      <c r="J544" s="47" t="s">
        <v>638</v>
      </c>
      <c r="K544" s="46">
        <v>0</v>
      </c>
      <c r="L544" s="50">
        <v>0</v>
      </c>
      <c r="M544" s="50">
        <v>0</v>
      </c>
      <c r="N544" s="50">
        <v>0</v>
      </c>
      <c r="O544" s="14">
        <v>3.1E-2</v>
      </c>
      <c r="P544" s="55">
        <f t="shared" si="26"/>
        <v>0</v>
      </c>
      <c r="Q544" s="15">
        <f t="shared" si="27"/>
        <v>0</v>
      </c>
      <c r="R544" s="15">
        <f t="shared" si="28"/>
        <v>0</v>
      </c>
      <c r="X544" s="7"/>
    </row>
    <row r="545" spans="1:24" ht="13.8" x14ac:dyDescent="0.3">
      <c r="A545" s="46">
        <v>68129533</v>
      </c>
      <c r="B545" s="47" t="s">
        <v>16</v>
      </c>
      <c r="C545" s="47" t="s">
        <v>236</v>
      </c>
      <c r="D545" s="47" t="s">
        <v>555</v>
      </c>
      <c r="E545" s="47" t="s">
        <v>414</v>
      </c>
      <c r="F545" s="47" t="s">
        <v>48</v>
      </c>
      <c r="G545" s="47" t="s">
        <v>71</v>
      </c>
      <c r="H545" s="46">
        <v>68129533</v>
      </c>
      <c r="I545" s="48">
        <v>38869</v>
      </c>
      <c r="J545" s="47" t="s">
        <v>638</v>
      </c>
      <c r="K545" s="46">
        <v>0</v>
      </c>
      <c r="L545" s="50">
        <v>0</v>
      </c>
      <c r="M545" s="50">
        <v>0</v>
      </c>
      <c r="N545" s="50">
        <v>0</v>
      </c>
      <c r="O545" s="14">
        <v>3.1E-2</v>
      </c>
      <c r="P545" s="55">
        <f t="shared" si="26"/>
        <v>0</v>
      </c>
      <c r="Q545" s="15">
        <f t="shared" si="27"/>
        <v>0</v>
      </c>
      <c r="R545" s="15">
        <f t="shared" si="28"/>
        <v>0</v>
      </c>
      <c r="X545" s="7"/>
    </row>
    <row r="546" spans="1:24" ht="13.8" x14ac:dyDescent="0.3">
      <c r="A546" s="46">
        <v>71808808</v>
      </c>
      <c r="B546" s="47" t="s">
        <v>16</v>
      </c>
      <c r="C546" s="47" t="s">
        <v>236</v>
      </c>
      <c r="D546" s="47" t="s">
        <v>555</v>
      </c>
      <c r="E546" s="47" t="s">
        <v>414</v>
      </c>
      <c r="F546" s="47" t="s">
        <v>48</v>
      </c>
      <c r="G546" s="47" t="s">
        <v>71</v>
      </c>
      <c r="H546" s="46">
        <v>71808808</v>
      </c>
      <c r="I546" s="48">
        <v>38930</v>
      </c>
      <c r="J546" s="47" t="s">
        <v>638</v>
      </c>
      <c r="K546" s="46">
        <v>0</v>
      </c>
      <c r="L546" s="50">
        <v>0</v>
      </c>
      <c r="M546" s="50">
        <v>0</v>
      </c>
      <c r="N546" s="50">
        <v>0</v>
      </c>
      <c r="O546" s="14">
        <v>3.1E-2</v>
      </c>
      <c r="P546" s="55">
        <f t="shared" si="26"/>
        <v>0</v>
      </c>
      <c r="Q546" s="15">
        <f t="shared" si="27"/>
        <v>0</v>
      </c>
      <c r="R546" s="15">
        <f t="shared" si="28"/>
        <v>0</v>
      </c>
      <c r="X546" s="7"/>
    </row>
    <row r="547" spans="1:24" ht="13.8" x14ac:dyDescent="0.3">
      <c r="A547" s="46">
        <v>84916383</v>
      </c>
      <c r="B547" s="47" t="s">
        <v>16</v>
      </c>
      <c r="C547" s="47" t="s">
        <v>236</v>
      </c>
      <c r="D547" s="47" t="s">
        <v>555</v>
      </c>
      <c r="E547" s="47" t="s">
        <v>414</v>
      </c>
      <c r="F547" s="47" t="s">
        <v>48</v>
      </c>
      <c r="G547" s="47" t="s">
        <v>71</v>
      </c>
      <c r="H547" s="46">
        <v>84916383</v>
      </c>
      <c r="I547" s="48">
        <v>39142</v>
      </c>
      <c r="J547" s="47" t="s">
        <v>638</v>
      </c>
      <c r="K547" s="46">
        <v>1</v>
      </c>
      <c r="L547" s="50">
        <v>12171.81</v>
      </c>
      <c r="M547" s="50">
        <v>4015.92</v>
      </c>
      <c r="N547" s="50">
        <v>8155.89</v>
      </c>
      <c r="O547" s="14">
        <v>3.1E-2</v>
      </c>
      <c r="P547" s="55">
        <f t="shared" si="26"/>
        <v>471.65763749999996</v>
      </c>
      <c r="Q547" s="15">
        <f t="shared" si="27"/>
        <v>4487.5776375000005</v>
      </c>
      <c r="R547" s="15">
        <f t="shared" si="28"/>
        <v>7684.232362499999</v>
      </c>
      <c r="X547" s="7"/>
    </row>
    <row r="548" spans="1:24" ht="13.8" x14ac:dyDescent="0.3">
      <c r="A548" s="46">
        <v>86310587</v>
      </c>
      <c r="B548" s="47" t="s">
        <v>16</v>
      </c>
      <c r="C548" s="47" t="s">
        <v>236</v>
      </c>
      <c r="D548" s="47" t="s">
        <v>555</v>
      </c>
      <c r="E548" s="47" t="s">
        <v>414</v>
      </c>
      <c r="F548" s="47" t="s">
        <v>48</v>
      </c>
      <c r="G548" s="47" t="s">
        <v>71</v>
      </c>
      <c r="H548" s="46">
        <v>86310587</v>
      </c>
      <c r="I548" s="48">
        <v>39264</v>
      </c>
      <c r="J548" s="47" t="s">
        <v>638</v>
      </c>
      <c r="K548" s="46">
        <v>0</v>
      </c>
      <c r="L548" s="50">
        <v>0</v>
      </c>
      <c r="M548" s="50">
        <v>0</v>
      </c>
      <c r="N548" s="50">
        <v>0</v>
      </c>
      <c r="O548" s="14">
        <v>3.1E-2</v>
      </c>
      <c r="P548" s="55">
        <f t="shared" si="26"/>
        <v>0</v>
      </c>
      <c r="Q548" s="15">
        <f t="shared" si="27"/>
        <v>0</v>
      </c>
      <c r="R548" s="15">
        <f t="shared" si="28"/>
        <v>0</v>
      </c>
      <c r="X548" s="7"/>
    </row>
    <row r="549" spans="1:24" ht="13.8" x14ac:dyDescent="0.3">
      <c r="A549" s="46">
        <v>47452300</v>
      </c>
      <c r="B549" s="47" t="s">
        <v>16</v>
      </c>
      <c r="C549" s="47" t="s">
        <v>236</v>
      </c>
      <c r="D549" s="47" t="s">
        <v>555</v>
      </c>
      <c r="E549" s="47" t="s">
        <v>234</v>
      </c>
      <c r="F549" s="47" t="s">
        <v>48</v>
      </c>
      <c r="G549" s="47" t="s">
        <v>71</v>
      </c>
      <c r="H549" s="46">
        <v>47452300</v>
      </c>
      <c r="I549" s="48">
        <v>38169</v>
      </c>
      <c r="J549" s="47" t="s">
        <v>638</v>
      </c>
      <c r="K549" s="46">
        <v>0</v>
      </c>
      <c r="L549" s="50">
        <v>0</v>
      </c>
      <c r="M549" s="50">
        <v>0</v>
      </c>
      <c r="N549" s="50">
        <v>0</v>
      </c>
      <c r="O549" s="14">
        <v>3.1E-2</v>
      </c>
      <c r="P549" s="55">
        <f t="shared" si="26"/>
        <v>0</v>
      </c>
      <c r="Q549" s="15">
        <f t="shared" si="27"/>
        <v>0</v>
      </c>
      <c r="R549" s="15">
        <f t="shared" si="28"/>
        <v>0</v>
      </c>
      <c r="X549" s="7"/>
    </row>
    <row r="550" spans="1:24" ht="13.8" x14ac:dyDescent="0.3">
      <c r="A550" s="46">
        <v>47452311</v>
      </c>
      <c r="B550" s="47" t="s">
        <v>16</v>
      </c>
      <c r="C550" s="47" t="s">
        <v>236</v>
      </c>
      <c r="D550" s="47" t="s">
        <v>555</v>
      </c>
      <c r="E550" s="47" t="s">
        <v>234</v>
      </c>
      <c r="F550" s="47" t="s">
        <v>48</v>
      </c>
      <c r="G550" s="47" t="s">
        <v>71</v>
      </c>
      <c r="H550" s="46">
        <v>47452311</v>
      </c>
      <c r="I550" s="48">
        <v>38169</v>
      </c>
      <c r="J550" s="47" t="s">
        <v>638</v>
      </c>
      <c r="K550" s="46">
        <v>0</v>
      </c>
      <c r="L550" s="50">
        <v>0</v>
      </c>
      <c r="M550" s="50">
        <v>0</v>
      </c>
      <c r="N550" s="50">
        <v>0</v>
      </c>
      <c r="O550" s="14">
        <v>3.1E-2</v>
      </c>
      <c r="P550" s="55">
        <f t="shared" si="26"/>
        <v>0</v>
      </c>
      <c r="Q550" s="15">
        <f t="shared" si="27"/>
        <v>0</v>
      </c>
      <c r="R550" s="15">
        <f t="shared" si="28"/>
        <v>0</v>
      </c>
      <c r="X550" s="7"/>
    </row>
    <row r="551" spans="1:24" ht="13.8" x14ac:dyDescent="0.3">
      <c r="A551" s="46">
        <v>47452312</v>
      </c>
      <c r="B551" s="47" t="s">
        <v>16</v>
      </c>
      <c r="C551" s="47" t="s">
        <v>236</v>
      </c>
      <c r="D551" s="47" t="s">
        <v>555</v>
      </c>
      <c r="E551" s="47" t="s">
        <v>234</v>
      </c>
      <c r="F551" s="47" t="s">
        <v>48</v>
      </c>
      <c r="G551" s="47" t="s">
        <v>71</v>
      </c>
      <c r="H551" s="46">
        <v>47452312</v>
      </c>
      <c r="I551" s="48">
        <v>38169</v>
      </c>
      <c r="J551" s="47" t="s">
        <v>638</v>
      </c>
      <c r="K551" s="46">
        <v>0</v>
      </c>
      <c r="L551" s="50">
        <v>0</v>
      </c>
      <c r="M551" s="50">
        <v>0</v>
      </c>
      <c r="N551" s="50">
        <v>0</v>
      </c>
      <c r="O551" s="14">
        <v>3.1E-2</v>
      </c>
      <c r="P551" s="55">
        <f t="shared" si="26"/>
        <v>0</v>
      </c>
      <c r="Q551" s="15">
        <f t="shared" si="27"/>
        <v>0</v>
      </c>
      <c r="R551" s="15">
        <f t="shared" si="28"/>
        <v>0</v>
      </c>
      <c r="X551" s="7"/>
    </row>
    <row r="552" spans="1:24" ht="13.8" x14ac:dyDescent="0.3">
      <c r="A552" s="46">
        <v>55179864</v>
      </c>
      <c r="B552" s="47" t="s">
        <v>16</v>
      </c>
      <c r="C552" s="47" t="s">
        <v>236</v>
      </c>
      <c r="D552" s="47" t="s">
        <v>555</v>
      </c>
      <c r="E552" s="47" t="s">
        <v>234</v>
      </c>
      <c r="F552" s="47" t="s">
        <v>48</v>
      </c>
      <c r="G552" s="47" t="s">
        <v>71</v>
      </c>
      <c r="H552" s="46">
        <v>55179864</v>
      </c>
      <c r="I552" s="48">
        <v>38473</v>
      </c>
      <c r="J552" s="47" t="s">
        <v>638</v>
      </c>
      <c r="K552" s="46">
        <v>0</v>
      </c>
      <c r="L552" s="50">
        <v>0</v>
      </c>
      <c r="M552" s="50">
        <v>0</v>
      </c>
      <c r="N552" s="50">
        <v>0</v>
      </c>
      <c r="O552" s="14">
        <v>3.1E-2</v>
      </c>
      <c r="P552" s="55">
        <f t="shared" si="26"/>
        <v>0</v>
      </c>
      <c r="Q552" s="15">
        <f t="shared" si="27"/>
        <v>0</v>
      </c>
      <c r="R552" s="15">
        <f t="shared" si="28"/>
        <v>0</v>
      </c>
      <c r="X552" s="7"/>
    </row>
    <row r="553" spans="1:24" ht="13.8" x14ac:dyDescent="0.3">
      <c r="A553" s="46">
        <v>55179877</v>
      </c>
      <c r="B553" s="47" t="s">
        <v>16</v>
      </c>
      <c r="C553" s="47" t="s">
        <v>236</v>
      </c>
      <c r="D553" s="47" t="s">
        <v>555</v>
      </c>
      <c r="E553" s="47" t="s">
        <v>234</v>
      </c>
      <c r="F553" s="47" t="s">
        <v>48</v>
      </c>
      <c r="G553" s="47" t="s">
        <v>71</v>
      </c>
      <c r="H553" s="46">
        <v>55179877</v>
      </c>
      <c r="I553" s="48">
        <v>38473</v>
      </c>
      <c r="J553" s="47" t="s">
        <v>638</v>
      </c>
      <c r="K553" s="46">
        <v>0</v>
      </c>
      <c r="L553" s="50">
        <v>0</v>
      </c>
      <c r="M553" s="50">
        <v>0</v>
      </c>
      <c r="N553" s="50">
        <v>0</v>
      </c>
      <c r="O553" s="14">
        <v>3.1E-2</v>
      </c>
      <c r="P553" s="55">
        <f t="shared" si="26"/>
        <v>0</v>
      </c>
      <c r="Q553" s="15">
        <f t="shared" si="27"/>
        <v>0</v>
      </c>
      <c r="R553" s="15">
        <f t="shared" si="28"/>
        <v>0</v>
      </c>
      <c r="X553" s="7"/>
    </row>
    <row r="554" spans="1:24" ht="13.8" x14ac:dyDescent="0.3">
      <c r="A554" s="46">
        <v>55788126</v>
      </c>
      <c r="B554" s="47" t="s">
        <v>16</v>
      </c>
      <c r="C554" s="47" t="s">
        <v>236</v>
      </c>
      <c r="D554" s="47" t="s">
        <v>555</v>
      </c>
      <c r="E554" s="47" t="s">
        <v>234</v>
      </c>
      <c r="F554" s="47" t="s">
        <v>48</v>
      </c>
      <c r="G554" s="47" t="s">
        <v>71</v>
      </c>
      <c r="H554" s="46">
        <v>55788126</v>
      </c>
      <c r="I554" s="48">
        <v>38353</v>
      </c>
      <c r="J554" s="47" t="s">
        <v>638</v>
      </c>
      <c r="K554" s="46">
        <v>0</v>
      </c>
      <c r="L554" s="50">
        <v>0</v>
      </c>
      <c r="M554" s="50">
        <v>0</v>
      </c>
      <c r="N554" s="50">
        <v>0</v>
      </c>
      <c r="O554" s="14">
        <v>3.1E-2</v>
      </c>
      <c r="P554" s="55">
        <f t="shared" si="26"/>
        <v>0</v>
      </c>
      <c r="Q554" s="15">
        <f t="shared" si="27"/>
        <v>0</v>
      </c>
      <c r="R554" s="15">
        <f t="shared" si="28"/>
        <v>0</v>
      </c>
      <c r="X554" s="7"/>
    </row>
    <row r="555" spans="1:24" ht="13.8" x14ac:dyDescent="0.3">
      <c r="A555" s="46">
        <v>58584844</v>
      </c>
      <c r="B555" s="47" t="s">
        <v>16</v>
      </c>
      <c r="C555" s="47" t="s">
        <v>236</v>
      </c>
      <c r="D555" s="47" t="s">
        <v>555</v>
      </c>
      <c r="E555" s="47" t="s">
        <v>234</v>
      </c>
      <c r="F555" s="47" t="s">
        <v>48</v>
      </c>
      <c r="G555" s="47" t="s">
        <v>71</v>
      </c>
      <c r="H555" s="46">
        <v>58584844</v>
      </c>
      <c r="I555" s="48">
        <v>38626</v>
      </c>
      <c r="J555" s="47" t="s">
        <v>638</v>
      </c>
      <c r="K555" s="46">
        <v>0</v>
      </c>
      <c r="L555" s="50">
        <v>0</v>
      </c>
      <c r="M555" s="50">
        <v>0</v>
      </c>
      <c r="N555" s="50">
        <v>0</v>
      </c>
      <c r="O555" s="14">
        <v>3.1E-2</v>
      </c>
      <c r="P555" s="55">
        <f t="shared" si="26"/>
        <v>0</v>
      </c>
      <c r="Q555" s="15">
        <f t="shared" si="27"/>
        <v>0</v>
      </c>
      <c r="R555" s="15">
        <f t="shared" si="28"/>
        <v>0</v>
      </c>
      <c r="X555" s="7"/>
    </row>
    <row r="556" spans="1:24" ht="13.8" x14ac:dyDescent="0.3">
      <c r="A556" s="46">
        <v>68129521</v>
      </c>
      <c r="B556" s="47" t="s">
        <v>16</v>
      </c>
      <c r="C556" s="47" t="s">
        <v>236</v>
      </c>
      <c r="D556" s="47" t="s">
        <v>555</v>
      </c>
      <c r="E556" s="47" t="s">
        <v>234</v>
      </c>
      <c r="F556" s="47" t="s">
        <v>48</v>
      </c>
      <c r="G556" s="47" t="s">
        <v>71</v>
      </c>
      <c r="H556" s="46">
        <v>68129521</v>
      </c>
      <c r="I556" s="48">
        <v>38869</v>
      </c>
      <c r="J556" s="47" t="s">
        <v>638</v>
      </c>
      <c r="K556" s="46">
        <v>0</v>
      </c>
      <c r="L556" s="50">
        <v>0</v>
      </c>
      <c r="M556" s="50">
        <v>0</v>
      </c>
      <c r="N556" s="50">
        <v>0</v>
      </c>
      <c r="O556" s="14">
        <v>3.1E-2</v>
      </c>
      <c r="P556" s="55">
        <f t="shared" si="26"/>
        <v>0</v>
      </c>
      <c r="Q556" s="15">
        <f t="shared" si="27"/>
        <v>0</v>
      </c>
      <c r="R556" s="15">
        <f t="shared" si="28"/>
        <v>0</v>
      </c>
      <c r="X556" s="7"/>
    </row>
    <row r="557" spans="1:24" ht="13.8" x14ac:dyDescent="0.3">
      <c r="A557" s="46">
        <v>71808794</v>
      </c>
      <c r="B557" s="47" t="s">
        <v>16</v>
      </c>
      <c r="C557" s="47" t="s">
        <v>236</v>
      </c>
      <c r="D557" s="47" t="s">
        <v>555</v>
      </c>
      <c r="E557" s="47" t="s">
        <v>234</v>
      </c>
      <c r="F557" s="47" t="s">
        <v>48</v>
      </c>
      <c r="G557" s="47" t="s">
        <v>71</v>
      </c>
      <c r="H557" s="46">
        <v>71808794</v>
      </c>
      <c r="I557" s="48">
        <v>38930</v>
      </c>
      <c r="J557" s="47" t="s">
        <v>638</v>
      </c>
      <c r="K557" s="46">
        <v>0</v>
      </c>
      <c r="L557" s="50">
        <v>0</v>
      </c>
      <c r="M557" s="50">
        <v>0</v>
      </c>
      <c r="N557" s="50">
        <v>0</v>
      </c>
      <c r="O557" s="14">
        <v>3.1E-2</v>
      </c>
      <c r="P557" s="55">
        <f t="shared" si="26"/>
        <v>0</v>
      </c>
      <c r="Q557" s="15">
        <f t="shared" si="27"/>
        <v>0</v>
      </c>
      <c r="R557" s="15">
        <f t="shared" si="28"/>
        <v>0</v>
      </c>
      <c r="X557" s="7"/>
    </row>
    <row r="558" spans="1:24" ht="13.8" x14ac:dyDescent="0.3">
      <c r="A558" s="46">
        <v>84916371</v>
      </c>
      <c r="B558" s="47" t="s">
        <v>16</v>
      </c>
      <c r="C558" s="47" t="s">
        <v>236</v>
      </c>
      <c r="D558" s="47" t="s">
        <v>555</v>
      </c>
      <c r="E558" s="47" t="s">
        <v>234</v>
      </c>
      <c r="F558" s="47" t="s">
        <v>48</v>
      </c>
      <c r="G558" s="47" t="s">
        <v>71</v>
      </c>
      <c r="H558" s="46">
        <v>84916371</v>
      </c>
      <c r="I558" s="48">
        <v>39142</v>
      </c>
      <c r="J558" s="47" t="s">
        <v>638</v>
      </c>
      <c r="K558" s="46">
        <v>0</v>
      </c>
      <c r="L558" s="50">
        <v>0</v>
      </c>
      <c r="M558" s="50">
        <v>0</v>
      </c>
      <c r="N558" s="50">
        <v>0</v>
      </c>
      <c r="O558" s="14">
        <v>3.1E-2</v>
      </c>
      <c r="P558" s="55">
        <f t="shared" si="26"/>
        <v>0</v>
      </c>
      <c r="Q558" s="15">
        <f t="shared" si="27"/>
        <v>0</v>
      </c>
      <c r="R558" s="15">
        <f t="shared" si="28"/>
        <v>0</v>
      </c>
      <c r="X558" s="7"/>
    </row>
    <row r="559" spans="1:24" ht="13.8" x14ac:dyDescent="0.3">
      <c r="A559" s="46">
        <v>86310575</v>
      </c>
      <c r="B559" s="47" t="s">
        <v>16</v>
      </c>
      <c r="C559" s="47" t="s">
        <v>236</v>
      </c>
      <c r="D559" s="47" t="s">
        <v>555</v>
      </c>
      <c r="E559" s="47" t="s">
        <v>234</v>
      </c>
      <c r="F559" s="47" t="s">
        <v>48</v>
      </c>
      <c r="G559" s="47" t="s">
        <v>71</v>
      </c>
      <c r="H559" s="46">
        <v>86310575</v>
      </c>
      <c r="I559" s="48">
        <v>39264</v>
      </c>
      <c r="J559" s="47" t="s">
        <v>638</v>
      </c>
      <c r="K559" s="46">
        <v>1</v>
      </c>
      <c r="L559" s="50">
        <v>17596.45</v>
      </c>
      <c r="M559" s="50">
        <v>5805.7</v>
      </c>
      <c r="N559" s="50">
        <v>11790.75</v>
      </c>
      <c r="O559" s="14">
        <v>3.1E-2</v>
      </c>
      <c r="P559" s="55">
        <f t="shared" si="26"/>
        <v>681.86243749999994</v>
      </c>
      <c r="Q559" s="15">
        <f t="shared" si="27"/>
        <v>6487.5624374999998</v>
      </c>
      <c r="R559" s="15">
        <f t="shared" si="28"/>
        <v>11108.8875625</v>
      </c>
      <c r="X559" s="7"/>
    </row>
    <row r="560" spans="1:24" ht="13.8" x14ac:dyDescent="0.3">
      <c r="A560" s="46">
        <v>92199848</v>
      </c>
      <c r="B560" s="47" t="s">
        <v>16</v>
      </c>
      <c r="C560" s="47" t="s">
        <v>236</v>
      </c>
      <c r="D560" s="47" t="s">
        <v>555</v>
      </c>
      <c r="E560" s="47" t="s">
        <v>234</v>
      </c>
      <c r="F560" s="47" t="s">
        <v>48</v>
      </c>
      <c r="G560" s="47" t="s">
        <v>71</v>
      </c>
      <c r="H560" s="46">
        <v>92199848</v>
      </c>
      <c r="I560" s="48">
        <v>39173</v>
      </c>
      <c r="J560" s="47" t="s">
        <v>638</v>
      </c>
      <c r="K560" s="46">
        <v>0</v>
      </c>
      <c r="L560" s="50">
        <v>0</v>
      </c>
      <c r="M560" s="50">
        <v>0</v>
      </c>
      <c r="N560" s="50">
        <v>0</v>
      </c>
      <c r="O560" s="14">
        <v>3.1E-2</v>
      </c>
      <c r="P560" s="55">
        <f t="shared" si="26"/>
        <v>0</v>
      </c>
      <c r="Q560" s="15">
        <f t="shared" si="27"/>
        <v>0</v>
      </c>
      <c r="R560" s="15">
        <f t="shared" si="28"/>
        <v>0</v>
      </c>
      <c r="X560" s="7"/>
    </row>
    <row r="561" spans="1:24" ht="13.8" x14ac:dyDescent="0.3">
      <c r="A561" s="46">
        <v>76029400</v>
      </c>
      <c r="B561" s="47" t="s">
        <v>16</v>
      </c>
      <c r="C561" s="47" t="s">
        <v>236</v>
      </c>
      <c r="D561" s="47" t="s">
        <v>555</v>
      </c>
      <c r="E561" s="47" t="s">
        <v>243</v>
      </c>
      <c r="F561" s="47" t="s">
        <v>48</v>
      </c>
      <c r="G561" s="47" t="s">
        <v>71</v>
      </c>
      <c r="H561" s="46">
        <v>76029400</v>
      </c>
      <c r="I561" s="48">
        <v>39114</v>
      </c>
      <c r="J561" s="47" t="s">
        <v>638</v>
      </c>
      <c r="K561" s="46">
        <v>0</v>
      </c>
      <c r="L561" s="50">
        <v>0</v>
      </c>
      <c r="M561" s="50">
        <v>0</v>
      </c>
      <c r="N561" s="50">
        <v>0</v>
      </c>
      <c r="O561" s="14">
        <v>3.1E-2</v>
      </c>
      <c r="P561" s="55">
        <f t="shared" si="26"/>
        <v>0</v>
      </c>
      <c r="Q561" s="15">
        <f t="shared" si="27"/>
        <v>0</v>
      </c>
      <c r="R561" s="15">
        <f t="shared" si="28"/>
        <v>0</v>
      </c>
      <c r="X561" s="7"/>
    </row>
    <row r="562" spans="1:24" ht="13.8" x14ac:dyDescent="0.3">
      <c r="A562" s="46">
        <v>50586331</v>
      </c>
      <c r="B562" s="47" t="s">
        <v>16</v>
      </c>
      <c r="C562" s="47" t="s">
        <v>236</v>
      </c>
      <c r="D562" s="47" t="s">
        <v>555</v>
      </c>
      <c r="E562" s="47" t="s">
        <v>246</v>
      </c>
      <c r="F562" s="47" t="s">
        <v>48</v>
      </c>
      <c r="G562" s="47" t="s">
        <v>71</v>
      </c>
      <c r="H562" s="46">
        <v>50586331</v>
      </c>
      <c r="I562" s="48">
        <v>38322</v>
      </c>
      <c r="J562" s="47" t="s">
        <v>638</v>
      </c>
      <c r="K562" s="46">
        <v>0</v>
      </c>
      <c r="L562" s="50">
        <v>0</v>
      </c>
      <c r="M562" s="50">
        <v>0</v>
      </c>
      <c r="N562" s="50">
        <v>0</v>
      </c>
      <c r="O562" s="14">
        <v>3.1E-2</v>
      </c>
      <c r="P562" s="55">
        <f t="shared" si="26"/>
        <v>0</v>
      </c>
      <c r="Q562" s="15">
        <f t="shared" si="27"/>
        <v>0</v>
      </c>
      <c r="R562" s="15">
        <f t="shared" si="28"/>
        <v>0</v>
      </c>
      <c r="X562" s="7"/>
    </row>
    <row r="563" spans="1:24" ht="13.8" x14ac:dyDescent="0.3">
      <c r="A563" s="46">
        <v>59835392</v>
      </c>
      <c r="B563" s="47" t="s">
        <v>16</v>
      </c>
      <c r="C563" s="47" t="s">
        <v>236</v>
      </c>
      <c r="D563" s="47" t="s">
        <v>555</v>
      </c>
      <c r="E563" s="47" t="s">
        <v>246</v>
      </c>
      <c r="F563" s="47" t="s">
        <v>48</v>
      </c>
      <c r="G563" s="47" t="s">
        <v>71</v>
      </c>
      <c r="H563" s="46">
        <v>59835392</v>
      </c>
      <c r="I563" s="48">
        <v>38657</v>
      </c>
      <c r="J563" s="47" t="s">
        <v>638</v>
      </c>
      <c r="K563" s="46">
        <v>0</v>
      </c>
      <c r="L563" s="50">
        <v>0</v>
      </c>
      <c r="M563" s="50">
        <v>0</v>
      </c>
      <c r="N563" s="50">
        <v>0</v>
      </c>
      <c r="O563" s="14">
        <v>3.1E-2</v>
      </c>
      <c r="P563" s="55">
        <f t="shared" si="26"/>
        <v>0</v>
      </c>
      <c r="Q563" s="15">
        <f t="shared" si="27"/>
        <v>0</v>
      </c>
      <c r="R563" s="15">
        <f t="shared" si="28"/>
        <v>0</v>
      </c>
      <c r="X563" s="7"/>
    </row>
    <row r="564" spans="1:24" ht="13.8" x14ac:dyDescent="0.3">
      <c r="A564" s="46">
        <v>59835393</v>
      </c>
      <c r="B564" s="47" t="s">
        <v>16</v>
      </c>
      <c r="C564" s="47" t="s">
        <v>236</v>
      </c>
      <c r="D564" s="47" t="s">
        <v>555</v>
      </c>
      <c r="E564" s="47" t="s">
        <v>246</v>
      </c>
      <c r="F564" s="47" t="s">
        <v>48</v>
      </c>
      <c r="G564" s="47" t="s">
        <v>71</v>
      </c>
      <c r="H564" s="46">
        <v>59835393</v>
      </c>
      <c r="I564" s="48">
        <v>38657</v>
      </c>
      <c r="J564" s="47" t="s">
        <v>638</v>
      </c>
      <c r="K564" s="46">
        <v>1</v>
      </c>
      <c r="L564" s="50">
        <v>18153.52</v>
      </c>
      <c r="M564" s="50">
        <v>7441.49</v>
      </c>
      <c r="N564" s="50">
        <v>10712.03</v>
      </c>
      <c r="O564" s="14">
        <v>3.1E-2</v>
      </c>
      <c r="P564" s="55">
        <f t="shared" si="26"/>
        <v>703.44889999999998</v>
      </c>
      <c r="Q564" s="15">
        <f t="shared" si="27"/>
        <v>8144.9389000000001</v>
      </c>
      <c r="R564" s="15">
        <f t="shared" si="28"/>
        <v>10008.581099999999</v>
      </c>
      <c r="X564" s="7"/>
    </row>
    <row r="565" spans="1:24" ht="13.8" x14ac:dyDescent="0.3">
      <c r="A565" s="46">
        <v>691641755</v>
      </c>
      <c r="B565" s="47" t="s">
        <v>16</v>
      </c>
      <c r="C565" s="47" t="s">
        <v>236</v>
      </c>
      <c r="D565" s="47" t="s">
        <v>555</v>
      </c>
      <c r="E565" s="47" t="s">
        <v>641</v>
      </c>
      <c r="F565" s="47" t="s">
        <v>48</v>
      </c>
      <c r="G565" s="47" t="s">
        <v>71</v>
      </c>
      <c r="H565" s="46">
        <v>691641755</v>
      </c>
      <c r="I565" s="48">
        <v>27211</v>
      </c>
      <c r="J565" s="47" t="s">
        <v>638</v>
      </c>
      <c r="K565" s="46">
        <v>1</v>
      </c>
      <c r="L565" s="50">
        <v>6800</v>
      </c>
      <c r="M565" s="50">
        <v>6800</v>
      </c>
      <c r="N565" s="50">
        <v>0</v>
      </c>
      <c r="O565" s="14">
        <v>3.1E-2</v>
      </c>
      <c r="P565" s="55">
        <f t="shared" si="26"/>
        <v>263.5</v>
      </c>
      <c r="Q565" s="15">
        <f t="shared" si="27"/>
        <v>7063.5</v>
      </c>
      <c r="R565" s="15">
        <f t="shared" si="28"/>
        <v>-263.5</v>
      </c>
      <c r="X565" s="7"/>
    </row>
    <row r="566" spans="1:24" ht="13.8" x14ac:dyDescent="0.3">
      <c r="A566" s="46">
        <v>51104</v>
      </c>
      <c r="B566" s="47" t="s">
        <v>16</v>
      </c>
      <c r="C566" s="47" t="s">
        <v>236</v>
      </c>
      <c r="D566" s="47" t="s">
        <v>555</v>
      </c>
      <c r="E566" s="47" t="s">
        <v>235</v>
      </c>
      <c r="F566" s="47" t="s">
        <v>48</v>
      </c>
      <c r="G566" s="47" t="s">
        <v>71</v>
      </c>
      <c r="H566" s="46">
        <v>51104</v>
      </c>
      <c r="I566" s="48">
        <v>30133</v>
      </c>
      <c r="J566" s="47" t="s">
        <v>638</v>
      </c>
      <c r="K566" s="46">
        <v>1</v>
      </c>
      <c r="L566" s="50">
        <v>7559.78</v>
      </c>
      <c r="M566" s="50">
        <v>7559.78</v>
      </c>
      <c r="N566" s="50">
        <v>0</v>
      </c>
      <c r="O566" s="14">
        <v>3.1E-2</v>
      </c>
      <c r="P566" s="55">
        <f t="shared" si="26"/>
        <v>292.94147500000003</v>
      </c>
      <c r="Q566" s="15">
        <f t="shared" si="27"/>
        <v>7852.7214749999994</v>
      </c>
      <c r="R566" s="15">
        <f t="shared" si="28"/>
        <v>-292.94147499999963</v>
      </c>
      <c r="X566" s="7"/>
    </row>
    <row r="567" spans="1:24" ht="13.8" x14ac:dyDescent="0.3">
      <c r="A567" s="46">
        <v>51105</v>
      </c>
      <c r="B567" s="47" t="s">
        <v>16</v>
      </c>
      <c r="C567" s="47" t="s">
        <v>236</v>
      </c>
      <c r="D567" s="47" t="s">
        <v>555</v>
      </c>
      <c r="E567" s="47" t="s">
        <v>235</v>
      </c>
      <c r="F567" s="47" t="s">
        <v>48</v>
      </c>
      <c r="G567" s="47" t="s">
        <v>71</v>
      </c>
      <c r="H567" s="46">
        <v>51105</v>
      </c>
      <c r="I567" s="48">
        <v>33786</v>
      </c>
      <c r="J567" s="47" t="s">
        <v>638</v>
      </c>
      <c r="K567" s="46">
        <v>0</v>
      </c>
      <c r="L567" s="50">
        <v>0</v>
      </c>
      <c r="M567" s="50">
        <v>0</v>
      </c>
      <c r="N567" s="50">
        <v>0</v>
      </c>
      <c r="O567" s="14">
        <v>3.1E-2</v>
      </c>
      <c r="P567" s="55">
        <f t="shared" si="26"/>
        <v>0</v>
      </c>
      <c r="Q567" s="15">
        <f t="shared" si="27"/>
        <v>0</v>
      </c>
      <c r="R567" s="15">
        <f t="shared" si="28"/>
        <v>0</v>
      </c>
      <c r="X567" s="7"/>
    </row>
    <row r="568" spans="1:24" ht="13.8" x14ac:dyDescent="0.3">
      <c r="A568" s="46">
        <v>51106</v>
      </c>
      <c r="B568" s="47" t="s">
        <v>16</v>
      </c>
      <c r="C568" s="47" t="s">
        <v>236</v>
      </c>
      <c r="D568" s="47" t="s">
        <v>555</v>
      </c>
      <c r="E568" s="47" t="s">
        <v>235</v>
      </c>
      <c r="F568" s="47" t="s">
        <v>48</v>
      </c>
      <c r="G568" s="47" t="s">
        <v>71</v>
      </c>
      <c r="H568" s="46">
        <v>51106</v>
      </c>
      <c r="I568" s="48">
        <v>33786</v>
      </c>
      <c r="J568" s="47" t="s">
        <v>638</v>
      </c>
      <c r="K568" s="46">
        <v>0</v>
      </c>
      <c r="L568" s="50">
        <v>0</v>
      </c>
      <c r="M568" s="50">
        <v>0</v>
      </c>
      <c r="N568" s="50">
        <v>0</v>
      </c>
      <c r="O568" s="14">
        <v>3.1E-2</v>
      </c>
      <c r="P568" s="55">
        <f t="shared" si="26"/>
        <v>0</v>
      </c>
      <c r="Q568" s="15">
        <f t="shared" si="27"/>
        <v>0</v>
      </c>
      <c r="R568" s="15">
        <f t="shared" si="28"/>
        <v>0</v>
      </c>
      <c r="X568" s="7"/>
    </row>
    <row r="569" spans="1:24" ht="13.8" x14ac:dyDescent="0.3">
      <c r="A569" s="46">
        <v>77171112</v>
      </c>
      <c r="B569" s="47" t="s">
        <v>16</v>
      </c>
      <c r="C569" s="47" t="s">
        <v>236</v>
      </c>
      <c r="D569" s="47" t="s">
        <v>555</v>
      </c>
      <c r="E569" s="47" t="s">
        <v>237</v>
      </c>
      <c r="F569" s="47" t="s">
        <v>48</v>
      </c>
      <c r="G569" s="47" t="s">
        <v>71</v>
      </c>
      <c r="H569" s="46">
        <v>77171112</v>
      </c>
      <c r="I569" s="48">
        <v>39203</v>
      </c>
      <c r="J569" s="47" t="s">
        <v>638</v>
      </c>
      <c r="K569" s="46">
        <v>0</v>
      </c>
      <c r="L569" s="50">
        <v>0</v>
      </c>
      <c r="M569" s="50">
        <v>0</v>
      </c>
      <c r="N569" s="50">
        <v>0</v>
      </c>
      <c r="O569" s="14">
        <v>3.1E-2</v>
      </c>
      <c r="P569" s="55">
        <f t="shared" si="26"/>
        <v>0</v>
      </c>
      <c r="Q569" s="15">
        <f t="shared" si="27"/>
        <v>0</v>
      </c>
      <c r="R569" s="15">
        <f t="shared" si="28"/>
        <v>0</v>
      </c>
      <c r="X569" s="7"/>
    </row>
    <row r="570" spans="1:24" ht="13.8" x14ac:dyDescent="0.3">
      <c r="A570" s="46">
        <v>77171123</v>
      </c>
      <c r="B570" s="47" t="s">
        <v>16</v>
      </c>
      <c r="C570" s="47" t="s">
        <v>236</v>
      </c>
      <c r="D570" s="47" t="s">
        <v>555</v>
      </c>
      <c r="E570" s="47" t="s">
        <v>237</v>
      </c>
      <c r="F570" s="47" t="s">
        <v>48</v>
      </c>
      <c r="G570" s="47" t="s">
        <v>71</v>
      </c>
      <c r="H570" s="46">
        <v>77171123</v>
      </c>
      <c r="I570" s="48">
        <v>39203</v>
      </c>
      <c r="J570" s="47" t="s">
        <v>638</v>
      </c>
      <c r="K570" s="46">
        <v>0</v>
      </c>
      <c r="L570" s="50">
        <v>0</v>
      </c>
      <c r="M570" s="50">
        <v>0</v>
      </c>
      <c r="N570" s="50">
        <v>0</v>
      </c>
      <c r="O570" s="14">
        <v>3.1E-2</v>
      </c>
      <c r="P570" s="55">
        <f t="shared" si="26"/>
        <v>0</v>
      </c>
      <c r="Q570" s="15">
        <f t="shared" si="27"/>
        <v>0</v>
      </c>
      <c r="R570" s="15">
        <f t="shared" si="28"/>
        <v>0</v>
      </c>
      <c r="X570" s="7"/>
    </row>
    <row r="571" spans="1:24" ht="13.8" x14ac:dyDescent="0.3">
      <c r="A571" s="46">
        <v>77171124</v>
      </c>
      <c r="B571" s="47" t="s">
        <v>16</v>
      </c>
      <c r="C571" s="47" t="s">
        <v>236</v>
      </c>
      <c r="D571" s="47" t="s">
        <v>555</v>
      </c>
      <c r="E571" s="47" t="s">
        <v>237</v>
      </c>
      <c r="F571" s="47" t="s">
        <v>48</v>
      </c>
      <c r="G571" s="47" t="s">
        <v>71</v>
      </c>
      <c r="H571" s="46">
        <v>77171124</v>
      </c>
      <c r="I571" s="48">
        <v>39203</v>
      </c>
      <c r="J571" s="47" t="s">
        <v>638</v>
      </c>
      <c r="K571" s="46">
        <v>0</v>
      </c>
      <c r="L571" s="50">
        <v>0</v>
      </c>
      <c r="M571" s="50">
        <v>0</v>
      </c>
      <c r="N571" s="50">
        <v>0</v>
      </c>
      <c r="O571" s="14">
        <v>3.1E-2</v>
      </c>
      <c r="P571" s="55">
        <f t="shared" si="26"/>
        <v>0</v>
      </c>
      <c r="Q571" s="15">
        <f t="shared" si="27"/>
        <v>0</v>
      </c>
      <c r="R571" s="15">
        <f t="shared" si="28"/>
        <v>0</v>
      </c>
      <c r="X571" s="7"/>
    </row>
    <row r="572" spans="1:24" ht="13.8" x14ac:dyDescent="0.3">
      <c r="A572" s="46">
        <v>81639953</v>
      </c>
      <c r="B572" s="47" t="s">
        <v>16</v>
      </c>
      <c r="C572" s="47" t="s">
        <v>236</v>
      </c>
      <c r="D572" s="47" t="s">
        <v>555</v>
      </c>
      <c r="E572" s="47" t="s">
        <v>237</v>
      </c>
      <c r="F572" s="47" t="s">
        <v>48</v>
      </c>
      <c r="G572" s="47" t="s">
        <v>71</v>
      </c>
      <c r="H572" s="46">
        <v>81639953</v>
      </c>
      <c r="I572" s="48">
        <v>39203</v>
      </c>
      <c r="J572" s="47" t="s">
        <v>638</v>
      </c>
      <c r="K572" s="46">
        <v>0</v>
      </c>
      <c r="L572" s="50">
        <v>0</v>
      </c>
      <c r="M572" s="50">
        <v>0</v>
      </c>
      <c r="N572" s="50">
        <v>0</v>
      </c>
      <c r="O572" s="14">
        <v>3.1E-2</v>
      </c>
      <c r="P572" s="55">
        <f t="shared" si="26"/>
        <v>0</v>
      </c>
      <c r="Q572" s="15">
        <f t="shared" si="27"/>
        <v>0</v>
      </c>
      <c r="R572" s="15">
        <f t="shared" si="28"/>
        <v>0</v>
      </c>
      <c r="X572" s="7"/>
    </row>
    <row r="573" spans="1:24" ht="13.8" x14ac:dyDescent="0.3">
      <c r="A573" s="46">
        <v>81639956</v>
      </c>
      <c r="B573" s="47" t="s">
        <v>16</v>
      </c>
      <c r="C573" s="47" t="s">
        <v>236</v>
      </c>
      <c r="D573" s="47" t="s">
        <v>555</v>
      </c>
      <c r="E573" s="47" t="s">
        <v>237</v>
      </c>
      <c r="F573" s="47" t="s">
        <v>48</v>
      </c>
      <c r="G573" s="47" t="s">
        <v>71</v>
      </c>
      <c r="H573" s="46">
        <v>81639956</v>
      </c>
      <c r="I573" s="48">
        <v>39203</v>
      </c>
      <c r="J573" s="47" t="s">
        <v>638</v>
      </c>
      <c r="K573" s="46">
        <v>0</v>
      </c>
      <c r="L573" s="50">
        <v>0</v>
      </c>
      <c r="M573" s="50">
        <v>0</v>
      </c>
      <c r="N573" s="50">
        <v>0</v>
      </c>
      <c r="O573" s="14">
        <v>3.1E-2</v>
      </c>
      <c r="P573" s="55">
        <f t="shared" si="26"/>
        <v>0</v>
      </c>
      <c r="Q573" s="15">
        <f t="shared" si="27"/>
        <v>0</v>
      </c>
      <c r="R573" s="15">
        <f t="shared" si="28"/>
        <v>0</v>
      </c>
      <c r="X573" s="7"/>
    </row>
    <row r="574" spans="1:24" ht="13.8" x14ac:dyDescent="0.3">
      <c r="A574" s="46">
        <v>81639959</v>
      </c>
      <c r="B574" s="47" t="s">
        <v>16</v>
      </c>
      <c r="C574" s="47" t="s">
        <v>236</v>
      </c>
      <c r="D574" s="47" t="s">
        <v>555</v>
      </c>
      <c r="E574" s="47" t="s">
        <v>237</v>
      </c>
      <c r="F574" s="47" t="s">
        <v>48</v>
      </c>
      <c r="G574" s="47" t="s">
        <v>71</v>
      </c>
      <c r="H574" s="46">
        <v>81639959</v>
      </c>
      <c r="I574" s="48">
        <v>39203</v>
      </c>
      <c r="J574" s="47" t="s">
        <v>638</v>
      </c>
      <c r="K574" s="46">
        <v>0</v>
      </c>
      <c r="L574" s="50">
        <v>0</v>
      </c>
      <c r="M574" s="50">
        <v>0</v>
      </c>
      <c r="N574" s="50">
        <v>0</v>
      </c>
      <c r="O574" s="14">
        <v>3.1E-2</v>
      </c>
      <c r="P574" s="55">
        <f t="shared" si="26"/>
        <v>0</v>
      </c>
      <c r="Q574" s="15">
        <f t="shared" si="27"/>
        <v>0</v>
      </c>
      <c r="R574" s="15">
        <f t="shared" si="28"/>
        <v>0</v>
      </c>
      <c r="X574" s="7"/>
    </row>
    <row r="575" spans="1:24" ht="13.8" x14ac:dyDescent="0.3">
      <c r="A575" s="46">
        <v>50586328</v>
      </c>
      <c r="B575" s="47" t="s">
        <v>16</v>
      </c>
      <c r="C575" s="47" t="s">
        <v>236</v>
      </c>
      <c r="D575" s="47" t="s">
        <v>555</v>
      </c>
      <c r="E575" s="47" t="s">
        <v>244</v>
      </c>
      <c r="F575" s="47" t="s">
        <v>48</v>
      </c>
      <c r="G575" s="47" t="s">
        <v>71</v>
      </c>
      <c r="H575" s="46">
        <v>50586328</v>
      </c>
      <c r="I575" s="48">
        <v>38322</v>
      </c>
      <c r="J575" s="47" t="s">
        <v>638</v>
      </c>
      <c r="K575" s="46">
        <v>0</v>
      </c>
      <c r="L575" s="50">
        <v>0</v>
      </c>
      <c r="M575" s="50">
        <v>0</v>
      </c>
      <c r="N575" s="50">
        <v>0</v>
      </c>
      <c r="O575" s="14">
        <v>3.1E-2</v>
      </c>
      <c r="P575" s="55">
        <f t="shared" si="26"/>
        <v>0</v>
      </c>
      <c r="Q575" s="15">
        <f t="shared" si="27"/>
        <v>0</v>
      </c>
      <c r="R575" s="15">
        <f t="shared" si="28"/>
        <v>0</v>
      </c>
      <c r="X575" s="7"/>
    </row>
    <row r="576" spans="1:24" ht="13.8" x14ac:dyDescent="0.3">
      <c r="A576" s="46">
        <v>50586329</v>
      </c>
      <c r="B576" s="47" t="s">
        <v>16</v>
      </c>
      <c r="C576" s="47" t="s">
        <v>236</v>
      </c>
      <c r="D576" s="47" t="s">
        <v>555</v>
      </c>
      <c r="E576" s="47" t="s">
        <v>244</v>
      </c>
      <c r="F576" s="47" t="s">
        <v>48</v>
      </c>
      <c r="G576" s="47" t="s">
        <v>71</v>
      </c>
      <c r="H576" s="46">
        <v>50586329</v>
      </c>
      <c r="I576" s="48">
        <v>38322</v>
      </c>
      <c r="J576" s="47" t="s">
        <v>638</v>
      </c>
      <c r="K576" s="46">
        <v>0</v>
      </c>
      <c r="L576" s="50">
        <v>0</v>
      </c>
      <c r="M576" s="50">
        <v>0</v>
      </c>
      <c r="N576" s="50">
        <v>0</v>
      </c>
      <c r="O576" s="14">
        <v>3.1E-2</v>
      </c>
      <c r="P576" s="55">
        <f t="shared" si="26"/>
        <v>0</v>
      </c>
      <c r="Q576" s="15">
        <f t="shared" si="27"/>
        <v>0</v>
      </c>
      <c r="R576" s="15">
        <f t="shared" si="28"/>
        <v>0</v>
      </c>
      <c r="X576" s="7"/>
    </row>
    <row r="577" spans="1:24" ht="13.8" x14ac:dyDescent="0.3">
      <c r="A577" s="46">
        <v>59835379</v>
      </c>
      <c r="B577" s="47" t="s">
        <v>16</v>
      </c>
      <c r="C577" s="47" t="s">
        <v>236</v>
      </c>
      <c r="D577" s="47" t="s">
        <v>555</v>
      </c>
      <c r="E577" s="47" t="s">
        <v>244</v>
      </c>
      <c r="F577" s="47" t="s">
        <v>48</v>
      </c>
      <c r="G577" s="47" t="s">
        <v>71</v>
      </c>
      <c r="H577" s="46">
        <v>59835379</v>
      </c>
      <c r="I577" s="48">
        <v>38657</v>
      </c>
      <c r="J577" s="47" t="s">
        <v>638</v>
      </c>
      <c r="K577" s="46">
        <v>0</v>
      </c>
      <c r="L577" s="50">
        <v>0</v>
      </c>
      <c r="M577" s="50">
        <v>0</v>
      </c>
      <c r="N577" s="50">
        <v>0</v>
      </c>
      <c r="O577" s="14">
        <v>3.1E-2</v>
      </c>
      <c r="P577" s="55">
        <f t="shared" si="26"/>
        <v>0</v>
      </c>
      <c r="Q577" s="15">
        <f t="shared" si="27"/>
        <v>0</v>
      </c>
      <c r="R577" s="15">
        <f t="shared" si="28"/>
        <v>0</v>
      </c>
      <c r="X577" s="7"/>
    </row>
    <row r="578" spans="1:24" ht="13.8" x14ac:dyDescent="0.3">
      <c r="A578" s="46">
        <v>59835389</v>
      </c>
      <c r="B578" s="47" t="s">
        <v>16</v>
      </c>
      <c r="C578" s="47" t="s">
        <v>236</v>
      </c>
      <c r="D578" s="47" t="s">
        <v>555</v>
      </c>
      <c r="E578" s="47" t="s">
        <v>244</v>
      </c>
      <c r="F578" s="47" t="s">
        <v>48</v>
      </c>
      <c r="G578" s="47" t="s">
        <v>71</v>
      </c>
      <c r="H578" s="46">
        <v>59835389</v>
      </c>
      <c r="I578" s="48">
        <v>38657</v>
      </c>
      <c r="J578" s="47" t="s">
        <v>638</v>
      </c>
      <c r="K578" s="46">
        <v>0</v>
      </c>
      <c r="L578" s="50">
        <v>0</v>
      </c>
      <c r="M578" s="50">
        <v>0</v>
      </c>
      <c r="N578" s="50">
        <v>0</v>
      </c>
      <c r="O578" s="14">
        <v>3.1E-2</v>
      </c>
      <c r="P578" s="55">
        <f t="shared" si="26"/>
        <v>0</v>
      </c>
      <c r="Q578" s="15">
        <f t="shared" si="27"/>
        <v>0</v>
      </c>
      <c r="R578" s="15">
        <f t="shared" si="28"/>
        <v>0</v>
      </c>
      <c r="X578" s="7"/>
    </row>
    <row r="579" spans="1:24" ht="13.8" x14ac:dyDescent="0.3">
      <c r="A579" s="46">
        <v>59835390</v>
      </c>
      <c r="B579" s="47" t="s">
        <v>16</v>
      </c>
      <c r="C579" s="47" t="s">
        <v>236</v>
      </c>
      <c r="D579" s="47" t="s">
        <v>555</v>
      </c>
      <c r="E579" s="47" t="s">
        <v>244</v>
      </c>
      <c r="F579" s="47" t="s">
        <v>48</v>
      </c>
      <c r="G579" s="47" t="s">
        <v>71</v>
      </c>
      <c r="H579" s="46">
        <v>59835390</v>
      </c>
      <c r="I579" s="48">
        <v>38657</v>
      </c>
      <c r="J579" s="47" t="s">
        <v>638</v>
      </c>
      <c r="K579" s="46">
        <v>0</v>
      </c>
      <c r="L579" s="50">
        <v>0</v>
      </c>
      <c r="M579" s="50">
        <v>0</v>
      </c>
      <c r="N579" s="50">
        <v>0</v>
      </c>
      <c r="O579" s="14">
        <v>3.1E-2</v>
      </c>
      <c r="P579" s="55">
        <f t="shared" si="26"/>
        <v>0</v>
      </c>
      <c r="Q579" s="15">
        <f t="shared" si="27"/>
        <v>0</v>
      </c>
      <c r="R579" s="15">
        <f t="shared" si="28"/>
        <v>0</v>
      </c>
      <c r="X579" s="7"/>
    </row>
    <row r="580" spans="1:24" ht="13.8" x14ac:dyDescent="0.3">
      <c r="A580" s="46">
        <v>71808809</v>
      </c>
      <c r="B580" s="47" t="s">
        <v>16</v>
      </c>
      <c r="C580" s="47" t="s">
        <v>236</v>
      </c>
      <c r="D580" s="47" t="s">
        <v>555</v>
      </c>
      <c r="E580" s="47" t="s">
        <v>244</v>
      </c>
      <c r="F580" s="47" t="s">
        <v>48</v>
      </c>
      <c r="G580" s="47" t="s">
        <v>71</v>
      </c>
      <c r="H580" s="46">
        <v>71808809</v>
      </c>
      <c r="I580" s="48">
        <v>38930</v>
      </c>
      <c r="J580" s="47" t="s">
        <v>638</v>
      </c>
      <c r="K580" s="46">
        <v>0</v>
      </c>
      <c r="L580" s="50">
        <v>0</v>
      </c>
      <c r="M580" s="50">
        <v>0</v>
      </c>
      <c r="N580" s="50">
        <v>0</v>
      </c>
      <c r="O580" s="14">
        <v>3.1E-2</v>
      </c>
      <c r="P580" s="55">
        <f t="shared" si="26"/>
        <v>0</v>
      </c>
      <c r="Q580" s="15">
        <f t="shared" si="27"/>
        <v>0</v>
      </c>
      <c r="R580" s="15">
        <f t="shared" si="28"/>
        <v>0</v>
      </c>
      <c r="X580" s="7"/>
    </row>
    <row r="581" spans="1:24" ht="13.8" x14ac:dyDescent="0.3">
      <c r="A581" s="46">
        <v>76030102</v>
      </c>
      <c r="B581" s="47" t="s">
        <v>16</v>
      </c>
      <c r="C581" s="47" t="s">
        <v>236</v>
      </c>
      <c r="D581" s="47" t="s">
        <v>555</v>
      </c>
      <c r="E581" s="47" t="s">
        <v>244</v>
      </c>
      <c r="F581" s="47" t="s">
        <v>48</v>
      </c>
      <c r="G581" s="47" t="s">
        <v>71</v>
      </c>
      <c r="H581" s="46">
        <v>76030102</v>
      </c>
      <c r="I581" s="48">
        <v>39173</v>
      </c>
      <c r="J581" s="47" t="s">
        <v>638</v>
      </c>
      <c r="K581" s="46">
        <v>0</v>
      </c>
      <c r="L581" s="50">
        <v>0</v>
      </c>
      <c r="M581" s="50">
        <v>0</v>
      </c>
      <c r="N581" s="50">
        <v>0</v>
      </c>
      <c r="O581" s="14">
        <v>3.1E-2</v>
      </c>
      <c r="P581" s="55">
        <f t="shared" ref="P581:P644" si="29">L581*(O581/12)*15</f>
        <v>0</v>
      </c>
      <c r="Q581" s="15">
        <f t="shared" si="27"/>
        <v>0</v>
      </c>
      <c r="R581" s="15">
        <f t="shared" si="28"/>
        <v>0</v>
      </c>
      <c r="X581" s="7"/>
    </row>
    <row r="582" spans="1:24" ht="13.8" x14ac:dyDescent="0.3">
      <c r="A582" s="46">
        <v>51728</v>
      </c>
      <c r="B582" s="47" t="s">
        <v>16</v>
      </c>
      <c r="C582" s="47" t="s">
        <v>236</v>
      </c>
      <c r="D582" s="47" t="s">
        <v>555</v>
      </c>
      <c r="E582" s="47" t="s">
        <v>245</v>
      </c>
      <c r="F582" s="47" t="s">
        <v>48</v>
      </c>
      <c r="G582" s="47" t="s">
        <v>71</v>
      </c>
      <c r="H582" s="46">
        <v>51728</v>
      </c>
      <c r="I582" s="48">
        <v>27211</v>
      </c>
      <c r="J582" s="47" t="s">
        <v>638</v>
      </c>
      <c r="K582" s="46">
        <v>0</v>
      </c>
      <c r="L582" s="50">
        <v>0</v>
      </c>
      <c r="M582" s="50">
        <v>0</v>
      </c>
      <c r="N582" s="50">
        <v>0</v>
      </c>
      <c r="O582" s="14">
        <v>3.1E-2</v>
      </c>
      <c r="P582" s="55">
        <f t="shared" si="29"/>
        <v>0</v>
      </c>
      <c r="Q582" s="15">
        <f t="shared" si="27"/>
        <v>0</v>
      </c>
      <c r="R582" s="15">
        <f t="shared" si="28"/>
        <v>0</v>
      </c>
      <c r="X582" s="7"/>
    </row>
    <row r="583" spans="1:24" ht="13.8" x14ac:dyDescent="0.3">
      <c r="A583" s="46">
        <v>47416299</v>
      </c>
      <c r="B583" s="47" t="s">
        <v>16</v>
      </c>
      <c r="C583" s="47" t="s">
        <v>236</v>
      </c>
      <c r="D583" s="47" t="s">
        <v>555</v>
      </c>
      <c r="E583" s="47" t="s">
        <v>245</v>
      </c>
      <c r="F583" s="47" t="s">
        <v>48</v>
      </c>
      <c r="G583" s="47" t="s">
        <v>71</v>
      </c>
      <c r="H583" s="46">
        <v>47416299</v>
      </c>
      <c r="I583" s="48">
        <v>38139</v>
      </c>
      <c r="J583" s="47" t="s">
        <v>638</v>
      </c>
      <c r="K583" s="46">
        <v>0</v>
      </c>
      <c r="L583" s="50">
        <v>0</v>
      </c>
      <c r="M583" s="50">
        <v>0</v>
      </c>
      <c r="N583" s="50">
        <v>0</v>
      </c>
      <c r="O583" s="14">
        <v>3.1E-2</v>
      </c>
      <c r="P583" s="55">
        <f t="shared" si="29"/>
        <v>0</v>
      </c>
      <c r="Q583" s="15">
        <f t="shared" si="27"/>
        <v>0</v>
      </c>
      <c r="R583" s="15">
        <f t="shared" si="28"/>
        <v>0</v>
      </c>
      <c r="X583" s="7"/>
    </row>
    <row r="584" spans="1:24" ht="13.8" x14ac:dyDescent="0.3">
      <c r="A584" s="46">
        <v>47416305</v>
      </c>
      <c r="B584" s="47" t="s">
        <v>16</v>
      </c>
      <c r="C584" s="47" t="s">
        <v>236</v>
      </c>
      <c r="D584" s="47" t="s">
        <v>555</v>
      </c>
      <c r="E584" s="47" t="s">
        <v>245</v>
      </c>
      <c r="F584" s="47" t="s">
        <v>48</v>
      </c>
      <c r="G584" s="47" t="s">
        <v>71</v>
      </c>
      <c r="H584" s="46">
        <v>47416305</v>
      </c>
      <c r="I584" s="48">
        <v>38139</v>
      </c>
      <c r="J584" s="47" t="s">
        <v>638</v>
      </c>
      <c r="K584" s="46">
        <v>0</v>
      </c>
      <c r="L584" s="50">
        <v>0</v>
      </c>
      <c r="M584" s="50">
        <v>0</v>
      </c>
      <c r="N584" s="50">
        <v>0</v>
      </c>
      <c r="O584" s="14">
        <v>3.1E-2</v>
      </c>
      <c r="P584" s="55">
        <f t="shared" si="29"/>
        <v>0</v>
      </c>
      <c r="Q584" s="15">
        <f t="shared" si="27"/>
        <v>0</v>
      </c>
      <c r="R584" s="15">
        <f t="shared" si="28"/>
        <v>0</v>
      </c>
      <c r="X584" s="7"/>
    </row>
    <row r="585" spans="1:24" ht="13.8" x14ac:dyDescent="0.3">
      <c r="A585" s="46">
        <v>50586330</v>
      </c>
      <c r="B585" s="47" t="s">
        <v>16</v>
      </c>
      <c r="C585" s="47" t="s">
        <v>236</v>
      </c>
      <c r="D585" s="47" t="s">
        <v>555</v>
      </c>
      <c r="E585" s="47" t="s">
        <v>245</v>
      </c>
      <c r="F585" s="47" t="s">
        <v>48</v>
      </c>
      <c r="G585" s="47" t="s">
        <v>71</v>
      </c>
      <c r="H585" s="46">
        <v>50586330</v>
      </c>
      <c r="I585" s="48">
        <v>38322</v>
      </c>
      <c r="J585" s="47" t="s">
        <v>638</v>
      </c>
      <c r="K585" s="46">
        <v>0</v>
      </c>
      <c r="L585" s="50">
        <v>0</v>
      </c>
      <c r="M585" s="50">
        <v>0</v>
      </c>
      <c r="N585" s="50">
        <v>0</v>
      </c>
      <c r="O585" s="14">
        <v>3.1E-2</v>
      </c>
      <c r="P585" s="55">
        <f t="shared" si="29"/>
        <v>0</v>
      </c>
      <c r="Q585" s="15">
        <f t="shared" si="27"/>
        <v>0</v>
      </c>
      <c r="R585" s="15">
        <f t="shared" si="28"/>
        <v>0</v>
      </c>
      <c r="X585" s="7"/>
    </row>
    <row r="586" spans="1:24" ht="13.8" x14ac:dyDescent="0.3">
      <c r="A586" s="46">
        <v>55788138</v>
      </c>
      <c r="B586" s="47" t="s">
        <v>16</v>
      </c>
      <c r="C586" s="47" t="s">
        <v>236</v>
      </c>
      <c r="D586" s="47" t="s">
        <v>555</v>
      </c>
      <c r="E586" s="47" t="s">
        <v>245</v>
      </c>
      <c r="F586" s="47" t="s">
        <v>48</v>
      </c>
      <c r="G586" s="47" t="s">
        <v>71</v>
      </c>
      <c r="H586" s="46">
        <v>55788138</v>
      </c>
      <c r="I586" s="48">
        <v>38353</v>
      </c>
      <c r="J586" s="47" t="s">
        <v>638</v>
      </c>
      <c r="K586" s="46">
        <v>0</v>
      </c>
      <c r="L586" s="50">
        <v>0</v>
      </c>
      <c r="M586" s="50">
        <v>0</v>
      </c>
      <c r="N586" s="50">
        <v>0</v>
      </c>
      <c r="O586" s="14">
        <v>3.1E-2</v>
      </c>
      <c r="P586" s="55">
        <f t="shared" si="29"/>
        <v>0</v>
      </c>
      <c r="Q586" s="15">
        <f t="shared" si="27"/>
        <v>0</v>
      </c>
      <c r="R586" s="15">
        <f t="shared" si="28"/>
        <v>0</v>
      </c>
      <c r="X586" s="7"/>
    </row>
    <row r="587" spans="1:24" ht="13.8" x14ac:dyDescent="0.3">
      <c r="A587" s="46">
        <v>59835391</v>
      </c>
      <c r="B587" s="47" t="s">
        <v>16</v>
      </c>
      <c r="C587" s="47" t="s">
        <v>236</v>
      </c>
      <c r="D587" s="47" t="s">
        <v>555</v>
      </c>
      <c r="E587" s="47" t="s">
        <v>245</v>
      </c>
      <c r="F587" s="47" t="s">
        <v>48</v>
      </c>
      <c r="G587" s="47" t="s">
        <v>71</v>
      </c>
      <c r="H587" s="46">
        <v>59835391</v>
      </c>
      <c r="I587" s="48">
        <v>38657</v>
      </c>
      <c r="J587" s="47" t="s">
        <v>638</v>
      </c>
      <c r="K587" s="46">
        <v>1</v>
      </c>
      <c r="L587" s="50">
        <v>141588.44</v>
      </c>
      <c r="M587" s="50">
        <v>58039.96</v>
      </c>
      <c r="N587" s="50">
        <v>83548.479999999996</v>
      </c>
      <c r="O587" s="14">
        <v>3.1E-2</v>
      </c>
      <c r="P587" s="55">
        <f t="shared" si="29"/>
        <v>5486.5520499999993</v>
      </c>
      <c r="Q587" s="15">
        <f t="shared" si="27"/>
        <v>63526.512049999998</v>
      </c>
      <c r="R587" s="15">
        <f t="shared" si="28"/>
        <v>78061.927950000012</v>
      </c>
      <c r="X587" s="7"/>
    </row>
    <row r="588" spans="1:24" ht="13.8" x14ac:dyDescent="0.3">
      <c r="A588" s="46">
        <v>62156176</v>
      </c>
      <c r="B588" s="47" t="s">
        <v>16</v>
      </c>
      <c r="C588" s="47" t="s">
        <v>236</v>
      </c>
      <c r="D588" s="47" t="s">
        <v>555</v>
      </c>
      <c r="E588" s="47" t="s">
        <v>245</v>
      </c>
      <c r="F588" s="47" t="s">
        <v>48</v>
      </c>
      <c r="G588" s="47" t="s">
        <v>71</v>
      </c>
      <c r="H588" s="46">
        <v>62156176</v>
      </c>
      <c r="I588" s="48">
        <v>38657</v>
      </c>
      <c r="J588" s="47" t="s">
        <v>638</v>
      </c>
      <c r="K588" s="46">
        <v>1</v>
      </c>
      <c r="L588" s="50">
        <v>53543</v>
      </c>
      <c r="M588" s="50">
        <v>21948.36</v>
      </c>
      <c r="N588" s="50">
        <v>31594.639999999999</v>
      </c>
      <c r="O588" s="14">
        <v>3.1E-2</v>
      </c>
      <c r="P588" s="55">
        <f t="shared" si="29"/>
        <v>2074.7912499999998</v>
      </c>
      <c r="Q588" s="15">
        <f t="shared" si="27"/>
        <v>24023.151249999999</v>
      </c>
      <c r="R588" s="15">
        <f t="shared" si="28"/>
        <v>29519.848750000001</v>
      </c>
      <c r="X588" s="7"/>
    </row>
    <row r="589" spans="1:24" ht="13.8" x14ac:dyDescent="0.3">
      <c r="A589" s="46">
        <v>62156188</v>
      </c>
      <c r="B589" s="47" t="s">
        <v>16</v>
      </c>
      <c r="C589" s="47" t="s">
        <v>236</v>
      </c>
      <c r="D589" s="47" t="s">
        <v>555</v>
      </c>
      <c r="E589" s="47" t="s">
        <v>245</v>
      </c>
      <c r="F589" s="47" t="s">
        <v>48</v>
      </c>
      <c r="G589" s="47" t="s">
        <v>71</v>
      </c>
      <c r="H589" s="46">
        <v>62156188</v>
      </c>
      <c r="I589" s="48">
        <v>38657</v>
      </c>
      <c r="J589" s="47" t="s">
        <v>638</v>
      </c>
      <c r="K589" s="46">
        <v>0</v>
      </c>
      <c r="L589" s="50">
        <v>0</v>
      </c>
      <c r="M589" s="50">
        <v>0</v>
      </c>
      <c r="N589" s="50">
        <v>0</v>
      </c>
      <c r="O589" s="14">
        <v>3.1E-2</v>
      </c>
      <c r="P589" s="55">
        <f t="shared" si="29"/>
        <v>0</v>
      </c>
      <c r="Q589" s="15">
        <f t="shared" si="27"/>
        <v>0</v>
      </c>
      <c r="R589" s="15">
        <f t="shared" si="28"/>
        <v>0</v>
      </c>
      <c r="X589" s="7"/>
    </row>
    <row r="590" spans="1:24" ht="13.8" x14ac:dyDescent="0.3">
      <c r="A590" s="46">
        <v>691641748</v>
      </c>
      <c r="B590" s="47" t="s">
        <v>16</v>
      </c>
      <c r="C590" s="47" t="s">
        <v>236</v>
      </c>
      <c r="D590" s="47" t="s">
        <v>566</v>
      </c>
      <c r="E590" s="47" t="s">
        <v>278</v>
      </c>
      <c r="F590" s="47" t="s">
        <v>48</v>
      </c>
      <c r="G590" s="47" t="s">
        <v>71</v>
      </c>
      <c r="H590" s="46">
        <v>691641748</v>
      </c>
      <c r="I590" s="48">
        <v>30498</v>
      </c>
      <c r="J590" s="47" t="s">
        <v>638</v>
      </c>
      <c r="K590" s="46">
        <v>0</v>
      </c>
      <c r="L590" s="50">
        <v>5440</v>
      </c>
      <c r="M590" s="50">
        <v>5440</v>
      </c>
      <c r="N590" s="50">
        <v>0</v>
      </c>
      <c r="O590" s="14">
        <v>3.1E-2</v>
      </c>
      <c r="P590" s="55">
        <f t="shared" si="29"/>
        <v>210.79999999999998</v>
      </c>
      <c r="Q590" s="15">
        <f t="shared" si="27"/>
        <v>5650.8</v>
      </c>
      <c r="R590" s="15">
        <f t="shared" si="28"/>
        <v>-210.80000000000018</v>
      </c>
      <c r="X590" s="7"/>
    </row>
    <row r="591" spans="1:24" ht="13.8" x14ac:dyDescent="0.3">
      <c r="A591" s="46">
        <v>818400</v>
      </c>
      <c r="B591" s="47" t="s">
        <v>16</v>
      </c>
      <c r="C591" s="47" t="s">
        <v>17</v>
      </c>
      <c r="D591" s="47" t="s">
        <v>516</v>
      </c>
      <c r="E591" s="47" t="s">
        <v>70</v>
      </c>
      <c r="F591" s="47" t="s">
        <v>48</v>
      </c>
      <c r="G591" s="47" t="s">
        <v>71</v>
      </c>
      <c r="H591" s="46">
        <v>818400</v>
      </c>
      <c r="I591" s="48">
        <v>37073</v>
      </c>
      <c r="J591" s="47" t="s">
        <v>638</v>
      </c>
      <c r="K591" s="46">
        <v>0</v>
      </c>
      <c r="L591" s="50">
        <v>0</v>
      </c>
      <c r="M591" s="50">
        <v>0</v>
      </c>
      <c r="N591" s="50">
        <v>0</v>
      </c>
      <c r="O591" s="14">
        <v>3.1E-2</v>
      </c>
      <c r="P591" s="55">
        <f t="shared" si="29"/>
        <v>0</v>
      </c>
      <c r="Q591" s="15">
        <f t="shared" si="27"/>
        <v>0</v>
      </c>
      <c r="R591" s="15">
        <f t="shared" si="28"/>
        <v>0</v>
      </c>
      <c r="X591" s="7"/>
    </row>
    <row r="592" spans="1:24" ht="13.8" x14ac:dyDescent="0.3">
      <c r="A592" s="46">
        <v>818391</v>
      </c>
      <c r="B592" s="47" t="s">
        <v>16</v>
      </c>
      <c r="C592" s="47" t="s">
        <v>17</v>
      </c>
      <c r="D592" s="47" t="s">
        <v>516</v>
      </c>
      <c r="E592" s="47" t="s">
        <v>70</v>
      </c>
      <c r="F592" s="47" t="s">
        <v>48</v>
      </c>
      <c r="G592" s="47" t="s">
        <v>71</v>
      </c>
      <c r="H592" s="46">
        <v>818391</v>
      </c>
      <c r="I592" s="48">
        <v>33420</v>
      </c>
      <c r="J592" s="47" t="s">
        <v>638</v>
      </c>
      <c r="K592" s="46">
        <v>0</v>
      </c>
      <c r="L592" s="50">
        <v>0</v>
      </c>
      <c r="M592" s="50">
        <v>0</v>
      </c>
      <c r="N592" s="50">
        <v>0</v>
      </c>
      <c r="O592" s="14">
        <v>3.1E-2</v>
      </c>
      <c r="P592" s="55">
        <f t="shared" si="29"/>
        <v>0</v>
      </c>
      <c r="Q592" s="15">
        <f t="shared" si="27"/>
        <v>0</v>
      </c>
      <c r="R592" s="15">
        <f t="shared" si="28"/>
        <v>0</v>
      </c>
      <c r="X592" s="7"/>
    </row>
    <row r="593" spans="1:24" ht="13.8" x14ac:dyDescent="0.3">
      <c r="A593" s="46">
        <v>818392</v>
      </c>
      <c r="B593" s="47" t="s">
        <v>16</v>
      </c>
      <c r="C593" s="47" t="s">
        <v>17</v>
      </c>
      <c r="D593" s="47" t="s">
        <v>516</v>
      </c>
      <c r="E593" s="47" t="s">
        <v>70</v>
      </c>
      <c r="F593" s="47" t="s">
        <v>48</v>
      </c>
      <c r="G593" s="47" t="s">
        <v>71</v>
      </c>
      <c r="H593" s="46">
        <v>818392</v>
      </c>
      <c r="I593" s="48">
        <v>33420</v>
      </c>
      <c r="J593" s="47" t="s">
        <v>638</v>
      </c>
      <c r="K593" s="46">
        <v>0</v>
      </c>
      <c r="L593" s="50">
        <v>0</v>
      </c>
      <c r="M593" s="50">
        <v>0</v>
      </c>
      <c r="N593" s="50">
        <v>0</v>
      </c>
      <c r="O593" s="14">
        <v>3.1E-2</v>
      </c>
      <c r="P593" s="55">
        <f t="shared" si="29"/>
        <v>0</v>
      </c>
      <c r="Q593" s="15">
        <f t="shared" si="27"/>
        <v>0</v>
      </c>
      <c r="R593" s="15">
        <f t="shared" si="28"/>
        <v>0</v>
      </c>
      <c r="X593" s="7"/>
    </row>
    <row r="594" spans="1:24" ht="13.8" x14ac:dyDescent="0.3">
      <c r="A594" s="46">
        <v>818393</v>
      </c>
      <c r="B594" s="47" t="s">
        <v>16</v>
      </c>
      <c r="C594" s="47" t="s">
        <v>17</v>
      </c>
      <c r="D594" s="47" t="s">
        <v>516</v>
      </c>
      <c r="E594" s="47" t="s">
        <v>70</v>
      </c>
      <c r="F594" s="47" t="s">
        <v>48</v>
      </c>
      <c r="G594" s="47" t="s">
        <v>71</v>
      </c>
      <c r="H594" s="46">
        <v>818393</v>
      </c>
      <c r="I594" s="48">
        <v>33420</v>
      </c>
      <c r="J594" s="47" t="s">
        <v>638</v>
      </c>
      <c r="K594" s="46">
        <v>0</v>
      </c>
      <c r="L594" s="50">
        <v>0</v>
      </c>
      <c r="M594" s="50">
        <v>0</v>
      </c>
      <c r="N594" s="50">
        <v>0</v>
      </c>
      <c r="O594" s="14">
        <v>3.1E-2</v>
      </c>
      <c r="P594" s="55">
        <f t="shared" si="29"/>
        <v>0</v>
      </c>
      <c r="Q594" s="15">
        <f t="shared" si="27"/>
        <v>0</v>
      </c>
      <c r="R594" s="15">
        <f t="shared" si="28"/>
        <v>0</v>
      </c>
      <c r="X594" s="7"/>
    </row>
    <row r="595" spans="1:24" ht="13.8" x14ac:dyDescent="0.3">
      <c r="A595" s="46">
        <v>818394</v>
      </c>
      <c r="B595" s="47" t="s">
        <v>16</v>
      </c>
      <c r="C595" s="47" t="s">
        <v>17</v>
      </c>
      <c r="D595" s="47" t="s">
        <v>516</v>
      </c>
      <c r="E595" s="47" t="s">
        <v>70</v>
      </c>
      <c r="F595" s="47" t="s">
        <v>48</v>
      </c>
      <c r="G595" s="47" t="s">
        <v>71</v>
      </c>
      <c r="H595" s="46">
        <v>818394</v>
      </c>
      <c r="I595" s="48">
        <v>33420</v>
      </c>
      <c r="J595" s="47" t="s">
        <v>638</v>
      </c>
      <c r="K595" s="46">
        <v>0</v>
      </c>
      <c r="L595" s="50">
        <v>0</v>
      </c>
      <c r="M595" s="50">
        <v>0</v>
      </c>
      <c r="N595" s="50">
        <v>0</v>
      </c>
      <c r="O595" s="14">
        <v>3.1E-2</v>
      </c>
      <c r="P595" s="55">
        <f t="shared" si="29"/>
        <v>0</v>
      </c>
      <c r="Q595" s="15">
        <f t="shared" si="27"/>
        <v>0</v>
      </c>
      <c r="R595" s="15">
        <f t="shared" si="28"/>
        <v>0</v>
      </c>
      <c r="X595" s="7"/>
    </row>
    <row r="596" spans="1:24" ht="13.8" x14ac:dyDescent="0.3">
      <c r="A596" s="46">
        <v>818395</v>
      </c>
      <c r="B596" s="47" t="s">
        <v>16</v>
      </c>
      <c r="C596" s="47" t="s">
        <v>17</v>
      </c>
      <c r="D596" s="47" t="s">
        <v>516</v>
      </c>
      <c r="E596" s="47" t="s">
        <v>70</v>
      </c>
      <c r="F596" s="47" t="s">
        <v>48</v>
      </c>
      <c r="G596" s="47" t="s">
        <v>71</v>
      </c>
      <c r="H596" s="46">
        <v>818395</v>
      </c>
      <c r="I596" s="48">
        <v>33786</v>
      </c>
      <c r="J596" s="47" t="s">
        <v>638</v>
      </c>
      <c r="K596" s="46">
        <v>0</v>
      </c>
      <c r="L596" s="50">
        <v>0</v>
      </c>
      <c r="M596" s="50">
        <v>0</v>
      </c>
      <c r="N596" s="50">
        <v>0</v>
      </c>
      <c r="O596" s="14">
        <v>3.1E-2</v>
      </c>
      <c r="P596" s="55">
        <f t="shared" si="29"/>
        <v>0</v>
      </c>
      <c r="Q596" s="15">
        <f t="shared" si="27"/>
        <v>0</v>
      </c>
      <c r="R596" s="15">
        <f t="shared" si="28"/>
        <v>0</v>
      </c>
      <c r="X596" s="7"/>
    </row>
    <row r="597" spans="1:24" ht="13.8" x14ac:dyDescent="0.3">
      <c r="A597" s="46">
        <v>818396</v>
      </c>
      <c r="B597" s="47" t="s">
        <v>16</v>
      </c>
      <c r="C597" s="47" t="s">
        <v>17</v>
      </c>
      <c r="D597" s="47" t="s">
        <v>516</v>
      </c>
      <c r="E597" s="47" t="s">
        <v>70</v>
      </c>
      <c r="F597" s="47" t="s">
        <v>48</v>
      </c>
      <c r="G597" s="47" t="s">
        <v>71</v>
      </c>
      <c r="H597" s="46">
        <v>818396</v>
      </c>
      <c r="I597" s="48">
        <v>36342</v>
      </c>
      <c r="J597" s="47" t="s">
        <v>638</v>
      </c>
      <c r="K597" s="46">
        <v>0</v>
      </c>
      <c r="L597" s="50">
        <v>0</v>
      </c>
      <c r="M597" s="50">
        <v>0</v>
      </c>
      <c r="N597" s="50">
        <v>0</v>
      </c>
      <c r="O597" s="14">
        <v>3.1E-2</v>
      </c>
      <c r="P597" s="55">
        <f t="shared" si="29"/>
        <v>0</v>
      </c>
      <c r="Q597" s="15">
        <f t="shared" si="27"/>
        <v>0</v>
      </c>
      <c r="R597" s="15">
        <f t="shared" si="28"/>
        <v>0</v>
      </c>
      <c r="X597" s="7"/>
    </row>
    <row r="598" spans="1:24" ht="13.8" x14ac:dyDescent="0.3">
      <c r="A598" s="46">
        <v>818397</v>
      </c>
      <c r="B598" s="47" t="s">
        <v>16</v>
      </c>
      <c r="C598" s="47" t="s">
        <v>17</v>
      </c>
      <c r="D598" s="47" t="s">
        <v>516</v>
      </c>
      <c r="E598" s="47" t="s">
        <v>70</v>
      </c>
      <c r="F598" s="47" t="s">
        <v>48</v>
      </c>
      <c r="G598" s="47" t="s">
        <v>71</v>
      </c>
      <c r="H598" s="46">
        <v>818397</v>
      </c>
      <c r="I598" s="48">
        <v>37073</v>
      </c>
      <c r="J598" s="47" t="s">
        <v>638</v>
      </c>
      <c r="K598" s="46">
        <v>0</v>
      </c>
      <c r="L598" s="50">
        <v>0</v>
      </c>
      <c r="M598" s="50">
        <v>0</v>
      </c>
      <c r="N598" s="50">
        <v>0</v>
      </c>
      <c r="O598" s="14">
        <v>3.1E-2</v>
      </c>
      <c r="P598" s="55">
        <f t="shared" si="29"/>
        <v>0</v>
      </c>
      <c r="Q598" s="15">
        <f t="shared" si="27"/>
        <v>0</v>
      </c>
      <c r="R598" s="15">
        <f t="shared" si="28"/>
        <v>0</v>
      </c>
      <c r="X598" s="7"/>
    </row>
    <row r="599" spans="1:24" ht="13.8" x14ac:dyDescent="0.3">
      <c r="A599" s="46">
        <v>818398</v>
      </c>
      <c r="B599" s="47" t="s">
        <v>16</v>
      </c>
      <c r="C599" s="47" t="s">
        <v>17</v>
      </c>
      <c r="D599" s="47" t="s">
        <v>516</v>
      </c>
      <c r="E599" s="47" t="s">
        <v>70</v>
      </c>
      <c r="F599" s="47" t="s">
        <v>48</v>
      </c>
      <c r="G599" s="47" t="s">
        <v>71</v>
      </c>
      <c r="H599" s="46">
        <v>818398</v>
      </c>
      <c r="I599" s="48">
        <v>37073</v>
      </c>
      <c r="J599" s="47" t="s">
        <v>638</v>
      </c>
      <c r="K599" s="46">
        <v>0</v>
      </c>
      <c r="L599" s="50">
        <v>0</v>
      </c>
      <c r="M599" s="50">
        <v>0</v>
      </c>
      <c r="N599" s="50">
        <v>0</v>
      </c>
      <c r="O599" s="14">
        <v>3.1E-2</v>
      </c>
      <c r="P599" s="55">
        <f t="shared" si="29"/>
        <v>0</v>
      </c>
      <c r="Q599" s="15">
        <f t="shared" si="27"/>
        <v>0</v>
      </c>
      <c r="R599" s="15">
        <f t="shared" si="28"/>
        <v>0</v>
      </c>
      <c r="X599" s="7"/>
    </row>
    <row r="600" spans="1:24" ht="13.8" x14ac:dyDescent="0.3">
      <c r="A600" s="46">
        <v>818399</v>
      </c>
      <c r="B600" s="47" t="s">
        <v>16</v>
      </c>
      <c r="C600" s="47" t="s">
        <v>17</v>
      </c>
      <c r="D600" s="47" t="s">
        <v>516</v>
      </c>
      <c r="E600" s="47" t="s">
        <v>70</v>
      </c>
      <c r="F600" s="47" t="s">
        <v>48</v>
      </c>
      <c r="G600" s="47" t="s">
        <v>71</v>
      </c>
      <c r="H600" s="46">
        <v>818399</v>
      </c>
      <c r="I600" s="48">
        <v>37073</v>
      </c>
      <c r="J600" s="47" t="s">
        <v>638</v>
      </c>
      <c r="K600" s="46">
        <v>0</v>
      </c>
      <c r="L600" s="50">
        <v>0</v>
      </c>
      <c r="M600" s="50">
        <v>0</v>
      </c>
      <c r="N600" s="50">
        <v>0</v>
      </c>
      <c r="O600" s="14">
        <v>3.1E-2</v>
      </c>
      <c r="P600" s="55">
        <f t="shared" si="29"/>
        <v>0</v>
      </c>
      <c r="Q600" s="15">
        <f t="shared" si="27"/>
        <v>0</v>
      </c>
      <c r="R600" s="15">
        <f t="shared" si="28"/>
        <v>0</v>
      </c>
      <c r="X600" s="7"/>
    </row>
    <row r="601" spans="1:24" ht="13.8" x14ac:dyDescent="0.3">
      <c r="A601" s="46">
        <v>818401</v>
      </c>
      <c r="B601" s="47" t="s">
        <v>16</v>
      </c>
      <c r="C601" s="47" t="s">
        <v>17</v>
      </c>
      <c r="D601" s="47" t="s">
        <v>516</v>
      </c>
      <c r="E601" s="47" t="s">
        <v>70</v>
      </c>
      <c r="F601" s="47" t="s">
        <v>48</v>
      </c>
      <c r="G601" s="47" t="s">
        <v>71</v>
      </c>
      <c r="H601" s="46">
        <v>818401</v>
      </c>
      <c r="I601" s="48">
        <v>37073</v>
      </c>
      <c r="J601" s="47" t="s">
        <v>638</v>
      </c>
      <c r="K601" s="46">
        <v>0</v>
      </c>
      <c r="L601" s="50">
        <v>0</v>
      </c>
      <c r="M601" s="50">
        <v>0</v>
      </c>
      <c r="N601" s="50">
        <v>0</v>
      </c>
      <c r="O601" s="14">
        <v>3.1E-2</v>
      </c>
      <c r="P601" s="55">
        <f t="shared" si="29"/>
        <v>0</v>
      </c>
      <c r="Q601" s="15">
        <f t="shared" si="27"/>
        <v>0</v>
      </c>
      <c r="R601" s="15">
        <f t="shared" si="28"/>
        <v>0</v>
      </c>
      <c r="X601" s="7"/>
    </row>
    <row r="602" spans="1:24" ht="13.8" x14ac:dyDescent="0.3">
      <c r="A602" s="46">
        <v>818402</v>
      </c>
      <c r="B602" s="47" t="s">
        <v>16</v>
      </c>
      <c r="C602" s="47" t="s">
        <v>17</v>
      </c>
      <c r="D602" s="47" t="s">
        <v>516</v>
      </c>
      <c r="E602" s="47" t="s">
        <v>70</v>
      </c>
      <c r="F602" s="47" t="s">
        <v>48</v>
      </c>
      <c r="G602" s="47" t="s">
        <v>71</v>
      </c>
      <c r="H602" s="46">
        <v>818402</v>
      </c>
      <c r="I602" s="48">
        <v>37073</v>
      </c>
      <c r="J602" s="47" t="s">
        <v>638</v>
      </c>
      <c r="K602" s="46">
        <v>0</v>
      </c>
      <c r="L602" s="50">
        <v>0</v>
      </c>
      <c r="M602" s="50">
        <v>0</v>
      </c>
      <c r="N602" s="50">
        <v>0</v>
      </c>
      <c r="O602" s="14">
        <v>3.1E-2</v>
      </c>
      <c r="P602" s="55">
        <f t="shared" si="29"/>
        <v>0</v>
      </c>
      <c r="Q602" s="15">
        <f t="shared" ref="Q602:Q665" si="30">M602+P602</f>
        <v>0</v>
      </c>
      <c r="R602" s="15">
        <f t="shared" ref="R602:R665" si="31">L602-Q602</f>
        <v>0</v>
      </c>
      <c r="X602" s="7"/>
    </row>
    <row r="603" spans="1:24" ht="13.8" x14ac:dyDescent="0.3">
      <c r="A603" s="46">
        <v>15561348</v>
      </c>
      <c r="B603" s="47" t="s">
        <v>16</v>
      </c>
      <c r="C603" s="47" t="s">
        <v>17</v>
      </c>
      <c r="D603" s="47" t="s">
        <v>516</v>
      </c>
      <c r="E603" s="47" t="s">
        <v>70</v>
      </c>
      <c r="F603" s="47" t="s">
        <v>48</v>
      </c>
      <c r="G603" s="47" t="s">
        <v>71</v>
      </c>
      <c r="H603" s="46">
        <v>15561348</v>
      </c>
      <c r="I603" s="48">
        <v>37377</v>
      </c>
      <c r="J603" s="47" t="s">
        <v>638</v>
      </c>
      <c r="K603" s="46">
        <v>0</v>
      </c>
      <c r="L603" s="50">
        <v>0</v>
      </c>
      <c r="M603" s="50">
        <v>0</v>
      </c>
      <c r="N603" s="50">
        <v>0</v>
      </c>
      <c r="O603" s="14">
        <v>3.1E-2</v>
      </c>
      <c r="P603" s="55">
        <f t="shared" si="29"/>
        <v>0</v>
      </c>
      <c r="Q603" s="15">
        <f t="shared" si="30"/>
        <v>0</v>
      </c>
      <c r="R603" s="15">
        <f t="shared" si="31"/>
        <v>0</v>
      </c>
      <c r="X603" s="7"/>
    </row>
    <row r="604" spans="1:24" ht="13.8" x14ac:dyDescent="0.3">
      <c r="A604" s="46">
        <v>19393065</v>
      </c>
      <c r="B604" s="47" t="s">
        <v>16</v>
      </c>
      <c r="C604" s="47" t="s">
        <v>17</v>
      </c>
      <c r="D604" s="47" t="s">
        <v>516</v>
      </c>
      <c r="E604" s="47" t="s">
        <v>70</v>
      </c>
      <c r="F604" s="47" t="s">
        <v>48</v>
      </c>
      <c r="G604" s="47" t="s">
        <v>71</v>
      </c>
      <c r="H604" s="46">
        <v>19393065</v>
      </c>
      <c r="I604" s="48">
        <v>37561</v>
      </c>
      <c r="J604" s="47" t="s">
        <v>638</v>
      </c>
      <c r="K604" s="46">
        <v>0</v>
      </c>
      <c r="L604" s="50">
        <v>0</v>
      </c>
      <c r="M604" s="50">
        <v>0</v>
      </c>
      <c r="N604" s="50">
        <v>0</v>
      </c>
      <c r="O604" s="14">
        <v>3.1E-2</v>
      </c>
      <c r="P604" s="55">
        <f t="shared" si="29"/>
        <v>0</v>
      </c>
      <c r="Q604" s="15">
        <f t="shared" si="30"/>
        <v>0</v>
      </c>
      <c r="R604" s="15">
        <f t="shared" si="31"/>
        <v>0</v>
      </c>
      <c r="X604" s="7"/>
    </row>
    <row r="605" spans="1:24" ht="13.8" x14ac:dyDescent="0.3">
      <c r="A605" s="46">
        <v>19393712</v>
      </c>
      <c r="B605" s="47" t="s">
        <v>16</v>
      </c>
      <c r="C605" s="47" t="s">
        <v>17</v>
      </c>
      <c r="D605" s="47" t="s">
        <v>516</v>
      </c>
      <c r="E605" s="47" t="s">
        <v>70</v>
      </c>
      <c r="F605" s="47" t="s">
        <v>48</v>
      </c>
      <c r="G605" s="47" t="s">
        <v>71</v>
      </c>
      <c r="H605" s="46">
        <v>19393712</v>
      </c>
      <c r="I605" s="48">
        <v>37561</v>
      </c>
      <c r="J605" s="47" t="s">
        <v>638</v>
      </c>
      <c r="K605" s="46">
        <v>0</v>
      </c>
      <c r="L605" s="50">
        <v>0</v>
      </c>
      <c r="M605" s="50">
        <v>0</v>
      </c>
      <c r="N605" s="50">
        <v>0</v>
      </c>
      <c r="O605" s="14">
        <v>3.1E-2</v>
      </c>
      <c r="P605" s="55">
        <f t="shared" si="29"/>
        <v>0</v>
      </c>
      <c r="Q605" s="15">
        <f t="shared" si="30"/>
        <v>0</v>
      </c>
      <c r="R605" s="15">
        <f t="shared" si="31"/>
        <v>0</v>
      </c>
      <c r="X605" s="7"/>
    </row>
    <row r="606" spans="1:24" ht="13.8" x14ac:dyDescent="0.3">
      <c r="A606" s="46">
        <v>38861083</v>
      </c>
      <c r="B606" s="47" t="s">
        <v>16</v>
      </c>
      <c r="C606" s="47" t="s">
        <v>17</v>
      </c>
      <c r="D606" s="47" t="s">
        <v>516</v>
      </c>
      <c r="E606" s="47" t="s">
        <v>70</v>
      </c>
      <c r="F606" s="47" t="s">
        <v>48</v>
      </c>
      <c r="G606" s="47" t="s">
        <v>71</v>
      </c>
      <c r="H606" s="46">
        <v>38861083</v>
      </c>
      <c r="I606" s="48">
        <v>37956</v>
      </c>
      <c r="J606" s="47" t="s">
        <v>638</v>
      </c>
      <c r="K606" s="46">
        <v>0</v>
      </c>
      <c r="L606" s="50">
        <v>0</v>
      </c>
      <c r="M606" s="50">
        <v>0</v>
      </c>
      <c r="N606" s="50">
        <v>0</v>
      </c>
      <c r="O606" s="14">
        <v>3.1E-2</v>
      </c>
      <c r="P606" s="55">
        <f t="shared" si="29"/>
        <v>0</v>
      </c>
      <c r="Q606" s="15">
        <f t="shared" si="30"/>
        <v>0</v>
      </c>
      <c r="R606" s="15">
        <f t="shared" si="31"/>
        <v>0</v>
      </c>
      <c r="X606" s="7"/>
    </row>
    <row r="607" spans="1:24" ht="13.8" x14ac:dyDescent="0.3">
      <c r="A607" s="46">
        <v>40387635</v>
      </c>
      <c r="B607" s="47" t="s">
        <v>16</v>
      </c>
      <c r="C607" s="47" t="s">
        <v>17</v>
      </c>
      <c r="D607" s="47" t="s">
        <v>516</v>
      </c>
      <c r="E607" s="47" t="s">
        <v>70</v>
      </c>
      <c r="F607" s="47" t="s">
        <v>48</v>
      </c>
      <c r="G607" s="47" t="s">
        <v>71</v>
      </c>
      <c r="H607" s="46">
        <v>40387635</v>
      </c>
      <c r="I607" s="48">
        <v>37956</v>
      </c>
      <c r="J607" s="47" t="s">
        <v>638</v>
      </c>
      <c r="K607" s="46">
        <v>0</v>
      </c>
      <c r="L607" s="50">
        <v>0</v>
      </c>
      <c r="M607" s="50">
        <v>0</v>
      </c>
      <c r="N607" s="50">
        <v>0</v>
      </c>
      <c r="O607" s="14">
        <v>3.1E-2</v>
      </c>
      <c r="P607" s="55">
        <f t="shared" si="29"/>
        <v>0</v>
      </c>
      <c r="Q607" s="15">
        <f t="shared" si="30"/>
        <v>0</v>
      </c>
      <c r="R607" s="15">
        <f t="shared" si="31"/>
        <v>0</v>
      </c>
      <c r="X607" s="7"/>
    </row>
    <row r="608" spans="1:24" ht="13.8" x14ac:dyDescent="0.3">
      <c r="A608" s="46">
        <v>44974227</v>
      </c>
      <c r="B608" s="47" t="s">
        <v>16</v>
      </c>
      <c r="C608" s="47" t="s">
        <v>17</v>
      </c>
      <c r="D608" s="47" t="s">
        <v>516</v>
      </c>
      <c r="E608" s="47" t="s">
        <v>70</v>
      </c>
      <c r="F608" s="47" t="s">
        <v>48</v>
      </c>
      <c r="G608" s="47" t="s">
        <v>71</v>
      </c>
      <c r="H608" s="46">
        <v>44974227</v>
      </c>
      <c r="I608" s="48">
        <v>38139</v>
      </c>
      <c r="J608" s="47" t="s">
        <v>638</v>
      </c>
      <c r="K608" s="46">
        <v>0</v>
      </c>
      <c r="L608" s="50">
        <v>0</v>
      </c>
      <c r="M608" s="50">
        <v>0</v>
      </c>
      <c r="N608" s="50">
        <v>0</v>
      </c>
      <c r="O608" s="14">
        <v>3.1E-2</v>
      </c>
      <c r="P608" s="55">
        <f t="shared" si="29"/>
        <v>0</v>
      </c>
      <c r="Q608" s="15">
        <f t="shared" si="30"/>
        <v>0</v>
      </c>
      <c r="R608" s="15">
        <f t="shared" si="31"/>
        <v>0</v>
      </c>
      <c r="X608" s="7"/>
    </row>
    <row r="609" spans="1:24" ht="13.8" x14ac:dyDescent="0.3">
      <c r="A609" s="46">
        <v>44974843</v>
      </c>
      <c r="B609" s="47" t="s">
        <v>16</v>
      </c>
      <c r="C609" s="47" t="s">
        <v>17</v>
      </c>
      <c r="D609" s="47" t="s">
        <v>516</v>
      </c>
      <c r="E609" s="47" t="s">
        <v>70</v>
      </c>
      <c r="F609" s="47" t="s">
        <v>48</v>
      </c>
      <c r="G609" s="47" t="s">
        <v>71</v>
      </c>
      <c r="H609" s="46">
        <v>44974843</v>
      </c>
      <c r="I609" s="48">
        <v>38139</v>
      </c>
      <c r="J609" s="47" t="s">
        <v>638</v>
      </c>
      <c r="K609" s="46">
        <v>0</v>
      </c>
      <c r="L609" s="50">
        <v>0</v>
      </c>
      <c r="M609" s="50">
        <v>0</v>
      </c>
      <c r="N609" s="50">
        <v>0</v>
      </c>
      <c r="O609" s="14">
        <v>3.1E-2</v>
      </c>
      <c r="P609" s="55">
        <f t="shared" si="29"/>
        <v>0</v>
      </c>
      <c r="Q609" s="15">
        <f t="shared" si="30"/>
        <v>0</v>
      </c>
      <c r="R609" s="15">
        <f t="shared" si="31"/>
        <v>0</v>
      </c>
      <c r="X609" s="7"/>
    </row>
    <row r="610" spans="1:24" ht="13.8" x14ac:dyDescent="0.3">
      <c r="A610" s="46">
        <v>48581624</v>
      </c>
      <c r="B610" s="47" t="s">
        <v>16</v>
      </c>
      <c r="C610" s="47" t="s">
        <v>17</v>
      </c>
      <c r="D610" s="47" t="s">
        <v>516</v>
      </c>
      <c r="E610" s="47" t="s">
        <v>70</v>
      </c>
      <c r="F610" s="47" t="s">
        <v>48</v>
      </c>
      <c r="G610" s="47" t="s">
        <v>71</v>
      </c>
      <c r="H610" s="46">
        <v>48581624</v>
      </c>
      <c r="I610" s="48">
        <v>38292</v>
      </c>
      <c r="J610" s="47" t="s">
        <v>638</v>
      </c>
      <c r="K610" s="46">
        <v>0</v>
      </c>
      <c r="L610" s="50">
        <v>0</v>
      </c>
      <c r="M610" s="50">
        <v>0</v>
      </c>
      <c r="N610" s="50">
        <v>0</v>
      </c>
      <c r="O610" s="14">
        <v>3.1E-2</v>
      </c>
      <c r="P610" s="55">
        <f t="shared" si="29"/>
        <v>0</v>
      </c>
      <c r="Q610" s="15">
        <f t="shared" si="30"/>
        <v>0</v>
      </c>
      <c r="R610" s="15">
        <f t="shared" si="31"/>
        <v>0</v>
      </c>
      <c r="X610" s="7"/>
    </row>
    <row r="611" spans="1:24" ht="13.8" x14ac:dyDescent="0.3">
      <c r="A611" s="46">
        <v>49942432</v>
      </c>
      <c r="B611" s="47" t="s">
        <v>16</v>
      </c>
      <c r="C611" s="47" t="s">
        <v>17</v>
      </c>
      <c r="D611" s="47" t="s">
        <v>516</v>
      </c>
      <c r="E611" s="47" t="s">
        <v>70</v>
      </c>
      <c r="F611" s="47" t="s">
        <v>48</v>
      </c>
      <c r="G611" s="47" t="s">
        <v>71</v>
      </c>
      <c r="H611" s="46">
        <v>49942432</v>
      </c>
      <c r="I611" s="48">
        <v>38292</v>
      </c>
      <c r="J611" s="47" t="s">
        <v>638</v>
      </c>
      <c r="K611" s="46">
        <v>0</v>
      </c>
      <c r="L611" s="50">
        <v>0</v>
      </c>
      <c r="M611" s="50">
        <v>0</v>
      </c>
      <c r="N611" s="50">
        <v>0</v>
      </c>
      <c r="O611" s="14">
        <v>3.1E-2</v>
      </c>
      <c r="P611" s="55">
        <f t="shared" si="29"/>
        <v>0</v>
      </c>
      <c r="Q611" s="15">
        <f t="shared" si="30"/>
        <v>0</v>
      </c>
      <c r="R611" s="15">
        <f t="shared" si="31"/>
        <v>0</v>
      </c>
      <c r="X611" s="7"/>
    </row>
    <row r="612" spans="1:24" ht="13.8" x14ac:dyDescent="0.3">
      <c r="A612" s="46">
        <v>49945008</v>
      </c>
      <c r="B612" s="47" t="s">
        <v>16</v>
      </c>
      <c r="C612" s="47" t="s">
        <v>17</v>
      </c>
      <c r="D612" s="47" t="s">
        <v>516</v>
      </c>
      <c r="E612" s="47" t="s">
        <v>70</v>
      </c>
      <c r="F612" s="47" t="s">
        <v>48</v>
      </c>
      <c r="G612" s="47" t="s">
        <v>71</v>
      </c>
      <c r="H612" s="46">
        <v>49945008</v>
      </c>
      <c r="I612" s="48">
        <v>38353</v>
      </c>
      <c r="J612" s="47" t="s">
        <v>638</v>
      </c>
      <c r="K612" s="46">
        <v>0</v>
      </c>
      <c r="L612" s="50">
        <v>0</v>
      </c>
      <c r="M612" s="50">
        <v>0</v>
      </c>
      <c r="N612" s="50">
        <v>0</v>
      </c>
      <c r="O612" s="14">
        <v>3.1E-2</v>
      </c>
      <c r="P612" s="55">
        <f t="shared" si="29"/>
        <v>0</v>
      </c>
      <c r="Q612" s="15">
        <f t="shared" si="30"/>
        <v>0</v>
      </c>
      <c r="R612" s="15">
        <f t="shared" si="31"/>
        <v>0</v>
      </c>
      <c r="X612" s="7"/>
    </row>
    <row r="613" spans="1:24" ht="13.8" x14ac:dyDescent="0.3">
      <c r="A613" s="46">
        <v>50710359</v>
      </c>
      <c r="B613" s="47" t="s">
        <v>16</v>
      </c>
      <c r="C613" s="47" t="s">
        <v>17</v>
      </c>
      <c r="D613" s="47" t="s">
        <v>516</v>
      </c>
      <c r="E613" s="47" t="s">
        <v>70</v>
      </c>
      <c r="F613" s="47" t="s">
        <v>48</v>
      </c>
      <c r="G613" s="47" t="s">
        <v>71</v>
      </c>
      <c r="H613" s="46">
        <v>50710359</v>
      </c>
      <c r="I613" s="48">
        <v>38384</v>
      </c>
      <c r="J613" s="47" t="s">
        <v>638</v>
      </c>
      <c r="K613" s="46">
        <v>0</v>
      </c>
      <c r="L613" s="50">
        <v>0</v>
      </c>
      <c r="M613" s="50">
        <v>0</v>
      </c>
      <c r="N613" s="50">
        <v>0</v>
      </c>
      <c r="O613" s="14">
        <v>3.1E-2</v>
      </c>
      <c r="P613" s="55">
        <f t="shared" si="29"/>
        <v>0</v>
      </c>
      <c r="Q613" s="15">
        <f t="shared" si="30"/>
        <v>0</v>
      </c>
      <c r="R613" s="15">
        <f t="shared" si="31"/>
        <v>0</v>
      </c>
      <c r="X613" s="7"/>
    </row>
    <row r="614" spans="1:24" ht="13.8" x14ac:dyDescent="0.3">
      <c r="A614" s="46">
        <v>50721080</v>
      </c>
      <c r="B614" s="47" t="s">
        <v>16</v>
      </c>
      <c r="C614" s="47" t="s">
        <v>17</v>
      </c>
      <c r="D614" s="47" t="s">
        <v>516</v>
      </c>
      <c r="E614" s="47" t="s">
        <v>70</v>
      </c>
      <c r="F614" s="47" t="s">
        <v>48</v>
      </c>
      <c r="G614" s="47" t="s">
        <v>71</v>
      </c>
      <c r="H614" s="46">
        <v>50721080</v>
      </c>
      <c r="I614" s="48">
        <v>38384</v>
      </c>
      <c r="J614" s="47" t="s">
        <v>638</v>
      </c>
      <c r="K614" s="46">
        <v>0</v>
      </c>
      <c r="L614" s="50">
        <v>0</v>
      </c>
      <c r="M614" s="50">
        <v>0</v>
      </c>
      <c r="N614" s="50">
        <v>0</v>
      </c>
      <c r="O614" s="14">
        <v>3.1E-2</v>
      </c>
      <c r="P614" s="55">
        <f t="shared" si="29"/>
        <v>0</v>
      </c>
      <c r="Q614" s="15">
        <f t="shared" si="30"/>
        <v>0</v>
      </c>
      <c r="R614" s="15">
        <f t="shared" si="31"/>
        <v>0</v>
      </c>
      <c r="X614" s="7"/>
    </row>
    <row r="615" spans="1:24" ht="13.8" x14ac:dyDescent="0.3">
      <c r="A615" s="46">
        <v>53459426</v>
      </c>
      <c r="B615" s="47" t="s">
        <v>16</v>
      </c>
      <c r="C615" s="47" t="s">
        <v>17</v>
      </c>
      <c r="D615" s="47" t="s">
        <v>516</v>
      </c>
      <c r="E615" s="47" t="s">
        <v>70</v>
      </c>
      <c r="F615" s="47" t="s">
        <v>48</v>
      </c>
      <c r="G615" s="47" t="s">
        <v>71</v>
      </c>
      <c r="H615" s="46">
        <v>53459426</v>
      </c>
      <c r="I615" s="48">
        <v>38473</v>
      </c>
      <c r="J615" s="47" t="s">
        <v>638</v>
      </c>
      <c r="K615" s="46">
        <v>0</v>
      </c>
      <c r="L615" s="50">
        <v>0</v>
      </c>
      <c r="M615" s="50">
        <v>0</v>
      </c>
      <c r="N615" s="50">
        <v>0</v>
      </c>
      <c r="O615" s="14">
        <v>3.1E-2</v>
      </c>
      <c r="P615" s="55">
        <f t="shared" si="29"/>
        <v>0</v>
      </c>
      <c r="Q615" s="15">
        <f t="shared" si="30"/>
        <v>0</v>
      </c>
      <c r="R615" s="15">
        <f t="shared" si="31"/>
        <v>0</v>
      </c>
      <c r="X615" s="7"/>
    </row>
    <row r="616" spans="1:24" ht="13.8" x14ac:dyDescent="0.3">
      <c r="A616" s="46">
        <v>53462002</v>
      </c>
      <c r="B616" s="47" t="s">
        <v>16</v>
      </c>
      <c r="C616" s="47" t="s">
        <v>17</v>
      </c>
      <c r="D616" s="47" t="s">
        <v>516</v>
      </c>
      <c r="E616" s="47" t="s">
        <v>70</v>
      </c>
      <c r="F616" s="47" t="s">
        <v>48</v>
      </c>
      <c r="G616" s="47" t="s">
        <v>71</v>
      </c>
      <c r="H616" s="46">
        <v>53462002</v>
      </c>
      <c r="I616" s="48">
        <v>38473</v>
      </c>
      <c r="J616" s="47" t="s">
        <v>638</v>
      </c>
      <c r="K616" s="46">
        <v>0</v>
      </c>
      <c r="L616" s="50">
        <v>0</v>
      </c>
      <c r="M616" s="50">
        <v>0</v>
      </c>
      <c r="N616" s="50">
        <v>0</v>
      </c>
      <c r="O616" s="14">
        <v>3.1E-2</v>
      </c>
      <c r="P616" s="55">
        <f t="shared" si="29"/>
        <v>0</v>
      </c>
      <c r="Q616" s="15">
        <f t="shared" si="30"/>
        <v>0</v>
      </c>
      <c r="R616" s="15">
        <f t="shared" si="31"/>
        <v>0</v>
      </c>
      <c r="X616" s="7"/>
    </row>
    <row r="617" spans="1:24" ht="13.8" x14ac:dyDescent="0.3">
      <c r="A617" s="46">
        <v>56105710</v>
      </c>
      <c r="B617" s="47" t="s">
        <v>16</v>
      </c>
      <c r="C617" s="47" t="s">
        <v>17</v>
      </c>
      <c r="D617" s="47" t="s">
        <v>516</v>
      </c>
      <c r="E617" s="47" t="s">
        <v>70</v>
      </c>
      <c r="F617" s="47" t="s">
        <v>48</v>
      </c>
      <c r="G617" s="47" t="s">
        <v>71</v>
      </c>
      <c r="H617" s="46">
        <v>56105710</v>
      </c>
      <c r="I617" s="48">
        <v>38565</v>
      </c>
      <c r="J617" s="47" t="s">
        <v>638</v>
      </c>
      <c r="K617" s="46">
        <v>0</v>
      </c>
      <c r="L617" s="50">
        <v>0</v>
      </c>
      <c r="M617" s="50">
        <v>0</v>
      </c>
      <c r="N617" s="50">
        <v>0</v>
      </c>
      <c r="O617" s="14">
        <v>3.1E-2</v>
      </c>
      <c r="P617" s="55">
        <f t="shared" si="29"/>
        <v>0</v>
      </c>
      <c r="Q617" s="15">
        <f t="shared" si="30"/>
        <v>0</v>
      </c>
      <c r="R617" s="15">
        <f t="shared" si="31"/>
        <v>0</v>
      </c>
      <c r="X617" s="7"/>
    </row>
    <row r="618" spans="1:24" ht="13.8" x14ac:dyDescent="0.3">
      <c r="A618" s="46">
        <v>56106153</v>
      </c>
      <c r="B618" s="47" t="s">
        <v>16</v>
      </c>
      <c r="C618" s="47" t="s">
        <v>17</v>
      </c>
      <c r="D618" s="47" t="s">
        <v>516</v>
      </c>
      <c r="E618" s="47" t="s">
        <v>70</v>
      </c>
      <c r="F618" s="47" t="s">
        <v>48</v>
      </c>
      <c r="G618" s="47" t="s">
        <v>71</v>
      </c>
      <c r="H618" s="46">
        <v>56106153</v>
      </c>
      <c r="I618" s="48">
        <v>38565</v>
      </c>
      <c r="J618" s="47" t="s">
        <v>638</v>
      </c>
      <c r="K618" s="46">
        <v>0</v>
      </c>
      <c r="L618" s="50">
        <v>0</v>
      </c>
      <c r="M618" s="50">
        <v>0</v>
      </c>
      <c r="N618" s="50">
        <v>0</v>
      </c>
      <c r="O618" s="14">
        <v>3.1E-2</v>
      </c>
      <c r="P618" s="55">
        <f t="shared" si="29"/>
        <v>0</v>
      </c>
      <c r="Q618" s="15">
        <f t="shared" si="30"/>
        <v>0</v>
      </c>
      <c r="R618" s="15">
        <f t="shared" si="31"/>
        <v>0</v>
      </c>
      <c r="X618" s="7"/>
    </row>
    <row r="619" spans="1:24" ht="13.8" x14ac:dyDescent="0.3">
      <c r="A619" s="46">
        <v>57446842</v>
      </c>
      <c r="B619" s="47" t="s">
        <v>16</v>
      </c>
      <c r="C619" s="47" t="s">
        <v>17</v>
      </c>
      <c r="D619" s="47" t="s">
        <v>516</v>
      </c>
      <c r="E619" s="47" t="s">
        <v>70</v>
      </c>
      <c r="F619" s="47" t="s">
        <v>48</v>
      </c>
      <c r="G619" s="47" t="s">
        <v>71</v>
      </c>
      <c r="H619" s="46">
        <v>57446842</v>
      </c>
      <c r="I619" s="48">
        <v>38626</v>
      </c>
      <c r="J619" s="47" t="s">
        <v>638</v>
      </c>
      <c r="K619" s="46">
        <v>0</v>
      </c>
      <c r="L619" s="50">
        <v>0</v>
      </c>
      <c r="M619" s="50">
        <v>0</v>
      </c>
      <c r="N619" s="50">
        <v>0</v>
      </c>
      <c r="O619" s="14">
        <v>3.1E-2</v>
      </c>
      <c r="P619" s="55">
        <f t="shared" si="29"/>
        <v>0</v>
      </c>
      <c r="Q619" s="15">
        <f t="shared" si="30"/>
        <v>0</v>
      </c>
      <c r="R619" s="15">
        <f t="shared" si="31"/>
        <v>0</v>
      </c>
      <c r="X619" s="7"/>
    </row>
    <row r="620" spans="1:24" ht="13.8" x14ac:dyDescent="0.3">
      <c r="A620" s="46">
        <v>57452816</v>
      </c>
      <c r="B620" s="47" t="s">
        <v>16</v>
      </c>
      <c r="C620" s="47" t="s">
        <v>17</v>
      </c>
      <c r="D620" s="47" t="s">
        <v>516</v>
      </c>
      <c r="E620" s="47" t="s">
        <v>70</v>
      </c>
      <c r="F620" s="47" t="s">
        <v>48</v>
      </c>
      <c r="G620" s="47" t="s">
        <v>71</v>
      </c>
      <c r="H620" s="46">
        <v>57452816</v>
      </c>
      <c r="I620" s="48">
        <v>38565</v>
      </c>
      <c r="J620" s="47" t="s">
        <v>638</v>
      </c>
      <c r="K620" s="46">
        <v>0</v>
      </c>
      <c r="L620" s="50">
        <v>0</v>
      </c>
      <c r="M620" s="50">
        <v>0</v>
      </c>
      <c r="N620" s="50">
        <v>0</v>
      </c>
      <c r="O620" s="14">
        <v>3.1E-2</v>
      </c>
      <c r="P620" s="55">
        <f t="shared" si="29"/>
        <v>0</v>
      </c>
      <c r="Q620" s="15">
        <f t="shared" si="30"/>
        <v>0</v>
      </c>
      <c r="R620" s="15">
        <f t="shared" si="31"/>
        <v>0</v>
      </c>
      <c r="X620" s="7"/>
    </row>
    <row r="621" spans="1:24" ht="13.8" x14ac:dyDescent="0.3">
      <c r="A621" s="46">
        <v>57537916</v>
      </c>
      <c r="B621" s="47" t="s">
        <v>16</v>
      </c>
      <c r="C621" s="47" t="s">
        <v>17</v>
      </c>
      <c r="D621" s="47" t="s">
        <v>516</v>
      </c>
      <c r="E621" s="47" t="s">
        <v>70</v>
      </c>
      <c r="F621" s="47" t="s">
        <v>48</v>
      </c>
      <c r="G621" s="47" t="s">
        <v>71</v>
      </c>
      <c r="H621" s="46">
        <v>57537916</v>
      </c>
      <c r="I621" s="48">
        <v>38565</v>
      </c>
      <c r="J621" s="47" t="s">
        <v>638</v>
      </c>
      <c r="K621" s="46">
        <v>0</v>
      </c>
      <c r="L621" s="50">
        <v>0</v>
      </c>
      <c r="M621" s="50">
        <v>0</v>
      </c>
      <c r="N621" s="50">
        <v>0</v>
      </c>
      <c r="O621" s="14">
        <v>3.1E-2</v>
      </c>
      <c r="P621" s="55">
        <f t="shared" si="29"/>
        <v>0</v>
      </c>
      <c r="Q621" s="15">
        <f t="shared" si="30"/>
        <v>0</v>
      </c>
      <c r="R621" s="15">
        <f t="shared" si="31"/>
        <v>0</v>
      </c>
      <c r="X621" s="7"/>
    </row>
    <row r="622" spans="1:24" ht="13.8" x14ac:dyDescent="0.3">
      <c r="A622" s="46">
        <v>58747619</v>
      </c>
      <c r="B622" s="47" t="s">
        <v>16</v>
      </c>
      <c r="C622" s="47" t="s">
        <v>17</v>
      </c>
      <c r="D622" s="47" t="s">
        <v>516</v>
      </c>
      <c r="E622" s="47" t="s">
        <v>70</v>
      </c>
      <c r="F622" s="47" t="s">
        <v>48</v>
      </c>
      <c r="G622" s="47" t="s">
        <v>71</v>
      </c>
      <c r="H622" s="46">
        <v>58747619</v>
      </c>
      <c r="I622" s="48">
        <v>38657</v>
      </c>
      <c r="J622" s="47" t="s">
        <v>638</v>
      </c>
      <c r="K622" s="46">
        <v>0</v>
      </c>
      <c r="L622" s="50">
        <v>0</v>
      </c>
      <c r="M622" s="50">
        <v>0</v>
      </c>
      <c r="N622" s="50">
        <v>0</v>
      </c>
      <c r="O622" s="14">
        <v>3.1E-2</v>
      </c>
      <c r="P622" s="55">
        <f t="shared" si="29"/>
        <v>0</v>
      </c>
      <c r="Q622" s="15">
        <f t="shared" si="30"/>
        <v>0</v>
      </c>
      <c r="R622" s="15">
        <f t="shared" si="31"/>
        <v>0</v>
      </c>
      <c r="X622" s="7"/>
    </row>
    <row r="623" spans="1:24" ht="13.8" x14ac:dyDescent="0.3">
      <c r="A623" s="46">
        <v>58747624</v>
      </c>
      <c r="B623" s="47" t="s">
        <v>16</v>
      </c>
      <c r="C623" s="47" t="s">
        <v>17</v>
      </c>
      <c r="D623" s="47" t="s">
        <v>516</v>
      </c>
      <c r="E623" s="47" t="s">
        <v>70</v>
      </c>
      <c r="F623" s="47" t="s">
        <v>48</v>
      </c>
      <c r="G623" s="47" t="s">
        <v>71</v>
      </c>
      <c r="H623" s="46">
        <v>58747624</v>
      </c>
      <c r="I623" s="48">
        <v>38657</v>
      </c>
      <c r="J623" s="47" t="s">
        <v>638</v>
      </c>
      <c r="K623" s="46">
        <v>0</v>
      </c>
      <c r="L623" s="50">
        <v>0</v>
      </c>
      <c r="M623" s="50">
        <v>0</v>
      </c>
      <c r="N623" s="50">
        <v>0</v>
      </c>
      <c r="O623" s="14">
        <v>3.1E-2</v>
      </c>
      <c r="P623" s="55">
        <f t="shared" si="29"/>
        <v>0</v>
      </c>
      <c r="Q623" s="15">
        <f t="shared" si="30"/>
        <v>0</v>
      </c>
      <c r="R623" s="15">
        <f t="shared" si="31"/>
        <v>0</v>
      </c>
      <c r="X623" s="7"/>
    </row>
    <row r="624" spans="1:24" ht="13.8" x14ac:dyDescent="0.3">
      <c r="A624" s="46">
        <v>59525594</v>
      </c>
      <c r="B624" s="47" t="s">
        <v>16</v>
      </c>
      <c r="C624" s="47" t="s">
        <v>17</v>
      </c>
      <c r="D624" s="47" t="s">
        <v>516</v>
      </c>
      <c r="E624" s="47" t="s">
        <v>70</v>
      </c>
      <c r="F624" s="47" t="s">
        <v>48</v>
      </c>
      <c r="G624" s="47" t="s">
        <v>71</v>
      </c>
      <c r="H624" s="46">
        <v>59525594</v>
      </c>
      <c r="I624" s="48">
        <v>38687</v>
      </c>
      <c r="J624" s="47" t="s">
        <v>638</v>
      </c>
      <c r="K624" s="46">
        <v>0</v>
      </c>
      <c r="L624" s="50">
        <v>0</v>
      </c>
      <c r="M624" s="50">
        <v>0</v>
      </c>
      <c r="N624" s="50">
        <v>0</v>
      </c>
      <c r="O624" s="14">
        <v>3.1E-2</v>
      </c>
      <c r="P624" s="55">
        <f t="shared" si="29"/>
        <v>0</v>
      </c>
      <c r="Q624" s="15">
        <f t="shared" si="30"/>
        <v>0</v>
      </c>
      <c r="R624" s="15">
        <f t="shared" si="31"/>
        <v>0</v>
      </c>
      <c r="X624" s="7"/>
    </row>
    <row r="625" spans="1:24" ht="13.8" x14ac:dyDescent="0.3">
      <c r="A625" s="46">
        <v>60325830</v>
      </c>
      <c r="B625" s="47" t="s">
        <v>16</v>
      </c>
      <c r="C625" s="47" t="s">
        <v>17</v>
      </c>
      <c r="D625" s="47" t="s">
        <v>516</v>
      </c>
      <c r="E625" s="47" t="s">
        <v>70</v>
      </c>
      <c r="F625" s="47" t="s">
        <v>48</v>
      </c>
      <c r="G625" s="47" t="s">
        <v>71</v>
      </c>
      <c r="H625" s="46">
        <v>60325830</v>
      </c>
      <c r="I625" s="48">
        <v>38657</v>
      </c>
      <c r="J625" s="47" t="s">
        <v>638</v>
      </c>
      <c r="K625" s="46">
        <v>0</v>
      </c>
      <c r="L625" s="50">
        <v>0</v>
      </c>
      <c r="M625" s="50">
        <v>0</v>
      </c>
      <c r="N625" s="50">
        <v>0</v>
      </c>
      <c r="O625" s="14">
        <v>3.1E-2</v>
      </c>
      <c r="P625" s="55">
        <f t="shared" si="29"/>
        <v>0</v>
      </c>
      <c r="Q625" s="15">
        <f t="shared" si="30"/>
        <v>0</v>
      </c>
      <c r="R625" s="15">
        <f t="shared" si="31"/>
        <v>0</v>
      </c>
      <c r="X625" s="7"/>
    </row>
    <row r="626" spans="1:24" ht="13.8" x14ac:dyDescent="0.3">
      <c r="A626" s="46">
        <v>60325835</v>
      </c>
      <c r="B626" s="47" t="s">
        <v>16</v>
      </c>
      <c r="C626" s="47" t="s">
        <v>17</v>
      </c>
      <c r="D626" s="47" t="s">
        <v>516</v>
      </c>
      <c r="E626" s="47" t="s">
        <v>70</v>
      </c>
      <c r="F626" s="47" t="s">
        <v>48</v>
      </c>
      <c r="G626" s="47" t="s">
        <v>71</v>
      </c>
      <c r="H626" s="46">
        <v>60325835</v>
      </c>
      <c r="I626" s="48">
        <v>38657</v>
      </c>
      <c r="J626" s="47" t="s">
        <v>638</v>
      </c>
      <c r="K626" s="46">
        <v>0</v>
      </c>
      <c r="L626" s="50">
        <v>0</v>
      </c>
      <c r="M626" s="50">
        <v>0</v>
      </c>
      <c r="N626" s="50">
        <v>0</v>
      </c>
      <c r="O626" s="14">
        <v>3.1E-2</v>
      </c>
      <c r="P626" s="55">
        <f t="shared" si="29"/>
        <v>0</v>
      </c>
      <c r="Q626" s="15">
        <f t="shared" si="30"/>
        <v>0</v>
      </c>
      <c r="R626" s="15">
        <f t="shared" si="31"/>
        <v>0</v>
      </c>
      <c r="X626" s="7"/>
    </row>
    <row r="627" spans="1:24" ht="13.8" x14ac:dyDescent="0.3">
      <c r="A627" s="46">
        <v>61561390</v>
      </c>
      <c r="B627" s="47" t="s">
        <v>16</v>
      </c>
      <c r="C627" s="47" t="s">
        <v>17</v>
      </c>
      <c r="D627" s="47" t="s">
        <v>516</v>
      </c>
      <c r="E627" s="47" t="s">
        <v>70</v>
      </c>
      <c r="F627" s="47" t="s">
        <v>48</v>
      </c>
      <c r="G627" s="47" t="s">
        <v>71</v>
      </c>
      <c r="H627" s="46">
        <v>61561390</v>
      </c>
      <c r="I627" s="48">
        <v>38657</v>
      </c>
      <c r="J627" s="47" t="s">
        <v>638</v>
      </c>
      <c r="K627" s="46">
        <v>0</v>
      </c>
      <c r="L627" s="50">
        <v>0</v>
      </c>
      <c r="M627" s="50">
        <v>0</v>
      </c>
      <c r="N627" s="50">
        <v>0</v>
      </c>
      <c r="O627" s="14">
        <v>3.1E-2</v>
      </c>
      <c r="P627" s="55">
        <f t="shared" si="29"/>
        <v>0</v>
      </c>
      <c r="Q627" s="15">
        <f t="shared" si="30"/>
        <v>0</v>
      </c>
      <c r="R627" s="15">
        <f t="shared" si="31"/>
        <v>0</v>
      </c>
      <c r="X627" s="7"/>
    </row>
    <row r="628" spans="1:24" ht="13.8" x14ac:dyDescent="0.3">
      <c r="A628" s="46">
        <v>61567941</v>
      </c>
      <c r="B628" s="47" t="s">
        <v>16</v>
      </c>
      <c r="C628" s="47" t="s">
        <v>17</v>
      </c>
      <c r="D628" s="47" t="s">
        <v>516</v>
      </c>
      <c r="E628" s="47" t="s">
        <v>70</v>
      </c>
      <c r="F628" s="47" t="s">
        <v>48</v>
      </c>
      <c r="G628" s="47" t="s">
        <v>71</v>
      </c>
      <c r="H628" s="46">
        <v>61567941</v>
      </c>
      <c r="I628" s="48">
        <v>38657</v>
      </c>
      <c r="J628" s="47" t="s">
        <v>638</v>
      </c>
      <c r="K628" s="46">
        <v>0</v>
      </c>
      <c r="L628" s="50">
        <v>0</v>
      </c>
      <c r="M628" s="50">
        <v>0</v>
      </c>
      <c r="N628" s="50">
        <v>0</v>
      </c>
      <c r="O628" s="14">
        <v>3.1E-2</v>
      </c>
      <c r="P628" s="55">
        <f t="shared" si="29"/>
        <v>0</v>
      </c>
      <c r="Q628" s="15">
        <f t="shared" si="30"/>
        <v>0</v>
      </c>
      <c r="R628" s="15">
        <f t="shared" si="31"/>
        <v>0</v>
      </c>
      <c r="X628" s="7"/>
    </row>
    <row r="629" spans="1:24" ht="13.8" x14ac:dyDescent="0.3">
      <c r="A629" s="46">
        <v>63325852</v>
      </c>
      <c r="B629" s="47" t="s">
        <v>16</v>
      </c>
      <c r="C629" s="47" t="s">
        <v>17</v>
      </c>
      <c r="D629" s="47" t="s">
        <v>516</v>
      </c>
      <c r="E629" s="47" t="s">
        <v>70</v>
      </c>
      <c r="F629" s="47" t="s">
        <v>48</v>
      </c>
      <c r="G629" s="47" t="s">
        <v>71</v>
      </c>
      <c r="H629" s="46">
        <v>63325852</v>
      </c>
      <c r="I629" s="48">
        <v>38838</v>
      </c>
      <c r="J629" s="47" t="s">
        <v>638</v>
      </c>
      <c r="K629" s="46">
        <v>0</v>
      </c>
      <c r="L629" s="50">
        <v>0</v>
      </c>
      <c r="M629" s="50">
        <v>0</v>
      </c>
      <c r="N629" s="50">
        <v>0</v>
      </c>
      <c r="O629" s="14">
        <v>3.1E-2</v>
      </c>
      <c r="P629" s="55">
        <f t="shared" si="29"/>
        <v>0</v>
      </c>
      <c r="Q629" s="15">
        <f t="shared" si="30"/>
        <v>0</v>
      </c>
      <c r="R629" s="15">
        <f t="shared" si="31"/>
        <v>0</v>
      </c>
      <c r="X629" s="7"/>
    </row>
    <row r="630" spans="1:24" ht="13.8" x14ac:dyDescent="0.3">
      <c r="A630" s="46">
        <v>63336975</v>
      </c>
      <c r="B630" s="47" t="s">
        <v>16</v>
      </c>
      <c r="C630" s="47" t="s">
        <v>17</v>
      </c>
      <c r="D630" s="47" t="s">
        <v>516</v>
      </c>
      <c r="E630" s="47" t="s">
        <v>70</v>
      </c>
      <c r="F630" s="47" t="s">
        <v>48</v>
      </c>
      <c r="G630" s="47" t="s">
        <v>71</v>
      </c>
      <c r="H630" s="46">
        <v>63336975</v>
      </c>
      <c r="I630" s="48">
        <v>38838</v>
      </c>
      <c r="J630" s="47" t="s">
        <v>638</v>
      </c>
      <c r="K630" s="46">
        <v>0</v>
      </c>
      <c r="L630" s="50">
        <v>0</v>
      </c>
      <c r="M630" s="50">
        <v>0</v>
      </c>
      <c r="N630" s="50">
        <v>0</v>
      </c>
      <c r="O630" s="14">
        <v>3.1E-2</v>
      </c>
      <c r="P630" s="55">
        <f t="shared" si="29"/>
        <v>0</v>
      </c>
      <c r="Q630" s="15">
        <f t="shared" si="30"/>
        <v>0</v>
      </c>
      <c r="R630" s="15">
        <f t="shared" si="31"/>
        <v>0</v>
      </c>
      <c r="X630" s="7"/>
    </row>
    <row r="631" spans="1:24" ht="13.8" x14ac:dyDescent="0.3">
      <c r="A631" s="46">
        <v>63415501</v>
      </c>
      <c r="B631" s="47" t="s">
        <v>16</v>
      </c>
      <c r="C631" s="47" t="s">
        <v>17</v>
      </c>
      <c r="D631" s="47" t="s">
        <v>516</v>
      </c>
      <c r="E631" s="47" t="s">
        <v>70</v>
      </c>
      <c r="F631" s="47" t="s">
        <v>48</v>
      </c>
      <c r="G631" s="47" t="s">
        <v>71</v>
      </c>
      <c r="H631" s="46">
        <v>63415501</v>
      </c>
      <c r="I631" s="48">
        <v>38687</v>
      </c>
      <c r="J631" s="47" t="s">
        <v>638</v>
      </c>
      <c r="K631" s="46">
        <v>0</v>
      </c>
      <c r="L631" s="50">
        <v>0</v>
      </c>
      <c r="M631" s="50">
        <v>0</v>
      </c>
      <c r="N631" s="50">
        <v>0</v>
      </c>
      <c r="O631" s="14">
        <v>3.1E-2</v>
      </c>
      <c r="P631" s="55">
        <f t="shared" si="29"/>
        <v>0</v>
      </c>
      <c r="Q631" s="15">
        <f t="shared" si="30"/>
        <v>0</v>
      </c>
      <c r="R631" s="15">
        <f t="shared" si="31"/>
        <v>0</v>
      </c>
      <c r="X631" s="7"/>
    </row>
    <row r="632" spans="1:24" ht="13.8" x14ac:dyDescent="0.3">
      <c r="A632" s="46">
        <v>64332745</v>
      </c>
      <c r="B632" s="47" t="s">
        <v>16</v>
      </c>
      <c r="C632" s="47" t="s">
        <v>17</v>
      </c>
      <c r="D632" s="47" t="s">
        <v>516</v>
      </c>
      <c r="E632" s="47" t="s">
        <v>70</v>
      </c>
      <c r="F632" s="47" t="s">
        <v>48</v>
      </c>
      <c r="G632" s="47" t="s">
        <v>71</v>
      </c>
      <c r="H632" s="46">
        <v>64332745</v>
      </c>
      <c r="I632" s="48">
        <v>38838</v>
      </c>
      <c r="J632" s="47" t="s">
        <v>638</v>
      </c>
      <c r="K632" s="46">
        <v>0</v>
      </c>
      <c r="L632" s="50">
        <v>0</v>
      </c>
      <c r="M632" s="50">
        <v>0</v>
      </c>
      <c r="N632" s="50">
        <v>0</v>
      </c>
      <c r="O632" s="14">
        <v>3.1E-2</v>
      </c>
      <c r="P632" s="55">
        <f t="shared" si="29"/>
        <v>0</v>
      </c>
      <c r="Q632" s="15">
        <f t="shared" si="30"/>
        <v>0</v>
      </c>
      <c r="R632" s="15">
        <f t="shared" si="31"/>
        <v>0</v>
      </c>
      <c r="X632" s="7"/>
    </row>
    <row r="633" spans="1:24" ht="13.8" x14ac:dyDescent="0.3">
      <c r="A633" s="46">
        <v>64342085</v>
      </c>
      <c r="B633" s="47" t="s">
        <v>16</v>
      </c>
      <c r="C633" s="47" t="s">
        <v>17</v>
      </c>
      <c r="D633" s="47" t="s">
        <v>516</v>
      </c>
      <c r="E633" s="47" t="s">
        <v>70</v>
      </c>
      <c r="F633" s="47" t="s">
        <v>48</v>
      </c>
      <c r="G633" s="47" t="s">
        <v>71</v>
      </c>
      <c r="H633" s="46">
        <v>64342085</v>
      </c>
      <c r="I633" s="48">
        <v>38869</v>
      </c>
      <c r="J633" s="47" t="s">
        <v>638</v>
      </c>
      <c r="K633" s="46">
        <v>0</v>
      </c>
      <c r="L633" s="50">
        <v>0</v>
      </c>
      <c r="M633" s="50">
        <v>0</v>
      </c>
      <c r="N633" s="50">
        <v>0</v>
      </c>
      <c r="O633" s="14">
        <v>3.1E-2</v>
      </c>
      <c r="P633" s="55">
        <f t="shared" si="29"/>
        <v>0</v>
      </c>
      <c r="Q633" s="15">
        <f t="shared" si="30"/>
        <v>0</v>
      </c>
      <c r="R633" s="15">
        <f t="shared" si="31"/>
        <v>0</v>
      </c>
      <c r="X633" s="7"/>
    </row>
    <row r="634" spans="1:24" ht="13.8" x14ac:dyDescent="0.3">
      <c r="A634" s="46">
        <v>66355413</v>
      </c>
      <c r="B634" s="47" t="s">
        <v>16</v>
      </c>
      <c r="C634" s="47" t="s">
        <v>17</v>
      </c>
      <c r="D634" s="47" t="s">
        <v>516</v>
      </c>
      <c r="E634" s="47" t="s">
        <v>70</v>
      </c>
      <c r="F634" s="47" t="s">
        <v>48</v>
      </c>
      <c r="G634" s="47" t="s">
        <v>71</v>
      </c>
      <c r="H634" s="46">
        <v>66355413</v>
      </c>
      <c r="I634" s="48">
        <v>38930</v>
      </c>
      <c r="J634" s="47" t="s">
        <v>638</v>
      </c>
      <c r="K634" s="46">
        <v>0</v>
      </c>
      <c r="L634" s="50">
        <v>0</v>
      </c>
      <c r="M634" s="50">
        <v>0</v>
      </c>
      <c r="N634" s="50">
        <v>0</v>
      </c>
      <c r="O634" s="14">
        <v>3.1E-2</v>
      </c>
      <c r="P634" s="55">
        <f t="shared" si="29"/>
        <v>0</v>
      </c>
      <c r="Q634" s="15">
        <f t="shared" si="30"/>
        <v>0</v>
      </c>
      <c r="R634" s="15">
        <f t="shared" si="31"/>
        <v>0</v>
      </c>
      <c r="X634" s="7"/>
    </row>
    <row r="635" spans="1:24" ht="13.8" x14ac:dyDescent="0.3">
      <c r="A635" s="46">
        <v>71439584</v>
      </c>
      <c r="B635" s="47" t="s">
        <v>16</v>
      </c>
      <c r="C635" s="47" t="s">
        <v>17</v>
      </c>
      <c r="D635" s="47" t="s">
        <v>516</v>
      </c>
      <c r="E635" s="47" t="s">
        <v>70</v>
      </c>
      <c r="F635" s="47" t="s">
        <v>48</v>
      </c>
      <c r="G635" s="47" t="s">
        <v>71</v>
      </c>
      <c r="H635" s="46">
        <v>71439584</v>
      </c>
      <c r="I635" s="48">
        <v>38930</v>
      </c>
      <c r="J635" s="47" t="s">
        <v>638</v>
      </c>
      <c r="K635" s="46">
        <v>0</v>
      </c>
      <c r="L635" s="50">
        <v>0</v>
      </c>
      <c r="M635" s="50">
        <v>0</v>
      </c>
      <c r="N635" s="50">
        <v>0</v>
      </c>
      <c r="O635" s="14">
        <v>3.1E-2</v>
      </c>
      <c r="P635" s="55">
        <f t="shared" si="29"/>
        <v>0</v>
      </c>
      <c r="Q635" s="15">
        <f t="shared" si="30"/>
        <v>0</v>
      </c>
      <c r="R635" s="15">
        <f t="shared" si="31"/>
        <v>0</v>
      </c>
      <c r="X635" s="7"/>
    </row>
    <row r="636" spans="1:24" ht="13.8" x14ac:dyDescent="0.3">
      <c r="A636" s="46">
        <v>71440986</v>
      </c>
      <c r="B636" s="47" t="s">
        <v>16</v>
      </c>
      <c r="C636" s="47" t="s">
        <v>17</v>
      </c>
      <c r="D636" s="47" t="s">
        <v>516</v>
      </c>
      <c r="E636" s="47" t="s">
        <v>70</v>
      </c>
      <c r="F636" s="47" t="s">
        <v>48</v>
      </c>
      <c r="G636" s="47" t="s">
        <v>71</v>
      </c>
      <c r="H636" s="46">
        <v>71440986</v>
      </c>
      <c r="I636" s="48">
        <v>39083</v>
      </c>
      <c r="J636" s="47" t="s">
        <v>638</v>
      </c>
      <c r="K636" s="46">
        <v>0</v>
      </c>
      <c r="L636" s="50">
        <v>0</v>
      </c>
      <c r="M636" s="50">
        <v>0</v>
      </c>
      <c r="N636" s="50">
        <v>0</v>
      </c>
      <c r="O636" s="14">
        <v>3.1E-2</v>
      </c>
      <c r="P636" s="55">
        <f t="shared" si="29"/>
        <v>0</v>
      </c>
      <c r="Q636" s="15">
        <f t="shared" si="30"/>
        <v>0</v>
      </c>
      <c r="R636" s="15">
        <f t="shared" si="31"/>
        <v>0</v>
      </c>
      <c r="X636" s="7"/>
    </row>
    <row r="637" spans="1:24" ht="13.8" x14ac:dyDescent="0.3">
      <c r="A637" s="46">
        <v>71493254</v>
      </c>
      <c r="B637" s="47" t="s">
        <v>16</v>
      </c>
      <c r="C637" s="47" t="s">
        <v>17</v>
      </c>
      <c r="D637" s="47" t="s">
        <v>516</v>
      </c>
      <c r="E637" s="47" t="s">
        <v>70</v>
      </c>
      <c r="F637" s="47" t="s">
        <v>48</v>
      </c>
      <c r="G637" s="47" t="s">
        <v>71</v>
      </c>
      <c r="H637" s="46">
        <v>71493254</v>
      </c>
      <c r="I637" s="48">
        <v>38838</v>
      </c>
      <c r="J637" s="47" t="s">
        <v>638</v>
      </c>
      <c r="K637" s="46">
        <v>0</v>
      </c>
      <c r="L637" s="50">
        <v>0</v>
      </c>
      <c r="M637" s="50">
        <v>0</v>
      </c>
      <c r="N637" s="50">
        <v>0</v>
      </c>
      <c r="O637" s="14">
        <v>3.1E-2</v>
      </c>
      <c r="P637" s="55">
        <f t="shared" si="29"/>
        <v>0</v>
      </c>
      <c r="Q637" s="15">
        <f t="shared" si="30"/>
        <v>0</v>
      </c>
      <c r="R637" s="15">
        <f t="shared" si="31"/>
        <v>0</v>
      </c>
      <c r="X637" s="7"/>
    </row>
    <row r="638" spans="1:24" ht="13.8" x14ac:dyDescent="0.3">
      <c r="A638" s="46">
        <v>72283386</v>
      </c>
      <c r="B638" s="47" t="s">
        <v>16</v>
      </c>
      <c r="C638" s="47" t="s">
        <v>17</v>
      </c>
      <c r="D638" s="47" t="s">
        <v>516</v>
      </c>
      <c r="E638" s="47" t="s">
        <v>70</v>
      </c>
      <c r="F638" s="47" t="s">
        <v>48</v>
      </c>
      <c r="G638" s="47" t="s">
        <v>71</v>
      </c>
      <c r="H638" s="46">
        <v>72283386</v>
      </c>
      <c r="I638" s="48">
        <v>39083</v>
      </c>
      <c r="J638" s="47" t="s">
        <v>638</v>
      </c>
      <c r="K638" s="46">
        <v>0</v>
      </c>
      <c r="L638" s="50">
        <v>0</v>
      </c>
      <c r="M638" s="50">
        <v>0</v>
      </c>
      <c r="N638" s="50">
        <v>0</v>
      </c>
      <c r="O638" s="14">
        <v>3.1E-2</v>
      </c>
      <c r="P638" s="55">
        <f t="shared" si="29"/>
        <v>0</v>
      </c>
      <c r="Q638" s="15">
        <f t="shared" si="30"/>
        <v>0</v>
      </c>
      <c r="R638" s="15">
        <f t="shared" si="31"/>
        <v>0</v>
      </c>
      <c r="X638" s="7"/>
    </row>
    <row r="639" spans="1:24" ht="13.8" x14ac:dyDescent="0.3">
      <c r="A639" s="46">
        <v>72295528</v>
      </c>
      <c r="B639" s="47" t="s">
        <v>16</v>
      </c>
      <c r="C639" s="47" t="s">
        <v>17</v>
      </c>
      <c r="D639" s="47" t="s">
        <v>516</v>
      </c>
      <c r="E639" s="47" t="s">
        <v>70</v>
      </c>
      <c r="F639" s="47" t="s">
        <v>48</v>
      </c>
      <c r="G639" s="47" t="s">
        <v>71</v>
      </c>
      <c r="H639" s="46">
        <v>72295528</v>
      </c>
      <c r="I639" s="48">
        <v>38687</v>
      </c>
      <c r="J639" s="47" t="s">
        <v>638</v>
      </c>
      <c r="K639" s="46">
        <v>0</v>
      </c>
      <c r="L639" s="50">
        <v>0</v>
      </c>
      <c r="M639" s="50">
        <v>0</v>
      </c>
      <c r="N639" s="50">
        <v>0</v>
      </c>
      <c r="O639" s="14">
        <v>3.1E-2</v>
      </c>
      <c r="P639" s="55">
        <f t="shared" si="29"/>
        <v>0</v>
      </c>
      <c r="Q639" s="15">
        <f t="shared" si="30"/>
        <v>0</v>
      </c>
      <c r="R639" s="15">
        <f t="shared" si="31"/>
        <v>0</v>
      </c>
      <c r="X639" s="7"/>
    </row>
    <row r="640" spans="1:24" ht="13.8" x14ac:dyDescent="0.3">
      <c r="A640" s="46">
        <v>73053162</v>
      </c>
      <c r="B640" s="47" t="s">
        <v>16</v>
      </c>
      <c r="C640" s="47" t="s">
        <v>17</v>
      </c>
      <c r="D640" s="47" t="s">
        <v>516</v>
      </c>
      <c r="E640" s="47" t="s">
        <v>70</v>
      </c>
      <c r="F640" s="47" t="s">
        <v>48</v>
      </c>
      <c r="G640" s="47" t="s">
        <v>71</v>
      </c>
      <c r="H640" s="46">
        <v>73053162</v>
      </c>
      <c r="I640" s="48">
        <v>39142</v>
      </c>
      <c r="J640" s="47" t="s">
        <v>638</v>
      </c>
      <c r="K640" s="46">
        <v>0</v>
      </c>
      <c r="L640" s="50">
        <v>0</v>
      </c>
      <c r="M640" s="50">
        <v>0</v>
      </c>
      <c r="N640" s="50">
        <v>0</v>
      </c>
      <c r="O640" s="14">
        <v>3.1E-2</v>
      </c>
      <c r="P640" s="55">
        <f t="shared" si="29"/>
        <v>0</v>
      </c>
      <c r="Q640" s="15">
        <f t="shared" si="30"/>
        <v>0</v>
      </c>
      <c r="R640" s="15">
        <f t="shared" si="31"/>
        <v>0</v>
      </c>
      <c r="X640" s="7"/>
    </row>
    <row r="641" spans="1:24" ht="13.8" x14ac:dyDescent="0.3">
      <c r="A641" s="46">
        <v>73829065</v>
      </c>
      <c r="B641" s="47" t="s">
        <v>16</v>
      </c>
      <c r="C641" s="47" t="s">
        <v>17</v>
      </c>
      <c r="D641" s="47" t="s">
        <v>516</v>
      </c>
      <c r="E641" s="47" t="s">
        <v>70</v>
      </c>
      <c r="F641" s="47" t="s">
        <v>48</v>
      </c>
      <c r="G641" s="47" t="s">
        <v>71</v>
      </c>
      <c r="H641" s="46">
        <v>73829065</v>
      </c>
      <c r="I641" s="48">
        <v>39173</v>
      </c>
      <c r="J641" s="47" t="s">
        <v>638</v>
      </c>
      <c r="K641" s="46">
        <v>0</v>
      </c>
      <c r="L641" s="50">
        <v>0</v>
      </c>
      <c r="M641" s="50">
        <v>0</v>
      </c>
      <c r="N641" s="50">
        <v>0</v>
      </c>
      <c r="O641" s="14">
        <v>3.1E-2</v>
      </c>
      <c r="P641" s="55">
        <f t="shared" si="29"/>
        <v>0</v>
      </c>
      <c r="Q641" s="15">
        <f t="shared" si="30"/>
        <v>0</v>
      </c>
      <c r="R641" s="15">
        <f t="shared" si="31"/>
        <v>0</v>
      </c>
      <c r="X641" s="7"/>
    </row>
    <row r="642" spans="1:24" ht="13.8" x14ac:dyDescent="0.3">
      <c r="A642" s="46">
        <v>73830117</v>
      </c>
      <c r="B642" s="47" t="s">
        <v>16</v>
      </c>
      <c r="C642" s="47" t="s">
        <v>17</v>
      </c>
      <c r="D642" s="47" t="s">
        <v>516</v>
      </c>
      <c r="E642" s="47" t="s">
        <v>70</v>
      </c>
      <c r="F642" s="47" t="s">
        <v>48</v>
      </c>
      <c r="G642" s="47" t="s">
        <v>71</v>
      </c>
      <c r="H642" s="46">
        <v>73830117</v>
      </c>
      <c r="I642" s="48">
        <v>39173</v>
      </c>
      <c r="J642" s="47" t="s">
        <v>638</v>
      </c>
      <c r="K642" s="46">
        <v>0</v>
      </c>
      <c r="L642" s="50">
        <v>0</v>
      </c>
      <c r="M642" s="50">
        <v>0</v>
      </c>
      <c r="N642" s="50">
        <v>0</v>
      </c>
      <c r="O642" s="14">
        <v>3.1E-2</v>
      </c>
      <c r="P642" s="55">
        <f t="shared" si="29"/>
        <v>0</v>
      </c>
      <c r="Q642" s="15">
        <f t="shared" si="30"/>
        <v>0</v>
      </c>
      <c r="R642" s="15">
        <f t="shared" si="31"/>
        <v>0</v>
      </c>
      <c r="X642" s="7"/>
    </row>
    <row r="643" spans="1:24" ht="13.8" x14ac:dyDescent="0.3">
      <c r="A643" s="46">
        <v>73830419</v>
      </c>
      <c r="B643" s="47" t="s">
        <v>16</v>
      </c>
      <c r="C643" s="47" t="s">
        <v>17</v>
      </c>
      <c r="D643" s="47" t="s">
        <v>516</v>
      </c>
      <c r="E643" s="47" t="s">
        <v>70</v>
      </c>
      <c r="F643" s="47" t="s">
        <v>48</v>
      </c>
      <c r="G643" s="47" t="s">
        <v>71</v>
      </c>
      <c r="H643" s="46">
        <v>73830419</v>
      </c>
      <c r="I643" s="48">
        <v>39173</v>
      </c>
      <c r="J643" s="47" t="s">
        <v>638</v>
      </c>
      <c r="K643" s="46">
        <v>0</v>
      </c>
      <c r="L643" s="50">
        <v>0</v>
      </c>
      <c r="M643" s="50">
        <v>0</v>
      </c>
      <c r="N643" s="50">
        <v>0</v>
      </c>
      <c r="O643" s="14">
        <v>3.1E-2</v>
      </c>
      <c r="P643" s="55">
        <f t="shared" si="29"/>
        <v>0</v>
      </c>
      <c r="Q643" s="15">
        <f t="shared" si="30"/>
        <v>0</v>
      </c>
      <c r="R643" s="15">
        <f t="shared" si="31"/>
        <v>0</v>
      </c>
      <c r="X643" s="7"/>
    </row>
    <row r="644" spans="1:24" ht="13.8" x14ac:dyDescent="0.3">
      <c r="A644" s="46">
        <v>73834055</v>
      </c>
      <c r="B644" s="47" t="s">
        <v>16</v>
      </c>
      <c r="C644" s="47" t="s">
        <v>17</v>
      </c>
      <c r="D644" s="47" t="s">
        <v>516</v>
      </c>
      <c r="E644" s="47" t="s">
        <v>70</v>
      </c>
      <c r="F644" s="47" t="s">
        <v>48</v>
      </c>
      <c r="G644" s="47" t="s">
        <v>71</v>
      </c>
      <c r="H644" s="46">
        <v>73834055</v>
      </c>
      <c r="I644" s="48">
        <v>39173</v>
      </c>
      <c r="J644" s="47" t="s">
        <v>638</v>
      </c>
      <c r="K644" s="46">
        <v>0</v>
      </c>
      <c r="L644" s="50">
        <v>0</v>
      </c>
      <c r="M644" s="50">
        <v>0</v>
      </c>
      <c r="N644" s="50">
        <v>0</v>
      </c>
      <c r="O644" s="14">
        <v>3.1E-2</v>
      </c>
      <c r="P644" s="55">
        <f t="shared" si="29"/>
        <v>0</v>
      </c>
      <c r="Q644" s="15">
        <f t="shared" si="30"/>
        <v>0</v>
      </c>
      <c r="R644" s="15">
        <f t="shared" si="31"/>
        <v>0</v>
      </c>
      <c r="X644" s="7"/>
    </row>
    <row r="645" spans="1:24" ht="13.8" x14ac:dyDescent="0.3">
      <c r="A645" s="46">
        <v>75846454</v>
      </c>
      <c r="B645" s="47" t="s">
        <v>16</v>
      </c>
      <c r="C645" s="47" t="s">
        <v>17</v>
      </c>
      <c r="D645" s="47" t="s">
        <v>516</v>
      </c>
      <c r="E645" s="47" t="s">
        <v>70</v>
      </c>
      <c r="F645" s="47" t="s">
        <v>48</v>
      </c>
      <c r="G645" s="47" t="s">
        <v>71</v>
      </c>
      <c r="H645" s="46">
        <v>75846454</v>
      </c>
      <c r="I645" s="48">
        <v>39234</v>
      </c>
      <c r="J645" s="47" t="s">
        <v>638</v>
      </c>
      <c r="K645" s="46">
        <v>0</v>
      </c>
      <c r="L645" s="50">
        <v>0</v>
      </c>
      <c r="M645" s="50">
        <v>0</v>
      </c>
      <c r="N645" s="50">
        <v>0</v>
      </c>
      <c r="O645" s="14">
        <v>3.1E-2</v>
      </c>
      <c r="P645" s="55">
        <f t="shared" ref="P645:P708" si="32">L645*(O645/12)*15</f>
        <v>0</v>
      </c>
      <c r="Q645" s="15">
        <f t="shared" si="30"/>
        <v>0</v>
      </c>
      <c r="R645" s="15">
        <f t="shared" si="31"/>
        <v>0</v>
      </c>
      <c r="X645" s="7"/>
    </row>
    <row r="646" spans="1:24" ht="13.8" x14ac:dyDescent="0.3">
      <c r="A646" s="46">
        <v>77972357</v>
      </c>
      <c r="B646" s="47" t="s">
        <v>16</v>
      </c>
      <c r="C646" s="47" t="s">
        <v>17</v>
      </c>
      <c r="D646" s="47" t="s">
        <v>516</v>
      </c>
      <c r="E646" s="47" t="s">
        <v>70</v>
      </c>
      <c r="F646" s="47" t="s">
        <v>48</v>
      </c>
      <c r="G646" s="47" t="s">
        <v>71</v>
      </c>
      <c r="H646" s="46">
        <v>77972357</v>
      </c>
      <c r="I646" s="48">
        <v>39264</v>
      </c>
      <c r="J646" s="47" t="s">
        <v>638</v>
      </c>
      <c r="K646" s="46">
        <v>0</v>
      </c>
      <c r="L646" s="50">
        <v>0</v>
      </c>
      <c r="M646" s="50">
        <v>0</v>
      </c>
      <c r="N646" s="50">
        <v>0</v>
      </c>
      <c r="O646" s="14">
        <v>3.1E-2</v>
      </c>
      <c r="P646" s="55">
        <f t="shared" si="32"/>
        <v>0</v>
      </c>
      <c r="Q646" s="15">
        <f t="shared" si="30"/>
        <v>0</v>
      </c>
      <c r="R646" s="15">
        <f t="shared" si="31"/>
        <v>0</v>
      </c>
      <c r="X646" s="7"/>
    </row>
    <row r="647" spans="1:24" ht="13.8" x14ac:dyDescent="0.3">
      <c r="A647" s="46">
        <v>80460077</v>
      </c>
      <c r="B647" s="47" t="s">
        <v>16</v>
      </c>
      <c r="C647" s="47" t="s">
        <v>17</v>
      </c>
      <c r="D647" s="47" t="s">
        <v>516</v>
      </c>
      <c r="E647" s="47" t="s">
        <v>70</v>
      </c>
      <c r="F647" s="47" t="s">
        <v>48</v>
      </c>
      <c r="G647" s="47" t="s">
        <v>71</v>
      </c>
      <c r="H647" s="46">
        <v>80460077</v>
      </c>
      <c r="I647" s="48">
        <v>39387</v>
      </c>
      <c r="J647" s="47" t="s">
        <v>638</v>
      </c>
      <c r="K647" s="46">
        <v>0</v>
      </c>
      <c r="L647" s="50">
        <v>0</v>
      </c>
      <c r="M647" s="50">
        <v>0</v>
      </c>
      <c r="N647" s="50">
        <v>0</v>
      </c>
      <c r="O647" s="14">
        <v>3.1E-2</v>
      </c>
      <c r="P647" s="55">
        <f t="shared" si="32"/>
        <v>0</v>
      </c>
      <c r="Q647" s="15">
        <f t="shared" si="30"/>
        <v>0</v>
      </c>
      <c r="R647" s="15">
        <f t="shared" si="31"/>
        <v>0</v>
      </c>
      <c r="X647" s="7"/>
    </row>
    <row r="648" spans="1:24" ht="13.8" x14ac:dyDescent="0.3">
      <c r="A648" s="46">
        <v>81189060</v>
      </c>
      <c r="B648" s="47" t="s">
        <v>16</v>
      </c>
      <c r="C648" s="47" t="s">
        <v>17</v>
      </c>
      <c r="D648" s="47" t="s">
        <v>516</v>
      </c>
      <c r="E648" s="47" t="s">
        <v>70</v>
      </c>
      <c r="F648" s="47" t="s">
        <v>48</v>
      </c>
      <c r="G648" s="47" t="s">
        <v>71</v>
      </c>
      <c r="H648" s="46">
        <v>81189060</v>
      </c>
      <c r="I648" s="48">
        <v>39417</v>
      </c>
      <c r="J648" s="47" t="s">
        <v>638</v>
      </c>
      <c r="K648" s="46">
        <v>0</v>
      </c>
      <c r="L648" s="50">
        <v>0</v>
      </c>
      <c r="M648" s="50">
        <v>0</v>
      </c>
      <c r="N648" s="50">
        <v>0</v>
      </c>
      <c r="O648" s="14">
        <v>3.1E-2</v>
      </c>
      <c r="P648" s="55">
        <f t="shared" si="32"/>
        <v>0</v>
      </c>
      <c r="Q648" s="15">
        <f t="shared" si="30"/>
        <v>0</v>
      </c>
      <c r="R648" s="15">
        <f t="shared" si="31"/>
        <v>0</v>
      </c>
      <c r="X648" s="7"/>
    </row>
    <row r="649" spans="1:24" ht="13.8" x14ac:dyDescent="0.3">
      <c r="A649" s="46">
        <v>82003727</v>
      </c>
      <c r="B649" s="47" t="s">
        <v>16</v>
      </c>
      <c r="C649" s="47" t="s">
        <v>17</v>
      </c>
      <c r="D649" s="47" t="s">
        <v>516</v>
      </c>
      <c r="E649" s="47" t="s">
        <v>70</v>
      </c>
      <c r="F649" s="47" t="s">
        <v>48</v>
      </c>
      <c r="G649" s="47" t="s">
        <v>71</v>
      </c>
      <c r="H649" s="46">
        <v>82003727</v>
      </c>
      <c r="I649" s="48">
        <v>39387</v>
      </c>
      <c r="J649" s="47" t="s">
        <v>638</v>
      </c>
      <c r="K649" s="46">
        <v>0</v>
      </c>
      <c r="L649" s="50">
        <v>0</v>
      </c>
      <c r="M649" s="50">
        <v>0</v>
      </c>
      <c r="N649" s="50">
        <v>0</v>
      </c>
      <c r="O649" s="14">
        <v>3.1E-2</v>
      </c>
      <c r="P649" s="55">
        <f t="shared" si="32"/>
        <v>0</v>
      </c>
      <c r="Q649" s="15">
        <f t="shared" si="30"/>
        <v>0</v>
      </c>
      <c r="R649" s="15">
        <f t="shared" si="31"/>
        <v>0</v>
      </c>
      <c r="X649" s="7"/>
    </row>
    <row r="650" spans="1:24" ht="13.8" x14ac:dyDescent="0.3">
      <c r="A650" s="46">
        <v>82021683</v>
      </c>
      <c r="B650" s="47" t="s">
        <v>16</v>
      </c>
      <c r="C650" s="47" t="s">
        <v>17</v>
      </c>
      <c r="D650" s="47" t="s">
        <v>516</v>
      </c>
      <c r="E650" s="47" t="s">
        <v>70</v>
      </c>
      <c r="F650" s="47" t="s">
        <v>48</v>
      </c>
      <c r="G650" s="47" t="s">
        <v>71</v>
      </c>
      <c r="H650" s="46">
        <v>82021683</v>
      </c>
      <c r="I650" s="48">
        <v>39234</v>
      </c>
      <c r="J650" s="47" t="s">
        <v>638</v>
      </c>
      <c r="K650" s="46">
        <v>0</v>
      </c>
      <c r="L650" s="50">
        <v>0</v>
      </c>
      <c r="M650" s="50">
        <v>0</v>
      </c>
      <c r="N650" s="50">
        <v>0</v>
      </c>
      <c r="O650" s="14">
        <v>3.1E-2</v>
      </c>
      <c r="P650" s="55">
        <f t="shared" si="32"/>
        <v>0</v>
      </c>
      <c r="Q650" s="15">
        <f t="shared" si="30"/>
        <v>0</v>
      </c>
      <c r="R650" s="15">
        <f t="shared" si="31"/>
        <v>0</v>
      </c>
      <c r="X650" s="7"/>
    </row>
    <row r="651" spans="1:24" ht="13.8" x14ac:dyDescent="0.3">
      <c r="A651" s="46">
        <v>86240543</v>
      </c>
      <c r="B651" s="47" t="s">
        <v>16</v>
      </c>
      <c r="C651" s="47" t="s">
        <v>17</v>
      </c>
      <c r="D651" s="47" t="s">
        <v>516</v>
      </c>
      <c r="E651" s="47" t="s">
        <v>70</v>
      </c>
      <c r="F651" s="47" t="s">
        <v>48</v>
      </c>
      <c r="G651" s="47" t="s">
        <v>71</v>
      </c>
      <c r="H651" s="46">
        <v>86240543</v>
      </c>
      <c r="I651" s="48">
        <v>39417</v>
      </c>
      <c r="J651" s="47" t="s">
        <v>638</v>
      </c>
      <c r="K651" s="46">
        <v>2</v>
      </c>
      <c r="L651" s="50">
        <v>0</v>
      </c>
      <c r="M651" s="50">
        <v>0</v>
      </c>
      <c r="N651" s="50">
        <v>0</v>
      </c>
      <c r="O651" s="14">
        <v>3.1E-2</v>
      </c>
      <c r="P651" s="55">
        <f t="shared" si="32"/>
        <v>0</v>
      </c>
      <c r="Q651" s="15">
        <f t="shared" si="30"/>
        <v>0</v>
      </c>
      <c r="R651" s="15">
        <f t="shared" si="31"/>
        <v>0</v>
      </c>
      <c r="X651" s="7"/>
    </row>
    <row r="652" spans="1:24" ht="13.8" x14ac:dyDescent="0.3">
      <c r="A652" s="46">
        <v>87579818</v>
      </c>
      <c r="B652" s="47" t="s">
        <v>16</v>
      </c>
      <c r="C652" s="47" t="s">
        <v>17</v>
      </c>
      <c r="D652" s="47" t="s">
        <v>516</v>
      </c>
      <c r="E652" s="47" t="s">
        <v>70</v>
      </c>
      <c r="F652" s="47" t="s">
        <v>48</v>
      </c>
      <c r="G652" s="47" t="s">
        <v>71</v>
      </c>
      <c r="H652" s="46">
        <v>87579818</v>
      </c>
      <c r="I652" s="48">
        <v>39692</v>
      </c>
      <c r="J652" s="47" t="s">
        <v>638</v>
      </c>
      <c r="K652" s="46">
        <v>0</v>
      </c>
      <c r="L652" s="50">
        <v>0</v>
      </c>
      <c r="M652" s="50">
        <v>0</v>
      </c>
      <c r="N652" s="50">
        <v>0</v>
      </c>
      <c r="O652" s="14">
        <v>3.1E-2</v>
      </c>
      <c r="P652" s="55">
        <f t="shared" si="32"/>
        <v>0</v>
      </c>
      <c r="Q652" s="15">
        <f t="shared" si="30"/>
        <v>0</v>
      </c>
      <c r="R652" s="15">
        <f t="shared" si="31"/>
        <v>0</v>
      </c>
      <c r="X652" s="7"/>
    </row>
    <row r="653" spans="1:24" ht="13.8" x14ac:dyDescent="0.3">
      <c r="A653" s="46">
        <v>91242459</v>
      </c>
      <c r="B653" s="47" t="s">
        <v>16</v>
      </c>
      <c r="C653" s="47" t="s">
        <v>17</v>
      </c>
      <c r="D653" s="47" t="s">
        <v>516</v>
      </c>
      <c r="E653" s="47" t="s">
        <v>70</v>
      </c>
      <c r="F653" s="47" t="s">
        <v>48</v>
      </c>
      <c r="G653" s="47" t="s">
        <v>71</v>
      </c>
      <c r="H653" s="46">
        <v>91242459</v>
      </c>
      <c r="I653" s="48">
        <v>39873</v>
      </c>
      <c r="J653" s="47" t="s">
        <v>638</v>
      </c>
      <c r="K653" s="46">
        <v>0</v>
      </c>
      <c r="L653" s="50">
        <v>0</v>
      </c>
      <c r="M653" s="50">
        <v>0</v>
      </c>
      <c r="N653" s="50">
        <v>0</v>
      </c>
      <c r="O653" s="14">
        <v>3.1E-2</v>
      </c>
      <c r="P653" s="55">
        <f t="shared" si="32"/>
        <v>0</v>
      </c>
      <c r="Q653" s="15">
        <f t="shared" si="30"/>
        <v>0</v>
      </c>
      <c r="R653" s="15">
        <f t="shared" si="31"/>
        <v>0</v>
      </c>
      <c r="X653" s="7"/>
    </row>
    <row r="654" spans="1:24" ht="13.8" x14ac:dyDescent="0.3">
      <c r="A654" s="46">
        <v>95601024</v>
      </c>
      <c r="B654" s="47" t="s">
        <v>16</v>
      </c>
      <c r="C654" s="47" t="s">
        <v>17</v>
      </c>
      <c r="D654" s="47" t="s">
        <v>516</v>
      </c>
      <c r="E654" s="47" t="s">
        <v>70</v>
      </c>
      <c r="F654" s="47" t="s">
        <v>48</v>
      </c>
      <c r="G654" s="47" t="s">
        <v>71</v>
      </c>
      <c r="H654" s="46">
        <v>95601024</v>
      </c>
      <c r="I654" s="48">
        <v>40118</v>
      </c>
      <c r="J654" s="47" t="s">
        <v>638</v>
      </c>
      <c r="K654" s="46">
        <v>0</v>
      </c>
      <c r="L654" s="50">
        <v>0</v>
      </c>
      <c r="M654" s="50">
        <v>0</v>
      </c>
      <c r="N654" s="50">
        <v>0</v>
      </c>
      <c r="O654" s="14">
        <v>3.1E-2</v>
      </c>
      <c r="P654" s="55">
        <f t="shared" si="32"/>
        <v>0</v>
      </c>
      <c r="Q654" s="15">
        <f t="shared" si="30"/>
        <v>0</v>
      </c>
      <c r="R654" s="15">
        <f t="shared" si="31"/>
        <v>0</v>
      </c>
      <c r="X654" s="7"/>
    </row>
    <row r="655" spans="1:24" ht="13.8" x14ac:dyDescent="0.3">
      <c r="A655" s="46">
        <v>641319700</v>
      </c>
      <c r="B655" s="47" t="s">
        <v>16</v>
      </c>
      <c r="C655" s="47" t="s">
        <v>17</v>
      </c>
      <c r="D655" s="47" t="s">
        <v>516</v>
      </c>
      <c r="E655" s="47" t="s">
        <v>70</v>
      </c>
      <c r="F655" s="47" t="s">
        <v>48</v>
      </c>
      <c r="G655" s="47" t="s">
        <v>71</v>
      </c>
      <c r="H655" s="46">
        <v>641319700</v>
      </c>
      <c r="I655" s="48">
        <v>41244</v>
      </c>
      <c r="J655" s="47" t="s">
        <v>638</v>
      </c>
      <c r="K655" s="46">
        <v>0</v>
      </c>
      <c r="L655" s="50">
        <v>0</v>
      </c>
      <c r="M655" s="50">
        <v>0</v>
      </c>
      <c r="N655" s="50">
        <v>0</v>
      </c>
      <c r="O655" s="14">
        <v>3.1E-2</v>
      </c>
      <c r="P655" s="55">
        <f t="shared" si="32"/>
        <v>0</v>
      </c>
      <c r="Q655" s="15">
        <f t="shared" si="30"/>
        <v>0</v>
      </c>
      <c r="R655" s="15">
        <f t="shared" si="31"/>
        <v>0</v>
      </c>
      <c r="X655" s="7"/>
    </row>
    <row r="656" spans="1:24" ht="13.8" x14ac:dyDescent="0.3">
      <c r="A656" s="46">
        <v>100823558</v>
      </c>
      <c r="B656" s="47" t="s">
        <v>16</v>
      </c>
      <c r="C656" s="47" t="s">
        <v>17</v>
      </c>
      <c r="D656" s="47" t="s">
        <v>516</v>
      </c>
      <c r="E656" s="47" t="s">
        <v>70</v>
      </c>
      <c r="F656" s="47" t="s">
        <v>48</v>
      </c>
      <c r="G656" s="47" t="s">
        <v>71</v>
      </c>
      <c r="H656" s="46">
        <v>100823558</v>
      </c>
      <c r="I656" s="48">
        <v>40422</v>
      </c>
      <c r="J656" s="47" t="s">
        <v>638</v>
      </c>
      <c r="K656" s="46">
        <v>0</v>
      </c>
      <c r="L656" s="50">
        <v>0</v>
      </c>
      <c r="M656" s="50">
        <v>0</v>
      </c>
      <c r="N656" s="50">
        <v>0</v>
      </c>
      <c r="O656" s="14">
        <v>3.1E-2</v>
      </c>
      <c r="P656" s="55">
        <f t="shared" si="32"/>
        <v>0</v>
      </c>
      <c r="Q656" s="15">
        <f t="shared" si="30"/>
        <v>0</v>
      </c>
      <c r="R656" s="15">
        <f t="shared" si="31"/>
        <v>0</v>
      </c>
      <c r="X656" s="7"/>
    </row>
    <row r="657" spans="1:24" ht="13.8" x14ac:dyDescent="0.3">
      <c r="A657" s="46">
        <v>623558393</v>
      </c>
      <c r="B657" s="47" t="s">
        <v>16</v>
      </c>
      <c r="C657" s="47" t="s">
        <v>17</v>
      </c>
      <c r="D657" s="47" t="s">
        <v>516</v>
      </c>
      <c r="E657" s="47" t="s">
        <v>70</v>
      </c>
      <c r="F657" s="47" t="s">
        <v>48</v>
      </c>
      <c r="G657" s="47" t="s">
        <v>71</v>
      </c>
      <c r="H657" s="46">
        <v>623558393</v>
      </c>
      <c r="I657" s="48">
        <v>40787</v>
      </c>
      <c r="J657" s="47" t="s">
        <v>638</v>
      </c>
      <c r="K657" s="46">
        <v>0</v>
      </c>
      <c r="L657" s="50">
        <v>0</v>
      </c>
      <c r="M657" s="50">
        <v>0</v>
      </c>
      <c r="N657" s="50">
        <v>0</v>
      </c>
      <c r="O657" s="14">
        <v>3.1E-2</v>
      </c>
      <c r="P657" s="55">
        <f t="shared" si="32"/>
        <v>0</v>
      </c>
      <c r="Q657" s="15">
        <f t="shared" si="30"/>
        <v>0</v>
      </c>
      <c r="R657" s="15">
        <f t="shared" si="31"/>
        <v>0</v>
      </c>
      <c r="X657" s="7"/>
    </row>
    <row r="658" spans="1:24" ht="13.8" x14ac:dyDescent="0.3">
      <c r="A658" s="46">
        <v>623558678</v>
      </c>
      <c r="B658" s="47" t="s">
        <v>16</v>
      </c>
      <c r="C658" s="47" t="s">
        <v>17</v>
      </c>
      <c r="D658" s="47" t="s">
        <v>516</v>
      </c>
      <c r="E658" s="47" t="s">
        <v>70</v>
      </c>
      <c r="F658" s="47" t="s">
        <v>48</v>
      </c>
      <c r="G658" s="47" t="s">
        <v>71</v>
      </c>
      <c r="H658" s="46">
        <v>623558678</v>
      </c>
      <c r="I658" s="48">
        <v>40787</v>
      </c>
      <c r="J658" s="47" t="s">
        <v>638</v>
      </c>
      <c r="K658" s="46">
        <v>0</v>
      </c>
      <c r="L658" s="50">
        <v>0</v>
      </c>
      <c r="M658" s="50">
        <v>0</v>
      </c>
      <c r="N658" s="50">
        <v>0</v>
      </c>
      <c r="O658" s="14">
        <v>3.1E-2</v>
      </c>
      <c r="P658" s="55">
        <f t="shared" si="32"/>
        <v>0</v>
      </c>
      <c r="Q658" s="15">
        <f t="shared" si="30"/>
        <v>0</v>
      </c>
      <c r="R658" s="15">
        <f t="shared" si="31"/>
        <v>0</v>
      </c>
      <c r="X658" s="7"/>
    </row>
    <row r="659" spans="1:24" ht="13.8" x14ac:dyDescent="0.3">
      <c r="A659" s="46">
        <v>629579698</v>
      </c>
      <c r="B659" s="47" t="s">
        <v>16</v>
      </c>
      <c r="C659" s="47" t="s">
        <v>17</v>
      </c>
      <c r="D659" s="47" t="s">
        <v>516</v>
      </c>
      <c r="E659" s="47" t="s">
        <v>70</v>
      </c>
      <c r="F659" s="47" t="s">
        <v>48</v>
      </c>
      <c r="G659" s="47" t="s">
        <v>71</v>
      </c>
      <c r="H659" s="46">
        <v>629579698</v>
      </c>
      <c r="I659" s="48">
        <v>40787</v>
      </c>
      <c r="J659" s="47" t="s">
        <v>638</v>
      </c>
      <c r="K659" s="46">
        <v>0</v>
      </c>
      <c r="L659" s="50">
        <v>0</v>
      </c>
      <c r="M659" s="50">
        <v>0</v>
      </c>
      <c r="N659" s="50">
        <v>0</v>
      </c>
      <c r="O659" s="14">
        <v>3.1E-2</v>
      </c>
      <c r="P659" s="55">
        <f t="shared" si="32"/>
        <v>0</v>
      </c>
      <c r="Q659" s="15">
        <f t="shared" si="30"/>
        <v>0</v>
      </c>
      <c r="R659" s="15">
        <f t="shared" si="31"/>
        <v>0</v>
      </c>
      <c r="X659" s="7"/>
    </row>
    <row r="660" spans="1:24" ht="13.8" x14ac:dyDescent="0.3">
      <c r="A660" s="46">
        <v>637000686</v>
      </c>
      <c r="B660" s="47" t="s">
        <v>16</v>
      </c>
      <c r="C660" s="47" t="s">
        <v>17</v>
      </c>
      <c r="D660" s="47" t="s">
        <v>516</v>
      </c>
      <c r="E660" s="47" t="s">
        <v>70</v>
      </c>
      <c r="F660" s="47" t="s">
        <v>48</v>
      </c>
      <c r="G660" s="47" t="s">
        <v>71</v>
      </c>
      <c r="H660" s="46">
        <v>637000686</v>
      </c>
      <c r="I660" s="48">
        <v>41183</v>
      </c>
      <c r="J660" s="47" t="s">
        <v>638</v>
      </c>
      <c r="K660" s="46">
        <v>0</v>
      </c>
      <c r="L660" s="50">
        <v>0</v>
      </c>
      <c r="M660" s="50">
        <v>0</v>
      </c>
      <c r="N660" s="50">
        <v>0</v>
      </c>
      <c r="O660" s="14">
        <v>3.1E-2</v>
      </c>
      <c r="P660" s="55">
        <f t="shared" si="32"/>
        <v>0</v>
      </c>
      <c r="Q660" s="15">
        <f t="shared" si="30"/>
        <v>0</v>
      </c>
      <c r="R660" s="15">
        <f t="shared" si="31"/>
        <v>0</v>
      </c>
      <c r="X660" s="7"/>
    </row>
    <row r="661" spans="1:24" ht="13.8" x14ac:dyDescent="0.3">
      <c r="A661" s="46">
        <v>637005915</v>
      </c>
      <c r="B661" s="47" t="s">
        <v>16</v>
      </c>
      <c r="C661" s="47" t="s">
        <v>17</v>
      </c>
      <c r="D661" s="47" t="s">
        <v>516</v>
      </c>
      <c r="E661" s="47" t="s">
        <v>70</v>
      </c>
      <c r="F661" s="47" t="s">
        <v>48</v>
      </c>
      <c r="G661" s="47" t="s">
        <v>71</v>
      </c>
      <c r="H661" s="46">
        <v>637005915</v>
      </c>
      <c r="I661" s="48">
        <v>40787</v>
      </c>
      <c r="J661" s="47" t="s">
        <v>638</v>
      </c>
      <c r="K661" s="46">
        <v>0</v>
      </c>
      <c r="L661" s="50">
        <v>0</v>
      </c>
      <c r="M661" s="50">
        <v>0</v>
      </c>
      <c r="N661" s="50">
        <v>0</v>
      </c>
      <c r="O661" s="14">
        <v>3.1E-2</v>
      </c>
      <c r="P661" s="55">
        <f t="shared" si="32"/>
        <v>0</v>
      </c>
      <c r="Q661" s="15">
        <f t="shared" si="30"/>
        <v>0</v>
      </c>
      <c r="R661" s="15">
        <f t="shared" si="31"/>
        <v>0</v>
      </c>
      <c r="X661" s="7"/>
    </row>
    <row r="662" spans="1:24" ht="13.8" x14ac:dyDescent="0.3">
      <c r="A662" s="46">
        <v>638863016</v>
      </c>
      <c r="B662" s="47" t="s">
        <v>16</v>
      </c>
      <c r="C662" s="47" t="s">
        <v>17</v>
      </c>
      <c r="D662" s="47" t="s">
        <v>516</v>
      </c>
      <c r="E662" s="47" t="s">
        <v>70</v>
      </c>
      <c r="F662" s="47" t="s">
        <v>48</v>
      </c>
      <c r="G662" s="47" t="s">
        <v>71</v>
      </c>
      <c r="H662" s="46">
        <v>638863016</v>
      </c>
      <c r="I662" s="48">
        <v>41244</v>
      </c>
      <c r="J662" s="47" t="s">
        <v>638</v>
      </c>
      <c r="K662" s="46">
        <v>0</v>
      </c>
      <c r="L662" s="50">
        <v>0</v>
      </c>
      <c r="M662" s="50">
        <v>0</v>
      </c>
      <c r="N662" s="50">
        <v>0</v>
      </c>
      <c r="O662" s="14">
        <v>3.1E-2</v>
      </c>
      <c r="P662" s="55">
        <f t="shared" si="32"/>
        <v>0</v>
      </c>
      <c r="Q662" s="15">
        <f t="shared" si="30"/>
        <v>0</v>
      </c>
      <c r="R662" s="15">
        <f t="shared" si="31"/>
        <v>0</v>
      </c>
      <c r="X662" s="7"/>
    </row>
    <row r="663" spans="1:24" ht="13.8" x14ac:dyDescent="0.3">
      <c r="A663" s="46">
        <v>639851844</v>
      </c>
      <c r="B663" s="47" t="s">
        <v>16</v>
      </c>
      <c r="C663" s="47" t="s">
        <v>17</v>
      </c>
      <c r="D663" s="47" t="s">
        <v>516</v>
      </c>
      <c r="E663" s="47" t="s">
        <v>70</v>
      </c>
      <c r="F663" s="47" t="s">
        <v>48</v>
      </c>
      <c r="G663" s="47" t="s">
        <v>71</v>
      </c>
      <c r="H663" s="46">
        <v>639851844</v>
      </c>
      <c r="I663" s="48">
        <v>41244</v>
      </c>
      <c r="J663" s="47" t="s">
        <v>638</v>
      </c>
      <c r="K663" s="46">
        <v>0</v>
      </c>
      <c r="L663" s="50">
        <v>0</v>
      </c>
      <c r="M663" s="50">
        <v>0</v>
      </c>
      <c r="N663" s="50">
        <v>0</v>
      </c>
      <c r="O663" s="14">
        <v>3.1E-2</v>
      </c>
      <c r="P663" s="55">
        <f t="shared" si="32"/>
        <v>0</v>
      </c>
      <c r="Q663" s="15">
        <f t="shared" si="30"/>
        <v>0</v>
      </c>
      <c r="R663" s="15">
        <f t="shared" si="31"/>
        <v>0</v>
      </c>
      <c r="X663" s="7"/>
    </row>
    <row r="664" spans="1:24" ht="13.8" x14ac:dyDescent="0.3">
      <c r="A664" s="46">
        <v>639867753</v>
      </c>
      <c r="B664" s="47" t="s">
        <v>16</v>
      </c>
      <c r="C664" s="47" t="s">
        <v>17</v>
      </c>
      <c r="D664" s="47" t="s">
        <v>516</v>
      </c>
      <c r="E664" s="47" t="s">
        <v>70</v>
      </c>
      <c r="F664" s="47" t="s">
        <v>48</v>
      </c>
      <c r="G664" s="47" t="s">
        <v>71</v>
      </c>
      <c r="H664" s="46">
        <v>639867753</v>
      </c>
      <c r="I664" s="48">
        <v>41183</v>
      </c>
      <c r="J664" s="47" t="s">
        <v>638</v>
      </c>
      <c r="K664" s="46">
        <v>0</v>
      </c>
      <c r="L664" s="50">
        <v>0</v>
      </c>
      <c r="M664" s="50">
        <v>0</v>
      </c>
      <c r="N664" s="50">
        <v>0</v>
      </c>
      <c r="O664" s="14">
        <v>3.1E-2</v>
      </c>
      <c r="P664" s="55">
        <f t="shared" si="32"/>
        <v>0</v>
      </c>
      <c r="Q664" s="15">
        <f t="shared" si="30"/>
        <v>0</v>
      </c>
      <c r="R664" s="15">
        <f t="shared" si="31"/>
        <v>0</v>
      </c>
      <c r="X664" s="7"/>
    </row>
    <row r="665" spans="1:24" ht="13.8" x14ac:dyDescent="0.3">
      <c r="A665" s="46">
        <v>640489951</v>
      </c>
      <c r="B665" s="47" t="s">
        <v>16</v>
      </c>
      <c r="C665" s="47" t="s">
        <v>17</v>
      </c>
      <c r="D665" s="47" t="s">
        <v>516</v>
      </c>
      <c r="E665" s="47" t="s">
        <v>70</v>
      </c>
      <c r="F665" s="47" t="s">
        <v>48</v>
      </c>
      <c r="G665" s="47" t="s">
        <v>71</v>
      </c>
      <c r="H665" s="46">
        <v>640489951</v>
      </c>
      <c r="I665" s="48">
        <v>41306</v>
      </c>
      <c r="J665" s="47" t="s">
        <v>638</v>
      </c>
      <c r="K665" s="46">
        <v>0</v>
      </c>
      <c r="L665" s="50">
        <v>0</v>
      </c>
      <c r="M665" s="50">
        <v>0</v>
      </c>
      <c r="N665" s="50">
        <v>0</v>
      </c>
      <c r="O665" s="14">
        <v>3.1E-2</v>
      </c>
      <c r="P665" s="55">
        <f t="shared" si="32"/>
        <v>0</v>
      </c>
      <c r="Q665" s="15">
        <f t="shared" si="30"/>
        <v>0</v>
      </c>
      <c r="R665" s="15">
        <f t="shared" si="31"/>
        <v>0</v>
      </c>
      <c r="X665" s="7"/>
    </row>
    <row r="666" spans="1:24" ht="13.8" x14ac:dyDescent="0.3">
      <c r="A666" s="46">
        <v>640493711</v>
      </c>
      <c r="B666" s="47" t="s">
        <v>16</v>
      </c>
      <c r="C666" s="47" t="s">
        <v>17</v>
      </c>
      <c r="D666" s="47" t="s">
        <v>516</v>
      </c>
      <c r="E666" s="47" t="s">
        <v>70</v>
      </c>
      <c r="F666" s="47" t="s">
        <v>48</v>
      </c>
      <c r="G666" s="47" t="s">
        <v>71</v>
      </c>
      <c r="H666" s="46">
        <v>640493711</v>
      </c>
      <c r="I666" s="48">
        <v>41306</v>
      </c>
      <c r="J666" s="47" t="s">
        <v>638</v>
      </c>
      <c r="K666" s="46">
        <v>0</v>
      </c>
      <c r="L666" s="50">
        <v>0</v>
      </c>
      <c r="M666" s="50">
        <v>0</v>
      </c>
      <c r="N666" s="50">
        <v>0</v>
      </c>
      <c r="O666" s="14">
        <v>3.1E-2</v>
      </c>
      <c r="P666" s="55">
        <f t="shared" si="32"/>
        <v>0</v>
      </c>
      <c r="Q666" s="15">
        <f t="shared" ref="Q666:Q729" si="33">M666+P666</f>
        <v>0</v>
      </c>
      <c r="R666" s="15">
        <f t="shared" ref="R666:R729" si="34">L666-Q666</f>
        <v>0</v>
      </c>
      <c r="X666" s="7"/>
    </row>
    <row r="667" spans="1:24" ht="13.8" x14ac:dyDescent="0.3">
      <c r="A667" s="46">
        <v>640496762</v>
      </c>
      <c r="B667" s="47" t="s">
        <v>16</v>
      </c>
      <c r="C667" s="47" t="s">
        <v>17</v>
      </c>
      <c r="D667" s="47" t="s">
        <v>516</v>
      </c>
      <c r="E667" s="47" t="s">
        <v>70</v>
      </c>
      <c r="F667" s="47" t="s">
        <v>48</v>
      </c>
      <c r="G667" s="47" t="s">
        <v>71</v>
      </c>
      <c r="H667" s="46">
        <v>640496762</v>
      </c>
      <c r="I667" s="48">
        <v>41183</v>
      </c>
      <c r="J667" s="47" t="s">
        <v>638</v>
      </c>
      <c r="K667" s="46">
        <v>0</v>
      </c>
      <c r="L667" s="50">
        <v>0</v>
      </c>
      <c r="M667" s="50">
        <v>0</v>
      </c>
      <c r="N667" s="50">
        <v>0</v>
      </c>
      <c r="O667" s="14">
        <v>3.1E-2</v>
      </c>
      <c r="P667" s="55">
        <f t="shared" si="32"/>
        <v>0</v>
      </c>
      <c r="Q667" s="15">
        <f t="shared" si="33"/>
        <v>0</v>
      </c>
      <c r="R667" s="15">
        <f t="shared" si="34"/>
        <v>0</v>
      </c>
      <c r="X667" s="7"/>
    </row>
    <row r="668" spans="1:24" ht="13.8" x14ac:dyDescent="0.3">
      <c r="A668" s="46">
        <v>640501283</v>
      </c>
      <c r="B668" s="47" t="s">
        <v>16</v>
      </c>
      <c r="C668" s="47" t="s">
        <v>17</v>
      </c>
      <c r="D668" s="47" t="s">
        <v>516</v>
      </c>
      <c r="E668" s="47" t="s">
        <v>70</v>
      </c>
      <c r="F668" s="47" t="s">
        <v>48</v>
      </c>
      <c r="G668" s="47" t="s">
        <v>71</v>
      </c>
      <c r="H668" s="46">
        <v>640501283</v>
      </c>
      <c r="I668" s="48">
        <v>41244</v>
      </c>
      <c r="J668" s="47" t="s">
        <v>638</v>
      </c>
      <c r="K668" s="46">
        <v>0</v>
      </c>
      <c r="L668" s="50">
        <v>0</v>
      </c>
      <c r="M668" s="50">
        <v>0</v>
      </c>
      <c r="N668" s="50">
        <v>0</v>
      </c>
      <c r="O668" s="14">
        <v>3.1E-2</v>
      </c>
      <c r="P668" s="55">
        <f t="shared" si="32"/>
        <v>0</v>
      </c>
      <c r="Q668" s="15">
        <f t="shared" si="33"/>
        <v>0</v>
      </c>
      <c r="R668" s="15">
        <f t="shared" si="34"/>
        <v>0</v>
      </c>
      <c r="X668" s="7"/>
    </row>
    <row r="669" spans="1:24" ht="13.8" x14ac:dyDescent="0.3">
      <c r="A669" s="46">
        <v>641318457</v>
      </c>
      <c r="B669" s="47" t="s">
        <v>16</v>
      </c>
      <c r="C669" s="47" t="s">
        <v>17</v>
      </c>
      <c r="D669" s="47" t="s">
        <v>516</v>
      </c>
      <c r="E669" s="47" t="s">
        <v>70</v>
      </c>
      <c r="F669" s="47" t="s">
        <v>48</v>
      </c>
      <c r="G669" s="47" t="s">
        <v>71</v>
      </c>
      <c r="H669" s="46">
        <v>641318457</v>
      </c>
      <c r="I669" s="48">
        <v>41306</v>
      </c>
      <c r="J669" s="47" t="s">
        <v>638</v>
      </c>
      <c r="K669" s="46">
        <v>0</v>
      </c>
      <c r="L669" s="50">
        <v>0</v>
      </c>
      <c r="M669" s="50">
        <v>0</v>
      </c>
      <c r="N669" s="50">
        <v>0</v>
      </c>
      <c r="O669" s="14">
        <v>3.1E-2</v>
      </c>
      <c r="P669" s="55">
        <f t="shared" si="32"/>
        <v>0</v>
      </c>
      <c r="Q669" s="15">
        <f t="shared" si="33"/>
        <v>0</v>
      </c>
      <c r="R669" s="15">
        <f t="shared" si="34"/>
        <v>0</v>
      </c>
      <c r="X669" s="7"/>
    </row>
    <row r="670" spans="1:24" ht="13.8" x14ac:dyDescent="0.3">
      <c r="A670" s="46">
        <v>641323236</v>
      </c>
      <c r="B670" s="47" t="s">
        <v>16</v>
      </c>
      <c r="C670" s="47" t="s">
        <v>17</v>
      </c>
      <c r="D670" s="47" t="s">
        <v>516</v>
      </c>
      <c r="E670" s="47" t="s">
        <v>70</v>
      </c>
      <c r="F670" s="47" t="s">
        <v>48</v>
      </c>
      <c r="G670" s="47" t="s">
        <v>71</v>
      </c>
      <c r="H670" s="46">
        <v>641323236</v>
      </c>
      <c r="I670" s="48">
        <v>41183</v>
      </c>
      <c r="J670" s="47" t="s">
        <v>638</v>
      </c>
      <c r="K670" s="46">
        <v>0</v>
      </c>
      <c r="L670" s="50">
        <v>0</v>
      </c>
      <c r="M670" s="50">
        <v>0</v>
      </c>
      <c r="N670" s="50">
        <v>0</v>
      </c>
      <c r="O670" s="14">
        <v>3.1E-2</v>
      </c>
      <c r="P670" s="55">
        <f t="shared" si="32"/>
        <v>0</v>
      </c>
      <c r="Q670" s="15">
        <f t="shared" si="33"/>
        <v>0</v>
      </c>
      <c r="R670" s="15">
        <f t="shared" si="34"/>
        <v>0</v>
      </c>
      <c r="X670" s="7"/>
    </row>
    <row r="671" spans="1:24" ht="13.8" x14ac:dyDescent="0.3">
      <c r="A671" s="46">
        <v>645482925</v>
      </c>
      <c r="B671" s="47" t="s">
        <v>16</v>
      </c>
      <c r="C671" s="47" t="s">
        <v>17</v>
      </c>
      <c r="D671" s="47" t="s">
        <v>516</v>
      </c>
      <c r="E671" s="47" t="s">
        <v>70</v>
      </c>
      <c r="F671" s="47" t="s">
        <v>48</v>
      </c>
      <c r="G671" s="47" t="s">
        <v>71</v>
      </c>
      <c r="H671" s="46">
        <v>645482925</v>
      </c>
      <c r="I671" s="48">
        <v>41456</v>
      </c>
      <c r="J671" s="47" t="s">
        <v>638</v>
      </c>
      <c r="K671" s="46">
        <v>1</v>
      </c>
      <c r="L671" s="50">
        <v>16387.830000000002</v>
      </c>
      <c r="M671" s="50">
        <v>1474.62</v>
      </c>
      <c r="N671" s="50">
        <v>14913.21</v>
      </c>
      <c r="O671" s="14">
        <v>3.1E-2</v>
      </c>
      <c r="P671" s="55">
        <f t="shared" si="32"/>
        <v>635.02841250000006</v>
      </c>
      <c r="Q671" s="15">
        <f t="shared" si="33"/>
        <v>2109.6484124999997</v>
      </c>
      <c r="R671" s="15">
        <f t="shared" si="34"/>
        <v>14278.181587500003</v>
      </c>
      <c r="X671" s="7"/>
    </row>
    <row r="672" spans="1:24" ht="13.8" x14ac:dyDescent="0.3">
      <c r="A672" s="46">
        <v>645973071</v>
      </c>
      <c r="B672" s="47" t="s">
        <v>16</v>
      </c>
      <c r="C672" s="47" t="s">
        <v>17</v>
      </c>
      <c r="D672" s="47" t="s">
        <v>516</v>
      </c>
      <c r="E672" s="47" t="s">
        <v>70</v>
      </c>
      <c r="F672" s="47" t="s">
        <v>48</v>
      </c>
      <c r="G672" s="47" t="s">
        <v>71</v>
      </c>
      <c r="H672" s="46">
        <v>645973071</v>
      </c>
      <c r="I672" s="48">
        <v>41487</v>
      </c>
      <c r="J672" s="47" t="s">
        <v>638</v>
      </c>
      <c r="K672" s="46">
        <v>0</v>
      </c>
      <c r="L672" s="50">
        <v>0</v>
      </c>
      <c r="M672" s="50">
        <v>0</v>
      </c>
      <c r="N672" s="50">
        <v>0</v>
      </c>
      <c r="O672" s="14">
        <v>3.1E-2</v>
      </c>
      <c r="P672" s="55">
        <f t="shared" si="32"/>
        <v>0</v>
      </c>
      <c r="Q672" s="15">
        <f t="shared" si="33"/>
        <v>0</v>
      </c>
      <c r="R672" s="15">
        <f t="shared" si="34"/>
        <v>0</v>
      </c>
      <c r="X672" s="7"/>
    </row>
    <row r="673" spans="1:24" ht="13.8" x14ac:dyDescent="0.3">
      <c r="A673" s="46">
        <v>654507927</v>
      </c>
      <c r="B673" s="47" t="s">
        <v>16</v>
      </c>
      <c r="C673" s="47" t="s">
        <v>17</v>
      </c>
      <c r="D673" s="47" t="s">
        <v>516</v>
      </c>
      <c r="E673" s="47" t="s">
        <v>70</v>
      </c>
      <c r="F673" s="47" t="s">
        <v>48</v>
      </c>
      <c r="G673" s="47" t="s">
        <v>71</v>
      </c>
      <c r="H673" s="46">
        <v>654507927</v>
      </c>
      <c r="I673" s="48">
        <v>41640</v>
      </c>
      <c r="J673" s="47" t="s">
        <v>638</v>
      </c>
      <c r="K673" s="46">
        <v>0</v>
      </c>
      <c r="L673" s="50">
        <v>0</v>
      </c>
      <c r="M673" s="50">
        <v>0</v>
      </c>
      <c r="N673" s="50">
        <v>0</v>
      </c>
      <c r="O673" s="14">
        <v>3.1E-2</v>
      </c>
      <c r="P673" s="55">
        <f t="shared" si="32"/>
        <v>0</v>
      </c>
      <c r="Q673" s="15">
        <f t="shared" si="33"/>
        <v>0</v>
      </c>
      <c r="R673" s="15">
        <f t="shared" si="34"/>
        <v>0</v>
      </c>
      <c r="X673" s="7"/>
    </row>
    <row r="674" spans="1:24" ht="13.8" x14ac:dyDescent="0.3">
      <c r="A674" s="46">
        <v>655733236</v>
      </c>
      <c r="B674" s="47" t="s">
        <v>16</v>
      </c>
      <c r="C674" s="47" t="s">
        <v>17</v>
      </c>
      <c r="D674" s="47" t="s">
        <v>516</v>
      </c>
      <c r="E674" s="47" t="s">
        <v>70</v>
      </c>
      <c r="F674" s="47" t="s">
        <v>48</v>
      </c>
      <c r="G674" s="47" t="s">
        <v>71</v>
      </c>
      <c r="H674" s="46">
        <v>655733236</v>
      </c>
      <c r="I674" s="48">
        <v>41487</v>
      </c>
      <c r="J674" s="47" t="s">
        <v>638</v>
      </c>
      <c r="K674" s="46">
        <v>0</v>
      </c>
      <c r="L674" s="50">
        <v>0</v>
      </c>
      <c r="M674" s="50">
        <v>0</v>
      </c>
      <c r="N674" s="50">
        <v>0</v>
      </c>
      <c r="O674" s="14">
        <v>3.1E-2</v>
      </c>
      <c r="P674" s="55">
        <f t="shared" si="32"/>
        <v>0</v>
      </c>
      <c r="Q674" s="15">
        <f t="shared" si="33"/>
        <v>0</v>
      </c>
      <c r="R674" s="15">
        <f t="shared" si="34"/>
        <v>0</v>
      </c>
      <c r="X674" s="7"/>
    </row>
    <row r="675" spans="1:24" ht="13.8" x14ac:dyDescent="0.3">
      <c r="A675" s="46">
        <v>660084531</v>
      </c>
      <c r="B675" s="47" t="s">
        <v>16</v>
      </c>
      <c r="C675" s="47" t="s">
        <v>17</v>
      </c>
      <c r="D675" s="47" t="s">
        <v>516</v>
      </c>
      <c r="E675" s="47" t="s">
        <v>70</v>
      </c>
      <c r="F675" s="47" t="s">
        <v>48</v>
      </c>
      <c r="G675" s="47" t="s">
        <v>71</v>
      </c>
      <c r="H675" s="46">
        <v>660084531</v>
      </c>
      <c r="I675" s="48">
        <v>41640</v>
      </c>
      <c r="J675" s="47" t="s">
        <v>638</v>
      </c>
      <c r="K675" s="46">
        <v>0</v>
      </c>
      <c r="L675" s="50">
        <v>0</v>
      </c>
      <c r="M675" s="50">
        <v>0</v>
      </c>
      <c r="N675" s="50">
        <v>0</v>
      </c>
      <c r="O675" s="14">
        <v>3.1E-2</v>
      </c>
      <c r="P675" s="55">
        <f t="shared" si="32"/>
        <v>0</v>
      </c>
      <c r="Q675" s="15">
        <f t="shared" si="33"/>
        <v>0</v>
      </c>
      <c r="R675" s="15">
        <f t="shared" si="34"/>
        <v>0</v>
      </c>
      <c r="X675" s="7"/>
    </row>
    <row r="676" spans="1:24" ht="13.8" x14ac:dyDescent="0.3">
      <c r="A676" s="46">
        <v>660084856</v>
      </c>
      <c r="B676" s="47" t="s">
        <v>16</v>
      </c>
      <c r="C676" s="47" t="s">
        <v>17</v>
      </c>
      <c r="D676" s="47" t="s">
        <v>516</v>
      </c>
      <c r="E676" s="47" t="s">
        <v>70</v>
      </c>
      <c r="F676" s="47" t="s">
        <v>48</v>
      </c>
      <c r="G676" s="47" t="s">
        <v>71</v>
      </c>
      <c r="H676" s="46">
        <v>660084856</v>
      </c>
      <c r="I676" s="48">
        <v>41487</v>
      </c>
      <c r="J676" s="47" t="s">
        <v>638</v>
      </c>
      <c r="K676" s="46">
        <v>0</v>
      </c>
      <c r="L676" s="50">
        <v>0</v>
      </c>
      <c r="M676" s="50">
        <v>0</v>
      </c>
      <c r="N676" s="50">
        <v>0</v>
      </c>
      <c r="O676" s="14">
        <v>3.1E-2</v>
      </c>
      <c r="P676" s="55">
        <f t="shared" si="32"/>
        <v>0</v>
      </c>
      <c r="Q676" s="15">
        <f t="shared" si="33"/>
        <v>0</v>
      </c>
      <c r="R676" s="15">
        <f t="shared" si="34"/>
        <v>0</v>
      </c>
      <c r="X676" s="7"/>
    </row>
    <row r="677" spans="1:24" ht="13.8" x14ac:dyDescent="0.3">
      <c r="A677" s="46">
        <v>82109332</v>
      </c>
      <c r="B677" s="47" t="s">
        <v>16</v>
      </c>
      <c r="C677" s="47" t="s">
        <v>17</v>
      </c>
      <c r="D677" s="47" t="s">
        <v>516</v>
      </c>
      <c r="E677" s="47" t="s">
        <v>70</v>
      </c>
      <c r="F677" s="47" t="s">
        <v>48</v>
      </c>
      <c r="G677" s="47" t="s">
        <v>447</v>
      </c>
      <c r="H677" s="46">
        <v>82109332</v>
      </c>
      <c r="I677" s="48">
        <v>39417</v>
      </c>
      <c r="J677" s="47" t="s">
        <v>638</v>
      </c>
      <c r="K677" s="46">
        <v>0</v>
      </c>
      <c r="L677" s="50">
        <v>0</v>
      </c>
      <c r="M677" s="50">
        <v>0</v>
      </c>
      <c r="N677" s="50">
        <v>0</v>
      </c>
      <c r="O677" s="14">
        <v>3.1E-2</v>
      </c>
      <c r="P677" s="55">
        <f t="shared" si="32"/>
        <v>0</v>
      </c>
      <c r="Q677" s="15">
        <f t="shared" si="33"/>
        <v>0</v>
      </c>
      <c r="R677" s="15">
        <f t="shared" si="34"/>
        <v>0</v>
      </c>
      <c r="X677" s="7"/>
    </row>
    <row r="678" spans="1:24" ht="13.8" x14ac:dyDescent="0.3">
      <c r="A678" s="46">
        <v>82109526</v>
      </c>
      <c r="B678" s="47" t="s">
        <v>16</v>
      </c>
      <c r="C678" s="47" t="s">
        <v>17</v>
      </c>
      <c r="D678" s="47" t="s">
        <v>516</v>
      </c>
      <c r="E678" s="47" t="s">
        <v>70</v>
      </c>
      <c r="F678" s="47" t="s">
        <v>48</v>
      </c>
      <c r="G678" s="47" t="s">
        <v>447</v>
      </c>
      <c r="H678" s="46">
        <v>82109526</v>
      </c>
      <c r="I678" s="48">
        <v>39417</v>
      </c>
      <c r="J678" s="47" t="s">
        <v>638</v>
      </c>
      <c r="K678" s="46">
        <v>0</v>
      </c>
      <c r="L678" s="50">
        <v>0</v>
      </c>
      <c r="M678" s="50">
        <v>0</v>
      </c>
      <c r="N678" s="50">
        <v>0</v>
      </c>
      <c r="O678" s="14">
        <v>3.1E-2</v>
      </c>
      <c r="P678" s="55">
        <f t="shared" si="32"/>
        <v>0</v>
      </c>
      <c r="Q678" s="15">
        <f t="shared" si="33"/>
        <v>0</v>
      </c>
      <c r="R678" s="15">
        <f t="shared" si="34"/>
        <v>0</v>
      </c>
      <c r="X678" s="7"/>
    </row>
    <row r="679" spans="1:24" ht="13.8" x14ac:dyDescent="0.3">
      <c r="A679" s="46">
        <v>52166</v>
      </c>
      <c r="B679" s="47" t="s">
        <v>16</v>
      </c>
      <c r="C679" s="47" t="s">
        <v>17</v>
      </c>
      <c r="D679" s="47" t="s">
        <v>556</v>
      </c>
      <c r="E679" s="47" t="s">
        <v>267</v>
      </c>
      <c r="F679" s="47" t="s">
        <v>48</v>
      </c>
      <c r="G679" s="47" t="s">
        <v>71</v>
      </c>
      <c r="H679" s="46">
        <v>52166</v>
      </c>
      <c r="I679" s="48">
        <v>27211</v>
      </c>
      <c r="J679" s="47" t="s">
        <v>638</v>
      </c>
      <c r="K679" s="46">
        <v>0</v>
      </c>
      <c r="L679" s="50">
        <v>40411</v>
      </c>
      <c r="M679" s="50">
        <v>40411</v>
      </c>
      <c r="N679" s="50">
        <v>0</v>
      </c>
      <c r="O679" s="14">
        <v>3.1E-2</v>
      </c>
      <c r="P679" s="55">
        <f t="shared" si="32"/>
        <v>1565.92625</v>
      </c>
      <c r="Q679" s="15">
        <f t="shared" si="33"/>
        <v>41976.926249999997</v>
      </c>
      <c r="R679" s="15">
        <f t="shared" si="34"/>
        <v>-1565.9262499999968</v>
      </c>
      <c r="X679" s="7"/>
    </row>
    <row r="680" spans="1:24" ht="13.8" x14ac:dyDescent="0.3">
      <c r="A680" s="46">
        <v>52108</v>
      </c>
      <c r="B680" s="47" t="s">
        <v>16</v>
      </c>
      <c r="C680" s="47" t="s">
        <v>17</v>
      </c>
      <c r="D680" s="47" t="s">
        <v>556</v>
      </c>
      <c r="E680" s="47" t="s">
        <v>266</v>
      </c>
      <c r="F680" s="47" t="s">
        <v>48</v>
      </c>
      <c r="G680" s="47" t="s">
        <v>71</v>
      </c>
      <c r="H680" s="46">
        <v>52108</v>
      </c>
      <c r="I680" s="48">
        <v>27211</v>
      </c>
      <c r="J680" s="47" t="s">
        <v>638</v>
      </c>
      <c r="K680" s="46">
        <v>0</v>
      </c>
      <c r="L680" s="50">
        <v>126288</v>
      </c>
      <c r="M680" s="50">
        <v>126288</v>
      </c>
      <c r="N680" s="50">
        <v>0</v>
      </c>
      <c r="O680" s="14">
        <v>3.1E-2</v>
      </c>
      <c r="P680" s="55">
        <f t="shared" si="32"/>
        <v>4893.66</v>
      </c>
      <c r="Q680" s="15">
        <f t="shared" si="33"/>
        <v>131181.66</v>
      </c>
      <c r="R680" s="15">
        <f t="shared" si="34"/>
        <v>-4893.6600000000035</v>
      </c>
      <c r="X680" s="7"/>
    </row>
    <row r="681" spans="1:24" ht="13.8" x14ac:dyDescent="0.3">
      <c r="A681" s="46">
        <v>53226</v>
      </c>
      <c r="B681" s="47" t="s">
        <v>16</v>
      </c>
      <c r="C681" s="47" t="s">
        <v>17</v>
      </c>
      <c r="D681" s="47" t="s">
        <v>557</v>
      </c>
      <c r="E681" s="47" t="s">
        <v>301</v>
      </c>
      <c r="F681" s="47" t="s">
        <v>48</v>
      </c>
      <c r="G681" s="47" t="s">
        <v>71</v>
      </c>
      <c r="H681" s="46">
        <v>53226</v>
      </c>
      <c r="I681" s="48">
        <v>27211</v>
      </c>
      <c r="J681" s="47" t="s">
        <v>638</v>
      </c>
      <c r="K681" s="46">
        <v>0</v>
      </c>
      <c r="L681" s="50">
        <v>66129</v>
      </c>
      <c r="M681" s="50">
        <v>66129</v>
      </c>
      <c r="N681" s="50">
        <v>0</v>
      </c>
      <c r="O681" s="14">
        <v>3.1E-2</v>
      </c>
      <c r="P681" s="55">
        <f t="shared" si="32"/>
        <v>2562.4987499999997</v>
      </c>
      <c r="Q681" s="15">
        <f t="shared" si="33"/>
        <v>68691.498749999999</v>
      </c>
      <c r="R681" s="15">
        <f t="shared" si="34"/>
        <v>-2562.4987499999988</v>
      </c>
      <c r="X681" s="7"/>
    </row>
    <row r="682" spans="1:24" ht="13.8" x14ac:dyDescent="0.3">
      <c r="A682" s="46">
        <v>53248</v>
      </c>
      <c r="B682" s="47" t="s">
        <v>16</v>
      </c>
      <c r="C682" s="47" t="s">
        <v>17</v>
      </c>
      <c r="D682" s="47" t="s">
        <v>557</v>
      </c>
      <c r="E682" s="47" t="s">
        <v>303</v>
      </c>
      <c r="F682" s="47" t="s">
        <v>48</v>
      </c>
      <c r="G682" s="47" t="s">
        <v>71</v>
      </c>
      <c r="H682" s="46">
        <v>53248</v>
      </c>
      <c r="I682" s="48">
        <v>27211</v>
      </c>
      <c r="J682" s="47" t="s">
        <v>638</v>
      </c>
      <c r="K682" s="46">
        <v>0</v>
      </c>
      <c r="L682" s="50">
        <v>0</v>
      </c>
      <c r="M682" s="50">
        <v>0</v>
      </c>
      <c r="N682" s="50">
        <v>0</v>
      </c>
      <c r="O682" s="14">
        <v>3.1E-2</v>
      </c>
      <c r="P682" s="55">
        <f t="shared" si="32"/>
        <v>0</v>
      </c>
      <c r="Q682" s="15">
        <f t="shared" si="33"/>
        <v>0</v>
      </c>
      <c r="R682" s="15">
        <f t="shared" si="34"/>
        <v>0</v>
      </c>
      <c r="X682" s="7"/>
    </row>
    <row r="683" spans="1:24" ht="13.8" x14ac:dyDescent="0.3">
      <c r="A683" s="46">
        <v>53261</v>
      </c>
      <c r="B683" s="47" t="s">
        <v>16</v>
      </c>
      <c r="C683" s="47" t="s">
        <v>17</v>
      </c>
      <c r="D683" s="47" t="s">
        <v>557</v>
      </c>
      <c r="E683" s="47" t="s">
        <v>304</v>
      </c>
      <c r="F683" s="47" t="s">
        <v>48</v>
      </c>
      <c r="G683" s="47" t="s">
        <v>71</v>
      </c>
      <c r="H683" s="46">
        <v>53261</v>
      </c>
      <c r="I683" s="48">
        <v>27211</v>
      </c>
      <c r="J683" s="47" t="s">
        <v>638</v>
      </c>
      <c r="K683" s="46">
        <v>0</v>
      </c>
      <c r="L683" s="50">
        <v>0</v>
      </c>
      <c r="M683" s="50">
        <v>0</v>
      </c>
      <c r="N683" s="50">
        <v>0</v>
      </c>
      <c r="O683" s="14">
        <v>3.1E-2</v>
      </c>
      <c r="P683" s="55">
        <f t="shared" si="32"/>
        <v>0</v>
      </c>
      <c r="Q683" s="15">
        <f t="shared" si="33"/>
        <v>0</v>
      </c>
      <c r="R683" s="15">
        <f t="shared" si="34"/>
        <v>0</v>
      </c>
      <c r="X683" s="7"/>
    </row>
    <row r="684" spans="1:24" ht="13.8" x14ac:dyDescent="0.3">
      <c r="A684" s="46">
        <v>50560</v>
      </c>
      <c r="B684" s="47" t="s">
        <v>16</v>
      </c>
      <c r="C684" s="47" t="s">
        <v>17</v>
      </c>
      <c r="D684" s="47" t="s">
        <v>517</v>
      </c>
      <c r="E684" s="47" t="s">
        <v>22</v>
      </c>
      <c r="F684" s="47" t="s">
        <v>48</v>
      </c>
      <c r="G684" s="47" t="s">
        <v>71</v>
      </c>
      <c r="H684" s="46">
        <v>50560</v>
      </c>
      <c r="I684" s="48">
        <v>27211</v>
      </c>
      <c r="J684" s="47" t="s">
        <v>638</v>
      </c>
      <c r="K684" s="46">
        <v>0</v>
      </c>
      <c r="L684" s="50">
        <v>0</v>
      </c>
      <c r="M684" s="50">
        <v>0</v>
      </c>
      <c r="N684" s="50">
        <v>0</v>
      </c>
      <c r="O684" s="14">
        <v>3.1E-2</v>
      </c>
      <c r="P684" s="55">
        <f t="shared" si="32"/>
        <v>0</v>
      </c>
      <c r="Q684" s="15">
        <f t="shared" si="33"/>
        <v>0</v>
      </c>
      <c r="R684" s="15">
        <f t="shared" si="34"/>
        <v>0</v>
      </c>
      <c r="X684" s="7"/>
    </row>
    <row r="685" spans="1:24" ht="13.8" x14ac:dyDescent="0.3">
      <c r="A685" s="46">
        <v>50561</v>
      </c>
      <c r="B685" s="47" t="s">
        <v>16</v>
      </c>
      <c r="C685" s="47" t="s">
        <v>17</v>
      </c>
      <c r="D685" s="47" t="s">
        <v>517</v>
      </c>
      <c r="E685" s="47" t="s">
        <v>22</v>
      </c>
      <c r="F685" s="47" t="s">
        <v>48</v>
      </c>
      <c r="G685" s="47" t="s">
        <v>71</v>
      </c>
      <c r="H685" s="46">
        <v>50561</v>
      </c>
      <c r="I685" s="48">
        <v>29037</v>
      </c>
      <c r="J685" s="47" t="s">
        <v>638</v>
      </c>
      <c r="K685" s="46">
        <v>0</v>
      </c>
      <c r="L685" s="50">
        <v>0</v>
      </c>
      <c r="M685" s="50">
        <v>0</v>
      </c>
      <c r="N685" s="50">
        <v>0</v>
      </c>
      <c r="O685" s="14">
        <v>3.1E-2</v>
      </c>
      <c r="P685" s="55">
        <f t="shared" si="32"/>
        <v>0</v>
      </c>
      <c r="Q685" s="15">
        <f t="shared" si="33"/>
        <v>0</v>
      </c>
      <c r="R685" s="15">
        <f t="shared" si="34"/>
        <v>0</v>
      </c>
      <c r="X685" s="7"/>
    </row>
    <row r="686" spans="1:24" ht="13.8" x14ac:dyDescent="0.3">
      <c r="A686" s="46">
        <v>50562</v>
      </c>
      <c r="B686" s="47" t="s">
        <v>16</v>
      </c>
      <c r="C686" s="47" t="s">
        <v>17</v>
      </c>
      <c r="D686" s="47" t="s">
        <v>517</v>
      </c>
      <c r="E686" s="47" t="s">
        <v>22</v>
      </c>
      <c r="F686" s="47" t="s">
        <v>48</v>
      </c>
      <c r="G686" s="47" t="s">
        <v>71</v>
      </c>
      <c r="H686" s="46">
        <v>50562</v>
      </c>
      <c r="I686" s="48">
        <v>30498</v>
      </c>
      <c r="J686" s="47" t="s">
        <v>638</v>
      </c>
      <c r="K686" s="46">
        <v>0</v>
      </c>
      <c r="L686" s="50">
        <v>0</v>
      </c>
      <c r="M686" s="50">
        <v>0</v>
      </c>
      <c r="N686" s="50">
        <v>0</v>
      </c>
      <c r="O686" s="14">
        <v>3.1E-2</v>
      </c>
      <c r="P686" s="55">
        <f t="shared" si="32"/>
        <v>0</v>
      </c>
      <c r="Q686" s="15">
        <f t="shared" si="33"/>
        <v>0</v>
      </c>
      <c r="R686" s="15">
        <f t="shared" si="34"/>
        <v>0</v>
      </c>
      <c r="X686" s="7"/>
    </row>
    <row r="687" spans="1:24" ht="13.8" x14ac:dyDescent="0.3">
      <c r="A687" s="46">
        <v>50563</v>
      </c>
      <c r="B687" s="47" t="s">
        <v>16</v>
      </c>
      <c r="C687" s="47" t="s">
        <v>17</v>
      </c>
      <c r="D687" s="47" t="s">
        <v>517</v>
      </c>
      <c r="E687" s="47" t="s">
        <v>22</v>
      </c>
      <c r="F687" s="47" t="s">
        <v>48</v>
      </c>
      <c r="G687" s="47" t="s">
        <v>71</v>
      </c>
      <c r="H687" s="46">
        <v>50563</v>
      </c>
      <c r="I687" s="48">
        <v>33420</v>
      </c>
      <c r="J687" s="47" t="s">
        <v>638</v>
      </c>
      <c r="K687" s="46">
        <v>0</v>
      </c>
      <c r="L687" s="50">
        <v>0</v>
      </c>
      <c r="M687" s="50">
        <v>0</v>
      </c>
      <c r="N687" s="50">
        <v>0</v>
      </c>
      <c r="O687" s="14">
        <v>3.1E-2</v>
      </c>
      <c r="P687" s="55">
        <f t="shared" si="32"/>
        <v>0</v>
      </c>
      <c r="Q687" s="15">
        <f t="shared" si="33"/>
        <v>0</v>
      </c>
      <c r="R687" s="15">
        <f t="shared" si="34"/>
        <v>0</v>
      </c>
      <c r="X687" s="7"/>
    </row>
    <row r="688" spans="1:24" ht="13.8" x14ac:dyDescent="0.3">
      <c r="A688" s="46">
        <v>50564</v>
      </c>
      <c r="B688" s="47" t="s">
        <v>16</v>
      </c>
      <c r="C688" s="47" t="s">
        <v>17</v>
      </c>
      <c r="D688" s="47" t="s">
        <v>517</v>
      </c>
      <c r="E688" s="47" t="s">
        <v>22</v>
      </c>
      <c r="F688" s="47" t="s">
        <v>48</v>
      </c>
      <c r="G688" s="47" t="s">
        <v>71</v>
      </c>
      <c r="H688" s="46">
        <v>50564</v>
      </c>
      <c r="I688" s="48">
        <v>33786</v>
      </c>
      <c r="J688" s="47" t="s">
        <v>638</v>
      </c>
      <c r="K688" s="46">
        <v>0</v>
      </c>
      <c r="L688" s="50">
        <v>0</v>
      </c>
      <c r="M688" s="50">
        <v>0</v>
      </c>
      <c r="N688" s="50">
        <v>0</v>
      </c>
      <c r="O688" s="14">
        <v>3.1E-2</v>
      </c>
      <c r="P688" s="55">
        <f t="shared" si="32"/>
        <v>0</v>
      </c>
      <c r="Q688" s="15">
        <f t="shared" si="33"/>
        <v>0</v>
      </c>
      <c r="R688" s="15">
        <f t="shared" si="34"/>
        <v>0</v>
      </c>
      <c r="X688" s="7"/>
    </row>
    <row r="689" spans="1:24" ht="13.8" x14ac:dyDescent="0.3">
      <c r="A689" s="46">
        <v>50565</v>
      </c>
      <c r="B689" s="47" t="s">
        <v>16</v>
      </c>
      <c r="C689" s="47" t="s">
        <v>17</v>
      </c>
      <c r="D689" s="47" t="s">
        <v>517</v>
      </c>
      <c r="E689" s="47" t="s">
        <v>22</v>
      </c>
      <c r="F689" s="47" t="s">
        <v>48</v>
      </c>
      <c r="G689" s="47" t="s">
        <v>71</v>
      </c>
      <c r="H689" s="46">
        <v>50565</v>
      </c>
      <c r="I689" s="48">
        <v>36342</v>
      </c>
      <c r="J689" s="47" t="s">
        <v>638</v>
      </c>
      <c r="K689" s="46">
        <v>0</v>
      </c>
      <c r="L689" s="50">
        <v>0</v>
      </c>
      <c r="M689" s="50">
        <v>0</v>
      </c>
      <c r="N689" s="50">
        <v>0</v>
      </c>
      <c r="O689" s="14">
        <v>3.1E-2</v>
      </c>
      <c r="P689" s="55">
        <f t="shared" si="32"/>
        <v>0</v>
      </c>
      <c r="Q689" s="15">
        <f t="shared" si="33"/>
        <v>0</v>
      </c>
      <c r="R689" s="15">
        <f t="shared" si="34"/>
        <v>0</v>
      </c>
      <c r="X689" s="7"/>
    </row>
    <row r="690" spans="1:24" ht="13.8" x14ac:dyDescent="0.3">
      <c r="A690" s="46">
        <v>50566</v>
      </c>
      <c r="B690" s="47" t="s">
        <v>16</v>
      </c>
      <c r="C690" s="47" t="s">
        <v>17</v>
      </c>
      <c r="D690" s="47" t="s">
        <v>517</v>
      </c>
      <c r="E690" s="47" t="s">
        <v>22</v>
      </c>
      <c r="F690" s="47" t="s">
        <v>48</v>
      </c>
      <c r="G690" s="47" t="s">
        <v>71</v>
      </c>
      <c r="H690" s="46">
        <v>50566</v>
      </c>
      <c r="I690" s="48">
        <v>37073</v>
      </c>
      <c r="J690" s="47" t="s">
        <v>638</v>
      </c>
      <c r="K690" s="46">
        <v>0</v>
      </c>
      <c r="L690" s="50">
        <v>0</v>
      </c>
      <c r="M690" s="50">
        <v>0</v>
      </c>
      <c r="N690" s="50">
        <v>0</v>
      </c>
      <c r="O690" s="14">
        <v>3.1E-2</v>
      </c>
      <c r="P690" s="55">
        <f t="shared" si="32"/>
        <v>0</v>
      </c>
      <c r="Q690" s="15">
        <f t="shared" si="33"/>
        <v>0</v>
      </c>
      <c r="R690" s="15">
        <f t="shared" si="34"/>
        <v>0</v>
      </c>
      <c r="X690" s="7"/>
    </row>
    <row r="691" spans="1:24" ht="13.8" x14ac:dyDescent="0.3">
      <c r="A691" s="46">
        <v>53114</v>
      </c>
      <c r="B691" s="47" t="s">
        <v>16</v>
      </c>
      <c r="C691" s="47" t="s">
        <v>17</v>
      </c>
      <c r="D691" s="47" t="s">
        <v>558</v>
      </c>
      <c r="E691" s="47" t="s">
        <v>290</v>
      </c>
      <c r="F691" s="47" t="s">
        <v>48</v>
      </c>
      <c r="G691" s="47" t="s">
        <v>71</v>
      </c>
      <c r="H691" s="46">
        <v>53114</v>
      </c>
      <c r="I691" s="48">
        <v>27211</v>
      </c>
      <c r="J691" s="47" t="s">
        <v>638</v>
      </c>
      <c r="K691" s="46">
        <v>11</v>
      </c>
      <c r="L691" s="50">
        <v>606181.4</v>
      </c>
      <c r="M691" s="50">
        <v>606181.4</v>
      </c>
      <c r="N691" s="50">
        <v>0</v>
      </c>
      <c r="O691" s="14">
        <v>3.1E-2</v>
      </c>
      <c r="P691" s="55">
        <f t="shared" si="32"/>
        <v>23489.529250000003</v>
      </c>
      <c r="Q691" s="15">
        <f t="shared" si="33"/>
        <v>629670.92925000004</v>
      </c>
      <c r="R691" s="15">
        <f t="shared" si="34"/>
        <v>-23489.529250000021</v>
      </c>
      <c r="X691" s="7"/>
    </row>
    <row r="692" spans="1:24" ht="13.8" x14ac:dyDescent="0.3">
      <c r="A692" s="46">
        <v>53073</v>
      </c>
      <c r="B692" s="47" t="s">
        <v>16</v>
      </c>
      <c r="C692" s="47" t="s">
        <v>17</v>
      </c>
      <c r="D692" s="47" t="s">
        <v>558</v>
      </c>
      <c r="E692" s="47" t="s">
        <v>286</v>
      </c>
      <c r="F692" s="47" t="s">
        <v>48</v>
      </c>
      <c r="G692" s="47" t="s">
        <v>71</v>
      </c>
      <c r="H692" s="46">
        <v>53073</v>
      </c>
      <c r="I692" s="48">
        <v>27211</v>
      </c>
      <c r="J692" s="47" t="s">
        <v>638</v>
      </c>
      <c r="K692" s="46">
        <v>12</v>
      </c>
      <c r="L692" s="50">
        <v>165322.20000000001</v>
      </c>
      <c r="M692" s="50">
        <v>165322.20000000001</v>
      </c>
      <c r="N692" s="50">
        <v>0</v>
      </c>
      <c r="O692" s="14">
        <v>3.1E-2</v>
      </c>
      <c r="P692" s="55">
        <f t="shared" si="32"/>
        <v>6406.2352500000006</v>
      </c>
      <c r="Q692" s="15">
        <f t="shared" si="33"/>
        <v>171728.43525000001</v>
      </c>
      <c r="R692" s="15">
        <f t="shared" si="34"/>
        <v>-6406.2352499999979</v>
      </c>
      <c r="X692" s="7"/>
    </row>
    <row r="693" spans="1:24" ht="13.8" x14ac:dyDescent="0.3">
      <c r="A693" s="46">
        <v>87446716</v>
      </c>
      <c r="B693" s="47" t="s">
        <v>16</v>
      </c>
      <c r="C693" s="47" t="s">
        <v>17</v>
      </c>
      <c r="D693" s="47" t="s">
        <v>558</v>
      </c>
      <c r="E693" s="47" t="s">
        <v>455</v>
      </c>
      <c r="F693" s="47" t="s">
        <v>48</v>
      </c>
      <c r="G693" s="47" t="s">
        <v>447</v>
      </c>
      <c r="H693" s="46">
        <v>87446716</v>
      </c>
      <c r="I693" s="48">
        <v>39417</v>
      </c>
      <c r="J693" s="47" t="s">
        <v>638</v>
      </c>
      <c r="K693" s="46">
        <v>1</v>
      </c>
      <c r="L693" s="50">
        <v>28927.599999999999</v>
      </c>
      <c r="M693" s="50">
        <v>6981.48</v>
      </c>
      <c r="N693" s="50">
        <v>21946.12</v>
      </c>
      <c r="O693" s="14">
        <v>3.1E-2</v>
      </c>
      <c r="P693" s="55">
        <f t="shared" si="32"/>
        <v>1120.9444999999998</v>
      </c>
      <c r="Q693" s="15">
        <f t="shared" si="33"/>
        <v>8102.4244999999992</v>
      </c>
      <c r="R693" s="15">
        <f t="shared" si="34"/>
        <v>20825.175499999998</v>
      </c>
      <c r="X693" s="7"/>
    </row>
    <row r="694" spans="1:24" ht="13.8" x14ac:dyDescent="0.3">
      <c r="A694" s="46">
        <v>87446726</v>
      </c>
      <c r="B694" s="47" t="s">
        <v>16</v>
      </c>
      <c r="C694" s="47" t="s">
        <v>17</v>
      </c>
      <c r="D694" s="47" t="s">
        <v>558</v>
      </c>
      <c r="E694" s="47" t="s">
        <v>456</v>
      </c>
      <c r="F694" s="47" t="s">
        <v>48</v>
      </c>
      <c r="G694" s="47" t="s">
        <v>447</v>
      </c>
      <c r="H694" s="46">
        <v>87446726</v>
      </c>
      <c r="I694" s="48">
        <v>39417</v>
      </c>
      <c r="J694" s="47" t="s">
        <v>638</v>
      </c>
      <c r="K694" s="46">
        <v>1</v>
      </c>
      <c r="L694" s="50">
        <v>28927.59</v>
      </c>
      <c r="M694" s="50">
        <v>6981.47</v>
      </c>
      <c r="N694" s="50">
        <v>21946.12</v>
      </c>
      <c r="O694" s="14">
        <v>3.1E-2</v>
      </c>
      <c r="P694" s="55">
        <f t="shared" si="32"/>
        <v>1120.9441125000001</v>
      </c>
      <c r="Q694" s="15">
        <f t="shared" si="33"/>
        <v>8102.4141125000006</v>
      </c>
      <c r="R694" s="15">
        <f t="shared" si="34"/>
        <v>20825.175887500001</v>
      </c>
      <c r="X694" s="7"/>
    </row>
    <row r="695" spans="1:24" ht="13.8" x14ac:dyDescent="0.3">
      <c r="A695" s="46">
        <v>53086</v>
      </c>
      <c r="B695" s="47" t="s">
        <v>16</v>
      </c>
      <c r="C695" s="47" t="s">
        <v>17</v>
      </c>
      <c r="D695" s="47" t="s">
        <v>558</v>
      </c>
      <c r="E695" s="47" t="s">
        <v>52</v>
      </c>
      <c r="F695" s="47" t="s">
        <v>48</v>
      </c>
      <c r="G695" s="47" t="s">
        <v>71</v>
      </c>
      <c r="H695" s="46">
        <v>53086</v>
      </c>
      <c r="I695" s="48">
        <v>27211</v>
      </c>
      <c r="J695" s="47" t="s">
        <v>638</v>
      </c>
      <c r="K695" s="46">
        <v>9</v>
      </c>
      <c r="L695" s="50">
        <v>396773.28</v>
      </c>
      <c r="M695" s="50">
        <v>396773.28</v>
      </c>
      <c r="N695" s="50">
        <v>0</v>
      </c>
      <c r="O695" s="14">
        <v>3.1E-2</v>
      </c>
      <c r="P695" s="55">
        <f t="shared" si="32"/>
        <v>15374.964600000001</v>
      </c>
      <c r="Q695" s="15">
        <f t="shared" si="33"/>
        <v>412148.24460000003</v>
      </c>
      <c r="R695" s="15">
        <f t="shared" si="34"/>
        <v>-15374.964600000007</v>
      </c>
      <c r="X695" s="7"/>
    </row>
    <row r="696" spans="1:24" ht="13.8" x14ac:dyDescent="0.3">
      <c r="A696" s="46">
        <v>645913926</v>
      </c>
      <c r="B696" s="47" t="s">
        <v>16</v>
      </c>
      <c r="C696" s="47" t="s">
        <v>17</v>
      </c>
      <c r="D696" s="47" t="s">
        <v>558</v>
      </c>
      <c r="E696" s="47" t="s">
        <v>52</v>
      </c>
      <c r="F696" s="47" t="s">
        <v>48</v>
      </c>
      <c r="G696" s="47" t="s">
        <v>71</v>
      </c>
      <c r="H696" s="46">
        <v>645913926</v>
      </c>
      <c r="I696" s="48">
        <v>41244</v>
      </c>
      <c r="J696" s="47" t="s">
        <v>638</v>
      </c>
      <c r="K696" s="46">
        <v>1</v>
      </c>
      <c r="L696" s="50">
        <v>418548.29</v>
      </c>
      <c r="M696" s="50">
        <v>54400.69</v>
      </c>
      <c r="N696" s="50">
        <v>364147.6</v>
      </c>
      <c r="O696" s="14">
        <v>3.1E-2</v>
      </c>
      <c r="P696" s="55">
        <f t="shared" si="32"/>
        <v>16218.746237499998</v>
      </c>
      <c r="Q696" s="15">
        <f t="shared" si="33"/>
        <v>70619.436237500006</v>
      </c>
      <c r="R696" s="15">
        <f t="shared" si="34"/>
        <v>347928.85376249999</v>
      </c>
      <c r="X696" s="7"/>
    </row>
    <row r="697" spans="1:24" ht="13.8" x14ac:dyDescent="0.3">
      <c r="A697" s="46">
        <v>655439856</v>
      </c>
      <c r="B697" s="47" t="s">
        <v>16</v>
      </c>
      <c r="C697" s="47" t="s">
        <v>17</v>
      </c>
      <c r="D697" s="47" t="s">
        <v>558</v>
      </c>
      <c r="E697" s="47" t="s">
        <v>52</v>
      </c>
      <c r="F697" s="47" t="s">
        <v>48</v>
      </c>
      <c r="G697" s="47" t="s">
        <v>71</v>
      </c>
      <c r="H697" s="46">
        <v>655439856</v>
      </c>
      <c r="I697" s="48">
        <v>41306</v>
      </c>
      <c r="J697" s="47" t="s">
        <v>638</v>
      </c>
      <c r="K697" s="46">
        <v>1</v>
      </c>
      <c r="L697" s="50">
        <v>444383.69</v>
      </c>
      <c r="M697" s="50">
        <v>39986.75</v>
      </c>
      <c r="N697" s="50">
        <v>404396.94</v>
      </c>
      <c r="O697" s="14">
        <v>3.1E-2</v>
      </c>
      <c r="P697" s="55">
        <f t="shared" si="32"/>
        <v>17219.867987500002</v>
      </c>
      <c r="Q697" s="15">
        <f t="shared" si="33"/>
        <v>57206.617987500002</v>
      </c>
      <c r="R697" s="15">
        <f t="shared" si="34"/>
        <v>387177.07201250002</v>
      </c>
      <c r="X697" s="7"/>
    </row>
    <row r="698" spans="1:24" ht="13.8" x14ac:dyDescent="0.3">
      <c r="A698" s="46">
        <v>53079</v>
      </c>
      <c r="B698" s="47" t="s">
        <v>16</v>
      </c>
      <c r="C698" s="47" t="s">
        <v>17</v>
      </c>
      <c r="D698" s="47" t="s">
        <v>558</v>
      </c>
      <c r="E698" s="47" t="s">
        <v>287</v>
      </c>
      <c r="F698" s="47" t="s">
        <v>48</v>
      </c>
      <c r="G698" s="47" t="s">
        <v>71</v>
      </c>
      <c r="H698" s="46">
        <v>53079</v>
      </c>
      <c r="I698" s="48">
        <v>27211</v>
      </c>
      <c r="J698" s="47" t="s">
        <v>638</v>
      </c>
      <c r="K698" s="46">
        <v>0</v>
      </c>
      <c r="L698" s="50">
        <v>0</v>
      </c>
      <c r="M698" s="50">
        <v>0</v>
      </c>
      <c r="N698" s="50">
        <v>0</v>
      </c>
      <c r="O698" s="14">
        <v>3.1E-2</v>
      </c>
      <c r="P698" s="55">
        <f t="shared" si="32"/>
        <v>0</v>
      </c>
      <c r="Q698" s="15">
        <f t="shared" si="33"/>
        <v>0</v>
      </c>
      <c r="R698" s="15">
        <f t="shared" si="34"/>
        <v>0</v>
      </c>
      <c r="X698" s="7"/>
    </row>
    <row r="699" spans="1:24" ht="13.8" x14ac:dyDescent="0.3">
      <c r="A699" s="46">
        <v>53080</v>
      </c>
      <c r="B699" s="47" t="s">
        <v>16</v>
      </c>
      <c r="C699" s="47" t="s">
        <v>17</v>
      </c>
      <c r="D699" s="47" t="s">
        <v>558</v>
      </c>
      <c r="E699" s="47" t="s">
        <v>287</v>
      </c>
      <c r="F699" s="47" t="s">
        <v>48</v>
      </c>
      <c r="G699" s="47" t="s">
        <v>71</v>
      </c>
      <c r="H699" s="46">
        <v>53080</v>
      </c>
      <c r="I699" s="48">
        <v>37226</v>
      </c>
      <c r="J699" s="47" t="s">
        <v>638</v>
      </c>
      <c r="K699" s="46">
        <v>3</v>
      </c>
      <c r="L699" s="50">
        <v>656644.16</v>
      </c>
      <c r="M699" s="50">
        <v>374214.33</v>
      </c>
      <c r="N699" s="50">
        <v>282429.83</v>
      </c>
      <c r="O699" s="14">
        <v>3.1E-2</v>
      </c>
      <c r="P699" s="55">
        <f t="shared" si="32"/>
        <v>25444.961200000002</v>
      </c>
      <c r="Q699" s="15">
        <f t="shared" si="33"/>
        <v>399659.29120000004</v>
      </c>
      <c r="R699" s="15">
        <f t="shared" si="34"/>
        <v>256984.8688</v>
      </c>
      <c r="X699" s="7"/>
    </row>
    <row r="700" spans="1:24" ht="13.8" x14ac:dyDescent="0.3">
      <c r="A700" s="46">
        <v>18050724</v>
      </c>
      <c r="B700" s="47" t="s">
        <v>16</v>
      </c>
      <c r="C700" s="47" t="s">
        <v>17</v>
      </c>
      <c r="D700" s="47" t="s">
        <v>558</v>
      </c>
      <c r="E700" s="47" t="s">
        <v>287</v>
      </c>
      <c r="F700" s="47" t="s">
        <v>48</v>
      </c>
      <c r="G700" s="47" t="s">
        <v>71</v>
      </c>
      <c r="H700" s="46">
        <v>18050724</v>
      </c>
      <c r="I700" s="48">
        <v>37377</v>
      </c>
      <c r="J700" s="47" t="s">
        <v>638</v>
      </c>
      <c r="K700" s="46">
        <v>0</v>
      </c>
      <c r="L700" s="50">
        <v>0</v>
      </c>
      <c r="M700" s="50">
        <v>0</v>
      </c>
      <c r="N700" s="50">
        <v>0</v>
      </c>
      <c r="O700" s="14">
        <v>3.1E-2</v>
      </c>
      <c r="P700" s="55">
        <f t="shared" si="32"/>
        <v>0</v>
      </c>
      <c r="Q700" s="15">
        <f t="shared" si="33"/>
        <v>0</v>
      </c>
      <c r="R700" s="15">
        <f t="shared" si="34"/>
        <v>0</v>
      </c>
      <c r="X700" s="7"/>
    </row>
    <row r="701" spans="1:24" ht="13.8" x14ac:dyDescent="0.3">
      <c r="A701" s="46">
        <v>43450574</v>
      </c>
      <c r="B701" s="47" t="s">
        <v>16</v>
      </c>
      <c r="C701" s="47" t="s">
        <v>17</v>
      </c>
      <c r="D701" s="47" t="s">
        <v>558</v>
      </c>
      <c r="E701" s="47" t="s">
        <v>287</v>
      </c>
      <c r="F701" s="47" t="s">
        <v>48</v>
      </c>
      <c r="G701" s="47" t="s">
        <v>71</v>
      </c>
      <c r="H701" s="46">
        <v>43450574</v>
      </c>
      <c r="I701" s="48">
        <v>37956</v>
      </c>
      <c r="J701" s="47" t="s">
        <v>638</v>
      </c>
      <c r="K701" s="46">
        <v>1</v>
      </c>
      <c r="L701" s="50">
        <v>232441.01</v>
      </c>
      <c r="M701" s="50">
        <v>113873.93</v>
      </c>
      <c r="N701" s="50">
        <v>118567.08</v>
      </c>
      <c r="O701" s="14">
        <v>3.1E-2</v>
      </c>
      <c r="P701" s="55">
        <f t="shared" si="32"/>
        <v>9007.0891374999992</v>
      </c>
      <c r="Q701" s="15">
        <f t="shared" si="33"/>
        <v>122881.0191375</v>
      </c>
      <c r="R701" s="15">
        <f t="shared" si="34"/>
        <v>109559.99086250001</v>
      </c>
      <c r="X701" s="7"/>
    </row>
    <row r="702" spans="1:24" ht="13.8" x14ac:dyDescent="0.3">
      <c r="A702" s="46">
        <v>47891445</v>
      </c>
      <c r="B702" s="47" t="s">
        <v>16</v>
      </c>
      <c r="C702" s="47" t="s">
        <v>17</v>
      </c>
      <c r="D702" s="47" t="s">
        <v>558</v>
      </c>
      <c r="E702" s="47" t="s">
        <v>287</v>
      </c>
      <c r="F702" s="47" t="s">
        <v>48</v>
      </c>
      <c r="G702" s="47" t="s">
        <v>71</v>
      </c>
      <c r="H702" s="46">
        <v>47891445</v>
      </c>
      <c r="I702" s="48">
        <v>38139</v>
      </c>
      <c r="J702" s="47" t="s">
        <v>638</v>
      </c>
      <c r="K702" s="46">
        <v>1</v>
      </c>
      <c r="L702" s="50">
        <v>202988.06</v>
      </c>
      <c r="M702" s="50">
        <v>91326.85</v>
      </c>
      <c r="N702" s="50">
        <v>111661.21</v>
      </c>
      <c r="O702" s="14">
        <v>3.1E-2</v>
      </c>
      <c r="P702" s="55">
        <f t="shared" si="32"/>
        <v>7865.7873249999993</v>
      </c>
      <c r="Q702" s="15">
        <f t="shared" si="33"/>
        <v>99192.637325000003</v>
      </c>
      <c r="R702" s="15">
        <f t="shared" si="34"/>
        <v>103795.42267499999</v>
      </c>
      <c r="X702" s="7"/>
    </row>
    <row r="703" spans="1:24" ht="13.8" x14ac:dyDescent="0.3">
      <c r="A703" s="46">
        <v>58584132</v>
      </c>
      <c r="B703" s="47" t="s">
        <v>16</v>
      </c>
      <c r="C703" s="47" t="s">
        <v>17</v>
      </c>
      <c r="D703" s="47" t="s">
        <v>558</v>
      </c>
      <c r="E703" s="47" t="s">
        <v>287</v>
      </c>
      <c r="F703" s="47" t="s">
        <v>48</v>
      </c>
      <c r="G703" s="47" t="s">
        <v>71</v>
      </c>
      <c r="H703" s="46">
        <v>58584132</v>
      </c>
      <c r="I703" s="48">
        <v>38565</v>
      </c>
      <c r="J703" s="47" t="s">
        <v>638</v>
      </c>
      <c r="K703" s="46">
        <v>1</v>
      </c>
      <c r="L703" s="50">
        <v>254174.88</v>
      </c>
      <c r="M703" s="50">
        <v>104191.42</v>
      </c>
      <c r="N703" s="50">
        <v>149983.46</v>
      </c>
      <c r="O703" s="14">
        <v>3.1E-2</v>
      </c>
      <c r="P703" s="55">
        <f t="shared" si="32"/>
        <v>9849.2765999999992</v>
      </c>
      <c r="Q703" s="15">
        <f t="shared" si="33"/>
        <v>114040.6966</v>
      </c>
      <c r="R703" s="15">
        <f t="shared" si="34"/>
        <v>140134.18340000001</v>
      </c>
      <c r="X703" s="7"/>
    </row>
    <row r="704" spans="1:24" ht="13.8" x14ac:dyDescent="0.3">
      <c r="A704" s="46">
        <v>84916360</v>
      </c>
      <c r="B704" s="47" t="s">
        <v>16</v>
      </c>
      <c r="C704" s="47" t="s">
        <v>17</v>
      </c>
      <c r="D704" s="47" t="s">
        <v>558</v>
      </c>
      <c r="E704" s="47" t="s">
        <v>287</v>
      </c>
      <c r="F704" s="47" t="s">
        <v>48</v>
      </c>
      <c r="G704" s="47" t="s">
        <v>71</v>
      </c>
      <c r="H704" s="46">
        <v>84916360</v>
      </c>
      <c r="I704" s="48">
        <v>39173</v>
      </c>
      <c r="J704" s="47" t="s">
        <v>638</v>
      </c>
      <c r="K704" s="46">
        <v>1</v>
      </c>
      <c r="L704" s="50">
        <v>211240.86</v>
      </c>
      <c r="M704" s="50">
        <v>69695.92</v>
      </c>
      <c r="N704" s="50">
        <v>141544.94</v>
      </c>
      <c r="O704" s="14">
        <v>3.1E-2</v>
      </c>
      <c r="P704" s="55">
        <f t="shared" si="32"/>
        <v>8185.5833249999996</v>
      </c>
      <c r="Q704" s="15">
        <f t="shared" si="33"/>
        <v>77881.503324999998</v>
      </c>
      <c r="R704" s="15">
        <f t="shared" si="34"/>
        <v>133359.35667499999</v>
      </c>
      <c r="X704" s="7"/>
    </row>
    <row r="705" spans="1:24" ht="13.8" x14ac:dyDescent="0.3">
      <c r="A705" s="46">
        <v>88716078</v>
      </c>
      <c r="B705" s="47" t="s">
        <v>16</v>
      </c>
      <c r="C705" s="47" t="s">
        <v>17</v>
      </c>
      <c r="D705" s="47" t="s">
        <v>558</v>
      </c>
      <c r="E705" s="47" t="s">
        <v>287</v>
      </c>
      <c r="F705" s="47" t="s">
        <v>48</v>
      </c>
      <c r="G705" s="47" t="s">
        <v>71</v>
      </c>
      <c r="H705" s="46">
        <v>88716078</v>
      </c>
      <c r="I705" s="48">
        <v>36951</v>
      </c>
      <c r="J705" s="47" t="s">
        <v>638</v>
      </c>
      <c r="K705" s="46">
        <v>0</v>
      </c>
      <c r="L705" s="50">
        <v>0</v>
      </c>
      <c r="M705" s="50">
        <v>0</v>
      </c>
      <c r="N705" s="50">
        <v>0</v>
      </c>
      <c r="O705" s="14">
        <v>3.1E-2</v>
      </c>
      <c r="P705" s="55">
        <f t="shared" si="32"/>
        <v>0</v>
      </c>
      <c r="Q705" s="15">
        <f t="shared" si="33"/>
        <v>0</v>
      </c>
      <c r="R705" s="15">
        <f t="shared" si="34"/>
        <v>0</v>
      </c>
      <c r="X705" s="7"/>
    </row>
    <row r="706" spans="1:24" ht="13.8" x14ac:dyDescent="0.3">
      <c r="A706" s="46">
        <v>99674462</v>
      </c>
      <c r="B706" s="47" t="s">
        <v>16</v>
      </c>
      <c r="C706" s="47" t="s">
        <v>17</v>
      </c>
      <c r="D706" s="47" t="s">
        <v>558</v>
      </c>
      <c r="E706" s="47" t="s">
        <v>287</v>
      </c>
      <c r="F706" s="47" t="s">
        <v>48</v>
      </c>
      <c r="G706" s="47" t="s">
        <v>71</v>
      </c>
      <c r="H706" s="46">
        <v>99674462</v>
      </c>
      <c r="I706" s="48">
        <v>40118</v>
      </c>
      <c r="J706" s="47" t="s">
        <v>638</v>
      </c>
      <c r="K706" s="46">
        <v>1</v>
      </c>
      <c r="L706" s="50">
        <v>131377.51</v>
      </c>
      <c r="M706" s="50">
        <v>32837.99</v>
      </c>
      <c r="N706" s="50">
        <v>98539.520000000004</v>
      </c>
      <c r="O706" s="14">
        <v>3.1E-2</v>
      </c>
      <c r="P706" s="55">
        <f t="shared" si="32"/>
        <v>5090.8785125000004</v>
      </c>
      <c r="Q706" s="15">
        <f t="shared" si="33"/>
        <v>37928.868512499997</v>
      </c>
      <c r="R706" s="15">
        <f t="shared" si="34"/>
        <v>93448.641487500019</v>
      </c>
      <c r="X706" s="7"/>
    </row>
    <row r="707" spans="1:24" ht="13.8" x14ac:dyDescent="0.3">
      <c r="A707" s="46">
        <v>645913922</v>
      </c>
      <c r="B707" s="47" t="s">
        <v>16</v>
      </c>
      <c r="C707" s="47" t="s">
        <v>17</v>
      </c>
      <c r="D707" s="47" t="s">
        <v>558</v>
      </c>
      <c r="E707" s="47" t="s">
        <v>287</v>
      </c>
      <c r="F707" s="47" t="s">
        <v>48</v>
      </c>
      <c r="G707" s="47" t="s">
        <v>71</v>
      </c>
      <c r="H707" s="46">
        <v>645913922</v>
      </c>
      <c r="I707" s="48">
        <v>41244</v>
      </c>
      <c r="J707" s="47" t="s">
        <v>638</v>
      </c>
      <c r="K707" s="46">
        <v>1</v>
      </c>
      <c r="L707" s="50">
        <v>418548.33</v>
      </c>
      <c r="M707" s="50">
        <v>54400.69</v>
      </c>
      <c r="N707" s="50">
        <v>364147.64</v>
      </c>
      <c r="O707" s="14">
        <v>3.1E-2</v>
      </c>
      <c r="P707" s="55">
        <f t="shared" si="32"/>
        <v>16218.7477875</v>
      </c>
      <c r="Q707" s="15">
        <f t="shared" si="33"/>
        <v>70619.437787500006</v>
      </c>
      <c r="R707" s="15">
        <f t="shared" si="34"/>
        <v>347928.89221249998</v>
      </c>
      <c r="X707" s="7"/>
    </row>
    <row r="708" spans="1:24" ht="13.8" x14ac:dyDescent="0.3">
      <c r="A708" s="46">
        <v>655439852</v>
      </c>
      <c r="B708" s="47" t="s">
        <v>16</v>
      </c>
      <c r="C708" s="47" t="s">
        <v>17</v>
      </c>
      <c r="D708" s="47" t="s">
        <v>558</v>
      </c>
      <c r="E708" s="47" t="s">
        <v>287</v>
      </c>
      <c r="F708" s="47" t="s">
        <v>48</v>
      </c>
      <c r="G708" s="47" t="s">
        <v>71</v>
      </c>
      <c r="H708" s="46">
        <v>655439852</v>
      </c>
      <c r="I708" s="48">
        <v>41306</v>
      </c>
      <c r="J708" s="47" t="s">
        <v>638</v>
      </c>
      <c r="K708" s="46">
        <v>1</v>
      </c>
      <c r="L708" s="50">
        <v>444383.72</v>
      </c>
      <c r="M708" s="50">
        <v>39986.75</v>
      </c>
      <c r="N708" s="50">
        <v>404396.97</v>
      </c>
      <c r="O708" s="14">
        <v>3.1E-2</v>
      </c>
      <c r="P708" s="55">
        <f t="shared" si="32"/>
        <v>17219.869149999999</v>
      </c>
      <c r="Q708" s="15">
        <f t="shared" si="33"/>
        <v>57206.619149999999</v>
      </c>
      <c r="R708" s="15">
        <f t="shared" si="34"/>
        <v>387177.10084999999</v>
      </c>
      <c r="X708" s="7"/>
    </row>
    <row r="709" spans="1:24" ht="13.8" x14ac:dyDescent="0.3">
      <c r="A709" s="46">
        <v>53106</v>
      </c>
      <c r="B709" s="47" t="s">
        <v>16</v>
      </c>
      <c r="C709" s="47" t="s">
        <v>17</v>
      </c>
      <c r="D709" s="47" t="s">
        <v>558</v>
      </c>
      <c r="E709" s="47" t="s">
        <v>288</v>
      </c>
      <c r="F709" s="47" t="s">
        <v>48</v>
      </c>
      <c r="G709" s="47" t="s">
        <v>71</v>
      </c>
      <c r="H709" s="46">
        <v>53106</v>
      </c>
      <c r="I709" s="48">
        <v>27211</v>
      </c>
      <c r="J709" s="47" t="s">
        <v>638</v>
      </c>
      <c r="K709" s="46">
        <v>11</v>
      </c>
      <c r="L709" s="50">
        <v>30309.07</v>
      </c>
      <c r="M709" s="50">
        <v>30309.07</v>
      </c>
      <c r="N709" s="50">
        <v>0</v>
      </c>
      <c r="O709" s="14">
        <v>3.1E-2</v>
      </c>
      <c r="P709" s="55">
        <f t="shared" ref="P709:P772" si="35">L709*(O709/12)*15</f>
        <v>1174.4764624999998</v>
      </c>
      <c r="Q709" s="15">
        <f t="shared" si="33"/>
        <v>31483.546462499999</v>
      </c>
      <c r="R709" s="15">
        <f t="shared" si="34"/>
        <v>-1174.4764624999989</v>
      </c>
      <c r="X709" s="7"/>
    </row>
    <row r="710" spans="1:24" ht="13.8" x14ac:dyDescent="0.3">
      <c r="A710" s="46">
        <v>53111</v>
      </c>
      <c r="B710" s="47" t="s">
        <v>16</v>
      </c>
      <c r="C710" s="47" t="s">
        <v>17</v>
      </c>
      <c r="D710" s="47" t="s">
        <v>558</v>
      </c>
      <c r="E710" s="47" t="s">
        <v>289</v>
      </c>
      <c r="F710" s="47" t="s">
        <v>48</v>
      </c>
      <c r="G710" s="47" t="s">
        <v>71</v>
      </c>
      <c r="H710" s="46">
        <v>53111</v>
      </c>
      <c r="I710" s="48">
        <v>27211</v>
      </c>
      <c r="J710" s="47" t="s">
        <v>638</v>
      </c>
      <c r="K710" s="46">
        <v>11</v>
      </c>
      <c r="L710" s="50">
        <v>121236.28</v>
      </c>
      <c r="M710" s="50">
        <v>121236.28</v>
      </c>
      <c r="N710" s="50">
        <v>0</v>
      </c>
      <c r="O710" s="14">
        <v>3.1E-2</v>
      </c>
      <c r="P710" s="55">
        <f t="shared" si="35"/>
        <v>4697.9058499999992</v>
      </c>
      <c r="Q710" s="15">
        <f t="shared" si="33"/>
        <v>125934.18584999999</v>
      </c>
      <c r="R710" s="15">
        <f t="shared" si="34"/>
        <v>-4697.9058499999956</v>
      </c>
      <c r="X710" s="7"/>
    </row>
    <row r="711" spans="1:24" ht="13.8" x14ac:dyDescent="0.3">
      <c r="A711" s="46">
        <v>53040</v>
      </c>
      <c r="B711" s="47" t="s">
        <v>16</v>
      </c>
      <c r="C711" s="47" t="s">
        <v>17</v>
      </c>
      <c r="D711" s="47" t="s">
        <v>559</v>
      </c>
      <c r="E711" s="47" t="s">
        <v>282</v>
      </c>
      <c r="F711" s="47" t="s">
        <v>48</v>
      </c>
      <c r="G711" s="47" t="s">
        <v>71</v>
      </c>
      <c r="H711" s="46">
        <v>53040</v>
      </c>
      <c r="I711" s="48">
        <v>27211</v>
      </c>
      <c r="J711" s="47" t="s">
        <v>638</v>
      </c>
      <c r="K711" s="46">
        <v>11</v>
      </c>
      <c r="L711" s="50">
        <v>151545.17000000001</v>
      </c>
      <c r="M711" s="50">
        <v>151545.17000000001</v>
      </c>
      <c r="N711" s="50">
        <v>0</v>
      </c>
      <c r="O711" s="14">
        <v>3.1E-2</v>
      </c>
      <c r="P711" s="55">
        <f t="shared" si="35"/>
        <v>5872.3753374999997</v>
      </c>
      <c r="Q711" s="15">
        <f t="shared" si="33"/>
        <v>157417.54533750002</v>
      </c>
      <c r="R711" s="15">
        <f t="shared" si="34"/>
        <v>-5872.3753375000088</v>
      </c>
      <c r="X711" s="7"/>
    </row>
    <row r="712" spans="1:24" ht="13.8" x14ac:dyDescent="0.3">
      <c r="A712" s="46">
        <v>53019</v>
      </c>
      <c r="B712" s="47" t="s">
        <v>16</v>
      </c>
      <c r="C712" s="47" t="s">
        <v>17</v>
      </c>
      <c r="D712" s="47" t="s">
        <v>559</v>
      </c>
      <c r="E712" s="47" t="s">
        <v>280</v>
      </c>
      <c r="F712" s="47" t="s">
        <v>48</v>
      </c>
      <c r="G712" s="47" t="s">
        <v>71</v>
      </c>
      <c r="H712" s="46">
        <v>53019</v>
      </c>
      <c r="I712" s="48">
        <v>27211</v>
      </c>
      <c r="J712" s="47" t="s">
        <v>638</v>
      </c>
      <c r="K712" s="46">
        <v>11</v>
      </c>
      <c r="L712" s="50">
        <v>151545.17000000001</v>
      </c>
      <c r="M712" s="50">
        <v>151545.17000000001</v>
      </c>
      <c r="N712" s="50">
        <v>0</v>
      </c>
      <c r="O712" s="14">
        <v>3.1E-2</v>
      </c>
      <c r="P712" s="55">
        <f t="shared" si="35"/>
        <v>5872.3753374999997</v>
      </c>
      <c r="Q712" s="15">
        <f t="shared" si="33"/>
        <v>157417.54533750002</v>
      </c>
      <c r="R712" s="15">
        <f t="shared" si="34"/>
        <v>-5872.3753375000088</v>
      </c>
      <c r="X712" s="7"/>
    </row>
    <row r="713" spans="1:24" ht="13.8" x14ac:dyDescent="0.3">
      <c r="A713" s="46">
        <v>53069</v>
      </c>
      <c r="B713" s="47" t="s">
        <v>16</v>
      </c>
      <c r="C713" s="47" t="s">
        <v>17</v>
      </c>
      <c r="D713" s="47" t="s">
        <v>559</v>
      </c>
      <c r="E713" s="47" t="s">
        <v>285</v>
      </c>
      <c r="F713" s="47" t="s">
        <v>48</v>
      </c>
      <c r="G713" s="47" t="s">
        <v>71</v>
      </c>
      <c r="H713" s="46">
        <v>53069</v>
      </c>
      <c r="I713" s="48">
        <v>36342</v>
      </c>
      <c r="J713" s="47" t="s">
        <v>638</v>
      </c>
      <c r="K713" s="46">
        <v>11</v>
      </c>
      <c r="L713" s="50">
        <v>1175107.1399999999</v>
      </c>
      <c r="M713" s="50">
        <v>763670.99</v>
      </c>
      <c r="N713" s="50">
        <v>411436.15</v>
      </c>
      <c r="O713" s="14">
        <v>3.1E-2</v>
      </c>
      <c r="P713" s="55">
        <f t="shared" si="35"/>
        <v>45535.401675000001</v>
      </c>
      <c r="Q713" s="15">
        <f t="shared" si="33"/>
        <v>809206.39167499996</v>
      </c>
      <c r="R713" s="15">
        <f t="shared" si="34"/>
        <v>365900.74832499993</v>
      </c>
      <c r="X713" s="7"/>
    </row>
    <row r="714" spans="1:24" ht="13.8" x14ac:dyDescent="0.3">
      <c r="A714" s="46">
        <v>53037</v>
      </c>
      <c r="B714" s="47" t="s">
        <v>16</v>
      </c>
      <c r="C714" s="47" t="s">
        <v>17</v>
      </c>
      <c r="D714" s="47" t="s">
        <v>559</v>
      </c>
      <c r="E714" s="47" t="s">
        <v>281</v>
      </c>
      <c r="F714" s="47" t="s">
        <v>48</v>
      </c>
      <c r="G714" s="47" t="s">
        <v>71</v>
      </c>
      <c r="H714" s="46">
        <v>53037</v>
      </c>
      <c r="I714" s="48">
        <v>27211</v>
      </c>
      <c r="J714" s="47" t="s">
        <v>638</v>
      </c>
      <c r="K714" s="46">
        <v>0</v>
      </c>
      <c r="L714" s="50">
        <v>0</v>
      </c>
      <c r="M714" s="50">
        <v>0</v>
      </c>
      <c r="N714" s="50">
        <v>0</v>
      </c>
      <c r="O714" s="14">
        <v>3.1E-2</v>
      </c>
      <c r="P714" s="55">
        <f t="shared" si="35"/>
        <v>0</v>
      </c>
      <c r="Q714" s="15">
        <f t="shared" si="33"/>
        <v>0</v>
      </c>
      <c r="R714" s="15">
        <f t="shared" si="34"/>
        <v>0</v>
      </c>
      <c r="X714" s="7"/>
    </row>
    <row r="715" spans="1:24" ht="13.8" x14ac:dyDescent="0.3">
      <c r="A715" s="46">
        <v>53053</v>
      </c>
      <c r="B715" s="47" t="s">
        <v>16</v>
      </c>
      <c r="C715" s="47" t="s">
        <v>17</v>
      </c>
      <c r="D715" s="47" t="s">
        <v>559</v>
      </c>
      <c r="E715" s="47" t="s">
        <v>283</v>
      </c>
      <c r="F715" s="47" t="s">
        <v>48</v>
      </c>
      <c r="G715" s="47" t="s">
        <v>71</v>
      </c>
      <c r="H715" s="46">
        <v>53053</v>
      </c>
      <c r="I715" s="48">
        <v>27211</v>
      </c>
      <c r="J715" s="47" t="s">
        <v>638</v>
      </c>
      <c r="K715" s="46">
        <v>11</v>
      </c>
      <c r="L715" s="50">
        <v>303090.33</v>
      </c>
      <c r="M715" s="50">
        <v>303090.33</v>
      </c>
      <c r="N715" s="50">
        <v>0</v>
      </c>
      <c r="O715" s="14">
        <v>3.1E-2</v>
      </c>
      <c r="P715" s="55">
        <f t="shared" si="35"/>
        <v>11744.750287500001</v>
      </c>
      <c r="Q715" s="15">
        <f t="shared" si="33"/>
        <v>314835.08028749999</v>
      </c>
      <c r="R715" s="15">
        <f t="shared" si="34"/>
        <v>-11744.750287499977</v>
      </c>
      <c r="X715" s="7"/>
    </row>
    <row r="716" spans="1:24" ht="13.8" x14ac:dyDescent="0.3">
      <c r="A716" s="46">
        <v>72797803</v>
      </c>
      <c r="B716" s="47" t="s">
        <v>16</v>
      </c>
      <c r="C716" s="47" t="s">
        <v>17</v>
      </c>
      <c r="D716" s="47" t="s">
        <v>560</v>
      </c>
      <c r="E716" s="47" t="s">
        <v>428</v>
      </c>
      <c r="F716" s="47" t="s">
        <v>48</v>
      </c>
      <c r="G716" s="47" t="s">
        <v>71</v>
      </c>
      <c r="H716" s="46">
        <v>72797803</v>
      </c>
      <c r="I716" s="48">
        <v>27211</v>
      </c>
      <c r="J716" s="47" t="s">
        <v>638</v>
      </c>
      <c r="K716" s="46">
        <v>0</v>
      </c>
      <c r="L716" s="50">
        <v>0</v>
      </c>
      <c r="M716" s="50">
        <v>0</v>
      </c>
      <c r="N716" s="50">
        <v>0</v>
      </c>
      <c r="O716" s="14">
        <v>3.1E-2</v>
      </c>
      <c r="P716" s="55">
        <f t="shared" si="35"/>
        <v>0</v>
      </c>
      <c r="Q716" s="15">
        <f t="shared" si="33"/>
        <v>0</v>
      </c>
      <c r="R716" s="15">
        <f t="shared" si="34"/>
        <v>0</v>
      </c>
      <c r="X716" s="7"/>
    </row>
    <row r="717" spans="1:24" ht="13.8" x14ac:dyDescent="0.3">
      <c r="A717" s="46">
        <v>86469216</v>
      </c>
      <c r="B717" s="47" t="s">
        <v>16</v>
      </c>
      <c r="C717" s="47" t="s">
        <v>17</v>
      </c>
      <c r="D717" s="47" t="s">
        <v>560</v>
      </c>
      <c r="E717" s="47" t="s">
        <v>428</v>
      </c>
      <c r="F717" s="47" t="s">
        <v>48</v>
      </c>
      <c r="G717" s="47" t="s">
        <v>71</v>
      </c>
      <c r="H717" s="46">
        <v>86469216</v>
      </c>
      <c r="I717" s="48">
        <v>39387</v>
      </c>
      <c r="J717" s="47" t="s">
        <v>638</v>
      </c>
      <c r="K717" s="46">
        <v>3</v>
      </c>
      <c r="L717" s="50">
        <v>15752.5</v>
      </c>
      <c r="M717" s="50">
        <v>5197.3100000000004</v>
      </c>
      <c r="N717" s="50">
        <v>10555.19</v>
      </c>
      <c r="O717" s="14">
        <v>3.1E-2</v>
      </c>
      <c r="P717" s="55">
        <f t="shared" si="35"/>
        <v>610.40937500000007</v>
      </c>
      <c r="Q717" s="15">
        <f t="shared" si="33"/>
        <v>5807.7193750000006</v>
      </c>
      <c r="R717" s="15">
        <f t="shared" si="34"/>
        <v>9944.7806249999994</v>
      </c>
      <c r="X717" s="7"/>
    </row>
    <row r="718" spans="1:24" ht="13.8" x14ac:dyDescent="0.3">
      <c r="A718" s="46">
        <v>72797797</v>
      </c>
      <c r="B718" s="47" t="s">
        <v>16</v>
      </c>
      <c r="C718" s="47" t="s">
        <v>17</v>
      </c>
      <c r="D718" s="47" t="s">
        <v>560</v>
      </c>
      <c r="E718" s="47" t="s">
        <v>427</v>
      </c>
      <c r="F718" s="47" t="s">
        <v>48</v>
      </c>
      <c r="G718" s="47" t="s">
        <v>71</v>
      </c>
      <c r="H718" s="46">
        <v>72797797</v>
      </c>
      <c r="I718" s="48">
        <v>27211</v>
      </c>
      <c r="J718" s="47" t="s">
        <v>638</v>
      </c>
      <c r="K718" s="46">
        <v>0</v>
      </c>
      <c r="L718" s="50">
        <v>0</v>
      </c>
      <c r="M718" s="50">
        <v>0</v>
      </c>
      <c r="N718" s="50">
        <v>0</v>
      </c>
      <c r="O718" s="14">
        <v>3.1E-2</v>
      </c>
      <c r="P718" s="55">
        <f t="shared" si="35"/>
        <v>0</v>
      </c>
      <c r="Q718" s="15">
        <f t="shared" si="33"/>
        <v>0</v>
      </c>
      <c r="R718" s="15">
        <f t="shared" si="34"/>
        <v>0</v>
      </c>
      <c r="X718" s="7"/>
    </row>
    <row r="719" spans="1:24" ht="13.8" x14ac:dyDescent="0.3">
      <c r="A719" s="46">
        <v>72835715</v>
      </c>
      <c r="B719" s="47" t="s">
        <v>16</v>
      </c>
      <c r="C719" s="47" t="s">
        <v>17</v>
      </c>
      <c r="D719" s="47" t="s">
        <v>560</v>
      </c>
      <c r="E719" s="47" t="s">
        <v>427</v>
      </c>
      <c r="F719" s="47" t="s">
        <v>48</v>
      </c>
      <c r="G719" s="47" t="s">
        <v>71</v>
      </c>
      <c r="H719" s="46">
        <v>72835715</v>
      </c>
      <c r="I719" s="48">
        <v>38838</v>
      </c>
      <c r="J719" s="47" t="s">
        <v>638</v>
      </c>
      <c r="K719" s="46">
        <v>0</v>
      </c>
      <c r="L719" s="50">
        <v>0</v>
      </c>
      <c r="M719" s="50">
        <v>0</v>
      </c>
      <c r="N719" s="50">
        <v>0</v>
      </c>
      <c r="O719" s="14">
        <v>3.1E-2</v>
      </c>
      <c r="P719" s="55">
        <f t="shared" si="35"/>
        <v>0</v>
      </c>
      <c r="Q719" s="15">
        <f t="shared" si="33"/>
        <v>0</v>
      </c>
      <c r="R719" s="15">
        <f t="shared" si="34"/>
        <v>0</v>
      </c>
      <c r="X719" s="7"/>
    </row>
    <row r="720" spans="1:24" ht="13.8" x14ac:dyDescent="0.3">
      <c r="A720" s="46">
        <v>84916329</v>
      </c>
      <c r="B720" s="47" t="s">
        <v>16</v>
      </c>
      <c r="C720" s="47" t="s">
        <v>17</v>
      </c>
      <c r="D720" s="47" t="s">
        <v>560</v>
      </c>
      <c r="E720" s="47" t="s">
        <v>427</v>
      </c>
      <c r="F720" s="47" t="s">
        <v>48</v>
      </c>
      <c r="G720" s="47" t="s">
        <v>71</v>
      </c>
      <c r="H720" s="46">
        <v>84916329</v>
      </c>
      <c r="I720" s="48">
        <v>39387</v>
      </c>
      <c r="J720" s="47" t="s">
        <v>638</v>
      </c>
      <c r="K720" s="46">
        <v>8</v>
      </c>
      <c r="L720" s="50">
        <v>77131.960000000006</v>
      </c>
      <c r="M720" s="50">
        <v>25448.59</v>
      </c>
      <c r="N720" s="50">
        <v>51683.37</v>
      </c>
      <c r="O720" s="14">
        <v>3.1E-2</v>
      </c>
      <c r="P720" s="55">
        <f t="shared" si="35"/>
        <v>2988.8634499999998</v>
      </c>
      <c r="Q720" s="15">
        <f t="shared" si="33"/>
        <v>28437.453450000001</v>
      </c>
      <c r="R720" s="15">
        <f t="shared" si="34"/>
        <v>48694.506550000006</v>
      </c>
      <c r="X720" s="7"/>
    </row>
    <row r="721" spans="1:24" ht="13.8" x14ac:dyDescent="0.3">
      <c r="A721" s="46">
        <v>97275582</v>
      </c>
      <c r="B721" s="47" t="s">
        <v>16</v>
      </c>
      <c r="C721" s="47" t="s">
        <v>17</v>
      </c>
      <c r="D721" s="47" t="s">
        <v>560</v>
      </c>
      <c r="E721" s="47" t="s">
        <v>427</v>
      </c>
      <c r="F721" s="47" t="s">
        <v>48</v>
      </c>
      <c r="G721" s="47" t="s">
        <v>71</v>
      </c>
      <c r="H721" s="46">
        <v>97275582</v>
      </c>
      <c r="I721" s="48">
        <v>39873</v>
      </c>
      <c r="J721" s="47" t="s">
        <v>638</v>
      </c>
      <c r="K721" s="46">
        <v>30</v>
      </c>
      <c r="L721" s="50">
        <v>287044.01</v>
      </c>
      <c r="M721" s="50">
        <v>71747.039999999994</v>
      </c>
      <c r="N721" s="50">
        <v>215296.97</v>
      </c>
      <c r="O721" s="14">
        <v>3.1E-2</v>
      </c>
      <c r="P721" s="55">
        <f t="shared" si="35"/>
        <v>11122.9553875</v>
      </c>
      <c r="Q721" s="15">
        <f t="shared" si="33"/>
        <v>82869.995387499992</v>
      </c>
      <c r="R721" s="15">
        <f t="shared" si="34"/>
        <v>204174.01461250003</v>
      </c>
      <c r="X721" s="7"/>
    </row>
    <row r="722" spans="1:24" ht="13.8" x14ac:dyDescent="0.3">
      <c r="A722" s="46">
        <v>72797806</v>
      </c>
      <c r="B722" s="47" t="s">
        <v>16</v>
      </c>
      <c r="C722" s="47" t="s">
        <v>17</v>
      </c>
      <c r="D722" s="47" t="s">
        <v>560</v>
      </c>
      <c r="E722" s="47" t="s">
        <v>429</v>
      </c>
      <c r="F722" s="47" t="s">
        <v>48</v>
      </c>
      <c r="G722" s="47" t="s">
        <v>71</v>
      </c>
      <c r="H722" s="46">
        <v>72797806</v>
      </c>
      <c r="I722" s="48">
        <v>27211</v>
      </c>
      <c r="J722" s="47" t="s">
        <v>638</v>
      </c>
      <c r="K722" s="46">
        <v>4</v>
      </c>
      <c r="L722" s="50">
        <v>5548.03</v>
      </c>
      <c r="M722" s="50">
        <v>5548.03</v>
      </c>
      <c r="N722" s="50">
        <v>0</v>
      </c>
      <c r="O722" s="14">
        <v>3.1E-2</v>
      </c>
      <c r="P722" s="55">
        <f t="shared" si="35"/>
        <v>214.98616249999998</v>
      </c>
      <c r="Q722" s="15">
        <f t="shared" si="33"/>
        <v>5763.0161625000001</v>
      </c>
      <c r="R722" s="15">
        <f t="shared" si="34"/>
        <v>-214.98616250000032</v>
      </c>
      <c r="X722" s="7"/>
    </row>
    <row r="723" spans="1:24" ht="13.8" x14ac:dyDescent="0.3">
      <c r="A723" s="46">
        <v>72835744</v>
      </c>
      <c r="B723" s="47" t="s">
        <v>16</v>
      </c>
      <c r="C723" s="47" t="s">
        <v>17</v>
      </c>
      <c r="D723" s="47" t="s">
        <v>560</v>
      </c>
      <c r="E723" s="47" t="s">
        <v>429</v>
      </c>
      <c r="F723" s="47" t="s">
        <v>48</v>
      </c>
      <c r="G723" s="47" t="s">
        <v>71</v>
      </c>
      <c r="H723" s="46">
        <v>72835744</v>
      </c>
      <c r="I723" s="48">
        <v>38838</v>
      </c>
      <c r="J723" s="47" t="s">
        <v>638</v>
      </c>
      <c r="K723" s="46">
        <v>4</v>
      </c>
      <c r="L723" s="50">
        <v>23681.52</v>
      </c>
      <c r="M723" s="50">
        <v>8760.4599999999991</v>
      </c>
      <c r="N723" s="50">
        <v>14921.06</v>
      </c>
      <c r="O723" s="14">
        <v>3.1E-2</v>
      </c>
      <c r="P723" s="55">
        <f t="shared" si="35"/>
        <v>917.65890000000002</v>
      </c>
      <c r="Q723" s="15">
        <f t="shared" si="33"/>
        <v>9678.1188999999995</v>
      </c>
      <c r="R723" s="15">
        <f t="shared" si="34"/>
        <v>14003.401100000001</v>
      </c>
      <c r="X723" s="7"/>
    </row>
    <row r="724" spans="1:24" ht="13.8" x14ac:dyDescent="0.3">
      <c r="A724" s="46">
        <v>84916358</v>
      </c>
      <c r="B724" s="47" t="s">
        <v>16</v>
      </c>
      <c r="C724" s="47" t="s">
        <v>17</v>
      </c>
      <c r="D724" s="47" t="s">
        <v>560</v>
      </c>
      <c r="E724" s="47" t="s">
        <v>429</v>
      </c>
      <c r="F724" s="47" t="s">
        <v>48</v>
      </c>
      <c r="G724" s="47" t="s">
        <v>71</v>
      </c>
      <c r="H724" s="46">
        <v>84916358</v>
      </c>
      <c r="I724" s="48">
        <v>39173</v>
      </c>
      <c r="J724" s="47" t="s">
        <v>638</v>
      </c>
      <c r="K724" s="46">
        <v>4</v>
      </c>
      <c r="L724" s="50">
        <v>25008.45</v>
      </c>
      <c r="M724" s="50">
        <v>8251.18</v>
      </c>
      <c r="N724" s="50">
        <v>16757.27</v>
      </c>
      <c r="O724" s="14">
        <v>3.1E-2</v>
      </c>
      <c r="P724" s="55">
        <f t="shared" si="35"/>
        <v>969.07743750000009</v>
      </c>
      <c r="Q724" s="15">
        <f t="shared" si="33"/>
        <v>9220.2574375000004</v>
      </c>
      <c r="R724" s="15">
        <f t="shared" si="34"/>
        <v>15788.1925625</v>
      </c>
      <c r="X724" s="7"/>
    </row>
    <row r="725" spans="1:24" ht="13.8" x14ac:dyDescent="0.3">
      <c r="A725" s="46">
        <v>97275584</v>
      </c>
      <c r="B725" s="47" t="s">
        <v>16</v>
      </c>
      <c r="C725" s="47" t="s">
        <v>17</v>
      </c>
      <c r="D725" s="47" t="s">
        <v>560</v>
      </c>
      <c r="E725" s="47" t="s">
        <v>429</v>
      </c>
      <c r="F725" s="47" t="s">
        <v>48</v>
      </c>
      <c r="G725" s="47" t="s">
        <v>71</v>
      </c>
      <c r="H725" s="46">
        <v>97275584</v>
      </c>
      <c r="I725" s="48">
        <v>39873</v>
      </c>
      <c r="J725" s="47" t="s">
        <v>638</v>
      </c>
      <c r="K725" s="46">
        <v>30</v>
      </c>
      <c r="L725" s="50">
        <v>71761.009999999995</v>
      </c>
      <c r="M725" s="50">
        <v>17936.759999999998</v>
      </c>
      <c r="N725" s="50">
        <v>53824.25</v>
      </c>
      <c r="O725" s="14">
        <v>3.1E-2</v>
      </c>
      <c r="P725" s="55">
        <f t="shared" si="35"/>
        <v>2780.7391374999997</v>
      </c>
      <c r="Q725" s="15">
        <f t="shared" si="33"/>
        <v>20717.499137499999</v>
      </c>
      <c r="R725" s="15">
        <f t="shared" si="34"/>
        <v>51043.510862499999</v>
      </c>
      <c r="X725" s="7"/>
    </row>
    <row r="726" spans="1:24" ht="13.8" x14ac:dyDescent="0.3">
      <c r="A726" s="46">
        <v>86469217</v>
      </c>
      <c r="B726" s="47" t="s">
        <v>16</v>
      </c>
      <c r="C726" s="47" t="s">
        <v>17</v>
      </c>
      <c r="D726" s="47" t="s">
        <v>560</v>
      </c>
      <c r="E726" s="47" t="s">
        <v>452</v>
      </c>
      <c r="F726" s="47" t="s">
        <v>48</v>
      </c>
      <c r="G726" s="47" t="s">
        <v>71</v>
      </c>
      <c r="H726" s="46">
        <v>86469217</v>
      </c>
      <c r="I726" s="48">
        <v>39387</v>
      </c>
      <c r="J726" s="47" t="s">
        <v>638</v>
      </c>
      <c r="K726" s="46">
        <v>6</v>
      </c>
      <c r="L726" s="50">
        <v>31505.22</v>
      </c>
      <c r="M726" s="50">
        <v>10394.700000000001</v>
      </c>
      <c r="N726" s="50">
        <v>21110.52</v>
      </c>
      <c r="O726" s="14">
        <v>3.1E-2</v>
      </c>
      <c r="P726" s="55">
        <f t="shared" si="35"/>
        <v>1220.8272750000001</v>
      </c>
      <c r="Q726" s="15">
        <f t="shared" si="33"/>
        <v>11615.527275</v>
      </c>
      <c r="R726" s="15">
        <f t="shared" si="34"/>
        <v>19889.692725000001</v>
      </c>
      <c r="X726" s="7"/>
    </row>
    <row r="727" spans="1:24" ht="13.8" x14ac:dyDescent="0.3">
      <c r="A727" s="46">
        <v>72797794</v>
      </c>
      <c r="B727" s="47" t="s">
        <v>16</v>
      </c>
      <c r="C727" s="47" t="s">
        <v>17</v>
      </c>
      <c r="D727" s="47" t="s">
        <v>560</v>
      </c>
      <c r="E727" s="47" t="s">
        <v>426</v>
      </c>
      <c r="F727" s="47" t="s">
        <v>48</v>
      </c>
      <c r="G727" s="47" t="s">
        <v>71</v>
      </c>
      <c r="H727" s="46">
        <v>72797794</v>
      </c>
      <c r="I727" s="48">
        <v>27211</v>
      </c>
      <c r="J727" s="47" t="s">
        <v>638</v>
      </c>
      <c r="K727" s="46">
        <v>0</v>
      </c>
      <c r="L727" s="50">
        <v>0</v>
      </c>
      <c r="M727" s="50">
        <v>0</v>
      </c>
      <c r="N727" s="50">
        <v>0</v>
      </c>
      <c r="O727" s="14">
        <v>3.1E-2</v>
      </c>
      <c r="P727" s="55">
        <f t="shared" si="35"/>
        <v>0</v>
      </c>
      <c r="Q727" s="15">
        <f t="shared" si="33"/>
        <v>0</v>
      </c>
      <c r="R727" s="15">
        <f t="shared" si="34"/>
        <v>0</v>
      </c>
      <c r="X727" s="7"/>
    </row>
    <row r="728" spans="1:24" ht="13.8" x14ac:dyDescent="0.3">
      <c r="A728" s="46">
        <v>86469177</v>
      </c>
      <c r="B728" s="47" t="s">
        <v>16</v>
      </c>
      <c r="C728" s="47" t="s">
        <v>17</v>
      </c>
      <c r="D728" s="47" t="s">
        <v>560</v>
      </c>
      <c r="E728" s="47" t="s">
        <v>426</v>
      </c>
      <c r="F728" s="47" t="s">
        <v>48</v>
      </c>
      <c r="G728" s="47" t="s">
        <v>71</v>
      </c>
      <c r="H728" s="46">
        <v>86469177</v>
      </c>
      <c r="I728" s="48">
        <v>39387</v>
      </c>
      <c r="J728" s="47" t="s">
        <v>638</v>
      </c>
      <c r="K728" s="46">
        <v>0</v>
      </c>
      <c r="L728" s="50">
        <v>0</v>
      </c>
      <c r="M728" s="50">
        <v>0</v>
      </c>
      <c r="N728" s="50">
        <v>0</v>
      </c>
      <c r="O728" s="14">
        <v>3.1E-2</v>
      </c>
      <c r="P728" s="55">
        <f t="shared" si="35"/>
        <v>0</v>
      </c>
      <c r="Q728" s="15">
        <f t="shared" si="33"/>
        <v>0</v>
      </c>
      <c r="R728" s="15">
        <f t="shared" si="34"/>
        <v>0</v>
      </c>
      <c r="X728" s="7"/>
    </row>
    <row r="729" spans="1:24" ht="13.8" x14ac:dyDescent="0.3">
      <c r="A729" s="46">
        <v>97275542</v>
      </c>
      <c r="B729" s="47" t="s">
        <v>16</v>
      </c>
      <c r="C729" s="47" t="s">
        <v>17</v>
      </c>
      <c r="D729" s="47" t="s">
        <v>560</v>
      </c>
      <c r="E729" s="47" t="s">
        <v>426</v>
      </c>
      <c r="F729" s="47" t="s">
        <v>48</v>
      </c>
      <c r="G729" s="47" t="s">
        <v>71</v>
      </c>
      <c r="H729" s="46">
        <v>97275542</v>
      </c>
      <c r="I729" s="48">
        <v>39873</v>
      </c>
      <c r="J729" s="47" t="s">
        <v>638</v>
      </c>
      <c r="K729" s="46">
        <v>20</v>
      </c>
      <c r="L729" s="50">
        <v>29756.98</v>
      </c>
      <c r="M729" s="50">
        <v>7437.8</v>
      </c>
      <c r="N729" s="50">
        <v>22319.18</v>
      </c>
      <c r="O729" s="14">
        <v>3.1E-2</v>
      </c>
      <c r="P729" s="55">
        <f t="shared" si="35"/>
        <v>1153.082975</v>
      </c>
      <c r="Q729" s="15">
        <f t="shared" si="33"/>
        <v>8590.8829750000004</v>
      </c>
      <c r="R729" s="15">
        <f t="shared" si="34"/>
        <v>21166.097024999999</v>
      </c>
      <c r="X729" s="7"/>
    </row>
    <row r="730" spans="1:24" ht="13.8" x14ac:dyDescent="0.3">
      <c r="A730" s="46">
        <v>72797800</v>
      </c>
      <c r="B730" s="47" t="s">
        <v>16</v>
      </c>
      <c r="C730" s="47" t="s">
        <v>17</v>
      </c>
      <c r="D730" s="47" t="s">
        <v>560</v>
      </c>
      <c r="E730" s="47" t="s">
        <v>392</v>
      </c>
      <c r="F730" s="47" t="s">
        <v>48</v>
      </c>
      <c r="G730" s="47" t="s">
        <v>71</v>
      </c>
      <c r="H730" s="46">
        <v>72797800</v>
      </c>
      <c r="I730" s="48">
        <v>27211</v>
      </c>
      <c r="J730" s="47" t="s">
        <v>638</v>
      </c>
      <c r="K730" s="46">
        <v>0</v>
      </c>
      <c r="L730" s="50">
        <v>0</v>
      </c>
      <c r="M730" s="50">
        <v>0</v>
      </c>
      <c r="N730" s="50">
        <v>0</v>
      </c>
      <c r="O730" s="14">
        <v>3.1E-2</v>
      </c>
      <c r="P730" s="55">
        <f t="shared" si="35"/>
        <v>0</v>
      </c>
      <c r="Q730" s="15">
        <f t="shared" ref="Q730:Q793" si="36">M730+P730</f>
        <v>0</v>
      </c>
      <c r="R730" s="15">
        <f t="shared" ref="R730:R793" si="37">L730-Q730</f>
        <v>0</v>
      </c>
      <c r="X730" s="7"/>
    </row>
    <row r="731" spans="1:24" ht="13.8" x14ac:dyDescent="0.3">
      <c r="A731" s="46">
        <v>72835743</v>
      </c>
      <c r="B731" s="47" t="s">
        <v>16</v>
      </c>
      <c r="C731" s="47" t="s">
        <v>17</v>
      </c>
      <c r="D731" s="47" t="s">
        <v>560</v>
      </c>
      <c r="E731" s="47" t="s">
        <v>392</v>
      </c>
      <c r="F731" s="47" t="s">
        <v>48</v>
      </c>
      <c r="G731" s="47" t="s">
        <v>71</v>
      </c>
      <c r="H731" s="46">
        <v>72835743</v>
      </c>
      <c r="I731" s="48">
        <v>38838</v>
      </c>
      <c r="J731" s="47" t="s">
        <v>638</v>
      </c>
      <c r="K731" s="46">
        <v>0</v>
      </c>
      <c r="L731" s="50">
        <v>0</v>
      </c>
      <c r="M731" s="50">
        <v>0</v>
      </c>
      <c r="N731" s="50">
        <v>0</v>
      </c>
      <c r="O731" s="14">
        <v>3.1E-2</v>
      </c>
      <c r="P731" s="55">
        <f t="shared" si="35"/>
        <v>0</v>
      </c>
      <c r="Q731" s="15">
        <f t="shared" si="36"/>
        <v>0</v>
      </c>
      <c r="R731" s="15">
        <f t="shared" si="37"/>
        <v>0</v>
      </c>
      <c r="X731" s="7"/>
    </row>
    <row r="732" spans="1:24" ht="13.8" x14ac:dyDescent="0.3">
      <c r="A732" s="46">
        <v>84916357</v>
      </c>
      <c r="B732" s="47" t="s">
        <v>16</v>
      </c>
      <c r="C732" s="47" t="s">
        <v>17</v>
      </c>
      <c r="D732" s="47" t="s">
        <v>560</v>
      </c>
      <c r="E732" s="47" t="s">
        <v>392</v>
      </c>
      <c r="F732" s="47" t="s">
        <v>48</v>
      </c>
      <c r="G732" s="47" t="s">
        <v>71</v>
      </c>
      <c r="H732" s="46">
        <v>84916357</v>
      </c>
      <c r="I732" s="48">
        <v>39387</v>
      </c>
      <c r="J732" s="47" t="s">
        <v>638</v>
      </c>
      <c r="K732" s="46">
        <v>15</v>
      </c>
      <c r="L732" s="50">
        <v>153077.22</v>
      </c>
      <c r="M732" s="50">
        <v>50505.65</v>
      </c>
      <c r="N732" s="50">
        <v>102571.57</v>
      </c>
      <c r="O732" s="14">
        <v>3.1E-2</v>
      </c>
      <c r="P732" s="55">
        <f t="shared" si="35"/>
        <v>5931.7422749999996</v>
      </c>
      <c r="Q732" s="15">
        <f t="shared" si="36"/>
        <v>56437.392274999998</v>
      </c>
      <c r="R732" s="15">
        <f t="shared" si="37"/>
        <v>96639.82772500001</v>
      </c>
      <c r="X732" s="7"/>
    </row>
    <row r="733" spans="1:24" ht="13.8" x14ac:dyDescent="0.3">
      <c r="A733" s="46">
        <v>97275583</v>
      </c>
      <c r="B733" s="47" t="s">
        <v>16</v>
      </c>
      <c r="C733" s="47" t="s">
        <v>17</v>
      </c>
      <c r="D733" s="47" t="s">
        <v>560</v>
      </c>
      <c r="E733" s="47" t="s">
        <v>392</v>
      </c>
      <c r="F733" s="47" t="s">
        <v>48</v>
      </c>
      <c r="G733" s="47" t="s">
        <v>71</v>
      </c>
      <c r="H733" s="46">
        <v>97275583</v>
      </c>
      <c r="I733" s="48">
        <v>39873</v>
      </c>
      <c r="J733" s="47" t="s">
        <v>638</v>
      </c>
      <c r="K733" s="46">
        <v>30</v>
      </c>
      <c r="L733" s="50">
        <v>403670</v>
      </c>
      <c r="M733" s="50">
        <v>100897.86</v>
      </c>
      <c r="N733" s="50">
        <v>302772.14</v>
      </c>
      <c r="O733" s="14">
        <v>3.1E-2</v>
      </c>
      <c r="P733" s="55">
        <f t="shared" si="35"/>
        <v>15642.212499999998</v>
      </c>
      <c r="Q733" s="15">
        <f t="shared" si="36"/>
        <v>116540.07249999999</v>
      </c>
      <c r="R733" s="15">
        <f t="shared" si="37"/>
        <v>287129.92749999999</v>
      </c>
      <c r="X733" s="7"/>
    </row>
    <row r="734" spans="1:24" ht="13.8" x14ac:dyDescent="0.3">
      <c r="A734" s="46">
        <v>86469215</v>
      </c>
      <c r="B734" s="47" t="s">
        <v>16</v>
      </c>
      <c r="C734" s="47" t="s">
        <v>17</v>
      </c>
      <c r="D734" s="47" t="s">
        <v>560</v>
      </c>
      <c r="E734" s="47" t="s">
        <v>451</v>
      </c>
      <c r="F734" s="47" t="s">
        <v>48</v>
      </c>
      <c r="G734" s="47" t="s">
        <v>71</v>
      </c>
      <c r="H734" s="46">
        <v>86469215</v>
      </c>
      <c r="I734" s="48">
        <v>39387</v>
      </c>
      <c r="J734" s="47" t="s">
        <v>638</v>
      </c>
      <c r="K734" s="46">
        <v>0</v>
      </c>
      <c r="L734" s="50">
        <v>0</v>
      </c>
      <c r="M734" s="50">
        <v>0</v>
      </c>
      <c r="N734" s="50">
        <v>0</v>
      </c>
      <c r="O734" s="14">
        <v>3.1E-2</v>
      </c>
      <c r="P734" s="55">
        <f t="shared" si="35"/>
        <v>0</v>
      </c>
      <c r="Q734" s="15">
        <f t="shared" si="36"/>
        <v>0</v>
      </c>
      <c r="R734" s="15">
        <f t="shared" si="37"/>
        <v>0</v>
      </c>
      <c r="X734" s="7"/>
    </row>
    <row r="735" spans="1:24" ht="13.8" x14ac:dyDescent="0.3">
      <c r="A735" s="46">
        <v>72797809</v>
      </c>
      <c r="B735" s="47" t="s">
        <v>16</v>
      </c>
      <c r="C735" s="47" t="s">
        <v>17</v>
      </c>
      <c r="D735" s="47" t="s">
        <v>560</v>
      </c>
      <c r="E735" s="47" t="s">
        <v>430</v>
      </c>
      <c r="F735" s="47" t="s">
        <v>48</v>
      </c>
      <c r="G735" s="47" t="s">
        <v>71</v>
      </c>
      <c r="H735" s="46">
        <v>72797809</v>
      </c>
      <c r="I735" s="48">
        <v>27211</v>
      </c>
      <c r="J735" s="47" t="s">
        <v>638</v>
      </c>
      <c r="K735" s="46">
        <v>12</v>
      </c>
      <c r="L735" s="50">
        <v>339539.8</v>
      </c>
      <c r="M735" s="50">
        <v>339539.8</v>
      </c>
      <c r="N735" s="50">
        <v>0</v>
      </c>
      <c r="O735" s="14">
        <v>3.1E-2</v>
      </c>
      <c r="P735" s="55">
        <f t="shared" si="35"/>
        <v>13157.167249999999</v>
      </c>
      <c r="Q735" s="15">
        <f t="shared" si="36"/>
        <v>352696.96724999999</v>
      </c>
      <c r="R735" s="15">
        <f t="shared" si="37"/>
        <v>-13157.167249999999</v>
      </c>
      <c r="X735" s="7"/>
    </row>
    <row r="736" spans="1:24" ht="13.8" x14ac:dyDescent="0.3">
      <c r="A736" s="46">
        <v>72835745</v>
      </c>
      <c r="B736" s="47" t="s">
        <v>16</v>
      </c>
      <c r="C736" s="47" t="s">
        <v>17</v>
      </c>
      <c r="D736" s="47" t="s">
        <v>560</v>
      </c>
      <c r="E736" s="47" t="s">
        <v>430</v>
      </c>
      <c r="F736" s="47" t="s">
        <v>48</v>
      </c>
      <c r="G736" s="47" t="s">
        <v>71</v>
      </c>
      <c r="H736" s="46">
        <v>72835745</v>
      </c>
      <c r="I736" s="48">
        <v>38838</v>
      </c>
      <c r="J736" s="47" t="s">
        <v>638</v>
      </c>
      <c r="K736" s="46">
        <v>6</v>
      </c>
      <c r="L736" s="50">
        <v>165762.85</v>
      </c>
      <c r="M736" s="50">
        <v>61320.32</v>
      </c>
      <c r="N736" s="50">
        <v>104442.53</v>
      </c>
      <c r="O736" s="14">
        <v>3.1E-2</v>
      </c>
      <c r="P736" s="55">
        <f t="shared" si="35"/>
        <v>6423.3104375000003</v>
      </c>
      <c r="Q736" s="15">
        <f t="shared" si="36"/>
        <v>67743.630437500004</v>
      </c>
      <c r="R736" s="15">
        <f t="shared" si="37"/>
        <v>98019.219562500002</v>
      </c>
      <c r="X736" s="7"/>
    </row>
    <row r="737" spans="1:24" ht="13.8" x14ac:dyDescent="0.3">
      <c r="A737" s="46">
        <v>84916359</v>
      </c>
      <c r="B737" s="47" t="s">
        <v>16</v>
      </c>
      <c r="C737" s="47" t="s">
        <v>17</v>
      </c>
      <c r="D737" s="47" t="s">
        <v>560</v>
      </c>
      <c r="E737" s="47" t="s">
        <v>430</v>
      </c>
      <c r="F737" s="47" t="s">
        <v>48</v>
      </c>
      <c r="G737" s="47" t="s">
        <v>71</v>
      </c>
      <c r="H737" s="46">
        <v>84916359</v>
      </c>
      <c r="I737" s="48">
        <v>39173</v>
      </c>
      <c r="J737" s="47" t="s">
        <v>638</v>
      </c>
      <c r="K737" s="46">
        <v>6</v>
      </c>
      <c r="L737" s="50">
        <v>166722.98000000001</v>
      </c>
      <c r="M737" s="50">
        <v>55007.87</v>
      </c>
      <c r="N737" s="50">
        <v>111715.11</v>
      </c>
      <c r="O737" s="14">
        <v>3.1E-2</v>
      </c>
      <c r="P737" s="55">
        <f t="shared" si="35"/>
        <v>6460.5154750000002</v>
      </c>
      <c r="Q737" s="15">
        <f t="shared" si="36"/>
        <v>61468.385475000003</v>
      </c>
      <c r="R737" s="15">
        <f t="shared" si="37"/>
        <v>105254.59452500001</v>
      </c>
      <c r="X737" s="7"/>
    </row>
    <row r="738" spans="1:24" ht="13.8" x14ac:dyDescent="0.3">
      <c r="A738" s="46">
        <v>97275585</v>
      </c>
      <c r="B738" s="47" t="s">
        <v>16</v>
      </c>
      <c r="C738" s="47" t="s">
        <v>17</v>
      </c>
      <c r="D738" s="47" t="s">
        <v>560</v>
      </c>
      <c r="E738" s="47" t="s">
        <v>430</v>
      </c>
      <c r="F738" s="47" t="s">
        <v>48</v>
      </c>
      <c r="G738" s="47" t="s">
        <v>71</v>
      </c>
      <c r="H738" s="46">
        <v>97275585</v>
      </c>
      <c r="I738" s="48">
        <v>39873</v>
      </c>
      <c r="J738" s="47" t="s">
        <v>638</v>
      </c>
      <c r="K738" s="46">
        <v>42</v>
      </c>
      <c r="L738" s="50">
        <v>488313.14</v>
      </c>
      <c r="M738" s="50">
        <v>122054.53</v>
      </c>
      <c r="N738" s="50">
        <v>366258.61</v>
      </c>
      <c r="O738" s="14">
        <v>3.1E-2</v>
      </c>
      <c r="P738" s="55">
        <f t="shared" si="35"/>
        <v>18922.134174999999</v>
      </c>
      <c r="Q738" s="15">
        <f t="shared" si="36"/>
        <v>140976.66417499998</v>
      </c>
      <c r="R738" s="15">
        <f t="shared" si="37"/>
        <v>347336.47582500003</v>
      </c>
      <c r="X738" s="7"/>
    </row>
    <row r="739" spans="1:24" ht="13.8" x14ac:dyDescent="0.3">
      <c r="A739" s="46">
        <v>53281</v>
      </c>
      <c r="B739" s="47" t="s">
        <v>16</v>
      </c>
      <c r="C739" s="47" t="s">
        <v>17</v>
      </c>
      <c r="D739" s="47" t="s">
        <v>561</v>
      </c>
      <c r="E739" s="47" t="s">
        <v>306</v>
      </c>
      <c r="F739" s="47" t="s">
        <v>48</v>
      </c>
      <c r="G739" s="47" t="s">
        <v>71</v>
      </c>
      <c r="H739" s="46">
        <v>53281</v>
      </c>
      <c r="I739" s="48">
        <v>27211</v>
      </c>
      <c r="J739" s="47" t="s">
        <v>638</v>
      </c>
      <c r="K739" s="46">
        <v>11</v>
      </c>
      <c r="L739" s="50">
        <v>18187.400000000001</v>
      </c>
      <c r="M739" s="50">
        <v>18187.400000000001</v>
      </c>
      <c r="N739" s="50">
        <v>0</v>
      </c>
      <c r="O739" s="14">
        <v>3.1E-2</v>
      </c>
      <c r="P739" s="55">
        <f t="shared" si="35"/>
        <v>704.76175000000012</v>
      </c>
      <c r="Q739" s="15">
        <f t="shared" si="36"/>
        <v>18892.161750000003</v>
      </c>
      <c r="R739" s="15">
        <f t="shared" si="37"/>
        <v>-704.76175000000148</v>
      </c>
      <c r="X739" s="7"/>
    </row>
    <row r="740" spans="1:24" ht="13.8" x14ac:dyDescent="0.3">
      <c r="A740" s="46">
        <v>53288</v>
      </c>
      <c r="B740" s="47" t="s">
        <v>16</v>
      </c>
      <c r="C740" s="47" t="s">
        <v>17</v>
      </c>
      <c r="D740" s="47" t="s">
        <v>561</v>
      </c>
      <c r="E740" s="47" t="s">
        <v>307</v>
      </c>
      <c r="F740" s="47" t="s">
        <v>48</v>
      </c>
      <c r="G740" s="47" t="s">
        <v>71</v>
      </c>
      <c r="H740" s="46">
        <v>53288</v>
      </c>
      <c r="I740" s="48">
        <v>27211</v>
      </c>
      <c r="J740" s="47" t="s">
        <v>638</v>
      </c>
      <c r="K740" s="46">
        <v>11</v>
      </c>
      <c r="L740" s="50">
        <v>12124.93</v>
      </c>
      <c r="M740" s="50">
        <v>12124.93</v>
      </c>
      <c r="N740" s="50">
        <v>0</v>
      </c>
      <c r="O740" s="14">
        <v>3.1E-2</v>
      </c>
      <c r="P740" s="55">
        <f t="shared" si="35"/>
        <v>469.84103749999997</v>
      </c>
      <c r="Q740" s="15">
        <f t="shared" si="36"/>
        <v>12594.771037500001</v>
      </c>
      <c r="R740" s="15">
        <f t="shared" si="37"/>
        <v>-469.84103750000031</v>
      </c>
      <c r="X740" s="7"/>
    </row>
    <row r="741" spans="1:24" ht="13.8" x14ac:dyDescent="0.3">
      <c r="A741" s="46">
        <v>51372</v>
      </c>
      <c r="B741" s="47" t="s">
        <v>16</v>
      </c>
      <c r="C741" s="47" t="s">
        <v>17</v>
      </c>
      <c r="D741" s="47" t="s">
        <v>555</v>
      </c>
      <c r="E741" s="47" t="s">
        <v>240</v>
      </c>
      <c r="F741" s="47" t="s">
        <v>48</v>
      </c>
      <c r="G741" s="47" t="s">
        <v>71</v>
      </c>
      <c r="H741" s="46">
        <v>51372</v>
      </c>
      <c r="I741" s="48">
        <v>27211</v>
      </c>
      <c r="J741" s="47" t="s">
        <v>638</v>
      </c>
      <c r="K741" s="46">
        <v>11</v>
      </c>
      <c r="L741" s="50">
        <v>238022.39999999999</v>
      </c>
      <c r="M741" s="50">
        <v>238022.39999999999</v>
      </c>
      <c r="N741" s="50">
        <v>0</v>
      </c>
      <c r="O741" s="14">
        <v>3.1E-2</v>
      </c>
      <c r="P741" s="55">
        <f t="shared" si="35"/>
        <v>9223.3680000000004</v>
      </c>
      <c r="Q741" s="15">
        <f t="shared" si="36"/>
        <v>247245.76799999998</v>
      </c>
      <c r="R741" s="15">
        <f t="shared" si="37"/>
        <v>-9223.3679999999877</v>
      </c>
      <c r="X741" s="7"/>
    </row>
    <row r="742" spans="1:24" ht="13.8" x14ac:dyDescent="0.3">
      <c r="A742" s="46">
        <v>50978</v>
      </c>
      <c r="B742" s="47" t="s">
        <v>16</v>
      </c>
      <c r="C742" s="47" t="s">
        <v>17</v>
      </c>
      <c r="D742" s="47" t="s">
        <v>555</v>
      </c>
      <c r="E742" s="47" t="s">
        <v>230</v>
      </c>
      <c r="F742" s="47" t="s">
        <v>48</v>
      </c>
      <c r="G742" s="47" t="s">
        <v>71</v>
      </c>
      <c r="H742" s="46">
        <v>50978</v>
      </c>
      <c r="I742" s="48">
        <v>27211</v>
      </c>
      <c r="J742" s="47" t="s">
        <v>638</v>
      </c>
      <c r="K742" s="46">
        <v>11</v>
      </c>
      <c r="L742" s="50">
        <v>2334641.16</v>
      </c>
      <c r="M742" s="50">
        <v>2334641.16</v>
      </c>
      <c r="N742" s="50">
        <v>0</v>
      </c>
      <c r="O742" s="14">
        <v>3.1E-2</v>
      </c>
      <c r="P742" s="55">
        <f t="shared" si="35"/>
        <v>90467.344950000013</v>
      </c>
      <c r="Q742" s="15">
        <f t="shared" si="36"/>
        <v>2425108.50495</v>
      </c>
      <c r="R742" s="15">
        <f t="shared" si="37"/>
        <v>-90467.344949999824</v>
      </c>
      <c r="X742" s="7"/>
    </row>
    <row r="743" spans="1:24" ht="13.8" x14ac:dyDescent="0.3">
      <c r="A743" s="46">
        <v>51846</v>
      </c>
      <c r="B743" s="47" t="s">
        <v>16</v>
      </c>
      <c r="C743" s="47" t="s">
        <v>17</v>
      </c>
      <c r="D743" s="47" t="s">
        <v>555</v>
      </c>
      <c r="E743" s="47" t="s">
        <v>247</v>
      </c>
      <c r="F743" s="47" t="s">
        <v>48</v>
      </c>
      <c r="G743" s="47" t="s">
        <v>71</v>
      </c>
      <c r="H743" s="46">
        <v>51846</v>
      </c>
      <c r="I743" s="48">
        <v>27211</v>
      </c>
      <c r="J743" s="47" t="s">
        <v>638</v>
      </c>
      <c r="K743" s="46">
        <v>11</v>
      </c>
      <c r="L743" s="50">
        <v>58568.45</v>
      </c>
      <c r="M743" s="50">
        <v>58568.45</v>
      </c>
      <c r="N743" s="50">
        <v>0</v>
      </c>
      <c r="O743" s="14">
        <v>3.1E-2</v>
      </c>
      <c r="P743" s="55">
        <f t="shared" si="35"/>
        <v>2269.5274374999999</v>
      </c>
      <c r="Q743" s="15">
        <f t="shared" si="36"/>
        <v>60837.977437499998</v>
      </c>
      <c r="R743" s="15">
        <f t="shared" si="37"/>
        <v>-2269.5274375000008</v>
      </c>
      <c r="X743" s="7"/>
    </row>
    <row r="744" spans="1:24" ht="13.8" x14ac:dyDescent="0.3">
      <c r="A744" s="46">
        <v>51415</v>
      </c>
      <c r="B744" s="47" t="s">
        <v>16</v>
      </c>
      <c r="C744" s="47" t="s">
        <v>17</v>
      </c>
      <c r="D744" s="47" t="s">
        <v>555</v>
      </c>
      <c r="E744" s="47" t="s">
        <v>241</v>
      </c>
      <c r="F744" s="47" t="s">
        <v>48</v>
      </c>
      <c r="G744" s="47" t="s">
        <v>71</v>
      </c>
      <c r="H744" s="46">
        <v>51415</v>
      </c>
      <c r="I744" s="48">
        <v>27211</v>
      </c>
      <c r="J744" s="47" t="s">
        <v>638</v>
      </c>
      <c r="K744" s="46">
        <v>2</v>
      </c>
      <c r="L744" s="50">
        <v>27990.47</v>
      </c>
      <c r="M744" s="50">
        <v>27990.47</v>
      </c>
      <c r="N744" s="50">
        <v>0</v>
      </c>
      <c r="O744" s="14">
        <v>3.1E-2</v>
      </c>
      <c r="P744" s="55">
        <f t="shared" si="35"/>
        <v>1084.6307125000001</v>
      </c>
      <c r="Q744" s="15">
        <f t="shared" si="36"/>
        <v>29075.1007125</v>
      </c>
      <c r="R744" s="15">
        <f t="shared" si="37"/>
        <v>-1084.6307124999985</v>
      </c>
      <c r="X744" s="7"/>
    </row>
    <row r="745" spans="1:24" ht="13.8" x14ac:dyDescent="0.3">
      <c r="A745" s="46">
        <v>49598955</v>
      </c>
      <c r="B745" s="47" t="s">
        <v>16</v>
      </c>
      <c r="C745" s="47" t="s">
        <v>17</v>
      </c>
      <c r="D745" s="47" t="s">
        <v>555</v>
      </c>
      <c r="E745" s="47" t="s">
        <v>241</v>
      </c>
      <c r="F745" s="47" t="s">
        <v>48</v>
      </c>
      <c r="G745" s="47" t="s">
        <v>71</v>
      </c>
      <c r="H745" s="46">
        <v>49598955</v>
      </c>
      <c r="I745" s="48">
        <v>38169</v>
      </c>
      <c r="J745" s="47" t="s">
        <v>638</v>
      </c>
      <c r="K745" s="46">
        <v>1</v>
      </c>
      <c r="L745" s="50">
        <v>26264.37</v>
      </c>
      <c r="M745" s="50">
        <v>11816.67</v>
      </c>
      <c r="N745" s="50">
        <v>14447.7</v>
      </c>
      <c r="O745" s="14">
        <v>3.1E-2</v>
      </c>
      <c r="P745" s="55">
        <f t="shared" si="35"/>
        <v>1017.7443374999999</v>
      </c>
      <c r="Q745" s="15">
        <f t="shared" si="36"/>
        <v>12834.4143375</v>
      </c>
      <c r="R745" s="15">
        <f t="shared" si="37"/>
        <v>13429.955662499999</v>
      </c>
      <c r="X745" s="7"/>
    </row>
    <row r="746" spans="1:24" ht="13.8" x14ac:dyDescent="0.3">
      <c r="A746" s="46">
        <v>56548697</v>
      </c>
      <c r="B746" s="47" t="s">
        <v>16</v>
      </c>
      <c r="C746" s="47" t="s">
        <v>17</v>
      </c>
      <c r="D746" s="47" t="s">
        <v>555</v>
      </c>
      <c r="E746" s="47" t="s">
        <v>241</v>
      </c>
      <c r="F746" s="47" t="s">
        <v>48</v>
      </c>
      <c r="G746" s="47" t="s">
        <v>71</v>
      </c>
      <c r="H746" s="46">
        <v>56548697</v>
      </c>
      <c r="I746" s="48">
        <v>38473</v>
      </c>
      <c r="J746" s="47" t="s">
        <v>638</v>
      </c>
      <c r="K746" s="46">
        <v>1</v>
      </c>
      <c r="L746" s="50">
        <v>7242.21</v>
      </c>
      <c r="M746" s="50">
        <v>2968.73</v>
      </c>
      <c r="N746" s="50">
        <v>4273.4799999999996</v>
      </c>
      <c r="O746" s="14">
        <v>3.1E-2</v>
      </c>
      <c r="P746" s="55">
        <f t="shared" si="35"/>
        <v>280.63563749999997</v>
      </c>
      <c r="Q746" s="15">
        <f t="shared" si="36"/>
        <v>3249.3656375</v>
      </c>
      <c r="R746" s="15">
        <f t="shared" si="37"/>
        <v>3992.8443625</v>
      </c>
      <c r="X746" s="7"/>
    </row>
    <row r="747" spans="1:24" ht="13.8" x14ac:dyDescent="0.3">
      <c r="A747" s="46">
        <v>56560427</v>
      </c>
      <c r="B747" s="47" t="s">
        <v>16</v>
      </c>
      <c r="C747" s="47" t="s">
        <v>17</v>
      </c>
      <c r="D747" s="47" t="s">
        <v>555</v>
      </c>
      <c r="E747" s="47" t="s">
        <v>241</v>
      </c>
      <c r="F747" s="47" t="s">
        <v>48</v>
      </c>
      <c r="G747" s="47" t="s">
        <v>71</v>
      </c>
      <c r="H747" s="46">
        <v>56560427</v>
      </c>
      <c r="I747" s="48">
        <v>38353</v>
      </c>
      <c r="J747" s="47" t="s">
        <v>638</v>
      </c>
      <c r="K747" s="46">
        <v>1</v>
      </c>
      <c r="L747" s="50">
        <v>7289.48</v>
      </c>
      <c r="M747" s="50">
        <v>2988.11</v>
      </c>
      <c r="N747" s="50">
        <v>4301.37</v>
      </c>
      <c r="O747" s="14">
        <v>3.1E-2</v>
      </c>
      <c r="P747" s="55">
        <f t="shared" si="35"/>
        <v>282.46734999999995</v>
      </c>
      <c r="Q747" s="15">
        <f t="shared" si="36"/>
        <v>3270.57735</v>
      </c>
      <c r="R747" s="15">
        <f t="shared" si="37"/>
        <v>4018.9026499999995</v>
      </c>
      <c r="X747" s="7"/>
    </row>
    <row r="748" spans="1:24" ht="13.8" x14ac:dyDescent="0.3">
      <c r="A748" s="46">
        <v>56562395</v>
      </c>
      <c r="B748" s="47" t="s">
        <v>16</v>
      </c>
      <c r="C748" s="47" t="s">
        <v>17</v>
      </c>
      <c r="D748" s="47" t="s">
        <v>555</v>
      </c>
      <c r="E748" s="47" t="s">
        <v>241</v>
      </c>
      <c r="F748" s="47" t="s">
        <v>48</v>
      </c>
      <c r="G748" s="47" t="s">
        <v>71</v>
      </c>
      <c r="H748" s="46">
        <v>56562395</v>
      </c>
      <c r="I748" s="48">
        <v>38384</v>
      </c>
      <c r="J748" s="47" t="s">
        <v>638</v>
      </c>
      <c r="K748" s="46">
        <v>0</v>
      </c>
      <c r="L748" s="50">
        <v>9188.57</v>
      </c>
      <c r="M748" s="50">
        <v>3766.58</v>
      </c>
      <c r="N748" s="50">
        <v>5421.99</v>
      </c>
      <c r="O748" s="14">
        <v>3.1E-2</v>
      </c>
      <c r="P748" s="55">
        <f t="shared" si="35"/>
        <v>356.05708749999997</v>
      </c>
      <c r="Q748" s="15">
        <f t="shared" si="36"/>
        <v>4122.6370875000002</v>
      </c>
      <c r="R748" s="15">
        <f t="shared" si="37"/>
        <v>5065.9329124999995</v>
      </c>
      <c r="X748" s="7"/>
    </row>
    <row r="749" spans="1:24" ht="13.8" x14ac:dyDescent="0.3">
      <c r="A749" s="46">
        <v>56651442</v>
      </c>
      <c r="B749" s="47" t="s">
        <v>16</v>
      </c>
      <c r="C749" s="47" t="s">
        <v>17</v>
      </c>
      <c r="D749" s="47" t="s">
        <v>555</v>
      </c>
      <c r="E749" s="47" t="s">
        <v>241</v>
      </c>
      <c r="F749" s="47" t="s">
        <v>48</v>
      </c>
      <c r="G749" s="47" t="s">
        <v>71</v>
      </c>
      <c r="H749" s="46">
        <v>56651442</v>
      </c>
      <c r="I749" s="48">
        <v>38169</v>
      </c>
      <c r="J749" s="47" t="s">
        <v>638</v>
      </c>
      <c r="K749" s="46">
        <v>1</v>
      </c>
      <c r="L749" s="50">
        <v>26264.37</v>
      </c>
      <c r="M749" s="50">
        <v>11816.67</v>
      </c>
      <c r="N749" s="50">
        <v>14447.7</v>
      </c>
      <c r="O749" s="14">
        <v>3.1E-2</v>
      </c>
      <c r="P749" s="55">
        <f t="shared" si="35"/>
        <v>1017.7443374999999</v>
      </c>
      <c r="Q749" s="15">
        <f t="shared" si="36"/>
        <v>12834.4143375</v>
      </c>
      <c r="R749" s="15">
        <f t="shared" si="37"/>
        <v>13429.955662499999</v>
      </c>
      <c r="X749" s="7"/>
    </row>
    <row r="750" spans="1:24" ht="13.8" x14ac:dyDescent="0.3">
      <c r="A750" s="46">
        <v>57163277</v>
      </c>
      <c r="B750" s="47" t="s">
        <v>16</v>
      </c>
      <c r="C750" s="47" t="s">
        <v>17</v>
      </c>
      <c r="D750" s="47" t="s">
        <v>555</v>
      </c>
      <c r="E750" s="47" t="s">
        <v>241</v>
      </c>
      <c r="F750" s="47" t="s">
        <v>48</v>
      </c>
      <c r="G750" s="47" t="s">
        <v>71</v>
      </c>
      <c r="H750" s="46">
        <v>57163277</v>
      </c>
      <c r="I750" s="48">
        <v>38384</v>
      </c>
      <c r="J750" s="47" t="s">
        <v>638</v>
      </c>
      <c r="K750" s="46">
        <v>0</v>
      </c>
      <c r="L750" s="50">
        <v>9076.44</v>
      </c>
      <c r="M750" s="50">
        <v>3720.62</v>
      </c>
      <c r="N750" s="50">
        <v>5355.82</v>
      </c>
      <c r="O750" s="14">
        <v>3.1E-2</v>
      </c>
      <c r="P750" s="55">
        <f t="shared" si="35"/>
        <v>351.71205000000003</v>
      </c>
      <c r="Q750" s="15">
        <f t="shared" si="36"/>
        <v>4072.33205</v>
      </c>
      <c r="R750" s="15">
        <f t="shared" si="37"/>
        <v>5004.1079500000005</v>
      </c>
      <c r="X750" s="7"/>
    </row>
    <row r="751" spans="1:24" ht="13.8" x14ac:dyDescent="0.3">
      <c r="A751" s="46">
        <v>57215753</v>
      </c>
      <c r="B751" s="47" t="s">
        <v>16</v>
      </c>
      <c r="C751" s="47" t="s">
        <v>17</v>
      </c>
      <c r="D751" s="47" t="s">
        <v>555</v>
      </c>
      <c r="E751" s="47" t="s">
        <v>241</v>
      </c>
      <c r="F751" s="47" t="s">
        <v>48</v>
      </c>
      <c r="G751" s="47" t="s">
        <v>71</v>
      </c>
      <c r="H751" s="46">
        <v>57215753</v>
      </c>
      <c r="I751" s="48">
        <v>38292</v>
      </c>
      <c r="J751" s="47" t="s">
        <v>638</v>
      </c>
      <c r="K751" s="46">
        <v>0</v>
      </c>
      <c r="L751" s="50">
        <v>129528.54</v>
      </c>
      <c r="M751" s="50">
        <v>58276.5</v>
      </c>
      <c r="N751" s="50">
        <v>71252.039999999994</v>
      </c>
      <c r="O751" s="14">
        <v>3.1E-2</v>
      </c>
      <c r="P751" s="55">
        <f t="shared" si="35"/>
        <v>5019.2309249999998</v>
      </c>
      <c r="Q751" s="15">
        <f t="shared" si="36"/>
        <v>63295.730924999996</v>
      </c>
      <c r="R751" s="15">
        <f t="shared" si="37"/>
        <v>66232.809074999997</v>
      </c>
      <c r="X751" s="7"/>
    </row>
    <row r="752" spans="1:24" ht="13.8" x14ac:dyDescent="0.3">
      <c r="A752" s="46">
        <v>61189133</v>
      </c>
      <c r="B752" s="47" t="s">
        <v>16</v>
      </c>
      <c r="C752" s="47" t="s">
        <v>17</v>
      </c>
      <c r="D752" s="47" t="s">
        <v>555</v>
      </c>
      <c r="E752" s="47" t="s">
        <v>241</v>
      </c>
      <c r="F752" s="47" t="s">
        <v>48</v>
      </c>
      <c r="G752" s="47" t="s">
        <v>71</v>
      </c>
      <c r="H752" s="46">
        <v>61189133</v>
      </c>
      <c r="I752" s="48">
        <v>38565</v>
      </c>
      <c r="J752" s="47" t="s">
        <v>638</v>
      </c>
      <c r="K752" s="46">
        <v>0</v>
      </c>
      <c r="L752" s="50">
        <v>94675.26</v>
      </c>
      <c r="M752" s="50">
        <v>38809.300000000003</v>
      </c>
      <c r="N752" s="50">
        <v>55865.96</v>
      </c>
      <c r="O752" s="14">
        <v>3.1E-2</v>
      </c>
      <c r="P752" s="55">
        <f t="shared" si="35"/>
        <v>3668.6663250000001</v>
      </c>
      <c r="Q752" s="15">
        <f t="shared" si="36"/>
        <v>42477.966325000001</v>
      </c>
      <c r="R752" s="15">
        <f t="shared" si="37"/>
        <v>52197.293674999994</v>
      </c>
      <c r="X752" s="7"/>
    </row>
    <row r="753" spans="1:24" ht="13.8" x14ac:dyDescent="0.3">
      <c r="A753" s="46">
        <v>63019791</v>
      </c>
      <c r="B753" s="47" t="s">
        <v>16</v>
      </c>
      <c r="C753" s="47" t="s">
        <v>17</v>
      </c>
      <c r="D753" s="47" t="s">
        <v>555</v>
      </c>
      <c r="E753" s="47" t="s">
        <v>241</v>
      </c>
      <c r="F753" s="47" t="s">
        <v>48</v>
      </c>
      <c r="G753" s="47" t="s">
        <v>71</v>
      </c>
      <c r="H753" s="46">
        <v>63019791</v>
      </c>
      <c r="I753" s="48">
        <v>38626</v>
      </c>
      <c r="J753" s="47" t="s">
        <v>638</v>
      </c>
      <c r="K753" s="46">
        <v>1</v>
      </c>
      <c r="L753" s="50">
        <v>7237.09</v>
      </c>
      <c r="M753" s="50">
        <v>2966.63</v>
      </c>
      <c r="N753" s="50">
        <v>4270.46</v>
      </c>
      <c r="O753" s="14">
        <v>3.1E-2</v>
      </c>
      <c r="P753" s="55">
        <f t="shared" si="35"/>
        <v>280.43723750000004</v>
      </c>
      <c r="Q753" s="15">
        <f t="shared" si="36"/>
        <v>3247.0672375000004</v>
      </c>
      <c r="R753" s="15">
        <f t="shared" si="37"/>
        <v>3990.0227624999998</v>
      </c>
      <c r="X753" s="7"/>
    </row>
    <row r="754" spans="1:24" ht="13.8" x14ac:dyDescent="0.3">
      <c r="A754" s="46">
        <v>71324367</v>
      </c>
      <c r="B754" s="47" t="s">
        <v>16</v>
      </c>
      <c r="C754" s="47" t="s">
        <v>17</v>
      </c>
      <c r="D754" s="47" t="s">
        <v>555</v>
      </c>
      <c r="E754" s="47" t="s">
        <v>241</v>
      </c>
      <c r="F754" s="47" t="s">
        <v>48</v>
      </c>
      <c r="G754" s="47" t="s">
        <v>71</v>
      </c>
      <c r="H754" s="46">
        <v>71324367</v>
      </c>
      <c r="I754" s="48">
        <v>38838</v>
      </c>
      <c r="J754" s="47" t="s">
        <v>638</v>
      </c>
      <c r="K754" s="46">
        <v>0</v>
      </c>
      <c r="L754" s="50">
        <v>8124.54</v>
      </c>
      <c r="M754" s="50">
        <v>3005.49</v>
      </c>
      <c r="N754" s="50">
        <v>5119.05</v>
      </c>
      <c r="O754" s="14">
        <v>3.1E-2</v>
      </c>
      <c r="P754" s="55">
        <f t="shared" si="35"/>
        <v>314.82592499999998</v>
      </c>
      <c r="Q754" s="15">
        <f t="shared" si="36"/>
        <v>3320.3159249999999</v>
      </c>
      <c r="R754" s="15">
        <f t="shared" si="37"/>
        <v>4804.2240750000001</v>
      </c>
      <c r="X754" s="7"/>
    </row>
    <row r="755" spans="1:24" ht="13.8" x14ac:dyDescent="0.3">
      <c r="A755" s="46">
        <v>71808594</v>
      </c>
      <c r="B755" s="47" t="s">
        <v>16</v>
      </c>
      <c r="C755" s="47" t="s">
        <v>17</v>
      </c>
      <c r="D755" s="47" t="s">
        <v>555</v>
      </c>
      <c r="E755" s="47" t="s">
        <v>241</v>
      </c>
      <c r="F755" s="47" t="s">
        <v>48</v>
      </c>
      <c r="G755" s="47" t="s">
        <v>71</v>
      </c>
      <c r="H755" s="46">
        <v>71808594</v>
      </c>
      <c r="I755" s="48">
        <v>38838</v>
      </c>
      <c r="J755" s="47" t="s">
        <v>638</v>
      </c>
      <c r="K755" s="46">
        <v>0</v>
      </c>
      <c r="L755" s="50">
        <v>0</v>
      </c>
      <c r="M755" s="50">
        <v>0</v>
      </c>
      <c r="N755" s="50">
        <v>0</v>
      </c>
      <c r="O755" s="14">
        <v>3.1E-2</v>
      </c>
      <c r="P755" s="55">
        <f t="shared" si="35"/>
        <v>0</v>
      </c>
      <c r="Q755" s="15">
        <f t="shared" si="36"/>
        <v>0</v>
      </c>
      <c r="R755" s="15">
        <f t="shared" si="37"/>
        <v>0</v>
      </c>
      <c r="X755" s="7"/>
    </row>
    <row r="756" spans="1:24" ht="13.8" x14ac:dyDescent="0.3">
      <c r="A756" s="46">
        <v>71809048</v>
      </c>
      <c r="B756" s="47" t="s">
        <v>16</v>
      </c>
      <c r="C756" s="47" t="s">
        <v>17</v>
      </c>
      <c r="D756" s="47" t="s">
        <v>555</v>
      </c>
      <c r="E756" s="47" t="s">
        <v>241</v>
      </c>
      <c r="F756" s="47" t="s">
        <v>48</v>
      </c>
      <c r="G756" s="47" t="s">
        <v>71</v>
      </c>
      <c r="H756" s="46">
        <v>71809048</v>
      </c>
      <c r="I756" s="48">
        <v>38473</v>
      </c>
      <c r="J756" s="47" t="s">
        <v>638</v>
      </c>
      <c r="K756" s="46">
        <v>0</v>
      </c>
      <c r="L756" s="50">
        <v>0</v>
      </c>
      <c r="M756" s="50">
        <v>0</v>
      </c>
      <c r="N756" s="50">
        <v>0</v>
      </c>
      <c r="O756" s="14">
        <v>3.1E-2</v>
      </c>
      <c r="P756" s="55">
        <f t="shared" si="35"/>
        <v>0</v>
      </c>
      <c r="Q756" s="15">
        <f t="shared" si="36"/>
        <v>0</v>
      </c>
      <c r="R756" s="15">
        <f t="shared" si="37"/>
        <v>0</v>
      </c>
      <c r="X756" s="7"/>
    </row>
    <row r="757" spans="1:24" ht="13.8" x14ac:dyDescent="0.3">
      <c r="A757" s="46">
        <v>72817470</v>
      </c>
      <c r="B757" s="47" t="s">
        <v>16</v>
      </c>
      <c r="C757" s="47" t="s">
        <v>17</v>
      </c>
      <c r="D757" s="47" t="s">
        <v>555</v>
      </c>
      <c r="E757" s="47" t="s">
        <v>241</v>
      </c>
      <c r="F757" s="47" t="s">
        <v>48</v>
      </c>
      <c r="G757" s="47" t="s">
        <v>71</v>
      </c>
      <c r="H757" s="46">
        <v>72817470</v>
      </c>
      <c r="I757" s="48">
        <v>38869</v>
      </c>
      <c r="J757" s="47" t="s">
        <v>638</v>
      </c>
      <c r="K757" s="46">
        <v>1</v>
      </c>
      <c r="L757" s="50">
        <v>9426.5</v>
      </c>
      <c r="M757" s="50">
        <v>3487.13</v>
      </c>
      <c r="N757" s="50">
        <v>5939.37</v>
      </c>
      <c r="O757" s="14">
        <v>3.1E-2</v>
      </c>
      <c r="P757" s="55">
        <f t="shared" si="35"/>
        <v>365.27687500000002</v>
      </c>
      <c r="Q757" s="15">
        <f t="shared" si="36"/>
        <v>3852.4068750000001</v>
      </c>
      <c r="R757" s="15">
        <f t="shared" si="37"/>
        <v>5574.0931249999994</v>
      </c>
      <c r="X757" s="7"/>
    </row>
    <row r="758" spans="1:24" ht="13.8" x14ac:dyDescent="0.3">
      <c r="A758" s="46">
        <v>73410770</v>
      </c>
      <c r="B758" s="47" t="s">
        <v>16</v>
      </c>
      <c r="C758" s="47" t="s">
        <v>17</v>
      </c>
      <c r="D758" s="47" t="s">
        <v>555</v>
      </c>
      <c r="E758" s="47" t="s">
        <v>241</v>
      </c>
      <c r="F758" s="47" t="s">
        <v>48</v>
      </c>
      <c r="G758" s="47" t="s">
        <v>71</v>
      </c>
      <c r="H758" s="46">
        <v>73410770</v>
      </c>
      <c r="I758" s="48">
        <v>38930</v>
      </c>
      <c r="J758" s="47" t="s">
        <v>638</v>
      </c>
      <c r="K758" s="46">
        <v>1</v>
      </c>
      <c r="L758" s="50">
        <v>4424.4799999999996</v>
      </c>
      <c r="M758" s="50">
        <v>1636.74</v>
      </c>
      <c r="N758" s="50">
        <v>2787.74</v>
      </c>
      <c r="O758" s="14">
        <v>3.1E-2</v>
      </c>
      <c r="P758" s="55">
        <f t="shared" si="35"/>
        <v>171.4486</v>
      </c>
      <c r="Q758" s="15">
        <f t="shared" si="36"/>
        <v>1808.1886</v>
      </c>
      <c r="R758" s="15">
        <f t="shared" si="37"/>
        <v>2616.2913999999996</v>
      </c>
      <c r="X758" s="7"/>
    </row>
    <row r="759" spans="1:24" ht="13.8" x14ac:dyDescent="0.3">
      <c r="A759" s="46">
        <v>81804114</v>
      </c>
      <c r="B759" s="47" t="s">
        <v>16</v>
      </c>
      <c r="C759" s="47" t="s">
        <v>17</v>
      </c>
      <c r="D759" s="47" t="s">
        <v>555</v>
      </c>
      <c r="E759" s="47" t="s">
        <v>241</v>
      </c>
      <c r="F759" s="47" t="s">
        <v>48</v>
      </c>
      <c r="G759" s="47" t="s">
        <v>71</v>
      </c>
      <c r="H759" s="46">
        <v>81804114</v>
      </c>
      <c r="I759" s="48">
        <v>39173</v>
      </c>
      <c r="J759" s="47" t="s">
        <v>638</v>
      </c>
      <c r="K759" s="46">
        <v>0</v>
      </c>
      <c r="L759" s="50">
        <v>51922.34</v>
      </c>
      <c r="M759" s="50">
        <v>17131.04</v>
      </c>
      <c r="N759" s="50">
        <v>34791.300000000003</v>
      </c>
      <c r="O759" s="14">
        <v>3.1E-2</v>
      </c>
      <c r="P759" s="55">
        <f t="shared" si="35"/>
        <v>2011.990675</v>
      </c>
      <c r="Q759" s="15">
        <f t="shared" si="36"/>
        <v>19143.030675000002</v>
      </c>
      <c r="R759" s="15">
        <f t="shared" si="37"/>
        <v>32779.309324999995</v>
      </c>
      <c r="X759" s="7"/>
    </row>
    <row r="760" spans="1:24" ht="13.8" x14ac:dyDescent="0.3">
      <c r="A760" s="46">
        <v>82541409</v>
      </c>
      <c r="B760" s="47" t="s">
        <v>16</v>
      </c>
      <c r="C760" s="47" t="s">
        <v>17</v>
      </c>
      <c r="D760" s="47" t="s">
        <v>555</v>
      </c>
      <c r="E760" s="47" t="s">
        <v>241</v>
      </c>
      <c r="F760" s="47" t="s">
        <v>48</v>
      </c>
      <c r="G760" s="47" t="s">
        <v>71</v>
      </c>
      <c r="H760" s="46">
        <v>82541409</v>
      </c>
      <c r="I760" s="48">
        <v>39083</v>
      </c>
      <c r="J760" s="47" t="s">
        <v>638</v>
      </c>
      <c r="K760" s="46">
        <v>0</v>
      </c>
      <c r="L760" s="50">
        <v>11593.06</v>
      </c>
      <c r="M760" s="50">
        <v>3824.97</v>
      </c>
      <c r="N760" s="50">
        <v>7768.09</v>
      </c>
      <c r="O760" s="14">
        <v>3.1E-2</v>
      </c>
      <c r="P760" s="55">
        <f t="shared" si="35"/>
        <v>449.23107499999998</v>
      </c>
      <c r="Q760" s="15">
        <f t="shared" si="36"/>
        <v>4274.2010749999999</v>
      </c>
      <c r="R760" s="15">
        <f t="shared" si="37"/>
        <v>7318.8589249999995</v>
      </c>
      <c r="X760" s="7"/>
    </row>
    <row r="761" spans="1:24" ht="13.8" x14ac:dyDescent="0.3">
      <c r="A761" s="46">
        <v>85925362</v>
      </c>
      <c r="B761" s="47" t="s">
        <v>16</v>
      </c>
      <c r="C761" s="47" t="s">
        <v>17</v>
      </c>
      <c r="D761" s="47" t="s">
        <v>555</v>
      </c>
      <c r="E761" s="47" t="s">
        <v>241</v>
      </c>
      <c r="F761" s="47" t="s">
        <v>48</v>
      </c>
      <c r="G761" s="47" t="s">
        <v>71</v>
      </c>
      <c r="H761" s="46">
        <v>85925362</v>
      </c>
      <c r="I761" s="48">
        <v>39173</v>
      </c>
      <c r="J761" s="47" t="s">
        <v>638</v>
      </c>
      <c r="K761" s="46">
        <v>0</v>
      </c>
      <c r="L761" s="50">
        <v>0</v>
      </c>
      <c r="M761" s="50">
        <v>0</v>
      </c>
      <c r="N761" s="50">
        <v>0</v>
      </c>
      <c r="O761" s="14">
        <v>3.1E-2</v>
      </c>
      <c r="P761" s="55">
        <f t="shared" si="35"/>
        <v>0</v>
      </c>
      <c r="Q761" s="15">
        <f t="shared" si="36"/>
        <v>0</v>
      </c>
      <c r="R761" s="15">
        <f t="shared" si="37"/>
        <v>0</v>
      </c>
      <c r="X761" s="7"/>
    </row>
    <row r="762" spans="1:24" ht="13.8" x14ac:dyDescent="0.3">
      <c r="A762" s="46">
        <v>86310484</v>
      </c>
      <c r="B762" s="47" t="s">
        <v>16</v>
      </c>
      <c r="C762" s="47" t="s">
        <v>17</v>
      </c>
      <c r="D762" s="47" t="s">
        <v>555</v>
      </c>
      <c r="E762" s="47" t="s">
        <v>241</v>
      </c>
      <c r="F762" s="47" t="s">
        <v>48</v>
      </c>
      <c r="G762" s="47" t="s">
        <v>71</v>
      </c>
      <c r="H762" s="46">
        <v>86310484</v>
      </c>
      <c r="I762" s="48">
        <v>39234</v>
      </c>
      <c r="J762" s="47" t="s">
        <v>638</v>
      </c>
      <c r="K762" s="46">
        <v>1</v>
      </c>
      <c r="L762" s="50">
        <v>112189.94</v>
      </c>
      <c r="M762" s="50">
        <v>37015.47</v>
      </c>
      <c r="N762" s="50">
        <v>75174.47</v>
      </c>
      <c r="O762" s="14">
        <v>3.1E-2</v>
      </c>
      <c r="P762" s="55">
        <f t="shared" si="35"/>
        <v>4347.3601749999998</v>
      </c>
      <c r="Q762" s="15">
        <f t="shared" si="36"/>
        <v>41362.830175000003</v>
      </c>
      <c r="R762" s="15">
        <f t="shared" si="37"/>
        <v>70827.109824999992</v>
      </c>
      <c r="X762" s="7"/>
    </row>
    <row r="763" spans="1:24" ht="13.8" x14ac:dyDescent="0.3">
      <c r="A763" s="46">
        <v>102109648</v>
      </c>
      <c r="B763" s="47" t="s">
        <v>16</v>
      </c>
      <c r="C763" s="47" t="s">
        <v>17</v>
      </c>
      <c r="D763" s="47" t="s">
        <v>555</v>
      </c>
      <c r="E763" s="47" t="s">
        <v>241</v>
      </c>
      <c r="F763" s="47" t="s">
        <v>48</v>
      </c>
      <c r="G763" s="47" t="s">
        <v>71</v>
      </c>
      <c r="H763" s="46">
        <v>102109648</v>
      </c>
      <c r="I763" s="48">
        <v>39142</v>
      </c>
      <c r="J763" s="47" t="s">
        <v>638</v>
      </c>
      <c r="K763" s="46">
        <v>1</v>
      </c>
      <c r="L763" s="50">
        <v>9109.7099999999991</v>
      </c>
      <c r="M763" s="50">
        <v>3005.62</v>
      </c>
      <c r="N763" s="50">
        <v>6104.09</v>
      </c>
      <c r="O763" s="14">
        <v>3.1E-2</v>
      </c>
      <c r="P763" s="55">
        <f t="shared" si="35"/>
        <v>353.0012625</v>
      </c>
      <c r="Q763" s="15">
        <f t="shared" si="36"/>
        <v>3358.6212624999998</v>
      </c>
      <c r="R763" s="15">
        <f t="shared" si="37"/>
        <v>5751.0887374999993</v>
      </c>
      <c r="X763" s="7"/>
    </row>
    <row r="764" spans="1:24" ht="13.8" x14ac:dyDescent="0.3">
      <c r="A764" s="46">
        <v>646577798</v>
      </c>
      <c r="B764" s="47" t="s">
        <v>16</v>
      </c>
      <c r="C764" s="47" t="s">
        <v>17</v>
      </c>
      <c r="D764" s="47" t="s">
        <v>555</v>
      </c>
      <c r="E764" s="47" t="s">
        <v>241</v>
      </c>
      <c r="F764" s="47" t="s">
        <v>48</v>
      </c>
      <c r="G764" s="47" t="s">
        <v>71</v>
      </c>
      <c r="H764" s="46">
        <v>646577798</v>
      </c>
      <c r="I764" s="48">
        <v>39173</v>
      </c>
      <c r="J764" s="47" t="s">
        <v>638</v>
      </c>
      <c r="K764" s="46">
        <v>1</v>
      </c>
      <c r="L764" s="50">
        <v>18436.25</v>
      </c>
      <c r="M764" s="50">
        <v>6082.78</v>
      </c>
      <c r="N764" s="50">
        <v>12353.47</v>
      </c>
      <c r="O764" s="14">
        <v>3.1E-2</v>
      </c>
      <c r="P764" s="55">
        <f t="shared" si="35"/>
        <v>714.40468750000002</v>
      </c>
      <c r="Q764" s="15">
        <f t="shared" si="36"/>
        <v>6797.1846875000001</v>
      </c>
      <c r="R764" s="15">
        <f t="shared" si="37"/>
        <v>11639.065312499999</v>
      </c>
      <c r="X764" s="7"/>
    </row>
    <row r="765" spans="1:24" ht="13.8" x14ac:dyDescent="0.3">
      <c r="A765" s="46">
        <v>637498583</v>
      </c>
      <c r="B765" s="47" t="s">
        <v>16</v>
      </c>
      <c r="C765" s="47" t="s">
        <v>17</v>
      </c>
      <c r="D765" s="47" t="s">
        <v>555</v>
      </c>
      <c r="E765" s="47" t="s">
        <v>475</v>
      </c>
      <c r="F765" s="47" t="s">
        <v>48</v>
      </c>
      <c r="G765" s="47" t="s">
        <v>71</v>
      </c>
      <c r="H765" s="46">
        <v>637498583</v>
      </c>
      <c r="I765" s="48">
        <v>40787</v>
      </c>
      <c r="J765" s="47" t="s">
        <v>638</v>
      </c>
      <c r="K765" s="46">
        <v>1</v>
      </c>
      <c r="L765" s="50">
        <v>243645.56</v>
      </c>
      <c r="M765" s="50">
        <v>41411.69</v>
      </c>
      <c r="N765" s="50">
        <v>202233.87</v>
      </c>
      <c r="O765" s="14">
        <v>3.1E-2</v>
      </c>
      <c r="P765" s="55">
        <f t="shared" si="35"/>
        <v>9441.265449999999</v>
      </c>
      <c r="Q765" s="15">
        <f t="shared" si="36"/>
        <v>50852.955450000001</v>
      </c>
      <c r="R765" s="15">
        <f t="shared" si="37"/>
        <v>192792.60454999999</v>
      </c>
      <c r="X765" s="7"/>
    </row>
    <row r="766" spans="1:24" ht="13.8" x14ac:dyDescent="0.3">
      <c r="A766" s="46">
        <v>51342</v>
      </c>
      <c r="B766" s="47" t="s">
        <v>16</v>
      </c>
      <c r="C766" s="47" t="s">
        <v>17</v>
      </c>
      <c r="D766" s="47" t="s">
        <v>555</v>
      </c>
      <c r="E766" s="47" t="s">
        <v>239</v>
      </c>
      <c r="F766" s="47" t="s">
        <v>48</v>
      </c>
      <c r="G766" s="47" t="s">
        <v>71</v>
      </c>
      <c r="H766" s="46">
        <v>51342</v>
      </c>
      <c r="I766" s="48">
        <v>27211</v>
      </c>
      <c r="J766" s="47" t="s">
        <v>638</v>
      </c>
      <c r="K766" s="46">
        <v>11</v>
      </c>
      <c r="L766" s="50">
        <v>37245.370000000003</v>
      </c>
      <c r="M766" s="50">
        <v>37245.370000000003</v>
      </c>
      <c r="N766" s="50">
        <v>0</v>
      </c>
      <c r="O766" s="14">
        <v>3.1E-2</v>
      </c>
      <c r="P766" s="55">
        <f t="shared" si="35"/>
        <v>1443.2580875000001</v>
      </c>
      <c r="Q766" s="15">
        <f t="shared" si="36"/>
        <v>38688.628087500001</v>
      </c>
      <c r="R766" s="15">
        <f t="shared" si="37"/>
        <v>-1443.2580874999985</v>
      </c>
      <c r="X766" s="7"/>
    </row>
    <row r="767" spans="1:24" ht="13.8" x14ac:dyDescent="0.3">
      <c r="A767" s="46">
        <v>50998</v>
      </c>
      <c r="B767" s="47" t="s">
        <v>16</v>
      </c>
      <c r="C767" s="47" t="s">
        <v>17</v>
      </c>
      <c r="D767" s="47" t="s">
        <v>555</v>
      </c>
      <c r="E767" s="47" t="s">
        <v>232</v>
      </c>
      <c r="F767" s="47" t="s">
        <v>48</v>
      </c>
      <c r="G767" s="47" t="s">
        <v>71</v>
      </c>
      <c r="H767" s="46">
        <v>50998</v>
      </c>
      <c r="I767" s="48">
        <v>27211</v>
      </c>
      <c r="J767" s="47" t="s">
        <v>638</v>
      </c>
      <c r="K767" s="46">
        <v>11</v>
      </c>
      <c r="L767" s="50">
        <v>4842657.7</v>
      </c>
      <c r="M767" s="50">
        <v>4842657.7</v>
      </c>
      <c r="N767" s="50">
        <v>0</v>
      </c>
      <c r="O767" s="14">
        <v>3.1E-2</v>
      </c>
      <c r="P767" s="55">
        <f t="shared" si="35"/>
        <v>187652.98587500001</v>
      </c>
      <c r="Q767" s="15">
        <f t="shared" si="36"/>
        <v>5030310.6858750004</v>
      </c>
      <c r="R767" s="15">
        <f t="shared" si="37"/>
        <v>-187652.98587500025</v>
      </c>
      <c r="X767" s="7"/>
    </row>
    <row r="768" spans="1:24" ht="13.8" x14ac:dyDescent="0.3">
      <c r="A768" s="46">
        <v>47849009</v>
      </c>
      <c r="B768" s="47" t="s">
        <v>16</v>
      </c>
      <c r="C768" s="47" t="s">
        <v>17</v>
      </c>
      <c r="D768" s="47" t="s">
        <v>555</v>
      </c>
      <c r="E768" s="47" t="s">
        <v>414</v>
      </c>
      <c r="F768" s="47" t="s">
        <v>48</v>
      </c>
      <c r="G768" s="47" t="s">
        <v>71</v>
      </c>
      <c r="H768" s="46">
        <v>47849009</v>
      </c>
      <c r="I768" s="48">
        <v>27211</v>
      </c>
      <c r="J768" s="47" t="s">
        <v>638</v>
      </c>
      <c r="K768" s="46">
        <v>2</v>
      </c>
      <c r="L768" s="50">
        <v>23181.96</v>
      </c>
      <c r="M768" s="50">
        <v>23181.96</v>
      </c>
      <c r="N768" s="50">
        <v>0</v>
      </c>
      <c r="O768" s="14">
        <v>3.1E-2</v>
      </c>
      <c r="P768" s="55">
        <f t="shared" si="35"/>
        <v>898.30095000000006</v>
      </c>
      <c r="Q768" s="15">
        <f t="shared" si="36"/>
        <v>24080.26095</v>
      </c>
      <c r="R768" s="15">
        <f t="shared" si="37"/>
        <v>-898.30095000000074</v>
      </c>
      <c r="X768" s="7"/>
    </row>
    <row r="769" spans="1:24" ht="13.8" x14ac:dyDescent="0.3">
      <c r="A769" s="46">
        <v>49598952</v>
      </c>
      <c r="B769" s="47" t="s">
        <v>16</v>
      </c>
      <c r="C769" s="47" t="s">
        <v>17</v>
      </c>
      <c r="D769" s="47" t="s">
        <v>555</v>
      </c>
      <c r="E769" s="47" t="s">
        <v>414</v>
      </c>
      <c r="F769" s="47" t="s">
        <v>48</v>
      </c>
      <c r="G769" s="47" t="s">
        <v>71</v>
      </c>
      <c r="H769" s="46">
        <v>49598952</v>
      </c>
      <c r="I769" s="48">
        <v>38169</v>
      </c>
      <c r="J769" s="47" t="s">
        <v>638</v>
      </c>
      <c r="K769" s="46">
        <v>1</v>
      </c>
      <c r="L769" s="50">
        <v>44509.36</v>
      </c>
      <c r="M769" s="50">
        <v>20025.310000000001</v>
      </c>
      <c r="N769" s="50">
        <v>24484.05</v>
      </c>
      <c r="O769" s="14">
        <v>3.1E-2</v>
      </c>
      <c r="P769" s="55">
        <f t="shared" si="35"/>
        <v>1724.7376999999999</v>
      </c>
      <c r="Q769" s="15">
        <f t="shared" si="36"/>
        <v>21750.047700000003</v>
      </c>
      <c r="R769" s="15">
        <f t="shared" si="37"/>
        <v>22759.312299999998</v>
      </c>
      <c r="X769" s="7"/>
    </row>
    <row r="770" spans="1:24" ht="13.8" x14ac:dyDescent="0.3">
      <c r="A770" s="46">
        <v>53890291</v>
      </c>
      <c r="B770" s="47" t="s">
        <v>16</v>
      </c>
      <c r="C770" s="47" t="s">
        <v>17</v>
      </c>
      <c r="D770" s="47" t="s">
        <v>555</v>
      </c>
      <c r="E770" s="47" t="s">
        <v>414</v>
      </c>
      <c r="F770" s="47" t="s">
        <v>48</v>
      </c>
      <c r="G770" s="47" t="s">
        <v>71</v>
      </c>
      <c r="H770" s="46">
        <v>53890291</v>
      </c>
      <c r="I770" s="48">
        <v>38322</v>
      </c>
      <c r="J770" s="47" t="s">
        <v>638</v>
      </c>
      <c r="K770" s="46">
        <v>1</v>
      </c>
      <c r="L770" s="50">
        <v>64999.97</v>
      </c>
      <c r="M770" s="50">
        <v>29244.29</v>
      </c>
      <c r="N770" s="50">
        <v>35755.68</v>
      </c>
      <c r="O770" s="14">
        <v>3.1E-2</v>
      </c>
      <c r="P770" s="55">
        <f t="shared" si="35"/>
        <v>2518.7488375000003</v>
      </c>
      <c r="Q770" s="15">
        <f t="shared" si="36"/>
        <v>31763.0388375</v>
      </c>
      <c r="R770" s="15">
        <f t="shared" si="37"/>
        <v>33236.931162499997</v>
      </c>
      <c r="X770" s="7"/>
    </row>
    <row r="771" spans="1:24" ht="13.8" x14ac:dyDescent="0.3">
      <c r="A771" s="46">
        <v>56548694</v>
      </c>
      <c r="B771" s="47" t="s">
        <v>16</v>
      </c>
      <c r="C771" s="47" t="s">
        <v>17</v>
      </c>
      <c r="D771" s="47" t="s">
        <v>555</v>
      </c>
      <c r="E771" s="47" t="s">
        <v>414</v>
      </c>
      <c r="F771" s="47" t="s">
        <v>48</v>
      </c>
      <c r="G771" s="47" t="s">
        <v>71</v>
      </c>
      <c r="H771" s="46">
        <v>56548694</v>
      </c>
      <c r="I771" s="48">
        <v>38473</v>
      </c>
      <c r="J771" s="47" t="s">
        <v>638</v>
      </c>
      <c r="K771" s="46">
        <v>1</v>
      </c>
      <c r="L771" s="50">
        <v>12133.7</v>
      </c>
      <c r="M771" s="50">
        <v>4973.8500000000004</v>
      </c>
      <c r="N771" s="50">
        <v>7159.85</v>
      </c>
      <c r="O771" s="14">
        <v>3.1E-2</v>
      </c>
      <c r="P771" s="55">
        <f t="shared" si="35"/>
        <v>470.18087500000001</v>
      </c>
      <c r="Q771" s="15">
        <f t="shared" si="36"/>
        <v>5444.0308750000004</v>
      </c>
      <c r="R771" s="15">
        <f t="shared" si="37"/>
        <v>6689.6691250000003</v>
      </c>
      <c r="X771" s="7"/>
    </row>
    <row r="772" spans="1:24" ht="13.8" x14ac:dyDescent="0.3">
      <c r="A772" s="46">
        <v>56562396</v>
      </c>
      <c r="B772" s="47" t="s">
        <v>16</v>
      </c>
      <c r="C772" s="47" t="s">
        <v>17</v>
      </c>
      <c r="D772" s="47" t="s">
        <v>555</v>
      </c>
      <c r="E772" s="47" t="s">
        <v>414</v>
      </c>
      <c r="F772" s="47" t="s">
        <v>48</v>
      </c>
      <c r="G772" s="47" t="s">
        <v>71</v>
      </c>
      <c r="H772" s="46">
        <v>56562396</v>
      </c>
      <c r="I772" s="48">
        <v>38384</v>
      </c>
      <c r="J772" s="47" t="s">
        <v>638</v>
      </c>
      <c r="K772" s="46">
        <v>0</v>
      </c>
      <c r="L772" s="50">
        <v>9188.59</v>
      </c>
      <c r="M772" s="50">
        <v>3766.59</v>
      </c>
      <c r="N772" s="50">
        <v>5422</v>
      </c>
      <c r="O772" s="14">
        <v>3.1E-2</v>
      </c>
      <c r="P772" s="55">
        <f t="shared" si="35"/>
        <v>356.0578625</v>
      </c>
      <c r="Q772" s="15">
        <f t="shared" si="36"/>
        <v>4122.6478625</v>
      </c>
      <c r="R772" s="15">
        <f t="shared" si="37"/>
        <v>5065.9421375000002</v>
      </c>
      <c r="X772" s="7"/>
    </row>
    <row r="773" spans="1:24" ht="13.8" x14ac:dyDescent="0.3">
      <c r="A773" s="46">
        <v>56651439</v>
      </c>
      <c r="B773" s="47" t="s">
        <v>16</v>
      </c>
      <c r="C773" s="47" t="s">
        <v>17</v>
      </c>
      <c r="D773" s="47" t="s">
        <v>555</v>
      </c>
      <c r="E773" s="47" t="s">
        <v>414</v>
      </c>
      <c r="F773" s="47" t="s">
        <v>48</v>
      </c>
      <c r="G773" s="47" t="s">
        <v>71</v>
      </c>
      <c r="H773" s="46">
        <v>56651439</v>
      </c>
      <c r="I773" s="48">
        <v>38169</v>
      </c>
      <c r="J773" s="47" t="s">
        <v>638</v>
      </c>
      <c r="K773" s="46">
        <v>1</v>
      </c>
      <c r="L773" s="50">
        <v>44509.34</v>
      </c>
      <c r="M773" s="50">
        <v>20025.3</v>
      </c>
      <c r="N773" s="50">
        <v>24484.04</v>
      </c>
      <c r="O773" s="14">
        <v>3.1E-2</v>
      </c>
      <c r="P773" s="55">
        <f t="shared" ref="P773:P836" si="38">L773*(O773/12)*15</f>
        <v>1724.7369249999997</v>
      </c>
      <c r="Q773" s="15">
        <f t="shared" si="36"/>
        <v>21750.036925</v>
      </c>
      <c r="R773" s="15">
        <f t="shared" si="37"/>
        <v>22759.303074999996</v>
      </c>
      <c r="X773" s="7"/>
    </row>
    <row r="774" spans="1:24" ht="13.8" x14ac:dyDescent="0.3">
      <c r="A774" s="46">
        <v>57163278</v>
      </c>
      <c r="B774" s="47" t="s">
        <v>16</v>
      </c>
      <c r="C774" s="47" t="s">
        <v>17</v>
      </c>
      <c r="D774" s="47" t="s">
        <v>555</v>
      </c>
      <c r="E774" s="47" t="s">
        <v>414</v>
      </c>
      <c r="F774" s="47" t="s">
        <v>48</v>
      </c>
      <c r="G774" s="47" t="s">
        <v>71</v>
      </c>
      <c r="H774" s="46">
        <v>57163278</v>
      </c>
      <c r="I774" s="48">
        <v>38384</v>
      </c>
      <c r="J774" s="47" t="s">
        <v>638</v>
      </c>
      <c r="K774" s="46">
        <v>0</v>
      </c>
      <c r="L774" s="50">
        <v>9076.43</v>
      </c>
      <c r="M774" s="50">
        <v>3720.61</v>
      </c>
      <c r="N774" s="50">
        <v>5355.82</v>
      </c>
      <c r="O774" s="14">
        <v>3.1E-2</v>
      </c>
      <c r="P774" s="55">
        <f t="shared" si="38"/>
        <v>351.71166249999999</v>
      </c>
      <c r="Q774" s="15">
        <f t="shared" si="36"/>
        <v>4072.3216625</v>
      </c>
      <c r="R774" s="15">
        <f t="shared" si="37"/>
        <v>5004.1083374999998</v>
      </c>
      <c r="X774" s="7"/>
    </row>
    <row r="775" spans="1:24" ht="13.8" x14ac:dyDescent="0.3">
      <c r="A775" s="46">
        <v>57215754</v>
      </c>
      <c r="B775" s="47" t="s">
        <v>16</v>
      </c>
      <c r="C775" s="47" t="s">
        <v>17</v>
      </c>
      <c r="D775" s="47" t="s">
        <v>555</v>
      </c>
      <c r="E775" s="47" t="s">
        <v>414</v>
      </c>
      <c r="F775" s="47" t="s">
        <v>48</v>
      </c>
      <c r="G775" s="47" t="s">
        <v>71</v>
      </c>
      <c r="H775" s="46">
        <v>57215754</v>
      </c>
      <c r="I775" s="48">
        <v>38292</v>
      </c>
      <c r="J775" s="47" t="s">
        <v>638</v>
      </c>
      <c r="K775" s="46">
        <v>0</v>
      </c>
      <c r="L775" s="50">
        <v>103622.83</v>
      </c>
      <c r="M775" s="50">
        <v>46621.2</v>
      </c>
      <c r="N775" s="50">
        <v>57001.63</v>
      </c>
      <c r="O775" s="14">
        <v>3.1E-2</v>
      </c>
      <c r="P775" s="55">
        <f t="shared" si="38"/>
        <v>4015.3846625000001</v>
      </c>
      <c r="Q775" s="15">
        <f t="shared" si="36"/>
        <v>50636.584662499998</v>
      </c>
      <c r="R775" s="15">
        <f t="shared" si="37"/>
        <v>52986.245337500004</v>
      </c>
      <c r="X775" s="7"/>
    </row>
    <row r="776" spans="1:24" ht="13.8" x14ac:dyDescent="0.3">
      <c r="A776" s="46">
        <v>61189134</v>
      </c>
      <c r="B776" s="47" t="s">
        <v>16</v>
      </c>
      <c r="C776" s="47" t="s">
        <v>17</v>
      </c>
      <c r="D776" s="47" t="s">
        <v>555</v>
      </c>
      <c r="E776" s="47" t="s">
        <v>414</v>
      </c>
      <c r="F776" s="47" t="s">
        <v>48</v>
      </c>
      <c r="G776" s="47" t="s">
        <v>71</v>
      </c>
      <c r="H776" s="46">
        <v>61189134</v>
      </c>
      <c r="I776" s="48">
        <v>38565</v>
      </c>
      <c r="J776" s="47" t="s">
        <v>638</v>
      </c>
      <c r="K776" s="46">
        <v>0</v>
      </c>
      <c r="L776" s="50">
        <v>0</v>
      </c>
      <c r="M776" s="50">
        <v>0</v>
      </c>
      <c r="N776" s="50">
        <v>0</v>
      </c>
      <c r="O776" s="14">
        <v>3.1E-2</v>
      </c>
      <c r="P776" s="55">
        <f t="shared" si="38"/>
        <v>0</v>
      </c>
      <c r="Q776" s="15">
        <f t="shared" si="36"/>
        <v>0</v>
      </c>
      <c r="R776" s="15">
        <f t="shared" si="37"/>
        <v>0</v>
      </c>
      <c r="X776" s="7"/>
    </row>
    <row r="777" spans="1:24" ht="13.8" x14ac:dyDescent="0.3">
      <c r="A777" s="46">
        <v>63019788</v>
      </c>
      <c r="B777" s="47" t="s">
        <v>16</v>
      </c>
      <c r="C777" s="47" t="s">
        <v>17</v>
      </c>
      <c r="D777" s="47" t="s">
        <v>555</v>
      </c>
      <c r="E777" s="47" t="s">
        <v>414</v>
      </c>
      <c r="F777" s="47" t="s">
        <v>48</v>
      </c>
      <c r="G777" s="47" t="s">
        <v>71</v>
      </c>
      <c r="H777" s="46">
        <v>63019788</v>
      </c>
      <c r="I777" s="48">
        <v>38626</v>
      </c>
      <c r="J777" s="47" t="s">
        <v>638</v>
      </c>
      <c r="K777" s="46">
        <v>1</v>
      </c>
      <c r="L777" s="50">
        <v>12125.11</v>
      </c>
      <c r="M777" s="50">
        <v>4970.33</v>
      </c>
      <c r="N777" s="50">
        <v>7154.78</v>
      </c>
      <c r="O777" s="14">
        <v>3.1E-2</v>
      </c>
      <c r="P777" s="55">
        <f t="shared" si="38"/>
        <v>469.84801250000004</v>
      </c>
      <c r="Q777" s="15">
        <f t="shared" si="36"/>
        <v>5440.1780124999996</v>
      </c>
      <c r="R777" s="15">
        <f t="shared" si="37"/>
        <v>6684.931987500001</v>
      </c>
      <c r="X777" s="7"/>
    </row>
    <row r="778" spans="1:24" ht="13.8" x14ac:dyDescent="0.3">
      <c r="A778" s="46">
        <v>71324368</v>
      </c>
      <c r="B778" s="47" t="s">
        <v>16</v>
      </c>
      <c r="C778" s="47" t="s">
        <v>17</v>
      </c>
      <c r="D778" s="47" t="s">
        <v>555</v>
      </c>
      <c r="E778" s="47" t="s">
        <v>414</v>
      </c>
      <c r="F778" s="47" t="s">
        <v>48</v>
      </c>
      <c r="G778" s="47" t="s">
        <v>71</v>
      </c>
      <c r="H778" s="46">
        <v>71324368</v>
      </c>
      <c r="I778" s="48">
        <v>38838</v>
      </c>
      <c r="J778" s="47" t="s">
        <v>638</v>
      </c>
      <c r="K778" s="46">
        <v>0</v>
      </c>
      <c r="L778" s="50">
        <v>7474.55</v>
      </c>
      <c r="M778" s="50">
        <v>2765.05</v>
      </c>
      <c r="N778" s="50">
        <v>4709.5</v>
      </c>
      <c r="O778" s="14">
        <v>3.1E-2</v>
      </c>
      <c r="P778" s="55">
        <f t="shared" si="38"/>
        <v>289.63881249999997</v>
      </c>
      <c r="Q778" s="15">
        <f t="shared" si="36"/>
        <v>3054.6888125</v>
      </c>
      <c r="R778" s="15">
        <f t="shared" si="37"/>
        <v>4419.8611875000006</v>
      </c>
      <c r="X778" s="7"/>
    </row>
    <row r="779" spans="1:24" ht="13.8" x14ac:dyDescent="0.3">
      <c r="A779" s="46">
        <v>71808595</v>
      </c>
      <c r="B779" s="47" t="s">
        <v>16</v>
      </c>
      <c r="C779" s="47" t="s">
        <v>17</v>
      </c>
      <c r="D779" s="47" t="s">
        <v>555</v>
      </c>
      <c r="E779" s="47" t="s">
        <v>414</v>
      </c>
      <c r="F779" s="47" t="s">
        <v>48</v>
      </c>
      <c r="G779" s="47" t="s">
        <v>71</v>
      </c>
      <c r="H779" s="46">
        <v>71808595</v>
      </c>
      <c r="I779" s="48">
        <v>38838</v>
      </c>
      <c r="J779" s="47" t="s">
        <v>638</v>
      </c>
      <c r="K779" s="46">
        <v>0</v>
      </c>
      <c r="L779" s="50">
        <v>0</v>
      </c>
      <c r="M779" s="50">
        <v>0</v>
      </c>
      <c r="N779" s="50">
        <v>0</v>
      </c>
      <c r="O779" s="14">
        <v>3.1E-2</v>
      </c>
      <c r="P779" s="55">
        <f t="shared" si="38"/>
        <v>0</v>
      </c>
      <c r="Q779" s="15">
        <f t="shared" si="36"/>
        <v>0</v>
      </c>
      <c r="R779" s="15">
        <f t="shared" si="37"/>
        <v>0</v>
      </c>
      <c r="X779" s="7"/>
    </row>
    <row r="780" spans="1:24" ht="13.8" x14ac:dyDescent="0.3">
      <c r="A780" s="46">
        <v>71809051</v>
      </c>
      <c r="B780" s="47" t="s">
        <v>16</v>
      </c>
      <c r="C780" s="47" t="s">
        <v>17</v>
      </c>
      <c r="D780" s="47" t="s">
        <v>555</v>
      </c>
      <c r="E780" s="47" t="s">
        <v>414</v>
      </c>
      <c r="F780" s="47" t="s">
        <v>48</v>
      </c>
      <c r="G780" s="47" t="s">
        <v>71</v>
      </c>
      <c r="H780" s="46">
        <v>71809051</v>
      </c>
      <c r="I780" s="48">
        <v>38718</v>
      </c>
      <c r="J780" s="47" t="s">
        <v>638</v>
      </c>
      <c r="K780" s="46">
        <v>0</v>
      </c>
      <c r="L780" s="50">
        <v>0</v>
      </c>
      <c r="M780" s="50">
        <v>0</v>
      </c>
      <c r="N780" s="50">
        <v>0</v>
      </c>
      <c r="O780" s="14">
        <v>3.1E-2</v>
      </c>
      <c r="P780" s="55">
        <f t="shared" si="38"/>
        <v>0</v>
      </c>
      <c r="Q780" s="15">
        <f t="shared" si="36"/>
        <v>0</v>
      </c>
      <c r="R780" s="15">
        <f t="shared" si="37"/>
        <v>0</v>
      </c>
      <c r="X780" s="7"/>
    </row>
    <row r="781" spans="1:24" ht="13.8" x14ac:dyDescent="0.3">
      <c r="A781" s="46">
        <v>72817467</v>
      </c>
      <c r="B781" s="47" t="s">
        <v>16</v>
      </c>
      <c r="C781" s="47" t="s">
        <v>17</v>
      </c>
      <c r="D781" s="47" t="s">
        <v>555</v>
      </c>
      <c r="E781" s="47" t="s">
        <v>414</v>
      </c>
      <c r="F781" s="47" t="s">
        <v>48</v>
      </c>
      <c r="G781" s="47" t="s">
        <v>71</v>
      </c>
      <c r="H781" s="46">
        <v>72817467</v>
      </c>
      <c r="I781" s="48">
        <v>38869</v>
      </c>
      <c r="J781" s="47" t="s">
        <v>638</v>
      </c>
      <c r="K781" s="46">
        <v>1</v>
      </c>
      <c r="L781" s="50">
        <v>15217.31</v>
      </c>
      <c r="M781" s="50">
        <v>5629.31</v>
      </c>
      <c r="N781" s="50">
        <v>9588</v>
      </c>
      <c r="O781" s="14">
        <v>3.1E-2</v>
      </c>
      <c r="P781" s="55">
        <f t="shared" si="38"/>
        <v>589.67076249999991</v>
      </c>
      <c r="Q781" s="15">
        <f t="shared" si="36"/>
        <v>6218.9807625000003</v>
      </c>
      <c r="R781" s="15">
        <f t="shared" si="37"/>
        <v>8998.3292374999983</v>
      </c>
      <c r="X781" s="7"/>
    </row>
    <row r="782" spans="1:24" ht="13.8" x14ac:dyDescent="0.3">
      <c r="A782" s="46">
        <v>73410767</v>
      </c>
      <c r="B782" s="47" t="s">
        <v>16</v>
      </c>
      <c r="C782" s="47" t="s">
        <v>17</v>
      </c>
      <c r="D782" s="47" t="s">
        <v>555</v>
      </c>
      <c r="E782" s="47" t="s">
        <v>414</v>
      </c>
      <c r="F782" s="47" t="s">
        <v>48</v>
      </c>
      <c r="G782" s="47" t="s">
        <v>71</v>
      </c>
      <c r="H782" s="46">
        <v>73410767</v>
      </c>
      <c r="I782" s="48">
        <v>38930</v>
      </c>
      <c r="J782" s="47" t="s">
        <v>638</v>
      </c>
      <c r="K782" s="46">
        <v>1</v>
      </c>
      <c r="L782" s="50">
        <v>9016.36</v>
      </c>
      <c r="M782" s="50">
        <v>3335.4</v>
      </c>
      <c r="N782" s="50">
        <v>5680.96</v>
      </c>
      <c r="O782" s="14">
        <v>3.1E-2</v>
      </c>
      <c r="P782" s="55">
        <f t="shared" si="38"/>
        <v>349.38395000000003</v>
      </c>
      <c r="Q782" s="15">
        <f t="shared" si="36"/>
        <v>3684.78395</v>
      </c>
      <c r="R782" s="15">
        <f t="shared" si="37"/>
        <v>5331.5760500000006</v>
      </c>
      <c r="X782" s="7"/>
    </row>
    <row r="783" spans="1:24" ht="13.8" x14ac:dyDescent="0.3">
      <c r="A783" s="46">
        <v>81804115</v>
      </c>
      <c r="B783" s="47" t="s">
        <v>16</v>
      </c>
      <c r="C783" s="47" t="s">
        <v>17</v>
      </c>
      <c r="D783" s="47" t="s">
        <v>555</v>
      </c>
      <c r="E783" s="47" t="s">
        <v>414</v>
      </c>
      <c r="F783" s="47" t="s">
        <v>48</v>
      </c>
      <c r="G783" s="47" t="s">
        <v>71</v>
      </c>
      <c r="H783" s="46">
        <v>81804115</v>
      </c>
      <c r="I783" s="48">
        <v>39173</v>
      </c>
      <c r="J783" s="47" t="s">
        <v>638</v>
      </c>
      <c r="K783" s="46">
        <v>0</v>
      </c>
      <c r="L783" s="50">
        <v>77883.5</v>
      </c>
      <c r="M783" s="50">
        <v>25696.55</v>
      </c>
      <c r="N783" s="50">
        <v>52186.95</v>
      </c>
      <c r="O783" s="14">
        <v>3.1E-2</v>
      </c>
      <c r="P783" s="55">
        <f t="shared" si="38"/>
        <v>3017.9856249999998</v>
      </c>
      <c r="Q783" s="15">
        <f t="shared" si="36"/>
        <v>28714.535625</v>
      </c>
      <c r="R783" s="15">
        <f t="shared" si="37"/>
        <v>49168.964374999996</v>
      </c>
      <c r="X783" s="7"/>
    </row>
    <row r="784" spans="1:24" ht="13.8" x14ac:dyDescent="0.3">
      <c r="A784" s="46">
        <v>82541410</v>
      </c>
      <c r="B784" s="47" t="s">
        <v>16</v>
      </c>
      <c r="C784" s="47" t="s">
        <v>17</v>
      </c>
      <c r="D784" s="47" t="s">
        <v>555</v>
      </c>
      <c r="E784" s="47" t="s">
        <v>414</v>
      </c>
      <c r="F784" s="47" t="s">
        <v>48</v>
      </c>
      <c r="G784" s="47" t="s">
        <v>71</v>
      </c>
      <c r="H784" s="46">
        <v>82541410</v>
      </c>
      <c r="I784" s="48">
        <v>39083</v>
      </c>
      <c r="J784" s="47" t="s">
        <v>638</v>
      </c>
      <c r="K784" s="46">
        <v>0</v>
      </c>
      <c r="L784" s="50">
        <v>11593.08</v>
      </c>
      <c r="M784" s="50">
        <v>3824.97</v>
      </c>
      <c r="N784" s="50">
        <v>7768.11</v>
      </c>
      <c r="O784" s="14">
        <v>3.1E-2</v>
      </c>
      <c r="P784" s="55">
        <f t="shared" si="38"/>
        <v>449.23185000000001</v>
      </c>
      <c r="Q784" s="15">
        <f t="shared" si="36"/>
        <v>4274.2018499999995</v>
      </c>
      <c r="R784" s="15">
        <f t="shared" si="37"/>
        <v>7318.8781500000005</v>
      </c>
      <c r="X784" s="7"/>
    </row>
    <row r="785" spans="1:24" ht="13.8" x14ac:dyDescent="0.3">
      <c r="A785" s="46">
        <v>85925363</v>
      </c>
      <c r="B785" s="47" t="s">
        <v>16</v>
      </c>
      <c r="C785" s="47" t="s">
        <v>17</v>
      </c>
      <c r="D785" s="47" t="s">
        <v>555</v>
      </c>
      <c r="E785" s="47" t="s">
        <v>414</v>
      </c>
      <c r="F785" s="47" t="s">
        <v>48</v>
      </c>
      <c r="G785" s="47" t="s">
        <v>71</v>
      </c>
      <c r="H785" s="46">
        <v>85925363</v>
      </c>
      <c r="I785" s="48">
        <v>39173</v>
      </c>
      <c r="J785" s="47" t="s">
        <v>638</v>
      </c>
      <c r="K785" s="46">
        <v>1</v>
      </c>
      <c r="L785" s="50">
        <v>24633.31</v>
      </c>
      <c r="M785" s="50">
        <v>8127.41</v>
      </c>
      <c r="N785" s="50">
        <v>16505.900000000001</v>
      </c>
      <c r="O785" s="14">
        <v>3.1E-2</v>
      </c>
      <c r="P785" s="55">
        <f t="shared" si="38"/>
        <v>954.54076250000003</v>
      </c>
      <c r="Q785" s="15">
        <f t="shared" si="36"/>
        <v>9081.9507625000006</v>
      </c>
      <c r="R785" s="15">
        <f t="shared" si="37"/>
        <v>15551.359237500001</v>
      </c>
      <c r="X785" s="7"/>
    </row>
    <row r="786" spans="1:24" ht="13.8" x14ac:dyDescent="0.3">
      <c r="A786" s="46">
        <v>86310485</v>
      </c>
      <c r="B786" s="47" t="s">
        <v>16</v>
      </c>
      <c r="C786" s="47" t="s">
        <v>17</v>
      </c>
      <c r="D786" s="47" t="s">
        <v>555</v>
      </c>
      <c r="E786" s="47" t="s">
        <v>414</v>
      </c>
      <c r="F786" s="47" t="s">
        <v>48</v>
      </c>
      <c r="G786" s="47" t="s">
        <v>71</v>
      </c>
      <c r="H786" s="46">
        <v>86310485</v>
      </c>
      <c r="I786" s="48">
        <v>39234</v>
      </c>
      <c r="J786" s="47" t="s">
        <v>638</v>
      </c>
      <c r="K786" s="46">
        <v>1</v>
      </c>
      <c r="L786" s="50">
        <v>140237.43</v>
      </c>
      <c r="M786" s="50">
        <v>46269.34</v>
      </c>
      <c r="N786" s="50">
        <v>93968.09</v>
      </c>
      <c r="O786" s="14">
        <v>3.1E-2</v>
      </c>
      <c r="P786" s="55">
        <f t="shared" si="38"/>
        <v>5434.2004124999994</v>
      </c>
      <c r="Q786" s="15">
        <f t="shared" si="36"/>
        <v>51703.540412499999</v>
      </c>
      <c r="R786" s="15">
        <f t="shared" si="37"/>
        <v>88533.889587499987</v>
      </c>
      <c r="X786" s="7"/>
    </row>
    <row r="787" spans="1:24" ht="13.8" x14ac:dyDescent="0.3">
      <c r="A787" s="46">
        <v>643548776</v>
      </c>
      <c r="B787" s="47" t="s">
        <v>16</v>
      </c>
      <c r="C787" s="47" t="s">
        <v>17</v>
      </c>
      <c r="D787" s="47" t="s">
        <v>555</v>
      </c>
      <c r="E787" s="47" t="s">
        <v>414</v>
      </c>
      <c r="F787" s="47" t="s">
        <v>48</v>
      </c>
      <c r="G787" s="47" t="s">
        <v>71</v>
      </c>
      <c r="H787" s="46">
        <v>643548776</v>
      </c>
      <c r="I787" s="48">
        <v>38565</v>
      </c>
      <c r="J787" s="47" t="s">
        <v>638</v>
      </c>
      <c r="K787" s="46">
        <v>0</v>
      </c>
      <c r="L787" s="50">
        <v>94675.26</v>
      </c>
      <c r="M787" s="50">
        <v>38809.300000000003</v>
      </c>
      <c r="N787" s="50">
        <v>55865.96</v>
      </c>
      <c r="O787" s="14">
        <v>3.1E-2</v>
      </c>
      <c r="P787" s="55">
        <f t="shared" si="38"/>
        <v>3668.6663250000001</v>
      </c>
      <c r="Q787" s="15">
        <f t="shared" si="36"/>
        <v>42477.966325000001</v>
      </c>
      <c r="R787" s="15">
        <f t="shared" si="37"/>
        <v>52197.293674999994</v>
      </c>
      <c r="X787" s="7"/>
    </row>
    <row r="788" spans="1:24" ht="13.8" x14ac:dyDescent="0.3">
      <c r="A788" s="46">
        <v>646577832</v>
      </c>
      <c r="B788" s="47" t="s">
        <v>16</v>
      </c>
      <c r="C788" s="47" t="s">
        <v>17</v>
      </c>
      <c r="D788" s="47" t="s">
        <v>555</v>
      </c>
      <c r="E788" s="47" t="s">
        <v>414</v>
      </c>
      <c r="F788" s="47" t="s">
        <v>48</v>
      </c>
      <c r="G788" s="47" t="s">
        <v>71</v>
      </c>
      <c r="H788" s="46">
        <v>646577832</v>
      </c>
      <c r="I788" s="48">
        <v>39264</v>
      </c>
      <c r="J788" s="47" t="s">
        <v>638</v>
      </c>
      <c r="K788" s="46">
        <v>1</v>
      </c>
      <c r="L788" s="50">
        <v>12165.32</v>
      </c>
      <c r="M788" s="50">
        <v>4013.77</v>
      </c>
      <c r="N788" s="50">
        <v>8151.55</v>
      </c>
      <c r="O788" s="14">
        <v>3.1E-2</v>
      </c>
      <c r="P788" s="55">
        <f t="shared" si="38"/>
        <v>471.40614999999997</v>
      </c>
      <c r="Q788" s="15">
        <f t="shared" si="36"/>
        <v>4485.1761500000002</v>
      </c>
      <c r="R788" s="15">
        <f t="shared" si="37"/>
        <v>7680.1438499999995</v>
      </c>
      <c r="X788" s="7"/>
    </row>
    <row r="789" spans="1:24" ht="13.8" x14ac:dyDescent="0.3">
      <c r="A789" s="46">
        <v>51007</v>
      </c>
      <c r="B789" s="47" t="s">
        <v>16</v>
      </c>
      <c r="C789" s="47" t="s">
        <v>17</v>
      </c>
      <c r="D789" s="47" t="s">
        <v>555</v>
      </c>
      <c r="E789" s="47" t="s">
        <v>233</v>
      </c>
      <c r="F789" s="47" t="s">
        <v>48</v>
      </c>
      <c r="G789" s="47" t="s">
        <v>71</v>
      </c>
      <c r="H789" s="46">
        <v>51007</v>
      </c>
      <c r="I789" s="48">
        <v>27211</v>
      </c>
      <c r="J789" s="47" t="s">
        <v>638</v>
      </c>
      <c r="K789" s="46">
        <v>11</v>
      </c>
      <c r="L789" s="50">
        <v>1556856.81</v>
      </c>
      <c r="M789" s="50">
        <v>1556856.81</v>
      </c>
      <c r="N789" s="50">
        <v>0</v>
      </c>
      <c r="O789" s="14">
        <v>3.1E-2</v>
      </c>
      <c r="P789" s="55">
        <f t="shared" si="38"/>
        <v>60328.201387499998</v>
      </c>
      <c r="Q789" s="15">
        <f t="shared" si="36"/>
        <v>1617185.0113875</v>
      </c>
      <c r="R789" s="15">
        <f t="shared" si="37"/>
        <v>-60328.201387499925</v>
      </c>
      <c r="X789" s="7"/>
    </row>
    <row r="790" spans="1:24" ht="13.8" x14ac:dyDescent="0.3">
      <c r="A790" s="46">
        <v>51064</v>
      </c>
      <c r="B790" s="47" t="s">
        <v>16</v>
      </c>
      <c r="C790" s="47" t="s">
        <v>17</v>
      </c>
      <c r="D790" s="47" t="s">
        <v>555</v>
      </c>
      <c r="E790" s="47" t="s">
        <v>234</v>
      </c>
      <c r="F790" s="47" t="s">
        <v>48</v>
      </c>
      <c r="G790" s="47" t="s">
        <v>71</v>
      </c>
      <c r="H790" s="46">
        <v>51064</v>
      </c>
      <c r="I790" s="48">
        <v>27211</v>
      </c>
      <c r="J790" s="47" t="s">
        <v>638</v>
      </c>
      <c r="K790" s="46">
        <v>2</v>
      </c>
      <c r="L790" s="50">
        <v>35213.81</v>
      </c>
      <c r="M790" s="50">
        <v>35213.81</v>
      </c>
      <c r="N790" s="50">
        <v>0</v>
      </c>
      <c r="O790" s="14">
        <v>3.1E-2</v>
      </c>
      <c r="P790" s="55">
        <f t="shared" si="38"/>
        <v>1364.5351375</v>
      </c>
      <c r="Q790" s="15">
        <f t="shared" si="36"/>
        <v>36578.3451375</v>
      </c>
      <c r="R790" s="15">
        <f t="shared" si="37"/>
        <v>-1364.5351375000027</v>
      </c>
      <c r="X790" s="7"/>
    </row>
    <row r="791" spans="1:24" ht="13.8" x14ac:dyDescent="0.3">
      <c r="A791" s="46">
        <v>49598949</v>
      </c>
      <c r="B791" s="47" t="s">
        <v>16</v>
      </c>
      <c r="C791" s="47" t="s">
        <v>17</v>
      </c>
      <c r="D791" s="47" t="s">
        <v>555</v>
      </c>
      <c r="E791" s="47" t="s">
        <v>234</v>
      </c>
      <c r="F791" s="47" t="s">
        <v>48</v>
      </c>
      <c r="G791" s="47" t="s">
        <v>71</v>
      </c>
      <c r="H791" s="46">
        <v>49598949</v>
      </c>
      <c r="I791" s="48">
        <v>38169</v>
      </c>
      <c r="J791" s="47" t="s">
        <v>638</v>
      </c>
      <c r="K791" s="46">
        <v>1</v>
      </c>
      <c r="L791" s="50">
        <v>63849.61</v>
      </c>
      <c r="M791" s="50">
        <v>28726.73</v>
      </c>
      <c r="N791" s="50">
        <v>35122.879999999997</v>
      </c>
      <c r="O791" s="14">
        <v>3.1E-2</v>
      </c>
      <c r="P791" s="55">
        <f t="shared" si="38"/>
        <v>2474.1723875000002</v>
      </c>
      <c r="Q791" s="15">
        <f t="shared" si="36"/>
        <v>31200.902387499998</v>
      </c>
      <c r="R791" s="15">
        <f t="shared" si="37"/>
        <v>32648.707612500002</v>
      </c>
      <c r="X791" s="7"/>
    </row>
    <row r="792" spans="1:24" ht="13.8" x14ac:dyDescent="0.3">
      <c r="A792" s="46">
        <v>56548691</v>
      </c>
      <c r="B792" s="47" t="s">
        <v>16</v>
      </c>
      <c r="C792" s="47" t="s">
        <v>17</v>
      </c>
      <c r="D792" s="47" t="s">
        <v>555</v>
      </c>
      <c r="E792" s="47" t="s">
        <v>234</v>
      </c>
      <c r="F792" s="47" t="s">
        <v>48</v>
      </c>
      <c r="G792" s="47" t="s">
        <v>71</v>
      </c>
      <c r="H792" s="46">
        <v>56548691</v>
      </c>
      <c r="I792" s="48">
        <v>38473</v>
      </c>
      <c r="J792" s="47" t="s">
        <v>638</v>
      </c>
      <c r="K792" s="46">
        <v>1</v>
      </c>
      <c r="L792" s="50">
        <v>19068.28</v>
      </c>
      <c r="M792" s="50">
        <v>7816.47</v>
      </c>
      <c r="N792" s="50">
        <v>11251.81</v>
      </c>
      <c r="O792" s="14">
        <v>3.1E-2</v>
      </c>
      <c r="P792" s="55">
        <f t="shared" si="38"/>
        <v>738.89584999999988</v>
      </c>
      <c r="Q792" s="15">
        <f t="shared" si="36"/>
        <v>8555.3658500000001</v>
      </c>
      <c r="R792" s="15">
        <f t="shared" si="37"/>
        <v>10512.914149999999</v>
      </c>
      <c r="X792" s="7"/>
    </row>
    <row r="793" spans="1:24" ht="13.8" x14ac:dyDescent="0.3">
      <c r="A793" s="46">
        <v>56560424</v>
      </c>
      <c r="B793" s="47" t="s">
        <v>16</v>
      </c>
      <c r="C793" s="47" t="s">
        <v>17</v>
      </c>
      <c r="D793" s="47" t="s">
        <v>555</v>
      </c>
      <c r="E793" s="47" t="s">
        <v>234</v>
      </c>
      <c r="F793" s="47" t="s">
        <v>48</v>
      </c>
      <c r="G793" s="47" t="s">
        <v>71</v>
      </c>
      <c r="H793" s="46">
        <v>56560424</v>
      </c>
      <c r="I793" s="48">
        <v>38353</v>
      </c>
      <c r="J793" s="47" t="s">
        <v>638</v>
      </c>
      <c r="K793" s="46">
        <v>1</v>
      </c>
      <c r="L793" s="50">
        <v>19192.72</v>
      </c>
      <c r="M793" s="50">
        <v>7867.48</v>
      </c>
      <c r="N793" s="50">
        <v>11325.24</v>
      </c>
      <c r="O793" s="14">
        <v>3.1E-2</v>
      </c>
      <c r="P793" s="55">
        <f t="shared" si="38"/>
        <v>743.7179000000001</v>
      </c>
      <c r="Q793" s="15">
        <f t="shared" si="36"/>
        <v>8611.1978999999992</v>
      </c>
      <c r="R793" s="15">
        <f t="shared" si="37"/>
        <v>10581.522100000002</v>
      </c>
      <c r="X793" s="7"/>
    </row>
    <row r="794" spans="1:24" ht="13.8" x14ac:dyDescent="0.3">
      <c r="A794" s="46">
        <v>56562372</v>
      </c>
      <c r="B794" s="47" t="s">
        <v>16</v>
      </c>
      <c r="C794" s="47" t="s">
        <v>17</v>
      </c>
      <c r="D794" s="47" t="s">
        <v>555</v>
      </c>
      <c r="E794" s="47" t="s">
        <v>234</v>
      </c>
      <c r="F794" s="47" t="s">
        <v>48</v>
      </c>
      <c r="G794" s="47" t="s">
        <v>71</v>
      </c>
      <c r="H794" s="46">
        <v>56562372</v>
      </c>
      <c r="I794" s="48">
        <v>38384</v>
      </c>
      <c r="J794" s="47" t="s">
        <v>638</v>
      </c>
      <c r="K794" s="46">
        <v>0</v>
      </c>
      <c r="L794" s="50">
        <v>9188.57</v>
      </c>
      <c r="M794" s="50">
        <v>3766.58</v>
      </c>
      <c r="N794" s="50">
        <v>5421.99</v>
      </c>
      <c r="O794" s="14">
        <v>3.1E-2</v>
      </c>
      <c r="P794" s="55">
        <f t="shared" si="38"/>
        <v>356.05708749999997</v>
      </c>
      <c r="Q794" s="15">
        <f t="shared" ref="Q794:Q857" si="39">M794+P794</f>
        <v>4122.6370875000002</v>
      </c>
      <c r="R794" s="15">
        <f t="shared" ref="R794:R857" si="40">L794-Q794</f>
        <v>5065.9329124999995</v>
      </c>
      <c r="X794" s="7"/>
    </row>
    <row r="795" spans="1:24" ht="13.8" x14ac:dyDescent="0.3">
      <c r="A795" s="46">
        <v>56651436</v>
      </c>
      <c r="B795" s="47" t="s">
        <v>16</v>
      </c>
      <c r="C795" s="47" t="s">
        <v>17</v>
      </c>
      <c r="D795" s="47" t="s">
        <v>555</v>
      </c>
      <c r="E795" s="47" t="s">
        <v>234</v>
      </c>
      <c r="F795" s="47" t="s">
        <v>48</v>
      </c>
      <c r="G795" s="47" t="s">
        <v>71</v>
      </c>
      <c r="H795" s="46">
        <v>56651436</v>
      </c>
      <c r="I795" s="48">
        <v>38169</v>
      </c>
      <c r="J795" s="47" t="s">
        <v>638</v>
      </c>
      <c r="K795" s="46">
        <v>1</v>
      </c>
      <c r="L795" s="50">
        <v>63849.61</v>
      </c>
      <c r="M795" s="50">
        <v>28726.73</v>
      </c>
      <c r="N795" s="50">
        <v>35122.879999999997</v>
      </c>
      <c r="O795" s="14">
        <v>3.1E-2</v>
      </c>
      <c r="P795" s="55">
        <f t="shared" si="38"/>
        <v>2474.1723875000002</v>
      </c>
      <c r="Q795" s="15">
        <f t="shared" si="39"/>
        <v>31200.902387499998</v>
      </c>
      <c r="R795" s="15">
        <f t="shared" si="40"/>
        <v>32648.707612500002</v>
      </c>
      <c r="X795" s="7"/>
    </row>
    <row r="796" spans="1:24" ht="13.8" x14ac:dyDescent="0.3">
      <c r="A796" s="46">
        <v>57163258</v>
      </c>
      <c r="B796" s="47" t="s">
        <v>16</v>
      </c>
      <c r="C796" s="47" t="s">
        <v>17</v>
      </c>
      <c r="D796" s="47" t="s">
        <v>555</v>
      </c>
      <c r="E796" s="47" t="s">
        <v>234</v>
      </c>
      <c r="F796" s="47" t="s">
        <v>48</v>
      </c>
      <c r="G796" s="47" t="s">
        <v>71</v>
      </c>
      <c r="H796" s="46">
        <v>57163258</v>
      </c>
      <c r="I796" s="48">
        <v>38384</v>
      </c>
      <c r="J796" s="47" t="s">
        <v>638</v>
      </c>
      <c r="K796" s="46">
        <v>0</v>
      </c>
      <c r="L796" s="50">
        <v>9076.44</v>
      </c>
      <c r="M796" s="50">
        <v>3720.62</v>
      </c>
      <c r="N796" s="50">
        <v>5355.82</v>
      </c>
      <c r="O796" s="14">
        <v>3.1E-2</v>
      </c>
      <c r="P796" s="55">
        <f t="shared" si="38"/>
        <v>351.71205000000003</v>
      </c>
      <c r="Q796" s="15">
        <f t="shared" si="39"/>
        <v>4072.33205</v>
      </c>
      <c r="R796" s="15">
        <f t="shared" si="40"/>
        <v>5004.1079500000005</v>
      </c>
      <c r="X796" s="7"/>
    </row>
    <row r="797" spans="1:24" ht="13.8" x14ac:dyDescent="0.3">
      <c r="A797" s="46">
        <v>57215720</v>
      </c>
      <c r="B797" s="47" t="s">
        <v>16</v>
      </c>
      <c r="C797" s="47" t="s">
        <v>17</v>
      </c>
      <c r="D797" s="47" t="s">
        <v>555</v>
      </c>
      <c r="E797" s="47" t="s">
        <v>234</v>
      </c>
      <c r="F797" s="47" t="s">
        <v>48</v>
      </c>
      <c r="G797" s="47" t="s">
        <v>71</v>
      </c>
      <c r="H797" s="46">
        <v>57215720</v>
      </c>
      <c r="I797" s="48">
        <v>38292</v>
      </c>
      <c r="J797" s="47" t="s">
        <v>638</v>
      </c>
      <c r="K797" s="46">
        <v>0</v>
      </c>
      <c r="L797" s="50">
        <v>116575.7</v>
      </c>
      <c r="M797" s="50">
        <v>52448.86</v>
      </c>
      <c r="N797" s="50">
        <v>64126.84</v>
      </c>
      <c r="O797" s="14">
        <v>3.1E-2</v>
      </c>
      <c r="P797" s="55">
        <f t="shared" si="38"/>
        <v>4517.3083749999996</v>
      </c>
      <c r="Q797" s="15">
        <f t="shared" si="39"/>
        <v>56966.168375000001</v>
      </c>
      <c r="R797" s="15">
        <f t="shared" si="40"/>
        <v>59609.531624999996</v>
      </c>
      <c r="X797" s="7"/>
    </row>
    <row r="798" spans="1:24" ht="13.8" x14ac:dyDescent="0.3">
      <c r="A798" s="46">
        <v>61189079</v>
      </c>
      <c r="B798" s="47" t="s">
        <v>16</v>
      </c>
      <c r="C798" s="47" t="s">
        <v>17</v>
      </c>
      <c r="D798" s="47" t="s">
        <v>555</v>
      </c>
      <c r="E798" s="47" t="s">
        <v>234</v>
      </c>
      <c r="F798" s="47" t="s">
        <v>48</v>
      </c>
      <c r="G798" s="47" t="s">
        <v>71</v>
      </c>
      <c r="H798" s="46">
        <v>61189079</v>
      </c>
      <c r="I798" s="48">
        <v>38565</v>
      </c>
      <c r="J798" s="47" t="s">
        <v>638</v>
      </c>
      <c r="K798" s="46">
        <v>0</v>
      </c>
      <c r="L798" s="50">
        <v>94675.26</v>
      </c>
      <c r="M798" s="50">
        <v>38809.300000000003</v>
      </c>
      <c r="N798" s="50">
        <v>55865.96</v>
      </c>
      <c r="O798" s="14">
        <v>3.1E-2</v>
      </c>
      <c r="P798" s="55">
        <f t="shared" si="38"/>
        <v>3668.6663250000001</v>
      </c>
      <c r="Q798" s="15">
        <f t="shared" si="39"/>
        <v>42477.966325000001</v>
      </c>
      <c r="R798" s="15">
        <f t="shared" si="40"/>
        <v>52197.293674999994</v>
      </c>
      <c r="X798" s="7"/>
    </row>
    <row r="799" spans="1:24" ht="13.8" x14ac:dyDescent="0.3">
      <c r="A799" s="46">
        <v>63019785</v>
      </c>
      <c r="B799" s="47" t="s">
        <v>16</v>
      </c>
      <c r="C799" s="47" t="s">
        <v>17</v>
      </c>
      <c r="D799" s="47" t="s">
        <v>555</v>
      </c>
      <c r="E799" s="47" t="s">
        <v>234</v>
      </c>
      <c r="F799" s="47" t="s">
        <v>48</v>
      </c>
      <c r="G799" s="47" t="s">
        <v>71</v>
      </c>
      <c r="H799" s="46">
        <v>63019785</v>
      </c>
      <c r="I799" s="48">
        <v>38626</v>
      </c>
      <c r="J799" s="47" t="s">
        <v>638</v>
      </c>
      <c r="K799" s="46">
        <v>1</v>
      </c>
      <c r="L799" s="50">
        <v>19054.8</v>
      </c>
      <c r="M799" s="50">
        <v>7810.95</v>
      </c>
      <c r="N799" s="50">
        <v>11243.85</v>
      </c>
      <c r="O799" s="14">
        <v>3.1E-2</v>
      </c>
      <c r="P799" s="55">
        <f t="shared" si="38"/>
        <v>738.37349999999992</v>
      </c>
      <c r="Q799" s="15">
        <f t="shared" si="39"/>
        <v>8549.3235000000004</v>
      </c>
      <c r="R799" s="15">
        <f t="shared" si="40"/>
        <v>10505.476499999999</v>
      </c>
      <c r="X799" s="7"/>
    </row>
    <row r="800" spans="1:24" ht="13.8" x14ac:dyDescent="0.3">
      <c r="A800" s="46">
        <v>71324344</v>
      </c>
      <c r="B800" s="47" t="s">
        <v>16</v>
      </c>
      <c r="C800" s="47" t="s">
        <v>17</v>
      </c>
      <c r="D800" s="47" t="s">
        <v>555</v>
      </c>
      <c r="E800" s="47" t="s">
        <v>234</v>
      </c>
      <c r="F800" s="47" t="s">
        <v>48</v>
      </c>
      <c r="G800" s="47" t="s">
        <v>71</v>
      </c>
      <c r="H800" s="46">
        <v>71324344</v>
      </c>
      <c r="I800" s="48">
        <v>38838</v>
      </c>
      <c r="J800" s="47" t="s">
        <v>638</v>
      </c>
      <c r="K800" s="46">
        <v>0</v>
      </c>
      <c r="L800" s="50">
        <v>7149.6</v>
      </c>
      <c r="M800" s="50">
        <v>2644.84</v>
      </c>
      <c r="N800" s="50">
        <v>4504.76</v>
      </c>
      <c r="O800" s="14">
        <v>3.1E-2</v>
      </c>
      <c r="P800" s="55">
        <f t="shared" si="38"/>
        <v>277.04699999999997</v>
      </c>
      <c r="Q800" s="15">
        <f t="shared" si="39"/>
        <v>2921.8870000000002</v>
      </c>
      <c r="R800" s="15">
        <f t="shared" si="40"/>
        <v>4227.7129999999997</v>
      </c>
      <c r="X800" s="7"/>
    </row>
    <row r="801" spans="1:24" ht="13.8" x14ac:dyDescent="0.3">
      <c r="A801" s="46">
        <v>71808566</v>
      </c>
      <c r="B801" s="47" t="s">
        <v>16</v>
      </c>
      <c r="C801" s="47" t="s">
        <v>17</v>
      </c>
      <c r="D801" s="47" t="s">
        <v>555</v>
      </c>
      <c r="E801" s="47" t="s">
        <v>234</v>
      </c>
      <c r="F801" s="47" t="s">
        <v>48</v>
      </c>
      <c r="G801" s="47" t="s">
        <v>71</v>
      </c>
      <c r="H801" s="46">
        <v>71808566</v>
      </c>
      <c r="I801" s="48">
        <v>38838</v>
      </c>
      <c r="J801" s="47" t="s">
        <v>638</v>
      </c>
      <c r="K801" s="46">
        <v>0</v>
      </c>
      <c r="L801" s="50">
        <v>0</v>
      </c>
      <c r="M801" s="50">
        <v>0</v>
      </c>
      <c r="N801" s="50">
        <v>0</v>
      </c>
      <c r="O801" s="14">
        <v>3.1E-2</v>
      </c>
      <c r="P801" s="55">
        <f t="shared" si="38"/>
        <v>0</v>
      </c>
      <c r="Q801" s="15">
        <f t="shared" si="39"/>
        <v>0</v>
      </c>
      <c r="R801" s="15">
        <f t="shared" si="40"/>
        <v>0</v>
      </c>
      <c r="X801" s="7"/>
    </row>
    <row r="802" spans="1:24" ht="13.8" x14ac:dyDescent="0.3">
      <c r="A802" s="46">
        <v>71809054</v>
      </c>
      <c r="B802" s="47" t="s">
        <v>16</v>
      </c>
      <c r="C802" s="47" t="s">
        <v>17</v>
      </c>
      <c r="D802" s="47" t="s">
        <v>555</v>
      </c>
      <c r="E802" s="47" t="s">
        <v>234</v>
      </c>
      <c r="F802" s="47" t="s">
        <v>48</v>
      </c>
      <c r="G802" s="47" t="s">
        <v>71</v>
      </c>
      <c r="H802" s="46">
        <v>71809054</v>
      </c>
      <c r="I802" s="48">
        <v>38473</v>
      </c>
      <c r="J802" s="47" t="s">
        <v>638</v>
      </c>
      <c r="K802" s="46">
        <v>0</v>
      </c>
      <c r="L802" s="50">
        <v>0</v>
      </c>
      <c r="M802" s="50">
        <v>0</v>
      </c>
      <c r="N802" s="50">
        <v>0</v>
      </c>
      <c r="O802" s="14">
        <v>3.1E-2</v>
      </c>
      <c r="P802" s="55">
        <f t="shared" si="38"/>
        <v>0</v>
      </c>
      <c r="Q802" s="15">
        <f t="shared" si="39"/>
        <v>0</v>
      </c>
      <c r="R802" s="15">
        <f t="shared" si="40"/>
        <v>0</v>
      </c>
      <c r="X802" s="7"/>
    </row>
    <row r="803" spans="1:24" ht="13.8" x14ac:dyDescent="0.3">
      <c r="A803" s="46">
        <v>72817464</v>
      </c>
      <c r="B803" s="47" t="s">
        <v>16</v>
      </c>
      <c r="C803" s="47" t="s">
        <v>17</v>
      </c>
      <c r="D803" s="47" t="s">
        <v>555</v>
      </c>
      <c r="E803" s="47" t="s">
        <v>234</v>
      </c>
      <c r="F803" s="47" t="s">
        <v>48</v>
      </c>
      <c r="G803" s="47" t="s">
        <v>71</v>
      </c>
      <c r="H803" s="46">
        <v>72817464</v>
      </c>
      <c r="I803" s="48">
        <v>38869</v>
      </c>
      <c r="J803" s="47" t="s">
        <v>638</v>
      </c>
      <c r="K803" s="46">
        <v>1</v>
      </c>
      <c r="L803" s="50">
        <v>20925.060000000001</v>
      </c>
      <c r="M803" s="50">
        <v>7740.77</v>
      </c>
      <c r="N803" s="50">
        <v>13184.29</v>
      </c>
      <c r="O803" s="14">
        <v>3.1E-2</v>
      </c>
      <c r="P803" s="55">
        <f t="shared" si="38"/>
        <v>810.84607500000004</v>
      </c>
      <c r="Q803" s="15">
        <f t="shared" si="39"/>
        <v>8551.6160749999999</v>
      </c>
      <c r="R803" s="15">
        <f t="shared" si="40"/>
        <v>12373.443925000001</v>
      </c>
      <c r="X803" s="7"/>
    </row>
    <row r="804" spans="1:24" ht="13.8" x14ac:dyDescent="0.3">
      <c r="A804" s="46">
        <v>73410764</v>
      </c>
      <c r="B804" s="47" t="s">
        <v>16</v>
      </c>
      <c r="C804" s="47" t="s">
        <v>17</v>
      </c>
      <c r="D804" s="47" t="s">
        <v>555</v>
      </c>
      <c r="E804" s="47" t="s">
        <v>234</v>
      </c>
      <c r="F804" s="47" t="s">
        <v>48</v>
      </c>
      <c r="G804" s="47" t="s">
        <v>71</v>
      </c>
      <c r="H804" s="46">
        <v>73410764</v>
      </c>
      <c r="I804" s="48">
        <v>38930</v>
      </c>
      <c r="J804" s="47" t="s">
        <v>638</v>
      </c>
      <c r="K804" s="46">
        <v>1</v>
      </c>
      <c r="L804" s="50">
        <v>11957.25</v>
      </c>
      <c r="M804" s="50">
        <v>4423.32</v>
      </c>
      <c r="N804" s="50">
        <v>7533.93</v>
      </c>
      <c r="O804" s="14">
        <v>3.1E-2</v>
      </c>
      <c r="P804" s="55">
        <f t="shared" si="38"/>
        <v>463.34343749999999</v>
      </c>
      <c r="Q804" s="15">
        <f t="shared" si="39"/>
        <v>4886.6634374999994</v>
      </c>
      <c r="R804" s="15">
        <f t="shared" si="40"/>
        <v>7070.5865625000006</v>
      </c>
      <c r="X804" s="7"/>
    </row>
    <row r="805" spans="1:24" ht="13.8" x14ac:dyDescent="0.3">
      <c r="A805" s="46">
        <v>81804113</v>
      </c>
      <c r="B805" s="47" t="s">
        <v>16</v>
      </c>
      <c r="C805" s="47" t="s">
        <v>17</v>
      </c>
      <c r="D805" s="47" t="s">
        <v>555</v>
      </c>
      <c r="E805" s="47" t="s">
        <v>234</v>
      </c>
      <c r="F805" s="47" t="s">
        <v>48</v>
      </c>
      <c r="G805" s="47" t="s">
        <v>71</v>
      </c>
      <c r="H805" s="46">
        <v>81804113</v>
      </c>
      <c r="I805" s="48">
        <v>39173</v>
      </c>
      <c r="J805" s="47" t="s">
        <v>638</v>
      </c>
      <c r="K805" s="46">
        <v>0</v>
      </c>
      <c r="L805" s="50">
        <v>64902.93</v>
      </c>
      <c r="M805" s="50">
        <v>21413.8</v>
      </c>
      <c r="N805" s="50">
        <v>43489.13</v>
      </c>
      <c r="O805" s="14">
        <v>3.1E-2</v>
      </c>
      <c r="P805" s="55">
        <f t="shared" si="38"/>
        <v>2514.9885374999999</v>
      </c>
      <c r="Q805" s="15">
        <f t="shared" si="39"/>
        <v>23928.788537500001</v>
      </c>
      <c r="R805" s="15">
        <f t="shared" si="40"/>
        <v>40974.141462500003</v>
      </c>
      <c r="X805" s="7"/>
    </row>
    <row r="806" spans="1:24" ht="13.8" x14ac:dyDescent="0.3">
      <c r="A806" s="46">
        <v>82541389</v>
      </c>
      <c r="B806" s="47" t="s">
        <v>16</v>
      </c>
      <c r="C806" s="47" t="s">
        <v>17</v>
      </c>
      <c r="D806" s="47" t="s">
        <v>555</v>
      </c>
      <c r="E806" s="47" t="s">
        <v>234</v>
      </c>
      <c r="F806" s="47" t="s">
        <v>48</v>
      </c>
      <c r="G806" s="47" t="s">
        <v>71</v>
      </c>
      <c r="H806" s="46">
        <v>82541389</v>
      </c>
      <c r="I806" s="48">
        <v>39083</v>
      </c>
      <c r="J806" s="47" t="s">
        <v>638</v>
      </c>
      <c r="K806" s="46">
        <v>0</v>
      </c>
      <c r="L806" s="50">
        <v>11593.06</v>
      </c>
      <c r="M806" s="50">
        <v>3824.97</v>
      </c>
      <c r="N806" s="50">
        <v>7768.09</v>
      </c>
      <c r="O806" s="14">
        <v>3.1E-2</v>
      </c>
      <c r="P806" s="55">
        <f t="shared" si="38"/>
        <v>449.23107499999998</v>
      </c>
      <c r="Q806" s="15">
        <f t="shared" si="39"/>
        <v>4274.2010749999999</v>
      </c>
      <c r="R806" s="15">
        <f t="shared" si="40"/>
        <v>7318.8589249999995</v>
      </c>
      <c r="X806" s="7"/>
    </row>
    <row r="807" spans="1:24" ht="13.8" x14ac:dyDescent="0.3">
      <c r="A807" s="46">
        <v>85925344</v>
      </c>
      <c r="B807" s="47" t="s">
        <v>16</v>
      </c>
      <c r="C807" s="47" t="s">
        <v>17</v>
      </c>
      <c r="D807" s="47" t="s">
        <v>555</v>
      </c>
      <c r="E807" s="47" t="s">
        <v>234</v>
      </c>
      <c r="F807" s="47" t="s">
        <v>48</v>
      </c>
      <c r="G807" s="47" t="s">
        <v>71</v>
      </c>
      <c r="H807" s="46">
        <v>85925344</v>
      </c>
      <c r="I807" s="48">
        <v>39173</v>
      </c>
      <c r="J807" s="47" t="s">
        <v>638</v>
      </c>
      <c r="K807" s="46">
        <v>0</v>
      </c>
      <c r="L807" s="50">
        <v>0</v>
      </c>
      <c r="M807" s="50">
        <v>0</v>
      </c>
      <c r="N807" s="50">
        <v>0</v>
      </c>
      <c r="O807" s="14">
        <v>3.1E-2</v>
      </c>
      <c r="P807" s="55">
        <f t="shared" si="38"/>
        <v>0</v>
      </c>
      <c r="Q807" s="15">
        <f t="shared" si="39"/>
        <v>0</v>
      </c>
      <c r="R807" s="15">
        <f t="shared" si="40"/>
        <v>0</v>
      </c>
      <c r="X807" s="7"/>
    </row>
    <row r="808" spans="1:24" ht="13.8" x14ac:dyDescent="0.3">
      <c r="A808" s="46">
        <v>86310436</v>
      </c>
      <c r="B808" s="47" t="s">
        <v>16</v>
      </c>
      <c r="C808" s="47" t="s">
        <v>17</v>
      </c>
      <c r="D808" s="47" t="s">
        <v>555</v>
      </c>
      <c r="E808" s="47" t="s">
        <v>234</v>
      </c>
      <c r="F808" s="47" t="s">
        <v>48</v>
      </c>
      <c r="G808" s="47" t="s">
        <v>71</v>
      </c>
      <c r="H808" s="46">
        <v>86310436</v>
      </c>
      <c r="I808" s="48">
        <v>39234</v>
      </c>
      <c r="J808" s="47" t="s">
        <v>638</v>
      </c>
      <c r="K808" s="46">
        <v>0</v>
      </c>
      <c r="L808" s="50">
        <v>1.4</v>
      </c>
      <c r="M808" s="50">
        <v>0.46</v>
      </c>
      <c r="N808" s="50">
        <v>0.94</v>
      </c>
      <c r="O808" s="14">
        <v>3.1E-2</v>
      </c>
      <c r="P808" s="55">
        <f t="shared" si="38"/>
        <v>5.425E-2</v>
      </c>
      <c r="Q808" s="15">
        <f t="shared" si="39"/>
        <v>0.51424999999999998</v>
      </c>
      <c r="R808" s="15">
        <f t="shared" si="40"/>
        <v>0.88574999999999993</v>
      </c>
      <c r="X808" s="7"/>
    </row>
    <row r="809" spans="1:24" ht="13.8" x14ac:dyDescent="0.3">
      <c r="A809" s="46">
        <v>86310483</v>
      </c>
      <c r="B809" s="47" t="s">
        <v>16</v>
      </c>
      <c r="C809" s="47" t="s">
        <v>17</v>
      </c>
      <c r="D809" s="47" t="s">
        <v>555</v>
      </c>
      <c r="E809" s="47" t="s">
        <v>234</v>
      </c>
      <c r="F809" s="47" t="s">
        <v>48</v>
      </c>
      <c r="G809" s="47" t="s">
        <v>71</v>
      </c>
      <c r="H809" s="46">
        <v>86310483</v>
      </c>
      <c r="I809" s="48">
        <v>39234</v>
      </c>
      <c r="J809" s="47" t="s">
        <v>638</v>
      </c>
      <c r="K809" s="46">
        <v>1</v>
      </c>
      <c r="L809" s="50">
        <v>168284.92</v>
      </c>
      <c r="M809" s="50">
        <v>55523.21</v>
      </c>
      <c r="N809" s="50">
        <v>112761.71</v>
      </c>
      <c r="O809" s="14">
        <v>3.1E-2</v>
      </c>
      <c r="P809" s="55">
        <f t="shared" si="38"/>
        <v>6521.0406500000008</v>
      </c>
      <c r="Q809" s="15">
        <f t="shared" si="39"/>
        <v>62044.250650000002</v>
      </c>
      <c r="R809" s="15">
        <f t="shared" si="40"/>
        <v>106240.66935000001</v>
      </c>
      <c r="X809" s="7"/>
    </row>
    <row r="810" spans="1:24" ht="13.8" x14ac:dyDescent="0.3">
      <c r="A810" s="46">
        <v>102109651</v>
      </c>
      <c r="B810" s="47" t="s">
        <v>16</v>
      </c>
      <c r="C810" s="47" t="s">
        <v>17</v>
      </c>
      <c r="D810" s="47" t="s">
        <v>555</v>
      </c>
      <c r="E810" s="47" t="s">
        <v>234</v>
      </c>
      <c r="F810" s="47" t="s">
        <v>48</v>
      </c>
      <c r="G810" s="47" t="s">
        <v>71</v>
      </c>
      <c r="H810" s="46">
        <v>102109651</v>
      </c>
      <c r="I810" s="48">
        <v>39142</v>
      </c>
      <c r="J810" s="47" t="s">
        <v>638</v>
      </c>
      <c r="K810" s="46">
        <v>1</v>
      </c>
      <c r="L810" s="50">
        <v>17585.48</v>
      </c>
      <c r="M810" s="50">
        <v>5802.08</v>
      </c>
      <c r="N810" s="50">
        <v>11783.4</v>
      </c>
      <c r="O810" s="14">
        <v>3.1E-2</v>
      </c>
      <c r="P810" s="55">
        <f t="shared" si="38"/>
        <v>681.43734999999992</v>
      </c>
      <c r="Q810" s="15">
        <f t="shared" si="39"/>
        <v>6483.5173500000001</v>
      </c>
      <c r="R810" s="15">
        <f t="shared" si="40"/>
        <v>11101.962649999999</v>
      </c>
      <c r="X810" s="7"/>
    </row>
    <row r="811" spans="1:24" ht="13.8" x14ac:dyDescent="0.3">
      <c r="A811" s="46">
        <v>646577814</v>
      </c>
      <c r="B811" s="47" t="s">
        <v>16</v>
      </c>
      <c r="C811" s="47" t="s">
        <v>17</v>
      </c>
      <c r="D811" s="47" t="s">
        <v>555</v>
      </c>
      <c r="E811" s="47" t="s">
        <v>234</v>
      </c>
      <c r="F811" s="47" t="s">
        <v>48</v>
      </c>
      <c r="G811" s="47" t="s">
        <v>71</v>
      </c>
      <c r="H811" s="46">
        <v>646577814</v>
      </c>
      <c r="I811" s="48">
        <v>39173</v>
      </c>
      <c r="J811" s="47" t="s">
        <v>638</v>
      </c>
      <c r="K811" s="46">
        <v>1</v>
      </c>
      <c r="L811" s="50">
        <v>35589.53</v>
      </c>
      <c r="M811" s="50">
        <v>11742.26</v>
      </c>
      <c r="N811" s="50">
        <v>23847.27</v>
      </c>
      <c r="O811" s="14">
        <v>3.1E-2</v>
      </c>
      <c r="P811" s="55">
        <f t="shared" si="38"/>
        <v>1379.0942874999998</v>
      </c>
      <c r="Q811" s="15">
        <f t="shared" si="39"/>
        <v>13121.3542875</v>
      </c>
      <c r="R811" s="15">
        <f t="shared" si="40"/>
        <v>22468.1757125</v>
      </c>
      <c r="X811" s="7"/>
    </row>
    <row r="812" spans="1:24" ht="13.8" x14ac:dyDescent="0.3">
      <c r="A812" s="46">
        <v>51468</v>
      </c>
      <c r="B812" s="47" t="s">
        <v>16</v>
      </c>
      <c r="C812" s="47" t="s">
        <v>17</v>
      </c>
      <c r="D812" s="47" t="s">
        <v>555</v>
      </c>
      <c r="E812" s="47" t="s">
        <v>243</v>
      </c>
      <c r="F812" s="47" t="s">
        <v>48</v>
      </c>
      <c r="G812" s="47" t="s">
        <v>71</v>
      </c>
      <c r="H812" s="46">
        <v>51468</v>
      </c>
      <c r="I812" s="48">
        <v>27211</v>
      </c>
      <c r="J812" s="47" t="s">
        <v>638</v>
      </c>
      <c r="K812" s="46">
        <v>31</v>
      </c>
      <c r="L812" s="50">
        <v>223596.79999999999</v>
      </c>
      <c r="M812" s="50">
        <v>223596.79999999999</v>
      </c>
      <c r="N812" s="50">
        <v>0</v>
      </c>
      <c r="O812" s="14">
        <v>3.1E-2</v>
      </c>
      <c r="P812" s="55">
        <f t="shared" si="38"/>
        <v>8664.3759999999984</v>
      </c>
      <c r="Q812" s="15">
        <f t="shared" si="39"/>
        <v>232261.17599999998</v>
      </c>
      <c r="R812" s="15">
        <f t="shared" si="40"/>
        <v>-8664.3759999999893</v>
      </c>
      <c r="X812" s="7"/>
    </row>
    <row r="813" spans="1:24" ht="13.8" x14ac:dyDescent="0.3">
      <c r="A813" s="46">
        <v>76990018</v>
      </c>
      <c r="B813" s="47" t="s">
        <v>16</v>
      </c>
      <c r="C813" s="47" t="s">
        <v>17</v>
      </c>
      <c r="D813" s="47" t="s">
        <v>555</v>
      </c>
      <c r="E813" s="47" t="s">
        <v>243</v>
      </c>
      <c r="F813" s="47" t="s">
        <v>48</v>
      </c>
      <c r="G813" s="47" t="s">
        <v>71</v>
      </c>
      <c r="H813" s="46">
        <v>76990018</v>
      </c>
      <c r="I813" s="48">
        <v>39114</v>
      </c>
      <c r="J813" s="47" t="s">
        <v>638</v>
      </c>
      <c r="K813" s="46">
        <v>2</v>
      </c>
      <c r="L813" s="50">
        <v>357950</v>
      </c>
      <c r="M813" s="50">
        <v>118100.51</v>
      </c>
      <c r="N813" s="50">
        <v>239849.49</v>
      </c>
      <c r="O813" s="14">
        <v>3.1E-2</v>
      </c>
      <c r="P813" s="55">
        <f t="shared" si="38"/>
        <v>13870.5625</v>
      </c>
      <c r="Q813" s="15">
        <f t="shared" si="39"/>
        <v>131971.07250000001</v>
      </c>
      <c r="R813" s="15">
        <f t="shared" si="40"/>
        <v>225978.92749999999</v>
      </c>
      <c r="X813" s="7"/>
    </row>
    <row r="814" spans="1:24" ht="13.8" x14ac:dyDescent="0.3">
      <c r="A814" s="46">
        <v>81804074</v>
      </c>
      <c r="B814" s="47" t="s">
        <v>16</v>
      </c>
      <c r="C814" s="47" t="s">
        <v>17</v>
      </c>
      <c r="D814" s="47" t="s">
        <v>555</v>
      </c>
      <c r="E814" s="47" t="s">
        <v>243</v>
      </c>
      <c r="F814" s="47" t="s">
        <v>48</v>
      </c>
      <c r="G814" s="47" t="s">
        <v>71</v>
      </c>
      <c r="H814" s="46">
        <v>81804074</v>
      </c>
      <c r="I814" s="48">
        <v>39173</v>
      </c>
      <c r="J814" s="47" t="s">
        <v>638</v>
      </c>
      <c r="K814" s="46">
        <v>0</v>
      </c>
      <c r="L814" s="50">
        <v>321269.76000000001</v>
      </c>
      <c r="M814" s="50">
        <v>105998.39</v>
      </c>
      <c r="N814" s="50">
        <v>215271.37</v>
      </c>
      <c r="O814" s="14">
        <v>3.1E-2</v>
      </c>
      <c r="P814" s="55">
        <f t="shared" si="38"/>
        <v>12449.2032</v>
      </c>
      <c r="Q814" s="15">
        <f t="shared" si="39"/>
        <v>118447.5932</v>
      </c>
      <c r="R814" s="15">
        <f t="shared" si="40"/>
        <v>202822.16680000001</v>
      </c>
      <c r="X814" s="7"/>
    </row>
    <row r="815" spans="1:24" ht="13.8" x14ac:dyDescent="0.3">
      <c r="A815" s="46">
        <v>51428</v>
      </c>
      <c r="B815" s="47" t="s">
        <v>16</v>
      </c>
      <c r="C815" s="47" t="s">
        <v>17</v>
      </c>
      <c r="D815" s="47" t="s">
        <v>555</v>
      </c>
      <c r="E815" s="47" t="s">
        <v>242</v>
      </c>
      <c r="F815" s="47" t="s">
        <v>48</v>
      </c>
      <c r="G815" s="47" t="s">
        <v>71</v>
      </c>
      <c r="H815" s="46">
        <v>51428</v>
      </c>
      <c r="I815" s="48">
        <v>27211</v>
      </c>
      <c r="J815" s="47" t="s">
        <v>638</v>
      </c>
      <c r="K815" s="46">
        <v>11</v>
      </c>
      <c r="L815" s="50">
        <v>238022.39999999999</v>
      </c>
      <c r="M815" s="50">
        <v>238022.39999999999</v>
      </c>
      <c r="N815" s="50">
        <v>0</v>
      </c>
      <c r="O815" s="14">
        <v>3.1E-2</v>
      </c>
      <c r="P815" s="55">
        <f t="shared" si="38"/>
        <v>9223.3680000000004</v>
      </c>
      <c r="Q815" s="15">
        <f t="shared" si="39"/>
        <v>247245.76799999998</v>
      </c>
      <c r="R815" s="15">
        <f t="shared" si="40"/>
        <v>-9223.3679999999877</v>
      </c>
      <c r="X815" s="7"/>
    </row>
    <row r="816" spans="1:24" ht="13.8" x14ac:dyDescent="0.3">
      <c r="A816" s="46">
        <v>51803</v>
      </c>
      <c r="B816" s="47" t="s">
        <v>16</v>
      </c>
      <c r="C816" s="47" t="s">
        <v>17</v>
      </c>
      <c r="D816" s="47" t="s">
        <v>555</v>
      </c>
      <c r="E816" s="47" t="s">
        <v>246</v>
      </c>
      <c r="F816" s="47" t="s">
        <v>48</v>
      </c>
      <c r="G816" s="47" t="s">
        <v>71</v>
      </c>
      <c r="H816" s="46">
        <v>51803</v>
      </c>
      <c r="I816" s="48">
        <v>27211</v>
      </c>
      <c r="J816" s="47" t="s">
        <v>638</v>
      </c>
      <c r="K816" s="46">
        <v>29</v>
      </c>
      <c r="L816" s="50">
        <v>627513.59999999998</v>
      </c>
      <c r="M816" s="50">
        <v>627513.59999999998</v>
      </c>
      <c r="N816" s="50">
        <v>0</v>
      </c>
      <c r="O816" s="14">
        <v>3.1E-2</v>
      </c>
      <c r="P816" s="55">
        <f t="shared" si="38"/>
        <v>24316.151999999998</v>
      </c>
      <c r="Q816" s="15">
        <f t="shared" si="39"/>
        <v>651829.75199999998</v>
      </c>
      <c r="R816" s="15">
        <f t="shared" si="40"/>
        <v>-24316.152000000002</v>
      </c>
      <c r="X816" s="7"/>
    </row>
    <row r="817" spans="1:24" ht="13.8" x14ac:dyDescent="0.3">
      <c r="A817" s="46">
        <v>23241900</v>
      </c>
      <c r="B817" s="47" t="s">
        <v>16</v>
      </c>
      <c r="C817" s="47" t="s">
        <v>17</v>
      </c>
      <c r="D817" s="47" t="s">
        <v>555</v>
      </c>
      <c r="E817" s="47" t="s">
        <v>246</v>
      </c>
      <c r="F817" s="47" t="s">
        <v>48</v>
      </c>
      <c r="G817" s="47" t="s">
        <v>71</v>
      </c>
      <c r="H817" s="46">
        <v>23241900</v>
      </c>
      <c r="I817" s="48">
        <v>37561</v>
      </c>
      <c r="J817" s="47" t="s">
        <v>638</v>
      </c>
      <c r="K817" s="46">
        <v>1</v>
      </c>
      <c r="L817" s="50">
        <v>407920.13</v>
      </c>
      <c r="M817" s="50">
        <v>216155.59</v>
      </c>
      <c r="N817" s="50">
        <v>191764.54</v>
      </c>
      <c r="O817" s="14">
        <v>3.1E-2</v>
      </c>
      <c r="P817" s="55">
        <f t="shared" si="38"/>
        <v>15806.905037499999</v>
      </c>
      <c r="Q817" s="15">
        <f t="shared" si="39"/>
        <v>231962.49503749999</v>
      </c>
      <c r="R817" s="15">
        <f t="shared" si="40"/>
        <v>175957.63496250001</v>
      </c>
      <c r="X817" s="7"/>
    </row>
    <row r="818" spans="1:24" ht="13.8" x14ac:dyDescent="0.3">
      <c r="A818" s="46">
        <v>56548715</v>
      </c>
      <c r="B818" s="47" t="s">
        <v>16</v>
      </c>
      <c r="C818" s="47" t="s">
        <v>17</v>
      </c>
      <c r="D818" s="47" t="s">
        <v>555</v>
      </c>
      <c r="E818" s="47" t="s">
        <v>246</v>
      </c>
      <c r="F818" s="47" t="s">
        <v>48</v>
      </c>
      <c r="G818" s="47" t="s">
        <v>71</v>
      </c>
      <c r="H818" s="46">
        <v>56548715</v>
      </c>
      <c r="I818" s="48">
        <v>38322</v>
      </c>
      <c r="J818" s="47" t="s">
        <v>638</v>
      </c>
      <c r="K818" s="46">
        <v>1</v>
      </c>
      <c r="L818" s="50">
        <v>35061.980000000003</v>
      </c>
      <c r="M818" s="50">
        <v>15774.82</v>
      </c>
      <c r="N818" s="50">
        <v>19287.16</v>
      </c>
      <c r="O818" s="14">
        <v>3.1E-2</v>
      </c>
      <c r="P818" s="55">
        <f t="shared" si="38"/>
        <v>1358.6517250000002</v>
      </c>
      <c r="Q818" s="15">
        <f t="shared" si="39"/>
        <v>17133.471724999999</v>
      </c>
      <c r="R818" s="15">
        <f t="shared" si="40"/>
        <v>17928.508275000004</v>
      </c>
      <c r="X818" s="7"/>
    </row>
    <row r="819" spans="1:24" ht="13.8" x14ac:dyDescent="0.3">
      <c r="A819" s="46">
        <v>61189141</v>
      </c>
      <c r="B819" s="47" t="s">
        <v>16</v>
      </c>
      <c r="C819" s="47" t="s">
        <v>17</v>
      </c>
      <c r="D819" s="47" t="s">
        <v>555</v>
      </c>
      <c r="E819" s="47" t="s">
        <v>246</v>
      </c>
      <c r="F819" s="47" t="s">
        <v>48</v>
      </c>
      <c r="G819" s="47" t="s">
        <v>71</v>
      </c>
      <c r="H819" s="46">
        <v>61189141</v>
      </c>
      <c r="I819" s="48">
        <v>38565</v>
      </c>
      <c r="J819" s="47" t="s">
        <v>638</v>
      </c>
      <c r="K819" s="46">
        <v>0</v>
      </c>
      <c r="L819" s="50">
        <v>47337.69</v>
      </c>
      <c r="M819" s="50">
        <v>19404.68</v>
      </c>
      <c r="N819" s="50">
        <v>27933.01</v>
      </c>
      <c r="O819" s="14">
        <v>3.1E-2</v>
      </c>
      <c r="P819" s="55">
        <f t="shared" si="38"/>
        <v>1834.3354875</v>
      </c>
      <c r="Q819" s="15">
        <f t="shared" si="39"/>
        <v>21239.015487500001</v>
      </c>
      <c r="R819" s="15">
        <f t="shared" si="40"/>
        <v>26098.674512500002</v>
      </c>
      <c r="X819" s="7"/>
    </row>
    <row r="820" spans="1:24" ht="13.8" x14ac:dyDescent="0.3">
      <c r="A820" s="46">
        <v>642130003</v>
      </c>
      <c r="B820" s="47" t="s">
        <v>16</v>
      </c>
      <c r="C820" s="47" t="s">
        <v>17</v>
      </c>
      <c r="D820" s="47" t="s">
        <v>555</v>
      </c>
      <c r="E820" s="47" t="s">
        <v>246</v>
      </c>
      <c r="F820" s="47" t="s">
        <v>48</v>
      </c>
      <c r="G820" s="47" t="s">
        <v>71</v>
      </c>
      <c r="H820" s="46">
        <v>642130003</v>
      </c>
      <c r="I820" s="48">
        <v>41183</v>
      </c>
      <c r="J820" s="47" t="s">
        <v>638</v>
      </c>
      <c r="K820" s="46">
        <v>0</v>
      </c>
      <c r="L820" s="50">
        <v>264255.69</v>
      </c>
      <c r="M820" s="50">
        <v>34346.550000000003</v>
      </c>
      <c r="N820" s="50">
        <v>229909.14</v>
      </c>
      <c r="O820" s="14">
        <v>3.1E-2</v>
      </c>
      <c r="P820" s="55">
        <f t="shared" si="38"/>
        <v>10239.907987500001</v>
      </c>
      <c r="Q820" s="15">
        <f t="shared" si="39"/>
        <v>44586.457987500005</v>
      </c>
      <c r="R820" s="15">
        <f t="shared" si="40"/>
        <v>219669.2320125</v>
      </c>
      <c r="X820" s="7"/>
    </row>
    <row r="821" spans="1:24" ht="13.8" x14ac:dyDescent="0.3">
      <c r="A821" s="46">
        <v>642130116</v>
      </c>
      <c r="B821" s="47" t="s">
        <v>16</v>
      </c>
      <c r="C821" s="47" t="s">
        <v>17</v>
      </c>
      <c r="D821" s="47" t="s">
        <v>555</v>
      </c>
      <c r="E821" s="47" t="s">
        <v>246</v>
      </c>
      <c r="F821" s="47" t="s">
        <v>48</v>
      </c>
      <c r="G821" s="47" t="s">
        <v>71</v>
      </c>
      <c r="H821" s="46">
        <v>642130116</v>
      </c>
      <c r="I821" s="48">
        <v>38657</v>
      </c>
      <c r="J821" s="47" t="s">
        <v>638</v>
      </c>
      <c r="K821" s="46">
        <v>1</v>
      </c>
      <c r="L821" s="50">
        <v>25406.5</v>
      </c>
      <c r="M821" s="50">
        <v>10414.64</v>
      </c>
      <c r="N821" s="50">
        <v>14991.86</v>
      </c>
      <c r="O821" s="14">
        <v>3.1E-2</v>
      </c>
      <c r="P821" s="55">
        <f t="shared" si="38"/>
        <v>984.50187500000004</v>
      </c>
      <c r="Q821" s="15">
        <f t="shared" si="39"/>
        <v>11399.141874999999</v>
      </c>
      <c r="R821" s="15">
        <f t="shared" si="40"/>
        <v>14007.358125000001</v>
      </c>
      <c r="X821" s="7"/>
    </row>
    <row r="822" spans="1:24" ht="13.8" x14ac:dyDescent="0.3">
      <c r="A822" s="46">
        <v>654380096</v>
      </c>
      <c r="B822" s="47" t="s">
        <v>16</v>
      </c>
      <c r="C822" s="47" t="s">
        <v>17</v>
      </c>
      <c r="D822" s="47" t="s">
        <v>555</v>
      </c>
      <c r="E822" s="47" t="s">
        <v>246</v>
      </c>
      <c r="F822" s="47" t="s">
        <v>48</v>
      </c>
      <c r="G822" s="47" t="s">
        <v>71</v>
      </c>
      <c r="H822" s="46">
        <v>654380096</v>
      </c>
      <c r="I822" s="48">
        <v>41183</v>
      </c>
      <c r="J822" s="47" t="s">
        <v>638</v>
      </c>
      <c r="K822" s="46">
        <v>0</v>
      </c>
      <c r="L822" s="50">
        <v>3627.85</v>
      </c>
      <c r="M822" s="50">
        <v>471.53</v>
      </c>
      <c r="N822" s="50">
        <v>3156.32</v>
      </c>
      <c r="O822" s="14">
        <v>3.1E-2</v>
      </c>
      <c r="P822" s="55">
        <f t="shared" si="38"/>
        <v>140.57918749999999</v>
      </c>
      <c r="Q822" s="15">
        <f t="shared" si="39"/>
        <v>612.10918749999996</v>
      </c>
      <c r="R822" s="15">
        <f t="shared" si="40"/>
        <v>3015.7408125000002</v>
      </c>
      <c r="X822" s="7"/>
    </row>
    <row r="823" spans="1:24" ht="13.8" x14ac:dyDescent="0.3">
      <c r="A823" s="46">
        <v>680359451</v>
      </c>
      <c r="B823" s="47" t="s">
        <v>16</v>
      </c>
      <c r="C823" s="47" t="s">
        <v>17</v>
      </c>
      <c r="D823" s="47" t="s">
        <v>555</v>
      </c>
      <c r="E823" s="47" t="s">
        <v>246</v>
      </c>
      <c r="F823" s="47" t="s">
        <v>48</v>
      </c>
      <c r="G823" s="47" t="s">
        <v>71</v>
      </c>
      <c r="H823" s="46">
        <v>680359451</v>
      </c>
      <c r="I823" s="48">
        <v>41487</v>
      </c>
      <c r="J823" s="47" t="s">
        <v>638</v>
      </c>
      <c r="K823" s="46">
        <v>1</v>
      </c>
      <c r="L823" s="50">
        <v>287761.78000000003</v>
      </c>
      <c r="M823" s="50">
        <v>25893.52</v>
      </c>
      <c r="N823" s="50">
        <v>261868.26</v>
      </c>
      <c r="O823" s="14">
        <v>3.1E-2</v>
      </c>
      <c r="P823" s="55">
        <f t="shared" si="38"/>
        <v>11150.768975000001</v>
      </c>
      <c r="Q823" s="15">
        <f t="shared" si="39"/>
        <v>37044.288975000003</v>
      </c>
      <c r="R823" s="15">
        <f t="shared" si="40"/>
        <v>250717.49102500002</v>
      </c>
      <c r="X823" s="7"/>
    </row>
    <row r="824" spans="1:24" ht="13.8" x14ac:dyDescent="0.3">
      <c r="A824" s="46">
        <v>51101</v>
      </c>
      <c r="B824" s="47" t="s">
        <v>16</v>
      </c>
      <c r="C824" s="47" t="s">
        <v>17</v>
      </c>
      <c r="D824" s="47" t="s">
        <v>555</v>
      </c>
      <c r="E824" s="47" t="s">
        <v>235</v>
      </c>
      <c r="F824" s="47" t="s">
        <v>48</v>
      </c>
      <c r="G824" s="47" t="s">
        <v>71</v>
      </c>
      <c r="H824" s="46">
        <v>51101</v>
      </c>
      <c r="I824" s="48">
        <v>27211</v>
      </c>
      <c r="J824" s="47" t="s">
        <v>638</v>
      </c>
      <c r="K824" s="46">
        <v>11</v>
      </c>
      <c r="L824" s="50">
        <v>238022.39999999999</v>
      </c>
      <c r="M824" s="50">
        <v>238022.39999999999</v>
      </c>
      <c r="N824" s="50">
        <v>0</v>
      </c>
      <c r="O824" s="14">
        <v>3.1E-2</v>
      </c>
      <c r="P824" s="55">
        <f t="shared" si="38"/>
        <v>9223.3680000000004</v>
      </c>
      <c r="Q824" s="15">
        <f t="shared" si="39"/>
        <v>247245.76799999998</v>
      </c>
      <c r="R824" s="15">
        <f t="shared" si="40"/>
        <v>-9223.3679999999877</v>
      </c>
      <c r="X824" s="7"/>
    </row>
    <row r="825" spans="1:24" ht="13.8" x14ac:dyDescent="0.3">
      <c r="A825" s="46">
        <v>51102</v>
      </c>
      <c r="B825" s="47" t="s">
        <v>16</v>
      </c>
      <c r="C825" s="47" t="s">
        <v>17</v>
      </c>
      <c r="D825" s="47" t="s">
        <v>555</v>
      </c>
      <c r="E825" s="47" t="s">
        <v>235</v>
      </c>
      <c r="F825" s="47" t="s">
        <v>48</v>
      </c>
      <c r="G825" s="47" t="s">
        <v>71</v>
      </c>
      <c r="H825" s="46">
        <v>51102</v>
      </c>
      <c r="I825" s="48">
        <v>33420</v>
      </c>
      <c r="J825" s="47" t="s">
        <v>638</v>
      </c>
      <c r="K825" s="46">
        <v>0</v>
      </c>
      <c r="L825" s="50">
        <v>839720.29</v>
      </c>
      <c r="M825" s="50">
        <v>814370.17</v>
      </c>
      <c r="N825" s="50">
        <v>25350.12</v>
      </c>
      <c r="O825" s="14">
        <v>3.1E-2</v>
      </c>
      <c r="P825" s="55">
        <f t="shared" si="38"/>
        <v>32539.161237500004</v>
      </c>
      <c r="Q825" s="15">
        <f t="shared" si="39"/>
        <v>846909.33123750007</v>
      </c>
      <c r="R825" s="15">
        <f t="shared" si="40"/>
        <v>-7189.0412375000305</v>
      </c>
      <c r="X825" s="7"/>
    </row>
    <row r="826" spans="1:24" ht="13.8" x14ac:dyDescent="0.3">
      <c r="A826" s="46">
        <v>51103</v>
      </c>
      <c r="B826" s="47" t="s">
        <v>16</v>
      </c>
      <c r="C826" s="47" t="s">
        <v>17</v>
      </c>
      <c r="D826" s="47" t="s">
        <v>555</v>
      </c>
      <c r="E826" s="47" t="s">
        <v>235</v>
      </c>
      <c r="F826" s="47" t="s">
        <v>48</v>
      </c>
      <c r="G826" s="47" t="s">
        <v>71</v>
      </c>
      <c r="H826" s="46">
        <v>51103</v>
      </c>
      <c r="I826" s="48">
        <v>33786</v>
      </c>
      <c r="J826" s="47" t="s">
        <v>638</v>
      </c>
      <c r="K826" s="46">
        <v>0</v>
      </c>
      <c r="L826" s="50">
        <v>190903.53</v>
      </c>
      <c r="M826" s="50">
        <v>177505.73</v>
      </c>
      <c r="N826" s="50">
        <v>13397.8</v>
      </c>
      <c r="O826" s="14">
        <v>3.1E-2</v>
      </c>
      <c r="P826" s="55">
        <f t="shared" si="38"/>
        <v>7397.5117874999996</v>
      </c>
      <c r="Q826" s="15">
        <f t="shared" si="39"/>
        <v>184903.24178750001</v>
      </c>
      <c r="R826" s="15">
        <f t="shared" si="40"/>
        <v>6000.2882124999887</v>
      </c>
      <c r="X826" s="7"/>
    </row>
    <row r="827" spans="1:24" ht="13.8" x14ac:dyDescent="0.3">
      <c r="A827" s="46">
        <v>100512119</v>
      </c>
      <c r="B827" s="47" t="s">
        <v>16</v>
      </c>
      <c r="C827" s="47" t="s">
        <v>17</v>
      </c>
      <c r="D827" s="47" t="s">
        <v>555</v>
      </c>
      <c r="E827" s="47" t="s">
        <v>468</v>
      </c>
      <c r="F827" s="47" t="s">
        <v>48</v>
      </c>
      <c r="G827" s="47" t="s">
        <v>71</v>
      </c>
      <c r="H827" s="46">
        <v>100512119</v>
      </c>
      <c r="I827" s="48">
        <v>27211</v>
      </c>
      <c r="J827" s="47" t="s">
        <v>638</v>
      </c>
      <c r="K827" s="46">
        <v>7</v>
      </c>
      <c r="L827" s="50">
        <v>672350</v>
      </c>
      <c r="M827" s="50">
        <v>672350</v>
      </c>
      <c r="N827" s="50">
        <v>0</v>
      </c>
      <c r="O827" s="14">
        <v>3.1E-2</v>
      </c>
      <c r="P827" s="55">
        <f t="shared" si="38"/>
        <v>26053.5625</v>
      </c>
      <c r="Q827" s="15">
        <f t="shared" si="39"/>
        <v>698403.5625</v>
      </c>
      <c r="R827" s="15">
        <f t="shared" si="40"/>
        <v>-26053.5625</v>
      </c>
      <c r="X827" s="7"/>
    </row>
    <row r="828" spans="1:24" ht="13.8" x14ac:dyDescent="0.3">
      <c r="A828" s="46">
        <v>100512122</v>
      </c>
      <c r="B828" s="47" t="s">
        <v>16</v>
      </c>
      <c r="C828" s="47" t="s">
        <v>17</v>
      </c>
      <c r="D828" s="47" t="s">
        <v>555</v>
      </c>
      <c r="E828" s="47" t="s">
        <v>468</v>
      </c>
      <c r="F828" s="47" t="s">
        <v>48</v>
      </c>
      <c r="G828" s="47" t="s">
        <v>71</v>
      </c>
      <c r="H828" s="46">
        <v>100512122</v>
      </c>
      <c r="I828" s="48">
        <v>27211</v>
      </c>
      <c r="J828" s="47" t="s">
        <v>638</v>
      </c>
      <c r="K828" s="46">
        <v>14</v>
      </c>
      <c r="L828" s="50">
        <v>1344700</v>
      </c>
      <c r="M828" s="50">
        <v>1344700</v>
      </c>
      <c r="N828" s="50">
        <v>0</v>
      </c>
      <c r="O828" s="14">
        <v>3.1E-2</v>
      </c>
      <c r="P828" s="55">
        <f t="shared" si="38"/>
        <v>52107.125</v>
      </c>
      <c r="Q828" s="15">
        <f t="shared" si="39"/>
        <v>1396807.125</v>
      </c>
      <c r="R828" s="15">
        <f t="shared" si="40"/>
        <v>-52107.125</v>
      </c>
      <c r="X828" s="7"/>
    </row>
    <row r="829" spans="1:24" ht="13.8" x14ac:dyDescent="0.3">
      <c r="A829" s="46">
        <v>631475807</v>
      </c>
      <c r="B829" s="47" t="s">
        <v>16</v>
      </c>
      <c r="C829" s="47" t="s">
        <v>17</v>
      </c>
      <c r="D829" s="47" t="s">
        <v>555</v>
      </c>
      <c r="E829" s="47" t="s">
        <v>468</v>
      </c>
      <c r="F829" s="47" t="s">
        <v>48</v>
      </c>
      <c r="G829" s="47" t="s">
        <v>71</v>
      </c>
      <c r="H829" s="46">
        <v>631475807</v>
      </c>
      <c r="I829" s="48">
        <v>40787</v>
      </c>
      <c r="J829" s="47" t="s">
        <v>638</v>
      </c>
      <c r="K829" s="46">
        <v>1</v>
      </c>
      <c r="L829" s="50">
        <v>1348293.54</v>
      </c>
      <c r="M829" s="50">
        <v>229165.3</v>
      </c>
      <c r="N829" s="50">
        <v>1119128.24</v>
      </c>
      <c r="O829" s="14">
        <v>3.1E-2</v>
      </c>
      <c r="P829" s="55">
        <f t="shared" si="38"/>
        <v>52246.374674999999</v>
      </c>
      <c r="Q829" s="15">
        <f t="shared" si="39"/>
        <v>281411.67467500002</v>
      </c>
      <c r="R829" s="15">
        <f t="shared" si="40"/>
        <v>1066881.8653250001</v>
      </c>
      <c r="X829" s="7"/>
    </row>
    <row r="830" spans="1:24" ht="13.8" x14ac:dyDescent="0.3">
      <c r="A830" s="46">
        <v>50967</v>
      </c>
      <c r="B830" s="47" t="s">
        <v>16</v>
      </c>
      <c r="C830" s="47" t="s">
        <v>17</v>
      </c>
      <c r="D830" s="47" t="s">
        <v>555</v>
      </c>
      <c r="E830" s="47" t="s">
        <v>229</v>
      </c>
      <c r="F830" s="47" t="s">
        <v>48</v>
      </c>
      <c r="G830" s="47" t="s">
        <v>71</v>
      </c>
      <c r="H830" s="46">
        <v>50967</v>
      </c>
      <c r="I830" s="48">
        <v>27211</v>
      </c>
      <c r="J830" s="47" t="s">
        <v>638</v>
      </c>
      <c r="K830" s="46">
        <v>11</v>
      </c>
      <c r="L830" s="50">
        <v>309914</v>
      </c>
      <c r="M830" s="50">
        <v>309914</v>
      </c>
      <c r="N830" s="50">
        <v>0</v>
      </c>
      <c r="O830" s="14">
        <v>3.1E-2</v>
      </c>
      <c r="P830" s="55">
        <f t="shared" si="38"/>
        <v>12009.1675</v>
      </c>
      <c r="Q830" s="15">
        <f t="shared" si="39"/>
        <v>321923.16749999998</v>
      </c>
      <c r="R830" s="15">
        <f t="shared" si="40"/>
        <v>-12009.167499999981</v>
      </c>
      <c r="X830" s="7"/>
    </row>
    <row r="831" spans="1:24" ht="13.8" x14ac:dyDescent="0.3">
      <c r="A831" s="46">
        <v>50968</v>
      </c>
      <c r="B831" s="47" t="s">
        <v>16</v>
      </c>
      <c r="C831" s="47" t="s">
        <v>17</v>
      </c>
      <c r="D831" s="47" t="s">
        <v>555</v>
      </c>
      <c r="E831" s="47" t="s">
        <v>229</v>
      </c>
      <c r="F831" s="47" t="s">
        <v>48</v>
      </c>
      <c r="G831" s="47" t="s">
        <v>71</v>
      </c>
      <c r="H831" s="46">
        <v>50968</v>
      </c>
      <c r="I831" s="48">
        <v>33420</v>
      </c>
      <c r="J831" s="47" t="s">
        <v>638</v>
      </c>
      <c r="K831" s="46">
        <v>1</v>
      </c>
      <c r="L831" s="50">
        <v>31868.6</v>
      </c>
      <c r="M831" s="50">
        <v>30906.53</v>
      </c>
      <c r="N831" s="50">
        <v>962.07</v>
      </c>
      <c r="O831" s="14">
        <v>3.1E-2</v>
      </c>
      <c r="P831" s="55">
        <f t="shared" si="38"/>
        <v>1234.90825</v>
      </c>
      <c r="Q831" s="15">
        <f t="shared" si="39"/>
        <v>32141.438249999999</v>
      </c>
      <c r="R831" s="15">
        <f t="shared" si="40"/>
        <v>-272.8382500000007</v>
      </c>
      <c r="X831" s="7"/>
    </row>
    <row r="832" spans="1:24" ht="13.8" x14ac:dyDescent="0.3">
      <c r="A832" s="46">
        <v>72838737</v>
      </c>
      <c r="B832" s="47" t="s">
        <v>16</v>
      </c>
      <c r="C832" s="47" t="s">
        <v>17</v>
      </c>
      <c r="D832" s="47" t="s">
        <v>555</v>
      </c>
      <c r="E832" s="47" t="s">
        <v>229</v>
      </c>
      <c r="F832" s="47" t="s">
        <v>48</v>
      </c>
      <c r="G832" s="47" t="s">
        <v>71</v>
      </c>
      <c r="H832" s="46">
        <v>72838737</v>
      </c>
      <c r="I832" s="48">
        <v>38687</v>
      </c>
      <c r="J832" s="47" t="s">
        <v>638</v>
      </c>
      <c r="K832" s="46">
        <v>1</v>
      </c>
      <c r="L832" s="50">
        <v>748500.25</v>
      </c>
      <c r="M832" s="50">
        <v>306825.38</v>
      </c>
      <c r="N832" s="50">
        <v>441674.87</v>
      </c>
      <c r="O832" s="14">
        <v>3.1E-2</v>
      </c>
      <c r="P832" s="55">
        <f t="shared" si="38"/>
        <v>29004.384687499998</v>
      </c>
      <c r="Q832" s="15">
        <f t="shared" si="39"/>
        <v>335829.76468750002</v>
      </c>
      <c r="R832" s="15">
        <f t="shared" si="40"/>
        <v>412670.48531249998</v>
      </c>
      <c r="X832" s="7"/>
    </row>
    <row r="833" spans="1:24" ht="13.8" x14ac:dyDescent="0.3">
      <c r="A833" s="46">
        <v>50985</v>
      </c>
      <c r="B833" s="47" t="s">
        <v>16</v>
      </c>
      <c r="C833" s="47" t="s">
        <v>17</v>
      </c>
      <c r="D833" s="47" t="s">
        <v>555</v>
      </c>
      <c r="E833" s="47" t="s">
        <v>231</v>
      </c>
      <c r="F833" s="47" t="s">
        <v>48</v>
      </c>
      <c r="G833" s="47" t="s">
        <v>71</v>
      </c>
      <c r="H833" s="46">
        <v>50985</v>
      </c>
      <c r="I833" s="48">
        <v>27211</v>
      </c>
      <c r="J833" s="47" t="s">
        <v>638</v>
      </c>
      <c r="K833" s="46">
        <v>9</v>
      </c>
      <c r="L833" s="50">
        <v>125957.09</v>
      </c>
      <c r="M833" s="50">
        <v>125957.09</v>
      </c>
      <c r="N833" s="50">
        <v>0</v>
      </c>
      <c r="O833" s="14">
        <v>3.1E-2</v>
      </c>
      <c r="P833" s="55">
        <f t="shared" si="38"/>
        <v>4880.8372374999999</v>
      </c>
      <c r="Q833" s="15">
        <f t="shared" si="39"/>
        <v>130837.9272375</v>
      </c>
      <c r="R833" s="15">
        <f t="shared" si="40"/>
        <v>-4880.8372375000035</v>
      </c>
      <c r="X833" s="7"/>
    </row>
    <row r="834" spans="1:24" ht="13.8" x14ac:dyDescent="0.3">
      <c r="A834" s="46">
        <v>663569843</v>
      </c>
      <c r="B834" s="47" t="s">
        <v>16</v>
      </c>
      <c r="C834" s="47" t="s">
        <v>17</v>
      </c>
      <c r="D834" s="47" t="s">
        <v>555</v>
      </c>
      <c r="E834" s="47" t="s">
        <v>231</v>
      </c>
      <c r="F834" s="47" t="s">
        <v>48</v>
      </c>
      <c r="G834" s="47" t="s">
        <v>71</v>
      </c>
      <c r="H834" s="46">
        <v>663569843</v>
      </c>
      <c r="I834" s="48">
        <v>41640</v>
      </c>
      <c r="J834" s="47" t="s">
        <v>638</v>
      </c>
      <c r="K834" s="46">
        <v>2</v>
      </c>
      <c r="L834" s="50">
        <v>880491.88</v>
      </c>
      <c r="M834" s="50">
        <v>44016.01</v>
      </c>
      <c r="N834" s="50">
        <v>836475.87</v>
      </c>
      <c r="O834" s="14">
        <v>3.1E-2</v>
      </c>
      <c r="P834" s="55">
        <f t="shared" si="38"/>
        <v>34119.06035</v>
      </c>
      <c r="Q834" s="15">
        <f t="shared" si="39"/>
        <v>78135.070349999995</v>
      </c>
      <c r="R834" s="15">
        <f t="shared" si="40"/>
        <v>802356.80964999995</v>
      </c>
      <c r="X834" s="7"/>
    </row>
    <row r="835" spans="1:24" ht="13.8" x14ac:dyDescent="0.3">
      <c r="A835" s="46">
        <v>51185</v>
      </c>
      <c r="B835" s="47" t="s">
        <v>16</v>
      </c>
      <c r="C835" s="47" t="s">
        <v>17</v>
      </c>
      <c r="D835" s="47" t="s">
        <v>555</v>
      </c>
      <c r="E835" s="47" t="s">
        <v>237</v>
      </c>
      <c r="F835" s="47" t="s">
        <v>48</v>
      </c>
      <c r="G835" s="47" t="s">
        <v>71</v>
      </c>
      <c r="H835" s="46">
        <v>51185</v>
      </c>
      <c r="I835" s="48">
        <v>27211</v>
      </c>
      <c r="J835" s="47" t="s">
        <v>638</v>
      </c>
      <c r="K835" s="46">
        <v>187</v>
      </c>
      <c r="L835" s="50">
        <v>2221986.36</v>
      </c>
      <c r="M835" s="50">
        <v>2221986.36</v>
      </c>
      <c r="N835" s="50">
        <v>0</v>
      </c>
      <c r="O835" s="14">
        <v>3.1E-2</v>
      </c>
      <c r="P835" s="55">
        <f t="shared" si="38"/>
        <v>86101.971449999997</v>
      </c>
      <c r="Q835" s="15">
        <f t="shared" si="39"/>
        <v>2308088.3314499999</v>
      </c>
      <c r="R835" s="15">
        <f t="shared" si="40"/>
        <v>-86101.97145000007</v>
      </c>
      <c r="X835" s="7"/>
    </row>
    <row r="836" spans="1:24" ht="13.8" x14ac:dyDescent="0.3">
      <c r="A836" s="46">
        <v>51293</v>
      </c>
      <c r="B836" s="47" t="s">
        <v>16</v>
      </c>
      <c r="C836" s="47" t="s">
        <v>17</v>
      </c>
      <c r="D836" s="47" t="s">
        <v>555</v>
      </c>
      <c r="E836" s="47" t="s">
        <v>238</v>
      </c>
      <c r="F836" s="47" t="s">
        <v>48</v>
      </c>
      <c r="G836" s="47" t="s">
        <v>71</v>
      </c>
      <c r="H836" s="46">
        <v>51293</v>
      </c>
      <c r="I836" s="48">
        <v>27211</v>
      </c>
      <c r="J836" s="47" t="s">
        <v>638</v>
      </c>
      <c r="K836" s="46">
        <v>187</v>
      </c>
      <c r="L836" s="50">
        <v>2221986.36</v>
      </c>
      <c r="M836" s="50">
        <v>2221986.36</v>
      </c>
      <c r="N836" s="50">
        <v>0</v>
      </c>
      <c r="O836" s="14">
        <v>3.1E-2</v>
      </c>
      <c r="P836" s="55">
        <f t="shared" si="38"/>
        <v>86101.971449999997</v>
      </c>
      <c r="Q836" s="15">
        <f t="shared" si="39"/>
        <v>2308088.3314499999</v>
      </c>
      <c r="R836" s="15">
        <f t="shared" si="40"/>
        <v>-86101.97145000007</v>
      </c>
      <c r="X836" s="7"/>
    </row>
    <row r="837" spans="1:24" ht="13.8" x14ac:dyDescent="0.3">
      <c r="A837" s="46">
        <v>51577</v>
      </c>
      <c r="B837" s="47" t="s">
        <v>16</v>
      </c>
      <c r="C837" s="47" t="s">
        <v>17</v>
      </c>
      <c r="D837" s="47" t="s">
        <v>555</v>
      </c>
      <c r="E837" s="47" t="s">
        <v>244</v>
      </c>
      <c r="F837" s="47" t="s">
        <v>48</v>
      </c>
      <c r="G837" s="47" t="s">
        <v>71</v>
      </c>
      <c r="H837" s="46">
        <v>51577</v>
      </c>
      <c r="I837" s="48">
        <v>27211</v>
      </c>
      <c r="J837" s="47" t="s">
        <v>638</v>
      </c>
      <c r="K837" s="46">
        <v>13</v>
      </c>
      <c r="L837" s="50">
        <v>1000000.04</v>
      </c>
      <c r="M837" s="50">
        <v>1000000.04</v>
      </c>
      <c r="N837" s="50">
        <v>0</v>
      </c>
      <c r="O837" s="14">
        <v>3.1E-2</v>
      </c>
      <c r="P837" s="55">
        <f t="shared" ref="P837:P900" si="41">L837*(O837/12)*15</f>
        <v>38750.001550000001</v>
      </c>
      <c r="Q837" s="15">
        <f t="shared" si="39"/>
        <v>1038750.0415500001</v>
      </c>
      <c r="R837" s="15">
        <f t="shared" si="40"/>
        <v>-38750.001550000045</v>
      </c>
      <c r="X837" s="7"/>
    </row>
    <row r="838" spans="1:24" ht="13.8" x14ac:dyDescent="0.3">
      <c r="A838" s="46">
        <v>642130000</v>
      </c>
      <c r="B838" s="47" t="s">
        <v>16</v>
      </c>
      <c r="C838" s="47" t="s">
        <v>17</v>
      </c>
      <c r="D838" s="47" t="s">
        <v>555</v>
      </c>
      <c r="E838" s="47" t="s">
        <v>244</v>
      </c>
      <c r="F838" s="47" t="s">
        <v>48</v>
      </c>
      <c r="G838" s="47" t="s">
        <v>71</v>
      </c>
      <c r="H838" s="46">
        <v>642130000</v>
      </c>
      <c r="I838" s="48">
        <v>41183</v>
      </c>
      <c r="J838" s="47" t="s">
        <v>638</v>
      </c>
      <c r="K838" s="46">
        <v>0</v>
      </c>
      <c r="L838" s="50">
        <v>459527.28</v>
      </c>
      <c r="M838" s="50">
        <v>59726.92</v>
      </c>
      <c r="N838" s="50">
        <v>399800.36</v>
      </c>
      <c r="O838" s="14">
        <v>3.1E-2</v>
      </c>
      <c r="P838" s="55">
        <f t="shared" si="41"/>
        <v>17806.682099999998</v>
      </c>
      <c r="Q838" s="15">
        <f t="shared" si="39"/>
        <v>77533.602099999989</v>
      </c>
      <c r="R838" s="15">
        <f t="shared" si="40"/>
        <v>381993.67790000001</v>
      </c>
      <c r="X838" s="7"/>
    </row>
    <row r="839" spans="1:24" ht="13.8" x14ac:dyDescent="0.3">
      <c r="A839" s="46">
        <v>23241882</v>
      </c>
      <c r="B839" s="47" t="s">
        <v>16</v>
      </c>
      <c r="C839" s="47" t="s">
        <v>17</v>
      </c>
      <c r="D839" s="47" t="s">
        <v>555</v>
      </c>
      <c r="E839" s="47" t="s">
        <v>244</v>
      </c>
      <c r="F839" s="47" t="s">
        <v>48</v>
      </c>
      <c r="G839" s="47" t="s">
        <v>71</v>
      </c>
      <c r="H839" s="46">
        <v>23241882</v>
      </c>
      <c r="I839" s="48">
        <v>37561</v>
      </c>
      <c r="J839" s="47" t="s">
        <v>638</v>
      </c>
      <c r="K839" s="46">
        <v>1</v>
      </c>
      <c r="L839" s="50">
        <v>407920.16</v>
      </c>
      <c r="M839" s="50">
        <v>216155.61</v>
      </c>
      <c r="N839" s="50">
        <v>191764.55</v>
      </c>
      <c r="O839" s="14">
        <v>3.1E-2</v>
      </c>
      <c r="P839" s="55">
        <f t="shared" si="41"/>
        <v>15806.906199999998</v>
      </c>
      <c r="Q839" s="15">
        <f t="shared" si="39"/>
        <v>231962.51619999998</v>
      </c>
      <c r="R839" s="15">
        <f t="shared" si="40"/>
        <v>175957.64379999999</v>
      </c>
      <c r="X839" s="7"/>
    </row>
    <row r="840" spans="1:24" ht="13.8" x14ac:dyDescent="0.3">
      <c r="A840" s="46">
        <v>23241916</v>
      </c>
      <c r="B840" s="47" t="s">
        <v>16</v>
      </c>
      <c r="C840" s="47" t="s">
        <v>17</v>
      </c>
      <c r="D840" s="47" t="s">
        <v>555</v>
      </c>
      <c r="E840" s="47" t="s">
        <v>244</v>
      </c>
      <c r="F840" s="47" t="s">
        <v>48</v>
      </c>
      <c r="G840" s="47" t="s">
        <v>71</v>
      </c>
      <c r="H840" s="46">
        <v>23241916</v>
      </c>
      <c r="I840" s="48">
        <v>37561</v>
      </c>
      <c r="J840" s="47" t="s">
        <v>638</v>
      </c>
      <c r="K840" s="46">
        <v>2</v>
      </c>
      <c r="L840" s="50">
        <v>434711.09</v>
      </c>
      <c r="M840" s="50">
        <v>230352.04</v>
      </c>
      <c r="N840" s="50">
        <v>204359.05</v>
      </c>
      <c r="O840" s="14">
        <v>3.1E-2</v>
      </c>
      <c r="P840" s="55">
        <f t="shared" si="41"/>
        <v>16845.054737500002</v>
      </c>
      <c r="Q840" s="15">
        <f t="shared" si="39"/>
        <v>247197.09473750001</v>
      </c>
      <c r="R840" s="15">
        <f t="shared" si="40"/>
        <v>187513.99526250002</v>
      </c>
      <c r="X840" s="7"/>
    </row>
    <row r="841" spans="1:24" ht="13.8" x14ac:dyDescent="0.3">
      <c r="A841" s="46">
        <v>47874662</v>
      </c>
      <c r="B841" s="47" t="s">
        <v>16</v>
      </c>
      <c r="C841" s="47" t="s">
        <v>17</v>
      </c>
      <c r="D841" s="47" t="s">
        <v>555</v>
      </c>
      <c r="E841" s="47" t="s">
        <v>244</v>
      </c>
      <c r="F841" s="47" t="s">
        <v>48</v>
      </c>
      <c r="G841" s="47" t="s">
        <v>71</v>
      </c>
      <c r="H841" s="46">
        <v>47874662</v>
      </c>
      <c r="I841" s="48">
        <v>38139</v>
      </c>
      <c r="J841" s="47" t="s">
        <v>638</v>
      </c>
      <c r="K841" s="46">
        <v>3</v>
      </c>
      <c r="L841" s="50">
        <v>1009870.69</v>
      </c>
      <c r="M841" s="50">
        <v>454353.37</v>
      </c>
      <c r="N841" s="50">
        <v>555517.31999999995</v>
      </c>
      <c r="O841" s="14">
        <v>3.1E-2</v>
      </c>
      <c r="P841" s="55">
        <f t="shared" si="41"/>
        <v>39132.489237499991</v>
      </c>
      <c r="Q841" s="15">
        <f t="shared" si="39"/>
        <v>493485.8592375</v>
      </c>
      <c r="R841" s="15">
        <f t="shared" si="40"/>
        <v>516384.83076249994</v>
      </c>
      <c r="X841" s="7"/>
    </row>
    <row r="842" spans="1:24" ht="13.8" x14ac:dyDescent="0.3">
      <c r="A842" s="46">
        <v>56548703</v>
      </c>
      <c r="B842" s="47" t="s">
        <v>16</v>
      </c>
      <c r="C842" s="47" t="s">
        <v>17</v>
      </c>
      <c r="D842" s="47" t="s">
        <v>555</v>
      </c>
      <c r="E842" s="47" t="s">
        <v>244</v>
      </c>
      <c r="F842" s="47" t="s">
        <v>48</v>
      </c>
      <c r="G842" s="47" t="s">
        <v>71</v>
      </c>
      <c r="H842" s="46">
        <v>56548703</v>
      </c>
      <c r="I842" s="48">
        <v>38322</v>
      </c>
      <c r="J842" s="47" t="s">
        <v>638</v>
      </c>
      <c r="K842" s="46">
        <v>1</v>
      </c>
      <c r="L842" s="50">
        <v>183824.9</v>
      </c>
      <c r="M842" s="50">
        <v>82705.11</v>
      </c>
      <c r="N842" s="50">
        <v>101119.79</v>
      </c>
      <c r="O842" s="14">
        <v>3.1E-2</v>
      </c>
      <c r="P842" s="55">
        <f t="shared" si="41"/>
        <v>7123.2148749999997</v>
      </c>
      <c r="Q842" s="15">
        <f t="shared" si="39"/>
        <v>89828.324875000006</v>
      </c>
      <c r="R842" s="15">
        <f t="shared" si="40"/>
        <v>93996.575124999988</v>
      </c>
      <c r="X842" s="7"/>
    </row>
    <row r="843" spans="1:24" ht="13.8" x14ac:dyDescent="0.3">
      <c r="A843" s="46">
        <v>56548709</v>
      </c>
      <c r="B843" s="47" t="s">
        <v>16</v>
      </c>
      <c r="C843" s="47" t="s">
        <v>17</v>
      </c>
      <c r="D843" s="47" t="s">
        <v>555</v>
      </c>
      <c r="E843" s="47" t="s">
        <v>244</v>
      </c>
      <c r="F843" s="47" t="s">
        <v>48</v>
      </c>
      <c r="G843" s="47" t="s">
        <v>71</v>
      </c>
      <c r="H843" s="46">
        <v>56548709</v>
      </c>
      <c r="I843" s="48">
        <v>38322</v>
      </c>
      <c r="J843" s="47" t="s">
        <v>638</v>
      </c>
      <c r="K843" s="46">
        <v>1</v>
      </c>
      <c r="L843" s="50">
        <v>220399.88</v>
      </c>
      <c r="M843" s="50">
        <v>99160.639999999999</v>
      </c>
      <c r="N843" s="50">
        <v>121239.24</v>
      </c>
      <c r="O843" s="14">
        <v>3.1E-2</v>
      </c>
      <c r="P843" s="55">
        <f t="shared" si="41"/>
        <v>8540.4953499999992</v>
      </c>
      <c r="Q843" s="15">
        <f t="shared" si="39"/>
        <v>107701.13535</v>
      </c>
      <c r="R843" s="15">
        <f t="shared" si="40"/>
        <v>112698.74465000001</v>
      </c>
      <c r="X843" s="7"/>
    </row>
    <row r="844" spans="1:24" ht="13.8" x14ac:dyDescent="0.3">
      <c r="A844" s="46">
        <v>57215755</v>
      </c>
      <c r="B844" s="47" t="s">
        <v>16</v>
      </c>
      <c r="C844" s="47" t="s">
        <v>17</v>
      </c>
      <c r="D844" s="47" t="s">
        <v>555</v>
      </c>
      <c r="E844" s="47" t="s">
        <v>244</v>
      </c>
      <c r="F844" s="47" t="s">
        <v>48</v>
      </c>
      <c r="G844" s="47" t="s">
        <v>71</v>
      </c>
      <c r="H844" s="46">
        <v>57215755</v>
      </c>
      <c r="I844" s="48">
        <v>38292</v>
      </c>
      <c r="J844" s="47" t="s">
        <v>638</v>
      </c>
      <c r="K844" s="46">
        <v>1</v>
      </c>
      <c r="L844" s="50">
        <v>372086.97</v>
      </c>
      <c r="M844" s="50">
        <v>167406.54999999999</v>
      </c>
      <c r="N844" s="50">
        <v>204680.42</v>
      </c>
      <c r="O844" s="14">
        <v>3.1E-2</v>
      </c>
      <c r="P844" s="55">
        <f t="shared" si="41"/>
        <v>14418.370087499998</v>
      </c>
      <c r="Q844" s="15">
        <f t="shared" si="39"/>
        <v>181824.92008749998</v>
      </c>
      <c r="R844" s="15">
        <f t="shared" si="40"/>
        <v>190262.04991249999</v>
      </c>
      <c r="X844" s="7"/>
    </row>
    <row r="845" spans="1:24" ht="13.8" x14ac:dyDescent="0.3">
      <c r="A845" s="46">
        <v>61189135</v>
      </c>
      <c r="B845" s="47" t="s">
        <v>16</v>
      </c>
      <c r="C845" s="47" t="s">
        <v>17</v>
      </c>
      <c r="D845" s="47" t="s">
        <v>555</v>
      </c>
      <c r="E845" s="47" t="s">
        <v>244</v>
      </c>
      <c r="F845" s="47" t="s">
        <v>48</v>
      </c>
      <c r="G845" s="47" t="s">
        <v>71</v>
      </c>
      <c r="H845" s="46">
        <v>61189135</v>
      </c>
      <c r="I845" s="48">
        <v>38565</v>
      </c>
      <c r="J845" s="47" t="s">
        <v>638</v>
      </c>
      <c r="K845" s="46">
        <v>0</v>
      </c>
      <c r="L845" s="50">
        <v>94675.26</v>
      </c>
      <c r="M845" s="50">
        <v>38809.300000000003</v>
      </c>
      <c r="N845" s="50">
        <v>55865.96</v>
      </c>
      <c r="O845" s="14">
        <v>3.1E-2</v>
      </c>
      <c r="P845" s="55">
        <f t="shared" si="41"/>
        <v>3668.6663250000001</v>
      </c>
      <c r="Q845" s="15">
        <f t="shared" si="39"/>
        <v>42477.966325000001</v>
      </c>
      <c r="R845" s="15">
        <f t="shared" si="40"/>
        <v>52197.293674999994</v>
      </c>
      <c r="X845" s="7"/>
    </row>
    <row r="846" spans="1:24" ht="13.8" x14ac:dyDescent="0.3">
      <c r="A846" s="46">
        <v>61189136</v>
      </c>
      <c r="B846" s="47" t="s">
        <v>16</v>
      </c>
      <c r="C846" s="47" t="s">
        <v>17</v>
      </c>
      <c r="D846" s="47" t="s">
        <v>555</v>
      </c>
      <c r="E846" s="47" t="s">
        <v>244</v>
      </c>
      <c r="F846" s="47" t="s">
        <v>48</v>
      </c>
      <c r="G846" s="47" t="s">
        <v>71</v>
      </c>
      <c r="H846" s="46">
        <v>61189136</v>
      </c>
      <c r="I846" s="48">
        <v>38565</v>
      </c>
      <c r="J846" s="47" t="s">
        <v>638</v>
      </c>
      <c r="K846" s="46">
        <v>0</v>
      </c>
      <c r="L846" s="50">
        <v>5843.68</v>
      </c>
      <c r="M846" s="50">
        <v>2395.44</v>
      </c>
      <c r="N846" s="50">
        <v>3448.24</v>
      </c>
      <c r="O846" s="14">
        <v>3.1E-2</v>
      </c>
      <c r="P846" s="55">
        <f t="shared" si="41"/>
        <v>226.44260000000003</v>
      </c>
      <c r="Q846" s="15">
        <f t="shared" si="39"/>
        <v>2621.8825999999999</v>
      </c>
      <c r="R846" s="15">
        <f t="shared" si="40"/>
        <v>3221.7974000000004</v>
      </c>
      <c r="X846" s="7"/>
    </row>
    <row r="847" spans="1:24" ht="13.8" x14ac:dyDescent="0.3">
      <c r="A847" s="46">
        <v>61189137</v>
      </c>
      <c r="B847" s="47" t="s">
        <v>16</v>
      </c>
      <c r="C847" s="47" t="s">
        <v>17</v>
      </c>
      <c r="D847" s="47" t="s">
        <v>555</v>
      </c>
      <c r="E847" s="47" t="s">
        <v>244</v>
      </c>
      <c r="F847" s="47" t="s">
        <v>48</v>
      </c>
      <c r="G847" s="47" t="s">
        <v>71</v>
      </c>
      <c r="H847" s="46">
        <v>61189137</v>
      </c>
      <c r="I847" s="48">
        <v>38565</v>
      </c>
      <c r="J847" s="47" t="s">
        <v>638</v>
      </c>
      <c r="K847" s="46">
        <v>1</v>
      </c>
      <c r="L847" s="50">
        <v>387755.15</v>
      </c>
      <c r="M847" s="50">
        <v>158948.67000000001</v>
      </c>
      <c r="N847" s="50">
        <v>228806.48</v>
      </c>
      <c r="O847" s="14">
        <v>3.1E-2</v>
      </c>
      <c r="P847" s="55">
        <f t="shared" si="41"/>
        <v>15025.5120625</v>
      </c>
      <c r="Q847" s="15">
        <f t="shared" si="39"/>
        <v>173974.18206250001</v>
      </c>
      <c r="R847" s="15">
        <f t="shared" si="40"/>
        <v>213780.96793750001</v>
      </c>
      <c r="X847" s="7"/>
    </row>
    <row r="848" spans="1:24" ht="13.8" x14ac:dyDescent="0.3">
      <c r="A848" s="46">
        <v>71808596</v>
      </c>
      <c r="B848" s="47" t="s">
        <v>16</v>
      </c>
      <c r="C848" s="47" t="s">
        <v>17</v>
      </c>
      <c r="D848" s="47" t="s">
        <v>555</v>
      </c>
      <c r="E848" s="47" t="s">
        <v>244</v>
      </c>
      <c r="F848" s="47" t="s">
        <v>48</v>
      </c>
      <c r="G848" s="47" t="s">
        <v>71</v>
      </c>
      <c r="H848" s="46">
        <v>71808596</v>
      </c>
      <c r="I848" s="48">
        <v>38838</v>
      </c>
      <c r="J848" s="47" t="s">
        <v>638</v>
      </c>
      <c r="K848" s="46">
        <v>0</v>
      </c>
      <c r="L848" s="50">
        <v>0</v>
      </c>
      <c r="M848" s="50">
        <v>0</v>
      </c>
      <c r="N848" s="50">
        <v>0</v>
      </c>
      <c r="O848" s="14">
        <v>3.1E-2</v>
      </c>
      <c r="P848" s="55">
        <f t="shared" si="41"/>
        <v>0</v>
      </c>
      <c r="Q848" s="15">
        <f t="shared" si="39"/>
        <v>0</v>
      </c>
      <c r="R848" s="15">
        <f t="shared" si="40"/>
        <v>0</v>
      </c>
      <c r="X848" s="7"/>
    </row>
    <row r="849" spans="1:24" ht="13.8" x14ac:dyDescent="0.3">
      <c r="A849" s="46">
        <v>71809045</v>
      </c>
      <c r="B849" s="47" t="s">
        <v>16</v>
      </c>
      <c r="C849" s="47" t="s">
        <v>17</v>
      </c>
      <c r="D849" s="47" t="s">
        <v>555</v>
      </c>
      <c r="E849" s="47" t="s">
        <v>244</v>
      </c>
      <c r="F849" s="47" t="s">
        <v>48</v>
      </c>
      <c r="G849" s="47" t="s">
        <v>71</v>
      </c>
      <c r="H849" s="46">
        <v>71809045</v>
      </c>
      <c r="I849" s="48">
        <v>38657</v>
      </c>
      <c r="J849" s="47" t="s">
        <v>638</v>
      </c>
      <c r="K849" s="46">
        <v>0</v>
      </c>
      <c r="L849" s="50">
        <v>0</v>
      </c>
      <c r="M849" s="50">
        <v>0</v>
      </c>
      <c r="N849" s="50">
        <v>0</v>
      </c>
      <c r="O849" s="14">
        <v>3.1E-2</v>
      </c>
      <c r="P849" s="55">
        <f t="shared" si="41"/>
        <v>0</v>
      </c>
      <c r="Q849" s="15">
        <f t="shared" si="39"/>
        <v>0</v>
      </c>
      <c r="R849" s="15">
        <f t="shared" si="40"/>
        <v>0</v>
      </c>
      <c r="X849" s="7"/>
    </row>
    <row r="850" spans="1:24" ht="13.8" x14ac:dyDescent="0.3">
      <c r="A850" s="46">
        <v>73410773</v>
      </c>
      <c r="B850" s="47" t="s">
        <v>16</v>
      </c>
      <c r="C850" s="47" t="s">
        <v>17</v>
      </c>
      <c r="D850" s="47" t="s">
        <v>555</v>
      </c>
      <c r="E850" s="47" t="s">
        <v>244</v>
      </c>
      <c r="F850" s="47" t="s">
        <v>48</v>
      </c>
      <c r="G850" s="47" t="s">
        <v>71</v>
      </c>
      <c r="H850" s="46">
        <v>73410773</v>
      </c>
      <c r="I850" s="48">
        <v>38657</v>
      </c>
      <c r="J850" s="47" t="s">
        <v>638</v>
      </c>
      <c r="K850" s="46">
        <v>1</v>
      </c>
      <c r="L850" s="50">
        <v>174264.58</v>
      </c>
      <c r="M850" s="50">
        <v>71434.570000000007</v>
      </c>
      <c r="N850" s="50">
        <v>102830.01</v>
      </c>
      <c r="O850" s="14">
        <v>3.1E-2</v>
      </c>
      <c r="P850" s="55">
        <f t="shared" si="41"/>
        <v>6752.7524749999993</v>
      </c>
      <c r="Q850" s="15">
        <f t="shared" si="39"/>
        <v>78187.322475000008</v>
      </c>
      <c r="R850" s="15">
        <f t="shared" si="40"/>
        <v>96077.257524999979</v>
      </c>
      <c r="X850" s="7"/>
    </row>
    <row r="851" spans="1:24" ht="13.8" x14ac:dyDescent="0.3">
      <c r="A851" s="46">
        <v>73410776</v>
      </c>
      <c r="B851" s="47" t="s">
        <v>16</v>
      </c>
      <c r="C851" s="47" t="s">
        <v>17</v>
      </c>
      <c r="D851" s="47" t="s">
        <v>555</v>
      </c>
      <c r="E851" s="47" t="s">
        <v>244</v>
      </c>
      <c r="F851" s="47" t="s">
        <v>48</v>
      </c>
      <c r="G851" s="47" t="s">
        <v>71</v>
      </c>
      <c r="H851" s="46">
        <v>73410776</v>
      </c>
      <c r="I851" s="48">
        <v>38930</v>
      </c>
      <c r="J851" s="47" t="s">
        <v>638</v>
      </c>
      <c r="K851" s="46">
        <v>1</v>
      </c>
      <c r="L851" s="50">
        <v>68581.960000000006</v>
      </c>
      <c r="M851" s="50">
        <v>25370.39</v>
      </c>
      <c r="N851" s="50">
        <v>43211.57</v>
      </c>
      <c r="O851" s="14">
        <v>3.1E-2</v>
      </c>
      <c r="P851" s="55">
        <f t="shared" si="41"/>
        <v>2657.5509500000003</v>
      </c>
      <c r="Q851" s="15">
        <f t="shared" si="39"/>
        <v>28027.94095</v>
      </c>
      <c r="R851" s="15">
        <f t="shared" si="40"/>
        <v>40554.019050000003</v>
      </c>
      <c r="X851" s="7"/>
    </row>
    <row r="852" spans="1:24" ht="13.8" x14ac:dyDescent="0.3">
      <c r="A852" s="46">
        <v>76990021</v>
      </c>
      <c r="B852" s="47" t="s">
        <v>16</v>
      </c>
      <c r="C852" s="47" t="s">
        <v>17</v>
      </c>
      <c r="D852" s="47" t="s">
        <v>555</v>
      </c>
      <c r="E852" s="47" t="s">
        <v>244</v>
      </c>
      <c r="F852" s="47" t="s">
        <v>48</v>
      </c>
      <c r="G852" s="47" t="s">
        <v>71</v>
      </c>
      <c r="H852" s="46">
        <v>76990021</v>
      </c>
      <c r="I852" s="48">
        <v>39173</v>
      </c>
      <c r="J852" s="47" t="s">
        <v>638</v>
      </c>
      <c r="K852" s="46">
        <v>1</v>
      </c>
      <c r="L852" s="50">
        <v>175000</v>
      </c>
      <c r="M852" s="50">
        <v>57738.76</v>
      </c>
      <c r="N852" s="50">
        <v>117261.24</v>
      </c>
      <c r="O852" s="14">
        <v>3.1E-2</v>
      </c>
      <c r="P852" s="55">
        <f t="shared" si="41"/>
        <v>6781.25</v>
      </c>
      <c r="Q852" s="15">
        <f t="shared" si="39"/>
        <v>64520.01</v>
      </c>
      <c r="R852" s="15">
        <f t="shared" si="40"/>
        <v>110479.98999999999</v>
      </c>
      <c r="X852" s="7"/>
    </row>
    <row r="853" spans="1:24" ht="13.8" x14ac:dyDescent="0.3">
      <c r="A853" s="46">
        <v>81804116</v>
      </c>
      <c r="B853" s="47" t="s">
        <v>16</v>
      </c>
      <c r="C853" s="47" t="s">
        <v>17</v>
      </c>
      <c r="D853" s="47" t="s">
        <v>555</v>
      </c>
      <c r="E853" s="47" t="s">
        <v>244</v>
      </c>
      <c r="F853" s="47" t="s">
        <v>48</v>
      </c>
      <c r="G853" s="47" t="s">
        <v>71</v>
      </c>
      <c r="H853" s="46">
        <v>81804116</v>
      </c>
      <c r="I853" s="48">
        <v>39173</v>
      </c>
      <c r="J853" s="47" t="s">
        <v>638</v>
      </c>
      <c r="K853" s="46">
        <v>0</v>
      </c>
      <c r="L853" s="50">
        <v>77883.5</v>
      </c>
      <c r="M853" s="50">
        <v>25696.55</v>
      </c>
      <c r="N853" s="50">
        <v>52186.95</v>
      </c>
      <c r="O853" s="14">
        <v>3.1E-2</v>
      </c>
      <c r="P853" s="55">
        <f t="shared" si="41"/>
        <v>3017.9856249999998</v>
      </c>
      <c r="Q853" s="15">
        <f t="shared" si="39"/>
        <v>28714.535625</v>
      </c>
      <c r="R853" s="15">
        <f t="shared" si="40"/>
        <v>49168.964374999996</v>
      </c>
      <c r="X853" s="7"/>
    </row>
    <row r="854" spans="1:24" ht="13.8" x14ac:dyDescent="0.3">
      <c r="A854" s="46">
        <v>81804117</v>
      </c>
      <c r="B854" s="47" t="s">
        <v>16</v>
      </c>
      <c r="C854" s="47" t="s">
        <v>17</v>
      </c>
      <c r="D854" s="47" t="s">
        <v>555</v>
      </c>
      <c r="E854" s="47" t="s">
        <v>244</v>
      </c>
      <c r="F854" s="47" t="s">
        <v>48</v>
      </c>
      <c r="G854" s="47" t="s">
        <v>71</v>
      </c>
      <c r="H854" s="46">
        <v>81804117</v>
      </c>
      <c r="I854" s="48">
        <v>39173</v>
      </c>
      <c r="J854" s="47" t="s">
        <v>638</v>
      </c>
      <c r="K854" s="46">
        <v>0</v>
      </c>
      <c r="L854" s="50">
        <v>90864.1</v>
      </c>
      <c r="M854" s="50">
        <v>29979.32</v>
      </c>
      <c r="N854" s="50">
        <v>60884.78</v>
      </c>
      <c r="O854" s="14">
        <v>3.1E-2</v>
      </c>
      <c r="P854" s="55">
        <f t="shared" si="41"/>
        <v>3520.9838749999999</v>
      </c>
      <c r="Q854" s="15">
        <f t="shared" si="39"/>
        <v>33500.303874999998</v>
      </c>
      <c r="R854" s="15">
        <f t="shared" si="40"/>
        <v>57363.796125000008</v>
      </c>
      <c r="X854" s="7"/>
    </row>
    <row r="855" spans="1:24" ht="13.8" x14ac:dyDescent="0.3">
      <c r="A855" s="46">
        <v>85925364</v>
      </c>
      <c r="B855" s="47" t="s">
        <v>16</v>
      </c>
      <c r="C855" s="47" t="s">
        <v>17</v>
      </c>
      <c r="D855" s="47" t="s">
        <v>555</v>
      </c>
      <c r="E855" s="47" t="s">
        <v>244</v>
      </c>
      <c r="F855" s="47" t="s">
        <v>48</v>
      </c>
      <c r="G855" s="47" t="s">
        <v>71</v>
      </c>
      <c r="H855" s="46">
        <v>85925364</v>
      </c>
      <c r="I855" s="48">
        <v>39173</v>
      </c>
      <c r="J855" s="47" t="s">
        <v>638</v>
      </c>
      <c r="K855" s="46">
        <v>1</v>
      </c>
      <c r="L855" s="50">
        <v>111666.96</v>
      </c>
      <c r="M855" s="50">
        <v>36842.92</v>
      </c>
      <c r="N855" s="50">
        <v>74824.039999999994</v>
      </c>
      <c r="O855" s="14">
        <v>3.1E-2</v>
      </c>
      <c r="P855" s="55">
        <f t="shared" si="41"/>
        <v>4327.0946999999996</v>
      </c>
      <c r="Q855" s="15">
        <f t="shared" si="39"/>
        <v>41170.0147</v>
      </c>
      <c r="R855" s="15">
        <f t="shared" si="40"/>
        <v>70496.945300000007</v>
      </c>
      <c r="X855" s="7"/>
    </row>
    <row r="856" spans="1:24" ht="13.8" x14ac:dyDescent="0.3">
      <c r="A856" s="46">
        <v>86310486</v>
      </c>
      <c r="B856" s="47" t="s">
        <v>16</v>
      </c>
      <c r="C856" s="47" t="s">
        <v>17</v>
      </c>
      <c r="D856" s="47" t="s">
        <v>555</v>
      </c>
      <c r="E856" s="47" t="s">
        <v>244</v>
      </c>
      <c r="F856" s="47" t="s">
        <v>48</v>
      </c>
      <c r="G856" s="47" t="s">
        <v>71</v>
      </c>
      <c r="H856" s="46">
        <v>86310486</v>
      </c>
      <c r="I856" s="48">
        <v>39234</v>
      </c>
      <c r="J856" s="47" t="s">
        <v>638</v>
      </c>
      <c r="K856" s="46">
        <v>1</v>
      </c>
      <c r="L856" s="50">
        <v>168284.92</v>
      </c>
      <c r="M856" s="50">
        <v>55523.21</v>
      </c>
      <c r="N856" s="50">
        <v>112761.71</v>
      </c>
      <c r="O856" s="14">
        <v>3.1E-2</v>
      </c>
      <c r="P856" s="55">
        <f t="shared" si="41"/>
        <v>6521.0406500000008</v>
      </c>
      <c r="Q856" s="15">
        <f t="shared" si="39"/>
        <v>62044.250650000002</v>
      </c>
      <c r="R856" s="15">
        <f t="shared" si="40"/>
        <v>106240.66935000001</v>
      </c>
      <c r="X856" s="7"/>
    </row>
    <row r="857" spans="1:24" ht="13.8" x14ac:dyDescent="0.3">
      <c r="A857" s="46">
        <v>86310487</v>
      </c>
      <c r="B857" s="47" t="s">
        <v>16</v>
      </c>
      <c r="C857" s="47" t="s">
        <v>17</v>
      </c>
      <c r="D857" s="47" t="s">
        <v>555</v>
      </c>
      <c r="E857" s="47" t="s">
        <v>244</v>
      </c>
      <c r="F857" s="47" t="s">
        <v>48</v>
      </c>
      <c r="G857" s="47" t="s">
        <v>71</v>
      </c>
      <c r="H857" s="46">
        <v>86310487</v>
      </c>
      <c r="I857" s="48">
        <v>39234</v>
      </c>
      <c r="J857" s="47" t="s">
        <v>638</v>
      </c>
      <c r="K857" s="46">
        <v>1</v>
      </c>
      <c r="L857" s="50">
        <v>154261.17000000001</v>
      </c>
      <c r="M857" s="50">
        <v>50896.28</v>
      </c>
      <c r="N857" s="50">
        <v>103364.89</v>
      </c>
      <c r="O857" s="14">
        <v>3.1E-2</v>
      </c>
      <c r="P857" s="55">
        <f t="shared" si="41"/>
        <v>5977.6203375000005</v>
      </c>
      <c r="Q857" s="15">
        <f t="shared" si="39"/>
        <v>56873.900337500003</v>
      </c>
      <c r="R857" s="15">
        <f t="shared" si="40"/>
        <v>97387.26966250001</v>
      </c>
      <c r="X857" s="7"/>
    </row>
    <row r="858" spans="1:24" ht="13.8" x14ac:dyDescent="0.3">
      <c r="A858" s="46">
        <v>642129996</v>
      </c>
      <c r="B858" s="47" t="s">
        <v>16</v>
      </c>
      <c r="C858" s="47" t="s">
        <v>17</v>
      </c>
      <c r="D858" s="47" t="s">
        <v>555</v>
      </c>
      <c r="E858" s="47" t="s">
        <v>244</v>
      </c>
      <c r="F858" s="47" t="s">
        <v>48</v>
      </c>
      <c r="G858" s="47" t="s">
        <v>71</v>
      </c>
      <c r="H858" s="46">
        <v>642129996</v>
      </c>
      <c r="I858" s="48">
        <v>41183</v>
      </c>
      <c r="J858" s="47" t="s">
        <v>638</v>
      </c>
      <c r="K858" s="46">
        <v>0</v>
      </c>
      <c r="L858" s="50">
        <v>459528.18</v>
      </c>
      <c r="M858" s="50">
        <v>59727.040000000001</v>
      </c>
      <c r="N858" s="50">
        <v>399801.14</v>
      </c>
      <c r="O858" s="14">
        <v>3.1E-2</v>
      </c>
      <c r="P858" s="55">
        <f t="shared" si="41"/>
        <v>17806.716974999999</v>
      </c>
      <c r="Q858" s="15">
        <f t="shared" ref="Q858:Q921" si="42">M858+P858</f>
        <v>77533.756974999997</v>
      </c>
      <c r="R858" s="15">
        <f t="shared" ref="R858:R921" si="43">L858-Q858</f>
        <v>381994.42302500003</v>
      </c>
      <c r="X858" s="7"/>
    </row>
    <row r="859" spans="1:24" ht="13.8" x14ac:dyDescent="0.3">
      <c r="A859" s="46">
        <v>642130080</v>
      </c>
      <c r="B859" s="47" t="s">
        <v>16</v>
      </c>
      <c r="C859" s="47" t="s">
        <v>17</v>
      </c>
      <c r="D859" s="47" t="s">
        <v>555</v>
      </c>
      <c r="E859" s="47" t="s">
        <v>244</v>
      </c>
      <c r="F859" s="47" t="s">
        <v>48</v>
      </c>
      <c r="G859" s="47" t="s">
        <v>71</v>
      </c>
      <c r="H859" s="46">
        <v>642130080</v>
      </c>
      <c r="I859" s="48">
        <v>39417</v>
      </c>
      <c r="J859" s="47" t="s">
        <v>638</v>
      </c>
      <c r="K859" s="46">
        <v>1</v>
      </c>
      <c r="L859" s="50">
        <v>44248.26</v>
      </c>
      <c r="M859" s="50">
        <v>14599.08</v>
      </c>
      <c r="N859" s="50">
        <v>29649.18</v>
      </c>
      <c r="O859" s="14">
        <v>3.1E-2</v>
      </c>
      <c r="P859" s="55">
        <f t="shared" si="41"/>
        <v>1714.620075</v>
      </c>
      <c r="Q859" s="15">
        <f t="shared" si="42"/>
        <v>16313.700075000001</v>
      </c>
      <c r="R859" s="15">
        <f t="shared" si="43"/>
        <v>27934.559925000001</v>
      </c>
      <c r="X859" s="7"/>
    </row>
    <row r="860" spans="1:24" ht="13.8" x14ac:dyDescent="0.3">
      <c r="A860" s="46">
        <v>642130098</v>
      </c>
      <c r="B860" s="47" t="s">
        <v>16</v>
      </c>
      <c r="C860" s="47" t="s">
        <v>17</v>
      </c>
      <c r="D860" s="47" t="s">
        <v>555</v>
      </c>
      <c r="E860" s="47" t="s">
        <v>244</v>
      </c>
      <c r="F860" s="47" t="s">
        <v>48</v>
      </c>
      <c r="G860" s="47" t="s">
        <v>71</v>
      </c>
      <c r="H860" s="46">
        <v>642130098</v>
      </c>
      <c r="I860" s="48">
        <v>39417</v>
      </c>
      <c r="J860" s="47" t="s">
        <v>638</v>
      </c>
      <c r="K860" s="46">
        <v>1</v>
      </c>
      <c r="L860" s="50">
        <v>66716.789999999994</v>
      </c>
      <c r="M860" s="50">
        <v>22012.26</v>
      </c>
      <c r="N860" s="50">
        <v>44704.53</v>
      </c>
      <c r="O860" s="14">
        <v>3.1E-2</v>
      </c>
      <c r="P860" s="55">
        <f t="shared" si="41"/>
        <v>2585.2756124999996</v>
      </c>
      <c r="Q860" s="15">
        <f t="shared" si="42"/>
        <v>24597.535612499996</v>
      </c>
      <c r="R860" s="15">
        <f t="shared" si="43"/>
        <v>42119.254387499997</v>
      </c>
      <c r="X860" s="7"/>
    </row>
    <row r="861" spans="1:24" ht="13.8" x14ac:dyDescent="0.3">
      <c r="A861" s="46">
        <v>646577780</v>
      </c>
      <c r="B861" s="47" t="s">
        <v>16</v>
      </c>
      <c r="C861" s="47" t="s">
        <v>17</v>
      </c>
      <c r="D861" s="47" t="s">
        <v>555</v>
      </c>
      <c r="E861" s="47" t="s">
        <v>244</v>
      </c>
      <c r="F861" s="47" t="s">
        <v>48</v>
      </c>
      <c r="G861" s="47" t="s">
        <v>71</v>
      </c>
      <c r="H861" s="46">
        <v>646577780</v>
      </c>
      <c r="I861" s="48">
        <v>38657</v>
      </c>
      <c r="J861" s="47" t="s">
        <v>638</v>
      </c>
      <c r="K861" s="46">
        <v>1</v>
      </c>
      <c r="L861" s="50">
        <v>145219.34</v>
      </c>
      <c r="M861" s="50">
        <v>59528.34</v>
      </c>
      <c r="N861" s="50">
        <v>85691</v>
      </c>
      <c r="O861" s="14">
        <v>3.1E-2</v>
      </c>
      <c r="P861" s="55">
        <f t="shared" si="41"/>
        <v>5627.2494249999991</v>
      </c>
      <c r="Q861" s="15">
        <f t="shared" si="42"/>
        <v>65155.589424999998</v>
      </c>
      <c r="R861" s="15">
        <f t="shared" si="43"/>
        <v>80063.750574999998</v>
      </c>
      <c r="X861" s="7"/>
    </row>
    <row r="862" spans="1:24" ht="13.8" x14ac:dyDescent="0.3">
      <c r="A862" s="46">
        <v>654380089</v>
      </c>
      <c r="B862" s="47" t="s">
        <v>16</v>
      </c>
      <c r="C862" s="47" t="s">
        <v>17</v>
      </c>
      <c r="D862" s="47" t="s">
        <v>555</v>
      </c>
      <c r="E862" s="47" t="s">
        <v>244</v>
      </c>
      <c r="F862" s="47" t="s">
        <v>48</v>
      </c>
      <c r="G862" s="47" t="s">
        <v>71</v>
      </c>
      <c r="H862" s="46">
        <v>654380089</v>
      </c>
      <c r="I862" s="48">
        <v>41183</v>
      </c>
      <c r="J862" s="47" t="s">
        <v>638</v>
      </c>
      <c r="K862" s="46">
        <v>0</v>
      </c>
      <c r="L862" s="50">
        <v>3370.27</v>
      </c>
      <c r="M862" s="50">
        <v>438.05</v>
      </c>
      <c r="N862" s="50">
        <v>2932.22</v>
      </c>
      <c r="O862" s="14">
        <v>3.1E-2</v>
      </c>
      <c r="P862" s="55">
        <f t="shared" si="41"/>
        <v>130.59796249999999</v>
      </c>
      <c r="Q862" s="15">
        <f t="shared" si="42"/>
        <v>568.64796249999995</v>
      </c>
      <c r="R862" s="15">
        <f t="shared" si="43"/>
        <v>2801.6220375000003</v>
      </c>
      <c r="X862" s="7"/>
    </row>
    <row r="863" spans="1:24" ht="13.8" x14ac:dyDescent="0.3">
      <c r="A863" s="46">
        <v>654380093</v>
      </c>
      <c r="B863" s="47" t="s">
        <v>16</v>
      </c>
      <c r="C863" s="47" t="s">
        <v>17</v>
      </c>
      <c r="D863" s="47" t="s">
        <v>555</v>
      </c>
      <c r="E863" s="47" t="s">
        <v>244</v>
      </c>
      <c r="F863" s="47" t="s">
        <v>48</v>
      </c>
      <c r="G863" s="47" t="s">
        <v>71</v>
      </c>
      <c r="H863" s="46">
        <v>654380093</v>
      </c>
      <c r="I863" s="48">
        <v>41183</v>
      </c>
      <c r="J863" s="47" t="s">
        <v>638</v>
      </c>
      <c r="K863" s="46">
        <v>0</v>
      </c>
      <c r="L863" s="50">
        <v>3370.27</v>
      </c>
      <c r="M863" s="50">
        <v>438.05</v>
      </c>
      <c r="N863" s="50">
        <v>2932.22</v>
      </c>
      <c r="O863" s="14">
        <v>3.1E-2</v>
      </c>
      <c r="P863" s="55">
        <f t="shared" si="41"/>
        <v>130.59796249999999</v>
      </c>
      <c r="Q863" s="15">
        <f t="shared" si="42"/>
        <v>568.64796249999995</v>
      </c>
      <c r="R863" s="15">
        <f t="shared" si="43"/>
        <v>2801.6220375000003</v>
      </c>
      <c r="X863" s="7"/>
    </row>
    <row r="864" spans="1:24" ht="13.8" x14ac:dyDescent="0.3">
      <c r="A864" s="46">
        <v>680359438</v>
      </c>
      <c r="B864" s="47" t="s">
        <v>16</v>
      </c>
      <c r="C864" s="47" t="s">
        <v>17</v>
      </c>
      <c r="D864" s="47" t="s">
        <v>555</v>
      </c>
      <c r="E864" s="47" t="s">
        <v>244</v>
      </c>
      <c r="F864" s="47" t="s">
        <v>48</v>
      </c>
      <c r="G864" s="47" t="s">
        <v>71</v>
      </c>
      <c r="H864" s="46">
        <v>680359438</v>
      </c>
      <c r="I864" s="48">
        <v>41487</v>
      </c>
      <c r="J864" s="47" t="s">
        <v>638</v>
      </c>
      <c r="K864" s="46">
        <v>0</v>
      </c>
      <c r="L864" s="50">
        <v>207851.27</v>
      </c>
      <c r="M864" s="50">
        <v>18702.97</v>
      </c>
      <c r="N864" s="50">
        <v>189148.3</v>
      </c>
      <c r="O864" s="14">
        <v>3.1E-2</v>
      </c>
      <c r="P864" s="55">
        <f t="shared" si="41"/>
        <v>8054.2367124999992</v>
      </c>
      <c r="Q864" s="15">
        <f t="shared" si="42"/>
        <v>26757.206712499999</v>
      </c>
      <c r="R864" s="15">
        <f t="shared" si="43"/>
        <v>181094.0632875</v>
      </c>
      <c r="X864" s="7"/>
    </row>
    <row r="865" spans="1:24" ht="13.8" x14ac:dyDescent="0.3">
      <c r="A865" s="46">
        <v>680359448</v>
      </c>
      <c r="B865" s="47" t="s">
        <v>16</v>
      </c>
      <c r="C865" s="47" t="s">
        <v>17</v>
      </c>
      <c r="D865" s="47" t="s">
        <v>555</v>
      </c>
      <c r="E865" s="47" t="s">
        <v>244</v>
      </c>
      <c r="F865" s="47" t="s">
        <v>48</v>
      </c>
      <c r="G865" s="47" t="s">
        <v>71</v>
      </c>
      <c r="H865" s="46">
        <v>680359448</v>
      </c>
      <c r="I865" s="48">
        <v>41487</v>
      </c>
      <c r="J865" s="47" t="s">
        <v>638</v>
      </c>
      <c r="K865" s="46">
        <v>1</v>
      </c>
      <c r="L865" s="50">
        <v>432784.47</v>
      </c>
      <c r="M865" s="50">
        <v>38943.019999999997</v>
      </c>
      <c r="N865" s="50">
        <v>393841.45</v>
      </c>
      <c r="O865" s="14">
        <v>3.1E-2</v>
      </c>
      <c r="P865" s="55">
        <f t="shared" si="41"/>
        <v>16770.398212499997</v>
      </c>
      <c r="Q865" s="15">
        <f t="shared" si="42"/>
        <v>55713.418212499993</v>
      </c>
      <c r="R865" s="15">
        <f t="shared" si="43"/>
        <v>377071.05178749998</v>
      </c>
      <c r="X865" s="7"/>
    </row>
    <row r="866" spans="1:24" ht="13.8" x14ac:dyDescent="0.3">
      <c r="A866" s="46">
        <v>51726</v>
      </c>
      <c r="B866" s="47" t="s">
        <v>16</v>
      </c>
      <c r="C866" s="47" t="s">
        <v>17</v>
      </c>
      <c r="D866" s="47" t="s">
        <v>555</v>
      </c>
      <c r="E866" s="47" t="s">
        <v>245</v>
      </c>
      <c r="F866" s="47" t="s">
        <v>48</v>
      </c>
      <c r="G866" s="47" t="s">
        <v>71</v>
      </c>
      <c r="H866" s="46">
        <v>51726</v>
      </c>
      <c r="I866" s="48">
        <v>27211</v>
      </c>
      <c r="J866" s="47" t="s">
        <v>638</v>
      </c>
      <c r="K866" s="46">
        <v>27</v>
      </c>
      <c r="L866" s="50">
        <v>2076923.16</v>
      </c>
      <c r="M866" s="50">
        <v>2076923.16</v>
      </c>
      <c r="N866" s="50">
        <v>0</v>
      </c>
      <c r="O866" s="14">
        <v>3.1E-2</v>
      </c>
      <c r="P866" s="55">
        <f t="shared" si="41"/>
        <v>80480.772450000004</v>
      </c>
      <c r="Q866" s="15">
        <f t="shared" si="42"/>
        <v>2157403.9324499997</v>
      </c>
      <c r="R866" s="15">
        <f t="shared" si="43"/>
        <v>-80480.772449999815</v>
      </c>
      <c r="X866" s="7"/>
    </row>
    <row r="867" spans="1:24" ht="13.8" x14ac:dyDescent="0.3">
      <c r="A867" s="46">
        <v>51727</v>
      </c>
      <c r="B867" s="47" t="s">
        <v>16</v>
      </c>
      <c r="C867" s="47" t="s">
        <v>17</v>
      </c>
      <c r="D867" s="47" t="s">
        <v>555</v>
      </c>
      <c r="E867" s="47" t="s">
        <v>245</v>
      </c>
      <c r="F867" s="47" t="s">
        <v>48</v>
      </c>
      <c r="G867" s="47" t="s">
        <v>71</v>
      </c>
      <c r="H867" s="46">
        <v>51727</v>
      </c>
      <c r="I867" s="48">
        <v>37073</v>
      </c>
      <c r="J867" s="47" t="s">
        <v>638</v>
      </c>
      <c r="K867" s="46">
        <v>1</v>
      </c>
      <c r="L867" s="50">
        <v>301532.19</v>
      </c>
      <c r="M867" s="50">
        <v>171839.9</v>
      </c>
      <c r="N867" s="50">
        <v>129692.29</v>
      </c>
      <c r="O867" s="14">
        <v>3.1E-2</v>
      </c>
      <c r="P867" s="55">
        <f t="shared" si="41"/>
        <v>11684.3723625</v>
      </c>
      <c r="Q867" s="15">
        <f t="shared" si="42"/>
        <v>183524.27236249999</v>
      </c>
      <c r="R867" s="15">
        <f t="shared" si="43"/>
        <v>118007.91763750001</v>
      </c>
      <c r="X867" s="7"/>
    </row>
    <row r="868" spans="1:24" ht="13.8" x14ac:dyDescent="0.3">
      <c r="A868" s="46">
        <v>56548700</v>
      </c>
      <c r="B868" s="47" t="s">
        <v>16</v>
      </c>
      <c r="C868" s="47" t="s">
        <v>17</v>
      </c>
      <c r="D868" s="47" t="s">
        <v>555</v>
      </c>
      <c r="E868" s="47" t="s">
        <v>245</v>
      </c>
      <c r="F868" s="47" t="s">
        <v>48</v>
      </c>
      <c r="G868" s="47" t="s">
        <v>71</v>
      </c>
      <c r="H868" s="46">
        <v>56548700</v>
      </c>
      <c r="I868" s="48">
        <v>38322</v>
      </c>
      <c r="J868" s="47" t="s">
        <v>638</v>
      </c>
      <c r="K868" s="46">
        <v>1</v>
      </c>
      <c r="L868" s="50">
        <v>147999.92000000001</v>
      </c>
      <c r="M868" s="50">
        <v>66587</v>
      </c>
      <c r="N868" s="50">
        <v>81412.92</v>
      </c>
      <c r="O868" s="14">
        <v>3.1E-2</v>
      </c>
      <c r="P868" s="55">
        <f t="shared" si="41"/>
        <v>5734.996900000001</v>
      </c>
      <c r="Q868" s="15">
        <f t="shared" si="42"/>
        <v>72321.996899999998</v>
      </c>
      <c r="R868" s="15">
        <f t="shared" si="43"/>
        <v>75677.923100000015</v>
      </c>
      <c r="X868" s="7"/>
    </row>
    <row r="869" spans="1:24" ht="13.8" x14ac:dyDescent="0.3">
      <c r="A869" s="46">
        <v>49598958</v>
      </c>
      <c r="B869" s="47" t="s">
        <v>16</v>
      </c>
      <c r="C869" s="47" t="s">
        <v>17</v>
      </c>
      <c r="D869" s="47" t="s">
        <v>555</v>
      </c>
      <c r="E869" s="47" t="s">
        <v>245</v>
      </c>
      <c r="F869" s="47" t="s">
        <v>48</v>
      </c>
      <c r="G869" s="47" t="s">
        <v>71</v>
      </c>
      <c r="H869" s="46">
        <v>49598958</v>
      </c>
      <c r="I869" s="48">
        <v>27211</v>
      </c>
      <c r="J869" s="47" t="s">
        <v>638</v>
      </c>
      <c r="K869" s="46">
        <v>0</v>
      </c>
      <c r="L869" s="50">
        <v>0</v>
      </c>
      <c r="M869" s="50">
        <v>0</v>
      </c>
      <c r="N869" s="50">
        <v>0</v>
      </c>
      <c r="O869" s="14">
        <v>3.1E-2</v>
      </c>
      <c r="P869" s="55">
        <f t="shared" si="41"/>
        <v>0</v>
      </c>
      <c r="Q869" s="15">
        <f t="shared" si="42"/>
        <v>0</v>
      </c>
      <c r="R869" s="15">
        <f t="shared" si="43"/>
        <v>0</v>
      </c>
      <c r="X869" s="7"/>
    </row>
    <row r="870" spans="1:24" ht="13.8" x14ac:dyDescent="0.3">
      <c r="A870" s="46">
        <v>56548706</v>
      </c>
      <c r="B870" s="47" t="s">
        <v>16</v>
      </c>
      <c r="C870" s="47" t="s">
        <v>17</v>
      </c>
      <c r="D870" s="47" t="s">
        <v>555</v>
      </c>
      <c r="E870" s="47" t="s">
        <v>245</v>
      </c>
      <c r="F870" s="47" t="s">
        <v>48</v>
      </c>
      <c r="G870" s="47" t="s">
        <v>71</v>
      </c>
      <c r="H870" s="46">
        <v>56548706</v>
      </c>
      <c r="I870" s="48">
        <v>38353</v>
      </c>
      <c r="J870" s="47" t="s">
        <v>638</v>
      </c>
      <c r="K870" s="46">
        <v>1</v>
      </c>
      <c r="L870" s="50">
        <v>69135.87</v>
      </c>
      <c r="M870" s="50">
        <v>28340.19</v>
      </c>
      <c r="N870" s="50">
        <v>40795.68</v>
      </c>
      <c r="O870" s="14">
        <v>3.1E-2</v>
      </c>
      <c r="P870" s="55">
        <f t="shared" si="41"/>
        <v>2679.0149624999995</v>
      </c>
      <c r="Q870" s="15">
        <f t="shared" si="42"/>
        <v>31019.2049625</v>
      </c>
      <c r="R870" s="15">
        <f t="shared" si="43"/>
        <v>38116.665037499995</v>
      </c>
      <c r="X870" s="7"/>
    </row>
    <row r="871" spans="1:24" ht="13.8" x14ac:dyDescent="0.3">
      <c r="A871" s="46">
        <v>56548712</v>
      </c>
      <c r="B871" s="47" t="s">
        <v>16</v>
      </c>
      <c r="C871" s="47" t="s">
        <v>17</v>
      </c>
      <c r="D871" s="47" t="s">
        <v>555</v>
      </c>
      <c r="E871" s="47" t="s">
        <v>245</v>
      </c>
      <c r="F871" s="47" t="s">
        <v>48</v>
      </c>
      <c r="G871" s="47" t="s">
        <v>71</v>
      </c>
      <c r="H871" s="46">
        <v>56548712</v>
      </c>
      <c r="I871" s="48">
        <v>38139</v>
      </c>
      <c r="J871" s="47" t="s">
        <v>638</v>
      </c>
      <c r="K871" s="46">
        <v>1</v>
      </c>
      <c r="L871" s="50">
        <v>80750</v>
      </c>
      <c r="M871" s="50">
        <v>36330.43</v>
      </c>
      <c r="N871" s="50">
        <v>44419.57</v>
      </c>
      <c r="O871" s="14">
        <v>3.1E-2</v>
      </c>
      <c r="P871" s="55">
        <f t="shared" si="41"/>
        <v>3129.0625</v>
      </c>
      <c r="Q871" s="15">
        <f t="shared" si="42"/>
        <v>39459.4925</v>
      </c>
      <c r="R871" s="15">
        <f t="shared" si="43"/>
        <v>41290.5075</v>
      </c>
      <c r="X871" s="7"/>
    </row>
    <row r="872" spans="1:24" ht="13.8" x14ac:dyDescent="0.3">
      <c r="A872" s="46">
        <v>57215756</v>
      </c>
      <c r="B872" s="47" t="s">
        <v>16</v>
      </c>
      <c r="C872" s="47" t="s">
        <v>17</v>
      </c>
      <c r="D872" s="47" t="s">
        <v>555</v>
      </c>
      <c r="E872" s="47" t="s">
        <v>245</v>
      </c>
      <c r="F872" s="47" t="s">
        <v>48</v>
      </c>
      <c r="G872" s="47" t="s">
        <v>71</v>
      </c>
      <c r="H872" s="46">
        <v>57215756</v>
      </c>
      <c r="I872" s="48">
        <v>38292</v>
      </c>
      <c r="J872" s="47" t="s">
        <v>638</v>
      </c>
      <c r="K872" s="46">
        <v>0</v>
      </c>
      <c r="L872" s="50">
        <v>194292.79</v>
      </c>
      <c r="M872" s="50">
        <v>87414.74</v>
      </c>
      <c r="N872" s="50">
        <v>106878.05</v>
      </c>
      <c r="O872" s="14">
        <v>3.1E-2</v>
      </c>
      <c r="P872" s="55">
        <f t="shared" si="41"/>
        <v>7528.8456125000002</v>
      </c>
      <c r="Q872" s="15">
        <f t="shared" si="42"/>
        <v>94943.585612499999</v>
      </c>
      <c r="R872" s="15">
        <f t="shared" si="43"/>
        <v>99349.204387500009</v>
      </c>
      <c r="X872" s="7"/>
    </row>
    <row r="873" spans="1:24" ht="13.8" x14ac:dyDescent="0.3">
      <c r="A873" s="46">
        <v>61189138</v>
      </c>
      <c r="B873" s="47" t="s">
        <v>16</v>
      </c>
      <c r="C873" s="47" t="s">
        <v>17</v>
      </c>
      <c r="D873" s="47" t="s">
        <v>555</v>
      </c>
      <c r="E873" s="47" t="s">
        <v>245</v>
      </c>
      <c r="F873" s="47" t="s">
        <v>48</v>
      </c>
      <c r="G873" s="47" t="s">
        <v>71</v>
      </c>
      <c r="H873" s="46">
        <v>61189138</v>
      </c>
      <c r="I873" s="48">
        <v>38565</v>
      </c>
      <c r="J873" s="47" t="s">
        <v>638</v>
      </c>
      <c r="K873" s="46">
        <v>0</v>
      </c>
      <c r="L873" s="50">
        <v>94675.26</v>
      </c>
      <c r="M873" s="50">
        <v>38809.300000000003</v>
      </c>
      <c r="N873" s="50">
        <v>55865.96</v>
      </c>
      <c r="O873" s="14">
        <v>3.1E-2</v>
      </c>
      <c r="P873" s="55">
        <f t="shared" si="41"/>
        <v>3668.6663250000001</v>
      </c>
      <c r="Q873" s="15">
        <f t="shared" si="42"/>
        <v>42477.966325000001</v>
      </c>
      <c r="R873" s="15">
        <f t="shared" si="43"/>
        <v>52197.293674999994</v>
      </c>
      <c r="X873" s="7"/>
    </row>
    <row r="874" spans="1:24" ht="13.8" x14ac:dyDescent="0.3">
      <c r="A874" s="46">
        <v>61189139</v>
      </c>
      <c r="B874" s="47" t="s">
        <v>16</v>
      </c>
      <c r="C874" s="47" t="s">
        <v>17</v>
      </c>
      <c r="D874" s="47" t="s">
        <v>555</v>
      </c>
      <c r="E874" s="47" t="s">
        <v>245</v>
      </c>
      <c r="F874" s="47" t="s">
        <v>48</v>
      </c>
      <c r="G874" s="47" t="s">
        <v>71</v>
      </c>
      <c r="H874" s="46">
        <v>61189139</v>
      </c>
      <c r="I874" s="48">
        <v>38565</v>
      </c>
      <c r="J874" s="47" t="s">
        <v>638</v>
      </c>
      <c r="K874" s="46">
        <v>0</v>
      </c>
      <c r="L874" s="50">
        <v>94675.26</v>
      </c>
      <c r="M874" s="50">
        <v>38809.300000000003</v>
      </c>
      <c r="N874" s="50">
        <v>55865.96</v>
      </c>
      <c r="O874" s="14">
        <v>3.1E-2</v>
      </c>
      <c r="P874" s="55">
        <f t="shared" si="41"/>
        <v>3668.6663250000001</v>
      </c>
      <c r="Q874" s="15">
        <f t="shared" si="42"/>
        <v>42477.966325000001</v>
      </c>
      <c r="R874" s="15">
        <f t="shared" si="43"/>
        <v>52197.293674999994</v>
      </c>
      <c r="X874" s="7"/>
    </row>
    <row r="875" spans="1:24" ht="13.8" x14ac:dyDescent="0.3">
      <c r="A875" s="46">
        <v>61189140</v>
      </c>
      <c r="B875" s="47" t="s">
        <v>16</v>
      </c>
      <c r="C875" s="47" t="s">
        <v>17</v>
      </c>
      <c r="D875" s="47" t="s">
        <v>555</v>
      </c>
      <c r="E875" s="47" t="s">
        <v>245</v>
      </c>
      <c r="F875" s="47" t="s">
        <v>48</v>
      </c>
      <c r="G875" s="47" t="s">
        <v>71</v>
      </c>
      <c r="H875" s="46">
        <v>61189140</v>
      </c>
      <c r="I875" s="48">
        <v>38565</v>
      </c>
      <c r="J875" s="47" t="s">
        <v>638</v>
      </c>
      <c r="K875" s="46">
        <v>0</v>
      </c>
      <c r="L875" s="50">
        <v>94675.26</v>
      </c>
      <c r="M875" s="50">
        <v>38809.300000000003</v>
      </c>
      <c r="N875" s="50">
        <v>55865.96</v>
      </c>
      <c r="O875" s="14">
        <v>3.1E-2</v>
      </c>
      <c r="P875" s="55">
        <f t="shared" si="41"/>
        <v>3668.6663250000001</v>
      </c>
      <c r="Q875" s="15">
        <f t="shared" si="42"/>
        <v>42477.966325000001</v>
      </c>
      <c r="R875" s="15">
        <f t="shared" si="43"/>
        <v>52197.293674999994</v>
      </c>
      <c r="X875" s="7"/>
    </row>
    <row r="876" spans="1:24" ht="13.8" x14ac:dyDescent="0.3">
      <c r="A876" s="46">
        <v>73410779</v>
      </c>
      <c r="B876" s="47" t="s">
        <v>16</v>
      </c>
      <c r="C876" s="47" t="s">
        <v>17</v>
      </c>
      <c r="D876" s="47" t="s">
        <v>555</v>
      </c>
      <c r="E876" s="47" t="s">
        <v>245</v>
      </c>
      <c r="F876" s="47" t="s">
        <v>48</v>
      </c>
      <c r="G876" s="47" t="s">
        <v>71</v>
      </c>
      <c r="H876" s="46">
        <v>73410779</v>
      </c>
      <c r="I876" s="48">
        <v>38657</v>
      </c>
      <c r="J876" s="47" t="s">
        <v>638</v>
      </c>
      <c r="K876" s="46">
        <v>1</v>
      </c>
      <c r="L876" s="50">
        <v>52543</v>
      </c>
      <c r="M876" s="50">
        <v>21538.44</v>
      </c>
      <c r="N876" s="50">
        <v>31004.560000000001</v>
      </c>
      <c r="O876" s="14">
        <v>3.1E-2</v>
      </c>
      <c r="P876" s="55">
        <f t="shared" si="41"/>
        <v>2036.0412500000002</v>
      </c>
      <c r="Q876" s="15">
        <f t="shared" si="42"/>
        <v>23574.481249999997</v>
      </c>
      <c r="R876" s="15">
        <f t="shared" si="43"/>
        <v>28968.518750000003</v>
      </c>
      <c r="X876" s="7"/>
    </row>
    <row r="877" spans="1:24" ht="13.8" x14ac:dyDescent="0.3">
      <c r="A877" s="46">
        <v>81804118</v>
      </c>
      <c r="B877" s="47" t="s">
        <v>16</v>
      </c>
      <c r="C877" s="47" t="s">
        <v>17</v>
      </c>
      <c r="D877" s="47" t="s">
        <v>555</v>
      </c>
      <c r="E877" s="47" t="s">
        <v>245</v>
      </c>
      <c r="F877" s="47" t="s">
        <v>48</v>
      </c>
      <c r="G877" s="47" t="s">
        <v>71</v>
      </c>
      <c r="H877" s="46">
        <v>81804118</v>
      </c>
      <c r="I877" s="48">
        <v>39173</v>
      </c>
      <c r="J877" s="47" t="s">
        <v>638</v>
      </c>
      <c r="K877" s="46">
        <v>0</v>
      </c>
      <c r="L877" s="50">
        <v>51922.34</v>
      </c>
      <c r="M877" s="50">
        <v>17131.04</v>
      </c>
      <c r="N877" s="50">
        <v>34791.300000000003</v>
      </c>
      <c r="O877" s="14">
        <v>3.1E-2</v>
      </c>
      <c r="P877" s="55">
        <f t="shared" si="41"/>
        <v>2011.990675</v>
      </c>
      <c r="Q877" s="15">
        <f t="shared" si="42"/>
        <v>19143.030675000002</v>
      </c>
      <c r="R877" s="15">
        <f t="shared" si="43"/>
        <v>32779.309324999995</v>
      </c>
      <c r="X877" s="7"/>
    </row>
    <row r="878" spans="1:24" ht="13.8" x14ac:dyDescent="0.3">
      <c r="A878" s="46">
        <v>86310488</v>
      </c>
      <c r="B878" s="47" t="s">
        <v>16</v>
      </c>
      <c r="C878" s="47" t="s">
        <v>17</v>
      </c>
      <c r="D878" s="47" t="s">
        <v>555</v>
      </c>
      <c r="E878" s="47" t="s">
        <v>245</v>
      </c>
      <c r="F878" s="47" t="s">
        <v>48</v>
      </c>
      <c r="G878" s="47" t="s">
        <v>71</v>
      </c>
      <c r="H878" s="46">
        <v>86310488</v>
      </c>
      <c r="I878" s="48">
        <v>39234</v>
      </c>
      <c r="J878" s="47" t="s">
        <v>638</v>
      </c>
      <c r="K878" s="46">
        <v>1</v>
      </c>
      <c r="L878" s="50">
        <v>126213.68</v>
      </c>
      <c r="M878" s="50">
        <v>41642.410000000003</v>
      </c>
      <c r="N878" s="50">
        <v>84571.27</v>
      </c>
      <c r="O878" s="14">
        <v>3.1E-2</v>
      </c>
      <c r="P878" s="55">
        <f t="shared" si="41"/>
        <v>4890.7800999999999</v>
      </c>
      <c r="Q878" s="15">
        <f t="shared" si="42"/>
        <v>46533.190100000007</v>
      </c>
      <c r="R878" s="15">
        <f t="shared" si="43"/>
        <v>79680.489899999986</v>
      </c>
      <c r="X878" s="7"/>
    </row>
    <row r="879" spans="1:24" ht="13.8" x14ac:dyDescent="0.3">
      <c r="A879" s="46">
        <v>52794</v>
      </c>
      <c r="B879" s="47" t="s">
        <v>16</v>
      </c>
      <c r="C879" s="47" t="s">
        <v>17</v>
      </c>
      <c r="D879" s="47" t="s">
        <v>562</v>
      </c>
      <c r="E879" s="47" t="s">
        <v>274</v>
      </c>
      <c r="F879" s="47" t="s">
        <v>48</v>
      </c>
      <c r="G879" s="47" t="s">
        <v>71</v>
      </c>
      <c r="H879" s="46">
        <v>52794</v>
      </c>
      <c r="I879" s="48">
        <v>27211</v>
      </c>
      <c r="J879" s="47" t="s">
        <v>638</v>
      </c>
      <c r="K879" s="46">
        <v>11</v>
      </c>
      <c r="L879" s="50">
        <v>44241.05</v>
      </c>
      <c r="M879" s="50">
        <v>44241.05</v>
      </c>
      <c r="N879" s="50">
        <v>0</v>
      </c>
      <c r="O879" s="14">
        <v>3.1E-2</v>
      </c>
      <c r="P879" s="55">
        <f t="shared" si="41"/>
        <v>1714.3406875000001</v>
      </c>
      <c r="Q879" s="15">
        <f t="shared" si="42"/>
        <v>45955.390687500003</v>
      </c>
      <c r="R879" s="15">
        <f t="shared" si="43"/>
        <v>-1714.3406875000001</v>
      </c>
      <c r="X879" s="7"/>
    </row>
    <row r="880" spans="1:24" ht="13.8" x14ac:dyDescent="0.3">
      <c r="A880" s="46">
        <v>52806</v>
      </c>
      <c r="B880" s="47" t="s">
        <v>16</v>
      </c>
      <c r="C880" s="47" t="s">
        <v>17</v>
      </c>
      <c r="D880" s="47" t="s">
        <v>562</v>
      </c>
      <c r="E880" s="47" t="s">
        <v>275</v>
      </c>
      <c r="F880" s="47" t="s">
        <v>48</v>
      </c>
      <c r="G880" s="47" t="s">
        <v>71</v>
      </c>
      <c r="H880" s="46">
        <v>52806</v>
      </c>
      <c r="I880" s="48">
        <v>27211</v>
      </c>
      <c r="J880" s="47" t="s">
        <v>638</v>
      </c>
      <c r="K880" s="46">
        <v>0</v>
      </c>
      <c r="L880" s="50">
        <v>108314.04</v>
      </c>
      <c r="M880" s="50">
        <v>108314.04</v>
      </c>
      <c r="N880" s="50">
        <v>0</v>
      </c>
      <c r="O880" s="14">
        <v>3.1E-2</v>
      </c>
      <c r="P880" s="55">
        <f t="shared" si="41"/>
        <v>4197.1690499999995</v>
      </c>
      <c r="Q880" s="15">
        <f t="shared" si="42"/>
        <v>112511.20904999999</v>
      </c>
      <c r="R880" s="15">
        <f t="shared" si="43"/>
        <v>-4197.1690499999968</v>
      </c>
      <c r="X880" s="7"/>
    </row>
    <row r="881" spans="1:24" ht="13.8" x14ac:dyDescent="0.3">
      <c r="A881" s="46">
        <v>640944980</v>
      </c>
      <c r="B881" s="47" t="s">
        <v>16</v>
      </c>
      <c r="C881" s="47" t="s">
        <v>17</v>
      </c>
      <c r="D881" s="47" t="s">
        <v>562</v>
      </c>
      <c r="E881" s="47" t="s">
        <v>275</v>
      </c>
      <c r="F881" s="47" t="s">
        <v>48</v>
      </c>
      <c r="G881" s="47" t="s">
        <v>71</v>
      </c>
      <c r="H881" s="46">
        <v>640944980</v>
      </c>
      <c r="I881" s="48">
        <v>41306</v>
      </c>
      <c r="J881" s="47" t="s">
        <v>638</v>
      </c>
      <c r="K881" s="46">
        <v>0</v>
      </c>
      <c r="L881" s="50">
        <v>-59.1</v>
      </c>
      <c r="M881" s="50">
        <v>-5.32</v>
      </c>
      <c r="N881" s="50">
        <v>-53.78</v>
      </c>
      <c r="O881" s="14">
        <v>3.1E-2</v>
      </c>
      <c r="P881" s="55">
        <f t="shared" si="41"/>
        <v>-2.2901250000000002</v>
      </c>
      <c r="Q881" s="15">
        <f t="shared" si="42"/>
        <v>-7.610125</v>
      </c>
      <c r="R881" s="15">
        <f t="shared" si="43"/>
        <v>-51.489874999999998</v>
      </c>
      <c r="X881" s="7"/>
    </row>
    <row r="882" spans="1:24" ht="13.8" x14ac:dyDescent="0.3">
      <c r="A882" s="46">
        <v>86567787</v>
      </c>
      <c r="B882" s="47" t="s">
        <v>16</v>
      </c>
      <c r="C882" s="47" t="s">
        <v>17</v>
      </c>
      <c r="D882" s="47" t="s">
        <v>563</v>
      </c>
      <c r="E882" s="47" t="s">
        <v>453</v>
      </c>
      <c r="F882" s="47" t="s">
        <v>48</v>
      </c>
      <c r="G882" s="47" t="s">
        <v>71</v>
      </c>
      <c r="H882" s="46">
        <v>86567787</v>
      </c>
      <c r="I882" s="48">
        <v>27211</v>
      </c>
      <c r="J882" s="47" t="s">
        <v>638</v>
      </c>
      <c r="K882" s="46">
        <v>0</v>
      </c>
      <c r="L882" s="50">
        <v>0</v>
      </c>
      <c r="M882" s="50">
        <v>0</v>
      </c>
      <c r="N882" s="50">
        <v>0</v>
      </c>
      <c r="O882" s="14">
        <v>3.1E-2</v>
      </c>
      <c r="P882" s="55">
        <f t="shared" si="41"/>
        <v>0</v>
      </c>
      <c r="Q882" s="15">
        <f t="shared" si="42"/>
        <v>0</v>
      </c>
      <c r="R882" s="15">
        <f t="shared" si="43"/>
        <v>0</v>
      </c>
      <c r="X882" s="7"/>
    </row>
    <row r="883" spans="1:24" ht="13.8" x14ac:dyDescent="0.3">
      <c r="A883" s="46">
        <v>94915643</v>
      </c>
      <c r="B883" s="47" t="s">
        <v>16</v>
      </c>
      <c r="C883" s="47" t="s">
        <v>17</v>
      </c>
      <c r="D883" s="47" t="s">
        <v>563</v>
      </c>
      <c r="E883" s="47" t="s">
        <v>453</v>
      </c>
      <c r="F883" s="47" t="s">
        <v>48</v>
      </c>
      <c r="G883" s="47" t="s">
        <v>71</v>
      </c>
      <c r="H883" s="46">
        <v>94915643</v>
      </c>
      <c r="I883" s="48">
        <v>39692</v>
      </c>
      <c r="J883" s="47" t="s">
        <v>638</v>
      </c>
      <c r="K883" s="46">
        <v>1</v>
      </c>
      <c r="L883" s="50">
        <v>21518.33</v>
      </c>
      <c r="M883" s="50">
        <v>6239.1</v>
      </c>
      <c r="N883" s="50">
        <v>15279.23</v>
      </c>
      <c r="O883" s="14">
        <v>3.1E-2</v>
      </c>
      <c r="P883" s="55">
        <f t="shared" si="41"/>
        <v>833.83528750000005</v>
      </c>
      <c r="Q883" s="15">
        <f t="shared" si="42"/>
        <v>7072.9352875000004</v>
      </c>
      <c r="R883" s="15">
        <f t="shared" si="43"/>
        <v>14445.394712500001</v>
      </c>
      <c r="X883" s="7"/>
    </row>
    <row r="884" spans="1:24" ht="13.8" x14ac:dyDescent="0.3">
      <c r="A884" s="46">
        <v>53127</v>
      </c>
      <c r="B884" s="47" t="s">
        <v>16</v>
      </c>
      <c r="C884" s="47" t="s">
        <v>17</v>
      </c>
      <c r="D884" s="47" t="s">
        <v>563</v>
      </c>
      <c r="E884" s="47" t="s">
        <v>292</v>
      </c>
      <c r="F884" s="47" t="s">
        <v>48</v>
      </c>
      <c r="G884" s="47" t="s">
        <v>71</v>
      </c>
      <c r="H884" s="46">
        <v>53127</v>
      </c>
      <c r="I884" s="48">
        <v>27211</v>
      </c>
      <c r="J884" s="47" t="s">
        <v>638</v>
      </c>
      <c r="K884" s="46">
        <v>12</v>
      </c>
      <c r="L884" s="50">
        <v>22042.799999999999</v>
      </c>
      <c r="M884" s="50">
        <v>22042.799999999999</v>
      </c>
      <c r="N884" s="50">
        <v>0</v>
      </c>
      <c r="O884" s="14">
        <v>3.1E-2</v>
      </c>
      <c r="P884" s="55">
        <f t="shared" si="41"/>
        <v>854.1585</v>
      </c>
      <c r="Q884" s="15">
        <f t="shared" si="42"/>
        <v>22896.958500000001</v>
      </c>
      <c r="R884" s="15">
        <f t="shared" si="43"/>
        <v>-854.15850000000137</v>
      </c>
      <c r="X884" s="7"/>
    </row>
    <row r="885" spans="1:24" ht="13.8" x14ac:dyDescent="0.3">
      <c r="A885" s="46">
        <v>53145</v>
      </c>
      <c r="B885" s="47" t="s">
        <v>16</v>
      </c>
      <c r="C885" s="47" t="s">
        <v>17</v>
      </c>
      <c r="D885" s="47" t="s">
        <v>563</v>
      </c>
      <c r="E885" s="47" t="s">
        <v>293</v>
      </c>
      <c r="F885" s="47" t="s">
        <v>48</v>
      </c>
      <c r="G885" s="47" t="s">
        <v>71</v>
      </c>
      <c r="H885" s="46">
        <v>53145</v>
      </c>
      <c r="I885" s="48">
        <v>27211</v>
      </c>
      <c r="J885" s="47" t="s">
        <v>638</v>
      </c>
      <c r="K885" s="46">
        <v>8</v>
      </c>
      <c r="L885" s="50">
        <v>26671.8</v>
      </c>
      <c r="M885" s="50">
        <v>26671.8</v>
      </c>
      <c r="N885" s="50">
        <v>0</v>
      </c>
      <c r="O885" s="14">
        <v>3.1E-2</v>
      </c>
      <c r="P885" s="55">
        <f t="shared" si="41"/>
        <v>1033.53225</v>
      </c>
      <c r="Q885" s="15">
        <f t="shared" si="42"/>
        <v>27705.332249999999</v>
      </c>
      <c r="R885" s="15">
        <f t="shared" si="43"/>
        <v>-1033.5322500000002</v>
      </c>
      <c r="X885" s="7"/>
    </row>
    <row r="886" spans="1:24" ht="13.8" x14ac:dyDescent="0.3">
      <c r="A886" s="46">
        <v>626671163</v>
      </c>
      <c r="B886" s="47" t="s">
        <v>16</v>
      </c>
      <c r="C886" s="47" t="s">
        <v>17</v>
      </c>
      <c r="D886" s="47" t="s">
        <v>563</v>
      </c>
      <c r="E886" s="47" t="s">
        <v>293</v>
      </c>
      <c r="F886" s="47" t="s">
        <v>48</v>
      </c>
      <c r="G886" s="47" t="s">
        <v>71</v>
      </c>
      <c r="H886" s="46">
        <v>626671163</v>
      </c>
      <c r="I886" s="48">
        <v>40422</v>
      </c>
      <c r="J886" s="47" t="s">
        <v>638</v>
      </c>
      <c r="K886" s="46">
        <v>1</v>
      </c>
      <c r="L886" s="50">
        <v>23009.66</v>
      </c>
      <c r="M886" s="50">
        <v>4831.09</v>
      </c>
      <c r="N886" s="50">
        <v>18178.57</v>
      </c>
      <c r="O886" s="14">
        <v>3.1E-2</v>
      </c>
      <c r="P886" s="55">
        <f t="shared" si="41"/>
        <v>891.624325</v>
      </c>
      <c r="Q886" s="15">
        <f t="shared" si="42"/>
        <v>5722.7143249999999</v>
      </c>
      <c r="R886" s="15">
        <f t="shared" si="43"/>
        <v>17286.945674999999</v>
      </c>
      <c r="X886" s="7"/>
    </row>
    <row r="887" spans="1:24" ht="13.8" x14ac:dyDescent="0.3">
      <c r="A887" s="46">
        <v>626671198</v>
      </c>
      <c r="B887" s="47" t="s">
        <v>16</v>
      </c>
      <c r="C887" s="47" t="s">
        <v>17</v>
      </c>
      <c r="D887" s="47" t="s">
        <v>563</v>
      </c>
      <c r="E887" s="47" t="s">
        <v>293</v>
      </c>
      <c r="F887" s="47" t="s">
        <v>48</v>
      </c>
      <c r="G887" s="47" t="s">
        <v>71</v>
      </c>
      <c r="H887" s="46">
        <v>626671198</v>
      </c>
      <c r="I887" s="48">
        <v>39904</v>
      </c>
      <c r="J887" s="47" t="s">
        <v>638</v>
      </c>
      <c r="K887" s="46">
        <v>1</v>
      </c>
      <c r="L887" s="50">
        <v>96215</v>
      </c>
      <c r="M887" s="50">
        <v>24049.07</v>
      </c>
      <c r="N887" s="50">
        <v>72165.929999999993</v>
      </c>
      <c r="O887" s="14">
        <v>3.1E-2</v>
      </c>
      <c r="P887" s="55">
        <f t="shared" si="41"/>
        <v>3728.3312500000002</v>
      </c>
      <c r="Q887" s="15">
        <f t="shared" si="42"/>
        <v>27777.401249999999</v>
      </c>
      <c r="R887" s="15">
        <f t="shared" si="43"/>
        <v>68437.598750000005</v>
      </c>
      <c r="X887" s="7"/>
    </row>
    <row r="888" spans="1:24" ht="13.8" x14ac:dyDescent="0.3">
      <c r="A888" s="46">
        <v>646577853</v>
      </c>
      <c r="B888" s="47" t="s">
        <v>16</v>
      </c>
      <c r="C888" s="47" t="s">
        <v>17</v>
      </c>
      <c r="D888" s="47" t="s">
        <v>563</v>
      </c>
      <c r="E888" s="47" t="s">
        <v>293</v>
      </c>
      <c r="F888" s="47" t="s">
        <v>48</v>
      </c>
      <c r="G888" s="47" t="s">
        <v>71</v>
      </c>
      <c r="H888" s="46">
        <v>646577853</v>
      </c>
      <c r="I888" s="48">
        <v>40452</v>
      </c>
      <c r="J888" s="47" t="s">
        <v>638</v>
      </c>
      <c r="K888" s="46">
        <v>1</v>
      </c>
      <c r="L888" s="50">
        <v>27961.4</v>
      </c>
      <c r="M888" s="50">
        <v>5870.75</v>
      </c>
      <c r="N888" s="50">
        <v>22090.65</v>
      </c>
      <c r="O888" s="14">
        <v>3.1E-2</v>
      </c>
      <c r="P888" s="55">
        <f t="shared" si="41"/>
        <v>1083.50425</v>
      </c>
      <c r="Q888" s="15">
        <f t="shared" si="42"/>
        <v>6954.25425</v>
      </c>
      <c r="R888" s="15">
        <f t="shared" si="43"/>
        <v>21007.145750000003</v>
      </c>
      <c r="X888" s="7"/>
    </row>
    <row r="889" spans="1:24" ht="13.8" x14ac:dyDescent="0.3">
      <c r="A889" s="46">
        <v>53154</v>
      </c>
      <c r="B889" s="47" t="s">
        <v>16</v>
      </c>
      <c r="C889" s="47" t="s">
        <v>17</v>
      </c>
      <c r="D889" s="47" t="s">
        <v>563</v>
      </c>
      <c r="E889" s="47" t="s">
        <v>294</v>
      </c>
      <c r="F889" s="47" t="s">
        <v>48</v>
      </c>
      <c r="G889" s="47" t="s">
        <v>71</v>
      </c>
      <c r="H889" s="46">
        <v>53154</v>
      </c>
      <c r="I889" s="48">
        <v>27211</v>
      </c>
      <c r="J889" s="47" t="s">
        <v>638</v>
      </c>
      <c r="K889" s="46">
        <v>0</v>
      </c>
      <c r="L889" s="50">
        <v>0</v>
      </c>
      <c r="M889" s="50">
        <v>0</v>
      </c>
      <c r="N889" s="50">
        <v>0</v>
      </c>
      <c r="O889" s="14">
        <v>3.1E-2</v>
      </c>
      <c r="P889" s="55">
        <f t="shared" si="41"/>
        <v>0</v>
      </c>
      <c r="Q889" s="15">
        <f t="shared" si="42"/>
        <v>0</v>
      </c>
      <c r="R889" s="15">
        <f t="shared" si="43"/>
        <v>0</v>
      </c>
      <c r="X889" s="7"/>
    </row>
    <row r="890" spans="1:24" ht="13.8" x14ac:dyDescent="0.3">
      <c r="A890" s="46">
        <v>53161</v>
      </c>
      <c r="B890" s="47" t="s">
        <v>16</v>
      </c>
      <c r="C890" s="47" t="s">
        <v>17</v>
      </c>
      <c r="D890" s="47" t="s">
        <v>563</v>
      </c>
      <c r="E890" s="47" t="s">
        <v>295</v>
      </c>
      <c r="F890" s="47" t="s">
        <v>48</v>
      </c>
      <c r="G890" s="47" t="s">
        <v>71</v>
      </c>
      <c r="H890" s="46">
        <v>53161</v>
      </c>
      <c r="I890" s="48">
        <v>27211</v>
      </c>
      <c r="J890" s="47" t="s">
        <v>638</v>
      </c>
      <c r="K890" s="46">
        <v>0</v>
      </c>
      <c r="L890" s="50">
        <v>0</v>
      </c>
      <c r="M890" s="50">
        <v>0</v>
      </c>
      <c r="N890" s="50">
        <v>0</v>
      </c>
      <c r="O890" s="14">
        <v>3.1E-2</v>
      </c>
      <c r="P890" s="55">
        <f t="shared" si="41"/>
        <v>0</v>
      </c>
      <c r="Q890" s="15">
        <f t="shared" si="42"/>
        <v>0</v>
      </c>
      <c r="R890" s="15">
        <f t="shared" si="43"/>
        <v>0</v>
      </c>
      <c r="X890" s="7"/>
    </row>
    <row r="891" spans="1:24" ht="13.8" x14ac:dyDescent="0.3">
      <c r="A891" s="46">
        <v>53193</v>
      </c>
      <c r="B891" s="47" t="s">
        <v>16</v>
      </c>
      <c r="C891" s="47" t="s">
        <v>17</v>
      </c>
      <c r="D891" s="47" t="s">
        <v>563</v>
      </c>
      <c r="E891" s="47" t="s">
        <v>299</v>
      </c>
      <c r="F891" s="47" t="s">
        <v>48</v>
      </c>
      <c r="G891" s="47" t="s">
        <v>71</v>
      </c>
      <c r="H891" s="46">
        <v>53193</v>
      </c>
      <c r="I891" s="48">
        <v>27211</v>
      </c>
      <c r="J891" s="47" t="s">
        <v>638</v>
      </c>
      <c r="K891" s="46">
        <v>0</v>
      </c>
      <c r="L891" s="50">
        <v>22042.799999999999</v>
      </c>
      <c r="M891" s="50">
        <v>22042.799999999999</v>
      </c>
      <c r="N891" s="50">
        <v>0</v>
      </c>
      <c r="O891" s="14">
        <v>3.1E-2</v>
      </c>
      <c r="P891" s="55">
        <f t="shared" si="41"/>
        <v>854.1585</v>
      </c>
      <c r="Q891" s="15">
        <f t="shared" si="42"/>
        <v>22896.958500000001</v>
      </c>
      <c r="R891" s="15">
        <f t="shared" si="43"/>
        <v>-854.15850000000137</v>
      </c>
      <c r="X891" s="7"/>
    </row>
    <row r="892" spans="1:24" ht="13.8" x14ac:dyDescent="0.3">
      <c r="A892" s="46">
        <v>86567790</v>
      </c>
      <c r="B892" s="47" t="s">
        <v>16</v>
      </c>
      <c r="C892" s="47" t="s">
        <v>17</v>
      </c>
      <c r="D892" s="47" t="s">
        <v>563</v>
      </c>
      <c r="E892" s="47" t="s">
        <v>454</v>
      </c>
      <c r="F892" s="47" t="s">
        <v>48</v>
      </c>
      <c r="G892" s="47" t="s">
        <v>71</v>
      </c>
      <c r="H892" s="46">
        <v>86567790</v>
      </c>
      <c r="I892" s="48">
        <v>27211</v>
      </c>
      <c r="J892" s="47" t="s">
        <v>638</v>
      </c>
      <c r="K892" s="46">
        <v>0</v>
      </c>
      <c r="L892" s="50">
        <v>0</v>
      </c>
      <c r="M892" s="50">
        <v>0</v>
      </c>
      <c r="N892" s="50">
        <v>0</v>
      </c>
      <c r="O892" s="14">
        <v>3.1E-2</v>
      </c>
      <c r="P892" s="55">
        <f t="shared" si="41"/>
        <v>0</v>
      </c>
      <c r="Q892" s="15">
        <f t="shared" si="42"/>
        <v>0</v>
      </c>
      <c r="R892" s="15">
        <f t="shared" si="43"/>
        <v>0</v>
      </c>
      <c r="X892" s="7"/>
    </row>
    <row r="893" spans="1:24" ht="13.8" x14ac:dyDescent="0.3">
      <c r="A893" s="46">
        <v>94915702</v>
      </c>
      <c r="B893" s="47" t="s">
        <v>16</v>
      </c>
      <c r="C893" s="47" t="s">
        <v>17</v>
      </c>
      <c r="D893" s="47" t="s">
        <v>563</v>
      </c>
      <c r="E893" s="47" t="s">
        <v>454</v>
      </c>
      <c r="F893" s="47" t="s">
        <v>48</v>
      </c>
      <c r="G893" s="47" t="s">
        <v>71</v>
      </c>
      <c r="H893" s="46">
        <v>94915702</v>
      </c>
      <c r="I893" s="48">
        <v>39692</v>
      </c>
      <c r="J893" s="47" t="s">
        <v>638</v>
      </c>
      <c r="K893" s="46">
        <v>1</v>
      </c>
      <c r="L893" s="50">
        <v>56894.879999999997</v>
      </c>
      <c r="M893" s="50">
        <v>16496.310000000001</v>
      </c>
      <c r="N893" s="50">
        <v>40398.57</v>
      </c>
      <c r="O893" s="14">
        <v>3.1E-2</v>
      </c>
      <c r="P893" s="55">
        <f t="shared" si="41"/>
        <v>2204.6766000000002</v>
      </c>
      <c r="Q893" s="15">
        <f t="shared" si="42"/>
        <v>18700.9866</v>
      </c>
      <c r="R893" s="15">
        <f t="shared" si="43"/>
        <v>38193.893400000001</v>
      </c>
      <c r="X893" s="7"/>
    </row>
    <row r="894" spans="1:24" ht="13.8" x14ac:dyDescent="0.3">
      <c r="A894" s="46">
        <v>50690</v>
      </c>
      <c r="B894" s="47" t="s">
        <v>16</v>
      </c>
      <c r="C894" s="47" t="s">
        <v>17</v>
      </c>
      <c r="D894" s="47" t="s">
        <v>564</v>
      </c>
      <c r="E894" s="47" t="s">
        <v>228</v>
      </c>
      <c r="F894" s="47" t="s">
        <v>48</v>
      </c>
      <c r="G894" s="47" t="s">
        <v>71</v>
      </c>
      <c r="H894" s="46">
        <v>50690</v>
      </c>
      <c r="I894" s="48">
        <v>34881</v>
      </c>
      <c r="J894" s="47" t="s">
        <v>638</v>
      </c>
      <c r="K894" s="46">
        <v>0</v>
      </c>
      <c r="L894" s="50">
        <v>-36197.800000000003</v>
      </c>
      <c r="M894" s="50">
        <v>-29314.51</v>
      </c>
      <c r="N894" s="50">
        <v>-6883.29</v>
      </c>
      <c r="O894" s="14">
        <v>3.1E-2</v>
      </c>
      <c r="P894" s="55">
        <f t="shared" si="41"/>
        <v>-1402.6647500000001</v>
      </c>
      <c r="Q894" s="15">
        <f t="shared" si="42"/>
        <v>-30717.174749999998</v>
      </c>
      <c r="R894" s="15">
        <f t="shared" si="43"/>
        <v>-5480.6252500000046</v>
      </c>
      <c r="X894" s="7"/>
    </row>
    <row r="895" spans="1:24" ht="13.8" x14ac:dyDescent="0.3">
      <c r="A895" s="46">
        <v>50691</v>
      </c>
      <c r="B895" s="47" t="s">
        <v>16</v>
      </c>
      <c r="C895" s="47" t="s">
        <v>17</v>
      </c>
      <c r="D895" s="47" t="s">
        <v>564</v>
      </c>
      <c r="E895" s="47" t="s">
        <v>228</v>
      </c>
      <c r="F895" s="47" t="s">
        <v>48</v>
      </c>
      <c r="G895" s="47" t="s">
        <v>71</v>
      </c>
      <c r="H895" s="46">
        <v>50691</v>
      </c>
      <c r="I895" s="48">
        <v>36342</v>
      </c>
      <c r="J895" s="47" t="s">
        <v>638</v>
      </c>
      <c r="K895" s="46">
        <v>0</v>
      </c>
      <c r="L895" s="50">
        <v>0</v>
      </c>
      <c r="M895" s="50">
        <v>0</v>
      </c>
      <c r="N895" s="50">
        <v>0</v>
      </c>
      <c r="O895" s="14">
        <v>3.1E-2</v>
      </c>
      <c r="P895" s="55">
        <f t="shared" si="41"/>
        <v>0</v>
      </c>
      <c r="Q895" s="15">
        <f t="shared" si="42"/>
        <v>0</v>
      </c>
      <c r="R895" s="15">
        <f t="shared" si="43"/>
        <v>0</v>
      </c>
      <c r="X895" s="7"/>
    </row>
    <row r="896" spans="1:24" ht="13.8" x14ac:dyDescent="0.3">
      <c r="A896" s="46">
        <v>52827</v>
      </c>
      <c r="B896" s="47" t="s">
        <v>16</v>
      </c>
      <c r="C896" s="47" t="s">
        <v>17</v>
      </c>
      <c r="D896" s="47" t="s">
        <v>565</v>
      </c>
      <c r="E896" s="47" t="s">
        <v>276</v>
      </c>
      <c r="F896" s="47" t="s">
        <v>48</v>
      </c>
      <c r="G896" s="47" t="s">
        <v>71</v>
      </c>
      <c r="H896" s="46">
        <v>52827</v>
      </c>
      <c r="I896" s="48">
        <v>27211</v>
      </c>
      <c r="J896" s="47" t="s">
        <v>638</v>
      </c>
      <c r="K896" s="46">
        <v>11</v>
      </c>
      <c r="L896" s="50">
        <v>64658.92</v>
      </c>
      <c r="M896" s="50">
        <v>64658.92</v>
      </c>
      <c r="N896" s="50">
        <v>0</v>
      </c>
      <c r="O896" s="14">
        <v>3.1E-2</v>
      </c>
      <c r="P896" s="55">
        <f t="shared" si="41"/>
        <v>2505.5331499999998</v>
      </c>
      <c r="Q896" s="15">
        <f t="shared" si="42"/>
        <v>67164.453150000001</v>
      </c>
      <c r="R896" s="15">
        <f t="shared" si="43"/>
        <v>-2505.5331500000029</v>
      </c>
      <c r="X896" s="7"/>
    </row>
    <row r="897" spans="1:24" ht="13.8" x14ac:dyDescent="0.3">
      <c r="A897" s="46">
        <v>52828</v>
      </c>
      <c r="B897" s="47" t="s">
        <v>16</v>
      </c>
      <c r="C897" s="47" t="s">
        <v>17</v>
      </c>
      <c r="D897" s="47" t="s">
        <v>565</v>
      </c>
      <c r="E897" s="47" t="s">
        <v>276</v>
      </c>
      <c r="F897" s="47" t="s">
        <v>48</v>
      </c>
      <c r="G897" s="47" t="s">
        <v>71</v>
      </c>
      <c r="H897" s="46">
        <v>52828</v>
      </c>
      <c r="I897" s="48">
        <v>29037</v>
      </c>
      <c r="J897" s="47" t="s">
        <v>638</v>
      </c>
      <c r="K897" s="46">
        <v>0</v>
      </c>
      <c r="L897" s="50">
        <v>57339.16</v>
      </c>
      <c r="M897" s="50">
        <v>57339.16</v>
      </c>
      <c r="N897" s="50">
        <v>0</v>
      </c>
      <c r="O897" s="14">
        <v>3.1E-2</v>
      </c>
      <c r="P897" s="55">
        <f t="shared" si="41"/>
        <v>2221.8924500000003</v>
      </c>
      <c r="Q897" s="15">
        <f t="shared" si="42"/>
        <v>59561.052450000003</v>
      </c>
      <c r="R897" s="15">
        <f t="shared" si="43"/>
        <v>-2221.8924499999994</v>
      </c>
      <c r="X897" s="7"/>
    </row>
    <row r="898" spans="1:24" ht="13.8" x14ac:dyDescent="0.3">
      <c r="A898" s="46">
        <v>52975</v>
      </c>
      <c r="B898" s="47" t="s">
        <v>16</v>
      </c>
      <c r="C898" s="47" t="s">
        <v>17</v>
      </c>
      <c r="D898" s="47" t="s">
        <v>566</v>
      </c>
      <c r="E898" s="47" t="s">
        <v>277</v>
      </c>
      <c r="F898" s="47" t="s">
        <v>48</v>
      </c>
      <c r="G898" s="47" t="s">
        <v>71</v>
      </c>
      <c r="H898" s="46">
        <v>52975</v>
      </c>
      <c r="I898" s="48">
        <v>30498</v>
      </c>
      <c r="J898" s="47" t="s">
        <v>638</v>
      </c>
      <c r="K898" s="46">
        <v>0</v>
      </c>
      <c r="L898" s="50">
        <v>37848.01</v>
      </c>
      <c r="M898" s="50">
        <v>37848.01</v>
      </c>
      <c r="N898" s="50">
        <v>0</v>
      </c>
      <c r="O898" s="14">
        <v>3.1E-2</v>
      </c>
      <c r="P898" s="55">
        <f t="shared" si="41"/>
        <v>1466.6103875000001</v>
      </c>
      <c r="Q898" s="15">
        <f t="shared" si="42"/>
        <v>39314.620387499999</v>
      </c>
      <c r="R898" s="15">
        <f t="shared" si="43"/>
        <v>-1466.6103874999972</v>
      </c>
      <c r="X898" s="7"/>
    </row>
    <row r="899" spans="1:24" ht="13.8" x14ac:dyDescent="0.3">
      <c r="A899" s="46">
        <v>52980</v>
      </c>
      <c r="B899" s="47" t="s">
        <v>16</v>
      </c>
      <c r="C899" s="47" t="s">
        <v>17</v>
      </c>
      <c r="D899" s="47" t="s">
        <v>566</v>
      </c>
      <c r="E899" s="47" t="s">
        <v>278</v>
      </c>
      <c r="F899" s="47" t="s">
        <v>48</v>
      </c>
      <c r="G899" s="47" t="s">
        <v>71</v>
      </c>
      <c r="H899" s="46">
        <v>52980</v>
      </c>
      <c r="I899" s="48">
        <v>30498</v>
      </c>
      <c r="J899" s="47" t="s">
        <v>638</v>
      </c>
      <c r="K899" s="46">
        <v>0</v>
      </c>
      <c r="L899" s="50">
        <v>0</v>
      </c>
      <c r="M899" s="50">
        <v>0</v>
      </c>
      <c r="N899" s="50">
        <v>0</v>
      </c>
      <c r="O899" s="14">
        <v>3.1E-2</v>
      </c>
      <c r="P899" s="55">
        <f t="shared" si="41"/>
        <v>0</v>
      </c>
      <c r="Q899" s="15">
        <f t="shared" si="42"/>
        <v>0</v>
      </c>
      <c r="R899" s="15">
        <f t="shared" si="43"/>
        <v>0</v>
      </c>
      <c r="X899" s="7"/>
    </row>
    <row r="900" spans="1:24" ht="13.8" x14ac:dyDescent="0.3">
      <c r="A900" s="46">
        <v>818500</v>
      </c>
      <c r="B900" s="47" t="s">
        <v>24</v>
      </c>
      <c r="C900" s="47" t="s">
        <v>41</v>
      </c>
      <c r="D900" s="47" t="s">
        <v>516</v>
      </c>
      <c r="E900" s="47" t="s">
        <v>70</v>
      </c>
      <c r="F900" s="47" t="s">
        <v>48</v>
      </c>
      <c r="G900" s="47" t="s">
        <v>47</v>
      </c>
      <c r="H900" s="46">
        <v>818500</v>
      </c>
      <c r="I900" s="48">
        <v>33055</v>
      </c>
      <c r="J900" s="47" t="s">
        <v>638</v>
      </c>
      <c r="K900" s="46">
        <v>0</v>
      </c>
      <c r="L900" s="50">
        <v>0</v>
      </c>
      <c r="M900" s="50">
        <v>0</v>
      </c>
      <c r="N900" s="50">
        <v>0</v>
      </c>
      <c r="O900" s="14">
        <v>2.9000000000000001E-2</v>
      </c>
      <c r="P900" s="55">
        <f t="shared" si="41"/>
        <v>0</v>
      </c>
      <c r="Q900" s="15">
        <f t="shared" si="42"/>
        <v>0</v>
      </c>
      <c r="R900" s="15">
        <f t="shared" si="43"/>
        <v>0</v>
      </c>
      <c r="X900" s="7"/>
    </row>
    <row r="901" spans="1:24" ht="13.8" x14ac:dyDescent="0.3">
      <c r="A901" s="46">
        <v>818486</v>
      </c>
      <c r="B901" s="47" t="s">
        <v>24</v>
      </c>
      <c r="C901" s="47" t="s">
        <v>41</v>
      </c>
      <c r="D901" s="47" t="s">
        <v>516</v>
      </c>
      <c r="E901" s="47" t="s">
        <v>70</v>
      </c>
      <c r="F901" s="47" t="s">
        <v>48</v>
      </c>
      <c r="G901" s="47" t="s">
        <v>47</v>
      </c>
      <c r="H901" s="46">
        <v>818486</v>
      </c>
      <c r="I901" s="48">
        <v>31959</v>
      </c>
      <c r="J901" s="47" t="s">
        <v>638</v>
      </c>
      <c r="K901" s="46">
        <v>0</v>
      </c>
      <c r="L901" s="50">
        <v>0</v>
      </c>
      <c r="M901" s="50">
        <v>0</v>
      </c>
      <c r="N901" s="50">
        <v>0</v>
      </c>
      <c r="O901" s="14">
        <v>2.9000000000000001E-2</v>
      </c>
      <c r="P901" s="55">
        <f t="shared" ref="P901:P964" si="44">L901*(O901/12)*15</f>
        <v>0</v>
      </c>
      <c r="Q901" s="15">
        <f t="shared" si="42"/>
        <v>0</v>
      </c>
      <c r="R901" s="15">
        <f t="shared" si="43"/>
        <v>0</v>
      </c>
      <c r="X901" s="7"/>
    </row>
    <row r="902" spans="1:24" ht="13.8" x14ac:dyDescent="0.3">
      <c r="A902" s="46">
        <v>818487</v>
      </c>
      <c r="B902" s="47" t="s">
        <v>24</v>
      </c>
      <c r="C902" s="47" t="s">
        <v>41</v>
      </c>
      <c r="D902" s="47" t="s">
        <v>516</v>
      </c>
      <c r="E902" s="47" t="s">
        <v>70</v>
      </c>
      <c r="F902" s="47" t="s">
        <v>48</v>
      </c>
      <c r="G902" s="47" t="s">
        <v>47</v>
      </c>
      <c r="H902" s="46">
        <v>818487</v>
      </c>
      <c r="I902" s="48">
        <v>32325</v>
      </c>
      <c r="J902" s="47" t="s">
        <v>638</v>
      </c>
      <c r="K902" s="46">
        <v>0</v>
      </c>
      <c r="L902" s="50">
        <v>0</v>
      </c>
      <c r="M902" s="50">
        <v>0</v>
      </c>
      <c r="N902" s="50">
        <v>0</v>
      </c>
      <c r="O902" s="14">
        <v>2.9000000000000001E-2</v>
      </c>
      <c r="P902" s="55">
        <f t="shared" si="44"/>
        <v>0</v>
      </c>
      <c r="Q902" s="15">
        <f t="shared" si="42"/>
        <v>0</v>
      </c>
      <c r="R902" s="15">
        <f t="shared" si="43"/>
        <v>0</v>
      </c>
      <c r="X902" s="7"/>
    </row>
    <row r="903" spans="1:24" ht="13.8" x14ac:dyDescent="0.3">
      <c r="A903" s="46">
        <v>818488</v>
      </c>
      <c r="B903" s="47" t="s">
        <v>24</v>
      </c>
      <c r="C903" s="47" t="s">
        <v>41</v>
      </c>
      <c r="D903" s="47" t="s">
        <v>516</v>
      </c>
      <c r="E903" s="47" t="s">
        <v>70</v>
      </c>
      <c r="F903" s="47" t="s">
        <v>48</v>
      </c>
      <c r="G903" s="47" t="s">
        <v>47</v>
      </c>
      <c r="H903" s="46">
        <v>818488</v>
      </c>
      <c r="I903" s="48">
        <v>32325</v>
      </c>
      <c r="J903" s="47" t="s">
        <v>638</v>
      </c>
      <c r="K903" s="46">
        <v>0</v>
      </c>
      <c r="L903" s="50">
        <v>0</v>
      </c>
      <c r="M903" s="50">
        <v>0</v>
      </c>
      <c r="N903" s="50">
        <v>0</v>
      </c>
      <c r="O903" s="14">
        <v>2.9000000000000001E-2</v>
      </c>
      <c r="P903" s="55">
        <f t="shared" si="44"/>
        <v>0</v>
      </c>
      <c r="Q903" s="15">
        <f t="shared" si="42"/>
        <v>0</v>
      </c>
      <c r="R903" s="15">
        <f t="shared" si="43"/>
        <v>0</v>
      </c>
      <c r="X903" s="7"/>
    </row>
    <row r="904" spans="1:24" ht="13.8" x14ac:dyDescent="0.3">
      <c r="A904" s="46">
        <v>818489</v>
      </c>
      <c r="B904" s="47" t="s">
        <v>24</v>
      </c>
      <c r="C904" s="47" t="s">
        <v>41</v>
      </c>
      <c r="D904" s="47" t="s">
        <v>516</v>
      </c>
      <c r="E904" s="47" t="s">
        <v>70</v>
      </c>
      <c r="F904" s="47" t="s">
        <v>48</v>
      </c>
      <c r="G904" s="47" t="s">
        <v>47</v>
      </c>
      <c r="H904" s="46">
        <v>818489</v>
      </c>
      <c r="I904" s="48">
        <v>32325</v>
      </c>
      <c r="J904" s="47" t="s">
        <v>638</v>
      </c>
      <c r="K904" s="46">
        <v>0</v>
      </c>
      <c r="L904" s="50">
        <v>0</v>
      </c>
      <c r="M904" s="50">
        <v>0</v>
      </c>
      <c r="N904" s="50">
        <v>0</v>
      </c>
      <c r="O904" s="14">
        <v>2.9000000000000001E-2</v>
      </c>
      <c r="P904" s="55">
        <f t="shared" si="44"/>
        <v>0</v>
      </c>
      <c r="Q904" s="15">
        <f t="shared" si="42"/>
        <v>0</v>
      </c>
      <c r="R904" s="15">
        <f t="shared" si="43"/>
        <v>0</v>
      </c>
      <c r="X904" s="7"/>
    </row>
    <row r="905" spans="1:24" ht="13.8" x14ac:dyDescent="0.3">
      <c r="A905" s="46">
        <v>818490</v>
      </c>
      <c r="B905" s="47" t="s">
        <v>24</v>
      </c>
      <c r="C905" s="47" t="s">
        <v>41</v>
      </c>
      <c r="D905" s="47" t="s">
        <v>516</v>
      </c>
      <c r="E905" s="47" t="s">
        <v>70</v>
      </c>
      <c r="F905" s="47" t="s">
        <v>48</v>
      </c>
      <c r="G905" s="47" t="s">
        <v>47</v>
      </c>
      <c r="H905" s="46">
        <v>818490</v>
      </c>
      <c r="I905" s="48">
        <v>33055</v>
      </c>
      <c r="J905" s="47" t="s">
        <v>638</v>
      </c>
      <c r="K905" s="46">
        <v>0</v>
      </c>
      <c r="L905" s="50">
        <v>0</v>
      </c>
      <c r="M905" s="50">
        <v>0</v>
      </c>
      <c r="N905" s="50">
        <v>0</v>
      </c>
      <c r="O905" s="14">
        <v>2.9000000000000001E-2</v>
      </c>
      <c r="P905" s="55">
        <f t="shared" si="44"/>
        <v>0</v>
      </c>
      <c r="Q905" s="15">
        <f t="shared" si="42"/>
        <v>0</v>
      </c>
      <c r="R905" s="15">
        <f t="shared" si="43"/>
        <v>0</v>
      </c>
      <c r="X905" s="7"/>
    </row>
    <row r="906" spans="1:24" ht="13.8" x14ac:dyDescent="0.3">
      <c r="A906" s="46">
        <v>818491</v>
      </c>
      <c r="B906" s="47" t="s">
        <v>24</v>
      </c>
      <c r="C906" s="47" t="s">
        <v>41</v>
      </c>
      <c r="D906" s="47" t="s">
        <v>516</v>
      </c>
      <c r="E906" s="47" t="s">
        <v>70</v>
      </c>
      <c r="F906" s="47" t="s">
        <v>48</v>
      </c>
      <c r="G906" s="47" t="s">
        <v>47</v>
      </c>
      <c r="H906" s="46">
        <v>818491</v>
      </c>
      <c r="I906" s="48">
        <v>33055</v>
      </c>
      <c r="J906" s="47" t="s">
        <v>638</v>
      </c>
      <c r="K906" s="46">
        <v>0</v>
      </c>
      <c r="L906" s="50">
        <v>0</v>
      </c>
      <c r="M906" s="50">
        <v>0</v>
      </c>
      <c r="N906" s="50">
        <v>0</v>
      </c>
      <c r="O906" s="14">
        <v>2.9000000000000001E-2</v>
      </c>
      <c r="P906" s="55">
        <f t="shared" si="44"/>
        <v>0</v>
      </c>
      <c r="Q906" s="15">
        <f t="shared" si="42"/>
        <v>0</v>
      </c>
      <c r="R906" s="15">
        <f t="shared" si="43"/>
        <v>0</v>
      </c>
      <c r="X906" s="7"/>
    </row>
    <row r="907" spans="1:24" ht="13.8" x14ac:dyDescent="0.3">
      <c r="A907" s="46">
        <v>818492</v>
      </c>
      <c r="B907" s="47" t="s">
        <v>24</v>
      </c>
      <c r="C907" s="47" t="s">
        <v>41</v>
      </c>
      <c r="D907" s="47" t="s">
        <v>516</v>
      </c>
      <c r="E907" s="47" t="s">
        <v>70</v>
      </c>
      <c r="F907" s="47" t="s">
        <v>48</v>
      </c>
      <c r="G907" s="47" t="s">
        <v>47</v>
      </c>
      <c r="H907" s="46">
        <v>818492</v>
      </c>
      <c r="I907" s="48">
        <v>33055</v>
      </c>
      <c r="J907" s="47" t="s">
        <v>638</v>
      </c>
      <c r="K907" s="46">
        <v>0</v>
      </c>
      <c r="L907" s="50">
        <v>0</v>
      </c>
      <c r="M907" s="50">
        <v>0</v>
      </c>
      <c r="N907" s="50">
        <v>0</v>
      </c>
      <c r="O907" s="14">
        <v>2.9000000000000001E-2</v>
      </c>
      <c r="P907" s="55">
        <f t="shared" si="44"/>
        <v>0</v>
      </c>
      <c r="Q907" s="15">
        <f t="shared" si="42"/>
        <v>0</v>
      </c>
      <c r="R907" s="15">
        <f t="shared" si="43"/>
        <v>0</v>
      </c>
      <c r="X907" s="7"/>
    </row>
    <row r="908" spans="1:24" ht="13.8" x14ac:dyDescent="0.3">
      <c r="A908" s="46">
        <v>818493</v>
      </c>
      <c r="B908" s="47" t="s">
        <v>24</v>
      </c>
      <c r="C908" s="47" t="s">
        <v>41</v>
      </c>
      <c r="D908" s="47" t="s">
        <v>516</v>
      </c>
      <c r="E908" s="47" t="s">
        <v>70</v>
      </c>
      <c r="F908" s="47" t="s">
        <v>48</v>
      </c>
      <c r="G908" s="47" t="s">
        <v>47</v>
      </c>
      <c r="H908" s="46">
        <v>818493</v>
      </c>
      <c r="I908" s="48">
        <v>33055</v>
      </c>
      <c r="J908" s="47" t="s">
        <v>638</v>
      </c>
      <c r="K908" s="46">
        <v>0</v>
      </c>
      <c r="L908" s="50">
        <v>0</v>
      </c>
      <c r="M908" s="50">
        <v>0</v>
      </c>
      <c r="N908" s="50">
        <v>0</v>
      </c>
      <c r="O908" s="14">
        <v>2.9000000000000001E-2</v>
      </c>
      <c r="P908" s="55">
        <f t="shared" si="44"/>
        <v>0</v>
      </c>
      <c r="Q908" s="15">
        <f t="shared" si="42"/>
        <v>0</v>
      </c>
      <c r="R908" s="15">
        <f t="shared" si="43"/>
        <v>0</v>
      </c>
      <c r="X908" s="7"/>
    </row>
    <row r="909" spans="1:24" ht="13.8" x14ac:dyDescent="0.3">
      <c r="A909" s="46">
        <v>818494</v>
      </c>
      <c r="B909" s="47" t="s">
        <v>24</v>
      </c>
      <c r="C909" s="47" t="s">
        <v>41</v>
      </c>
      <c r="D909" s="47" t="s">
        <v>516</v>
      </c>
      <c r="E909" s="47" t="s">
        <v>70</v>
      </c>
      <c r="F909" s="47" t="s">
        <v>48</v>
      </c>
      <c r="G909" s="47" t="s">
        <v>47</v>
      </c>
      <c r="H909" s="46">
        <v>818494</v>
      </c>
      <c r="I909" s="48">
        <v>33055</v>
      </c>
      <c r="J909" s="47" t="s">
        <v>638</v>
      </c>
      <c r="K909" s="46">
        <v>0</v>
      </c>
      <c r="L909" s="50">
        <v>0</v>
      </c>
      <c r="M909" s="50">
        <v>0</v>
      </c>
      <c r="N909" s="50">
        <v>0</v>
      </c>
      <c r="O909" s="14">
        <v>2.9000000000000001E-2</v>
      </c>
      <c r="P909" s="55">
        <f t="shared" si="44"/>
        <v>0</v>
      </c>
      <c r="Q909" s="15">
        <f t="shared" si="42"/>
        <v>0</v>
      </c>
      <c r="R909" s="15">
        <f t="shared" si="43"/>
        <v>0</v>
      </c>
      <c r="X909" s="7"/>
    </row>
    <row r="910" spans="1:24" ht="13.8" x14ac:dyDescent="0.3">
      <c r="A910" s="46">
        <v>818495</v>
      </c>
      <c r="B910" s="47" t="s">
        <v>24</v>
      </c>
      <c r="C910" s="47" t="s">
        <v>41</v>
      </c>
      <c r="D910" s="47" t="s">
        <v>516</v>
      </c>
      <c r="E910" s="47" t="s">
        <v>70</v>
      </c>
      <c r="F910" s="47" t="s">
        <v>48</v>
      </c>
      <c r="G910" s="47" t="s">
        <v>47</v>
      </c>
      <c r="H910" s="46">
        <v>818495</v>
      </c>
      <c r="I910" s="48">
        <v>33055</v>
      </c>
      <c r="J910" s="47" t="s">
        <v>638</v>
      </c>
      <c r="K910" s="46">
        <v>0</v>
      </c>
      <c r="L910" s="50">
        <v>0</v>
      </c>
      <c r="M910" s="50">
        <v>0</v>
      </c>
      <c r="N910" s="50">
        <v>0</v>
      </c>
      <c r="O910" s="14">
        <v>2.9000000000000001E-2</v>
      </c>
      <c r="P910" s="55">
        <f t="shared" si="44"/>
        <v>0</v>
      </c>
      <c r="Q910" s="15">
        <f t="shared" si="42"/>
        <v>0</v>
      </c>
      <c r="R910" s="15">
        <f t="shared" si="43"/>
        <v>0</v>
      </c>
      <c r="X910" s="7"/>
    </row>
    <row r="911" spans="1:24" ht="13.8" x14ac:dyDescent="0.3">
      <c r="A911" s="46">
        <v>818496</v>
      </c>
      <c r="B911" s="47" t="s">
        <v>24</v>
      </c>
      <c r="C911" s="47" t="s">
        <v>41</v>
      </c>
      <c r="D911" s="47" t="s">
        <v>516</v>
      </c>
      <c r="E911" s="47" t="s">
        <v>70</v>
      </c>
      <c r="F911" s="47" t="s">
        <v>48</v>
      </c>
      <c r="G911" s="47" t="s">
        <v>47</v>
      </c>
      <c r="H911" s="46">
        <v>818496</v>
      </c>
      <c r="I911" s="48">
        <v>33055</v>
      </c>
      <c r="J911" s="47" t="s">
        <v>638</v>
      </c>
      <c r="K911" s="46">
        <v>0</v>
      </c>
      <c r="L911" s="50">
        <v>0</v>
      </c>
      <c r="M911" s="50">
        <v>0</v>
      </c>
      <c r="N911" s="50">
        <v>0</v>
      </c>
      <c r="O911" s="14">
        <v>2.9000000000000001E-2</v>
      </c>
      <c r="P911" s="55">
        <f t="shared" si="44"/>
        <v>0</v>
      </c>
      <c r="Q911" s="15">
        <f t="shared" si="42"/>
        <v>0</v>
      </c>
      <c r="R911" s="15">
        <f t="shared" si="43"/>
        <v>0</v>
      </c>
      <c r="X911" s="7"/>
    </row>
    <row r="912" spans="1:24" ht="13.8" x14ac:dyDescent="0.3">
      <c r="A912" s="46">
        <v>818497</v>
      </c>
      <c r="B912" s="47" t="s">
        <v>24</v>
      </c>
      <c r="C912" s="47" t="s">
        <v>41</v>
      </c>
      <c r="D912" s="47" t="s">
        <v>516</v>
      </c>
      <c r="E912" s="47" t="s">
        <v>70</v>
      </c>
      <c r="F912" s="47" t="s">
        <v>48</v>
      </c>
      <c r="G912" s="47" t="s">
        <v>47</v>
      </c>
      <c r="H912" s="46">
        <v>818497</v>
      </c>
      <c r="I912" s="48">
        <v>33055</v>
      </c>
      <c r="J912" s="47" t="s">
        <v>638</v>
      </c>
      <c r="K912" s="46">
        <v>0</v>
      </c>
      <c r="L912" s="50">
        <v>0</v>
      </c>
      <c r="M912" s="50">
        <v>0</v>
      </c>
      <c r="N912" s="50">
        <v>0</v>
      </c>
      <c r="O912" s="14">
        <v>2.9000000000000001E-2</v>
      </c>
      <c r="P912" s="55">
        <f t="shared" si="44"/>
        <v>0</v>
      </c>
      <c r="Q912" s="15">
        <f t="shared" si="42"/>
        <v>0</v>
      </c>
      <c r="R912" s="15">
        <f t="shared" si="43"/>
        <v>0</v>
      </c>
      <c r="X912" s="7"/>
    </row>
    <row r="913" spans="1:24" ht="13.8" x14ac:dyDescent="0.3">
      <c r="A913" s="46">
        <v>818498</v>
      </c>
      <c r="B913" s="47" t="s">
        <v>24</v>
      </c>
      <c r="C913" s="47" t="s">
        <v>41</v>
      </c>
      <c r="D913" s="47" t="s">
        <v>516</v>
      </c>
      <c r="E913" s="47" t="s">
        <v>70</v>
      </c>
      <c r="F913" s="47" t="s">
        <v>48</v>
      </c>
      <c r="G913" s="47" t="s">
        <v>47</v>
      </c>
      <c r="H913" s="46">
        <v>818498</v>
      </c>
      <c r="I913" s="48">
        <v>33055</v>
      </c>
      <c r="J913" s="47" t="s">
        <v>638</v>
      </c>
      <c r="K913" s="46">
        <v>0</v>
      </c>
      <c r="L913" s="50">
        <v>0</v>
      </c>
      <c r="M913" s="50">
        <v>0</v>
      </c>
      <c r="N913" s="50">
        <v>0</v>
      </c>
      <c r="O913" s="14">
        <v>2.9000000000000001E-2</v>
      </c>
      <c r="P913" s="55">
        <f t="shared" si="44"/>
        <v>0</v>
      </c>
      <c r="Q913" s="15">
        <f t="shared" si="42"/>
        <v>0</v>
      </c>
      <c r="R913" s="15">
        <f t="shared" si="43"/>
        <v>0</v>
      </c>
      <c r="X913" s="7"/>
    </row>
    <row r="914" spans="1:24" ht="13.8" x14ac:dyDescent="0.3">
      <c r="A914" s="46">
        <v>818499</v>
      </c>
      <c r="B914" s="47" t="s">
        <v>24</v>
      </c>
      <c r="C914" s="47" t="s">
        <v>41</v>
      </c>
      <c r="D914" s="47" t="s">
        <v>516</v>
      </c>
      <c r="E914" s="47" t="s">
        <v>70</v>
      </c>
      <c r="F914" s="47" t="s">
        <v>48</v>
      </c>
      <c r="G914" s="47" t="s">
        <v>47</v>
      </c>
      <c r="H914" s="46">
        <v>818499</v>
      </c>
      <c r="I914" s="48">
        <v>33055</v>
      </c>
      <c r="J914" s="47" t="s">
        <v>638</v>
      </c>
      <c r="K914" s="46">
        <v>0</v>
      </c>
      <c r="L914" s="50">
        <v>0</v>
      </c>
      <c r="M914" s="50">
        <v>0</v>
      </c>
      <c r="N914" s="50">
        <v>0</v>
      </c>
      <c r="O914" s="14">
        <v>2.9000000000000001E-2</v>
      </c>
      <c r="P914" s="55">
        <f t="shared" si="44"/>
        <v>0</v>
      </c>
      <c r="Q914" s="15">
        <f t="shared" si="42"/>
        <v>0</v>
      </c>
      <c r="R914" s="15">
        <f t="shared" si="43"/>
        <v>0</v>
      </c>
      <c r="X914" s="7"/>
    </row>
    <row r="915" spans="1:24" ht="13.8" x14ac:dyDescent="0.3">
      <c r="A915" s="46">
        <v>818501</v>
      </c>
      <c r="B915" s="47" t="s">
        <v>24</v>
      </c>
      <c r="C915" s="47" t="s">
        <v>41</v>
      </c>
      <c r="D915" s="47" t="s">
        <v>516</v>
      </c>
      <c r="E915" s="47" t="s">
        <v>70</v>
      </c>
      <c r="F915" s="47" t="s">
        <v>48</v>
      </c>
      <c r="G915" s="47" t="s">
        <v>47</v>
      </c>
      <c r="H915" s="46">
        <v>818501</v>
      </c>
      <c r="I915" s="48">
        <v>33055</v>
      </c>
      <c r="J915" s="47" t="s">
        <v>638</v>
      </c>
      <c r="K915" s="46">
        <v>0</v>
      </c>
      <c r="L915" s="50">
        <v>0</v>
      </c>
      <c r="M915" s="50">
        <v>0</v>
      </c>
      <c r="N915" s="50">
        <v>0</v>
      </c>
      <c r="O915" s="14">
        <v>2.9000000000000001E-2</v>
      </c>
      <c r="P915" s="55">
        <f t="shared" si="44"/>
        <v>0</v>
      </c>
      <c r="Q915" s="15">
        <f t="shared" si="42"/>
        <v>0</v>
      </c>
      <c r="R915" s="15">
        <f t="shared" si="43"/>
        <v>0</v>
      </c>
      <c r="X915" s="7"/>
    </row>
    <row r="916" spans="1:24" ht="13.8" x14ac:dyDescent="0.3">
      <c r="A916" s="46">
        <v>818502</v>
      </c>
      <c r="B916" s="47" t="s">
        <v>24</v>
      </c>
      <c r="C916" s="47" t="s">
        <v>41</v>
      </c>
      <c r="D916" s="47" t="s">
        <v>516</v>
      </c>
      <c r="E916" s="47" t="s">
        <v>70</v>
      </c>
      <c r="F916" s="47" t="s">
        <v>48</v>
      </c>
      <c r="G916" s="47" t="s">
        <v>47</v>
      </c>
      <c r="H916" s="46">
        <v>818502</v>
      </c>
      <c r="I916" s="48">
        <v>33055</v>
      </c>
      <c r="J916" s="47" t="s">
        <v>638</v>
      </c>
      <c r="K916" s="46">
        <v>0</v>
      </c>
      <c r="L916" s="50">
        <v>0</v>
      </c>
      <c r="M916" s="50">
        <v>0</v>
      </c>
      <c r="N916" s="50">
        <v>0</v>
      </c>
      <c r="O916" s="14">
        <v>2.9000000000000001E-2</v>
      </c>
      <c r="P916" s="55">
        <f t="shared" si="44"/>
        <v>0</v>
      </c>
      <c r="Q916" s="15">
        <f t="shared" si="42"/>
        <v>0</v>
      </c>
      <c r="R916" s="15">
        <f t="shared" si="43"/>
        <v>0</v>
      </c>
      <c r="X916" s="7"/>
    </row>
    <row r="917" spans="1:24" ht="13.8" x14ac:dyDescent="0.3">
      <c r="A917" s="46">
        <v>818503</v>
      </c>
      <c r="B917" s="47" t="s">
        <v>24</v>
      </c>
      <c r="C917" s="47" t="s">
        <v>41</v>
      </c>
      <c r="D917" s="47" t="s">
        <v>516</v>
      </c>
      <c r="E917" s="47" t="s">
        <v>70</v>
      </c>
      <c r="F917" s="47" t="s">
        <v>48</v>
      </c>
      <c r="G917" s="47" t="s">
        <v>47</v>
      </c>
      <c r="H917" s="46">
        <v>818503</v>
      </c>
      <c r="I917" s="48">
        <v>33055</v>
      </c>
      <c r="J917" s="47" t="s">
        <v>638</v>
      </c>
      <c r="K917" s="46">
        <v>0</v>
      </c>
      <c r="L917" s="50">
        <v>0</v>
      </c>
      <c r="M917" s="50">
        <v>0</v>
      </c>
      <c r="N917" s="50">
        <v>0</v>
      </c>
      <c r="O917" s="14">
        <v>2.9000000000000001E-2</v>
      </c>
      <c r="P917" s="55">
        <f t="shared" si="44"/>
        <v>0</v>
      </c>
      <c r="Q917" s="15">
        <f t="shared" si="42"/>
        <v>0</v>
      </c>
      <c r="R917" s="15">
        <f t="shared" si="43"/>
        <v>0</v>
      </c>
      <c r="X917" s="7"/>
    </row>
    <row r="918" spans="1:24" ht="13.8" x14ac:dyDescent="0.3">
      <c r="A918" s="46">
        <v>818504</v>
      </c>
      <c r="B918" s="47" t="s">
        <v>24</v>
      </c>
      <c r="C918" s="47" t="s">
        <v>41</v>
      </c>
      <c r="D918" s="47" t="s">
        <v>516</v>
      </c>
      <c r="E918" s="47" t="s">
        <v>70</v>
      </c>
      <c r="F918" s="47" t="s">
        <v>48</v>
      </c>
      <c r="G918" s="47" t="s">
        <v>47</v>
      </c>
      <c r="H918" s="46">
        <v>818504</v>
      </c>
      <c r="I918" s="48">
        <v>33055</v>
      </c>
      <c r="J918" s="47" t="s">
        <v>638</v>
      </c>
      <c r="K918" s="46">
        <v>0</v>
      </c>
      <c r="L918" s="50">
        <v>0</v>
      </c>
      <c r="M918" s="50">
        <v>0</v>
      </c>
      <c r="N918" s="50">
        <v>0</v>
      </c>
      <c r="O918" s="14">
        <v>2.9000000000000001E-2</v>
      </c>
      <c r="P918" s="55">
        <f t="shared" si="44"/>
        <v>0</v>
      </c>
      <c r="Q918" s="15">
        <f t="shared" si="42"/>
        <v>0</v>
      </c>
      <c r="R918" s="15">
        <f t="shared" si="43"/>
        <v>0</v>
      </c>
      <c r="X918" s="7"/>
    </row>
    <row r="919" spans="1:24" ht="13.8" x14ac:dyDescent="0.3">
      <c r="A919" s="46">
        <v>818505</v>
      </c>
      <c r="B919" s="47" t="s">
        <v>24</v>
      </c>
      <c r="C919" s="47" t="s">
        <v>41</v>
      </c>
      <c r="D919" s="47" t="s">
        <v>516</v>
      </c>
      <c r="E919" s="47" t="s">
        <v>70</v>
      </c>
      <c r="F919" s="47" t="s">
        <v>48</v>
      </c>
      <c r="G919" s="47" t="s">
        <v>47</v>
      </c>
      <c r="H919" s="46">
        <v>818505</v>
      </c>
      <c r="I919" s="48">
        <v>33055</v>
      </c>
      <c r="J919" s="47" t="s">
        <v>638</v>
      </c>
      <c r="K919" s="46">
        <v>0</v>
      </c>
      <c r="L919" s="50">
        <v>0</v>
      </c>
      <c r="M919" s="50">
        <v>0</v>
      </c>
      <c r="N919" s="50">
        <v>0</v>
      </c>
      <c r="O919" s="14">
        <v>2.9000000000000001E-2</v>
      </c>
      <c r="P919" s="55">
        <f t="shared" si="44"/>
        <v>0</v>
      </c>
      <c r="Q919" s="15">
        <f t="shared" si="42"/>
        <v>0</v>
      </c>
      <c r="R919" s="15">
        <f t="shared" si="43"/>
        <v>0</v>
      </c>
      <c r="X919" s="7"/>
    </row>
    <row r="920" spans="1:24" ht="13.8" x14ac:dyDescent="0.3">
      <c r="A920" s="46">
        <v>818506</v>
      </c>
      <c r="B920" s="47" t="s">
        <v>24</v>
      </c>
      <c r="C920" s="47" t="s">
        <v>41</v>
      </c>
      <c r="D920" s="47" t="s">
        <v>516</v>
      </c>
      <c r="E920" s="47" t="s">
        <v>70</v>
      </c>
      <c r="F920" s="47" t="s">
        <v>48</v>
      </c>
      <c r="G920" s="47" t="s">
        <v>47</v>
      </c>
      <c r="H920" s="46">
        <v>818506</v>
      </c>
      <c r="I920" s="48">
        <v>33055</v>
      </c>
      <c r="J920" s="47" t="s">
        <v>638</v>
      </c>
      <c r="K920" s="46">
        <v>0</v>
      </c>
      <c r="L920" s="50">
        <v>0</v>
      </c>
      <c r="M920" s="50">
        <v>0</v>
      </c>
      <c r="N920" s="50">
        <v>0</v>
      </c>
      <c r="O920" s="14">
        <v>2.9000000000000001E-2</v>
      </c>
      <c r="P920" s="55">
        <f t="shared" si="44"/>
        <v>0</v>
      </c>
      <c r="Q920" s="15">
        <f t="shared" si="42"/>
        <v>0</v>
      </c>
      <c r="R920" s="15">
        <f t="shared" si="43"/>
        <v>0</v>
      </c>
      <c r="X920" s="7"/>
    </row>
    <row r="921" spans="1:24" ht="13.8" x14ac:dyDescent="0.3">
      <c r="A921" s="46">
        <v>818507</v>
      </c>
      <c r="B921" s="47" t="s">
        <v>24</v>
      </c>
      <c r="C921" s="47" t="s">
        <v>41</v>
      </c>
      <c r="D921" s="47" t="s">
        <v>516</v>
      </c>
      <c r="E921" s="47" t="s">
        <v>70</v>
      </c>
      <c r="F921" s="47" t="s">
        <v>48</v>
      </c>
      <c r="G921" s="47" t="s">
        <v>47</v>
      </c>
      <c r="H921" s="46">
        <v>818507</v>
      </c>
      <c r="I921" s="48">
        <v>33055</v>
      </c>
      <c r="J921" s="47" t="s">
        <v>638</v>
      </c>
      <c r="K921" s="46">
        <v>0</v>
      </c>
      <c r="L921" s="50">
        <v>0</v>
      </c>
      <c r="M921" s="50">
        <v>0</v>
      </c>
      <c r="N921" s="50">
        <v>0</v>
      </c>
      <c r="O921" s="14">
        <v>2.9000000000000001E-2</v>
      </c>
      <c r="P921" s="55">
        <f t="shared" si="44"/>
        <v>0</v>
      </c>
      <c r="Q921" s="15">
        <f t="shared" si="42"/>
        <v>0</v>
      </c>
      <c r="R921" s="15">
        <f t="shared" si="43"/>
        <v>0</v>
      </c>
      <c r="X921" s="7"/>
    </row>
    <row r="922" spans="1:24" ht="13.8" x14ac:dyDescent="0.3">
      <c r="A922" s="46">
        <v>818508</v>
      </c>
      <c r="B922" s="47" t="s">
        <v>24</v>
      </c>
      <c r="C922" s="47" t="s">
        <v>41</v>
      </c>
      <c r="D922" s="47" t="s">
        <v>516</v>
      </c>
      <c r="E922" s="47" t="s">
        <v>70</v>
      </c>
      <c r="F922" s="47" t="s">
        <v>48</v>
      </c>
      <c r="G922" s="47" t="s">
        <v>47</v>
      </c>
      <c r="H922" s="46">
        <v>818508</v>
      </c>
      <c r="I922" s="48">
        <v>33055</v>
      </c>
      <c r="J922" s="47" t="s">
        <v>638</v>
      </c>
      <c r="K922" s="46">
        <v>0</v>
      </c>
      <c r="L922" s="50">
        <v>0</v>
      </c>
      <c r="M922" s="50">
        <v>0</v>
      </c>
      <c r="N922" s="50">
        <v>0</v>
      </c>
      <c r="O922" s="14">
        <v>2.9000000000000001E-2</v>
      </c>
      <c r="P922" s="55">
        <f t="shared" si="44"/>
        <v>0</v>
      </c>
      <c r="Q922" s="15">
        <f t="shared" ref="Q922:Q985" si="45">M922+P922</f>
        <v>0</v>
      </c>
      <c r="R922" s="15">
        <f t="shared" ref="R922:R985" si="46">L922-Q922</f>
        <v>0</v>
      </c>
      <c r="X922" s="7"/>
    </row>
    <row r="923" spans="1:24" ht="13.8" x14ac:dyDescent="0.3">
      <c r="A923" s="46">
        <v>818509</v>
      </c>
      <c r="B923" s="47" t="s">
        <v>24</v>
      </c>
      <c r="C923" s="47" t="s">
        <v>41</v>
      </c>
      <c r="D923" s="47" t="s">
        <v>516</v>
      </c>
      <c r="E923" s="47" t="s">
        <v>70</v>
      </c>
      <c r="F923" s="47" t="s">
        <v>48</v>
      </c>
      <c r="G923" s="47" t="s">
        <v>47</v>
      </c>
      <c r="H923" s="46">
        <v>818509</v>
      </c>
      <c r="I923" s="48">
        <v>33055</v>
      </c>
      <c r="J923" s="47" t="s">
        <v>638</v>
      </c>
      <c r="K923" s="46">
        <v>0</v>
      </c>
      <c r="L923" s="50">
        <v>0</v>
      </c>
      <c r="M923" s="50">
        <v>0</v>
      </c>
      <c r="N923" s="50">
        <v>0</v>
      </c>
      <c r="O923" s="14">
        <v>2.9000000000000001E-2</v>
      </c>
      <c r="P923" s="55">
        <f t="shared" si="44"/>
        <v>0</v>
      </c>
      <c r="Q923" s="15">
        <f t="shared" si="45"/>
        <v>0</v>
      </c>
      <c r="R923" s="15">
        <f t="shared" si="46"/>
        <v>0</v>
      </c>
      <c r="X923" s="7"/>
    </row>
    <row r="924" spans="1:24" ht="13.8" x14ac:dyDescent="0.3">
      <c r="A924" s="46">
        <v>818510</v>
      </c>
      <c r="B924" s="47" t="s">
        <v>24</v>
      </c>
      <c r="C924" s="47" t="s">
        <v>41</v>
      </c>
      <c r="D924" s="47" t="s">
        <v>516</v>
      </c>
      <c r="E924" s="47" t="s">
        <v>70</v>
      </c>
      <c r="F924" s="47" t="s">
        <v>48</v>
      </c>
      <c r="G924" s="47" t="s">
        <v>47</v>
      </c>
      <c r="H924" s="46">
        <v>818510</v>
      </c>
      <c r="I924" s="48">
        <v>33055</v>
      </c>
      <c r="J924" s="47" t="s">
        <v>638</v>
      </c>
      <c r="K924" s="46">
        <v>0</v>
      </c>
      <c r="L924" s="50">
        <v>0</v>
      </c>
      <c r="M924" s="50">
        <v>0</v>
      </c>
      <c r="N924" s="50">
        <v>0</v>
      </c>
      <c r="O924" s="14">
        <v>2.9000000000000001E-2</v>
      </c>
      <c r="P924" s="55">
        <f t="shared" si="44"/>
        <v>0</v>
      </c>
      <c r="Q924" s="15">
        <f t="shared" si="45"/>
        <v>0</v>
      </c>
      <c r="R924" s="15">
        <f t="shared" si="46"/>
        <v>0</v>
      </c>
      <c r="X924" s="7"/>
    </row>
    <row r="925" spans="1:24" ht="13.8" x14ac:dyDescent="0.3">
      <c r="A925" s="46">
        <v>818511</v>
      </c>
      <c r="B925" s="47" t="s">
        <v>24</v>
      </c>
      <c r="C925" s="47" t="s">
        <v>41</v>
      </c>
      <c r="D925" s="47" t="s">
        <v>516</v>
      </c>
      <c r="E925" s="47" t="s">
        <v>70</v>
      </c>
      <c r="F925" s="47" t="s">
        <v>48</v>
      </c>
      <c r="G925" s="47" t="s">
        <v>47</v>
      </c>
      <c r="H925" s="46">
        <v>818511</v>
      </c>
      <c r="I925" s="48">
        <v>33055</v>
      </c>
      <c r="J925" s="47" t="s">
        <v>638</v>
      </c>
      <c r="K925" s="46">
        <v>0</v>
      </c>
      <c r="L925" s="50">
        <v>0</v>
      </c>
      <c r="M925" s="50">
        <v>0</v>
      </c>
      <c r="N925" s="50">
        <v>0</v>
      </c>
      <c r="O925" s="14">
        <v>2.9000000000000001E-2</v>
      </c>
      <c r="P925" s="55">
        <f t="shared" si="44"/>
        <v>0</v>
      </c>
      <c r="Q925" s="15">
        <f t="shared" si="45"/>
        <v>0</v>
      </c>
      <c r="R925" s="15">
        <f t="shared" si="46"/>
        <v>0</v>
      </c>
      <c r="X925" s="7"/>
    </row>
    <row r="926" spans="1:24" ht="13.8" x14ac:dyDescent="0.3">
      <c r="A926" s="46">
        <v>818512</v>
      </c>
      <c r="B926" s="47" t="s">
        <v>24</v>
      </c>
      <c r="C926" s="47" t="s">
        <v>41</v>
      </c>
      <c r="D926" s="47" t="s">
        <v>516</v>
      </c>
      <c r="E926" s="47" t="s">
        <v>70</v>
      </c>
      <c r="F926" s="47" t="s">
        <v>48</v>
      </c>
      <c r="G926" s="47" t="s">
        <v>47</v>
      </c>
      <c r="H926" s="46">
        <v>818512</v>
      </c>
      <c r="I926" s="48">
        <v>33055</v>
      </c>
      <c r="J926" s="47" t="s">
        <v>638</v>
      </c>
      <c r="K926" s="46">
        <v>0</v>
      </c>
      <c r="L926" s="50">
        <v>0</v>
      </c>
      <c r="M926" s="50">
        <v>0</v>
      </c>
      <c r="N926" s="50">
        <v>0</v>
      </c>
      <c r="O926" s="14">
        <v>2.9000000000000001E-2</v>
      </c>
      <c r="P926" s="55">
        <f t="shared" si="44"/>
        <v>0</v>
      </c>
      <c r="Q926" s="15">
        <f t="shared" si="45"/>
        <v>0</v>
      </c>
      <c r="R926" s="15">
        <f t="shared" si="46"/>
        <v>0</v>
      </c>
      <c r="X926" s="7"/>
    </row>
    <row r="927" spans="1:24" ht="13.8" x14ac:dyDescent="0.3">
      <c r="A927" s="46">
        <v>818513</v>
      </c>
      <c r="B927" s="47" t="s">
        <v>24</v>
      </c>
      <c r="C927" s="47" t="s">
        <v>41</v>
      </c>
      <c r="D927" s="47" t="s">
        <v>516</v>
      </c>
      <c r="E927" s="47" t="s">
        <v>70</v>
      </c>
      <c r="F927" s="47" t="s">
        <v>48</v>
      </c>
      <c r="G927" s="47" t="s">
        <v>47</v>
      </c>
      <c r="H927" s="46">
        <v>818513</v>
      </c>
      <c r="I927" s="48">
        <v>33055</v>
      </c>
      <c r="J927" s="47" t="s">
        <v>638</v>
      </c>
      <c r="K927" s="46">
        <v>0</v>
      </c>
      <c r="L927" s="50">
        <v>0</v>
      </c>
      <c r="M927" s="50">
        <v>0</v>
      </c>
      <c r="N927" s="50">
        <v>0</v>
      </c>
      <c r="O927" s="14">
        <v>2.9000000000000001E-2</v>
      </c>
      <c r="P927" s="55">
        <f t="shared" si="44"/>
        <v>0</v>
      </c>
      <c r="Q927" s="15">
        <f t="shared" si="45"/>
        <v>0</v>
      </c>
      <c r="R927" s="15">
        <f t="shared" si="46"/>
        <v>0</v>
      </c>
      <c r="X927" s="7"/>
    </row>
    <row r="928" spans="1:24" ht="13.8" x14ac:dyDescent="0.3">
      <c r="A928" s="46">
        <v>818514</v>
      </c>
      <c r="B928" s="47" t="s">
        <v>24</v>
      </c>
      <c r="C928" s="47" t="s">
        <v>41</v>
      </c>
      <c r="D928" s="47" t="s">
        <v>516</v>
      </c>
      <c r="E928" s="47" t="s">
        <v>70</v>
      </c>
      <c r="F928" s="47" t="s">
        <v>48</v>
      </c>
      <c r="G928" s="47" t="s">
        <v>47</v>
      </c>
      <c r="H928" s="46">
        <v>818514</v>
      </c>
      <c r="I928" s="48">
        <v>33420</v>
      </c>
      <c r="J928" s="47" t="s">
        <v>638</v>
      </c>
      <c r="K928" s="46">
        <v>0</v>
      </c>
      <c r="L928" s="50">
        <v>0</v>
      </c>
      <c r="M928" s="50">
        <v>0</v>
      </c>
      <c r="N928" s="50">
        <v>0</v>
      </c>
      <c r="O928" s="14">
        <v>2.9000000000000001E-2</v>
      </c>
      <c r="P928" s="55">
        <f t="shared" si="44"/>
        <v>0</v>
      </c>
      <c r="Q928" s="15">
        <f t="shared" si="45"/>
        <v>0</v>
      </c>
      <c r="R928" s="15">
        <f t="shared" si="46"/>
        <v>0</v>
      </c>
      <c r="X928" s="7"/>
    </row>
    <row r="929" spans="1:24" ht="13.8" x14ac:dyDescent="0.3">
      <c r="A929" s="46">
        <v>818515</v>
      </c>
      <c r="B929" s="47" t="s">
        <v>24</v>
      </c>
      <c r="C929" s="47" t="s">
        <v>41</v>
      </c>
      <c r="D929" s="47" t="s">
        <v>516</v>
      </c>
      <c r="E929" s="47" t="s">
        <v>70</v>
      </c>
      <c r="F929" s="47" t="s">
        <v>48</v>
      </c>
      <c r="G929" s="47" t="s">
        <v>47</v>
      </c>
      <c r="H929" s="46">
        <v>818515</v>
      </c>
      <c r="I929" s="48">
        <v>33420</v>
      </c>
      <c r="J929" s="47" t="s">
        <v>638</v>
      </c>
      <c r="K929" s="46">
        <v>0</v>
      </c>
      <c r="L929" s="50">
        <v>0</v>
      </c>
      <c r="M929" s="50">
        <v>0</v>
      </c>
      <c r="N929" s="50">
        <v>0</v>
      </c>
      <c r="O929" s="14">
        <v>2.9000000000000001E-2</v>
      </c>
      <c r="P929" s="55">
        <f t="shared" si="44"/>
        <v>0</v>
      </c>
      <c r="Q929" s="15">
        <f t="shared" si="45"/>
        <v>0</v>
      </c>
      <c r="R929" s="15">
        <f t="shared" si="46"/>
        <v>0</v>
      </c>
      <c r="X929" s="7"/>
    </row>
    <row r="930" spans="1:24" ht="13.8" x14ac:dyDescent="0.3">
      <c r="A930" s="46">
        <v>818516</v>
      </c>
      <c r="B930" s="47" t="s">
        <v>24</v>
      </c>
      <c r="C930" s="47" t="s">
        <v>41</v>
      </c>
      <c r="D930" s="47" t="s">
        <v>516</v>
      </c>
      <c r="E930" s="47" t="s">
        <v>70</v>
      </c>
      <c r="F930" s="47" t="s">
        <v>48</v>
      </c>
      <c r="G930" s="47" t="s">
        <v>47</v>
      </c>
      <c r="H930" s="46">
        <v>818516</v>
      </c>
      <c r="I930" s="48">
        <v>33420</v>
      </c>
      <c r="J930" s="47" t="s">
        <v>638</v>
      </c>
      <c r="K930" s="46">
        <v>0</v>
      </c>
      <c r="L930" s="50">
        <v>0</v>
      </c>
      <c r="M930" s="50">
        <v>0</v>
      </c>
      <c r="N930" s="50">
        <v>0</v>
      </c>
      <c r="O930" s="14">
        <v>2.9000000000000001E-2</v>
      </c>
      <c r="P930" s="55">
        <f t="shared" si="44"/>
        <v>0</v>
      </c>
      <c r="Q930" s="15">
        <f t="shared" si="45"/>
        <v>0</v>
      </c>
      <c r="R930" s="15">
        <f t="shared" si="46"/>
        <v>0</v>
      </c>
      <c r="X930" s="7"/>
    </row>
    <row r="931" spans="1:24" ht="13.8" x14ac:dyDescent="0.3">
      <c r="A931" s="46">
        <v>818517</v>
      </c>
      <c r="B931" s="47" t="s">
        <v>24</v>
      </c>
      <c r="C931" s="47" t="s">
        <v>41</v>
      </c>
      <c r="D931" s="47" t="s">
        <v>516</v>
      </c>
      <c r="E931" s="47" t="s">
        <v>70</v>
      </c>
      <c r="F931" s="47" t="s">
        <v>48</v>
      </c>
      <c r="G931" s="47" t="s">
        <v>47</v>
      </c>
      <c r="H931" s="46">
        <v>818517</v>
      </c>
      <c r="I931" s="48">
        <v>33420</v>
      </c>
      <c r="J931" s="47" t="s">
        <v>638</v>
      </c>
      <c r="K931" s="46">
        <v>0</v>
      </c>
      <c r="L931" s="50">
        <v>0</v>
      </c>
      <c r="M931" s="50">
        <v>0</v>
      </c>
      <c r="N931" s="50">
        <v>0</v>
      </c>
      <c r="O931" s="14">
        <v>2.9000000000000001E-2</v>
      </c>
      <c r="P931" s="55">
        <f t="shared" si="44"/>
        <v>0</v>
      </c>
      <c r="Q931" s="15">
        <f t="shared" si="45"/>
        <v>0</v>
      </c>
      <c r="R931" s="15">
        <f t="shared" si="46"/>
        <v>0</v>
      </c>
      <c r="X931" s="7"/>
    </row>
    <row r="932" spans="1:24" ht="13.8" x14ac:dyDescent="0.3">
      <c r="A932" s="46">
        <v>818518</v>
      </c>
      <c r="B932" s="47" t="s">
        <v>24</v>
      </c>
      <c r="C932" s="47" t="s">
        <v>41</v>
      </c>
      <c r="D932" s="47" t="s">
        <v>516</v>
      </c>
      <c r="E932" s="47" t="s">
        <v>70</v>
      </c>
      <c r="F932" s="47" t="s">
        <v>48</v>
      </c>
      <c r="G932" s="47" t="s">
        <v>47</v>
      </c>
      <c r="H932" s="46">
        <v>818518</v>
      </c>
      <c r="I932" s="48">
        <v>33420</v>
      </c>
      <c r="J932" s="47" t="s">
        <v>638</v>
      </c>
      <c r="K932" s="46">
        <v>0</v>
      </c>
      <c r="L932" s="50">
        <v>0</v>
      </c>
      <c r="M932" s="50">
        <v>0</v>
      </c>
      <c r="N932" s="50">
        <v>0</v>
      </c>
      <c r="O932" s="14">
        <v>2.9000000000000001E-2</v>
      </c>
      <c r="P932" s="55">
        <f t="shared" si="44"/>
        <v>0</v>
      </c>
      <c r="Q932" s="15">
        <f t="shared" si="45"/>
        <v>0</v>
      </c>
      <c r="R932" s="15">
        <f t="shared" si="46"/>
        <v>0</v>
      </c>
      <c r="X932" s="7"/>
    </row>
    <row r="933" spans="1:24" ht="13.8" x14ac:dyDescent="0.3">
      <c r="A933" s="46">
        <v>818519</v>
      </c>
      <c r="B933" s="47" t="s">
        <v>24</v>
      </c>
      <c r="C933" s="47" t="s">
        <v>41</v>
      </c>
      <c r="D933" s="47" t="s">
        <v>516</v>
      </c>
      <c r="E933" s="47" t="s">
        <v>70</v>
      </c>
      <c r="F933" s="47" t="s">
        <v>48</v>
      </c>
      <c r="G933" s="47" t="s">
        <v>47</v>
      </c>
      <c r="H933" s="46">
        <v>818519</v>
      </c>
      <c r="I933" s="48">
        <v>33420</v>
      </c>
      <c r="J933" s="47" t="s">
        <v>638</v>
      </c>
      <c r="K933" s="46">
        <v>0</v>
      </c>
      <c r="L933" s="50">
        <v>0</v>
      </c>
      <c r="M933" s="50">
        <v>0</v>
      </c>
      <c r="N933" s="50">
        <v>0</v>
      </c>
      <c r="O933" s="14">
        <v>2.9000000000000001E-2</v>
      </c>
      <c r="P933" s="55">
        <f t="shared" si="44"/>
        <v>0</v>
      </c>
      <c r="Q933" s="15">
        <f t="shared" si="45"/>
        <v>0</v>
      </c>
      <c r="R933" s="15">
        <f t="shared" si="46"/>
        <v>0</v>
      </c>
      <c r="X933" s="7"/>
    </row>
    <row r="934" spans="1:24" ht="13.8" x14ac:dyDescent="0.3">
      <c r="A934" s="46">
        <v>818520</v>
      </c>
      <c r="B934" s="47" t="s">
        <v>24</v>
      </c>
      <c r="C934" s="47" t="s">
        <v>41</v>
      </c>
      <c r="D934" s="47" t="s">
        <v>516</v>
      </c>
      <c r="E934" s="47" t="s">
        <v>70</v>
      </c>
      <c r="F934" s="47" t="s">
        <v>48</v>
      </c>
      <c r="G934" s="47" t="s">
        <v>47</v>
      </c>
      <c r="H934" s="46">
        <v>818520</v>
      </c>
      <c r="I934" s="48">
        <v>33420</v>
      </c>
      <c r="J934" s="47" t="s">
        <v>638</v>
      </c>
      <c r="K934" s="46">
        <v>0</v>
      </c>
      <c r="L934" s="50">
        <v>0</v>
      </c>
      <c r="M934" s="50">
        <v>0</v>
      </c>
      <c r="N934" s="50">
        <v>0</v>
      </c>
      <c r="O934" s="14">
        <v>2.9000000000000001E-2</v>
      </c>
      <c r="P934" s="55">
        <f t="shared" si="44"/>
        <v>0</v>
      </c>
      <c r="Q934" s="15">
        <f t="shared" si="45"/>
        <v>0</v>
      </c>
      <c r="R934" s="15">
        <f t="shared" si="46"/>
        <v>0</v>
      </c>
      <c r="X934" s="7"/>
    </row>
    <row r="935" spans="1:24" ht="13.8" x14ac:dyDescent="0.3">
      <c r="A935" s="46">
        <v>818521</v>
      </c>
      <c r="B935" s="47" t="s">
        <v>24</v>
      </c>
      <c r="C935" s="47" t="s">
        <v>41</v>
      </c>
      <c r="D935" s="47" t="s">
        <v>516</v>
      </c>
      <c r="E935" s="47" t="s">
        <v>70</v>
      </c>
      <c r="F935" s="47" t="s">
        <v>48</v>
      </c>
      <c r="G935" s="47" t="s">
        <v>47</v>
      </c>
      <c r="H935" s="46">
        <v>818521</v>
      </c>
      <c r="I935" s="48">
        <v>33420</v>
      </c>
      <c r="J935" s="47" t="s">
        <v>638</v>
      </c>
      <c r="K935" s="46">
        <v>0</v>
      </c>
      <c r="L935" s="50">
        <v>0</v>
      </c>
      <c r="M935" s="50">
        <v>0</v>
      </c>
      <c r="N935" s="50">
        <v>0</v>
      </c>
      <c r="O935" s="14">
        <v>2.9000000000000001E-2</v>
      </c>
      <c r="P935" s="55">
        <f t="shared" si="44"/>
        <v>0</v>
      </c>
      <c r="Q935" s="15">
        <f t="shared" si="45"/>
        <v>0</v>
      </c>
      <c r="R935" s="15">
        <f t="shared" si="46"/>
        <v>0</v>
      </c>
      <c r="X935" s="7"/>
    </row>
    <row r="936" spans="1:24" ht="13.8" x14ac:dyDescent="0.3">
      <c r="A936" s="46">
        <v>818522</v>
      </c>
      <c r="B936" s="47" t="s">
        <v>24</v>
      </c>
      <c r="C936" s="47" t="s">
        <v>41</v>
      </c>
      <c r="D936" s="47" t="s">
        <v>516</v>
      </c>
      <c r="E936" s="47" t="s">
        <v>70</v>
      </c>
      <c r="F936" s="47" t="s">
        <v>48</v>
      </c>
      <c r="G936" s="47" t="s">
        <v>47</v>
      </c>
      <c r="H936" s="46">
        <v>818522</v>
      </c>
      <c r="I936" s="48">
        <v>33786</v>
      </c>
      <c r="J936" s="47" t="s">
        <v>638</v>
      </c>
      <c r="K936" s="46">
        <v>0</v>
      </c>
      <c r="L936" s="50">
        <v>0</v>
      </c>
      <c r="M936" s="50">
        <v>0</v>
      </c>
      <c r="N936" s="50">
        <v>0</v>
      </c>
      <c r="O936" s="14">
        <v>2.9000000000000001E-2</v>
      </c>
      <c r="P936" s="55">
        <f t="shared" si="44"/>
        <v>0</v>
      </c>
      <c r="Q936" s="15">
        <f t="shared" si="45"/>
        <v>0</v>
      </c>
      <c r="R936" s="15">
        <f t="shared" si="46"/>
        <v>0</v>
      </c>
      <c r="X936" s="7"/>
    </row>
    <row r="937" spans="1:24" ht="13.8" x14ac:dyDescent="0.3">
      <c r="A937" s="46">
        <v>818523</v>
      </c>
      <c r="B937" s="47" t="s">
        <v>24</v>
      </c>
      <c r="C937" s="47" t="s">
        <v>41</v>
      </c>
      <c r="D937" s="47" t="s">
        <v>516</v>
      </c>
      <c r="E937" s="47" t="s">
        <v>70</v>
      </c>
      <c r="F937" s="47" t="s">
        <v>48</v>
      </c>
      <c r="G937" s="47" t="s">
        <v>47</v>
      </c>
      <c r="H937" s="46">
        <v>818523</v>
      </c>
      <c r="I937" s="48">
        <v>33786</v>
      </c>
      <c r="J937" s="47" t="s">
        <v>638</v>
      </c>
      <c r="K937" s="46">
        <v>0</v>
      </c>
      <c r="L937" s="50">
        <v>0</v>
      </c>
      <c r="M937" s="50">
        <v>0</v>
      </c>
      <c r="N937" s="50">
        <v>0</v>
      </c>
      <c r="O937" s="14">
        <v>2.9000000000000001E-2</v>
      </c>
      <c r="P937" s="55">
        <f t="shared" si="44"/>
        <v>0</v>
      </c>
      <c r="Q937" s="15">
        <f t="shared" si="45"/>
        <v>0</v>
      </c>
      <c r="R937" s="15">
        <f t="shared" si="46"/>
        <v>0</v>
      </c>
      <c r="X937" s="7"/>
    </row>
    <row r="938" spans="1:24" ht="13.8" x14ac:dyDescent="0.3">
      <c r="A938" s="46">
        <v>818524</v>
      </c>
      <c r="B938" s="47" t="s">
        <v>24</v>
      </c>
      <c r="C938" s="47" t="s">
        <v>41</v>
      </c>
      <c r="D938" s="47" t="s">
        <v>516</v>
      </c>
      <c r="E938" s="47" t="s">
        <v>70</v>
      </c>
      <c r="F938" s="47" t="s">
        <v>48</v>
      </c>
      <c r="G938" s="47" t="s">
        <v>47</v>
      </c>
      <c r="H938" s="46">
        <v>818524</v>
      </c>
      <c r="I938" s="48">
        <v>33786</v>
      </c>
      <c r="J938" s="47" t="s">
        <v>638</v>
      </c>
      <c r="K938" s="46">
        <v>0</v>
      </c>
      <c r="L938" s="50">
        <v>0</v>
      </c>
      <c r="M938" s="50">
        <v>0</v>
      </c>
      <c r="N938" s="50">
        <v>0</v>
      </c>
      <c r="O938" s="14">
        <v>2.9000000000000001E-2</v>
      </c>
      <c r="P938" s="55">
        <f t="shared" si="44"/>
        <v>0</v>
      </c>
      <c r="Q938" s="15">
        <f t="shared" si="45"/>
        <v>0</v>
      </c>
      <c r="R938" s="15">
        <f t="shared" si="46"/>
        <v>0</v>
      </c>
      <c r="X938" s="7"/>
    </row>
    <row r="939" spans="1:24" ht="13.8" x14ac:dyDescent="0.3">
      <c r="A939" s="46">
        <v>818525</v>
      </c>
      <c r="B939" s="47" t="s">
        <v>24</v>
      </c>
      <c r="C939" s="47" t="s">
        <v>41</v>
      </c>
      <c r="D939" s="47" t="s">
        <v>516</v>
      </c>
      <c r="E939" s="47" t="s">
        <v>70</v>
      </c>
      <c r="F939" s="47" t="s">
        <v>48</v>
      </c>
      <c r="G939" s="47" t="s">
        <v>47</v>
      </c>
      <c r="H939" s="46">
        <v>818525</v>
      </c>
      <c r="I939" s="48">
        <v>33786</v>
      </c>
      <c r="J939" s="47" t="s">
        <v>638</v>
      </c>
      <c r="K939" s="46">
        <v>0</v>
      </c>
      <c r="L939" s="50">
        <v>0</v>
      </c>
      <c r="M939" s="50">
        <v>0</v>
      </c>
      <c r="N939" s="50">
        <v>0</v>
      </c>
      <c r="O939" s="14">
        <v>2.9000000000000001E-2</v>
      </c>
      <c r="P939" s="55">
        <f t="shared" si="44"/>
        <v>0</v>
      </c>
      <c r="Q939" s="15">
        <f t="shared" si="45"/>
        <v>0</v>
      </c>
      <c r="R939" s="15">
        <f t="shared" si="46"/>
        <v>0</v>
      </c>
      <c r="X939" s="7"/>
    </row>
    <row r="940" spans="1:24" ht="13.8" x14ac:dyDescent="0.3">
      <c r="A940" s="46">
        <v>818526</v>
      </c>
      <c r="B940" s="47" t="s">
        <v>24</v>
      </c>
      <c r="C940" s="47" t="s">
        <v>41</v>
      </c>
      <c r="D940" s="47" t="s">
        <v>516</v>
      </c>
      <c r="E940" s="47" t="s">
        <v>70</v>
      </c>
      <c r="F940" s="47" t="s">
        <v>48</v>
      </c>
      <c r="G940" s="47" t="s">
        <v>47</v>
      </c>
      <c r="H940" s="46">
        <v>818526</v>
      </c>
      <c r="I940" s="48">
        <v>33786</v>
      </c>
      <c r="J940" s="47" t="s">
        <v>638</v>
      </c>
      <c r="K940" s="46">
        <v>0</v>
      </c>
      <c r="L940" s="50">
        <v>0</v>
      </c>
      <c r="M940" s="50">
        <v>0</v>
      </c>
      <c r="N940" s="50">
        <v>0</v>
      </c>
      <c r="O940" s="14">
        <v>2.9000000000000001E-2</v>
      </c>
      <c r="P940" s="55">
        <f t="shared" si="44"/>
        <v>0</v>
      </c>
      <c r="Q940" s="15">
        <f t="shared" si="45"/>
        <v>0</v>
      </c>
      <c r="R940" s="15">
        <f t="shared" si="46"/>
        <v>0</v>
      </c>
      <c r="X940" s="7"/>
    </row>
    <row r="941" spans="1:24" ht="13.8" x14ac:dyDescent="0.3">
      <c r="A941" s="46">
        <v>818527</v>
      </c>
      <c r="B941" s="47" t="s">
        <v>24</v>
      </c>
      <c r="C941" s="47" t="s">
        <v>41</v>
      </c>
      <c r="D941" s="47" t="s">
        <v>516</v>
      </c>
      <c r="E941" s="47" t="s">
        <v>70</v>
      </c>
      <c r="F941" s="47" t="s">
        <v>48</v>
      </c>
      <c r="G941" s="47" t="s">
        <v>47</v>
      </c>
      <c r="H941" s="46">
        <v>818527</v>
      </c>
      <c r="I941" s="48">
        <v>33786</v>
      </c>
      <c r="J941" s="47" t="s">
        <v>638</v>
      </c>
      <c r="K941" s="46">
        <v>0</v>
      </c>
      <c r="L941" s="50">
        <v>0</v>
      </c>
      <c r="M941" s="50">
        <v>0</v>
      </c>
      <c r="N941" s="50">
        <v>0</v>
      </c>
      <c r="O941" s="14">
        <v>2.9000000000000001E-2</v>
      </c>
      <c r="P941" s="55">
        <f t="shared" si="44"/>
        <v>0</v>
      </c>
      <c r="Q941" s="15">
        <f t="shared" si="45"/>
        <v>0</v>
      </c>
      <c r="R941" s="15">
        <f t="shared" si="46"/>
        <v>0</v>
      </c>
      <c r="X941" s="7"/>
    </row>
    <row r="942" spans="1:24" ht="13.8" x14ac:dyDescent="0.3">
      <c r="A942" s="46">
        <v>818528</v>
      </c>
      <c r="B942" s="47" t="s">
        <v>24</v>
      </c>
      <c r="C942" s="47" t="s">
        <v>41</v>
      </c>
      <c r="D942" s="47" t="s">
        <v>516</v>
      </c>
      <c r="E942" s="47" t="s">
        <v>70</v>
      </c>
      <c r="F942" s="47" t="s">
        <v>48</v>
      </c>
      <c r="G942" s="47" t="s">
        <v>47</v>
      </c>
      <c r="H942" s="46">
        <v>818528</v>
      </c>
      <c r="I942" s="48">
        <v>33786</v>
      </c>
      <c r="J942" s="47" t="s">
        <v>638</v>
      </c>
      <c r="K942" s="46">
        <v>0</v>
      </c>
      <c r="L942" s="50">
        <v>0</v>
      </c>
      <c r="M942" s="50">
        <v>0</v>
      </c>
      <c r="N942" s="50">
        <v>0</v>
      </c>
      <c r="O942" s="14">
        <v>2.9000000000000001E-2</v>
      </c>
      <c r="P942" s="55">
        <f t="shared" si="44"/>
        <v>0</v>
      </c>
      <c r="Q942" s="15">
        <f t="shared" si="45"/>
        <v>0</v>
      </c>
      <c r="R942" s="15">
        <f t="shared" si="46"/>
        <v>0</v>
      </c>
      <c r="X942" s="7"/>
    </row>
    <row r="943" spans="1:24" ht="13.8" x14ac:dyDescent="0.3">
      <c r="A943" s="46">
        <v>818529</v>
      </c>
      <c r="B943" s="47" t="s">
        <v>24</v>
      </c>
      <c r="C943" s="47" t="s">
        <v>41</v>
      </c>
      <c r="D943" s="47" t="s">
        <v>516</v>
      </c>
      <c r="E943" s="47" t="s">
        <v>70</v>
      </c>
      <c r="F943" s="47" t="s">
        <v>48</v>
      </c>
      <c r="G943" s="47" t="s">
        <v>47</v>
      </c>
      <c r="H943" s="46">
        <v>818529</v>
      </c>
      <c r="I943" s="48">
        <v>33786</v>
      </c>
      <c r="J943" s="47" t="s">
        <v>638</v>
      </c>
      <c r="K943" s="46">
        <v>0</v>
      </c>
      <c r="L943" s="50">
        <v>0</v>
      </c>
      <c r="M943" s="50">
        <v>0</v>
      </c>
      <c r="N943" s="50">
        <v>0</v>
      </c>
      <c r="O943" s="14">
        <v>2.9000000000000001E-2</v>
      </c>
      <c r="P943" s="55">
        <f t="shared" si="44"/>
        <v>0</v>
      </c>
      <c r="Q943" s="15">
        <f t="shared" si="45"/>
        <v>0</v>
      </c>
      <c r="R943" s="15">
        <f t="shared" si="46"/>
        <v>0</v>
      </c>
      <c r="X943" s="7"/>
    </row>
    <row r="944" spans="1:24" ht="13.8" x14ac:dyDescent="0.3">
      <c r="A944" s="46">
        <v>818530</v>
      </c>
      <c r="B944" s="47" t="s">
        <v>24</v>
      </c>
      <c r="C944" s="47" t="s">
        <v>41</v>
      </c>
      <c r="D944" s="47" t="s">
        <v>516</v>
      </c>
      <c r="E944" s="47" t="s">
        <v>70</v>
      </c>
      <c r="F944" s="47" t="s">
        <v>48</v>
      </c>
      <c r="G944" s="47" t="s">
        <v>47</v>
      </c>
      <c r="H944" s="46">
        <v>818530</v>
      </c>
      <c r="I944" s="48">
        <v>33786</v>
      </c>
      <c r="J944" s="47" t="s">
        <v>638</v>
      </c>
      <c r="K944" s="46">
        <v>0</v>
      </c>
      <c r="L944" s="50">
        <v>0</v>
      </c>
      <c r="M944" s="50">
        <v>0</v>
      </c>
      <c r="N944" s="50">
        <v>0</v>
      </c>
      <c r="O944" s="14">
        <v>2.9000000000000001E-2</v>
      </c>
      <c r="P944" s="55">
        <f t="shared" si="44"/>
        <v>0</v>
      </c>
      <c r="Q944" s="15">
        <f t="shared" si="45"/>
        <v>0</v>
      </c>
      <c r="R944" s="15">
        <f t="shared" si="46"/>
        <v>0</v>
      </c>
      <c r="X944" s="7"/>
    </row>
    <row r="945" spans="1:24" ht="13.8" x14ac:dyDescent="0.3">
      <c r="A945" s="46">
        <v>818531</v>
      </c>
      <c r="B945" s="47" t="s">
        <v>24</v>
      </c>
      <c r="C945" s="47" t="s">
        <v>41</v>
      </c>
      <c r="D945" s="47" t="s">
        <v>516</v>
      </c>
      <c r="E945" s="47" t="s">
        <v>70</v>
      </c>
      <c r="F945" s="47" t="s">
        <v>48</v>
      </c>
      <c r="G945" s="47" t="s">
        <v>47</v>
      </c>
      <c r="H945" s="46">
        <v>818531</v>
      </c>
      <c r="I945" s="48">
        <v>33786</v>
      </c>
      <c r="J945" s="47" t="s">
        <v>638</v>
      </c>
      <c r="K945" s="46">
        <v>0</v>
      </c>
      <c r="L945" s="50">
        <v>0</v>
      </c>
      <c r="M945" s="50">
        <v>0</v>
      </c>
      <c r="N945" s="50">
        <v>0</v>
      </c>
      <c r="O945" s="14">
        <v>2.9000000000000001E-2</v>
      </c>
      <c r="P945" s="55">
        <f t="shared" si="44"/>
        <v>0</v>
      </c>
      <c r="Q945" s="15">
        <f t="shared" si="45"/>
        <v>0</v>
      </c>
      <c r="R945" s="15">
        <f t="shared" si="46"/>
        <v>0</v>
      </c>
      <c r="X945" s="7"/>
    </row>
    <row r="946" spans="1:24" ht="13.8" x14ac:dyDescent="0.3">
      <c r="A946" s="46">
        <v>818532</v>
      </c>
      <c r="B946" s="47" t="s">
        <v>24</v>
      </c>
      <c r="C946" s="47" t="s">
        <v>41</v>
      </c>
      <c r="D946" s="47" t="s">
        <v>516</v>
      </c>
      <c r="E946" s="47" t="s">
        <v>70</v>
      </c>
      <c r="F946" s="47" t="s">
        <v>48</v>
      </c>
      <c r="G946" s="47" t="s">
        <v>47</v>
      </c>
      <c r="H946" s="46">
        <v>818532</v>
      </c>
      <c r="I946" s="48">
        <v>33786</v>
      </c>
      <c r="J946" s="47" t="s">
        <v>638</v>
      </c>
      <c r="K946" s="46">
        <v>0</v>
      </c>
      <c r="L946" s="50">
        <v>0</v>
      </c>
      <c r="M946" s="50">
        <v>0</v>
      </c>
      <c r="N946" s="50">
        <v>0</v>
      </c>
      <c r="O946" s="14">
        <v>2.9000000000000001E-2</v>
      </c>
      <c r="P946" s="55">
        <f t="shared" si="44"/>
        <v>0</v>
      </c>
      <c r="Q946" s="15">
        <f t="shared" si="45"/>
        <v>0</v>
      </c>
      <c r="R946" s="15">
        <f t="shared" si="46"/>
        <v>0</v>
      </c>
      <c r="X946" s="7"/>
    </row>
    <row r="947" spans="1:24" ht="13.8" x14ac:dyDescent="0.3">
      <c r="A947" s="46">
        <v>818533</v>
      </c>
      <c r="B947" s="47" t="s">
        <v>24</v>
      </c>
      <c r="C947" s="47" t="s">
        <v>41</v>
      </c>
      <c r="D947" s="47" t="s">
        <v>516</v>
      </c>
      <c r="E947" s="47" t="s">
        <v>70</v>
      </c>
      <c r="F947" s="47" t="s">
        <v>48</v>
      </c>
      <c r="G947" s="47" t="s">
        <v>47</v>
      </c>
      <c r="H947" s="46">
        <v>818533</v>
      </c>
      <c r="I947" s="48">
        <v>33786</v>
      </c>
      <c r="J947" s="47" t="s">
        <v>638</v>
      </c>
      <c r="K947" s="46">
        <v>0</v>
      </c>
      <c r="L947" s="50">
        <v>0</v>
      </c>
      <c r="M947" s="50">
        <v>0</v>
      </c>
      <c r="N947" s="50">
        <v>0</v>
      </c>
      <c r="O947" s="14">
        <v>2.9000000000000001E-2</v>
      </c>
      <c r="P947" s="55">
        <f t="shared" si="44"/>
        <v>0</v>
      </c>
      <c r="Q947" s="15">
        <f t="shared" si="45"/>
        <v>0</v>
      </c>
      <c r="R947" s="15">
        <f t="shared" si="46"/>
        <v>0</v>
      </c>
      <c r="X947" s="7"/>
    </row>
    <row r="948" spans="1:24" ht="13.8" x14ac:dyDescent="0.3">
      <c r="A948" s="46">
        <v>818534</v>
      </c>
      <c r="B948" s="47" t="s">
        <v>24</v>
      </c>
      <c r="C948" s="47" t="s">
        <v>41</v>
      </c>
      <c r="D948" s="47" t="s">
        <v>516</v>
      </c>
      <c r="E948" s="47" t="s">
        <v>70</v>
      </c>
      <c r="F948" s="47" t="s">
        <v>48</v>
      </c>
      <c r="G948" s="47" t="s">
        <v>47</v>
      </c>
      <c r="H948" s="46">
        <v>818534</v>
      </c>
      <c r="I948" s="48">
        <v>34151</v>
      </c>
      <c r="J948" s="47" t="s">
        <v>638</v>
      </c>
      <c r="K948" s="46">
        <v>0</v>
      </c>
      <c r="L948" s="50">
        <v>0</v>
      </c>
      <c r="M948" s="50">
        <v>0</v>
      </c>
      <c r="N948" s="50">
        <v>0</v>
      </c>
      <c r="O948" s="14">
        <v>2.9000000000000001E-2</v>
      </c>
      <c r="P948" s="55">
        <f t="shared" si="44"/>
        <v>0</v>
      </c>
      <c r="Q948" s="15">
        <f t="shared" si="45"/>
        <v>0</v>
      </c>
      <c r="R948" s="15">
        <f t="shared" si="46"/>
        <v>0</v>
      </c>
      <c r="X948" s="7"/>
    </row>
    <row r="949" spans="1:24" ht="13.8" x14ac:dyDescent="0.3">
      <c r="A949" s="46">
        <v>818535</v>
      </c>
      <c r="B949" s="47" t="s">
        <v>24</v>
      </c>
      <c r="C949" s="47" t="s">
        <v>41</v>
      </c>
      <c r="D949" s="47" t="s">
        <v>516</v>
      </c>
      <c r="E949" s="47" t="s">
        <v>70</v>
      </c>
      <c r="F949" s="47" t="s">
        <v>48</v>
      </c>
      <c r="G949" s="47" t="s">
        <v>47</v>
      </c>
      <c r="H949" s="46">
        <v>818535</v>
      </c>
      <c r="I949" s="48">
        <v>34151</v>
      </c>
      <c r="J949" s="47" t="s">
        <v>638</v>
      </c>
      <c r="K949" s="46">
        <v>0</v>
      </c>
      <c r="L949" s="50">
        <v>0</v>
      </c>
      <c r="M949" s="50">
        <v>0</v>
      </c>
      <c r="N949" s="50">
        <v>0</v>
      </c>
      <c r="O949" s="14">
        <v>2.9000000000000001E-2</v>
      </c>
      <c r="P949" s="55">
        <f t="shared" si="44"/>
        <v>0</v>
      </c>
      <c r="Q949" s="15">
        <f t="shared" si="45"/>
        <v>0</v>
      </c>
      <c r="R949" s="15">
        <f t="shared" si="46"/>
        <v>0</v>
      </c>
      <c r="X949" s="7"/>
    </row>
    <row r="950" spans="1:24" ht="13.8" x14ac:dyDescent="0.3">
      <c r="A950" s="46">
        <v>818536</v>
      </c>
      <c r="B950" s="47" t="s">
        <v>24</v>
      </c>
      <c r="C950" s="47" t="s">
        <v>41</v>
      </c>
      <c r="D950" s="47" t="s">
        <v>516</v>
      </c>
      <c r="E950" s="47" t="s">
        <v>70</v>
      </c>
      <c r="F950" s="47" t="s">
        <v>48</v>
      </c>
      <c r="G950" s="47" t="s">
        <v>47</v>
      </c>
      <c r="H950" s="46">
        <v>818536</v>
      </c>
      <c r="I950" s="48">
        <v>34151</v>
      </c>
      <c r="J950" s="47" t="s">
        <v>638</v>
      </c>
      <c r="K950" s="46">
        <v>0</v>
      </c>
      <c r="L950" s="50">
        <v>0</v>
      </c>
      <c r="M950" s="50">
        <v>0</v>
      </c>
      <c r="N950" s="50">
        <v>0</v>
      </c>
      <c r="O950" s="14">
        <v>2.9000000000000001E-2</v>
      </c>
      <c r="P950" s="55">
        <f t="shared" si="44"/>
        <v>0</v>
      </c>
      <c r="Q950" s="15">
        <f t="shared" si="45"/>
        <v>0</v>
      </c>
      <c r="R950" s="15">
        <f t="shared" si="46"/>
        <v>0</v>
      </c>
      <c r="X950" s="7"/>
    </row>
    <row r="951" spans="1:24" ht="13.8" x14ac:dyDescent="0.3">
      <c r="A951" s="46">
        <v>818537</v>
      </c>
      <c r="B951" s="47" t="s">
        <v>24</v>
      </c>
      <c r="C951" s="47" t="s">
        <v>41</v>
      </c>
      <c r="D951" s="47" t="s">
        <v>516</v>
      </c>
      <c r="E951" s="47" t="s">
        <v>70</v>
      </c>
      <c r="F951" s="47" t="s">
        <v>48</v>
      </c>
      <c r="G951" s="47" t="s">
        <v>47</v>
      </c>
      <c r="H951" s="46">
        <v>818537</v>
      </c>
      <c r="I951" s="48">
        <v>34151</v>
      </c>
      <c r="J951" s="47" t="s">
        <v>638</v>
      </c>
      <c r="K951" s="46">
        <v>0</v>
      </c>
      <c r="L951" s="50">
        <v>0</v>
      </c>
      <c r="M951" s="50">
        <v>0</v>
      </c>
      <c r="N951" s="50">
        <v>0</v>
      </c>
      <c r="O951" s="14">
        <v>2.9000000000000001E-2</v>
      </c>
      <c r="P951" s="55">
        <f t="shared" si="44"/>
        <v>0</v>
      </c>
      <c r="Q951" s="15">
        <f t="shared" si="45"/>
        <v>0</v>
      </c>
      <c r="R951" s="15">
        <f t="shared" si="46"/>
        <v>0</v>
      </c>
      <c r="X951" s="7"/>
    </row>
    <row r="952" spans="1:24" ht="13.8" x14ac:dyDescent="0.3">
      <c r="A952" s="46">
        <v>818538</v>
      </c>
      <c r="B952" s="47" t="s">
        <v>24</v>
      </c>
      <c r="C952" s="47" t="s">
        <v>41</v>
      </c>
      <c r="D952" s="47" t="s">
        <v>516</v>
      </c>
      <c r="E952" s="47" t="s">
        <v>70</v>
      </c>
      <c r="F952" s="47" t="s">
        <v>48</v>
      </c>
      <c r="G952" s="47" t="s">
        <v>47</v>
      </c>
      <c r="H952" s="46">
        <v>818538</v>
      </c>
      <c r="I952" s="48">
        <v>34151</v>
      </c>
      <c r="J952" s="47" t="s">
        <v>638</v>
      </c>
      <c r="K952" s="46">
        <v>0</v>
      </c>
      <c r="L952" s="50">
        <v>0</v>
      </c>
      <c r="M952" s="50">
        <v>0</v>
      </c>
      <c r="N952" s="50">
        <v>0</v>
      </c>
      <c r="O952" s="14">
        <v>2.9000000000000001E-2</v>
      </c>
      <c r="P952" s="55">
        <f t="shared" si="44"/>
        <v>0</v>
      </c>
      <c r="Q952" s="15">
        <f t="shared" si="45"/>
        <v>0</v>
      </c>
      <c r="R952" s="15">
        <f t="shared" si="46"/>
        <v>0</v>
      </c>
      <c r="X952" s="7"/>
    </row>
    <row r="953" spans="1:24" ht="13.8" x14ac:dyDescent="0.3">
      <c r="A953" s="46">
        <v>818539</v>
      </c>
      <c r="B953" s="47" t="s">
        <v>24</v>
      </c>
      <c r="C953" s="47" t="s">
        <v>41</v>
      </c>
      <c r="D953" s="47" t="s">
        <v>516</v>
      </c>
      <c r="E953" s="47" t="s">
        <v>70</v>
      </c>
      <c r="F953" s="47" t="s">
        <v>48</v>
      </c>
      <c r="G953" s="47" t="s">
        <v>47</v>
      </c>
      <c r="H953" s="46">
        <v>818539</v>
      </c>
      <c r="I953" s="48">
        <v>34151</v>
      </c>
      <c r="J953" s="47" t="s">
        <v>638</v>
      </c>
      <c r="K953" s="46">
        <v>0</v>
      </c>
      <c r="L953" s="50">
        <v>0</v>
      </c>
      <c r="M953" s="50">
        <v>0</v>
      </c>
      <c r="N953" s="50">
        <v>0</v>
      </c>
      <c r="O953" s="14">
        <v>2.9000000000000001E-2</v>
      </c>
      <c r="P953" s="55">
        <f t="shared" si="44"/>
        <v>0</v>
      </c>
      <c r="Q953" s="15">
        <f t="shared" si="45"/>
        <v>0</v>
      </c>
      <c r="R953" s="15">
        <f t="shared" si="46"/>
        <v>0</v>
      </c>
      <c r="X953" s="7"/>
    </row>
    <row r="954" spans="1:24" ht="13.8" x14ac:dyDescent="0.3">
      <c r="A954" s="46">
        <v>818540</v>
      </c>
      <c r="B954" s="47" t="s">
        <v>24</v>
      </c>
      <c r="C954" s="47" t="s">
        <v>41</v>
      </c>
      <c r="D954" s="47" t="s">
        <v>516</v>
      </c>
      <c r="E954" s="47" t="s">
        <v>70</v>
      </c>
      <c r="F954" s="47" t="s">
        <v>48</v>
      </c>
      <c r="G954" s="47" t="s">
        <v>47</v>
      </c>
      <c r="H954" s="46">
        <v>818540</v>
      </c>
      <c r="I954" s="48">
        <v>34151</v>
      </c>
      <c r="J954" s="47" t="s">
        <v>638</v>
      </c>
      <c r="K954" s="46">
        <v>0</v>
      </c>
      <c r="L954" s="50">
        <v>0</v>
      </c>
      <c r="M954" s="50">
        <v>0</v>
      </c>
      <c r="N954" s="50">
        <v>0</v>
      </c>
      <c r="O954" s="14">
        <v>2.9000000000000001E-2</v>
      </c>
      <c r="P954" s="55">
        <f t="shared" si="44"/>
        <v>0</v>
      </c>
      <c r="Q954" s="15">
        <f t="shared" si="45"/>
        <v>0</v>
      </c>
      <c r="R954" s="15">
        <f t="shared" si="46"/>
        <v>0</v>
      </c>
      <c r="X954" s="7"/>
    </row>
    <row r="955" spans="1:24" ht="13.8" x14ac:dyDescent="0.3">
      <c r="A955" s="46">
        <v>818541</v>
      </c>
      <c r="B955" s="47" t="s">
        <v>24</v>
      </c>
      <c r="C955" s="47" t="s">
        <v>41</v>
      </c>
      <c r="D955" s="47" t="s">
        <v>516</v>
      </c>
      <c r="E955" s="47" t="s">
        <v>70</v>
      </c>
      <c r="F955" s="47" t="s">
        <v>48</v>
      </c>
      <c r="G955" s="47" t="s">
        <v>47</v>
      </c>
      <c r="H955" s="46">
        <v>818541</v>
      </c>
      <c r="I955" s="48">
        <v>34151</v>
      </c>
      <c r="J955" s="47" t="s">
        <v>638</v>
      </c>
      <c r="K955" s="46">
        <v>0</v>
      </c>
      <c r="L955" s="50">
        <v>0</v>
      </c>
      <c r="M955" s="50">
        <v>0</v>
      </c>
      <c r="N955" s="50">
        <v>0</v>
      </c>
      <c r="O955" s="14">
        <v>2.9000000000000001E-2</v>
      </c>
      <c r="P955" s="55">
        <f t="shared" si="44"/>
        <v>0</v>
      </c>
      <c r="Q955" s="15">
        <f t="shared" si="45"/>
        <v>0</v>
      </c>
      <c r="R955" s="15">
        <f t="shared" si="46"/>
        <v>0</v>
      </c>
      <c r="X955" s="7"/>
    </row>
    <row r="956" spans="1:24" ht="13.8" x14ac:dyDescent="0.3">
      <c r="A956" s="46">
        <v>818542</v>
      </c>
      <c r="B956" s="47" t="s">
        <v>24</v>
      </c>
      <c r="C956" s="47" t="s">
        <v>41</v>
      </c>
      <c r="D956" s="47" t="s">
        <v>516</v>
      </c>
      <c r="E956" s="47" t="s">
        <v>70</v>
      </c>
      <c r="F956" s="47" t="s">
        <v>48</v>
      </c>
      <c r="G956" s="47" t="s">
        <v>47</v>
      </c>
      <c r="H956" s="46">
        <v>818542</v>
      </c>
      <c r="I956" s="48">
        <v>34151</v>
      </c>
      <c r="J956" s="47" t="s">
        <v>638</v>
      </c>
      <c r="K956" s="46">
        <v>0</v>
      </c>
      <c r="L956" s="50">
        <v>0</v>
      </c>
      <c r="M956" s="50">
        <v>0</v>
      </c>
      <c r="N956" s="50">
        <v>0</v>
      </c>
      <c r="O956" s="14">
        <v>2.9000000000000001E-2</v>
      </c>
      <c r="P956" s="55">
        <f t="shared" si="44"/>
        <v>0</v>
      </c>
      <c r="Q956" s="15">
        <f t="shared" si="45"/>
        <v>0</v>
      </c>
      <c r="R956" s="15">
        <f t="shared" si="46"/>
        <v>0</v>
      </c>
      <c r="X956" s="7"/>
    </row>
    <row r="957" spans="1:24" ht="13.8" x14ac:dyDescent="0.3">
      <c r="A957" s="46">
        <v>818543</v>
      </c>
      <c r="B957" s="47" t="s">
        <v>24</v>
      </c>
      <c r="C957" s="47" t="s">
        <v>41</v>
      </c>
      <c r="D957" s="47" t="s">
        <v>516</v>
      </c>
      <c r="E957" s="47" t="s">
        <v>70</v>
      </c>
      <c r="F957" s="47" t="s">
        <v>48</v>
      </c>
      <c r="G957" s="47" t="s">
        <v>47</v>
      </c>
      <c r="H957" s="46">
        <v>818543</v>
      </c>
      <c r="I957" s="48">
        <v>34151</v>
      </c>
      <c r="J957" s="47" t="s">
        <v>638</v>
      </c>
      <c r="K957" s="46">
        <v>0</v>
      </c>
      <c r="L957" s="50">
        <v>0</v>
      </c>
      <c r="M957" s="50">
        <v>0</v>
      </c>
      <c r="N957" s="50">
        <v>0</v>
      </c>
      <c r="O957" s="14">
        <v>2.9000000000000001E-2</v>
      </c>
      <c r="P957" s="55">
        <f t="shared" si="44"/>
        <v>0</v>
      </c>
      <c r="Q957" s="15">
        <f t="shared" si="45"/>
        <v>0</v>
      </c>
      <c r="R957" s="15">
        <f t="shared" si="46"/>
        <v>0</v>
      </c>
      <c r="X957" s="7"/>
    </row>
    <row r="958" spans="1:24" ht="13.8" x14ac:dyDescent="0.3">
      <c r="A958" s="46">
        <v>818544</v>
      </c>
      <c r="B958" s="47" t="s">
        <v>24</v>
      </c>
      <c r="C958" s="47" t="s">
        <v>41</v>
      </c>
      <c r="D958" s="47" t="s">
        <v>516</v>
      </c>
      <c r="E958" s="47" t="s">
        <v>70</v>
      </c>
      <c r="F958" s="47" t="s">
        <v>48</v>
      </c>
      <c r="G958" s="47" t="s">
        <v>47</v>
      </c>
      <c r="H958" s="46">
        <v>818544</v>
      </c>
      <c r="I958" s="48">
        <v>34151</v>
      </c>
      <c r="J958" s="47" t="s">
        <v>638</v>
      </c>
      <c r="K958" s="46">
        <v>0</v>
      </c>
      <c r="L958" s="50">
        <v>0</v>
      </c>
      <c r="M958" s="50">
        <v>0</v>
      </c>
      <c r="N958" s="50">
        <v>0</v>
      </c>
      <c r="O958" s="14">
        <v>2.9000000000000001E-2</v>
      </c>
      <c r="P958" s="55">
        <f t="shared" si="44"/>
        <v>0</v>
      </c>
      <c r="Q958" s="15">
        <f t="shared" si="45"/>
        <v>0</v>
      </c>
      <c r="R958" s="15">
        <f t="shared" si="46"/>
        <v>0</v>
      </c>
      <c r="X958" s="7"/>
    </row>
    <row r="959" spans="1:24" ht="13.8" x14ac:dyDescent="0.3">
      <c r="A959" s="46">
        <v>818545</v>
      </c>
      <c r="B959" s="47" t="s">
        <v>24</v>
      </c>
      <c r="C959" s="47" t="s">
        <v>41</v>
      </c>
      <c r="D959" s="47" t="s">
        <v>516</v>
      </c>
      <c r="E959" s="47" t="s">
        <v>70</v>
      </c>
      <c r="F959" s="47" t="s">
        <v>48</v>
      </c>
      <c r="G959" s="47" t="s">
        <v>47</v>
      </c>
      <c r="H959" s="46">
        <v>818545</v>
      </c>
      <c r="I959" s="48">
        <v>34151</v>
      </c>
      <c r="J959" s="47" t="s">
        <v>638</v>
      </c>
      <c r="K959" s="46">
        <v>0</v>
      </c>
      <c r="L959" s="50">
        <v>0</v>
      </c>
      <c r="M959" s="50">
        <v>0</v>
      </c>
      <c r="N959" s="50">
        <v>0</v>
      </c>
      <c r="O959" s="14">
        <v>2.9000000000000001E-2</v>
      </c>
      <c r="P959" s="55">
        <f t="shared" si="44"/>
        <v>0</v>
      </c>
      <c r="Q959" s="15">
        <f t="shared" si="45"/>
        <v>0</v>
      </c>
      <c r="R959" s="15">
        <f t="shared" si="46"/>
        <v>0</v>
      </c>
      <c r="X959" s="7"/>
    </row>
    <row r="960" spans="1:24" ht="13.8" x14ac:dyDescent="0.3">
      <c r="A960" s="46">
        <v>818546</v>
      </c>
      <c r="B960" s="47" t="s">
        <v>24</v>
      </c>
      <c r="C960" s="47" t="s">
        <v>41</v>
      </c>
      <c r="D960" s="47" t="s">
        <v>516</v>
      </c>
      <c r="E960" s="47" t="s">
        <v>70</v>
      </c>
      <c r="F960" s="47" t="s">
        <v>48</v>
      </c>
      <c r="G960" s="47" t="s">
        <v>47</v>
      </c>
      <c r="H960" s="46">
        <v>818546</v>
      </c>
      <c r="I960" s="48">
        <v>34151</v>
      </c>
      <c r="J960" s="47" t="s">
        <v>638</v>
      </c>
      <c r="K960" s="46">
        <v>0</v>
      </c>
      <c r="L960" s="50">
        <v>0</v>
      </c>
      <c r="M960" s="50">
        <v>0</v>
      </c>
      <c r="N960" s="50">
        <v>0</v>
      </c>
      <c r="O960" s="14">
        <v>2.9000000000000001E-2</v>
      </c>
      <c r="P960" s="55">
        <f t="shared" si="44"/>
        <v>0</v>
      </c>
      <c r="Q960" s="15">
        <f t="shared" si="45"/>
        <v>0</v>
      </c>
      <c r="R960" s="15">
        <f t="shared" si="46"/>
        <v>0</v>
      </c>
      <c r="X960" s="7"/>
    </row>
    <row r="961" spans="1:24" ht="13.8" x14ac:dyDescent="0.3">
      <c r="A961" s="46">
        <v>818547</v>
      </c>
      <c r="B961" s="47" t="s">
        <v>24</v>
      </c>
      <c r="C961" s="47" t="s">
        <v>41</v>
      </c>
      <c r="D961" s="47" t="s">
        <v>516</v>
      </c>
      <c r="E961" s="47" t="s">
        <v>70</v>
      </c>
      <c r="F961" s="47" t="s">
        <v>48</v>
      </c>
      <c r="G961" s="47" t="s">
        <v>47</v>
      </c>
      <c r="H961" s="46">
        <v>818547</v>
      </c>
      <c r="I961" s="48">
        <v>34151</v>
      </c>
      <c r="J961" s="47" t="s">
        <v>638</v>
      </c>
      <c r="K961" s="46">
        <v>0</v>
      </c>
      <c r="L961" s="50">
        <v>0</v>
      </c>
      <c r="M961" s="50">
        <v>0</v>
      </c>
      <c r="N961" s="50">
        <v>0</v>
      </c>
      <c r="O961" s="14">
        <v>2.9000000000000001E-2</v>
      </c>
      <c r="P961" s="55">
        <f t="shared" si="44"/>
        <v>0</v>
      </c>
      <c r="Q961" s="15">
        <f t="shared" si="45"/>
        <v>0</v>
      </c>
      <c r="R961" s="15">
        <f t="shared" si="46"/>
        <v>0</v>
      </c>
      <c r="X961" s="7"/>
    </row>
    <row r="962" spans="1:24" ht="13.8" x14ac:dyDescent="0.3">
      <c r="A962" s="46">
        <v>818548</v>
      </c>
      <c r="B962" s="47" t="s">
        <v>24</v>
      </c>
      <c r="C962" s="47" t="s">
        <v>41</v>
      </c>
      <c r="D962" s="47" t="s">
        <v>516</v>
      </c>
      <c r="E962" s="47" t="s">
        <v>70</v>
      </c>
      <c r="F962" s="47" t="s">
        <v>48</v>
      </c>
      <c r="G962" s="47" t="s">
        <v>47</v>
      </c>
      <c r="H962" s="46">
        <v>818548</v>
      </c>
      <c r="I962" s="48">
        <v>34151</v>
      </c>
      <c r="J962" s="47" t="s">
        <v>638</v>
      </c>
      <c r="K962" s="46">
        <v>0</v>
      </c>
      <c r="L962" s="50">
        <v>0</v>
      </c>
      <c r="M962" s="50">
        <v>0</v>
      </c>
      <c r="N962" s="50">
        <v>0</v>
      </c>
      <c r="O962" s="14">
        <v>2.9000000000000001E-2</v>
      </c>
      <c r="P962" s="55">
        <f t="shared" si="44"/>
        <v>0</v>
      </c>
      <c r="Q962" s="15">
        <f t="shared" si="45"/>
        <v>0</v>
      </c>
      <c r="R962" s="15">
        <f t="shared" si="46"/>
        <v>0</v>
      </c>
      <c r="X962" s="7"/>
    </row>
    <row r="963" spans="1:24" ht="13.8" x14ac:dyDescent="0.3">
      <c r="A963" s="46">
        <v>818549</v>
      </c>
      <c r="B963" s="47" t="s">
        <v>24</v>
      </c>
      <c r="C963" s="47" t="s">
        <v>41</v>
      </c>
      <c r="D963" s="47" t="s">
        <v>516</v>
      </c>
      <c r="E963" s="47" t="s">
        <v>70</v>
      </c>
      <c r="F963" s="47" t="s">
        <v>48</v>
      </c>
      <c r="G963" s="47" t="s">
        <v>47</v>
      </c>
      <c r="H963" s="46">
        <v>818549</v>
      </c>
      <c r="I963" s="48">
        <v>34151</v>
      </c>
      <c r="J963" s="47" t="s">
        <v>638</v>
      </c>
      <c r="K963" s="46">
        <v>0</v>
      </c>
      <c r="L963" s="50">
        <v>0</v>
      </c>
      <c r="M963" s="50">
        <v>0</v>
      </c>
      <c r="N963" s="50">
        <v>0</v>
      </c>
      <c r="O963" s="14">
        <v>2.9000000000000001E-2</v>
      </c>
      <c r="P963" s="55">
        <f t="shared" si="44"/>
        <v>0</v>
      </c>
      <c r="Q963" s="15">
        <f t="shared" si="45"/>
        <v>0</v>
      </c>
      <c r="R963" s="15">
        <f t="shared" si="46"/>
        <v>0</v>
      </c>
      <c r="X963" s="7"/>
    </row>
    <row r="964" spans="1:24" ht="13.8" x14ac:dyDescent="0.3">
      <c r="A964" s="46">
        <v>818550</v>
      </c>
      <c r="B964" s="47" t="s">
        <v>24</v>
      </c>
      <c r="C964" s="47" t="s">
        <v>41</v>
      </c>
      <c r="D964" s="47" t="s">
        <v>516</v>
      </c>
      <c r="E964" s="47" t="s">
        <v>70</v>
      </c>
      <c r="F964" s="47" t="s">
        <v>48</v>
      </c>
      <c r="G964" s="47" t="s">
        <v>47</v>
      </c>
      <c r="H964" s="46">
        <v>818550</v>
      </c>
      <c r="I964" s="48">
        <v>34151</v>
      </c>
      <c r="J964" s="47" t="s">
        <v>638</v>
      </c>
      <c r="K964" s="46">
        <v>0</v>
      </c>
      <c r="L964" s="50">
        <v>0</v>
      </c>
      <c r="M964" s="50">
        <v>0</v>
      </c>
      <c r="N964" s="50">
        <v>0</v>
      </c>
      <c r="O964" s="14">
        <v>2.9000000000000001E-2</v>
      </c>
      <c r="P964" s="55">
        <f t="shared" si="44"/>
        <v>0</v>
      </c>
      <c r="Q964" s="15">
        <f t="shared" si="45"/>
        <v>0</v>
      </c>
      <c r="R964" s="15">
        <f t="shared" si="46"/>
        <v>0</v>
      </c>
      <c r="X964" s="7"/>
    </row>
    <row r="965" spans="1:24" ht="13.8" x14ac:dyDescent="0.3">
      <c r="A965" s="46">
        <v>818551</v>
      </c>
      <c r="B965" s="47" t="s">
        <v>24</v>
      </c>
      <c r="C965" s="47" t="s">
        <v>41</v>
      </c>
      <c r="D965" s="47" t="s">
        <v>516</v>
      </c>
      <c r="E965" s="47" t="s">
        <v>70</v>
      </c>
      <c r="F965" s="47" t="s">
        <v>48</v>
      </c>
      <c r="G965" s="47" t="s">
        <v>47</v>
      </c>
      <c r="H965" s="46">
        <v>818551</v>
      </c>
      <c r="I965" s="48">
        <v>34151</v>
      </c>
      <c r="J965" s="47" t="s">
        <v>638</v>
      </c>
      <c r="K965" s="46">
        <v>0</v>
      </c>
      <c r="L965" s="50">
        <v>0</v>
      </c>
      <c r="M965" s="50">
        <v>0</v>
      </c>
      <c r="N965" s="50">
        <v>0</v>
      </c>
      <c r="O965" s="14">
        <v>2.9000000000000001E-2</v>
      </c>
      <c r="P965" s="55">
        <f t="shared" ref="P965:P1028" si="47">L965*(O965/12)*15</f>
        <v>0</v>
      </c>
      <c r="Q965" s="15">
        <f t="shared" si="45"/>
        <v>0</v>
      </c>
      <c r="R965" s="15">
        <f t="shared" si="46"/>
        <v>0</v>
      </c>
      <c r="X965" s="7"/>
    </row>
    <row r="966" spans="1:24" ht="13.8" x14ac:dyDescent="0.3">
      <c r="A966" s="46">
        <v>818552</v>
      </c>
      <c r="B966" s="47" t="s">
        <v>24</v>
      </c>
      <c r="C966" s="47" t="s">
        <v>41</v>
      </c>
      <c r="D966" s="47" t="s">
        <v>516</v>
      </c>
      <c r="E966" s="47" t="s">
        <v>70</v>
      </c>
      <c r="F966" s="47" t="s">
        <v>48</v>
      </c>
      <c r="G966" s="47" t="s">
        <v>47</v>
      </c>
      <c r="H966" s="46">
        <v>818552</v>
      </c>
      <c r="I966" s="48">
        <v>34516</v>
      </c>
      <c r="J966" s="47" t="s">
        <v>638</v>
      </c>
      <c r="K966" s="46">
        <v>0</v>
      </c>
      <c r="L966" s="50">
        <v>0</v>
      </c>
      <c r="M966" s="50">
        <v>0</v>
      </c>
      <c r="N966" s="50">
        <v>0</v>
      </c>
      <c r="O966" s="14">
        <v>2.9000000000000001E-2</v>
      </c>
      <c r="P966" s="55">
        <f t="shared" si="47"/>
        <v>0</v>
      </c>
      <c r="Q966" s="15">
        <f t="shared" si="45"/>
        <v>0</v>
      </c>
      <c r="R966" s="15">
        <f t="shared" si="46"/>
        <v>0</v>
      </c>
      <c r="X966" s="7"/>
    </row>
    <row r="967" spans="1:24" ht="13.8" x14ac:dyDescent="0.3">
      <c r="A967" s="46">
        <v>818553</v>
      </c>
      <c r="B967" s="47" t="s">
        <v>24</v>
      </c>
      <c r="C967" s="47" t="s">
        <v>41</v>
      </c>
      <c r="D967" s="47" t="s">
        <v>516</v>
      </c>
      <c r="E967" s="47" t="s">
        <v>70</v>
      </c>
      <c r="F967" s="47" t="s">
        <v>48</v>
      </c>
      <c r="G967" s="47" t="s">
        <v>47</v>
      </c>
      <c r="H967" s="46">
        <v>818553</v>
      </c>
      <c r="I967" s="48">
        <v>34516</v>
      </c>
      <c r="J967" s="47" t="s">
        <v>638</v>
      </c>
      <c r="K967" s="46">
        <v>0</v>
      </c>
      <c r="L967" s="50">
        <v>0</v>
      </c>
      <c r="M967" s="50">
        <v>0</v>
      </c>
      <c r="N967" s="50">
        <v>0</v>
      </c>
      <c r="O967" s="14">
        <v>2.9000000000000001E-2</v>
      </c>
      <c r="P967" s="55">
        <f t="shared" si="47"/>
        <v>0</v>
      </c>
      <c r="Q967" s="15">
        <f t="shared" si="45"/>
        <v>0</v>
      </c>
      <c r="R967" s="15">
        <f t="shared" si="46"/>
        <v>0</v>
      </c>
      <c r="X967" s="7"/>
    </row>
    <row r="968" spans="1:24" ht="13.8" x14ac:dyDescent="0.3">
      <c r="A968" s="46">
        <v>818554</v>
      </c>
      <c r="B968" s="47" t="s">
        <v>24</v>
      </c>
      <c r="C968" s="47" t="s">
        <v>41</v>
      </c>
      <c r="D968" s="47" t="s">
        <v>516</v>
      </c>
      <c r="E968" s="47" t="s">
        <v>70</v>
      </c>
      <c r="F968" s="47" t="s">
        <v>48</v>
      </c>
      <c r="G968" s="47" t="s">
        <v>47</v>
      </c>
      <c r="H968" s="46">
        <v>818554</v>
      </c>
      <c r="I968" s="48">
        <v>34516</v>
      </c>
      <c r="J968" s="47" t="s">
        <v>638</v>
      </c>
      <c r="K968" s="46">
        <v>0</v>
      </c>
      <c r="L968" s="50">
        <v>0</v>
      </c>
      <c r="M968" s="50">
        <v>0</v>
      </c>
      <c r="N968" s="50">
        <v>0</v>
      </c>
      <c r="O968" s="14">
        <v>2.9000000000000001E-2</v>
      </c>
      <c r="P968" s="55">
        <f t="shared" si="47"/>
        <v>0</v>
      </c>
      <c r="Q968" s="15">
        <f t="shared" si="45"/>
        <v>0</v>
      </c>
      <c r="R968" s="15">
        <f t="shared" si="46"/>
        <v>0</v>
      </c>
      <c r="X968" s="7"/>
    </row>
    <row r="969" spans="1:24" ht="13.8" x14ac:dyDescent="0.3">
      <c r="A969" s="46">
        <v>818555</v>
      </c>
      <c r="B969" s="47" t="s">
        <v>24</v>
      </c>
      <c r="C969" s="47" t="s">
        <v>41</v>
      </c>
      <c r="D969" s="47" t="s">
        <v>516</v>
      </c>
      <c r="E969" s="47" t="s">
        <v>70</v>
      </c>
      <c r="F969" s="47" t="s">
        <v>48</v>
      </c>
      <c r="G969" s="47" t="s">
        <v>47</v>
      </c>
      <c r="H969" s="46">
        <v>818555</v>
      </c>
      <c r="I969" s="48">
        <v>34516</v>
      </c>
      <c r="J969" s="47" t="s">
        <v>638</v>
      </c>
      <c r="K969" s="46">
        <v>0</v>
      </c>
      <c r="L969" s="50">
        <v>0</v>
      </c>
      <c r="M969" s="50">
        <v>0</v>
      </c>
      <c r="N969" s="50">
        <v>0</v>
      </c>
      <c r="O969" s="14">
        <v>2.9000000000000001E-2</v>
      </c>
      <c r="P969" s="55">
        <f t="shared" si="47"/>
        <v>0</v>
      </c>
      <c r="Q969" s="15">
        <f t="shared" si="45"/>
        <v>0</v>
      </c>
      <c r="R969" s="15">
        <f t="shared" si="46"/>
        <v>0</v>
      </c>
      <c r="X969" s="7"/>
    </row>
    <row r="970" spans="1:24" ht="13.8" x14ac:dyDescent="0.3">
      <c r="A970" s="46">
        <v>818556</v>
      </c>
      <c r="B970" s="47" t="s">
        <v>24</v>
      </c>
      <c r="C970" s="47" t="s">
        <v>41</v>
      </c>
      <c r="D970" s="47" t="s">
        <v>516</v>
      </c>
      <c r="E970" s="47" t="s">
        <v>70</v>
      </c>
      <c r="F970" s="47" t="s">
        <v>48</v>
      </c>
      <c r="G970" s="47" t="s">
        <v>47</v>
      </c>
      <c r="H970" s="46">
        <v>818556</v>
      </c>
      <c r="I970" s="48">
        <v>34516</v>
      </c>
      <c r="J970" s="47" t="s">
        <v>638</v>
      </c>
      <c r="K970" s="46">
        <v>0</v>
      </c>
      <c r="L970" s="50">
        <v>0</v>
      </c>
      <c r="M970" s="50">
        <v>0</v>
      </c>
      <c r="N970" s="50">
        <v>0</v>
      </c>
      <c r="O970" s="14">
        <v>2.9000000000000001E-2</v>
      </c>
      <c r="P970" s="55">
        <f t="shared" si="47"/>
        <v>0</v>
      </c>
      <c r="Q970" s="15">
        <f t="shared" si="45"/>
        <v>0</v>
      </c>
      <c r="R970" s="15">
        <f t="shared" si="46"/>
        <v>0</v>
      </c>
      <c r="X970" s="7"/>
    </row>
    <row r="971" spans="1:24" ht="13.8" x14ac:dyDescent="0.3">
      <c r="A971" s="46">
        <v>818557</v>
      </c>
      <c r="B971" s="47" t="s">
        <v>24</v>
      </c>
      <c r="C971" s="47" t="s">
        <v>41</v>
      </c>
      <c r="D971" s="47" t="s">
        <v>516</v>
      </c>
      <c r="E971" s="47" t="s">
        <v>70</v>
      </c>
      <c r="F971" s="47" t="s">
        <v>48</v>
      </c>
      <c r="G971" s="47" t="s">
        <v>47</v>
      </c>
      <c r="H971" s="46">
        <v>818557</v>
      </c>
      <c r="I971" s="48">
        <v>34516</v>
      </c>
      <c r="J971" s="47" t="s">
        <v>638</v>
      </c>
      <c r="K971" s="46">
        <v>0</v>
      </c>
      <c r="L971" s="50">
        <v>0</v>
      </c>
      <c r="M971" s="50">
        <v>0</v>
      </c>
      <c r="N971" s="50">
        <v>0</v>
      </c>
      <c r="O971" s="14">
        <v>2.9000000000000001E-2</v>
      </c>
      <c r="P971" s="55">
        <f t="shared" si="47"/>
        <v>0</v>
      </c>
      <c r="Q971" s="15">
        <f t="shared" si="45"/>
        <v>0</v>
      </c>
      <c r="R971" s="15">
        <f t="shared" si="46"/>
        <v>0</v>
      </c>
      <c r="X971" s="7"/>
    </row>
    <row r="972" spans="1:24" ht="13.8" x14ac:dyDescent="0.3">
      <c r="A972" s="46">
        <v>818558</v>
      </c>
      <c r="B972" s="47" t="s">
        <v>24</v>
      </c>
      <c r="C972" s="47" t="s">
        <v>41</v>
      </c>
      <c r="D972" s="47" t="s">
        <v>516</v>
      </c>
      <c r="E972" s="47" t="s">
        <v>70</v>
      </c>
      <c r="F972" s="47" t="s">
        <v>48</v>
      </c>
      <c r="G972" s="47" t="s">
        <v>47</v>
      </c>
      <c r="H972" s="46">
        <v>818558</v>
      </c>
      <c r="I972" s="48">
        <v>34516</v>
      </c>
      <c r="J972" s="47" t="s">
        <v>638</v>
      </c>
      <c r="K972" s="46">
        <v>0</v>
      </c>
      <c r="L972" s="50">
        <v>0</v>
      </c>
      <c r="M972" s="50">
        <v>0</v>
      </c>
      <c r="N972" s="50">
        <v>0</v>
      </c>
      <c r="O972" s="14">
        <v>2.9000000000000001E-2</v>
      </c>
      <c r="P972" s="55">
        <f t="shared" si="47"/>
        <v>0</v>
      </c>
      <c r="Q972" s="15">
        <f t="shared" si="45"/>
        <v>0</v>
      </c>
      <c r="R972" s="15">
        <f t="shared" si="46"/>
        <v>0</v>
      </c>
      <c r="X972" s="7"/>
    </row>
    <row r="973" spans="1:24" ht="13.8" x14ac:dyDescent="0.3">
      <c r="A973" s="46">
        <v>818559</v>
      </c>
      <c r="B973" s="47" t="s">
        <v>24</v>
      </c>
      <c r="C973" s="47" t="s">
        <v>41</v>
      </c>
      <c r="D973" s="47" t="s">
        <v>516</v>
      </c>
      <c r="E973" s="47" t="s">
        <v>70</v>
      </c>
      <c r="F973" s="47" t="s">
        <v>48</v>
      </c>
      <c r="G973" s="47" t="s">
        <v>47</v>
      </c>
      <c r="H973" s="46">
        <v>818559</v>
      </c>
      <c r="I973" s="48">
        <v>34516</v>
      </c>
      <c r="J973" s="47" t="s">
        <v>638</v>
      </c>
      <c r="K973" s="46">
        <v>0</v>
      </c>
      <c r="L973" s="50">
        <v>0</v>
      </c>
      <c r="M973" s="50">
        <v>0</v>
      </c>
      <c r="N973" s="50">
        <v>0</v>
      </c>
      <c r="O973" s="14">
        <v>2.9000000000000001E-2</v>
      </c>
      <c r="P973" s="55">
        <f t="shared" si="47"/>
        <v>0</v>
      </c>
      <c r="Q973" s="15">
        <f t="shared" si="45"/>
        <v>0</v>
      </c>
      <c r="R973" s="15">
        <f t="shared" si="46"/>
        <v>0</v>
      </c>
      <c r="X973" s="7"/>
    </row>
    <row r="974" spans="1:24" ht="13.8" x14ac:dyDescent="0.3">
      <c r="A974" s="46">
        <v>818560</v>
      </c>
      <c r="B974" s="47" t="s">
        <v>24</v>
      </c>
      <c r="C974" s="47" t="s">
        <v>41</v>
      </c>
      <c r="D974" s="47" t="s">
        <v>516</v>
      </c>
      <c r="E974" s="47" t="s">
        <v>70</v>
      </c>
      <c r="F974" s="47" t="s">
        <v>48</v>
      </c>
      <c r="G974" s="47" t="s">
        <v>47</v>
      </c>
      <c r="H974" s="46">
        <v>818560</v>
      </c>
      <c r="I974" s="48">
        <v>34516</v>
      </c>
      <c r="J974" s="47" t="s">
        <v>638</v>
      </c>
      <c r="K974" s="46">
        <v>0</v>
      </c>
      <c r="L974" s="50">
        <v>0</v>
      </c>
      <c r="M974" s="50">
        <v>0</v>
      </c>
      <c r="N974" s="50">
        <v>0</v>
      </c>
      <c r="O974" s="14">
        <v>2.9000000000000001E-2</v>
      </c>
      <c r="P974" s="55">
        <f t="shared" si="47"/>
        <v>0</v>
      </c>
      <c r="Q974" s="15">
        <f t="shared" si="45"/>
        <v>0</v>
      </c>
      <c r="R974" s="15">
        <f t="shared" si="46"/>
        <v>0</v>
      </c>
      <c r="X974" s="7"/>
    </row>
    <row r="975" spans="1:24" ht="13.8" x14ac:dyDescent="0.3">
      <c r="A975" s="46">
        <v>818561</v>
      </c>
      <c r="B975" s="47" t="s">
        <v>24</v>
      </c>
      <c r="C975" s="47" t="s">
        <v>41</v>
      </c>
      <c r="D975" s="47" t="s">
        <v>516</v>
      </c>
      <c r="E975" s="47" t="s">
        <v>70</v>
      </c>
      <c r="F975" s="47" t="s">
        <v>48</v>
      </c>
      <c r="G975" s="47" t="s">
        <v>47</v>
      </c>
      <c r="H975" s="46">
        <v>818561</v>
      </c>
      <c r="I975" s="48">
        <v>34516</v>
      </c>
      <c r="J975" s="47" t="s">
        <v>638</v>
      </c>
      <c r="K975" s="46">
        <v>0</v>
      </c>
      <c r="L975" s="50">
        <v>0</v>
      </c>
      <c r="M975" s="50">
        <v>0</v>
      </c>
      <c r="N975" s="50">
        <v>0</v>
      </c>
      <c r="O975" s="14">
        <v>2.9000000000000001E-2</v>
      </c>
      <c r="P975" s="55">
        <f t="shared" si="47"/>
        <v>0</v>
      </c>
      <c r="Q975" s="15">
        <f t="shared" si="45"/>
        <v>0</v>
      </c>
      <c r="R975" s="15">
        <f t="shared" si="46"/>
        <v>0</v>
      </c>
      <c r="X975" s="7"/>
    </row>
    <row r="976" spans="1:24" ht="13.8" x14ac:dyDescent="0.3">
      <c r="A976" s="46">
        <v>818562</v>
      </c>
      <c r="B976" s="47" t="s">
        <v>24</v>
      </c>
      <c r="C976" s="47" t="s">
        <v>41</v>
      </c>
      <c r="D976" s="47" t="s">
        <v>516</v>
      </c>
      <c r="E976" s="47" t="s">
        <v>70</v>
      </c>
      <c r="F976" s="47" t="s">
        <v>48</v>
      </c>
      <c r="G976" s="47" t="s">
        <v>47</v>
      </c>
      <c r="H976" s="46">
        <v>818562</v>
      </c>
      <c r="I976" s="48">
        <v>34516</v>
      </c>
      <c r="J976" s="47" t="s">
        <v>638</v>
      </c>
      <c r="K976" s="46">
        <v>0</v>
      </c>
      <c r="L976" s="50">
        <v>0</v>
      </c>
      <c r="M976" s="50">
        <v>0</v>
      </c>
      <c r="N976" s="50">
        <v>0</v>
      </c>
      <c r="O976" s="14">
        <v>2.9000000000000001E-2</v>
      </c>
      <c r="P976" s="55">
        <f t="shared" si="47"/>
        <v>0</v>
      </c>
      <c r="Q976" s="15">
        <f t="shared" si="45"/>
        <v>0</v>
      </c>
      <c r="R976" s="15">
        <f t="shared" si="46"/>
        <v>0</v>
      </c>
      <c r="X976" s="7"/>
    </row>
    <row r="977" spans="1:24" ht="13.8" x14ac:dyDescent="0.3">
      <c r="A977" s="46">
        <v>818563</v>
      </c>
      <c r="B977" s="47" t="s">
        <v>24</v>
      </c>
      <c r="C977" s="47" t="s">
        <v>41</v>
      </c>
      <c r="D977" s="47" t="s">
        <v>516</v>
      </c>
      <c r="E977" s="47" t="s">
        <v>70</v>
      </c>
      <c r="F977" s="47" t="s">
        <v>48</v>
      </c>
      <c r="G977" s="47" t="s">
        <v>47</v>
      </c>
      <c r="H977" s="46">
        <v>818563</v>
      </c>
      <c r="I977" s="48">
        <v>34516</v>
      </c>
      <c r="J977" s="47" t="s">
        <v>638</v>
      </c>
      <c r="K977" s="46">
        <v>0</v>
      </c>
      <c r="L977" s="50">
        <v>0</v>
      </c>
      <c r="M977" s="50">
        <v>0</v>
      </c>
      <c r="N977" s="50">
        <v>0</v>
      </c>
      <c r="O977" s="14">
        <v>2.9000000000000001E-2</v>
      </c>
      <c r="P977" s="55">
        <f t="shared" si="47"/>
        <v>0</v>
      </c>
      <c r="Q977" s="15">
        <f t="shared" si="45"/>
        <v>0</v>
      </c>
      <c r="R977" s="15">
        <f t="shared" si="46"/>
        <v>0</v>
      </c>
      <c r="X977" s="7"/>
    </row>
    <row r="978" spans="1:24" ht="13.8" x14ac:dyDescent="0.3">
      <c r="A978" s="46">
        <v>818564</v>
      </c>
      <c r="B978" s="47" t="s">
        <v>24</v>
      </c>
      <c r="C978" s="47" t="s">
        <v>41</v>
      </c>
      <c r="D978" s="47" t="s">
        <v>516</v>
      </c>
      <c r="E978" s="47" t="s">
        <v>70</v>
      </c>
      <c r="F978" s="47" t="s">
        <v>48</v>
      </c>
      <c r="G978" s="47" t="s">
        <v>47</v>
      </c>
      <c r="H978" s="46">
        <v>818564</v>
      </c>
      <c r="I978" s="48">
        <v>34516</v>
      </c>
      <c r="J978" s="47" t="s">
        <v>638</v>
      </c>
      <c r="K978" s="46">
        <v>0</v>
      </c>
      <c r="L978" s="50">
        <v>0</v>
      </c>
      <c r="M978" s="50">
        <v>0</v>
      </c>
      <c r="N978" s="50">
        <v>0</v>
      </c>
      <c r="O978" s="14">
        <v>2.9000000000000001E-2</v>
      </c>
      <c r="P978" s="55">
        <f t="shared" si="47"/>
        <v>0</v>
      </c>
      <c r="Q978" s="15">
        <f t="shared" si="45"/>
        <v>0</v>
      </c>
      <c r="R978" s="15">
        <f t="shared" si="46"/>
        <v>0</v>
      </c>
      <c r="X978" s="7"/>
    </row>
    <row r="979" spans="1:24" ht="13.8" x14ac:dyDescent="0.3">
      <c r="A979" s="46">
        <v>818565</v>
      </c>
      <c r="B979" s="47" t="s">
        <v>24</v>
      </c>
      <c r="C979" s="47" t="s">
        <v>41</v>
      </c>
      <c r="D979" s="47" t="s">
        <v>516</v>
      </c>
      <c r="E979" s="47" t="s">
        <v>70</v>
      </c>
      <c r="F979" s="47" t="s">
        <v>48</v>
      </c>
      <c r="G979" s="47" t="s">
        <v>47</v>
      </c>
      <c r="H979" s="46">
        <v>818565</v>
      </c>
      <c r="I979" s="48">
        <v>34516</v>
      </c>
      <c r="J979" s="47" t="s">
        <v>638</v>
      </c>
      <c r="K979" s="46">
        <v>0</v>
      </c>
      <c r="L979" s="50">
        <v>0</v>
      </c>
      <c r="M979" s="50">
        <v>0</v>
      </c>
      <c r="N979" s="50">
        <v>0</v>
      </c>
      <c r="O979" s="14">
        <v>2.9000000000000001E-2</v>
      </c>
      <c r="P979" s="55">
        <f t="shared" si="47"/>
        <v>0</v>
      </c>
      <c r="Q979" s="15">
        <f t="shared" si="45"/>
        <v>0</v>
      </c>
      <c r="R979" s="15">
        <f t="shared" si="46"/>
        <v>0</v>
      </c>
      <c r="X979" s="7"/>
    </row>
    <row r="980" spans="1:24" ht="13.8" x14ac:dyDescent="0.3">
      <c r="A980" s="46">
        <v>818566</v>
      </c>
      <c r="B980" s="47" t="s">
        <v>24</v>
      </c>
      <c r="C980" s="47" t="s">
        <v>41</v>
      </c>
      <c r="D980" s="47" t="s">
        <v>516</v>
      </c>
      <c r="E980" s="47" t="s">
        <v>70</v>
      </c>
      <c r="F980" s="47" t="s">
        <v>48</v>
      </c>
      <c r="G980" s="47" t="s">
        <v>47</v>
      </c>
      <c r="H980" s="46">
        <v>818566</v>
      </c>
      <c r="I980" s="48">
        <v>34516</v>
      </c>
      <c r="J980" s="47" t="s">
        <v>638</v>
      </c>
      <c r="K980" s="46">
        <v>0</v>
      </c>
      <c r="L980" s="50">
        <v>0</v>
      </c>
      <c r="M980" s="50">
        <v>0</v>
      </c>
      <c r="N980" s="50">
        <v>0</v>
      </c>
      <c r="O980" s="14">
        <v>2.9000000000000001E-2</v>
      </c>
      <c r="P980" s="55">
        <f t="shared" si="47"/>
        <v>0</v>
      </c>
      <c r="Q980" s="15">
        <f t="shared" si="45"/>
        <v>0</v>
      </c>
      <c r="R980" s="15">
        <f t="shared" si="46"/>
        <v>0</v>
      </c>
      <c r="X980" s="7"/>
    </row>
    <row r="981" spans="1:24" ht="13.8" x14ac:dyDescent="0.3">
      <c r="A981" s="46">
        <v>818567</v>
      </c>
      <c r="B981" s="47" t="s">
        <v>24</v>
      </c>
      <c r="C981" s="47" t="s">
        <v>41</v>
      </c>
      <c r="D981" s="47" t="s">
        <v>516</v>
      </c>
      <c r="E981" s="47" t="s">
        <v>70</v>
      </c>
      <c r="F981" s="47" t="s">
        <v>48</v>
      </c>
      <c r="G981" s="47" t="s">
        <v>47</v>
      </c>
      <c r="H981" s="46">
        <v>818567</v>
      </c>
      <c r="I981" s="48">
        <v>34516</v>
      </c>
      <c r="J981" s="47" t="s">
        <v>638</v>
      </c>
      <c r="K981" s="46">
        <v>0</v>
      </c>
      <c r="L981" s="50">
        <v>0</v>
      </c>
      <c r="M981" s="50">
        <v>0</v>
      </c>
      <c r="N981" s="50">
        <v>0</v>
      </c>
      <c r="O981" s="14">
        <v>2.9000000000000001E-2</v>
      </c>
      <c r="P981" s="55">
        <f t="shared" si="47"/>
        <v>0</v>
      </c>
      <c r="Q981" s="15">
        <f t="shared" si="45"/>
        <v>0</v>
      </c>
      <c r="R981" s="15">
        <f t="shared" si="46"/>
        <v>0</v>
      </c>
      <c r="X981" s="7"/>
    </row>
    <row r="982" spans="1:24" ht="13.8" x14ac:dyDescent="0.3">
      <c r="A982" s="46">
        <v>818568</v>
      </c>
      <c r="B982" s="47" t="s">
        <v>24</v>
      </c>
      <c r="C982" s="47" t="s">
        <v>41</v>
      </c>
      <c r="D982" s="47" t="s">
        <v>516</v>
      </c>
      <c r="E982" s="47" t="s">
        <v>70</v>
      </c>
      <c r="F982" s="47" t="s">
        <v>48</v>
      </c>
      <c r="G982" s="47" t="s">
        <v>47</v>
      </c>
      <c r="H982" s="46">
        <v>818568</v>
      </c>
      <c r="I982" s="48">
        <v>34516</v>
      </c>
      <c r="J982" s="47" t="s">
        <v>638</v>
      </c>
      <c r="K982" s="46">
        <v>0</v>
      </c>
      <c r="L982" s="50">
        <v>0</v>
      </c>
      <c r="M982" s="50">
        <v>0</v>
      </c>
      <c r="N982" s="50">
        <v>0</v>
      </c>
      <c r="O982" s="14">
        <v>2.9000000000000001E-2</v>
      </c>
      <c r="P982" s="55">
        <f t="shared" si="47"/>
        <v>0</v>
      </c>
      <c r="Q982" s="15">
        <f t="shared" si="45"/>
        <v>0</v>
      </c>
      <c r="R982" s="15">
        <f t="shared" si="46"/>
        <v>0</v>
      </c>
      <c r="X982" s="7"/>
    </row>
    <row r="983" spans="1:24" ht="13.8" x14ac:dyDescent="0.3">
      <c r="A983" s="46">
        <v>818569</v>
      </c>
      <c r="B983" s="47" t="s">
        <v>24</v>
      </c>
      <c r="C983" s="47" t="s">
        <v>41</v>
      </c>
      <c r="D983" s="47" t="s">
        <v>516</v>
      </c>
      <c r="E983" s="47" t="s">
        <v>70</v>
      </c>
      <c r="F983" s="47" t="s">
        <v>48</v>
      </c>
      <c r="G983" s="47" t="s">
        <v>47</v>
      </c>
      <c r="H983" s="46">
        <v>818569</v>
      </c>
      <c r="I983" s="48">
        <v>34516</v>
      </c>
      <c r="J983" s="47" t="s">
        <v>638</v>
      </c>
      <c r="K983" s="46">
        <v>0</v>
      </c>
      <c r="L983" s="50">
        <v>0</v>
      </c>
      <c r="M983" s="50">
        <v>0</v>
      </c>
      <c r="N983" s="50">
        <v>0</v>
      </c>
      <c r="O983" s="14">
        <v>2.9000000000000001E-2</v>
      </c>
      <c r="P983" s="55">
        <f t="shared" si="47"/>
        <v>0</v>
      </c>
      <c r="Q983" s="15">
        <f t="shared" si="45"/>
        <v>0</v>
      </c>
      <c r="R983" s="15">
        <f t="shared" si="46"/>
        <v>0</v>
      </c>
      <c r="X983" s="7"/>
    </row>
    <row r="984" spans="1:24" ht="13.8" x14ac:dyDescent="0.3">
      <c r="A984" s="46">
        <v>818570</v>
      </c>
      <c r="B984" s="47" t="s">
        <v>24</v>
      </c>
      <c r="C984" s="47" t="s">
        <v>41</v>
      </c>
      <c r="D984" s="47" t="s">
        <v>516</v>
      </c>
      <c r="E984" s="47" t="s">
        <v>70</v>
      </c>
      <c r="F984" s="47" t="s">
        <v>48</v>
      </c>
      <c r="G984" s="47" t="s">
        <v>47</v>
      </c>
      <c r="H984" s="46">
        <v>818570</v>
      </c>
      <c r="I984" s="48">
        <v>34881</v>
      </c>
      <c r="J984" s="47" t="s">
        <v>638</v>
      </c>
      <c r="K984" s="46">
        <v>0</v>
      </c>
      <c r="L984" s="50">
        <v>0</v>
      </c>
      <c r="M984" s="50">
        <v>0</v>
      </c>
      <c r="N984" s="50">
        <v>0</v>
      </c>
      <c r="O984" s="14">
        <v>2.9000000000000001E-2</v>
      </c>
      <c r="P984" s="55">
        <f t="shared" si="47"/>
        <v>0</v>
      </c>
      <c r="Q984" s="15">
        <f t="shared" si="45"/>
        <v>0</v>
      </c>
      <c r="R984" s="15">
        <f t="shared" si="46"/>
        <v>0</v>
      </c>
      <c r="X984" s="7"/>
    </row>
    <row r="985" spans="1:24" ht="13.8" x14ac:dyDescent="0.3">
      <c r="A985" s="46">
        <v>818571</v>
      </c>
      <c r="B985" s="47" t="s">
        <v>24</v>
      </c>
      <c r="C985" s="47" t="s">
        <v>41</v>
      </c>
      <c r="D985" s="47" t="s">
        <v>516</v>
      </c>
      <c r="E985" s="47" t="s">
        <v>70</v>
      </c>
      <c r="F985" s="47" t="s">
        <v>48</v>
      </c>
      <c r="G985" s="47" t="s">
        <v>47</v>
      </c>
      <c r="H985" s="46">
        <v>818571</v>
      </c>
      <c r="I985" s="48">
        <v>34881</v>
      </c>
      <c r="J985" s="47" t="s">
        <v>638</v>
      </c>
      <c r="K985" s="46">
        <v>0</v>
      </c>
      <c r="L985" s="50">
        <v>0</v>
      </c>
      <c r="M985" s="50">
        <v>0</v>
      </c>
      <c r="N985" s="50">
        <v>0</v>
      </c>
      <c r="O985" s="14">
        <v>2.9000000000000001E-2</v>
      </c>
      <c r="P985" s="55">
        <f t="shared" si="47"/>
        <v>0</v>
      </c>
      <c r="Q985" s="15">
        <f t="shared" si="45"/>
        <v>0</v>
      </c>
      <c r="R985" s="15">
        <f t="shared" si="46"/>
        <v>0</v>
      </c>
      <c r="X985" s="7"/>
    </row>
    <row r="986" spans="1:24" ht="13.8" x14ac:dyDescent="0.3">
      <c r="A986" s="46">
        <v>818572</v>
      </c>
      <c r="B986" s="47" t="s">
        <v>24</v>
      </c>
      <c r="C986" s="47" t="s">
        <v>41</v>
      </c>
      <c r="D986" s="47" t="s">
        <v>516</v>
      </c>
      <c r="E986" s="47" t="s">
        <v>70</v>
      </c>
      <c r="F986" s="47" t="s">
        <v>48</v>
      </c>
      <c r="G986" s="47" t="s">
        <v>47</v>
      </c>
      <c r="H986" s="46">
        <v>818572</v>
      </c>
      <c r="I986" s="48">
        <v>35247</v>
      </c>
      <c r="J986" s="47" t="s">
        <v>638</v>
      </c>
      <c r="K986" s="46">
        <v>0</v>
      </c>
      <c r="L986" s="50">
        <v>0</v>
      </c>
      <c r="M986" s="50">
        <v>0</v>
      </c>
      <c r="N986" s="50">
        <v>0</v>
      </c>
      <c r="O986" s="14">
        <v>2.9000000000000001E-2</v>
      </c>
      <c r="P986" s="55">
        <f t="shared" si="47"/>
        <v>0</v>
      </c>
      <c r="Q986" s="15">
        <f t="shared" ref="Q986:Q1049" si="48">M986+P986</f>
        <v>0</v>
      </c>
      <c r="R986" s="15">
        <f t="shared" ref="R986:R1049" si="49">L986-Q986</f>
        <v>0</v>
      </c>
      <c r="X986" s="7"/>
    </row>
    <row r="987" spans="1:24" ht="13.8" x14ac:dyDescent="0.3">
      <c r="A987" s="46">
        <v>818573</v>
      </c>
      <c r="B987" s="47" t="s">
        <v>24</v>
      </c>
      <c r="C987" s="47" t="s">
        <v>41</v>
      </c>
      <c r="D987" s="47" t="s">
        <v>516</v>
      </c>
      <c r="E987" s="47" t="s">
        <v>70</v>
      </c>
      <c r="F987" s="47" t="s">
        <v>48</v>
      </c>
      <c r="G987" s="47" t="s">
        <v>47</v>
      </c>
      <c r="H987" s="46">
        <v>818573</v>
      </c>
      <c r="I987" s="48">
        <v>35247</v>
      </c>
      <c r="J987" s="47" t="s">
        <v>638</v>
      </c>
      <c r="K987" s="46">
        <v>0</v>
      </c>
      <c r="L987" s="50">
        <v>0</v>
      </c>
      <c r="M987" s="50">
        <v>0</v>
      </c>
      <c r="N987" s="50">
        <v>0</v>
      </c>
      <c r="O987" s="14">
        <v>2.9000000000000001E-2</v>
      </c>
      <c r="P987" s="55">
        <f t="shared" si="47"/>
        <v>0</v>
      </c>
      <c r="Q987" s="15">
        <f t="shared" si="48"/>
        <v>0</v>
      </c>
      <c r="R987" s="15">
        <f t="shared" si="49"/>
        <v>0</v>
      </c>
      <c r="X987" s="7"/>
    </row>
    <row r="988" spans="1:24" ht="13.8" x14ac:dyDescent="0.3">
      <c r="A988" s="46">
        <v>818574</v>
      </c>
      <c r="B988" s="47" t="s">
        <v>24</v>
      </c>
      <c r="C988" s="47" t="s">
        <v>41</v>
      </c>
      <c r="D988" s="47" t="s">
        <v>516</v>
      </c>
      <c r="E988" s="47" t="s">
        <v>70</v>
      </c>
      <c r="F988" s="47" t="s">
        <v>48</v>
      </c>
      <c r="G988" s="47" t="s">
        <v>47</v>
      </c>
      <c r="H988" s="46">
        <v>818574</v>
      </c>
      <c r="I988" s="48">
        <v>35247</v>
      </c>
      <c r="J988" s="47" t="s">
        <v>638</v>
      </c>
      <c r="K988" s="46">
        <v>0</v>
      </c>
      <c r="L988" s="50">
        <v>0</v>
      </c>
      <c r="M988" s="50">
        <v>0</v>
      </c>
      <c r="N988" s="50">
        <v>0</v>
      </c>
      <c r="O988" s="14">
        <v>2.9000000000000001E-2</v>
      </c>
      <c r="P988" s="55">
        <f t="shared" si="47"/>
        <v>0</v>
      </c>
      <c r="Q988" s="15">
        <f t="shared" si="48"/>
        <v>0</v>
      </c>
      <c r="R988" s="15">
        <f t="shared" si="49"/>
        <v>0</v>
      </c>
      <c r="X988" s="7"/>
    </row>
    <row r="989" spans="1:24" ht="13.8" x14ac:dyDescent="0.3">
      <c r="A989" s="46">
        <v>818575</v>
      </c>
      <c r="B989" s="47" t="s">
        <v>24</v>
      </c>
      <c r="C989" s="47" t="s">
        <v>41</v>
      </c>
      <c r="D989" s="47" t="s">
        <v>516</v>
      </c>
      <c r="E989" s="47" t="s">
        <v>70</v>
      </c>
      <c r="F989" s="47" t="s">
        <v>48</v>
      </c>
      <c r="G989" s="47" t="s">
        <v>47</v>
      </c>
      <c r="H989" s="46">
        <v>818575</v>
      </c>
      <c r="I989" s="48">
        <v>35977</v>
      </c>
      <c r="J989" s="47" t="s">
        <v>638</v>
      </c>
      <c r="K989" s="46">
        <v>0</v>
      </c>
      <c r="L989" s="50">
        <v>0</v>
      </c>
      <c r="M989" s="50">
        <v>0</v>
      </c>
      <c r="N989" s="50">
        <v>0</v>
      </c>
      <c r="O989" s="14">
        <v>2.9000000000000001E-2</v>
      </c>
      <c r="P989" s="55">
        <f t="shared" si="47"/>
        <v>0</v>
      </c>
      <c r="Q989" s="15">
        <f t="shared" si="48"/>
        <v>0</v>
      </c>
      <c r="R989" s="15">
        <f t="shared" si="49"/>
        <v>0</v>
      </c>
      <c r="X989" s="7"/>
    </row>
    <row r="990" spans="1:24" ht="13.8" x14ac:dyDescent="0.3">
      <c r="A990" s="46">
        <v>818576</v>
      </c>
      <c r="B990" s="47" t="s">
        <v>24</v>
      </c>
      <c r="C990" s="47" t="s">
        <v>41</v>
      </c>
      <c r="D990" s="47" t="s">
        <v>516</v>
      </c>
      <c r="E990" s="47" t="s">
        <v>70</v>
      </c>
      <c r="F990" s="47" t="s">
        <v>48</v>
      </c>
      <c r="G990" s="47" t="s">
        <v>47</v>
      </c>
      <c r="H990" s="46">
        <v>818576</v>
      </c>
      <c r="I990" s="48">
        <v>35977</v>
      </c>
      <c r="J990" s="47" t="s">
        <v>638</v>
      </c>
      <c r="K990" s="46">
        <v>0</v>
      </c>
      <c r="L990" s="50">
        <v>0</v>
      </c>
      <c r="M990" s="50">
        <v>0</v>
      </c>
      <c r="N990" s="50">
        <v>0</v>
      </c>
      <c r="O990" s="14">
        <v>2.9000000000000001E-2</v>
      </c>
      <c r="P990" s="55">
        <f t="shared" si="47"/>
        <v>0</v>
      </c>
      <c r="Q990" s="15">
        <f t="shared" si="48"/>
        <v>0</v>
      </c>
      <c r="R990" s="15">
        <f t="shared" si="49"/>
        <v>0</v>
      </c>
      <c r="X990" s="7"/>
    </row>
    <row r="991" spans="1:24" ht="13.8" x14ac:dyDescent="0.3">
      <c r="A991" s="46">
        <v>818577</v>
      </c>
      <c r="B991" s="47" t="s">
        <v>24</v>
      </c>
      <c r="C991" s="47" t="s">
        <v>41</v>
      </c>
      <c r="D991" s="47" t="s">
        <v>516</v>
      </c>
      <c r="E991" s="47" t="s">
        <v>70</v>
      </c>
      <c r="F991" s="47" t="s">
        <v>48</v>
      </c>
      <c r="G991" s="47" t="s">
        <v>47</v>
      </c>
      <c r="H991" s="46">
        <v>818577</v>
      </c>
      <c r="I991" s="48">
        <v>35977</v>
      </c>
      <c r="J991" s="47" t="s">
        <v>638</v>
      </c>
      <c r="K991" s="46">
        <v>0</v>
      </c>
      <c r="L991" s="50">
        <v>0</v>
      </c>
      <c r="M991" s="50">
        <v>0</v>
      </c>
      <c r="N991" s="50">
        <v>0</v>
      </c>
      <c r="O991" s="14">
        <v>2.9000000000000001E-2</v>
      </c>
      <c r="P991" s="55">
        <f t="shared" si="47"/>
        <v>0</v>
      </c>
      <c r="Q991" s="15">
        <f t="shared" si="48"/>
        <v>0</v>
      </c>
      <c r="R991" s="15">
        <f t="shared" si="49"/>
        <v>0</v>
      </c>
      <c r="X991" s="7"/>
    </row>
    <row r="992" spans="1:24" ht="13.8" x14ac:dyDescent="0.3">
      <c r="A992" s="46">
        <v>818578</v>
      </c>
      <c r="B992" s="47" t="s">
        <v>24</v>
      </c>
      <c r="C992" s="47" t="s">
        <v>41</v>
      </c>
      <c r="D992" s="47" t="s">
        <v>516</v>
      </c>
      <c r="E992" s="47" t="s">
        <v>70</v>
      </c>
      <c r="F992" s="47" t="s">
        <v>48</v>
      </c>
      <c r="G992" s="47" t="s">
        <v>47</v>
      </c>
      <c r="H992" s="46">
        <v>818578</v>
      </c>
      <c r="I992" s="48">
        <v>35977</v>
      </c>
      <c r="J992" s="47" t="s">
        <v>638</v>
      </c>
      <c r="K992" s="46">
        <v>0</v>
      </c>
      <c r="L992" s="50">
        <v>0</v>
      </c>
      <c r="M992" s="50">
        <v>0</v>
      </c>
      <c r="N992" s="50">
        <v>0</v>
      </c>
      <c r="O992" s="14">
        <v>2.9000000000000001E-2</v>
      </c>
      <c r="P992" s="55">
        <f t="shared" si="47"/>
        <v>0</v>
      </c>
      <c r="Q992" s="15">
        <f t="shared" si="48"/>
        <v>0</v>
      </c>
      <c r="R992" s="15">
        <f t="shared" si="49"/>
        <v>0</v>
      </c>
      <c r="X992" s="7"/>
    </row>
    <row r="993" spans="1:24" ht="13.8" x14ac:dyDescent="0.3">
      <c r="A993" s="46">
        <v>818579</v>
      </c>
      <c r="B993" s="47" t="s">
        <v>24</v>
      </c>
      <c r="C993" s="47" t="s">
        <v>41</v>
      </c>
      <c r="D993" s="47" t="s">
        <v>516</v>
      </c>
      <c r="E993" s="47" t="s">
        <v>70</v>
      </c>
      <c r="F993" s="47" t="s">
        <v>48</v>
      </c>
      <c r="G993" s="47" t="s">
        <v>47</v>
      </c>
      <c r="H993" s="46">
        <v>818579</v>
      </c>
      <c r="I993" s="48">
        <v>35977</v>
      </c>
      <c r="J993" s="47" t="s">
        <v>638</v>
      </c>
      <c r="K993" s="46">
        <v>0</v>
      </c>
      <c r="L993" s="50">
        <v>0</v>
      </c>
      <c r="M993" s="50">
        <v>0</v>
      </c>
      <c r="N993" s="50">
        <v>0</v>
      </c>
      <c r="O993" s="14">
        <v>2.9000000000000001E-2</v>
      </c>
      <c r="P993" s="55">
        <f t="shared" si="47"/>
        <v>0</v>
      </c>
      <c r="Q993" s="15">
        <f t="shared" si="48"/>
        <v>0</v>
      </c>
      <c r="R993" s="15">
        <f t="shared" si="49"/>
        <v>0</v>
      </c>
      <c r="X993" s="7"/>
    </row>
    <row r="994" spans="1:24" ht="13.8" x14ac:dyDescent="0.3">
      <c r="A994" s="46">
        <v>818580</v>
      </c>
      <c r="B994" s="47" t="s">
        <v>24</v>
      </c>
      <c r="C994" s="47" t="s">
        <v>41</v>
      </c>
      <c r="D994" s="47" t="s">
        <v>516</v>
      </c>
      <c r="E994" s="47" t="s">
        <v>70</v>
      </c>
      <c r="F994" s="47" t="s">
        <v>48</v>
      </c>
      <c r="G994" s="47" t="s">
        <v>47</v>
      </c>
      <c r="H994" s="46">
        <v>818580</v>
      </c>
      <c r="I994" s="48">
        <v>36342</v>
      </c>
      <c r="J994" s="47" t="s">
        <v>638</v>
      </c>
      <c r="K994" s="46">
        <v>0</v>
      </c>
      <c r="L994" s="50">
        <v>0</v>
      </c>
      <c r="M994" s="50">
        <v>0</v>
      </c>
      <c r="N994" s="50">
        <v>0</v>
      </c>
      <c r="O994" s="14">
        <v>2.9000000000000001E-2</v>
      </c>
      <c r="P994" s="55">
        <f t="shared" si="47"/>
        <v>0</v>
      </c>
      <c r="Q994" s="15">
        <f t="shared" si="48"/>
        <v>0</v>
      </c>
      <c r="R994" s="15">
        <f t="shared" si="49"/>
        <v>0</v>
      </c>
      <c r="X994" s="7"/>
    </row>
    <row r="995" spans="1:24" ht="13.8" x14ac:dyDescent="0.3">
      <c r="A995" s="46">
        <v>818581</v>
      </c>
      <c r="B995" s="47" t="s">
        <v>24</v>
      </c>
      <c r="C995" s="47" t="s">
        <v>41</v>
      </c>
      <c r="D995" s="47" t="s">
        <v>516</v>
      </c>
      <c r="E995" s="47" t="s">
        <v>70</v>
      </c>
      <c r="F995" s="47" t="s">
        <v>48</v>
      </c>
      <c r="G995" s="47" t="s">
        <v>47</v>
      </c>
      <c r="H995" s="46">
        <v>818581</v>
      </c>
      <c r="I995" s="48">
        <v>36708</v>
      </c>
      <c r="J995" s="47" t="s">
        <v>638</v>
      </c>
      <c r="K995" s="46">
        <v>0</v>
      </c>
      <c r="L995" s="50">
        <v>0</v>
      </c>
      <c r="M995" s="50">
        <v>0</v>
      </c>
      <c r="N995" s="50">
        <v>0</v>
      </c>
      <c r="O995" s="14">
        <v>2.9000000000000001E-2</v>
      </c>
      <c r="P995" s="55">
        <f t="shared" si="47"/>
        <v>0</v>
      </c>
      <c r="Q995" s="15">
        <f t="shared" si="48"/>
        <v>0</v>
      </c>
      <c r="R995" s="15">
        <f t="shared" si="49"/>
        <v>0</v>
      </c>
      <c r="X995" s="7"/>
    </row>
    <row r="996" spans="1:24" ht="13.8" x14ac:dyDescent="0.3">
      <c r="A996" s="46">
        <v>818582</v>
      </c>
      <c r="B996" s="47" t="s">
        <v>24</v>
      </c>
      <c r="C996" s="47" t="s">
        <v>41</v>
      </c>
      <c r="D996" s="47" t="s">
        <v>516</v>
      </c>
      <c r="E996" s="47" t="s">
        <v>70</v>
      </c>
      <c r="F996" s="47" t="s">
        <v>48</v>
      </c>
      <c r="G996" s="47" t="s">
        <v>47</v>
      </c>
      <c r="H996" s="46">
        <v>818582</v>
      </c>
      <c r="I996" s="48">
        <v>37073</v>
      </c>
      <c r="J996" s="47" t="s">
        <v>638</v>
      </c>
      <c r="K996" s="46">
        <v>0</v>
      </c>
      <c r="L996" s="50">
        <v>0</v>
      </c>
      <c r="M996" s="50">
        <v>0</v>
      </c>
      <c r="N996" s="50">
        <v>0</v>
      </c>
      <c r="O996" s="14">
        <v>2.9000000000000001E-2</v>
      </c>
      <c r="P996" s="55">
        <f t="shared" si="47"/>
        <v>0</v>
      </c>
      <c r="Q996" s="15">
        <f t="shared" si="48"/>
        <v>0</v>
      </c>
      <c r="R996" s="15">
        <f t="shared" si="49"/>
        <v>0</v>
      </c>
      <c r="X996" s="7"/>
    </row>
    <row r="997" spans="1:24" ht="13.8" x14ac:dyDescent="0.3">
      <c r="A997" s="46">
        <v>818583</v>
      </c>
      <c r="B997" s="47" t="s">
        <v>24</v>
      </c>
      <c r="C997" s="47" t="s">
        <v>41</v>
      </c>
      <c r="D997" s="47" t="s">
        <v>516</v>
      </c>
      <c r="E997" s="47" t="s">
        <v>70</v>
      </c>
      <c r="F997" s="47" t="s">
        <v>48</v>
      </c>
      <c r="G997" s="47" t="s">
        <v>47</v>
      </c>
      <c r="H997" s="46">
        <v>818583</v>
      </c>
      <c r="I997" s="48">
        <v>37073</v>
      </c>
      <c r="J997" s="47" t="s">
        <v>638</v>
      </c>
      <c r="K997" s="46">
        <v>0</v>
      </c>
      <c r="L997" s="50">
        <v>0</v>
      </c>
      <c r="M997" s="50">
        <v>0</v>
      </c>
      <c r="N997" s="50">
        <v>0</v>
      </c>
      <c r="O997" s="14">
        <v>2.9000000000000001E-2</v>
      </c>
      <c r="P997" s="55">
        <f t="shared" si="47"/>
        <v>0</v>
      </c>
      <c r="Q997" s="15">
        <f t="shared" si="48"/>
        <v>0</v>
      </c>
      <c r="R997" s="15">
        <f t="shared" si="49"/>
        <v>0</v>
      </c>
      <c r="X997" s="7"/>
    </row>
    <row r="998" spans="1:24" ht="13.8" x14ac:dyDescent="0.3">
      <c r="A998" s="46">
        <v>818584</v>
      </c>
      <c r="B998" s="47" t="s">
        <v>24</v>
      </c>
      <c r="C998" s="47" t="s">
        <v>41</v>
      </c>
      <c r="D998" s="47" t="s">
        <v>516</v>
      </c>
      <c r="E998" s="47" t="s">
        <v>70</v>
      </c>
      <c r="F998" s="47" t="s">
        <v>48</v>
      </c>
      <c r="G998" s="47" t="s">
        <v>47</v>
      </c>
      <c r="H998" s="46">
        <v>818584</v>
      </c>
      <c r="I998" s="48">
        <v>37073</v>
      </c>
      <c r="J998" s="47" t="s">
        <v>638</v>
      </c>
      <c r="K998" s="46">
        <v>0</v>
      </c>
      <c r="L998" s="50">
        <v>0</v>
      </c>
      <c r="M998" s="50">
        <v>0</v>
      </c>
      <c r="N998" s="50">
        <v>0</v>
      </c>
      <c r="O998" s="14">
        <v>2.9000000000000001E-2</v>
      </c>
      <c r="P998" s="55">
        <f t="shared" si="47"/>
        <v>0</v>
      </c>
      <c r="Q998" s="15">
        <f t="shared" si="48"/>
        <v>0</v>
      </c>
      <c r="R998" s="15">
        <f t="shared" si="49"/>
        <v>0</v>
      </c>
      <c r="X998" s="7"/>
    </row>
    <row r="999" spans="1:24" ht="13.8" x14ac:dyDescent="0.3">
      <c r="A999" s="46">
        <v>818585</v>
      </c>
      <c r="B999" s="47" t="s">
        <v>24</v>
      </c>
      <c r="C999" s="47" t="s">
        <v>41</v>
      </c>
      <c r="D999" s="47" t="s">
        <v>516</v>
      </c>
      <c r="E999" s="47" t="s">
        <v>70</v>
      </c>
      <c r="F999" s="47" t="s">
        <v>48</v>
      </c>
      <c r="G999" s="47" t="s">
        <v>47</v>
      </c>
      <c r="H999" s="46">
        <v>818585</v>
      </c>
      <c r="I999" s="48">
        <v>37073</v>
      </c>
      <c r="J999" s="47" t="s">
        <v>638</v>
      </c>
      <c r="K999" s="46">
        <v>0</v>
      </c>
      <c r="L999" s="50">
        <v>0</v>
      </c>
      <c r="M999" s="50">
        <v>0</v>
      </c>
      <c r="N999" s="50">
        <v>0</v>
      </c>
      <c r="O999" s="14">
        <v>2.9000000000000001E-2</v>
      </c>
      <c r="P999" s="55">
        <f t="shared" si="47"/>
        <v>0</v>
      </c>
      <c r="Q999" s="15">
        <f t="shared" si="48"/>
        <v>0</v>
      </c>
      <c r="R999" s="15">
        <f t="shared" si="49"/>
        <v>0</v>
      </c>
      <c r="X999" s="7"/>
    </row>
    <row r="1000" spans="1:24" ht="13.8" x14ac:dyDescent="0.3">
      <c r="A1000" s="46">
        <v>818586</v>
      </c>
      <c r="B1000" s="47" t="s">
        <v>24</v>
      </c>
      <c r="C1000" s="47" t="s">
        <v>41</v>
      </c>
      <c r="D1000" s="47" t="s">
        <v>516</v>
      </c>
      <c r="E1000" s="47" t="s">
        <v>70</v>
      </c>
      <c r="F1000" s="47" t="s">
        <v>48</v>
      </c>
      <c r="G1000" s="47" t="s">
        <v>47</v>
      </c>
      <c r="H1000" s="46">
        <v>818586</v>
      </c>
      <c r="I1000" s="48">
        <v>37073</v>
      </c>
      <c r="J1000" s="47" t="s">
        <v>638</v>
      </c>
      <c r="K1000" s="46">
        <v>0</v>
      </c>
      <c r="L1000" s="50">
        <v>0</v>
      </c>
      <c r="M1000" s="50">
        <v>0</v>
      </c>
      <c r="N1000" s="50">
        <v>0</v>
      </c>
      <c r="O1000" s="14">
        <v>2.9000000000000001E-2</v>
      </c>
      <c r="P1000" s="55">
        <f t="shared" si="47"/>
        <v>0</v>
      </c>
      <c r="Q1000" s="15">
        <f t="shared" si="48"/>
        <v>0</v>
      </c>
      <c r="R1000" s="15">
        <f t="shared" si="49"/>
        <v>0</v>
      </c>
      <c r="X1000" s="7"/>
    </row>
    <row r="1001" spans="1:24" ht="13.8" x14ac:dyDescent="0.3">
      <c r="A1001" s="46">
        <v>818587</v>
      </c>
      <c r="B1001" s="47" t="s">
        <v>24</v>
      </c>
      <c r="C1001" s="47" t="s">
        <v>41</v>
      </c>
      <c r="D1001" s="47" t="s">
        <v>516</v>
      </c>
      <c r="E1001" s="47" t="s">
        <v>70</v>
      </c>
      <c r="F1001" s="47" t="s">
        <v>48</v>
      </c>
      <c r="G1001" s="47" t="s">
        <v>47</v>
      </c>
      <c r="H1001" s="46">
        <v>818587</v>
      </c>
      <c r="I1001" s="48">
        <v>37073</v>
      </c>
      <c r="J1001" s="47" t="s">
        <v>638</v>
      </c>
      <c r="K1001" s="46">
        <v>0</v>
      </c>
      <c r="L1001" s="50">
        <v>0</v>
      </c>
      <c r="M1001" s="50">
        <v>0</v>
      </c>
      <c r="N1001" s="50">
        <v>0</v>
      </c>
      <c r="O1001" s="14">
        <v>2.9000000000000001E-2</v>
      </c>
      <c r="P1001" s="55">
        <f t="shared" si="47"/>
        <v>0</v>
      </c>
      <c r="Q1001" s="15">
        <f t="shared" si="48"/>
        <v>0</v>
      </c>
      <c r="R1001" s="15">
        <f t="shared" si="49"/>
        <v>0</v>
      </c>
      <c r="X1001" s="7"/>
    </row>
    <row r="1002" spans="1:24" ht="13.8" x14ac:dyDescent="0.3">
      <c r="A1002" s="46">
        <v>48582200</v>
      </c>
      <c r="B1002" s="47" t="s">
        <v>24</v>
      </c>
      <c r="C1002" s="47" t="s">
        <v>41</v>
      </c>
      <c r="D1002" s="47" t="s">
        <v>516</v>
      </c>
      <c r="E1002" s="47" t="s">
        <v>70</v>
      </c>
      <c r="F1002" s="47" t="s">
        <v>48</v>
      </c>
      <c r="G1002" s="47" t="s">
        <v>47</v>
      </c>
      <c r="H1002" s="46">
        <v>48582200</v>
      </c>
      <c r="I1002" s="48">
        <v>38292</v>
      </c>
      <c r="J1002" s="47" t="s">
        <v>638</v>
      </c>
      <c r="K1002" s="46">
        <v>0</v>
      </c>
      <c r="L1002" s="50">
        <v>0</v>
      </c>
      <c r="M1002" s="50">
        <v>0</v>
      </c>
      <c r="N1002" s="50">
        <v>0</v>
      </c>
      <c r="O1002" s="14">
        <v>2.9000000000000001E-2</v>
      </c>
      <c r="P1002" s="55">
        <f t="shared" si="47"/>
        <v>0</v>
      </c>
      <c r="Q1002" s="15">
        <f t="shared" si="48"/>
        <v>0</v>
      </c>
      <c r="R1002" s="15">
        <f t="shared" si="49"/>
        <v>0</v>
      </c>
      <c r="X1002" s="7"/>
    </row>
    <row r="1003" spans="1:24" ht="13.8" x14ac:dyDescent="0.3">
      <c r="A1003" s="46">
        <v>56779700</v>
      </c>
      <c r="B1003" s="47" t="s">
        <v>24</v>
      </c>
      <c r="C1003" s="47" t="s">
        <v>41</v>
      </c>
      <c r="D1003" s="47" t="s">
        <v>516</v>
      </c>
      <c r="E1003" s="47" t="s">
        <v>70</v>
      </c>
      <c r="F1003" s="47" t="s">
        <v>48</v>
      </c>
      <c r="G1003" s="47" t="s">
        <v>47</v>
      </c>
      <c r="H1003" s="46">
        <v>56779700</v>
      </c>
      <c r="I1003" s="48">
        <v>38596</v>
      </c>
      <c r="J1003" s="47" t="s">
        <v>638</v>
      </c>
      <c r="K1003" s="46">
        <v>0</v>
      </c>
      <c r="L1003" s="50">
        <v>0</v>
      </c>
      <c r="M1003" s="50">
        <v>0</v>
      </c>
      <c r="N1003" s="50">
        <v>0</v>
      </c>
      <c r="O1003" s="14">
        <v>2.9000000000000001E-2</v>
      </c>
      <c r="P1003" s="55">
        <f t="shared" si="47"/>
        <v>0</v>
      </c>
      <c r="Q1003" s="15">
        <f t="shared" si="48"/>
        <v>0</v>
      </c>
      <c r="R1003" s="15">
        <f t="shared" si="49"/>
        <v>0</v>
      </c>
      <c r="X1003" s="7"/>
    </row>
    <row r="1004" spans="1:24" ht="13.8" x14ac:dyDescent="0.3">
      <c r="A1004" s="46">
        <v>73046900</v>
      </c>
      <c r="B1004" s="47" t="s">
        <v>24</v>
      </c>
      <c r="C1004" s="47" t="s">
        <v>41</v>
      </c>
      <c r="D1004" s="47" t="s">
        <v>516</v>
      </c>
      <c r="E1004" s="47" t="s">
        <v>70</v>
      </c>
      <c r="F1004" s="47" t="s">
        <v>48</v>
      </c>
      <c r="G1004" s="47" t="s">
        <v>47</v>
      </c>
      <c r="H1004" s="46">
        <v>73046900</v>
      </c>
      <c r="I1004" s="48">
        <v>39142</v>
      </c>
      <c r="J1004" s="47" t="s">
        <v>638</v>
      </c>
      <c r="K1004" s="46">
        <v>0</v>
      </c>
      <c r="L1004" s="50">
        <v>0</v>
      </c>
      <c r="M1004" s="50">
        <v>0</v>
      </c>
      <c r="N1004" s="50">
        <v>0</v>
      </c>
      <c r="O1004" s="14">
        <v>2.9000000000000001E-2</v>
      </c>
      <c r="P1004" s="55">
        <f t="shared" si="47"/>
        <v>0</v>
      </c>
      <c r="Q1004" s="15">
        <f t="shared" si="48"/>
        <v>0</v>
      </c>
      <c r="R1004" s="15">
        <f t="shared" si="49"/>
        <v>0</v>
      </c>
      <c r="X1004" s="7"/>
    </row>
    <row r="1005" spans="1:24" ht="13.8" x14ac:dyDescent="0.3">
      <c r="A1005" s="46">
        <v>20695895</v>
      </c>
      <c r="B1005" s="47" t="s">
        <v>24</v>
      </c>
      <c r="C1005" s="47" t="s">
        <v>41</v>
      </c>
      <c r="D1005" s="47" t="s">
        <v>516</v>
      </c>
      <c r="E1005" s="47" t="s">
        <v>70</v>
      </c>
      <c r="F1005" s="47" t="s">
        <v>48</v>
      </c>
      <c r="G1005" s="47" t="s">
        <v>47</v>
      </c>
      <c r="H1005" s="46">
        <v>20695895</v>
      </c>
      <c r="I1005" s="48">
        <v>37591</v>
      </c>
      <c r="J1005" s="47" t="s">
        <v>638</v>
      </c>
      <c r="K1005" s="46">
        <v>0</v>
      </c>
      <c r="L1005" s="50">
        <v>0</v>
      </c>
      <c r="M1005" s="50">
        <v>0</v>
      </c>
      <c r="N1005" s="50">
        <v>0</v>
      </c>
      <c r="O1005" s="14">
        <v>2.9000000000000001E-2</v>
      </c>
      <c r="P1005" s="55">
        <f t="shared" si="47"/>
        <v>0</v>
      </c>
      <c r="Q1005" s="15">
        <f t="shared" si="48"/>
        <v>0</v>
      </c>
      <c r="R1005" s="15">
        <f t="shared" si="49"/>
        <v>0</v>
      </c>
      <c r="X1005" s="7"/>
    </row>
    <row r="1006" spans="1:24" ht="13.8" x14ac:dyDescent="0.3">
      <c r="A1006" s="46">
        <v>40328609</v>
      </c>
      <c r="B1006" s="47" t="s">
        <v>24</v>
      </c>
      <c r="C1006" s="47" t="s">
        <v>41</v>
      </c>
      <c r="D1006" s="47" t="s">
        <v>516</v>
      </c>
      <c r="E1006" s="47" t="s">
        <v>70</v>
      </c>
      <c r="F1006" s="47" t="s">
        <v>48</v>
      </c>
      <c r="G1006" s="47" t="s">
        <v>47</v>
      </c>
      <c r="H1006" s="46">
        <v>40328609</v>
      </c>
      <c r="I1006" s="48">
        <v>37987</v>
      </c>
      <c r="J1006" s="47" t="s">
        <v>638</v>
      </c>
      <c r="K1006" s="46">
        <v>0</v>
      </c>
      <c r="L1006" s="50">
        <v>0</v>
      </c>
      <c r="M1006" s="50">
        <v>0</v>
      </c>
      <c r="N1006" s="50">
        <v>0</v>
      </c>
      <c r="O1006" s="14">
        <v>2.9000000000000001E-2</v>
      </c>
      <c r="P1006" s="55">
        <f t="shared" si="47"/>
        <v>0</v>
      </c>
      <c r="Q1006" s="15">
        <f t="shared" si="48"/>
        <v>0</v>
      </c>
      <c r="R1006" s="15">
        <f t="shared" si="49"/>
        <v>0</v>
      </c>
      <c r="X1006" s="7"/>
    </row>
    <row r="1007" spans="1:24" ht="13.8" x14ac:dyDescent="0.3">
      <c r="A1007" s="46">
        <v>40329597</v>
      </c>
      <c r="B1007" s="47" t="s">
        <v>24</v>
      </c>
      <c r="C1007" s="47" t="s">
        <v>41</v>
      </c>
      <c r="D1007" s="47" t="s">
        <v>516</v>
      </c>
      <c r="E1007" s="47" t="s">
        <v>70</v>
      </c>
      <c r="F1007" s="47" t="s">
        <v>48</v>
      </c>
      <c r="G1007" s="47" t="s">
        <v>47</v>
      </c>
      <c r="H1007" s="46">
        <v>40329597</v>
      </c>
      <c r="I1007" s="48">
        <v>37987</v>
      </c>
      <c r="J1007" s="47" t="s">
        <v>638</v>
      </c>
      <c r="K1007" s="46">
        <v>0</v>
      </c>
      <c r="L1007" s="50">
        <v>0</v>
      </c>
      <c r="M1007" s="50">
        <v>0</v>
      </c>
      <c r="N1007" s="50">
        <v>0</v>
      </c>
      <c r="O1007" s="14">
        <v>2.9000000000000001E-2</v>
      </c>
      <c r="P1007" s="55">
        <f t="shared" si="47"/>
        <v>0</v>
      </c>
      <c r="Q1007" s="15">
        <f t="shared" si="48"/>
        <v>0</v>
      </c>
      <c r="R1007" s="15">
        <f t="shared" si="49"/>
        <v>0</v>
      </c>
      <c r="X1007" s="7"/>
    </row>
    <row r="1008" spans="1:24" ht="13.8" x14ac:dyDescent="0.3">
      <c r="A1008" s="46">
        <v>40362632</v>
      </c>
      <c r="B1008" s="47" t="s">
        <v>24</v>
      </c>
      <c r="C1008" s="47" t="s">
        <v>41</v>
      </c>
      <c r="D1008" s="47" t="s">
        <v>516</v>
      </c>
      <c r="E1008" s="47" t="s">
        <v>70</v>
      </c>
      <c r="F1008" s="47" t="s">
        <v>48</v>
      </c>
      <c r="G1008" s="47" t="s">
        <v>47</v>
      </c>
      <c r="H1008" s="46">
        <v>40362632</v>
      </c>
      <c r="I1008" s="48">
        <v>37987</v>
      </c>
      <c r="J1008" s="47" t="s">
        <v>638</v>
      </c>
      <c r="K1008" s="46">
        <v>0</v>
      </c>
      <c r="L1008" s="50">
        <v>0</v>
      </c>
      <c r="M1008" s="50">
        <v>0</v>
      </c>
      <c r="N1008" s="50">
        <v>0</v>
      </c>
      <c r="O1008" s="14">
        <v>2.9000000000000001E-2</v>
      </c>
      <c r="P1008" s="55">
        <f t="shared" si="47"/>
        <v>0</v>
      </c>
      <c r="Q1008" s="15">
        <f t="shared" si="48"/>
        <v>0</v>
      </c>
      <c r="R1008" s="15">
        <f t="shared" si="49"/>
        <v>0</v>
      </c>
      <c r="X1008" s="7"/>
    </row>
    <row r="1009" spans="1:24" ht="13.8" x14ac:dyDescent="0.3">
      <c r="A1009" s="46">
        <v>41194477</v>
      </c>
      <c r="B1009" s="47" t="s">
        <v>24</v>
      </c>
      <c r="C1009" s="47" t="s">
        <v>41</v>
      </c>
      <c r="D1009" s="47" t="s">
        <v>516</v>
      </c>
      <c r="E1009" s="47" t="s">
        <v>70</v>
      </c>
      <c r="F1009" s="47" t="s">
        <v>48</v>
      </c>
      <c r="G1009" s="47" t="s">
        <v>47</v>
      </c>
      <c r="H1009" s="46">
        <v>41194477</v>
      </c>
      <c r="I1009" s="48">
        <v>38018</v>
      </c>
      <c r="J1009" s="47" t="s">
        <v>638</v>
      </c>
      <c r="K1009" s="46">
        <v>0</v>
      </c>
      <c r="L1009" s="50">
        <v>0</v>
      </c>
      <c r="M1009" s="50">
        <v>0</v>
      </c>
      <c r="N1009" s="50">
        <v>0</v>
      </c>
      <c r="O1009" s="14">
        <v>2.9000000000000001E-2</v>
      </c>
      <c r="P1009" s="55">
        <f t="shared" si="47"/>
        <v>0</v>
      </c>
      <c r="Q1009" s="15">
        <f t="shared" si="48"/>
        <v>0</v>
      </c>
      <c r="R1009" s="15">
        <f t="shared" si="49"/>
        <v>0</v>
      </c>
      <c r="X1009" s="7"/>
    </row>
    <row r="1010" spans="1:24" ht="13.8" x14ac:dyDescent="0.3">
      <c r="A1010" s="46">
        <v>41199250</v>
      </c>
      <c r="B1010" s="47" t="s">
        <v>24</v>
      </c>
      <c r="C1010" s="47" t="s">
        <v>41</v>
      </c>
      <c r="D1010" s="47" t="s">
        <v>516</v>
      </c>
      <c r="E1010" s="47" t="s">
        <v>70</v>
      </c>
      <c r="F1010" s="47" t="s">
        <v>48</v>
      </c>
      <c r="G1010" s="47" t="s">
        <v>47</v>
      </c>
      <c r="H1010" s="46">
        <v>41199250</v>
      </c>
      <c r="I1010" s="48">
        <v>38018</v>
      </c>
      <c r="J1010" s="47" t="s">
        <v>638</v>
      </c>
      <c r="K1010" s="46">
        <v>0</v>
      </c>
      <c r="L1010" s="50">
        <v>0</v>
      </c>
      <c r="M1010" s="50">
        <v>0</v>
      </c>
      <c r="N1010" s="50">
        <v>0</v>
      </c>
      <c r="O1010" s="14">
        <v>2.9000000000000001E-2</v>
      </c>
      <c r="P1010" s="55">
        <f t="shared" si="47"/>
        <v>0</v>
      </c>
      <c r="Q1010" s="15">
        <f t="shared" si="48"/>
        <v>0</v>
      </c>
      <c r="R1010" s="15">
        <f t="shared" si="49"/>
        <v>0</v>
      </c>
      <c r="X1010" s="7"/>
    </row>
    <row r="1011" spans="1:24" ht="13.8" x14ac:dyDescent="0.3">
      <c r="A1011" s="46">
        <v>42138352</v>
      </c>
      <c r="B1011" s="47" t="s">
        <v>24</v>
      </c>
      <c r="C1011" s="47" t="s">
        <v>41</v>
      </c>
      <c r="D1011" s="47" t="s">
        <v>516</v>
      </c>
      <c r="E1011" s="47" t="s">
        <v>70</v>
      </c>
      <c r="F1011" s="47" t="s">
        <v>48</v>
      </c>
      <c r="G1011" s="47" t="s">
        <v>47</v>
      </c>
      <c r="H1011" s="46">
        <v>42138352</v>
      </c>
      <c r="I1011" s="48">
        <v>37987</v>
      </c>
      <c r="J1011" s="47" t="s">
        <v>638</v>
      </c>
      <c r="K1011" s="46">
        <v>0</v>
      </c>
      <c r="L1011" s="50">
        <v>0</v>
      </c>
      <c r="M1011" s="50">
        <v>0</v>
      </c>
      <c r="N1011" s="50">
        <v>0</v>
      </c>
      <c r="O1011" s="14">
        <v>2.9000000000000001E-2</v>
      </c>
      <c r="P1011" s="55">
        <f t="shared" si="47"/>
        <v>0</v>
      </c>
      <c r="Q1011" s="15">
        <f t="shared" si="48"/>
        <v>0</v>
      </c>
      <c r="R1011" s="15">
        <f t="shared" si="49"/>
        <v>0</v>
      </c>
      <c r="X1011" s="7"/>
    </row>
    <row r="1012" spans="1:24" ht="13.8" x14ac:dyDescent="0.3">
      <c r="A1012" s="46">
        <v>42165751</v>
      </c>
      <c r="B1012" s="47" t="s">
        <v>24</v>
      </c>
      <c r="C1012" s="47" t="s">
        <v>41</v>
      </c>
      <c r="D1012" s="47" t="s">
        <v>516</v>
      </c>
      <c r="E1012" s="47" t="s">
        <v>70</v>
      </c>
      <c r="F1012" s="47" t="s">
        <v>48</v>
      </c>
      <c r="G1012" s="47" t="s">
        <v>47</v>
      </c>
      <c r="H1012" s="46">
        <v>42165751</v>
      </c>
      <c r="I1012" s="48">
        <v>38047</v>
      </c>
      <c r="J1012" s="47" t="s">
        <v>638</v>
      </c>
      <c r="K1012" s="46">
        <v>0</v>
      </c>
      <c r="L1012" s="50">
        <v>0</v>
      </c>
      <c r="M1012" s="50">
        <v>0</v>
      </c>
      <c r="N1012" s="50">
        <v>0</v>
      </c>
      <c r="O1012" s="14">
        <v>2.9000000000000001E-2</v>
      </c>
      <c r="P1012" s="55">
        <f t="shared" si="47"/>
        <v>0</v>
      </c>
      <c r="Q1012" s="15">
        <f t="shared" si="48"/>
        <v>0</v>
      </c>
      <c r="R1012" s="15">
        <f t="shared" si="49"/>
        <v>0</v>
      </c>
      <c r="X1012" s="7"/>
    </row>
    <row r="1013" spans="1:24" ht="13.8" x14ac:dyDescent="0.3">
      <c r="A1013" s="46">
        <v>42175458</v>
      </c>
      <c r="B1013" s="47" t="s">
        <v>24</v>
      </c>
      <c r="C1013" s="47" t="s">
        <v>41</v>
      </c>
      <c r="D1013" s="47" t="s">
        <v>516</v>
      </c>
      <c r="E1013" s="47" t="s">
        <v>70</v>
      </c>
      <c r="F1013" s="47" t="s">
        <v>48</v>
      </c>
      <c r="G1013" s="47" t="s">
        <v>47</v>
      </c>
      <c r="H1013" s="46">
        <v>42175458</v>
      </c>
      <c r="I1013" s="48">
        <v>38047</v>
      </c>
      <c r="J1013" s="47" t="s">
        <v>638</v>
      </c>
      <c r="K1013" s="46">
        <v>0</v>
      </c>
      <c r="L1013" s="50">
        <v>0</v>
      </c>
      <c r="M1013" s="50">
        <v>0</v>
      </c>
      <c r="N1013" s="50">
        <v>0</v>
      </c>
      <c r="O1013" s="14">
        <v>2.9000000000000001E-2</v>
      </c>
      <c r="P1013" s="55">
        <f t="shared" si="47"/>
        <v>0</v>
      </c>
      <c r="Q1013" s="15">
        <f t="shared" si="48"/>
        <v>0</v>
      </c>
      <c r="R1013" s="15">
        <f t="shared" si="49"/>
        <v>0</v>
      </c>
      <c r="X1013" s="7"/>
    </row>
    <row r="1014" spans="1:24" ht="13.8" x14ac:dyDescent="0.3">
      <c r="A1014" s="46">
        <v>43719188</v>
      </c>
      <c r="B1014" s="47" t="s">
        <v>24</v>
      </c>
      <c r="C1014" s="47" t="s">
        <v>41</v>
      </c>
      <c r="D1014" s="47" t="s">
        <v>516</v>
      </c>
      <c r="E1014" s="47" t="s">
        <v>70</v>
      </c>
      <c r="F1014" s="47" t="s">
        <v>48</v>
      </c>
      <c r="G1014" s="47" t="s">
        <v>47</v>
      </c>
      <c r="H1014" s="46">
        <v>43719188</v>
      </c>
      <c r="I1014" s="48">
        <v>38078</v>
      </c>
      <c r="J1014" s="47" t="s">
        <v>638</v>
      </c>
      <c r="K1014" s="46">
        <v>0</v>
      </c>
      <c r="L1014" s="50">
        <v>0</v>
      </c>
      <c r="M1014" s="50">
        <v>0</v>
      </c>
      <c r="N1014" s="50">
        <v>0</v>
      </c>
      <c r="O1014" s="14">
        <v>2.9000000000000001E-2</v>
      </c>
      <c r="P1014" s="55">
        <f t="shared" si="47"/>
        <v>0</v>
      </c>
      <c r="Q1014" s="15">
        <f t="shared" si="48"/>
        <v>0</v>
      </c>
      <c r="R1014" s="15">
        <f t="shared" si="49"/>
        <v>0</v>
      </c>
      <c r="X1014" s="7"/>
    </row>
    <row r="1015" spans="1:24" ht="13.8" x14ac:dyDescent="0.3">
      <c r="A1015" s="46">
        <v>43759626</v>
      </c>
      <c r="B1015" s="47" t="s">
        <v>24</v>
      </c>
      <c r="C1015" s="47" t="s">
        <v>41</v>
      </c>
      <c r="D1015" s="47" t="s">
        <v>516</v>
      </c>
      <c r="E1015" s="47" t="s">
        <v>70</v>
      </c>
      <c r="F1015" s="47" t="s">
        <v>48</v>
      </c>
      <c r="G1015" s="47" t="s">
        <v>47</v>
      </c>
      <c r="H1015" s="46">
        <v>43759626</v>
      </c>
      <c r="I1015" s="48">
        <v>37987</v>
      </c>
      <c r="J1015" s="47" t="s">
        <v>638</v>
      </c>
      <c r="K1015" s="46">
        <v>0</v>
      </c>
      <c r="L1015" s="50">
        <v>0</v>
      </c>
      <c r="M1015" s="50">
        <v>0</v>
      </c>
      <c r="N1015" s="50">
        <v>0</v>
      </c>
      <c r="O1015" s="14">
        <v>2.9000000000000001E-2</v>
      </c>
      <c r="P1015" s="55">
        <f t="shared" si="47"/>
        <v>0</v>
      </c>
      <c r="Q1015" s="15">
        <f t="shared" si="48"/>
        <v>0</v>
      </c>
      <c r="R1015" s="15">
        <f t="shared" si="49"/>
        <v>0</v>
      </c>
      <c r="X1015" s="7"/>
    </row>
    <row r="1016" spans="1:24" ht="13.8" x14ac:dyDescent="0.3">
      <c r="A1016" s="46">
        <v>44317472</v>
      </c>
      <c r="B1016" s="47" t="s">
        <v>24</v>
      </c>
      <c r="C1016" s="47" t="s">
        <v>41</v>
      </c>
      <c r="D1016" s="47" t="s">
        <v>516</v>
      </c>
      <c r="E1016" s="47" t="s">
        <v>70</v>
      </c>
      <c r="F1016" s="47" t="s">
        <v>48</v>
      </c>
      <c r="G1016" s="47" t="s">
        <v>47</v>
      </c>
      <c r="H1016" s="46">
        <v>44317472</v>
      </c>
      <c r="I1016" s="48">
        <v>38108</v>
      </c>
      <c r="J1016" s="47" t="s">
        <v>638</v>
      </c>
      <c r="K1016" s="46">
        <v>0</v>
      </c>
      <c r="L1016" s="50">
        <v>0</v>
      </c>
      <c r="M1016" s="50">
        <v>0</v>
      </c>
      <c r="N1016" s="50">
        <v>0</v>
      </c>
      <c r="O1016" s="14">
        <v>2.9000000000000001E-2</v>
      </c>
      <c r="P1016" s="55">
        <f t="shared" si="47"/>
        <v>0</v>
      </c>
      <c r="Q1016" s="15">
        <f t="shared" si="48"/>
        <v>0</v>
      </c>
      <c r="R1016" s="15">
        <f t="shared" si="49"/>
        <v>0</v>
      </c>
      <c r="X1016" s="7"/>
    </row>
    <row r="1017" spans="1:24" ht="13.8" x14ac:dyDescent="0.3">
      <c r="A1017" s="46">
        <v>44347140</v>
      </c>
      <c r="B1017" s="47" t="s">
        <v>24</v>
      </c>
      <c r="C1017" s="47" t="s">
        <v>41</v>
      </c>
      <c r="D1017" s="47" t="s">
        <v>516</v>
      </c>
      <c r="E1017" s="47" t="s">
        <v>70</v>
      </c>
      <c r="F1017" s="47" t="s">
        <v>48</v>
      </c>
      <c r="G1017" s="47" t="s">
        <v>47</v>
      </c>
      <c r="H1017" s="46">
        <v>44347140</v>
      </c>
      <c r="I1017" s="48">
        <v>38108</v>
      </c>
      <c r="J1017" s="47" t="s">
        <v>638</v>
      </c>
      <c r="K1017" s="46">
        <v>0</v>
      </c>
      <c r="L1017" s="50">
        <v>0</v>
      </c>
      <c r="M1017" s="50">
        <v>0</v>
      </c>
      <c r="N1017" s="50">
        <v>0</v>
      </c>
      <c r="O1017" s="14">
        <v>2.9000000000000001E-2</v>
      </c>
      <c r="P1017" s="55">
        <f t="shared" si="47"/>
        <v>0</v>
      </c>
      <c r="Q1017" s="15">
        <f t="shared" si="48"/>
        <v>0</v>
      </c>
      <c r="R1017" s="15">
        <f t="shared" si="49"/>
        <v>0</v>
      </c>
      <c r="X1017" s="7"/>
    </row>
    <row r="1018" spans="1:24" ht="13.8" x14ac:dyDescent="0.3">
      <c r="A1018" s="46">
        <v>44974518</v>
      </c>
      <c r="B1018" s="47" t="s">
        <v>24</v>
      </c>
      <c r="C1018" s="47" t="s">
        <v>41</v>
      </c>
      <c r="D1018" s="47" t="s">
        <v>516</v>
      </c>
      <c r="E1018" s="47" t="s">
        <v>70</v>
      </c>
      <c r="F1018" s="47" t="s">
        <v>48</v>
      </c>
      <c r="G1018" s="47" t="s">
        <v>47</v>
      </c>
      <c r="H1018" s="46">
        <v>44974518</v>
      </c>
      <c r="I1018" s="48">
        <v>38139</v>
      </c>
      <c r="J1018" s="47" t="s">
        <v>638</v>
      </c>
      <c r="K1018" s="46">
        <v>0</v>
      </c>
      <c r="L1018" s="50">
        <v>0</v>
      </c>
      <c r="M1018" s="50">
        <v>0</v>
      </c>
      <c r="N1018" s="50">
        <v>0</v>
      </c>
      <c r="O1018" s="14">
        <v>2.9000000000000001E-2</v>
      </c>
      <c r="P1018" s="55">
        <f t="shared" si="47"/>
        <v>0</v>
      </c>
      <c r="Q1018" s="15">
        <f t="shared" si="48"/>
        <v>0</v>
      </c>
      <c r="R1018" s="15">
        <f t="shared" si="49"/>
        <v>0</v>
      </c>
      <c r="X1018" s="7"/>
    </row>
    <row r="1019" spans="1:24" ht="13.8" x14ac:dyDescent="0.3">
      <c r="A1019" s="46">
        <v>46073744</v>
      </c>
      <c r="B1019" s="47" t="s">
        <v>24</v>
      </c>
      <c r="C1019" s="47" t="s">
        <v>41</v>
      </c>
      <c r="D1019" s="47" t="s">
        <v>516</v>
      </c>
      <c r="E1019" s="47" t="s">
        <v>70</v>
      </c>
      <c r="F1019" s="47" t="s">
        <v>48</v>
      </c>
      <c r="G1019" s="47" t="s">
        <v>47</v>
      </c>
      <c r="H1019" s="46">
        <v>46073744</v>
      </c>
      <c r="I1019" s="48">
        <v>38169</v>
      </c>
      <c r="J1019" s="47" t="s">
        <v>638</v>
      </c>
      <c r="K1019" s="46">
        <v>0</v>
      </c>
      <c r="L1019" s="50">
        <v>0</v>
      </c>
      <c r="M1019" s="50">
        <v>0</v>
      </c>
      <c r="N1019" s="50">
        <v>0</v>
      </c>
      <c r="O1019" s="14">
        <v>2.9000000000000001E-2</v>
      </c>
      <c r="P1019" s="55">
        <f t="shared" si="47"/>
        <v>0</v>
      </c>
      <c r="Q1019" s="15">
        <f t="shared" si="48"/>
        <v>0</v>
      </c>
      <c r="R1019" s="15">
        <f t="shared" si="49"/>
        <v>0</v>
      </c>
      <c r="X1019" s="7"/>
    </row>
    <row r="1020" spans="1:24" ht="13.8" x14ac:dyDescent="0.3">
      <c r="A1020" s="46">
        <v>46097866</v>
      </c>
      <c r="B1020" s="47" t="s">
        <v>24</v>
      </c>
      <c r="C1020" s="47" t="s">
        <v>41</v>
      </c>
      <c r="D1020" s="47" t="s">
        <v>516</v>
      </c>
      <c r="E1020" s="47" t="s">
        <v>70</v>
      </c>
      <c r="F1020" s="47" t="s">
        <v>48</v>
      </c>
      <c r="G1020" s="47" t="s">
        <v>47</v>
      </c>
      <c r="H1020" s="46">
        <v>46097866</v>
      </c>
      <c r="I1020" s="48">
        <v>38169</v>
      </c>
      <c r="J1020" s="47" t="s">
        <v>638</v>
      </c>
      <c r="K1020" s="46">
        <v>0</v>
      </c>
      <c r="L1020" s="50">
        <v>0</v>
      </c>
      <c r="M1020" s="50">
        <v>0</v>
      </c>
      <c r="N1020" s="50">
        <v>0</v>
      </c>
      <c r="O1020" s="14">
        <v>2.9000000000000001E-2</v>
      </c>
      <c r="P1020" s="55">
        <f t="shared" si="47"/>
        <v>0</v>
      </c>
      <c r="Q1020" s="15">
        <f t="shared" si="48"/>
        <v>0</v>
      </c>
      <c r="R1020" s="15">
        <f t="shared" si="49"/>
        <v>0</v>
      </c>
      <c r="X1020" s="7"/>
    </row>
    <row r="1021" spans="1:24" ht="13.8" x14ac:dyDescent="0.3">
      <c r="A1021" s="46">
        <v>46099330</v>
      </c>
      <c r="B1021" s="47" t="s">
        <v>24</v>
      </c>
      <c r="C1021" s="47" t="s">
        <v>41</v>
      </c>
      <c r="D1021" s="47" t="s">
        <v>516</v>
      </c>
      <c r="E1021" s="47" t="s">
        <v>70</v>
      </c>
      <c r="F1021" s="47" t="s">
        <v>48</v>
      </c>
      <c r="G1021" s="47" t="s">
        <v>47</v>
      </c>
      <c r="H1021" s="46">
        <v>46099330</v>
      </c>
      <c r="I1021" s="48">
        <v>38169</v>
      </c>
      <c r="J1021" s="47" t="s">
        <v>638</v>
      </c>
      <c r="K1021" s="46">
        <v>0</v>
      </c>
      <c r="L1021" s="50">
        <v>0</v>
      </c>
      <c r="M1021" s="50">
        <v>0</v>
      </c>
      <c r="N1021" s="50">
        <v>0</v>
      </c>
      <c r="O1021" s="14">
        <v>2.9000000000000001E-2</v>
      </c>
      <c r="P1021" s="55">
        <f t="shared" si="47"/>
        <v>0</v>
      </c>
      <c r="Q1021" s="15">
        <f t="shared" si="48"/>
        <v>0</v>
      </c>
      <c r="R1021" s="15">
        <f t="shared" si="49"/>
        <v>0</v>
      </c>
      <c r="X1021" s="7"/>
    </row>
    <row r="1022" spans="1:24" ht="13.8" x14ac:dyDescent="0.3">
      <c r="A1022" s="46">
        <v>46665383</v>
      </c>
      <c r="B1022" s="47" t="s">
        <v>24</v>
      </c>
      <c r="C1022" s="47" t="s">
        <v>41</v>
      </c>
      <c r="D1022" s="47" t="s">
        <v>516</v>
      </c>
      <c r="E1022" s="47" t="s">
        <v>70</v>
      </c>
      <c r="F1022" s="47" t="s">
        <v>48</v>
      </c>
      <c r="G1022" s="47" t="s">
        <v>47</v>
      </c>
      <c r="H1022" s="46">
        <v>46665383</v>
      </c>
      <c r="I1022" s="48">
        <v>38200</v>
      </c>
      <c r="J1022" s="47" t="s">
        <v>638</v>
      </c>
      <c r="K1022" s="46">
        <v>0</v>
      </c>
      <c r="L1022" s="50">
        <v>0</v>
      </c>
      <c r="M1022" s="50">
        <v>0</v>
      </c>
      <c r="N1022" s="50">
        <v>0</v>
      </c>
      <c r="O1022" s="14">
        <v>2.9000000000000001E-2</v>
      </c>
      <c r="P1022" s="55">
        <f t="shared" si="47"/>
        <v>0</v>
      </c>
      <c r="Q1022" s="15">
        <f t="shared" si="48"/>
        <v>0</v>
      </c>
      <c r="R1022" s="15">
        <f t="shared" si="49"/>
        <v>0</v>
      </c>
      <c r="X1022" s="7"/>
    </row>
    <row r="1023" spans="1:24" ht="13.8" x14ac:dyDescent="0.3">
      <c r="A1023" s="46">
        <v>46674583</v>
      </c>
      <c r="B1023" s="47" t="s">
        <v>24</v>
      </c>
      <c r="C1023" s="47" t="s">
        <v>41</v>
      </c>
      <c r="D1023" s="47" t="s">
        <v>516</v>
      </c>
      <c r="E1023" s="47" t="s">
        <v>70</v>
      </c>
      <c r="F1023" s="47" t="s">
        <v>48</v>
      </c>
      <c r="G1023" s="47" t="s">
        <v>47</v>
      </c>
      <c r="H1023" s="46">
        <v>46674583</v>
      </c>
      <c r="I1023" s="48">
        <v>38200</v>
      </c>
      <c r="J1023" s="47" t="s">
        <v>638</v>
      </c>
      <c r="K1023" s="46">
        <v>0</v>
      </c>
      <c r="L1023" s="50">
        <v>0</v>
      </c>
      <c r="M1023" s="50">
        <v>0</v>
      </c>
      <c r="N1023" s="50">
        <v>0</v>
      </c>
      <c r="O1023" s="14">
        <v>2.9000000000000001E-2</v>
      </c>
      <c r="P1023" s="55">
        <f t="shared" si="47"/>
        <v>0</v>
      </c>
      <c r="Q1023" s="15">
        <f t="shared" si="48"/>
        <v>0</v>
      </c>
      <c r="R1023" s="15">
        <f t="shared" si="49"/>
        <v>0</v>
      </c>
      <c r="X1023" s="7"/>
    </row>
    <row r="1024" spans="1:24" ht="13.8" x14ac:dyDescent="0.3">
      <c r="A1024" s="46">
        <v>48016345</v>
      </c>
      <c r="B1024" s="47" t="s">
        <v>24</v>
      </c>
      <c r="C1024" s="47" t="s">
        <v>41</v>
      </c>
      <c r="D1024" s="47" t="s">
        <v>516</v>
      </c>
      <c r="E1024" s="47" t="s">
        <v>70</v>
      </c>
      <c r="F1024" s="47" t="s">
        <v>48</v>
      </c>
      <c r="G1024" s="47" t="s">
        <v>47</v>
      </c>
      <c r="H1024" s="46">
        <v>48016345</v>
      </c>
      <c r="I1024" s="48">
        <v>38261</v>
      </c>
      <c r="J1024" s="47" t="s">
        <v>638</v>
      </c>
      <c r="K1024" s="46">
        <v>0</v>
      </c>
      <c r="L1024" s="50">
        <v>0</v>
      </c>
      <c r="M1024" s="50">
        <v>0</v>
      </c>
      <c r="N1024" s="50">
        <v>0</v>
      </c>
      <c r="O1024" s="14">
        <v>2.9000000000000001E-2</v>
      </c>
      <c r="P1024" s="55">
        <f t="shared" si="47"/>
        <v>0</v>
      </c>
      <c r="Q1024" s="15">
        <f t="shared" si="48"/>
        <v>0</v>
      </c>
      <c r="R1024" s="15">
        <f t="shared" si="49"/>
        <v>0</v>
      </c>
      <c r="X1024" s="7"/>
    </row>
    <row r="1025" spans="1:24" ht="13.8" x14ac:dyDescent="0.3">
      <c r="A1025" s="46">
        <v>48037143</v>
      </c>
      <c r="B1025" s="47" t="s">
        <v>24</v>
      </c>
      <c r="C1025" s="47" t="s">
        <v>41</v>
      </c>
      <c r="D1025" s="47" t="s">
        <v>516</v>
      </c>
      <c r="E1025" s="47" t="s">
        <v>70</v>
      </c>
      <c r="F1025" s="47" t="s">
        <v>48</v>
      </c>
      <c r="G1025" s="47" t="s">
        <v>47</v>
      </c>
      <c r="H1025" s="46">
        <v>48037143</v>
      </c>
      <c r="I1025" s="48">
        <v>38231</v>
      </c>
      <c r="J1025" s="47" t="s">
        <v>638</v>
      </c>
      <c r="K1025" s="46">
        <v>0</v>
      </c>
      <c r="L1025" s="50">
        <v>0</v>
      </c>
      <c r="M1025" s="50">
        <v>0</v>
      </c>
      <c r="N1025" s="50">
        <v>0</v>
      </c>
      <c r="O1025" s="14">
        <v>2.9000000000000001E-2</v>
      </c>
      <c r="P1025" s="55">
        <f t="shared" si="47"/>
        <v>0</v>
      </c>
      <c r="Q1025" s="15">
        <f t="shared" si="48"/>
        <v>0</v>
      </c>
      <c r="R1025" s="15">
        <f t="shared" si="49"/>
        <v>0</v>
      </c>
      <c r="X1025" s="7"/>
    </row>
    <row r="1026" spans="1:24" ht="13.8" x14ac:dyDescent="0.3">
      <c r="A1026" s="46">
        <v>48582169</v>
      </c>
      <c r="B1026" s="47" t="s">
        <v>24</v>
      </c>
      <c r="C1026" s="47" t="s">
        <v>41</v>
      </c>
      <c r="D1026" s="47" t="s">
        <v>516</v>
      </c>
      <c r="E1026" s="47" t="s">
        <v>70</v>
      </c>
      <c r="F1026" s="47" t="s">
        <v>48</v>
      </c>
      <c r="G1026" s="47" t="s">
        <v>47</v>
      </c>
      <c r="H1026" s="46">
        <v>48582169</v>
      </c>
      <c r="I1026" s="48">
        <v>38292</v>
      </c>
      <c r="J1026" s="47" t="s">
        <v>638</v>
      </c>
      <c r="K1026" s="46">
        <v>0</v>
      </c>
      <c r="L1026" s="50">
        <v>0</v>
      </c>
      <c r="M1026" s="50">
        <v>0</v>
      </c>
      <c r="N1026" s="50">
        <v>0</v>
      </c>
      <c r="O1026" s="14">
        <v>2.9000000000000001E-2</v>
      </c>
      <c r="P1026" s="55">
        <f t="shared" si="47"/>
        <v>0</v>
      </c>
      <c r="Q1026" s="15">
        <f t="shared" si="48"/>
        <v>0</v>
      </c>
      <c r="R1026" s="15">
        <f t="shared" si="49"/>
        <v>0</v>
      </c>
      <c r="X1026" s="7"/>
    </row>
    <row r="1027" spans="1:24" ht="13.8" x14ac:dyDescent="0.3">
      <c r="A1027" s="46">
        <v>49183559</v>
      </c>
      <c r="B1027" s="47" t="s">
        <v>24</v>
      </c>
      <c r="C1027" s="47" t="s">
        <v>41</v>
      </c>
      <c r="D1027" s="47" t="s">
        <v>516</v>
      </c>
      <c r="E1027" s="47" t="s">
        <v>70</v>
      </c>
      <c r="F1027" s="47" t="s">
        <v>48</v>
      </c>
      <c r="G1027" s="47" t="s">
        <v>47</v>
      </c>
      <c r="H1027" s="46">
        <v>49183559</v>
      </c>
      <c r="I1027" s="48">
        <v>38322</v>
      </c>
      <c r="J1027" s="47" t="s">
        <v>638</v>
      </c>
      <c r="K1027" s="46">
        <v>0</v>
      </c>
      <c r="L1027" s="50">
        <v>0</v>
      </c>
      <c r="M1027" s="50">
        <v>0</v>
      </c>
      <c r="N1027" s="50">
        <v>0</v>
      </c>
      <c r="O1027" s="14">
        <v>2.9000000000000001E-2</v>
      </c>
      <c r="P1027" s="55">
        <f t="shared" si="47"/>
        <v>0</v>
      </c>
      <c r="Q1027" s="15">
        <f t="shared" si="48"/>
        <v>0</v>
      </c>
      <c r="R1027" s="15">
        <f t="shared" si="49"/>
        <v>0</v>
      </c>
      <c r="X1027" s="7"/>
    </row>
    <row r="1028" spans="1:24" ht="13.8" x14ac:dyDescent="0.3">
      <c r="A1028" s="46">
        <v>49943857</v>
      </c>
      <c r="B1028" s="47" t="s">
        <v>24</v>
      </c>
      <c r="C1028" s="47" t="s">
        <v>41</v>
      </c>
      <c r="D1028" s="47" t="s">
        <v>516</v>
      </c>
      <c r="E1028" s="47" t="s">
        <v>70</v>
      </c>
      <c r="F1028" s="47" t="s">
        <v>48</v>
      </c>
      <c r="G1028" s="47" t="s">
        <v>47</v>
      </c>
      <c r="H1028" s="46">
        <v>49943857</v>
      </c>
      <c r="I1028" s="48">
        <v>38353</v>
      </c>
      <c r="J1028" s="47" t="s">
        <v>638</v>
      </c>
      <c r="K1028" s="46">
        <v>0</v>
      </c>
      <c r="L1028" s="50">
        <v>0</v>
      </c>
      <c r="M1028" s="50">
        <v>0</v>
      </c>
      <c r="N1028" s="50">
        <v>0</v>
      </c>
      <c r="O1028" s="14">
        <v>2.9000000000000001E-2</v>
      </c>
      <c r="P1028" s="55">
        <f t="shared" si="47"/>
        <v>0</v>
      </c>
      <c r="Q1028" s="15">
        <f t="shared" si="48"/>
        <v>0</v>
      </c>
      <c r="R1028" s="15">
        <f t="shared" si="49"/>
        <v>0</v>
      </c>
      <c r="X1028" s="7"/>
    </row>
    <row r="1029" spans="1:24" ht="13.8" x14ac:dyDescent="0.3">
      <c r="A1029" s="46">
        <v>49977443</v>
      </c>
      <c r="B1029" s="47" t="s">
        <v>24</v>
      </c>
      <c r="C1029" s="47" t="s">
        <v>41</v>
      </c>
      <c r="D1029" s="47" t="s">
        <v>516</v>
      </c>
      <c r="E1029" s="47" t="s">
        <v>70</v>
      </c>
      <c r="F1029" s="47" t="s">
        <v>48</v>
      </c>
      <c r="G1029" s="47" t="s">
        <v>47</v>
      </c>
      <c r="H1029" s="46">
        <v>49977443</v>
      </c>
      <c r="I1029" s="48">
        <v>38322</v>
      </c>
      <c r="J1029" s="47" t="s">
        <v>638</v>
      </c>
      <c r="K1029" s="46">
        <v>0</v>
      </c>
      <c r="L1029" s="50">
        <v>0</v>
      </c>
      <c r="M1029" s="50">
        <v>0</v>
      </c>
      <c r="N1029" s="50">
        <v>0</v>
      </c>
      <c r="O1029" s="14">
        <v>2.9000000000000001E-2</v>
      </c>
      <c r="P1029" s="55">
        <f t="shared" ref="P1029:P1092" si="50">L1029*(O1029/12)*15</f>
        <v>0</v>
      </c>
      <c r="Q1029" s="15">
        <f t="shared" si="48"/>
        <v>0</v>
      </c>
      <c r="R1029" s="15">
        <f t="shared" si="49"/>
        <v>0</v>
      </c>
      <c r="X1029" s="7"/>
    </row>
    <row r="1030" spans="1:24" ht="13.8" x14ac:dyDescent="0.3">
      <c r="A1030" s="46">
        <v>49978519</v>
      </c>
      <c r="B1030" s="47" t="s">
        <v>24</v>
      </c>
      <c r="C1030" s="47" t="s">
        <v>41</v>
      </c>
      <c r="D1030" s="47" t="s">
        <v>516</v>
      </c>
      <c r="E1030" s="47" t="s">
        <v>70</v>
      </c>
      <c r="F1030" s="47" t="s">
        <v>48</v>
      </c>
      <c r="G1030" s="47" t="s">
        <v>47</v>
      </c>
      <c r="H1030" s="46">
        <v>49978519</v>
      </c>
      <c r="I1030" s="48">
        <v>38231</v>
      </c>
      <c r="J1030" s="47" t="s">
        <v>638</v>
      </c>
      <c r="K1030" s="46">
        <v>0</v>
      </c>
      <c r="L1030" s="50">
        <v>0</v>
      </c>
      <c r="M1030" s="50">
        <v>0</v>
      </c>
      <c r="N1030" s="50">
        <v>0</v>
      </c>
      <c r="O1030" s="14">
        <v>2.9000000000000001E-2</v>
      </c>
      <c r="P1030" s="55">
        <f t="shared" si="50"/>
        <v>0</v>
      </c>
      <c r="Q1030" s="15">
        <f t="shared" si="48"/>
        <v>0</v>
      </c>
      <c r="R1030" s="15">
        <f t="shared" si="49"/>
        <v>0</v>
      </c>
      <c r="X1030" s="7"/>
    </row>
    <row r="1031" spans="1:24" ht="13.8" x14ac:dyDescent="0.3">
      <c r="A1031" s="46">
        <v>50702748</v>
      </c>
      <c r="B1031" s="47" t="s">
        <v>24</v>
      </c>
      <c r="C1031" s="47" t="s">
        <v>41</v>
      </c>
      <c r="D1031" s="47" t="s">
        <v>516</v>
      </c>
      <c r="E1031" s="47" t="s">
        <v>70</v>
      </c>
      <c r="F1031" s="47" t="s">
        <v>48</v>
      </c>
      <c r="G1031" s="47" t="s">
        <v>47</v>
      </c>
      <c r="H1031" s="46">
        <v>50702748</v>
      </c>
      <c r="I1031" s="48">
        <v>38384</v>
      </c>
      <c r="J1031" s="47" t="s">
        <v>638</v>
      </c>
      <c r="K1031" s="46">
        <v>0</v>
      </c>
      <c r="L1031" s="50">
        <v>0</v>
      </c>
      <c r="M1031" s="50">
        <v>0</v>
      </c>
      <c r="N1031" s="50">
        <v>0</v>
      </c>
      <c r="O1031" s="14">
        <v>2.9000000000000001E-2</v>
      </c>
      <c r="P1031" s="55">
        <f t="shared" si="50"/>
        <v>0</v>
      </c>
      <c r="Q1031" s="15">
        <f t="shared" si="48"/>
        <v>0</v>
      </c>
      <c r="R1031" s="15">
        <f t="shared" si="49"/>
        <v>0</v>
      </c>
      <c r="X1031" s="7"/>
    </row>
    <row r="1032" spans="1:24" ht="13.8" x14ac:dyDescent="0.3">
      <c r="A1032" s="46">
        <v>50704667</v>
      </c>
      <c r="B1032" s="47" t="s">
        <v>24</v>
      </c>
      <c r="C1032" s="47" t="s">
        <v>41</v>
      </c>
      <c r="D1032" s="47" t="s">
        <v>516</v>
      </c>
      <c r="E1032" s="47" t="s">
        <v>70</v>
      </c>
      <c r="F1032" s="47" t="s">
        <v>48</v>
      </c>
      <c r="G1032" s="47" t="s">
        <v>47</v>
      </c>
      <c r="H1032" s="46">
        <v>50704667</v>
      </c>
      <c r="I1032" s="48">
        <v>38353</v>
      </c>
      <c r="J1032" s="47" t="s">
        <v>638</v>
      </c>
      <c r="K1032" s="46">
        <v>0</v>
      </c>
      <c r="L1032" s="50">
        <v>0</v>
      </c>
      <c r="M1032" s="50">
        <v>0</v>
      </c>
      <c r="N1032" s="50">
        <v>0</v>
      </c>
      <c r="O1032" s="14">
        <v>2.9000000000000001E-2</v>
      </c>
      <c r="P1032" s="55">
        <f t="shared" si="50"/>
        <v>0</v>
      </c>
      <c r="Q1032" s="15">
        <f t="shared" si="48"/>
        <v>0</v>
      </c>
      <c r="R1032" s="15">
        <f t="shared" si="49"/>
        <v>0</v>
      </c>
      <c r="X1032" s="7"/>
    </row>
    <row r="1033" spans="1:24" ht="13.8" x14ac:dyDescent="0.3">
      <c r="A1033" s="46">
        <v>50736115</v>
      </c>
      <c r="B1033" s="47" t="s">
        <v>24</v>
      </c>
      <c r="C1033" s="47" t="s">
        <v>41</v>
      </c>
      <c r="D1033" s="47" t="s">
        <v>516</v>
      </c>
      <c r="E1033" s="47" t="s">
        <v>70</v>
      </c>
      <c r="F1033" s="47" t="s">
        <v>48</v>
      </c>
      <c r="G1033" s="47" t="s">
        <v>47</v>
      </c>
      <c r="H1033" s="46">
        <v>50736115</v>
      </c>
      <c r="I1033" s="48">
        <v>38384</v>
      </c>
      <c r="J1033" s="47" t="s">
        <v>638</v>
      </c>
      <c r="K1033" s="46">
        <v>0</v>
      </c>
      <c r="L1033" s="50">
        <v>0</v>
      </c>
      <c r="M1033" s="50">
        <v>0</v>
      </c>
      <c r="N1033" s="50">
        <v>0</v>
      </c>
      <c r="O1033" s="14">
        <v>2.9000000000000001E-2</v>
      </c>
      <c r="P1033" s="55">
        <f t="shared" si="50"/>
        <v>0</v>
      </c>
      <c r="Q1033" s="15">
        <f t="shared" si="48"/>
        <v>0</v>
      </c>
      <c r="R1033" s="15">
        <f t="shared" si="49"/>
        <v>0</v>
      </c>
      <c r="X1033" s="7"/>
    </row>
    <row r="1034" spans="1:24" ht="13.8" x14ac:dyDescent="0.3">
      <c r="A1034" s="46">
        <v>51623714</v>
      </c>
      <c r="B1034" s="47" t="s">
        <v>24</v>
      </c>
      <c r="C1034" s="47" t="s">
        <v>41</v>
      </c>
      <c r="D1034" s="47" t="s">
        <v>516</v>
      </c>
      <c r="E1034" s="47" t="s">
        <v>70</v>
      </c>
      <c r="F1034" s="47" t="s">
        <v>48</v>
      </c>
      <c r="G1034" s="47" t="s">
        <v>47</v>
      </c>
      <c r="H1034" s="46">
        <v>51623714</v>
      </c>
      <c r="I1034" s="48">
        <v>38384</v>
      </c>
      <c r="J1034" s="47" t="s">
        <v>638</v>
      </c>
      <c r="K1034" s="46">
        <v>0</v>
      </c>
      <c r="L1034" s="50">
        <v>0</v>
      </c>
      <c r="M1034" s="50">
        <v>0</v>
      </c>
      <c r="N1034" s="50">
        <v>0</v>
      </c>
      <c r="O1034" s="14">
        <v>2.9000000000000001E-2</v>
      </c>
      <c r="P1034" s="55">
        <f t="shared" si="50"/>
        <v>0</v>
      </c>
      <c r="Q1034" s="15">
        <f t="shared" si="48"/>
        <v>0</v>
      </c>
      <c r="R1034" s="15">
        <f t="shared" si="49"/>
        <v>0</v>
      </c>
      <c r="X1034" s="7"/>
    </row>
    <row r="1035" spans="1:24" ht="13.8" x14ac:dyDescent="0.3">
      <c r="A1035" s="46">
        <v>51644742</v>
      </c>
      <c r="B1035" s="47" t="s">
        <v>24</v>
      </c>
      <c r="C1035" s="47" t="s">
        <v>41</v>
      </c>
      <c r="D1035" s="47" t="s">
        <v>516</v>
      </c>
      <c r="E1035" s="47" t="s">
        <v>70</v>
      </c>
      <c r="F1035" s="47" t="s">
        <v>48</v>
      </c>
      <c r="G1035" s="47" t="s">
        <v>47</v>
      </c>
      <c r="H1035" s="46">
        <v>51644742</v>
      </c>
      <c r="I1035" s="48">
        <v>38412</v>
      </c>
      <c r="J1035" s="47" t="s">
        <v>638</v>
      </c>
      <c r="K1035" s="46">
        <v>0</v>
      </c>
      <c r="L1035" s="50">
        <v>0</v>
      </c>
      <c r="M1035" s="50">
        <v>0</v>
      </c>
      <c r="N1035" s="50">
        <v>0</v>
      </c>
      <c r="O1035" s="14">
        <v>2.9000000000000001E-2</v>
      </c>
      <c r="P1035" s="55">
        <f t="shared" si="50"/>
        <v>0</v>
      </c>
      <c r="Q1035" s="15">
        <f t="shared" si="48"/>
        <v>0</v>
      </c>
      <c r="R1035" s="15">
        <f t="shared" si="49"/>
        <v>0</v>
      </c>
      <c r="X1035" s="7"/>
    </row>
    <row r="1036" spans="1:24" ht="13.8" x14ac:dyDescent="0.3">
      <c r="A1036" s="46">
        <v>52677730</v>
      </c>
      <c r="B1036" s="47" t="s">
        <v>24</v>
      </c>
      <c r="C1036" s="47" t="s">
        <v>41</v>
      </c>
      <c r="D1036" s="47" t="s">
        <v>516</v>
      </c>
      <c r="E1036" s="47" t="s">
        <v>70</v>
      </c>
      <c r="F1036" s="47" t="s">
        <v>48</v>
      </c>
      <c r="G1036" s="47" t="s">
        <v>47</v>
      </c>
      <c r="H1036" s="46">
        <v>52677730</v>
      </c>
      <c r="I1036" s="48">
        <v>38443</v>
      </c>
      <c r="J1036" s="47" t="s">
        <v>638</v>
      </c>
      <c r="K1036" s="46">
        <v>0</v>
      </c>
      <c r="L1036" s="50">
        <v>0</v>
      </c>
      <c r="M1036" s="50">
        <v>0</v>
      </c>
      <c r="N1036" s="50">
        <v>0</v>
      </c>
      <c r="O1036" s="14">
        <v>2.9000000000000001E-2</v>
      </c>
      <c r="P1036" s="55">
        <f t="shared" si="50"/>
        <v>0</v>
      </c>
      <c r="Q1036" s="15">
        <f t="shared" si="48"/>
        <v>0</v>
      </c>
      <c r="R1036" s="15">
        <f t="shared" si="49"/>
        <v>0</v>
      </c>
      <c r="X1036" s="7"/>
    </row>
    <row r="1037" spans="1:24" ht="13.8" x14ac:dyDescent="0.3">
      <c r="A1037" s="46">
        <v>52678003</v>
      </c>
      <c r="B1037" s="47" t="s">
        <v>24</v>
      </c>
      <c r="C1037" s="47" t="s">
        <v>41</v>
      </c>
      <c r="D1037" s="47" t="s">
        <v>516</v>
      </c>
      <c r="E1037" s="47" t="s">
        <v>70</v>
      </c>
      <c r="F1037" s="47" t="s">
        <v>48</v>
      </c>
      <c r="G1037" s="47" t="s">
        <v>47</v>
      </c>
      <c r="H1037" s="46">
        <v>52678003</v>
      </c>
      <c r="I1037" s="48">
        <v>38443</v>
      </c>
      <c r="J1037" s="47" t="s">
        <v>638</v>
      </c>
      <c r="K1037" s="46">
        <v>0</v>
      </c>
      <c r="L1037" s="50">
        <v>0</v>
      </c>
      <c r="M1037" s="50">
        <v>0</v>
      </c>
      <c r="N1037" s="50">
        <v>0</v>
      </c>
      <c r="O1037" s="14">
        <v>2.9000000000000001E-2</v>
      </c>
      <c r="P1037" s="55">
        <f t="shared" si="50"/>
        <v>0</v>
      </c>
      <c r="Q1037" s="15">
        <f t="shared" si="48"/>
        <v>0</v>
      </c>
      <c r="R1037" s="15">
        <f t="shared" si="49"/>
        <v>0</v>
      </c>
      <c r="X1037" s="7"/>
    </row>
    <row r="1038" spans="1:24" ht="13.8" x14ac:dyDescent="0.3">
      <c r="A1038" s="46">
        <v>52746499</v>
      </c>
      <c r="B1038" s="47" t="s">
        <v>24</v>
      </c>
      <c r="C1038" s="47" t="s">
        <v>41</v>
      </c>
      <c r="D1038" s="47" t="s">
        <v>516</v>
      </c>
      <c r="E1038" s="47" t="s">
        <v>70</v>
      </c>
      <c r="F1038" s="47" t="s">
        <v>48</v>
      </c>
      <c r="G1038" s="47" t="s">
        <v>47</v>
      </c>
      <c r="H1038" s="46">
        <v>52746499</v>
      </c>
      <c r="I1038" s="48">
        <v>38443</v>
      </c>
      <c r="J1038" s="47" t="s">
        <v>638</v>
      </c>
      <c r="K1038" s="46">
        <v>0</v>
      </c>
      <c r="L1038" s="50">
        <v>0</v>
      </c>
      <c r="M1038" s="50">
        <v>0</v>
      </c>
      <c r="N1038" s="50">
        <v>0</v>
      </c>
      <c r="O1038" s="14">
        <v>2.9000000000000001E-2</v>
      </c>
      <c r="P1038" s="55">
        <f t="shared" si="50"/>
        <v>0</v>
      </c>
      <c r="Q1038" s="15">
        <f t="shared" si="48"/>
        <v>0</v>
      </c>
      <c r="R1038" s="15">
        <f t="shared" si="49"/>
        <v>0</v>
      </c>
      <c r="X1038" s="7"/>
    </row>
    <row r="1039" spans="1:24" ht="13.8" x14ac:dyDescent="0.3">
      <c r="A1039" s="46">
        <v>52773750</v>
      </c>
      <c r="B1039" s="47" t="s">
        <v>24</v>
      </c>
      <c r="C1039" s="47" t="s">
        <v>41</v>
      </c>
      <c r="D1039" s="47" t="s">
        <v>516</v>
      </c>
      <c r="E1039" s="47" t="s">
        <v>70</v>
      </c>
      <c r="F1039" s="47" t="s">
        <v>48</v>
      </c>
      <c r="G1039" s="47" t="s">
        <v>47</v>
      </c>
      <c r="H1039" s="46">
        <v>52773750</v>
      </c>
      <c r="I1039" s="48">
        <v>38443</v>
      </c>
      <c r="J1039" s="47" t="s">
        <v>638</v>
      </c>
      <c r="K1039" s="46">
        <v>0</v>
      </c>
      <c r="L1039" s="50">
        <v>0</v>
      </c>
      <c r="M1039" s="50">
        <v>0</v>
      </c>
      <c r="N1039" s="50">
        <v>0</v>
      </c>
      <c r="O1039" s="14">
        <v>2.9000000000000001E-2</v>
      </c>
      <c r="P1039" s="55">
        <f t="shared" si="50"/>
        <v>0</v>
      </c>
      <c r="Q1039" s="15">
        <f t="shared" si="48"/>
        <v>0</v>
      </c>
      <c r="R1039" s="15">
        <f t="shared" si="49"/>
        <v>0</v>
      </c>
      <c r="X1039" s="7"/>
    </row>
    <row r="1040" spans="1:24" ht="13.8" x14ac:dyDescent="0.3">
      <c r="A1040" s="46">
        <v>55341770</v>
      </c>
      <c r="B1040" s="47" t="s">
        <v>24</v>
      </c>
      <c r="C1040" s="47" t="s">
        <v>41</v>
      </c>
      <c r="D1040" s="47" t="s">
        <v>516</v>
      </c>
      <c r="E1040" s="47" t="s">
        <v>70</v>
      </c>
      <c r="F1040" s="47" t="s">
        <v>48</v>
      </c>
      <c r="G1040" s="47" t="s">
        <v>47</v>
      </c>
      <c r="H1040" s="46">
        <v>55341770</v>
      </c>
      <c r="I1040" s="48">
        <v>38534</v>
      </c>
      <c r="J1040" s="47" t="s">
        <v>638</v>
      </c>
      <c r="K1040" s="46">
        <v>0</v>
      </c>
      <c r="L1040" s="50">
        <v>0</v>
      </c>
      <c r="M1040" s="50">
        <v>0</v>
      </c>
      <c r="N1040" s="50">
        <v>0</v>
      </c>
      <c r="O1040" s="14">
        <v>2.9000000000000001E-2</v>
      </c>
      <c r="P1040" s="55">
        <f t="shared" si="50"/>
        <v>0</v>
      </c>
      <c r="Q1040" s="15">
        <f t="shared" si="48"/>
        <v>0</v>
      </c>
      <c r="R1040" s="15">
        <f t="shared" si="49"/>
        <v>0</v>
      </c>
      <c r="X1040" s="7"/>
    </row>
    <row r="1041" spans="1:24" ht="13.8" x14ac:dyDescent="0.3">
      <c r="A1041" s="46">
        <v>56786585</v>
      </c>
      <c r="B1041" s="47" t="s">
        <v>24</v>
      </c>
      <c r="C1041" s="47" t="s">
        <v>41</v>
      </c>
      <c r="D1041" s="47" t="s">
        <v>516</v>
      </c>
      <c r="E1041" s="47" t="s">
        <v>70</v>
      </c>
      <c r="F1041" s="47" t="s">
        <v>48</v>
      </c>
      <c r="G1041" s="47" t="s">
        <v>47</v>
      </c>
      <c r="H1041" s="46">
        <v>56786585</v>
      </c>
      <c r="I1041" s="48">
        <v>38596</v>
      </c>
      <c r="J1041" s="47" t="s">
        <v>638</v>
      </c>
      <c r="K1041" s="46">
        <v>0</v>
      </c>
      <c r="L1041" s="50">
        <v>0</v>
      </c>
      <c r="M1041" s="50">
        <v>0</v>
      </c>
      <c r="N1041" s="50">
        <v>0</v>
      </c>
      <c r="O1041" s="14">
        <v>2.9000000000000001E-2</v>
      </c>
      <c r="P1041" s="55">
        <f t="shared" si="50"/>
        <v>0</v>
      </c>
      <c r="Q1041" s="15">
        <f t="shared" si="48"/>
        <v>0</v>
      </c>
      <c r="R1041" s="15">
        <f t="shared" si="49"/>
        <v>0</v>
      </c>
      <c r="X1041" s="7"/>
    </row>
    <row r="1042" spans="1:24" ht="13.8" x14ac:dyDescent="0.3">
      <c r="A1042" s="46">
        <v>57436821</v>
      </c>
      <c r="B1042" s="47" t="s">
        <v>24</v>
      </c>
      <c r="C1042" s="47" t="s">
        <v>41</v>
      </c>
      <c r="D1042" s="47" t="s">
        <v>516</v>
      </c>
      <c r="E1042" s="47" t="s">
        <v>70</v>
      </c>
      <c r="F1042" s="47" t="s">
        <v>48</v>
      </c>
      <c r="G1042" s="47" t="s">
        <v>47</v>
      </c>
      <c r="H1042" s="46">
        <v>57436821</v>
      </c>
      <c r="I1042" s="48">
        <v>38626</v>
      </c>
      <c r="J1042" s="47" t="s">
        <v>638</v>
      </c>
      <c r="K1042" s="46">
        <v>0</v>
      </c>
      <c r="L1042" s="50">
        <v>0</v>
      </c>
      <c r="M1042" s="50">
        <v>0</v>
      </c>
      <c r="N1042" s="50">
        <v>0</v>
      </c>
      <c r="O1042" s="14">
        <v>2.9000000000000001E-2</v>
      </c>
      <c r="P1042" s="55">
        <f t="shared" si="50"/>
        <v>0</v>
      </c>
      <c r="Q1042" s="15">
        <f t="shared" si="48"/>
        <v>0</v>
      </c>
      <c r="R1042" s="15">
        <f t="shared" si="49"/>
        <v>0</v>
      </c>
      <c r="X1042" s="7"/>
    </row>
    <row r="1043" spans="1:24" ht="13.8" x14ac:dyDescent="0.3">
      <c r="A1043" s="46">
        <v>57456348</v>
      </c>
      <c r="B1043" s="47" t="s">
        <v>24</v>
      </c>
      <c r="C1043" s="47" t="s">
        <v>41</v>
      </c>
      <c r="D1043" s="47" t="s">
        <v>516</v>
      </c>
      <c r="E1043" s="47" t="s">
        <v>70</v>
      </c>
      <c r="F1043" s="47" t="s">
        <v>48</v>
      </c>
      <c r="G1043" s="47" t="s">
        <v>47</v>
      </c>
      <c r="H1043" s="46">
        <v>57456348</v>
      </c>
      <c r="I1043" s="48">
        <v>38626</v>
      </c>
      <c r="J1043" s="47" t="s">
        <v>638</v>
      </c>
      <c r="K1043" s="46">
        <v>0</v>
      </c>
      <c r="L1043" s="50">
        <v>0</v>
      </c>
      <c r="M1043" s="50">
        <v>0</v>
      </c>
      <c r="N1043" s="50">
        <v>0</v>
      </c>
      <c r="O1043" s="14">
        <v>2.9000000000000001E-2</v>
      </c>
      <c r="P1043" s="55">
        <f t="shared" si="50"/>
        <v>0</v>
      </c>
      <c r="Q1043" s="15">
        <f t="shared" si="48"/>
        <v>0</v>
      </c>
      <c r="R1043" s="15">
        <f t="shared" si="49"/>
        <v>0</v>
      </c>
      <c r="X1043" s="7"/>
    </row>
    <row r="1044" spans="1:24" ht="13.8" x14ac:dyDescent="0.3">
      <c r="A1044" s="46">
        <v>57466545</v>
      </c>
      <c r="B1044" s="47" t="s">
        <v>24</v>
      </c>
      <c r="C1044" s="47" t="s">
        <v>41</v>
      </c>
      <c r="D1044" s="47" t="s">
        <v>516</v>
      </c>
      <c r="E1044" s="47" t="s">
        <v>70</v>
      </c>
      <c r="F1044" s="47" t="s">
        <v>48</v>
      </c>
      <c r="G1044" s="47" t="s">
        <v>47</v>
      </c>
      <c r="H1044" s="46">
        <v>57466545</v>
      </c>
      <c r="I1044" s="48">
        <v>38596</v>
      </c>
      <c r="J1044" s="47" t="s">
        <v>638</v>
      </c>
      <c r="K1044" s="46">
        <v>0</v>
      </c>
      <c r="L1044" s="50">
        <v>0</v>
      </c>
      <c r="M1044" s="50">
        <v>0</v>
      </c>
      <c r="N1044" s="50">
        <v>0</v>
      </c>
      <c r="O1044" s="14">
        <v>2.9000000000000001E-2</v>
      </c>
      <c r="P1044" s="55">
        <f t="shared" si="50"/>
        <v>0</v>
      </c>
      <c r="Q1044" s="15">
        <f t="shared" si="48"/>
        <v>0</v>
      </c>
      <c r="R1044" s="15">
        <f t="shared" si="49"/>
        <v>0</v>
      </c>
      <c r="X1044" s="7"/>
    </row>
    <row r="1045" spans="1:24" ht="13.8" x14ac:dyDescent="0.3">
      <c r="A1045" s="46">
        <v>57468361</v>
      </c>
      <c r="B1045" s="47" t="s">
        <v>24</v>
      </c>
      <c r="C1045" s="47" t="s">
        <v>41</v>
      </c>
      <c r="D1045" s="47" t="s">
        <v>516</v>
      </c>
      <c r="E1045" s="47" t="s">
        <v>70</v>
      </c>
      <c r="F1045" s="47" t="s">
        <v>48</v>
      </c>
      <c r="G1045" s="47" t="s">
        <v>47</v>
      </c>
      <c r="H1045" s="46">
        <v>57468361</v>
      </c>
      <c r="I1045" s="48">
        <v>38596</v>
      </c>
      <c r="J1045" s="47" t="s">
        <v>638</v>
      </c>
      <c r="K1045" s="46">
        <v>0</v>
      </c>
      <c r="L1045" s="50">
        <v>0</v>
      </c>
      <c r="M1045" s="50">
        <v>0</v>
      </c>
      <c r="N1045" s="50">
        <v>0</v>
      </c>
      <c r="O1045" s="14">
        <v>2.9000000000000001E-2</v>
      </c>
      <c r="P1045" s="55">
        <f t="shared" si="50"/>
        <v>0</v>
      </c>
      <c r="Q1045" s="15">
        <f t="shared" si="48"/>
        <v>0</v>
      </c>
      <c r="R1045" s="15">
        <f t="shared" si="49"/>
        <v>0</v>
      </c>
      <c r="X1045" s="7"/>
    </row>
    <row r="1046" spans="1:24" ht="13.8" x14ac:dyDescent="0.3">
      <c r="A1046" s="46">
        <v>57540060</v>
      </c>
      <c r="B1046" s="47" t="s">
        <v>24</v>
      </c>
      <c r="C1046" s="47" t="s">
        <v>41</v>
      </c>
      <c r="D1046" s="47" t="s">
        <v>516</v>
      </c>
      <c r="E1046" s="47" t="s">
        <v>70</v>
      </c>
      <c r="F1046" s="47" t="s">
        <v>48</v>
      </c>
      <c r="G1046" s="47" t="s">
        <v>47</v>
      </c>
      <c r="H1046" s="46">
        <v>57540060</v>
      </c>
      <c r="I1046" s="48">
        <v>38596</v>
      </c>
      <c r="J1046" s="47" t="s">
        <v>638</v>
      </c>
      <c r="K1046" s="46">
        <v>0</v>
      </c>
      <c r="L1046" s="50">
        <v>0</v>
      </c>
      <c r="M1046" s="50">
        <v>0</v>
      </c>
      <c r="N1046" s="50">
        <v>0</v>
      </c>
      <c r="O1046" s="14">
        <v>2.9000000000000001E-2</v>
      </c>
      <c r="P1046" s="55">
        <f t="shared" si="50"/>
        <v>0</v>
      </c>
      <c r="Q1046" s="15">
        <f t="shared" si="48"/>
        <v>0</v>
      </c>
      <c r="R1046" s="15">
        <f t="shared" si="49"/>
        <v>0</v>
      </c>
      <c r="X1046" s="7"/>
    </row>
    <row r="1047" spans="1:24" ht="13.8" x14ac:dyDescent="0.3">
      <c r="A1047" s="46">
        <v>58034706</v>
      </c>
      <c r="B1047" s="47" t="s">
        <v>24</v>
      </c>
      <c r="C1047" s="47" t="s">
        <v>41</v>
      </c>
      <c r="D1047" s="47" t="s">
        <v>516</v>
      </c>
      <c r="E1047" s="47" t="s">
        <v>70</v>
      </c>
      <c r="F1047" s="47" t="s">
        <v>48</v>
      </c>
      <c r="G1047" s="47" t="s">
        <v>47</v>
      </c>
      <c r="H1047" s="46">
        <v>58034706</v>
      </c>
      <c r="I1047" s="48">
        <v>38657</v>
      </c>
      <c r="J1047" s="47" t="s">
        <v>638</v>
      </c>
      <c r="K1047" s="46">
        <v>0</v>
      </c>
      <c r="L1047" s="50">
        <v>0</v>
      </c>
      <c r="M1047" s="50">
        <v>0</v>
      </c>
      <c r="N1047" s="50">
        <v>0</v>
      </c>
      <c r="O1047" s="14">
        <v>2.9000000000000001E-2</v>
      </c>
      <c r="P1047" s="55">
        <f t="shared" si="50"/>
        <v>0</v>
      </c>
      <c r="Q1047" s="15">
        <f t="shared" si="48"/>
        <v>0</v>
      </c>
      <c r="R1047" s="15">
        <f t="shared" si="49"/>
        <v>0</v>
      </c>
      <c r="X1047" s="7"/>
    </row>
    <row r="1048" spans="1:24" ht="13.8" x14ac:dyDescent="0.3">
      <c r="A1048" s="46">
        <v>58051582</v>
      </c>
      <c r="B1048" s="47" t="s">
        <v>24</v>
      </c>
      <c r="C1048" s="47" t="s">
        <v>41</v>
      </c>
      <c r="D1048" s="47" t="s">
        <v>516</v>
      </c>
      <c r="E1048" s="47" t="s">
        <v>70</v>
      </c>
      <c r="F1048" s="47" t="s">
        <v>48</v>
      </c>
      <c r="G1048" s="47" t="s">
        <v>47</v>
      </c>
      <c r="H1048" s="46">
        <v>58051582</v>
      </c>
      <c r="I1048" s="48">
        <v>38657</v>
      </c>
      <c r="J1048" s="47" t="s">
        <v>638</v>
      </c>
      <c r="K1048" s="46">
        <v>0</v>
      </c>
      <c r="L1048" s="50">
        <v>0</v>
      </c>
      <c r="M1048" s="50">
        <v>0</v>
      </c>
      <c r="N1048" s="50">
        <v>0</v>
      </c>
      <c r="O1048" s="14">
        <v>2.9000000000000001E-2</v>
      </c>
      <c r="P1048" s="55">
        <f t="shared" si="50"/>
        <v>0</v>
      </c>
      <c r="Q1048" s="15">
        <f t="shared" si="48"/>
        <v>0</v>
      </c>
      <c r="R1048" s="15">
        <f t="shared" si="49"/>
        <v>0</v>
      </c>
      <c r="X1048" s="7"/>
    </row>
    <row r="1049" spans="1:24" ht="13.8" x14ac:dyDescent="0.3">
      <c r="A1049" s="46">
        <v>58052681</v>
      </c>
      <c r="B1049" s="47" t="s">
        <v>24</v>
      </c>
      <c r="C1049" s="47" t="s">
        <v>41</v>
      </c>
      <c r="D1049" s="47" t="s">
        <v>516</v>
      </c>
      <c r="E1049" s="47" t="s">
        <v>70</v>
      </c>
      <c r="F1049" s="47" t="s">
        <v>48</v>
      </c>
      <c r="G1049" s="47" t="s">
        <v>47</v>
      </c>
      <c r="H1049" s="46">
        <v>58052681</v>
      </c>
      <c r="I1049" s="48">
        <v>38657</v>
      </c>
      <c r="J1049" s="47" t="s">
        <v>638</v>
      </c>
      <c r="K1049" s="46">
        <v>0</v>
      </c>
      <c r="L1049" s="50">
        <v>0</v>
      </c>
      <c r="M1049" s="50">
        <v>0</v>
      </c>
      <c r="N1049" s="50">
        <v>0</v>
      </c>
      <c r="O1049" s="14">
        <v>2.9000000000000001E-2</v>
      </c>
      <c r="P1049" s="55">
        <f t="shared" si="50"/>
        <v>0</v>
      </c>
      <c r="Q1049" s="15">
        <f t="shared" si="48"/>
        <v>0</v>
      </c>
      <c r="R1049" s="15">
        <f t="shared" si="49"/>
        <v>0</v>
      </c>
      <c r="X1049" s="7"/>
    </row>
    <row r="1050" spans="1:24" ht="13.8" x14ac:dyDescent="0.3">
      <c r="A1050" s="46">
        <v>58738275</v>
      </c>
      <c r="B1050" s="47" t="s">
        <v>24</v>
      </c>
      <c r="C1050" s="47" t="s">
        <v>41</v>
      </c>
      <c r="D1050" s="47" t="s">
        <v>516</v>
      </c>
      <c r="E1050" s="47" t="s">
        <v>70</v>
      </c>
      <c r="F1050" s="47" t="s">
        <v>48</v>
      </c>
      <c r="G1050" s="47" t="s">
        <v>47</v>
      </c>
      <c r="H1050" s="46">
        <v>58738275</v>
      </c>
      <c r="I1050" s="48">
        <v>38687</v>
      </c>
      <c r="J1050" s="47" t="s">
        <v>638</v>
      </c>
      <c r="K1050" s="46">
        <v>0</v>
      </c>
      <c r="L1050" s="50">
        <v>0</v>
      </c>
      <c r="M1050" s="50">
        <v>0</v>
      </c>
      <c r="N1050" s="50">
        <v>0</v>
      </c>
      <c r="O1050" s="14">
        <v>2.9000000000000001E-2</v>
      </c>
      <c r="P1050" s="55">
        <f t="shared" si="50"/>
        <v>0</v>
      </c>
      <c r="Q1050" s="15">
        <f t="shared" ref="Q1050:Q1113" si="51">M1050+P1050</f>
        <v>0</v>
      </c>
      <c r="R1050" s="15">
        <f t="shared" ref="R1050:R1113" si="52">L1050-Q1050</f>
        <v>0</v>
      </c>
      <c r="X1050" s="7"/>
    </row>
    <row r="1051" spans="1:24" ht="13.8" x14ac:dyDescent="0.3">
      <c r="A1051" s="46">
        <v>58738360</v>
      </c>
      <c r="B1051" s="47" t="s">
        <v>24</v>
      </c>
      <c r="C1051" s="47" t="s">
        <v>41</v>
      </c>
      <c r="D1051" s="47" t="s">
        <v>516</v>
      </c>
      <c r="E1051" s="47" t="s">
        <v>70</v>
      </c>
      <c r="F1051" s="47" t="s">
        <v>48</v>
      </c>
      <c r="G1051" s="47" t="s">
        <v>47</v>
      </c>
      <c r="H1051" s="46">
        <v>58738360</v>
      </c>
      <c r="I1051" s="48">
        <v>38687</v>
      </c>
      <c r="J1051" s="47" t="s">
        <v>638</v>
      </c>
      <c r="K1051" s="46">
        <v>0</v>
      </c>
      <c r="L1051" s="50">
        <v>0</v>
      </c>
      <c r="M1051" s="50">
        <v>0</v>
      </c>
      <c r="N1051" s="50">
        <v>0</v>
      </c>
      <c r="O1051" s="14">
        <v>2.9000000000000001E-2</v>
      </c>
      <c r="P1051" s="55">
        <f t="shared" si="50"/>
        <v>0</v>
      </c>
      <c r="Q1051" s="15">
        <f t="shared" si="51"/>
        <v>0</v>
      </c>
      <c r="R1051" s="15">
        <f t="shared" si="52"/>
        <v>0</v>
      </c>
      <c r="X1051" s="7"/>
    </row>
    <row r="1052" spans="1:24" ht="13.8" x14ac:dyDescent="0.3">
      <c r="A1052" s="46">
        <v>58738377</v>
      </c>
      <c r="B1052" s="47" t="s">
        <v>24</v>
      </c>
      <c r="C1052" s="47" t="s">
        <v>41</v>
      </c>
      <c r="D1052" s="47" t="s">
        <v>516</v>
      </c>
      <c r="E1052" s="47" t="s">
        <v>70</v>
      </c>
      <c r="F1052" s="47" t="s">
        <v>48</v>
      </c>
      <c r="G1052" s="47" t="s">
        <v>47</v>
      </c>
      <c r="H1052" s="46">
        <v>58738377</v>
      </c>
      <c r="I1052" s="48">
        <v>38687</v>
      </c>
      <c r="J1052" s="47" t="s">
        <v>638</v>
      </c>
      <c r="K1052" s="46">
        <v>0</v>
      </c>
      <c r="L1052" s="50">
        <v>0</v>
      </c>
      <c r="M1052" s="50">
        <v>0</v>
      </c>
      <c r="N1052" s="50">
        <v>0</v>
      </c>
      <c r="O1052" s="14">
        <v>2.9000000000000001E-2</v>
      </c>
      <c r="P1052" s="55">
        <f t="shared" si="50"/>
        <v>0</v>
      </c>
      <c r="Q1052" s="15">
        <f t="shared" si="51"/>
        <v>0</v>
      </c>
      <c r="R1052" s="15">
        <f t="shared" si="52"/>
        <v>0</v>
      </c>
      <c r="X1052" s="7"/>
    </row>
    <row r="1053" spans="1:24" ht="13.8" x14ac:dyDescent="0.3">
      <c r="A1053" s="46">
        <v>58770703</v>
      </c>
      <c r="B1053" s="47" t="s">
        <v>24</v>
      </c>
      <c r="C1053" s="47" t="s">
        <v>41</v>
      </c>
      <c r="D1053" s="47" t="s">
        <v>516</v>
      </c>
      <c r="E1053" s="47" t="s">
        <v>70</v>
      </c>
      <c r="F1053" s="47" t="s">
        <v>48</v>
      </c>
      <c r="G1053" s="47" t="s">
        <v>47</v>
      </c>
      <c r="H1053" s="46">
        <v>58770703</v>
      </c>
      <c r="I1053" s="48">
        <v>38687</v>
      </c>
      <c r="J1053" s="47" t="s">
        <v>638</v>
      </c>
      <c r="K1053" s="46">
        <v>0</v>
      </c>
      <c r="L1053" s="50">
        <v>0</v>
      </c>
      <c r="M1053" s="50">
        <v>0</v>
      </c>
      <c r="N1053" s="50">
        <v>0</v>
      </c>
      <c r="O1053" s="14">
        <v>2.9000000000000001E-2</v>
      </c>
      <c r="P1053" s="55">
        <f t="shared" si="50"/>
        <v>0</v>
      </c>
      <c r="Q1053" s="15">
        <f t="shared" si="51"/>
        <v>0</v>
      </c>
      <c r="R1053" s="15">
        <f t="shared" si="52"/>
        <v>0</v>
      </c>
      <c r="X1053" s="7"/>
    </row>
    <row r="1054" spans="1:24" ht="13.8" x14ac:dyDescent="0.3">
      <c r="A1054" s="46">
        <v>58783605</v>
      </c>
      <c r="B1054" s="47" t="s">
        <v>24</v>
      </c>
      <c r="C1054" s="47" t="s">
        <v>41</v>
      </c>
      <c r="D1054" s="47" t="s">
        <v>516</v>
      </c>
      <c r="E1054" s="47" t="s">
        <v>70</v>
      </c>
      <c r="F1054" s="47" t="s">
        <v>48</v>
      </c>
      <c r="G1054" s="47" t="s">
        <v>47</v>
      </c>
      <c r="H1054" s="46">
        <v>58783605</v>
      </c>
      <c r="I1054" s="48">
        <v>38687</v>
      </c>
      <c r="J1054" s="47" t="s">
        <v>638</v>
      </c>
      <c r="K1054" s="46">
        <v>0</v>
      </c>
      <c r="L1054" s="50">
        <v>0</v>
      </c>
      <c r="M1054" s="50">
        <v>0</v>
      </c>
      <c r="N1054" s="50">
        <v>0</v>
      </c>
      <c r="O1054" s="14">
        <v>2.9000000000000001E-2</v>
      </c>
      <c r="P1054" s="55">
        <f t="shared" si="50"/>
        <v>0</v>
      </c>
      <c r="Q1054" s="15">
        <f t="shared" si="51"/>
        <v>0</v>
      </c>
      <c r="R1054" s="15">
        <f t="shared" si="52"/>
        <v>0</v>
      </c>
      <c r="X1054" s="7"/>
    </row>
    <row r="1055" spans="1:24" ht="13.8" x14ac:dyDescent="0.3">
      <c r="A1055" s="46">
        <v>59526471</v>
      </c>
      <c r="B1055" s="47" t="s">
        <v>24</v>
      </c>
      <c r="C1055" s="47" t="s">
        <v>41</v>
      </c>
      <c r="D1055" s="47" t="s">
        <v>516</v>
      </c>
      <c r="E1055" s="47" t="s">
        <v>70</v>
      </c>
      <c r="F1055" s="47" t="s">
        <v>48</v>
      </c>
      <c r="G1055" s="47" t="s">
        <v>47</v>
      </c>
      <c r="H1055" s="46">
        <v>59526471</v>
      </c>
      <c r="I1055" s="48">
        <v>38718</v>
      </c>
      <c r="J1055" s="47" t="s">
        <v>638</v>
      </c>
      <c r="K1055" s="46">
        <v>0</v>
      </c>
      <c r="L1055" s="50">
        <v>0</v>
      </c>
      <c r="M1055" s="50">
        <v>0</v>
      </c>
      <c r="N1055" s="50">
        <v>0</v>
      </c>
      <c r="O1055" s="14">
        <v>2.9000000000000001E-2</v>
      </c>
      <c r="P1055" s="55">
        <f t="shared" si="50"/>
        <v>0</v>
      </c>
      <c r="Q1055" s="15">
        <f t="shared" si="51"/>
        <v>0</v>
      </c>
      <c r="R1055" s="15">
        <f t="shared" si="52"/>
        <v>0</v>
      </c>
      <c r="X1055" s="7"/>
    </row>
    <row r="1056" spans="1:24" ht="13.8" x14ac:dyDescent="0.3">
      <c r="A1056" s="46">
        <v>60357121</v>
      </c>
      <c r="B1056" s="47" t="s">
        <v>24</v>
      </c>
      <c r="C1056" s="47" t="s">
        <v>41</v>
      </c>
      <c r="D1056" s="47" t="s">
        <v>516</v>
      </c>
      <c r="E1056" s="47" t="s">
        <v>70</v>
      </c>
      <c r="F1056" s="47" t="s">
        <v>48</v>
      </c>
      <c r="G1056" s="47" t="s">
        <v>47</v>
      </c>
      <c r="H1056" s="46">
        <v>60357121</v>
      </c>
      <c r="I1056" s="48">
        <v>38749</v>
      </c>
      <c r="J1056" s="47" t="s">
        <v>638</v>
      </c>
      <c r="K1056" s="46">
        <v>0</v>
      </c>
      <c r="L1056" s="50">
        <v>0</v>
      </c>
      <c r="M1056" s="50">
        <v>0</v>
      </c>
      <c r="N1056" s="50">
        <v>0</v>
      </c>
      <c r="O1056" s="14">
        <v>2.9000000000000001E-2</v>
      </c>
      <c r="P1056" s="55">
        <f t="shared" si="50"/>
        <v>0</v>
      </c>
      <c r="Q1056" s="15">
        <f t="shared" si="51"/>
        <v>0</v>
      </c>
      <c r="R1056" s="15">
        <f t="shared" si="52"/>
        <v>0</v>
      </c>
      <c r="X1056" s="7"/>
    </row>
    <row r="1057" spans="1:24" ht="13.8" x14ac:dyDescent="0.3">
      <c r="A1057" s="46">
        <v>61572365</v>
      </c>
      <c r="B1057" s="47" t="s">
        <v>24</v>
      </c>
      <c r="C1057" s="47" t="s">
        <v>41</v>
      </c>
      <c r="D1057" s="47" t="s">
        <v>516</v>
      </c>
      <c r="E1057" s="47" t="s">
        <v>70</v>
      </c>
      <c r="F1057" s="47" t="s">
        <v>48</v>
      </c>
      <c r="G1057" s="47" t="s">
        <v>47</v>
      </c>
      <c r="H1057" s="46">
        <v>61572365</v>
      </c>
      <c r="I1057" s="48">
        <v>38777</v>
      </c>
      <c r="J1057" s="47" t="s">
        <v>638</v>
      </c>
      <c r="K1057" s="46">
        <v>0</v>
      </c>
      <c r="L1057" s="50">
        <v>0</v>
      </c>
      <c r="M1057" s="50">
        <v>0</v>
      </c>
      <c r="N1057" s="50">
        <v>0</v>
      </c>
      <c r="O1057" s="14">
        <v>2.9000000000000001E-2</v>
      </c>
      <c r="P1057" s="55">
        <f t="shared" si="50"/>
        <v>0</v>
      </c>
      <c r="Q1057" s="15">
        <f t="shared" si="51"/>
        <v>0</v>
      </c>
      <c r="R1057" s="15">
        <f t="shared" si="52"/>
        <v>0</v>
      </c>
      <c r="X1057" s="7"/>
    </row>
    <row r="1058" spans="1:24" ht="13.8" x14ac:dyDescent="0.3">
      <c r="A1058" s="46">
        <v>61575811</v>
      </c>
      <c r="B1058" s="47" t="s">
        <v>24</v>
      </c>
      <c r="C1058" s="47" t="s">
        <v>41</v>
      </c>
      <c r="D1058" s="47" t="s">
        <v>516</v>
      </c>
      <c r="E1058" s="47" t="s">
        <v>70</v>
      </c>
      <c r="F1058" s="47" t="s">
        <v>48</v>
      </c>
      <c r="G1058" s="47" t="s">
        <v>47</v>
      </c>
      <c r="H1058" s="46">
        <v>61575811</v>
      </c>
      <c r="I1058" s="48">
        <v>38777</v>
      </c>
      <c r="J1058" s="47" t="s">
        <v>638</v>
      </c>
      <c r="K1058" s="46">
        <v>0</v>
      </c>
      <c r="L1058" s="50">
        <v>0</v>
      </c>
      <c r="M1058" s="50">
        <v>0</v>
      </c>
      <c r="N1058" s="50">
        <v>0</v>
      </c>
      <c r="O1058" s="14">
        <v>2.9000000000000001E-2</v>
      </c>
      <c r="P1058" s="55">
        <f t="shared" si="50"/>
        <v>0</v>
      </c>
      <c r="Q1058" s="15">
        <f t="shared" si="51"/>
        <v>0</v>
      </c>
      <c r="R1058" s="15">
        <f t="shared" si="52"/>
        <v>0</v>
      </c>
      <c r="X1058" s="7"/>
    </row>
    <row r="1059" spans="1:24" ht="13.8" x14ac:dyDescent="0.3">
      <c r="A1059" s="46">
        <v>62511457</v>
      </c>
      <c r="B1059" s="47" t="s">
        <v>24</v>
      </c>
      <c r="C1059" s="47" t="s">
        <v>41</v>
      </c>
      <c r="D1059" s="47" t="s">
        <v>516</v>
      </c>
      <c r="E1059" s="47" t="s">
        <v>70</v>
      </c>
      <c r="F1059" s="47" t="s">
        <v>48</v>
      </c>
      <c r="G1059" s="47" t="s">
        <v>47</v>
      </c>
      <c r="H1059" s="46">
        <v>62511457</v>
      </c>
      <c r="I1059" s="48">
        <v>38808</v>
      </c>
      <c r="J1059" s="47" t="s">
        <v>638</v>
      </c>
      <c r="K1059" s="46">
        <v>0</v>
      </c>
      <c r="L1059" s="50">
        <v>0</v>
      </c>
      <c r="M1059" s="50">
        <v>0</v>
      </c>
      <c r="N1059" s="50">
        <v>0</v>
      </c>
      <c r="O1059" s="14">
        <v>2.9000000000000001E-2</v>
      </c>
      <c r="P1059" s="55">
        <f t="shared" si="50"/>
        <v>0</v>
      </c>
      <c r="Q1059" s="15">
        <f t="shared" si="51"/>
        <v>0</v>
      </c>
      <c r="R1059" s="15">
        <f t="shared" si="52"/>
        <v>0</v>
      </c>
      <c r="X1059" s="7"/>
    </row>
    <row r="1060" spans="1:24" ht="13.8" x14ac:dyDescent="0.3">
      <c r="A1060" s="46">
        <v>62513324</v>
      </c>
      <c r="B1060" s="47" t="s">
        <v>24</v>
      </c>
      <c r="C1060" s="47" t="s">
        <v>41</v>
      </c>
      <c r="D1060" s="47" t="s">
        <v>516</v>
      </c>
      <c r="E1060" s="47" t="s">
        <v>70</v>
      </c>
      <c r="F1060" s="47" t="s">
        <v>48</v>
      </c>
      <c r="G1060" s="47" t="s">
        <v>47</v>
      </c>
      <c r="H1060" s="46">
        <v>62513324</v>
      </c>
      <c r="I1060" s="48">
        <v>38808</v>
      </c>
      <c r="J1060" s="47" t="s">
        <v>638</v>
      </c>
      <c r="K1060" s="46">
        <v>0</v>
      </c>
      <c r="L1060" s="50">
        <v>0</v>
      </c>
      <c r="M1060" s="50">
        <v>0</v>
      </c>
      <c r="N1060" s="50">
        <v>0</v>
      </c>
      <c r="O1060" s="14">
        <v>2.9000000000000001E-2</v>
      </c>
      <c r="P1060" s="55">
        <f t="shared" si="50"/>
        <v>0</v>
      </c>
      <c r="Q1060" s="15">
        <f t="shared" si="51"/>
        <v>0</v>
      </c>
      <c r="R1060" s="15">
        <f t="shared" si="52"/>
        <v>0</v>
      </c>
      <c r="X1060" s="7"/>
    </row>
    <row r="1061" spans="1:24" ht="13.8" x14ac:dyDescent="0.3">
      <c r="A1061" s="46">
        <v>62522236</v>
      </c>
      <c r="B1061" s="47" t="s">
        <v>24</v>
      </c>
      <c r="C1061" s="47" t="s">
        <v>41</v>
      </c>
      <c r="D1061" s="47" t="s">
        <v>516</v>
      </c>
      <c r="E1061" s="47" t="s">
        <v>70</v>
      </c>
      <c r="F1061" s="47" t="s">
        <v>48</v>
      </c>
      <c r="G1061" s="47" t="s">
        <v>47</v>
      </c>
      <c r="H1061" s="46">
        <v>62522236</v>
      </c>
      <c r="I1061" s="48">
        <v>38808</v>
      </c>
      <c r="J1061" s="47" t="s">
        <v>638</v>
      </c>
      <c r="K1061" s="46">
        <v>0</v>
      </c>
      <c r="L1061" s="50">
        <v>0</v>
      </c>
      <c r="M1061" s="50">
        <v>0</v>
      </c>
      <c r="N1061" s="50">
        <v>0</v>
      </c>
      <c r="O1061" s="14">
        <v>2.9000000000000001E-2</v>
      </c>
      <c r="P1061" s="55">
        <f t="shared" si="50"/>
        <v>0</v>
      </c>
      <c r="Q1061" s="15">
        <f t="shared" si="51"/>
        <v>0</v>
      </c>
      <c r="R1061" s="15">
        <f t="shared" si="52"/>
        <v>0</v>
      </c>
      <c r="X1061" s="7"/>
    </row>
    <row r="1062" spans="1:24" ht="13.8" x14ac:dyDescent="0.3">
      <c r="A1062" s="46">
        <v>62555712</v>
      </c>
      <c r="B1062" s="47" t="s">
        <v>24</v>
      </c>
      <c r="C1062" s="47" t="s">
        <v>41</v>
      </c>
      <c r="D1062" s="47" t="s">
        <v>516</v>
      </c>
      <c r="E1062" s="47" t="s">
        <v>70</v>
      </c>
      <c r="F1062" s="47" t="s">
        <v>48</v>
      </c>
      <c r="G1062" s="47" t="s">
        <v>47</v>
      </c>
      <c r="H1062" s="46">
        <v>62555712</v>
      </c>
      <c r="I1062" s="48">
        <v>38808</v>
      </c>
      <c r="J1062" s="47" t="s">
        <v>638</v>
      </c>
      <c r="K1062" s="46">
        <v>0</v>
      </c>
      <c r="L1062" s="50">
        <v>0</v>
      </c>
      <c r="M1062" s="50">
        <v>0</v>
      </c>
      <c r="N1062" s="50">
        <v>0</v>
      </c>
      <c r="O1062" s="14">
        <v>2.9000000000000001E-2</v>
      </c>
      <c r="P1062" s="55">
        <f t="shared" si="50"/>
        <v>0</v>
      </c>
      <c r="Q1062" s="15">
        <f t="shared" si="51"/>
        <v>0</v>
      </c>
      <c r="R1062" s="15">
        <f t="shared" si="52"/>
        <v>0</v>
      </c>
      <c r="X1062" s="7"/>
    </row>
    <row r="1063" spans="1:24" ht="13.8" x14ac:dyDescent="0.3">
      <c r="A1063" s="46">
        <v>62558293</v>
      </c>
      <c r="B1063" s="47" t="s">
        <v>24</v>
      </c>
      <c r="C1063" s="47" t="s">
        <v>41</v>
      </c>
      <c r="D1063" s="47" t="s">
        <v>516</v>
      </c>
      <c r="E1063" s="47" t="s">
        <v>70</v>
      </c>
      <c r="F1063" s="47" t="s">
        <v>48</v>
      </c>
      <c r="G1063" s="47" t="s">
        <v>47</v>
      </c>
      <c r="H1063" s="46">
        <v>62558293</v>
      </c>
      <c r="I1063" s="48">
        <v>38808</v>
      </c>
      <c r="J1063" s="47" t="s">
        <v>638</v>
      </c>
      <c r="K1063" s="46">
        <v>0</v>
      </c>
      <c r="L1063" s="50">
        <v>0</v>
      </c>
      <c r="M1063" s="50">
        <v>0</v>
      </c>
      <c r="N1063" s="50">
        <v>0</v>
      </c>
      <c r="O1063" s="14">
        <v>2.9000000000000001E-2</v>
      </c>
      <c r="P1063" s="55">
        <f t="shared" si="50"/>
        <v>0</v>
      </c>
      <c r="Q1063" s="15">
        <f t="shared" si="51"/>
        <v>0</v>
      </c>
      <c r="R1063" s="15">
        <f t="shared" si="52"/>
        <v>0</v>
      </c>
      <c r="X1063" s="7"/>
    </row>
    <row r="1064" spans="1:24" ht="13.8" x14ac:dyDescent="0.3">
      <c r="A1064" s="46">
        <v>63376083</v>
      </c>
      <c r="B1064" s="47" t="s">
        <v>24</v>
      </c>
      <c r="C1064" s="47" t="s">
        <v>41</v>
      </c>
      <c r="D1064" s="47" t="s">
        <v>516</v>
      </c>
      <c r="E1064" s="47" t="s">
        <v>70</v>
      </c>
      <c r="F1064" s="47" t="s">
        <v>48</v>
      </c>
      <c r="G1064" s="47" t="s">
        <v>47</v>
      </c>
      <c r="H1064" s="46">
        <v>63376083</v>
      </c>
      <c r="I1064" s="48">
        <v>38838</v>
      </c>
      <c r="J1064" s="47" t="s">
        <v>638</v>
      </c>
      <c r="K1064" s="46">
        <v>0</v>
      </c>
      <c r="L1064" s="50">
        <v>0</v>
      </c>
      <c r="M1064" s="50">
        <v>0</v>
      </c>
      <c r="N1064" s="50">
        <v>0</v>
      </c>
      <c r="O1064" s="14">
        <v>2.9000000000000001E-2</v>
      </c>
      <c r="P1064" s="55">
        <f t="shared" si="50"/>
        <v>0</v>
      </c>
      <c r="Q1064" s="15">
        <f t="shared" si="51"/>
        <v>0</v>
      </c>
      <c r="R1064" s="15">
        <f t="shared" si="52"/>
        <v>0</v>
      </c>
      <c r="X1064" s="7"/>
    </row>
    <row r="1065" spans="1:24" ht="13.8" x14ac:dyDescent="0.3">
      <c r="A1065" s="46">
        <v>64334804</v>
      </c>
      <c r="B1065" s="47" t="s">
        <v>24</v>
      </c>
      <c r="C1065" s="47" t="s">
        <v>41</v>
      </c>
      <c r="D1065" s="47" t="s">
        <v>516</v>
      </c>
      <c r="E1065" s="47" t="s">
        <v>70</v>
      </c>
      <c r="F1065" s="47" t="s">
        <v>48</v>
      </c>
      <c r="G1065" s="47" t="s">
        <v>47</v>
      </c>
      <c r="H1065" s="46">
        <v>64334804</v>
      </c>
      <c r="I1065" s="48">
        <v>38838</v>
      </c>
      <c r="J1065" s="47" t="s">
        <v>638</v>
      </c>
      <c r="K1065" s="46">
        <v>0</v>
      </c>
      <c r="L1065" s="50">
        <v>0</v>
      </c>
      <c r="M1065" s="50">
        <v>0</v>
      </c>
      <c r="N1065" s="50">
        <v>0</v>
      </c>
      <c r="O1065" s="14">
        <v>2.9000000000000001E-2</v>
      </c>
      <c r="P1065" s="55">
        <f t="shared" si="50"/>
        <v>0</v>
      </c>
      <c r="Q1065" s="15">
        <f t="shared" si="51"/>
        <v>0</v>
      </c>
      <c r="R1065" s="15">
        <f t="shared" si="52"/>
        <v>0</v>
      </c>
      <c r="X1065" s="7"/>
    </row>
    <row r="1066" spans="1:24" ht="13.8" x14ac:dyDescent="0.3">
      <c r="A1066" s="46">
        <v>64377671</v>
      </c>
      <c r="B1066" s="47" t="s">
        <v>24</v>
      </c>
      <c r="C1066" s="47" t="s">
        <v>41</v>
      </c>
      <c r="D1066" s="47" t="s">
        <v>516</v>
      </c>
      <c r="E1066" s="47" t="s">
        <v>70</v>
      </c>
      <c r="F1066" s="47" t="s">
        <v>48</v>
      </c>
      <c r="G1066" s="47" t="s">
        <v>47</v>
      </c>
      <c r="H1066" s="46">
        <v>64377671</v>
      </c>
      <c r="I1066" s="48">
        <v>38869</v>
      </c>
      <c r="J1066" s="47" t="s">
        <v>638</v>
      </c>
      <c r="K1066" s="46">
        <v>0</v>
      </c>
      <c r="L1066" s="50">
        <v>0</v>
      </c>
      <c r="M1066" s="50">
        <v>0</v>
      </c>
      <c r="N1066" s="50">
        <v>0</v>
      </c>
      <c r="O1066" s="14">
        <v>2.9000000000000001E-2</v>
      </c>
      <c r="P1066" s="55">
        <f t="shared" si="50"/>
        <v>0</v>
      </c>
      <c r="Q1066" s="15">
        <f t="shared" si="51"/>
        <v>0</v>
      </c>
      <c r="R1066" s="15">
        <f t="shared" si="52"/>
        <v>0</v>
      </c>
      <c r="X1066" s="7"/>
    </row>
    <row r="1067" spans="1:24" ht="13.8" x14ac:dyDescent="0.3">
      <c r="A1067" s="46">
        <v>65255648</v>
      </c>
      <c r="B1067" s="47" t="s">
        <v>24</v>
      </c>
      <c r="C1067" s="47" t="s">
        <v>41</v>
      </c>
      <c r="D1067" s="47" t="s">
        <v>516</v>
      </c>
      <c r="E1067" s="47" t="s">
        <v>70</v>
      </c>
      <c r="F1067" s="47" t="s">
        <v>48</v>
      </c>
      <c r="G1067" s="47" t="s">
        <v>47</v>
      </c>
      <c r="H1067" s="46">
        <v>65255648</v>
      </c>
      <c r="I1067" s="48">
        <v>38899</v>
      </c>
      <c r="J1067" s="47" t="s">
        <v>638</v>
      </c>
      <c r="K1067" s="46">
        <v>0</v>
      </c>
      <c r="L1067" s="50">
        <v>0</v>
      </c>
      <c r="M1067" s="50">
        <v>0</v>
      </c>
      <c r="N1067" s="50">
        <v>0</v>
      </c>
      <c r="O1067" s="14">
        <v>2.9000000000000001E-2</v>
      </c>
      <c r="P1067" s="55">
        <f t="shared" si="50"/>
        <v>0</v>
      </c>
      <c r="Q1067" s="15">
        <f t="shared" si="51"/>
        <v>0</v>
      </c>
      <c r="R1067" s="15">
        <f t="shared" si="52"/>
        <v>0</v>
      </c>
      <c r="X1067" s="7"/>
    </row>
    <row r="1068" spans="1:24" ht="13.8" x14ac:dyDescent="0.3">
      <c r="A1068" s="46">
        <v>65255723</v>
      </c>
      <c r="B1068" s="47" t="s">
        <v>24</v>
      </c>
      <c r="C1068" s="47" t="s">
        <v>41</v>
      </c>
      <c r="D1068" s="47" t="s">
        <v>516</v>
      </c>
      <c r="E1068" s="47" t="s">
        <v>70</v>
      </c>
      <c r="F1068" s="47" t="s">
        <v>48</v>
      </c>
      <c r="G1068" s="47" t="s">
        <v>47</v>
      </c>
      <c r="H1068" s="46">
        <v>65255723</v>
      </c>
      <c r="I1068" s="48">
        <v>38899</v>
      </c>
      <c r="J1068" s="47" t="s">
        <v>638</v>
      </c>
      <c r="K1068" s="46">
        <v>0</v>
      </c>
      <c r="L1068" s="50">
        <v>0</v>
      </c>
      <c r="M1068" s="50">
        <v>0</v>
      </c>
      <c r="N1068" s="50">
        <v>0</v>
      </c>
      <c r="O1068" s="14">
        <v>2.9000000000000001E-2</v>
      </c>
      <c r="P1068" s="55">
        <f t="shared" si="50"/>
        <v>0</v>
      </c>
      <c r="Q1068" s="15">
        <f t="shared" si="51"/>
        <v>0</v>
      </c>
      <c r="R1068" s="15">
        <f t="shared" si="52"/>
        <v>0</v>
      </c>
      <c r="X1068" s="7"/>
    </row>
    <row r="1069" spans="1:24" ht="13.8" x14ac:dyDescent="0.3">
      <c r="A1069" s="46">
        <v>68450690</v>
      </c>
      <c r="B1069" s="47" t="s">
        <v>24</v>
      </c>
      <c r="C1069" s="47" t="s">
        <v>41</v>
      </c>
      <c r="D1069" s="47" t="s">
        <v>516</v>
      </c>
      <c r="E1069" s="47" t="s">
        <v>70</v>
      </c>
      <c r="F1069" s="47" t="s">
        <v>48</v>
      </c>
      <c r="G1069" s="47" t="s">
        <v>47</v>
      </c>
      <c r="H1069" s="46">
        <v>68450690</v>
      </c>
      <c r="I1069" s="48">
        <v>38961</v>
      </c>
      <c r="J1069" s="47" t="s">
        <v>638</v>
      </c>
      <c r="K1069" s="46">
        <v>0</v>
      </c>
      <c r="L1069" s="50">
        <v>0</v>
      </c>
      <c r="M1069" s="50">
        <v>0</v>
      </c>
      <c r="N1069" s="50">
        <v>0</v>
      </c>
      <c r="O1069" s="14">
        <v>2.9000000000000001E-2</v>
      </c>
      <c r="P1069" s="55">
        <f t="shared" si="50"/>
        <v>0</v>
      </c>
      <c r="Q1069" s="15">
        <f t="shared" si="51"/>
        <v>0</v>
      </c>
      <c r="R1069" s="15">
        <f t="shared" si="52"/>
        <v>0</v>
      </c>
      <c r="X1069" s="7"/>
    </row>
    <row r="1070" spans="1:24" ht="13.8" x14ac:dyDescent="0.3">
      <c r="A1070" s="46">
        <v>68461514</v>
      </c>
      <c r="B1070" s="47" t="s">
        <v>24</v>
      </c>
      <c r="C1070" s="47" t="s">
        <v>41</v>
      </c>
      <c r="D1070" s="47" t="s">
        <v>516</v>
      </c>
      <c r="E1070" s="47" t="s">
        <v>70</v>
      </c>
      <c r="F1070" s="47" t="s">
        <v>48</v>
      </c>
      <c r="G1070" s="47" t="s">
        <v>47</v>
      </c>
      <c r="H1070" s="46">
        <v>68461514</v>
      </c>
      <c r="I1070" s="48">
        <v>38991</v>
      </c>
      <c r="J1070" s="47" t="s">
        <v>638</v>
      </c>
      <c r="K1070" s="46">
        <v>0</v>
      </c>
      <c r="L1070" s="50">
        <v>0</v>
      </c>
      <c r="M1070" s="50">
        <v>0</v>
      </c>
      <c r="N1070" s="50">
        <v>0</v>
      </c>
      <c r="O1070" s="14">
        <v>2.9000000000000001E-2</v>
      </c>
      <c r="P1070" s="55">
        <f t="shared" si="50"/>
        <v>0</v>
      </c>
      <c r="Q1070" s="15">
        <f t="shared" si="51"/>
        <v>0</v>
      </c>
      <c r="R1070" s="15">
        <f t="shared" si="52"/>
        <v>0</v>
      </c>
      <c r="X1070" s="7"/>
    </row>
    <row r="1071" spans="1:24" ht="13.8" x14ac:dyDescent="0.3">
      <c r="A1071" s="46">
        <v>69452644</v>
      </c>
      <c r="B1071" s="47" t="s">
        <v>24</v>
      </c>
      <c r="C1071" s="47" t="s">
        <v>41</v>
      </c>
      <c r="D1071" s="47" t="s">
        <v>516</v>
      </c>
      <c r="E1071" s="47" t="s">
        <v>70</v>
      </c>
      <c r="F1071" s="47" t="s">
        <v>48</v>
      </c>
      <c r="G1071" s="47" t="s">
        <v>47</v>
      </c>
      <c r="H1071" s="46">
        <v>69452644</v>
      </c>
      <c r="I1071" s="48">
        <v>39022</v>
      </c>
      <c r="J1071" s="47" t="s">
        <v>638</v>
      </c>
      <c r="K1071" s="46">
        <v>0</v>
      </c>
      <c r="L1071" s="50">
        <v>0</v>
      </c>
      <c r="M1071" s="50">
        <v>0</v>
      </c>
      <c r="N1071" s="50">
        <v>0</v>
      </c>
      <c r="O1071" s="14">
        <v>2.9000000000000001E-2</v>
      </c>
      <c r="P1071" s="55">
        <f t="shared" si="50"/>
        <v>0</v>
      </c>
      <c r="Q1071" s="15">
        <f t="shared" si="51"/>
        <v>0</v>
      </c>
      <c r="R1071" s="15">
        <f t="shared" si="52"/>
        <v>0</v>
      </c>
      <c r="X1071" s="7"/>
    </row>
    <row r="1072" spans="1:24" ht="13.8" x14ac:dyDescent="0.3">
      <c r="A1072" s="46">
        <v>70362585</v>
      </c>
      <c r="B1072" s="47" t="s">
        <v>24</v>
      </c>
      <c r="C1072" s="47" t="s">
        <v>41</v>
      </c>
      <c r="D1072" s="47" t="s">
        <v>516</v>
      </c>
      <c r="E1072" s="47" t="s">
        <v>70</v>
      </c>
      <c r="F1072" s="47" t="s">
        <v>48</v>
      </c>
      <c r="G1072" s="47" t="s">
        <v>47</v>
      </c>
      <c r="H1072" s="46">
        <v>70362585</v>
      </c>
      <c r="I1072" s="48">
        <v>39052</v>
      </c>
      <c r="J1072" s="47" t="s">
        <v>638</v>
      </c>
      <c r="K1072" s="46">
        <v>0</v>
      </c>
      <c r="L1072" s="50">
        <v>0</v>
      </c>
      <c r="M1072" s="50">
        <v>0</v>
      </c>
      <c r="N1072" s="50">
        <v>0</v>
      </c>
      <c r="O1072" s="14">
        <v>2.9000000000000001E-2</v>
      </c>
      <c r="P1072" s="55">
        <f t="shared" si="50"/>
        <v>0</v>
      </c>
      <c r="Q1072" s="15">
        <f t="shared" si="51"/>
        <v>0</v>
      </c>
      <c r="R1072" s="15">
        <f t="shared" si="52"/>
        <v>0</v>
      </c>
      <c r="X1072" s="7"/>
    </row>
    <row r="1073" spans="1:24" ht="13.8" x14ac:dyDescent="0.3">
      <c r="A1073" s="46">
        <v>71433112</v>
      </c>
      <c r="B1073" s="47" t="s">
        <v>24</v>
      </c>
      <c r="C1073" s="47" t="s">
        <v>41</v>
      </c>
      <c r="D1073" s="47" t="s">
        <v>516</v>
      </c>
      <c r="E1073" s="47" t="s">
        <v>70</v>
      </c>
      <c r="F1073" s="47" t="s">
        <v>48</v>
      </c>
      <c r="G1073" s="47" t="s">
        <v>47</v>
      </c>
      <c r="H1073" s="46">
        <v>71433112</v>
      </c>
      <c r="I1073" s="48">
        <v>39052</v>
      </c>
      <c r="J1073" s="47" t="s">
        <v>638</v>
      </c>
      <c r="K1073" s="46">
        <v>0</v>
      </c>
      <c r="L1073" s="50">
        <v>0</v>
      </c>
      <c r="M1073" s="50">
        <v>0</v>
      </c>
      <c r="N1073" s="50">
        <v>0</v>
      </c>
      <c r="O1073" s="14">
        <v>2.9000000000000001E-2</v>
      </c>
      <c r="P1073" s="55">
        <f t="shared" si="50"/>
        <v>0</v>
      </c>
      <c r="Q1073" s="15">
        <f t="shared" si="51"/>
        <v>0</v>
      </c>
      <c r="R1073" s="15">
        <f t="shared" si="52"/>
        <v>0</v>
      </c>
      <c r="X1073" s="7"/>
    </row>
    <row r="1074" spans="1:24" ht="13.8" x14ac:dyDescent="0.3">
      <c r="A1074" s="46">
        <v>72210959</v>
      </c>
      <c r="B1074" s="47" t="s">
        <v>24</v>
      </c>
      <c r="C1074" s="47" t="s">
        <v>41</v>
      </c>
      <c r="D1074" s="47" t="s">
        <v>516</v>
      </c>
      <c r="E1074" s="47" t="s">
        <v>70</v>
      </c>
      <c r="F1074" s="47" t="s">
        <v>48</v>
      </c>
      <c r="G1074" s="47" t="s">
        <v>47</v>
      </c>
      <c r="H1074" s="46">
        <v>72210959</v>
      </c>
      <c r="I1074" s="48">
        <v>39083</v>
      </c>
      <c r="J1074" s="47" t="s">
        <v>638</v>
      </c>
      <c r="K1074" s="46">
        <v>0</v>
      </c>
      <c r="L1074" s="50">
        <v>0</v>
      </c>
      <c r="M1074" s="50">
        <v>0</v>
      </c>
      <c r="N1074" s="50">
        <v>0</v>
      </c>
      <c r="O1074" s="14">
        <v>2.9000000000000001E-2</v>
      </c>
      <c r="P1074" s="55">
        <f t="shared" si="50"/>
        <v>0</v>
      </c>
      <c r="Q1074" s="15">
        <f t="shared" si="51"/>
        <v>0</v>
      </c>
      <c r="R1074" s="15">
        <f t="shared" si="52"/>
        <v>0</v>
      </c>
      <c r="X1074" s="7"/>
    </row>
    <row r="1075" spans="1:24" ht="13.8" x14ac:dyDescent="0.3">
      <c r="A1075" s="46">
        <v>72272102</v>
      </c>
      <c r="B1075" s="47" t="s">
        <v>24</v>
      </c>
      <c r="C1075" s="47" t="s">
        <v>41</v>
      </c>
      <c r="D1075" s="47" t="s">
        <v>516</v>
      </c>
      <c r="E1075" s="47" t="s">
        <v>70</v>
      </c>
      <c r="F1075" s="47" t="s">
        <v>48</v>
      </c>
      <c r="G1075" s="47" t="s">
        <v>47</v>
      </c>
      <c r="H1075" s="46">
        <v>72272102</v>
      </c>
      <c r="I1075" s="48">
        <v>39114</v>
      </c>
      <c r="J1075" s="47" t="s">
        <v>638</v>
      </c>
      <c r="K1075" s="46">
        <v>0</v>
      </c>
      <c r="L1075" s="50">
        <v>0</v>
      </c>
      <c r="M1075" s="50">
        <v>0</v>
      </c>
      <c r="N1075" s="50">
        <v>0</v>
      </c>
      <c r="O1075" s="14">
        <v>2.9000000000000001E-2</v>
      </c>
      <c r="P1075" s="55">
        <f t="shared" si="50"/>
        <v>0</v>
      </c>
      <c r="Q1075" s="15">
        <f t="shared" si="51"/>
        <v>0</v>
      </c>
      <c r="R1075" s="15">
        <f t="shared" si="52"/>
        <v>0</v>
      </c>
      <c r="X1075" s="7"/>
    </row>
    <row r="1076" spans="1:24" ht="13.8" x14ac:dyDescent="0.3">
      <c r="A1076" s="46">
        <v>72273092</v>
      </c>
      <c r="B1076" s="47" t="s">
        <v>24</v>
      </c>
      <c r="C1076" s="47" t="s">
        <v>41</v>
      </c>
      <c r="D1076" s="47" t="s">
        <v>516</v>
      </c>
      <c r="E1076" s="47" t="s">
        <v>70</v>
      </c>
      <c r="F1076" s="47" t="s">
        <v>48</v>
      </c>
      <c r="G1076" s="47" t="s">
        <v>47</v>
      </c>
      <c r="H1076" s="46">
        <v>72273092</v>
      </c>
      <c r="I1076" s="48">
        <v>39114</v>
      </c>
      <c r="J1076" s="47" t="s">
        <v>638</v>
      </c>
      <c r="K1076" s="46">
        <v>0</v>
      </c>
      <c r="L1076" s="50">
        <v>0</v>
      </c>
      <c r="M1076" s="50">
        <v>0</v>
      </c>
      <c r="N1076" s="50">
        <v>0</v>
      </c>
      <c r="O1076" s="14">
        <v>2.9000000000000001E-2</v>
      </c>
      <c r="P1076" s="55">
        <f t="shared" si="50"/>
        <v>0</v>
      </c>
      <c r="Q1076" s="15">
        <f t="shared" si="51"/>
        <v>0</v>
      </c>
      <c r="R1076" s="15">
        <f t="shared" si="52"/>
        <v>0</v>
      </c>
      <c r="X1076" s="7"/>
    </row>
    <row r="1077" spans="1:24" ht="13.8" x14ac:dyDescent="0.3">
      <c r="A1077" s="46">
        <v>72295225</v>
      </c>
      <c r="B1077" s="47" t="s">
        <v>24</v>
      </c>
      <c r="C1077" s="47" t="s">
        <v>41</v>
      </c>
      <c r="D1077" s="47" t="s">
        <v>516</v>
      </c>
      <c r="E1077" s="47" t="s">
        <v>70</v>
      </c>
      <c r="F1077" s="47" t="s">
        <v>48</v>
      </c>
      <c r="G1077" s="47" t="s">
        <v>47</v>
      </c>
      <c r="H1077" s="46">
        <v>72295225</v>
      </c>
      <c r="I1077" s="48">
        <v>39052</v>
      </c>
      <c r="J1077" s="47" t="s">
        <v>638</v>
      </c>
      <c r="K1077" s="46">
        <v>0</v>
      </c>
      <c r="L1077" s="50">
        <v>0</v>
      </c>
      <c r="M1077" s="50">
        <v>0</v>
      </c>
      <c r="N1077" s="50">
        <v>0</v>
      </c>
      <c r="O1077" s="14">
        <v>2.9000000000000001E-2</v>
      </c>
      <c r="P1077" s="55">
        <f t="shared" si="50"/>
        <v>0</v>
      </c>
      <c r="Q1077" s="15">
        <f t="shared" si="51"/>
        <v>0</v>
      </c>
      <c r="R1077" s="15">
        <f t="shared" si="52"/>
        <v>0</v>
      </c>
      <c r="X1077" s="7"/>
    </row>
    <row r="1078" spans="1:24" ht="13.8" x14ac:dyDescent="0.3">
      <c r="A1078" s="46">
        <v>73876321</v>
      </c>
      <c r="B1078" s="47" t="s">
        <v>24</v>
      </c>
      <c r="C1078" s="47" t="s">
        <v>41</v>
      </c>
      <c r="D1078" s="47" t="s">
        <v>516</v>
      </c>
      <c r="E1078" s="47" t="s">
        <v>70</v>
      </c>
      <c r="F1078" s="47" t="s">
        <v>48</v>
      </c>
      <c r="G1078" s="47" t="s">
        <v>47</v>
      </c>
      <c r="H1078" s="46">
        <v>73876321</v>
      </c>
      <c r="I1078" s="48">
        <v>39173</v>
      </c>
      <c r="J1078" s="47" t="s">
        <v>638</v>
      </c>
      <c r="K1078" s="46">
        <v>0</v>
      </c>
      <c r="L1078" s="50">
        <v>0</v>
      </c>
      <c r="M1078" s="50">
        <v>0</v>
      </c>
      <c r="N1078" s="50">
        <v>0</v>
      </c>
      <c r="O1078" s="14">
        <v>2.9000000000000001E-2</v>
      </c>
      <c r="P1078" s="55">
        <f t="shared" si="50"/>
        <v>0</v>
      </c>
      <c r="Q1078" s="15">
        <f t="shared" si="51"/>
        <v>0</v>
      </c>
      <c r="R1078" s="15">
        <f t="shared" si="52"/>
        <v>0</v>
      </c>
      <c r="X1078" s="7"/>
    </row>
    <row r="1079" spans="1:24" ht="13.8" x14ac:dyDescent="0.3">
      <c r="A1079" s="46">
        <v>73877052</v>
      </c>
      <c r="B1079" s="47" t="s">
        <v>24</v>
      </c>
      <c r="C1079" s="47" t="s">
        <v>41</v>
      </c>
      <c r="D1079" s="47" t="s">
        <v>516</v>
      </c>
      <c r="E1079" s="47" t="s">
        <v>70</v>
      </c>
      <c r="F1079" s="47" t="s">
        <v>48</v>
      </c>
      <c r="G1079" s="47" t="s">
        <v>47</v>
      </c>
      <c r="H1079" s="46">
        <v>73877052</v>
      </c>
      <c r="I1079" s="48">
        <v>39173</v>
      </c>
      <c r="J1079" s="47" t="s">
        <v>638</v>
      </c>
      <c r="K1079" s="46">
        <v>0</v>
      </c>
      <c r="L1079" s="50">
        <v>0</v>
      </c>
      <c r="M1079" s="50">
        <v>0</v>
      </c>
      <c r="N1079" s="50">
        <v>0</v>
      </c>
      <c r="O1079" s="14">
        <v>2.9000000000000001E-2</v>
      </c>
      <c r="P1079" s="55">
        <f t="shared" si="50"/>
        <v>0</v>
      </c>
      <c r="Q1079" s="15">
        <f t="shared" si="51"/>
        <v>0</v>
      </c>
      <c r="R1079" s="15">
        <f t="shared" si="52"/>
        <v>0</v>
      </c>
      <c r="X1079" s="7"/>
    </row>
    <row r="1080" spans="1:24" ht="13.8" x14ac:dyDescent="0.3">
      <c r="A1080" s="46">
        <v>74781729</v>
      </c>
      <c r="B1080" s="47" t="s">
        <v>24</v>
      </c>
      <c r="C1080" s="47" t="s">
        <v>41</v>
      </c>
      <c r="D1080" s="47" t="s">
        <v>516</v>
      </c>
      <c r="E1080" s="47" t="s">
        <v>70</v>
      </c>
      <c r="F1080" s="47" t="s">
        <v>48</v>
      </c>
      <c r="G1080" s="47" t="s">
        <v>47</v>
      </c>
      <c r="H1080" s="46">
        <v>74781729</v>
      </c>
      <c r="I1080" s="48">
        <v>39203</v>
      </c>
      <c r="J1080" s="47" t="s">
        <v>638</v>
      </c>
      <c r="K1080" s="46">
        <v>0</v>
      </c>
      <c r="L1080" s="50">
        <v>0</v>
      </c>
      <c r="M1080" s="50">
        <v>0</v>
      </c>
      <c r="N1080" s="50">
        <v>0</v>
      </c>
      <c r="O1080" s="14">
        <v>2.9000000000000001E-2</v>
      </c>
      <c r="P1080" s="55">
        <f t="shared" si="50"/>
        <v>0</v>
      </c>
      <c r="Q1080" s="15">
        <f t="shared" si="51"/>
        <v>0</v>
      </c>
      <c r="R1080" s="15">
        <f t="shared" si="52"/>
        <v>0</v>
      </c>
      <c r="X1080" s="7"/>
    </row>
    <row r="1081" spans="1:24" ht="13.8" x14ac:dyDescent="0.3">
      <c r="A1081" s="46">
        <v>74782103</v>
      </c>
      <c r="B1081" s="47" t="s">
        <v>24</v>
      </c>
      <c r="C1081" s="47" t="s">
        <v>41</v>
      </c>
      <c r="D1081" s="47" t="s">
        <v>516</v>
      </c>
      <c r="E1081" s="47" t="s">
        <v>70</v>
      </c>
      <c r="F1081" s="47" t="s">
        <v>48</v>
      </c>
      <c r="G1081" s="47" t="s">
        <v>47</v>
      </c>
      <c r="H1081" s="46">
        <v>74782103</v>
      </c>
      <c r="I1081" s="48">
        <v>39203</v>
      </c>
      <c r="J1081" s="47" t="s">
        <v>638</v>
      </c>
      <c r="K1081" s="46">
        <v>0</v>
      </c>
      <c r="L1081" s="50">
        <v>0</v>
      </c>
      <c r="M1081" s="50">
        <v>0</v>
      </c>
      <c r="N1081" s="50">
        <v>0</v>
      </c>
      <c r="O1081" s="14">
        <v>2.9000000000000001E-2</v>
      </c>
      <c r="P1081" s="55">
        <f t="shared" si="50"/>
        <v>0</v>
      </c>
      <c r="Q1081" s="15">
        <f t="shared" si="51"/>
        <v>0</v>
      </c>
      <c r="R1081" s="15">
        <f t="shared" si="52"/>
        <v>0</v>
      </c>
      <c r="X1081" s="7"/>
    </row>
    <row r="1082" spans="1:24" ht="13.8" x14ac:dyDescent="0.3">
      <c r="A1082" s="46">
        <v>77079585</v>
      </c>
      <c r="B1082" s="47" t="s">
        <v>24</v>
      </c>
      <c r="C1082" s="47" t="s">
        <v>41</v>
      </c>
      <c r="D1082" s="47" t="s">
        <v>516</v>
      </c>
      <c r="E1082" s="47" t="s">
        <v>70</v>
      </c>
      <c r="F1082" s="47" t="s">
        <v>48</v>
      </c>
      <c r="G1082" s="47" t="s">
        <v>47</v>
      </c>
      <c r="H1082" s="46">
        <v>77079585</v>
      </c>
      <c r="I1082" s="48">
        <v>39264</v>
      </c>
      <c r="J1082" s="47" t="s">
        <v>638</v>
      </c>
      <c r="K1082" s="46">
        <v>0</v>
      </c>
      <c r="L1082" s="50">
        <v>0</v>
      </c>
      <c r="M1082" s="50">
        <v>0</v>
      </c>
      <c r="N1082" s="50">
        <v>0</v>
      </c>
      <c r="O1082" s="14">
        <v>2.9000000000000001E-2</v>
      </c>
      <c r="P1082" s="55">
        <f t="shared" si="50"/>
        <v>0</v>
      </c>
      <c r="Q1082" s="15">
        <f t="shared" si="51"/>
        <v>0</v>
      </c>
      <c r="R1082" s="15">
        <f t="shared" si="52"/>
        <v>0</v>
      </c>
      <c r="X1082" s="7"/>
    </row>
    <row r="1083" spans="1:24" ht="13.8" x14ac:dyDescent="0.3">
      <c r="A1083" s="46">
        <v>78845845</v>
      </c>
      <c r="B1083" s="47" t="s">
        <v>24</v>
      </c>
      <c r="C1083" s="47" t="s">
        <v>41</v>
      </c>
      <c r="D1083" s="47" t="s">
        <v>516</v>
      </c>
      <c r="E1083" s="47" t="s">
        <v>70</v>
      </c>
      <c r="F1083" s="47" t="s">
        <v>48</v>
      </c>
      <c r="G1083" s="47" t="s">
        <v>47</v>
      </c>
      <c r="H1083" s="46">
        <v>78845845</v>
      </c>
      <c r="I1083" s="48">
        <v>39326</v>
      </c>
      <c r="J1083" s="47" t="s">
        <v>638</v>
      </c>
      <c r="K1083" s="46">
        <v>0</v>
      </c>
      <c r="L1083" s="50">
        <v>0</v>
      </c>
      <c r="M1083" s="50">
        <v>0</v>
      </c>
      <c r="N1083" s="50">
        <v>0</v>
      </c>
      <c r="O1083" s="14">
        <v>2.9000000000000001E-2</v>
      </c>
      <c r="P1083" s="55">
        <f t="shared" si="50"/>
        <v>0</v>
      </c>
      <c r="Q1083" s="15">
        <f t="shared" si="51"/>
        <v>0</v>
      </c>
      <c r="R1083" s="15">
        <f t="shared" si="52"/>
        <v>0</v>
      </c>
      <c r="X1083" s="7"/>
    </row>
    <row r="1084" spans="1:24" ht="13.8" x14ac:dyDescent="0.3">
      <c r="A1084" s="46">
        <v>78846120</v>
      </c>
      <c r="B1084" s="47" t="s">
        <v>24</v>
      </c>
      <c r="C1084" s="47" t="s">
        <v>41</v>
      </c>
      <c r="D1084" s="47" t="s">
        <v>516</v>
      </c>
      <c r="E1084" s="47" t="s">
        <v>70</v>
      </c>
      <c r="F1084" s="47" t="s">
        <v>48</v>
      </c>
      <c r="G1084" s="47" t="s">
        <v>47</v>
      </c>
      <c r="H1084" s="46">
        <v>78846120</v>
      </c>
      <c r="I1084" s="48">
        <v>39326</v>
      </c>
      <c r="J1084" s="47" t="s">
        <v>638</v>
      </c>
      <c r="K1084" s="46">
        <v>0</v>
      </c>
      <c r="L1084" s="50">
        <v>0</v>
      </c>
      <c r="M1084" s="50">
        <v>0</v>
      </c>
      <c r="N1084" s="50">
        <v>0</v>
      </c>
      <c r="O1084" s="14">
        <v>2.9000000000000001E-2</v>
      </c>
      <c r="P1084" s="55">
        <f t="shared" si="50"/>
        <v>0</v>
      </c>
      <c r="Q1084" s="15">
        <f t="shared" si="51"/>
        <v>0</v>
      </c>
      <c r="R1084" s="15">
        <f t="shared" si="52"/>
        <v>0</v>
      </c>
      <c r="X1084" s="7"/>
    </row>
    <row r="1085" spans="1:24" ht="13.8" x14ac:dyDescent="0.3">
      <c r="A1085" s="46">
        <v>79753305</v>
      </c>
      <c r="B1085" s="47" t="s">
        <v>24</v>
      </c>
      <c r="C1085" s="47" t="s">
        <v>41</v>
      </c>
      <c r="D1085" s="47" t="s">
        <v>516</v>
      </c>
      <c r="E1085" s="47" t="s">
        <v>70</v>
      </c>
      <c r="F1085" s="47" t="s">
        <v>48</v>
      </c>
      <c r="G1085" s="47" t="s">
        <v>47</v>
      </c>
      <c r="H1085" s="46">
        <v>79753305</v>
      </c>
      <c r="I1085" s="48">
        <v>39356</v>
      </c>
      <c r="J1085" s="47" t="s">
        <v>638</v>
      </c>
      <c r="K1085" s="46">
        <v>0</v>
      </c>
      <c r="L1085" s="50">
        <v>0</v>
      </c>
      <c r="M1085" s="50">
        <v>0</v>
      </c>
      <c r="N1085" s="50">
        <v>0</v>
      </c>
      <c r="O1085" s="14">
        <v>2.9000000000000001E-2</v>
      </c>
      <c r="P1085" s="55">
        <f t="shared" si="50"/>
        <v>0</v>
      </c>
      <c r="Q1085" s="15">
        <f t="shared" si="51"/>
        <v>0</v>
      </c>
      <c r="R1085" s="15">
        <f t="shared" si="52"/>
        <v>0</v>
      </c>
      <c r="X1085" s="7"/>
    </row>
    <row r="1086" spans="1:24" ht="13.8" x14ac:dyDescent="0.3">
      <c r="A1086" s="46">
        <v>80458703</v>
      </c>
      <c r="B1086" s="47" t="s">
        <v>24</v>
      </c>
      <c r="C1086" s="47" t="s">
        <v>41</v>
      </c>
      <c r="D1086" s="47" t="s">
        <v>516</v>
      </c>
      <c r="E1086" s="47" t="s">
        <v>70</v>
      </c>
      <c r="F1086" s="47" t="s">
        <v>48</v>
      </c>
      <c r="G1086" s="47" t="s">
        <v>47</v>
      </c>
      <c r="H1086" s="46">
        <v>80458703</v>
      </c>
      <c r="I1086" s="48">
        <v>39387</v>
      </c>
      <c r="J1086" s="47" t="s">
        <v>638</v>
      </c>
      <c r="K1086" s="46">
        <v>0</v>
      </c>
      <c r="L1086" s="50">
        <v>0</v>
      </c>
      <c r="M1086" s="50">
        <v>0</v>
      </c>
      <c r="N1086" s="50">
        <v>0</v>
      </c>
      <c r="O1086" s="14">
        <v>2.9000000000000001E-2</v>
      </c>
      <c r="P1086" s="55">
        <f t="shared" si="50"/>
        <v>0</v>
      </c>
      <c r="Q1086" s="15">
        <f t="shared" si="51"/>
        <v>0</v>
      </c>
      <c r="R1086" s="15">
        <f t="shared" si="52"/>
        <v>0</v>
      </c>
      <c r="X1086" s="7"/>
    </row>
    <row r="1087" spans="1:24" ht="13.8" x14ac:dyDescent="0.3">
      <c r="A1087" s="46">
        <v>80459678</v>
      </c>
      <c r="B1087" s="47" t="s">
        <v>24</v>
      </c>
      <c r="C1087" s="47" t="s">
        <v>41</v>
      </c>
      <c r="D1087" s="47" t="s">
        <v>516</v>
      </c>
      <c r="E1087" s="47" t="s">
        <v>70</v>
      </c>
      <c r="F1087" s="47" t="s">
        <v>48</v>
      </c>
      <c r="G1087" s="47" t="s">
        <v>47</v>
      </c>
      <c r="H1087" s="46">
        <v>80459678</v>
      </c>
      <c r="I1087" s="48">
        <v>39387</v>
      </c>
      <c r="J1087" s="47" t="s">
        <v>638</v>
      </c>
      <c r="K1087" s="46">
        <v>0</v>
      </c>
      <c r="L1087" s="50">
        <v>0</v>
      </c>
      <c r="M1087" s="50">
        <v>0</v>
      </c>
      <c r="N1087" s="50">
        <v>0</v>
      </c>
      <c r="O1087" s="14">
        <v>2.9000000000000001E-2</v>
      </c>
      <c r="P1087" s="55">
        <f t="shared" si="50"/>
        <v>0</v>
      </c>
      <c r="Q1087" s="15">
        <f t="shared" si="51"/>
        <v>0</v>
      </c>
      <c r="R1087" s="15">
        <f t="shared" si="52"/>
        <v>0</v>
      </c>
      <c r="X1087" s="7"/>
    </row>
    <row r="1088" spans="1:24" ht="13.8" x14ac:dyDescent="0.3">
      <c r="A1088" s="46">
        <v>80501954</v>
      </c>
      <c r="B1088" s="47" t="s">
        <v>24</v>
      </c>
      <c r="C1088" s="47" t="s">
        <v>41</v>
      </c>
      <c r="D1088" s="47" t="s">
        <v>516</v>
      </c>
      <c r="E1088" s="47" t="s">
        <v>70</v>
      </c>
      <c r="F1088" s="47" t="s">
        <v>48</v>
      </c>
      <c r="G1088" s="47" t="s">
        <v>47</v>
      </c>
      <c r="H1088" s="46">
        <v>80501954</v>
      </c>
      <c r="I1088" s="48">
        <v>39356</v>
      </c>
      <c r="J1088" s="47" t="s">
        <v>638</v>
      </c>
      <c r="K1088" s="46">
        <v>0</v>
      </c>
      <c r="L1088" s="50">
        <v>0</v>
      </c>
      <c r="M1088" s="50">
        <v>0</v>
      </c>
      <c r="N1088" s="50">
        <v>0</v>
      </c>
      <c r="O1088" s="14">
        <v>2.9000000000000001E-2</v>
      </c>
      <c r="P1088" s="55">
        <f t="shared" si="50"/>
        <v>0</v>
      </c>
      <c r="Q1088" s="15">
        <f t="shared" si="51"/>
        <v>0</v>
      </c>
      <c r="R1088" s="15">
        <f t="shared" si="52"/>
        <v>0</v>
      </c>
      <c r="X1088" s="7"/>
    </row>
    <row r="1089" spans="1:24" ht="13.8" x14ac:dyDescent="0.3">
      <c r="A1089" s="46">
        <v>81183954</v>
      </c>
      <c r="B1089" s="47" t="s">
        <v>24</v>
      </c>
      <c r="C1089" s="47" t="s">
        <v>41</v>
      </c>
      <c r="D1089" s="47" t="s">
        <v>516</v>
      </c>
      <c r="E1089" s="47" t="s">
        <v>70</v>
      </c>
      <c r="F1089" s="47" t="s">
        <v>48</v>
      </c>
      <c r="G1089" s="47" t="s">
        <v>47</v>
      </c>
      <c r="H1089" s="46">
        <v>81183954</v>
      </c>
      <c r="I1089" s="48">
        <v>39417</v>
      </c>
      <c r="J1089" s="47" t="s">
        <v>638</v>
      </c>
      <c r="K1089" s="46">
        <v>0</v>
      </c>
      <c r="L1089" s="50">
        <v>0</v>
      </c>
      <c r="M1089" s="50">
        <v>0</v>
      </c>
      <c r="N1089" s="50">
        <v>0</v>
      </c>
      <c r="O1089" s="14">
        <v>2.9000000000000001E-2</v>
      </c>
      <c r="P1089" s="55">
        <f t="shared" si="50"/>
        <v>0</v>
      </c>
      <c r="Q1089" s="15">
        <f t="shared" si="51"/>
        <v>0</v>
      </c>
      <c r="R1089" s="15">
        <f t="shared" si="52"/>
        <v>0</v>
      </c>
      <c r="X1089" s="7"/>
    </row>
    <row r="1090" spans="1:24" ht="13.8" x14ac:dyDescent="0.3">
      <c r="A1090" s="46">
        <v>81966926</v>
      </c>
      <c r="B1090" s="47" t="s">
        <v>24</v>
      </c>
      <c r="C1090" s="47" t="s">
        <v>41</v>
      </c>
      <c r="D1090" s="47" t="s">
        <v>516</v>
      </c>
      <c r="E1090" s="47" t="s">
        <v>70</v>
      </c>
      <c r="F1090" s="47" t="s">
        <v>48</v>
      </c>
      <c r="G1090" s="47" t="s">
        <v>47</v>
      </c>
      <c r="H1090" s="46">
        <v>81966926</v>
      </c>
      <c r="I1090" s="48">
        <v>39448</v>
      </c>
      <c r="J1090" s="47" t="s">
        <v>638</v>
      </c>
      <c r="K1090" s="46">
        <v>0</v>
      </c>
      <c r="L1090" s="50">
        <v>0</v>
      </c>
      <c r="M1090" s="50">
        <v>0</v>
      </c>
      <c r="N1090" s="50">
        <v>0</v>
      </c>
      <c r="O1090" s="14">
        <v>2.9000000000000001E-2</v>
      </c>
      <c r="P1090" s="55">
        <f t="shared" si="50"/>
        <v>0</v>
      </c>
      <c r="Q1090" s="15">
        <f t="shared" si="51"/>
        <v>0</v>
      </c>
      <c r="R1090" s="15">
        <f t="shared" si="52"/>
        <v>0</v>
      </c>
      <c r="X1090" s="7"/>
    </row>
    <row r="1091" spans="1:24" ht="13.8" x14ac:dyDescent="0.3">
      <c r="A1091" s="46">
        <v>82707652</v>
      </c>
      <c r="B1091" s="47" t="s">
        <v>24</v>
      </c>
      <c r="C1091" s="47" t="s">
        <v>41</v>
      </c>
      <c r="D1091" s="47" t="s">
        <v>516</v>
      </c>
      <c r="E1091" s="47" t="s">
        <v>70</v>
      </c>
      <c r="F1091" s="47" t="s">
        <v>48</v>
      </c>
      <c r="G1091" s="47" t="s">
        <v>47</v>
      </c>
      <c r="H1091" s="46">
        <v>82707652</v>
      </c>
      <c r="I1091" s="48">
        <v>39479</v>
      </c>
      <c r="J1091" s="47" t="s">
        <v>638</v>
      </c>
      <c r="K1091" s="46">
        <v>0</v>
      </c>
      <c r="L1091" s="50">
        <v>0</v>
      </c>
      <c r="M1091" s="50">
        <v>0</v>
      </c>
      <c r="N1091" s="50">
        <v>0</v>
      </c>
      <c r="O1091" s="14">
        <v>2.9000000000000001E-2</v>
      </c>
      <c r="P1091" s="55">
        <f t="shared" si="50"/>
        <v>0</v>
      </c>
      <c r="Q1091" s="15">
        <f t="shared" si="51"/>
        <v>0</v>
      </c>
      <c r="R1091" s="15">
        <f t="shared" si="52"/>
        <v>0</v>
      </c>
      <c r="X1091" s="7"/>
    </row>
    <row r="1092" spans="1:24" ht="13.8" x14ac:dyDescent="0.3">
      <c r="A1092" s="46">
        <v>83367898</v>
      </c>
      <c r="B1092" s="47" t="s">
        <v>24</v>
      </c>
      <c r="C1092" s="47" t="s">
        <v>41</v>
      </c>
      <c r="D1092" s="47" t="s">
        <v>516</v>
      </c>
      <c r="E1092" s="47" t="s">
        <v>70</v>
      </c>
      <c r="F1092" s="47" t="s">
        <v>48</v>
      </c>
      <c r="G1092" s="47" t="s">
        <v>47</v>
      </c>
      <c r="H1092" s="46">
        <v>83367898</v>
      </c>
      <c r="I1092" s="48">
        <v>39508</v>
      </c>
      <c r="J1092" s="47" t="s">
        <v>638</v>
      </c>
      <c r="K1092" s="46">
        <v>0</v>
      </c>
      <c r="L1092" s="50">
        <v>0</v>
      </c>
      <c r="M1092" s="50">
        <v>0</v>
      </c>
      <c r="N1092" s="50">
        <v>0</v>
      </c>
      <c r="O1092" s="14">
        <v>2.9000000000000001E-2</v>
      </c>
      <c r="P1092" s="55">
        <f t="shared" si="50"/>
        <v>0</v>
      </c>
      <c r="Q1092" s="15">
        <f t="shared" si="51"/>
        <v>0</v>
      </c>
      <c r="R1092" s="15">
        <f t="shared" si="52"/>
        <v>0</v>
      </c>
      <c r="X1092" s="7"/>
    </row>
    <row r="1093" spans="1:24" ht="13.8" x14ac:dyDescent="0.3">
      <c r="A1093" s="46">
        <v>86185246</v>
      </c>
      <c r="B1093" s="47" t="s">
        <v>24</v>
      </c>
      <c r="C1093" s="47" t="s">
        <v>41</v>
      </c>
      <c r="D1093" s="47" t="s">
        <v>516</v>
      </c>
      <c r="E1093" s="47" t="s">
        <v>70</v>
      </c>
      <c r="F1093" s="47" t="s">
        <v>48</v>
      </c>
      <c r="G1093" s="47" t="s">
        <v>47</v>
      </c>
      <c r="H1093" s="46">
        <v>86185246</v>
      </c>
      <c r="I1093" s="48">
        <v>39600</v>
      </c>
      <c r="J1093" s="47" t="s">
        <v>638</v>
      </c>
      <c r="K1093" s="46">
        <v>0</v>
      </c>
      <c r="L1093" s="50">
        <v>0</v>
      </c>
      <c r="M1093" s="50">
        <v>0</v>
      </c>
      <c r="N1093" s="50">
        <v>0</v>
      </c>
      <c r="O1093" s="14">
        <v>2.9000000000000001E-2</v>
      </c>
      <c r="P1093" s="55">
        <f t="shared" ref="P1093:P1156" si="53">L1093*(O1093/12)*15</f>
        <v>0</v>
      </c>
      <c r="Q1093" s="15">
        <f t="shared" si="51"/>
        <v>0</v>
      </c>
      <c r="R1093" s="15">
        <f t="shared" si="52"/>
        <v>0</v>
      </c>
      <c r="X1093" s="7"/>
    </row>
    <row r="1094" spans="1:24" ht="13.8" x14ac:dyDescent="0.3">
      <c r="A1094" s="46">
        <v>86186715</v>
      </c>
      <c r="B1094" s="47" t="s">
        <v>24</v>
      </c>
      <c r="C1094" s="47" t="s">
        <v>41</v>
      </c>
      <c r="D1094" s="47" t="s">
        <v>516</v>
      </c>
      <c r="E1094" s="47" t="s">
        <v>70</v>
      </c>
      <c r="F1094" s="47" t="s">
        <v>48</v>
      </c>
      <c r="G1094" s="47" t="s">
        <v>47</v>
      </c>
      <c r="H1094" s="46">
        <v>86186715</v>
      </c>
      <c r="I1094" s="48">
        <v>39600</v>
      </c>
      <c r="J1094" s="47" t="s">
        <v>638</v>
      </c>
      <c r="K1094" s="46">
        <v>0</v>
      </c>
      <c r="L1094" s="50">
        <v>0</v>
      </c>
      <c r="M1094" s="50">
        <v>0</v>
      </c>
      <c r="N1094" s="50">
        <v>0</v>
      </c>
      <c r="O1094" s="14">
        <v>2.9000000000000001E-2</v>
      </c>
      <c r="P1094" s="55">
        <f t="shared" si="53"/>
        <v>0</v>
      </c>
      <c r="Q1094" s="15">
        <f t="shared" si="51"/>
        <v>0</v>
      </c>
      <c r="R1094" s="15">
        <f t="shared" si="52"/>
        <v>0</v>
      </c>
      <c r="X1094" s="7"/>
    </row>
    <row r="1095" spans="1:24" ht="13.8" x14ac:dyDescent="0.3">
      <c r="A1095" s="46">
        <v>86813910</v>
      </c>
      <c r="B1095" s="47" t="s">
        <v>24</v>
      </c>
      <c r="C1095" s="47" t="s">
        <v>41</v>
      </c>
      <c r="D1095" s="47" t="s">
        <v>516</v>
      </c>
      <c r="E1095" s="47" t="s">
        <v>70</v>
      </c>
      <c r="F1095" s="47" t="s">
        <v>48</v>
      </c>
      <c r="G1095" s="47" t="s">
        <v>47</v>
      </c>
      <c r="H1095" s="46">
        <v>86813910</v>
      </c>
      <c r="I1095" s="48">
        <v>39661</v>
      </c>
      <c r="J1095" s="47" t="s">
        <v>638</v>
      </c>
      <c r="K1095" s="46">
        <v>0</v>
      </c>
      <c r="L1095" s="50">
        <v>0</v>
      </c>
      <c r="M1095" s="50">
        <v>0</v>
      </c>
      <c r="N1095" s="50">
        <v>0</v>
      </c>
      <c r="O1095" s="14">
        <v>2.9000000000000001E-2</v>
      </c>
      <c r="P1095" s="55">
        <f t="shared" si="53"/>
        <v>0</v>
      </c>
      <c r="Q1095" s="15">
        <f t="shared" si="51"/>
        <v>0</v>
      </c>
      <c r="R1095" s="15">
        <f t="shared" si="52"/>
        <v>0</v>
      </c>
      <c r="X1095" s="7"/>
    </row>
    <row r="1096" spans="1:24" ht="13.8" x14ac:dyDescent="0.3">
      <c r="A1096" s="46">
        <v>87578376</v>
      </c>
      <c r="B1096" s="47" t="s">
        <v>24</v>
      </c>
      <c r="C1096" s="47" t="s">
        <v>41</v>
      </c>
      <c r="D1096" s="47" t="s">
        <v>516</v>
      </c>
      <c r="E1096" s="47" t="s">
        <v>70</v>
      </c>
      <c r="F1096" s="47" t="s">
        <v>48</v>
      </c>
      <c r="G1096" s="47" t="s">
        <v>47</v>
      </c>
      <c r="H1096" s="46">
        <v>87578376</v>
      </c>
      <c r="I1096" s="48">
        <v>39692</v>
      </c>
      <c r="J1096" s="47" t="s">
        <v>638</v>
      </c>
      <c r="K1096" s="46">
        <v>0</v>
      </c>
      <c r="L1096" s="50">
        <v>0</v>
      </c>
      <c r="M1096" s="50">
        <v>0</v>
      </c>
      <c r="N1096" s="50">
        <v>0</v>
      </c>
      <c r="O1096" s="14">
        <v>2.9000000000000001E-2</v>
      </c>
      <c r="P1096" s="55">
        <f t="shared" si="53"/>
        <v>0</v>
      </c>
      <c r="Q1096" s="15">
        <f t="shared" si="51"/>
        <v>0</v>
      </c>
      <c r="R1096" s="15">
        <f t="shared" si="52"/>
        <v>0</v>
      </c>
      <c r="X1096" s="7"/>
    </row>
    <row r="1097" spans="1:24" ht="13.8" x14ac:dyDescent="0.3">
      <c r="A1097" s="46">
        <v>89484542</v>
      </c>
      <c r="B1097" s="47" t="s">
        <v>24</v>
      </c>
      <c r="C1097" s="47" t="s">
        <v>41</v>
      </c>
      <c r="D1097" s="47" t="s">
        <v>516</v>
      </c>
      <c r="E1097" s="47" t="s">
        <v>70</v>
      </c>
      <c r="F1097" s="47" t="s">
        <v>48</v>
      </c>
      <c r="G1097" s="47" t="s">
        <v>47</v>
      </c>
      <c r="H1097" s="46">
        <v>89484542</v>
      </c>
      <c r="I1097" s="48">
        <v>39783</v>
      </c>
      <c r="J1097" s="47" t="s">
        <v>638</v>
      </c>
      <c r="K1097" s="46">
        <v>0</v>
      </c>
      <c r="L1097" s="50">
        <v>0</v>
      </c>
      <c r="M1097" s="50">
        <v>0</v>
      </c>
      <c r="N1097" s="50">
        <v>0</v>
      </c>
      <c r="O1097" s="14">
        <v>2.9000000000000001E-2</v>
      </c>
      <c r="P1097" s="55">
        <f t="shared" si="53"/>
        <v>0</v>
      </c>
      <c r="Q1097" s="15">
        <f t="shared" si="51"/>
        <v>0</v>
      </c>
      <c r="R1097" s="15">
        <f t="shared" si="52"/>
        <v>0</v>
      </c>
      <c r="X1097" s="7"/>
    </row>
    <row r="1098" spans="1:24" ht="13.8" x14ac:dyDescent="0.3">
      <c r="A1098" s="46">
        <v>90081621</v>
      </c>
      <c r="B1098" s="47" t="s">
        <v>24</v>
      </c>
      <c r="C1098" s="47" t="s">
        <v>41</v>
      </c>
      <c r="D1098" s="47" t="s">
        <v>516</v>
      </c>
      <c r="E1098" s="47" t="s">
        <v>70</v>
      </c>
      <c r="F1098" s="47" t="s">
        <v>48</v>
      </c>
      <c r="G1098" s="47" t="s">
        <v>47</v>
      </c>
      <c r="H1098" s="46">
        <v>90081621</v>
      </c>
      <c r="I1098" s="48">
        <v>39783</v>
      </c>
      <c r="J1098" s="47" t="s">
        <v>638</v>
      </c>
      <c r="K1098" s="46">
        <v>0</v>
      </c>
      <c r="L1098" s="50">
        <v>0</v>
      </c>
      <c r="M1098" s="50">
        <v>0</v>
      </c>
      <c r="N1098" s="50">
        <v>0</v>
      </c>
      <c r="O1098" s="14">
        <v>2.9000000000000001E-2</v>
      </c>
      <c r="P1098" s="55">
        <f t="shared" si="53"/>
        <v>0</v>
      </c>
      <c r="Q1098" s="15">
        <f t="shared" si="51"/>
        <v>0</v>
      </c>
      <c r="R1098" s="15">
        <f t="shared" si="52"/>
        <v>0</v>
      </c>
      <c r="X1098" s="7"/>
    </row>
    <row r="1099" spans="1:24" ht="13.8" x14ac:dyDescent="0.3">
      <c r="A1099" s="46">
        <v>90614253</v>
      </c>
      <c r="B1099" s="47" t="s">
        <v>24</v>
      </c>
      <c r="C1099" s="47" t="s">
        <v>41</v>
      </c>
      <c r="D1099" s="47" t="s">
        <v>516</v>
      </c>
      <c r="E1099" s="47" t="s">
        <v>70</v>
      </c>
      <c r="F1099" s="47" t="s">
        <v>48</v>
      </c>
      <c r="G1099" s="47" t="s">
        <v>47</v>
      </c>
      <c r="H1099" s="46">
        <v>90614253</v>
      </c>
      <c r="I1099" s="48">
        <v>39692</v>
      </c>
      <c r="J1099" s="47" t="s">
        <v>638</v>
      </c>
      <c r="K1099" s="46">
        <v>0</v>
      </c>
      <c r="L1099" s="50">
        <v>0</v>
      </c>
      <c r="M1099" s="50">
        <v>0</v>
      </c>
      <c r="N1099" s="50">
        <v>0</v>
      </c>
      <c r="O1099" s="14">
        <v>2.9000000000000001E-2</v>
      </c>
      <c r="P1099" s="55">
        <f t="shared" si="53"/>
        <v>0</v>
      </c>
      <c r="Q1099" s="15">
        <f t="shared" si="51"/>
        <v>0</v>
      </c>
      <c r="R1099" s="15">
        <f t="shared" si="52"/>
        <v>0</v>
      </c>
      <c r="X1099" s="7"/>
    </row>
    <row r="1100" spans="1:24" ht="13.8" x14ac:dyDescent="0.3">
      <c r="A1100" s="46">
        <v>91291681</v>
      </c>
      <c r="B1100" s="47" t="s">
        <v>24</v>
      </c>
      <c r="C1100" s="47" t="s">
        <v>41</v>
      </c>
      <c r="D1100" s="47" t="s">
        <v>516</v>
      </c>
      <c r="E1100" s="47" t="s">
        <v>70</v>
      </c>
      <c r="F1100" s="47" t="s">
        <v>48</v>
      </c>
      <c r="G1100" s="47" t="s">
        <v>47</v>
      </c>
      <c r="H1100" s="46">
        <v>91291681</v>
      </c>
      <c r="I1100" s="48">
        <v>39783</v>
      </c>
      <c r="J1100" s="47" t="s">
        <v>638</v>
      </c>
      <c r="K1100" s="46">
        <v>0</v>
      </c>
      <c r="L1100" s="50">
        <v>0</v>
      </c>
      <c r="M1100" s="50">
        <v>0</v>
      </c>
      <c r="N1100" s="50">
        <v>0</v>
      </c>
      <c r="O1100" s="14">
        <v>2.9000000000000001E-2</v>
      </c>
      <c r="P1100" s="55">
        <f t="shared" si="53"/>
        <v>0</v>
      </c>
      <c r="Q1100" s="15">
        <f t="shared" si="51"/>
        <v>0</v>
      </c>
      <c r="R1100" s="15">
        <f t="shared" si="52"/>
        <v>0</v>
      </c>
      <c r="X1100" s="7"/>
    </row>
    <row r="1101" spans="1:24" ht="13.8" x14ac:dyDescent="0.3">
      <c r="A1101" s="46">
        <v>92890159</v>
      </c>
      <c r="B1101" s="47" t="s">
        <v>24</v>
      </c>
      <c r="C1101" s="47" t="s">
        <v>41</v>
      </c>
      <c r="D1101" s="47" t="s">
        <v>516</v>
      </c>
      <c r="E1101" s="47" t="s">
        <v>70</v>
      </c>
      <c r="F1101" s="47" t="s">
        <v>48</v>
      </c>
      <c r="G1101" s="47" t="s">
        <v>47</v>
      </c>
      <c r="H1101" s="46">
        <v>92890159</v>
      </c>
      <c r="I1101" s="48">
        <v>39965</v>
      </c>
      <c r="J1101" s="47" t="s">
        <v>638</v>
      </c>
      <c r="K1101" s="46">
        <v>0</v>
      </c>
      <c r="L1101" s="50">
        <v>0</v>
      </c>
      <c r="M1101" s="50">
        <v>0</v>
      </c>
      <c r="N1101" s="50">
        <v>0</v>
      </c>
      <c r="O1101" s="14">
        <v>2.9000000000000001E-2</v>
      </c>
      <c r="P1101" s="55">
        <f t="shared" si="53"/>
        <v>0</v>
      </c>
      <c r="Q1101" s="15">
        <f t="shared" si="51"/>
        <v>0</v>
      </c>
      <c r="R1101" s="15">
        <f t="shared" si="52"/>
        <v>0</v>
      </c>
      <c r="X1101" s="7"/>
    </row>
    <row r="1102" spans="1:24" ht="13.8" x14ac:dyDescent="0.3">
      <c r="A1102" s="46">
        <v>94041413</v>
      </c>
      <c r="B1102" s="47" t="s">
        <v>24</v>
      </c>
      <c r="C1102" s="47" t="s">
        <v>41</v>
      </c>
      <c r="D1102" s="47" t="s">
        <v>516</v>
      </c>
      <c r="E1102" s="47" t="s">
        <v>70</v>
      </c>
      <c r="F1102" s="47" t="s">
        <v>48</v>
      </c>
      <c r="G1102" s="47" t="s">
        <v>47</v>
      </c>
      <c r="H1102" s="46">
        <v>94041413</v>
      </c>
      <c r="I1102" s="48">
        <v>40026</v>
      </c>
      <c r="J1102" s="47" t="s">
        <v>638</v>
      </c>
      <c r="K1102" s="46">
        <v>0</v>
      </c>
      <c r="L1102" s="50">
        <v>0</v>
      </c>
      <c r="M1102" s="50">
        <v>0</v>
      </c>
      <c r="N1102" s="50">
        <v>0</v>
      </c>
      <c r="O1102" s="14">
        <v>2.9000000000000001E-2</v>
      </c>
      <c r="P1102" s="55">
        <f t="shared" si="53"/>
        <v>0</v>
      </c>
      <c r="Q1102" s="15">
        <f t="shared" si="51"/>
        <v>0</v>
      </c>
      <c r="R1102" s="15">
        <f t="shared" si="52"/>
        <v>0</v>
      </c>
      <c r="X1102" s="7"/>
    </row>
    <row r="1103" spans="1:24" ht="13.8" x14ac:dyDescent="0.3">
      <c r="A1103" s="46">
        <v>94585624</v>
      </c>
      <c r="B1103" s="47" t="s">
        <v>24</v>
      </c>
      <c r="C1103" s="47" t="s">
        <v>41</v>
      </c>
      <c r="D1103" s="47" t="s">
        <v>516</v>
      </c>
      <c r="E1103" s="47" t="s">
        <v>70</v>
      </c>
      <c r="F1103" s="47" t="s">
        <v>48</v>
      </c>
      <c r="G1103" s="47" t="s">
        <v>47</v>
      </c>
      <c r="H1103" s="46">
        <v>94585624</v>
      </c>
      <c r="I1103" s="48">
        <v>40057</v>
      </c>
      <c r="J1103" s="47" t="s">
        <v>638</v>
      </c>
      <c r="K1103" s="46">
        <v>0</v>
      </c>
      <c r="L1103" s="50">
        <v>0</v>
      </c>
      <c r="M1103" s="50">
        <v>0</v>
      </c>
      <c r="N1103" s="50">
        <v>0</v>
      </c>
      <c r="O1103" s="14">
        <v>2.9000000000000001E-2</v>
      </c>
      <c r="P1103" s="55">
        <f t="shared" si="53"/>
        <v>0</v>
      </c>
      <c r="Q1103" s="15">
        <f t="shared" si="51"/>
        <v>0</v>
      </c>
      <c r="R1103" s="15">
        <f t="shared" si="52"/>
        <v>0</v>
      </c>
      <c r="X1103" s="7"/>
    </row>
    <row r="1104" spans="1:24" ht="13.8" x14ac:dyDescent="0.3">
      <c r="A1104" s="46">
        <v>95601219</v>
      </c>
      <c r="B1104" s="47" t="s">
        <v>24</v>
      </c>
      <c r="C1104" s="47" t="s">
        <v>41</v>
      </c>
      <c r="D1104" s="47" t="s">
        <v>516</v>
      </c>
      <c r="E1104" s="47" t="s">
        <v>70</v>
      </c>
      <c r="F1104" s="47" t="s">
        <v>48</v>
      </c>
      <c r="G1104" s="47" t="s">
        <v>47</v>
      </c>
      <c r="H1104" s="46">
        <v>95601219</v>
      </c>
      <c r="I1104" s="48">
        <v>40118</v>
      </c>
      <c r="J1104" s="47" t="s">
        <v>638</v>
      </c>
      <c r="K1104" s="46">
        <v>0</v>
      </c>
      <c r="L1104" s="50">
        <v>0</v>
      </c>
      <c r="M1104" s="50">
        <v>0</v>
      </c>
      <c r="N1104" s="50">
        <v>0</v>
      </c>
      <c r="O1104" s="14">
        <v>2.9000000000000001E-2</v>
      </c>
      <c r="P1104" s="55">
        <f t="shared" si="53"/>
        <v>0</v>
      </c>
      <c r="Q1104" s="15">
        <f t="shared" si="51"/>
        <v>0</v>
      </c>
      <c r="R1104" s="15">
        <f t="shared" si="52"/>
        <v>0</v>
      </c>
      <c r="X1104" s="7"/>
    </row>
    <row r="1105" spans="1:24" ht="13.8" x14ac:dyDescent="0.3">
      <c r="A1105" s="46">
        <v>95604442</v>
      </c>
      <c r="B1105" s="47" t="s">
        <v>24</v>
      </c>
      <c r="C1105" s="47" t="s">
        <v>41</v>
      </c>
      <c r="D1105" s="47" t="s">
        <v>516</v>
      </c>
      <c r="E1105" s="47" t="s">
        <v>70</v>
      </c>
      <c r="F1105" s="47" t="s">
        <v>48</v>
      </c>
      <c r="G1105" s="47" t="s">
        <v>47</v>
      </c>
      <c r="H1105" s="46">
        <v>95604442</v>
      </c>
      <c r="I1105" s="48">
        <v>40118</v>
      </c>
      <c r="J1105" s="47" t="s">
        <v>638</v>
      </c>
      <c r="K1105" s="46">
        <v>0</v>
      </c>
      <c r="L1105" s="50">
        <v>0</v>
      </c>
      <c r="M1105" s="50">
        <v>0</v>
      </c>
      <c r="N1105" s="50">
        <v>0</v>
      </c>
      <c r="O1105" s="14">
        <v>2.9000000000000001E-2</v>
      </c>
      <c r="P1105" s="55">
        <f t="shared" si="53"/>
        <v>0</v>
      </c>
      <c r="Q1105" s="15">
        <f t="shared" si="51"/>
        <v>0</v>
      </c>
      <c r="R1105" s="15">
        <f t="shared" si="52"/>
        <v>0</v>
      </c>
      <c r="X1105" s="7"/>
    </row>
    <row r="1106" spans="1:24" ht="13.8" x14ac:dyDescent="0.3">
      <c r="A1106" s="46">
        <v>95608505</v>
      </c>
      <c r="B1106" s="47" t="s">
        <v>24</v>
      </c>
      <c r="C1106" s="47" t="s">
        <v>41</v>
      </c>
      <c r="D1106" s="47" t="s">
        <v>516</v>
      </c>
      <c r="E1106" s="47" t="s">
        <v>70</v>
      </c>
      <c r="F1106" s="47" t="s">
        <v>48</v>
      </c>
      <c r="G1106" s="47" t="s">
        <v>47</v>
      </c>
      <c r="H1106" s="46">
        <v>95608505</v>
      </c>
      <c r="I1106" s="48">
        <v>40118</v>
      </c>
      <c r="J1106" s="47" t="s">
        <v>638</v>
      </c>
      <c r="K1106" s="46">
        <v>0</v>
      </c>
      <c r="L1106" s="50">
        <v>0</v>
      </c>
      <c r="M1106" s="50">
        <v>0</v>
      </c>
      <c r="N1106" s="50">
        <v>0</v>
      </c>
      <c r="O1106" s="14">
        <v>2.9000000000000001E-2</v>
      </c>
      <c r="P1106" s="55">
        <f t="shared" si="53"/>
        <v>0</v>
      </c>
      <c r="Q1106" s="15">
        <f t="shared" si="51"/>
        <v>0</v>
      </c>
      <c r="R1106" s="15">
        <f t="shared" si="52"/>
        <v>0</v>
      </c>
      <c r="X1106" s="7"/>
    </row>
    <row r="1107" spans="1:24" ht="13.8" x14ac:dyDescent="0.3">
      <c r="A1107" s="46">
        <v>95611822</v>
      </c>
      <c r="B1107" s="47" t="s">
        <v>24</v>
      </c>
      <c r="C1107" s="47" t="s">
        <v>41</v>
      </c>
      <c r="D1107" s="47" t="s">
        <v>516</v>
      </c>
      <c r="E1107" s="47" t="s">
        <v>70</v>
      </c>
      <c r="F1107" s="47" t="s">
        <v>48</v>
      </c>
      <c r="G1107" s="47" t="s">
        <v>47</v>
      </c>
      <c r="H1107" s="46">
        <v>95611822</v>
      </c>
      <c r="I1107" s="48">
        <v>40118</v>
      </c>
      <c r="J1107" s="47" t="s">
        <v>638</v>
      </c>
      <c r="K1107" s="46">
        <v>0</v>
      </c>
      <c r="L1107" s="50">
        <v>0</v>
      </c>
      <c r="M1107" s="50">
        <v>0</v>
      </c>
      <c r="N1107" s="50">
        <v>0</v>
      </c>
      <c r="O1107" s="14">
        <v>2.9000000000000001E-2</v>
      </c>
      <c r="P1107" s="55">
        <f t="shared" si="53"/>
        <v>0</v>
      </c>
      <c r="Q1107" s="15">
        <f t="shared" si="51"/>
        <v>0</v>
      </c>
      <c r="R1107" s="15">
        <f t="shared" si="52"/>
        <v>0</v>
      </c>
      <c r="X1107" s="7"/>
    </row>
    <row r="1108" spans="1:24" ht="13.8" x14ac:dyDescent="0.3">
      <c r="A1108" s="46">
        <v>96081501</v>
      </c>
      <c r="B1108" s="47" t="s">
        <v>24</v>
      </c>
      <c r="C1108" s="47" t="s">
        <v>41</v>
      </c>
      <c r="D1108" s="47" t="s">
        <v>516</v>
      </c>
      <c r="E1108" s="47" t="s">
        <v>70</v>
      </c>
      <c r="F1108" s="47" t="s">
        <v>48</v>
      </c>
      <c r="G1108" s="47" t="s">
        <v>47</v>
      </c>
      <c r="H1108" s="46">
        <v>96081501</v>
      </c>
      <c r="I1108" s="48">
        <v>40148</v>
      </c>
      <c r="J1108" s="47" t="s">
        <v>638</v>
      </c>
      <c r="K1108" s="46">
        <v>0</v>
      </c>
      <c r="L1108" s="50">
        <v>0</v>
      </c>
      <c r="M1108" s="50">
        <v>0</v>
      </c>
      <c r="N1108" s="50">
        <v>0</v>
      </c>
      <c r="O1108" s="14">
        <v>2.9000000000000001E-2</v>
      </c>
      <c r="P1108" s="55">
        <f t="shared" si="53"/>
        <v>0</v>
      </c>
      <c r="Q1108" s="15">
        <f t="shared" si="51"/>
        <v>0</v>
      </c>
      <c r="R1108" s="15">
        <f t="shared" si="52"/>
        <v>0</v>
      </c>
      <c r="X1108" s="7"/>
    </row>
    <row r="1109" spans="1:24" ht="13.8" x14ac:dyDescent="0.3">
      <c r="A1109" s="46">
        <v>96734792</v>
      </c>
      <c r="B1109" s="47" t="s">
        <v>24</v>
      </c>
      <c r="C1109" s="47" t="s">
        <v>41</v>
      </c>
      <c r="D1109" s="47" t="s">
        <v>516</v>
      </c>
      <c r="E1109" s="47" t="s">
        <v>70</v>
      </c>
      <c r="F1109" s="47" t="s">
        <v>48</v>
      </c>
      <c r="G1109" s="47" t="s">
        <v>47</v>
      </c>
      <c r="H1109" s="46">
        <v>96734792</v>
      </c>
      <c r="I1109" s="48">
        <v>40148</v>
      </c>
      <c r="J1109" s="47" t="s">
        <v>638</v>
      </c>
      <c r="K1109" s="46">
        <v>0</v>
      </c>
      <c r="L1109" s="50">
        <v>0</v>
      </c>
      <c r="M1109" s="50">
        <v>0</v>
      </c>
      <c r="N1109" s="50">
        <v>0</v>
      </c>
      <c r="O1109" s="14">
        <v>2.9000000000000001E-2</v>
      </c>
      <c r="P1109" s="55">
        <f t="shared" si="53"/>
        <v>0</v>
      </c>
      <c r="Q1109" s="15">
        <f t="shared" si="51"/>
        <v>0</v>
      </c>
      <c r="R1109" s="15">
        <f t="shared" si="52"/>
        <v>0</v>
      </c>
      <c r="X1109" s="7"/>
    </row>
    <row r="1110" spans="1:24" ht="13.8" x14ac:dyDescent="0.3">
      <c r="A1110" s="46">
        <v>96737020</v>
      </c>
      <c r="B1110" s="47" t="s">
        <v>24</v>
      </c>
      <c r="C1110" s="47" t="s">
        <v>41</v>
      </c>
      <c r="D1110" s="47" t="s">
        <v>516</v>
      </c>
      <c r="E1110" s="47" t="s">
        <v>70</v>
      </c>
      <c r="F1110" s="47" t="s">
        <v>48</v>
      </c>
      <c r="G1110" s="47" t="s">
        <v>47</v>
      </c>
      <c r="H1110" s="46">
        <v>96737020</v>
      </c>
      <c r="I1110" s="48">
        <v>40118</v>
      </c>
      <c r="J1110" s="47" t="s">
        <v>638</v>
      </c>
      <c r="K1110" s="46">
        <v>0</v>
      </c>
      <c r="L1110" s="50">
        <v>0</v>
      </c>
      <c r="M1110" s="50">
        <v>0</v>
      </c>
      <c r="N1110" s="50">
        <v>0</v>
      </c>
      <c r="O1110" s="14">
        <v>2.9000000000000001E-2</v>
      </c>
      <c r="P1110" s="55">
        <f t="shared" si="53"/>
        <v>0</v>
      </c>
      <c r="Q1110" s="15">
        <f t="shared" si="51"/>
        <v>0</v>
      </c>
      <c r="R1110" s="15">
        <f t="shared" si="52"/>
        <v>0</v>
      </c>
      <c r="X1110" s="7"/>
    </row>
    <row r="1111" spans="1:24" ht="13.8" x14ac:dyDescent="0.3">
      <c r="A1111" s="46">
        <v>98233507</v>
      </c>
      <c r="B1111" s="47" t="s">
        <v>24</v>
      </c>
      <c r="C1111" s="47" t="s">
        <v>41</v>
      </c>
      <c r="D1111" s="47" t="s">
        <v>516</v>
      </c>
      <c r="E1111" s="47" t="s">
        <v>70</v>
      </c>
      <c r="F1111" s="47" t="s">
        <v>48</v>
      </c>
      <c r="G1111" s="47" t="s">
        <v>47</v>
      </c>
      <c r="H1111" s="46">
        <v>98233507</v>
      </c>
      <c r="I1111" s="48">
        <v>40238</v>
      </c>
      <c r="J1111" s="47" t="s">
        <v>638</v>
      </c>
      <c r="K1111" s="46">
        <v>0</v>
      </c>
      <c r="L1111" s="50">
        <v>0</v>
      </c>
      <c r="M1111" s="50">
        <v>0</v>
      </c>
      <c r="N1111" s="50">
        <v>0</v>
      </c>
      <c r="O1111" s="14">
        <v>2.9000000000000001E-2</v>
      </c>
      <c r="P1111" s="55">
        <f t="shared" si="53"/>
        <v>0</v>
      </c>
      <c r="Q1111" s="15">
        <f t="shared" si="51"/>
        <v>0</v>
      </c>
      <c r="R1111" s="15">
        <f t="shared" si="52"/>
        <v>0</v>
      </c>
      <c r="X1111" s="7"/>
    </row>
    <row r="1112" spans="1:24" ht="13.8" x14ac:dyDescent="0.3">
      <c r="A1112" s="46">
        <v>98250652</v>
      </c>
      <c r="B1112" s="47" t="s">
        <v>24</v>
      </c>
      <c r="C1112" s="47" t="s">
        <v>41</v>
      </c>
      <c r="D1112" s="47" t="s">
        <v>516</v>
      </c>
      <c r="E1112" s="47" t="s">
        <v>70</v>
      </c>
      <c r="F1112" s="47" t="s">
        <v>48</v>
      </c>
      <c r="G1112" s="47" t="s">
        <v>47</v>
      </c>
      <c r="H1112" s="46">
        <v>98250652</v>
      </c>
      <c r="I1112" s="48">
        <v>40269</v>
      </c>
      <c r="J1112" s="47" t="s">
        <v>638</v>
      </c>
      <c r="K1112" s="46">
        <v>0</v>
      </c>
      <c r="L1112" s="50">
        <v>0</v>
      </c>
      <c r="M1112" s="50">
        <v>0</v>
      </c>
      <c r="N1112" s="50">
        <v>0</v>
      </c>
      <c r="O1112" s="14">
        <v>2.9000000000000001E-2</v>
      </c>
      <c r="P1112" s="55">
        <f t="shared" si="53"/>
        <v>0</v>
      </c>
      <c r="Q1112" s="15">
        <f t="shared" si="51"/>
        <v>0</v>
      </c>
      <c r="R1112" s="15">
        <f t="shared" si="52"/>
        <v>0</v>
      </c>
      <c r="X1112" s="7"/>
    </row>
    <row r="1113" spans="1:24" ht="13.8" x14ac:dyDescent="0.3">
      <c r="A1113" s="46">
        <v>99273546</v>
      </c>
      <c r="B1113" s="47" t="s">
        <v>24</v>
      </c>
      <c r="C1113" s="47" t="s">
        <v>41</v>
      </c>
      <c r="D1113" s="47" t="s">
        <v>516</v>
      </c>
      <c r="E1113" s="47" t="s">
        <v>70</v>
      </c>
      <c r="F1113" s="47" t="s">
        <v>48</v>
      </c>
      <c r="G1113" s="47" t="s">
        <v>47</v>
      </c>
      <c r="H1113" s="46">
        <v>99273546</v>
      </c>
      <c r="I1113" s="48">
        <v>40269</v>
      </c>
      <c r="J1113" s="47" t="s">
        <v>638</v>
      </c>
      <c r="K1113" s="46">
        <v>0</v>
      </c>
      <c r="L1113" s="50">
        <v>0</v>
      </c>
      <c r="M1113" s="50">
        <v>0</v>
      </c>
      <c r="N1113" s="50">
        <v>0</v>
      </c>
      <c r="O1113" s="14">
        <v>2.9000000000000001E-2</v>
      </c>
      <c r="P1113" s="55">
        <f t="shared" si="53"/>
        <v>0</v>
      </c>
      <c r="Q1113" s="15">
        <f t="shared" si="51"/>
        <v>0</v>
      </c>
      <c r="R1113" s="15">
        <f t="shared" si="52"/>
        <v>0</v>
      </c>
      <c r="X1113" s="7"/>
    </row>
    <row r="1114" spans="1:24" ht="13.8" x14ac:dyDescent="0.3">
      <c r="A1114" s="46">
        <v>99756738</v>
      </c>
      <c r="B1114" s="47" t="s">
        <v>24</v>
      </c>
      <c r="C1114" s="47" t="s">
        <v>41</v>
      </c>
      <c r="D1114" s="47" t="s">
        <v>516</v>
      </c>
      <c r="E1114" s="47" t="s">
        <v>70</v>
      </c>
      <c r="F1114" s="47" t="s">
        <v>48</v>
      </c>
      <c r="G1114" s="47" t="s">
        <v>47</v>
      </c>
      <c r="H1114" s="46">
        <v>99756738</v>
      </c>
      <c r="I1114" s="48">
        <v>40360</v>
      </c>
      <c r="J1114" s="47" t="s">
        <v>638</v>
      </c>
      <c r="K1114" s="46">
        <v>0</v>
      </c>
      <c r="L1114" s="50">
        <v>0</v>
      </c>
      <c r="M1114" s="50">
        <v>0</v>
      </c>
      <c r="N1114" s="50">
        <v>0</v>
      </c>
      <c r="O1114" s="14">
        <v>2.9000000000000001E-2</v>
      </c>
      <c r="P1114" s="55">
        <f t="shared" si="53"/>
        <v>0</v>
      </c>
      <c r="Q1114" s="15">
        <f t="shared" ref="Q1114:Q1177" si="54">M1114+P1114</f>
        <v>0</v>
      </c>
      <c r="R1114" s="15">
        <f t="shared" ref="R1114:R1177" si="55">L1114-Q1114</f>
        <v>0</v>
      </c>
      <c r="X1114" s="7"/>
    </row>
    <row r="1115" spans="1:24" ht="13.8" x14ac:dyDescent="0.3">
      <c r="A1115" s="46">
        <v>99767167</v>
      </c>
      <c r="B1115" s="47" t="s">
        <v>24</v>
      </c>
      <c r="C1115" s="47" t="s">
        <v>41</v>
      </c>
      <c r="D1115" s="47" t="s">
        <v>516</v>
      </c>
      <c r="E1115" s="47" t="s">
        <v>70</v>
      </c>
      <c r="F1115" s="47" t="s">
        <v>48</v>
      </c>
      <c r="G1115" s="47" t="s">
        <v>47</v>
      </c>
      <c r="H1115" s="46">
        <v>99767167</v>
      </c>
      <c r="I1115" s="48">
        <v>40360</v>
      </c>
      <c r="J1115" s="47" t="s">
        <v>638</v>
      </c>
      <c r="K1115" s="46">
        <v>0</v>
      </c>
      <c r="L1115" s="50">
        <v>0</v>
      </c>
      <c r="M1115" s="50">
        <v>0</v>
      </c>
      <c r="N1115" s="50">
        <v>0</v>
      </c>
      <c r="O1115" s="14">
        <v>2.9000000000000001E-2</v>
      </c>
      <c r="P1115" s="55">
        <f t="shared" si="53"/>
        <v>0</v>
      </c>
      <c r="Q1115" s="15">
        <f t="shared" si="54"/>
        <v>0</v>
      </c>
      <c r="R1115" s="15">
        <f t="shared" si="55"/>
        <v>0</v>
      </c>
      <c r="X1115" s="7"/>
    </row>
    <row r="1116" spans="1:24" ht="13.8" x14ac:dyDescent="0.3">
      <c r="A1116" s="46">
        <v>99776144</v>
      </c>
      <c r="B1116" s="47" t="s">
        <v>24</v>
      </c>
      <c r="C1116" s="47" t="s">
        <v>41</v>
      </c>
      <c r="D1116" s="47" t="s">
        <v>516</v>
      </c>
      <c r="E1116" s="47" t="s">
        <v>70</v>
      </c>
      <c r="F1116" s="47" t="s">
        <v>48</v>
      </c>
      <c r="G1116" s="47" t="s">
        <v>47</v>
      </c>
      <c r="H1116" s="46">
        <v>99776144</v>
      </c>
      <c r="I1116" s="48">
        <v>40118</v>
      </c>
      <c r="J1116" s="47" t="s">
        <v>638</v>
      </c>
      <c r="K1116" s="46">
        <v>0</v>
      </c>
      <c r="L1116" s="50">
        <v>0</v>
      </c>
      <c r="M1116" s="50">
        <v>0</v>
      </c>
      <c r="N1116" s="50">
        <v>0</v>
      </c>
      <c r="O1116" s="14">
        <v>2.9000000000000001E-2</v>
      </c>
      <c r="P1116" s="55">
        <f t="shared" si="53"/>
        <v>0</v>
      </c>
      <c r="Q1116" s="15">
        <f t="shared" si="54"/>
        <v>0</v>
      </c>
      <c r="R1116" s="15">
        <f t="shared" si="55"/>
        <v>0</v>
      </c>
      <c r="X1116" s="7"/>
    </row>
    <row r="1117" spans="1:24" ht="13.8" x14ac:dyDescent="0.3">
      <c r="A1117" s="46">
        <v>669454100</v>
      </c>
      <c r="B1117" s="47" t="s">
        <v>24</v>
      </c>
      <c r="C1117" s="47" t="s">
        <v>41</v>
      </c>
      <c r="D1117" s="47" t="s">
        <v>516</v>
      </c>
      <c r="E1117" s="47" t="s">
        <v>70</v>
      </c>
      <c r="F1117" s="47" t="s">
        <v>48</v>
      </c>
      <c r="G1117" s="47" t="s">
        <v>47</v>
      </c>
      <c r="H1117" s="46">
        <v>669454100</v>
      </c>
      <c r="I1117" s="48">
        <v>41883</v>
      </c>
      <c r="J1117" s="47" t="s">
        <v>638</v>
      </c>
      <c r="K1117" s="46">
        <v>2</v>
      </c>
      <c r="L1117" s="50">
        <v>7913.23</v>
      </c>
      <c r="M1117" s="50">
        <v>641.17999999999995</v>
      </c>
      <c r="N1117" s="50">
        <v>7272.05</v>
      </c>
      <c r="O1117" s="14">
        <v>2.9000000000000001E-2</v>
      </c>
      <c r="P1117" s="55">
        <f t="shared" si="53"/>
        <v>286.85458749999998</v>
      </c>
      <c r="Q1117" s="15">
        <f t="shared" si="54"/>
        <v>928.03458749999993</v>
      </c>
      <c r="R1117" s="15">
        <f t="shared" si="55"/>
        <v>6985.1954124999993</v>
      </c>
      <c r="X1117" s="7"/>
    </row>
    <row r="1118" spans="1:24" ht="13.8" x14ac:dyDescent="0.3">
      <c r="A1118" s="46">
        <v>100313062</v>
      </c>
      <c r="B1118" s="47" t="s">
        <v>24</v>
      </c>
      <c r="C1118" s="47" t="s">
        <v>41</v>
      </c>
      <c r="D1118" s="47" t="s">
        <v>516</v>
      </c>
      <c r="E1118" s="47" t="s">
        <v>70</v>
      </c>
      <c r="F1118" s="47" t="s">
        <v>48</v>
      </c>
      <c r="G1118" s="47" t="s">
        <v>47</v>
      </c>
      <c r="H1118" s="46">
        <v>100313062</v>
      </c>
      <c r="I1118" s="48">
        <v>39356</v>
      </c>
      <c r="J1118" s="47" t="s">
        <v>638</v>
      </c>
      <c r="K1118" s="46">
        <v>0</v>
      </c>
      <c r="L1118" s="50">
        <v>0</v>
      </c>
      <c r="M1118" s="50">
        <v>0</v>
      </c>
      <c r="N1118" s="50">
        <v>0</v>
      </c>
      <c r="O1118" s="14">
        <v>2.9000000000000001E-2</v>
      </c>
      <c r="P1118" s="55">
        <f t="shared" si="53"/>
        <v>0</v>
      </c>
      <c r="Q1118" s="15">
        <f t="shared" si="54"/>
        <v>0</v>
      </c>
      <c r="R1118" s="15">
        <f t="shared" si="55"/>
        <v>0</v>
      </c>
      <c r="X1118" s="7"/>
    </row>
    <row r="1119" spans="1:24" ht="13.8" x14ac:dyDescent="0.3">
      <c r="A1119" s="46">
        <v>100821610</v>
      </c>
      <c r="B1119" s="47" t="s">
        <v>24</v>
      </c>
      <c r="C1119" s="47" t="s">
        <v>41</v>
      </c>
      <c r="D1119" s="47" t="s">
        <v>516</v>
      </c>
      <c r="E1119" s="47" t="s">
        <v>70</v>
      </c>
      <c r="F1119" s="47" t="s">
        <v>48</v>
      </c>
      <c r="G1119" s="47" t="s">
        <v>47</v>
      </c>
      <c r="H1119" s="46">
        <v>100821610</v>
      </c>
      <c r="I1119" s="48">
        <v>40422</v>
      </c>
      <c r="J1119" s="47" t="s">
        <v>638</v>
      </c>
      <c r="K1119" s="46">
        <v>0</v>
      </c>
      <c r="L1119" s="50">
        <v>0</v>
      </c>
      <c r="M1119" s="50">
        <v>0</v>
      </c>
      <c r="N1119" s="50">
        <v>0</v>
      </c>
      <c r="O1119" s="14">
        <v>2.9000000000000001E-2</v>
      </c>
      <c r="P1119" s="55">
        <f t="shared" si="53"/>
        <v>0</v>
      </c>
      <c r="Q1119" s="15">
        <f t="shared" si="54"/>
        <v>0</v>
      </c>
      <c r="R1119" s="15">
        <f t="shared" si="55"/>
        <v>0</v>
      </c>
      <c r="X1119" s="7"/>
    </row>
    <row r="1120" spans="1:24" ht="13.8" x14ac:dyDescent="0.3">
      <c r="A1120" s="46">
        <v>100825247</v>
      </c>
      <c r="B1120" s="47" t="s">
        <v>24</v>
      </c>
      <c r="C1120" s="47" t="s">
        <v>41</v>
      </c>
      <c r="D1120" s="47" t="s">
        <v>516</v>
      </c>
      <c r="E1120" s="47" t="s">
        <v>70</v>
      </c>
      <c r="F1120" s="47" t="s">
        <v>48</v>
      </c>
      <c r="G1120" s="47" t="s">
        <v>47</v>
      </c>
      <c r="H1120" s="46">
        <v>100825247</v>
      </c>
      <c r="I1120" s="48">
        <v>40422</v>
      </c>
      <c r="J1120" s="47" t="s">
        <v>638</v>
      </c>
      <c r="K1120" s="46">
        <v>0</v>
      </c>
      <c r="L1120" s="50">
        <v>0</v>
      </c>
      <c r="M1120" s="50">
        <v>0</v>
      </c>
      <c r="N1120" s="50">
        <v>0</v>
      </c>
      <c r="O1120" s="14">
        <v>2.9000000000000001E-2</v>
      </c>
      <c r="P1120" s="55">
        <f t="shared" si="53"/>
        <v>0</v>
      </c>
      <c r="Q1120" s="15">
        <f t="shared" si="54"/>
        <v>0</v>
      </c>
      <c r="R1120" s="15">
        <f t="shared" si="55"/>
        <v>0</v>
      </c>
      <c r="X1120" s="7"/>
    </row>
    <row r="1121" spans="1:24" ht="13.8" x14ac:dyDescent="0.3">
      <c r="A1121" s="46">
        <v>100834032</v>
      </c>
      <c r="B1121" s="47" t="s">
        <v>24</v>
      </c>
      <c r="C1121" s="47" t="s">
        <v>41</v>
      </c>
      <c r="D1121" s="47" t="s">
        <v>516</v>
      </c>
      <c r="E1121" s="47" t="s">
        <v>70</v>
      </c>
      <c r="F1121" s="47" t="s">
        <v>48</v>
      </c>
      <c r="G1121" s="47" t="s">
        <v>47</v>
      </c>
      <c r="H1121" s="46">
        <v>100834032</v>
      </c>
      <c r="I1121" s="48">
        <v>40422</v>
      </c>
      <c r="J1121" s="47" t="s">
        <v>638</v>
      </c>
      <c r="K1121" s="46">
        <v>0</v>
      </c>
      <c r="L1121" s="50">
        <v>0</v>
      </c>
      <c r="M1121" s="50">
        <v>0</v>
      </c>
      <c r="N1121" s="50">
        <v>0</v>
      </c>
      <c r="O1121" s="14">
        <v>2.9000000000000001E-2</v>
      </c>
      <c r="P1121" s="55">
        <f t="shared" si="53"/>
        <v>0</v>
      </c>
      <c r="Q1121" s="15">
        <f t="shared" si="54"/>
        <v>0</v>
      </c>
      <c r="R1121" s="15">
        <f t="shared" si="55"/>
        <v>0</v>
      </c>
      <c r="X1121" s="7"/>
    </row>
    <row r="1122" spans="1:24" ht="13.8" x14ac:dyDescent="0.3">
      <c r="A1122" s="46">
        <v>101325830</v>
      </c>
      <c r="B1122" s="47" t="s">
        <v>24</v>
      </c>
      <c r="C1122" s="47" t="s">
        <v>41</v>
      </c>
      <c r="D1122" s="47" t="s">
        <v>516</v>
      </c>
      <c r="E1122" s="47" t="s">
        <v>70</v>
      </c>
      <c r="F1122" s="47" t="s">
        <v>48</v>
      </c>
      <c r="G1122" s="47" t="s">
        <v>47</v>
      </c>
      <c r="H1122" s="46">
        <v>101325830</v>
      </c>
      <c r="I1122" s="48">
        <v>40452</v>
      </c>
      <c r="J1122" s="47" t="s">
        <v>638</v>
      </c>
      <c r="K1122" s="46">
        <v>0</v>
      </c>
      <c r="L1122" s="50">
        <v>0</v>
      </c>
      <c r="M1122" s="50">
        <v>0</v>
      </c>
      <c r="N1122" s="50">
        <v>0</v>
      </c>
      <c r="O1122" s="14">
        <v>2.9000000000000001E-2</v>
      </c>
      <c r="P1122" s="55">
        <f t="shared" si="53"/>
        <v>0</v>
      </c>
      <c r="Q1122" s="15">
        <f t="shared" si="54"/>
        <v>0</v>
      </c>
      <c r="R1122" s="15">
        <f t="shared" si="55"/>
        <v>0</v>
      </c>
      <c r="X1122" s="7"/>
    </row>
    <row r="1123" spans="1:24" ht="13.8" x14ac:dyDescent="0.3">
      <c r="A1123" s="46">
        <v>101326171</v>
      </c>
      <c r="B1123" s="47" t="s">
        <v>24</v>
      </c>
      <c r="C1123" s="47" t="s">
        <v>41</v>
      </c>
      <c r="D1123" s="47" t="s">
        <v>516</v>
      </c>
      <c r="E1123" s="47" t="s">
        <v>70</v>
      </c>
      <c r="F1123" s="47" t="s">
        <v>48</v>
      </c>
      <c r="G1123" s="47" t="s">
        <v>47</v>
      </c>
      <c r="H1123" s="46">
        <v>101326171</v>
      </c>
      <c r="I1123" s="48">
        <v>40452</v>
      </c>
      <c r="J1123" s="47" t="s">
        <v>638</v>
      </c>
      <c r="K1123" s="46">
        <v>0</v>
      </c>
      <c r="L1123" s="50">
        <v>0</v>
      </c>
      <c r="M1123" s="50">
        <v>0</v>
      </c>
      <c r="N1123" s="50">
        <v>0</v>
      </c>
      <c r="O1123" s="14">
        <v>2.9000000000000001E-2</v>
      </c>
      <c r="P1123" s="55">
        <f t="shared" si="53"/>
        <v>0</v>
      </c>
      <c r="Q1123" s="15">
        <f t="shared" si="54"/>
        <v>0</v>
      </c>
      <c r="R1123" s="15">
        <f t="shared" si="55"/>
        <v>0</v>
      </c>
      <c r="X1123" s="7"/>
    </row>
    <row r="1124" spans="1:24" ht="13.8" x14ac:dyDescent="0.3">
      <c r="A1124" s="46">
        <v>101338210</v>
      </c>
      <c r="B1124" s="47" t="s">
        <v>24</v>
      </c>
      <c r="C1124" s="47" t="s">
        <v>41</v>
      </c>
      <c r="D1124" s="47" t="s">
        <v>516</v>
      </c>
      <c r="E1124" s="47" t="s">
        <v>70</v>
      </c>
      <c r="F1124" s="47" t="s">
        <v>48</v>
      </c>
      <c r="G1124" s="47" t="s">
        <v>47</v>
      </c>
      <c r="H1124" s="46">
        <v>101338210</v>
      </c>
      <c r="I1124" s="48">
        <v>40452</v>
      </c>
      <c r="J1124" s="47" t="s">
        <v>638</v>
      </c>
      <c r="K1124" s="46">
        <v>0</v>
      </c>
      <c r="L1124" s="50">
        <v>0</v>
      </c>
      <c r="M1124" s="50">
        <v>0</v>
      </c>
      <c r="N1124" s="50">
        <v>0</v>
      </c>
      <c r="O1124" s="14">
        <v>2.9000000000000001E-2</v>
      </c>
      <c r="P1124" s="55">
        <f t="shared" si="53"/>
        <v>0</v>
      </c>
      <c r="Q1124" s="15">
        <f t="shared" si="54"/>
        <v>0</v>
      </c>
      <c r="R1124" s="15">
        <f t="shared" si="55"/>
        <v>0</v>
      </c>
      <c r="X1124" s="7"/>
    </row>
    <row r="1125" spans="1:24" ht="13.8" x14ac:dyDescent="0.3">
      <c r="A1125" s="46">
        <v>101835445</v>
      </c>
      <c r="B1125" s="47" t="s">
        <v>24</v>
      </c>
      <c r="C1125" s="47" t="s">
        <v>41</v>
      </c>
      <c r="D1125" s="47" t="s">
        <v>516</v>
      </c>
      <c r="E1125" s="47" t="s">
        <v>70</v>
      </c>
      <c r="F1125" s="47" t="s">
        <v>48</v>
      </c>
      <c r="G1125" s="47" t="s">
        <v>47</v>
      </c>
      <c r="H1125" s="46">
        <v>101835445</v>
      </c>
      <c r="I1125" s="48">
        <v>40483</v>
      </c>
      <c r="J1125" s="47" t="s">
        <v>638</v>
      </c>
      <c r="K1125" s="46">
        <v>0</v>
      </c>
      <c r="L1125" s="50">
        <v>0</v>
      </c>
      <c r="M1125" s="50">
        <v>0</v>
      </c>
      <c r="N1125" s="50">
        <v>0</v>
      </c>
      <c r="O1125" s="14">
        <v>2.9000000000000001E-2</v>
      </c>
      <c r="P1125" s="55">
        <f t="shared" si="53"/>
        <v>0</v>
      </c>
      <c r="Q1125" s="15">
        <f t="shared" si="54"/>
        <v>0</v>
      </c>
      <c r="R1125" s="15">
        <f t="shared" si="55"/>
        <v>0</v>
      </c>
      <c r="X1125" s="7"/>
    </row>
    <row r="1126" spans="1:24" ht="13.8" x14ac:dyDescent="0.3">
      <c r="A1126" s="46">
        <v>102797699</v>
      </c>
      <c r="B1126" s="47" t="s">
        <v>24</v>
      </c>
      <c r="C1126" s="47" t="s">
        <v>41</v>
      </c>
      <c r="D1126" s="47" t="s">
        <v>516</v>
      </c>
      <c r="E1126" s="47" t="s">
        <v>70</v>
      </c>
      <c r="F1126" s="47" t="s">
        <v>48</v>
      </c>
      <c r="G1126" s="47" t="s">
        <v>47</v>
      </c>
      <c r="H1126" s="46">
        <v>102797699</v>
      </c>
      <c r="I1126" s="48">
        <v>40483</v>
      </c>
      <c r="J1126" s="47" t="s">
        <v>638</v>
      </c>
      <c r="K1126" s="46">
        <v>0</v>
      </c>
      <c r="L1126" s="50">
        <v>0</v>
      </c>
      <c r="M1126" s="50">
        <v>0</v>
      </c>
      <c r="N1126" s="50">
        <v>0</v>
      </c>
      <c r="O1126" s="14">
        <v>2.9000000000000001E-2</v>
      </c>
      <c r="P1126" s="55">
        <f t="shared" si="53"/>
        <v>0</v>
      </c>
      <c r="Q1126" s="15">
        <f t="shared" si="54"/>
        <v>0</v>
      </c>
      <c r="R1126" s="15">
        <f t="shared" si="55"/>
        <v>0</v>
      </c>
      <c r="X1126" s="7"/>
    </row>
    <row r="1127" spans="1:24" ht="13.8" x14ac:dyDescent="0.3">
      <c r="A1127" s="46">
        <v>103262480</v>
      </c>
      <c r="B1127" s="47" t="s">
        <v>24</v>
      </c>
      <c r="C1127" s="47" t="s">
        <v>41</v>
      </c>
      <c r="D1127" s="47" t="s">
        <v>516</v>
      </c>
      <c r="E1127" s="47" t="s">
        <v>70</v>
      </c>
      <c r="F1127" s="47" t="s">
        <v>48</v>
      </c>
      <c r="G1127" s="47" t="s">
        <v>47</v>
      </c>
      <c r="H1127" s="46">
        <v>103262480</v>
      </c>
      <c r="I1127" s="48">
        <v>40483</v>
      </c>
      <c r="J1127" s="47" t="s">
        <v>638</v>
      </c>
      <c r="K1127" s="46">
        <v>0</v>
      </c>
      <c r="L1127" s="50">
        <v>0</v>
      </c>
      <c r="M1127" s="50">
        <v>0</v>
      </c>
      <c r="N1127" s="50">
        <v>0</v>
      </c>
      <c r="O1127" s="14">
        <v>2.9000000000000001E-2</v>
      </c>
      <c r="P1127" s="55">
        <f t="shared" si="53"/>
        <v>0</v>
      </c>
      <c r="Q1127" s="15">
        <f t="shared" si="54"/>
        <v>0</v>
      </c>
      <c r="R1127" s="15">
        <f t="shared" si="55"/>
        <v>0</v>
      </c>
      <c r="X1127" s="7"/>
    </row>
    <row r="1128" spans="1:24" ht="13.8" x14ac:dyDescent="0.3">
      <c r="A1128" s="46">
        <v>103730361</v>
      </c>
      <c r="B1128" s="47" t="s">
        <v>24</v>
      </c>
      <c r="C1128" s="47" t="s">
        <v>41</v>
      </c>
      <c r="D1128" s="47" t="s">
        <v>516</v>
      </c>
      <c r="E1128" s="47" t="s">
        <v>70</v>
      </c>
      <c r="F1128" s="47" t="s">
        <v>48</v>
      </c>
      <c r="G1128" s="47" t="s">
        <v>47</v>
      </c>
      <c r="H1128" s="46">
        <v>103730361</v>
      </c>
      <c r="I1128" s="48">
        <v>40603</v>
      </c>
      <c r="J1128" s="47" t="s">
        <v>638</v>
      </c>
      <c r="K1128" s="46">
        <v>0</v>
      </c>
      <c r="L1128" s="50">
        <v>0</v>
      </c>
      <c r="M1128" s="50">
        <v>0</v>
      </c>
      <c r="N1128" s="50">
        <v>0</v>
      </c>
      <c r="O1128" s="14">
        <v>2.9000000000000001E-2</v>
      </c>
      <c r="P1128" s="55">
        <f t="shared" si="53"/>
        <v>0</v>
      </c>
      <c r="Q1128" s="15">
        <f t="shared" si="54"/>
        <v>0</v>
      </c>
      <c r="R1128" s="15">
        <f t="shared" si="55"/>
        <v>0</v>
      </c>
      <c r="X1128" s="7"/>
    </row>
    <row r="1129" spans="1:24" ht="13.8" x14ac:dyDescent="0.3">
      <c r="A1129" s="46">
        <v>103732692</v>
      </c>
      <c r="B1129" s="47" t="s">
        <v>24</v>
      </c>
      <c r="C1129" s="47" t="s">
        <v>41</v>
      </c>
      <c r="D1129" s="47" t="s">
        <v>516</v>
      </c>
      <c r="E1129" s="47" t="s">
        <v>70</v>
      </c>
      <c r="F1129" s="47" t="s">
        <v>48</v>
      </c>
      <c r="G1129" s="47" t="s">
        <v>47</v>
      </c>
      <c r="H1129" s="46">
        <v>103732692</v>
      </c>
      <c r="I1129" s="48">
        <v>40603</v>
      </c>
      <c r="J1129" s="47" t="s">
        <v>638</v>
      </c>
      <c r="K1129" s="46">
        <v>0</v>
      </c>
      <c r="L1129" s="50">
        <v>0</v>
      </c>
      <c r="M1129" s="50">
        <v>0</v>
      </c>
      <c r="N1129" s="50">
        <v>0</v>
      </c>
      <c r="O1129" s="14">
        <v>2.9000000000000001E-2</v>
      </c>
      <c r="P1129" s="55">
        <f t="shared" si="53"/>
        <v>0</v>
      </c>
      <c r="Q1129" s="15">
        <f t="shared" si="54"/>
        <v>0</v>
      </c>
      <c r="R1129" s="15">
        <f t="shared" si="55"/>
        <v>0</v>
      </c>
      <c r="X1129" s="7"/>
    </row>
    <row r="1130" spans="1:24" ht="13.8" x14ac:dyDescent="0.3">
      <c r="A1130" s="46">
        <v>104195424</v>
      </c>
      <c r="B1130" s="47" t="s">
        <v>24</v>
      </c>
      <c r="C1130" s="47" t="s">
        <v>41</v>
      </c>
      <c r="D1130" s="47" t="s">
        <v>516</v>
      </c>
      <c r="E1130" s="47" t="s">
        <v>70</v>
      </c>
      <c r="F1130" s="47" t="s">
        <v>48</v>
      </c>
      <c r="G1130" s="47" t="s">
        <v>47</v>
      </c>
      <c r="H1130" s="46">
        <v>104195424</v>
      </c>
      <c r="I1130" s="48">
        <v>40634</v>
      </c>
      <c r="J1130" s="47" t="s">
        <v>638</v>
      </c>
      <c r="K1130" s="46">
        <v>0</v>
      </c>
      <c r="L1130" s="50">
        <v>0</v>
      </c>
      <c r="M1130" s="50">
        <v>0</v>
      </c>
      <c r="N1130" s="50">
        <v>0</v>
      </c>
      <c r="O1130" s="14">
        <v>2.9000000000000001E-2</v>
      </c>
      <c r="P1130" s="55">
        <f t="shared" si="53"/>
        <v>0</v>
      </c>
      <c r="Q1130" s="15">
        <f t="shared" si="54"/>
        <v>0</v>
      </c>
      <c r="R1130" s="15">
        <f t="shared" si="55"/>
        <v>0</v>
      </c>
      <c r="X1130" s="7"/>
    </row>
    <row r="1131" spans="1:24" ht="13.8" x14ac:dyDescent="0.3">
      <c r="A1131" s="46">
        <v>104727872</v>
      </c>
      <c r="B1131" s="47" t="s">
        <v>24</v>
      </c>
      <c r="C1131" s="47" t="s">
        <v>41</v>
      </c>
      <c r="D1131" s="47" t="s">
        <v>516</v>
      </c>
      <c r="E1131" s="47" t="s">
        <v>70</v>
      </c>
      <c r="F1131" s="47" t="s">
        <v>48</v>
      </c>
      <c r="G1131" s="47" t="s">
        <v>47</v>
      </c>
      <c r="H1131" s="46">
        <v>104727872</v>
      </c>
      <c r="I1131" s="48">
        <v>40664</v>
      </c>
      <c r="J1131" s="47" t="s">
        <v>638</v>
      </c>
      <c r="K1131" s="46">
        <v>0</v>
      </c>
      <c r="L1131" s="50">
        <v>0</v>
      </c>
      <c r="M1131" s="50">
        <v>0</v>
      </c>
      <c r="N1131" s="50">
        <v>0</v>
      </c>
      <c r="O1131" s="14">
        <v>2.9000000000000001E-2</v>
      </c>
      <c r="P1131" s="55">
        <f t="shared" si="53"/>
        <v>0</v>
      </c>
      <c r="Q1131" s="15">
        <f t="shared" si="54"/>
        <v>0</v>
      </c>
      <c r="R1131" s="15">
        <f t="shared" si="55"/>
        <v>0</v>
      </c>
      <c r="X1131" s="7"/>
    </row>
    <row r="1132" spans="1:24" ht="13.8" x14ac:dyDescent="0.3">
      <c r="A1132" s="46">
        <v>621883279</v>
      </c>
      <c r="B1132" s="47" t="s">
        <v>24</v>
      </c>
      <c r="C1132" s="47" t="s">
        <v>41</v>
      </c>
      <c r="D1132" s="47" t="s">
        <v>516</v>
      </c>
      <c r="E1132" s="47" t="s">
        <v>70</v>
      </c>
      <c r="F1132" s="47" t="s">
        <v>48</v>
      </c>
      <c r="G1132" s="47" t="s">
        <v>47</v>
      </c>
      <c r="H1132" s="46">
        <v>621883279</v>
      </c>
      <c r="I1132" s="48">
        <v>40725</v>
      </c>
      <c r="J1132" s="47" t="s">
        <v>638</v>
      </c>
      <c r="K1132" s="46">
        <v>0</v>
      </c>
      <c r="L1132" s="50">
        <v>0</v>
      </c>
      <c r="M1132" s="50">
        <v>0</v>
      </c>
      <c r="N1132" s="50">
        <v>0</v>
      </c>
      <c r="O1132" s="14">
        <v>2.9000000000000001E-2</v>
      </c>
      <c r="P1132" s="55">
        <f t="shared" si="53"/>
        <v>0</v>
      </c>
      <c r="Q1132" s="15">
        <f t="shared" si="54"/>
        <v>0</v>
      </c>
      <c r="R1132" s="15">
        <f t="shared" si="55"/>
        <v>0</v>
      </c>
      <c r="X1132" s="7"/>
    </row>
    <row r="1133" spans="1:24" ht="13.8" x14ac:dyDescent="0.3">
      <c r="A1133" s="46">
        <v>622686189</v>
      </c>
      <c r="B1133" s="47" t="s">
        <v>24</v>
      </c>
      <c r="C1133" s="47" t="s">
        <v>41</v>
      </c>
      <c r="D1133" s="47" t="s">
        <v>516</v>
      </c>
      <c r="E1133" s="47" t="s">
        <v>70</v>
      </c>
      <c r="F1133" s="47" t="s">
        <v>48</v>
      </c>
      <c r="G1133" s="47" t="s">
        <v>47</v>
      </c>
      <c r="H1133" s="46">
        <v>622686189</v>
      </c>
      <c r="I1133" s="48">
        <v>40756</v>
      </c>
      <c r="J1133" s="47" t="s">
        <v>638</v>
      </c>
      <c r="K1133" s="46">
        <v>0</v>
      </c>
      <c r="L1133" s="50">
        <v>0</v>
      </c>
      <c r="M1133" s="50">
        <v>0</v>
      </c>
      <c r="N1133" s="50">
        <v>0</v>
      </c>
      <c r="O1133" s="14">
        <v>2.9000000000000001E-2</v>
      </c>
      <c r="P1133" s="55">
        <f t="shared" si="53"/>
        <v>0</v>
      </c>
      <c r="Q1133" s="15">
        <f t="shared" si="54"/>
        <v>0</v>
      </c>
      <c r="R1133" s="15">
        <f t="shared" si="55"/>
        <v>0</v>
      </c>
      <c r="X1133" s="7"/>
    </row>
    <row r="1134" spans="1:24" ht="13.8" x14ac:dyDescent="0.3">
      <c r="A1134" s="46">
        <v>626076577</v>
      </c>
      <c r="B1134" s="47" t="s">
        <v>24</v>
      </c>
      <c r="C1134" s="47" t="s">
        <v>41</v>
      </c>
      <c r="D1134" s="47" t="s">
        <v>516</v>
      </c>
      <c r="E1134" s="47" t="s">
        <v>70</v>
      </c>
      <c r="F1134" s="47" t="s">
        <v>48</v>
      </c>
      <c r="G1134" s="47" t="s">
        <v>47</v>
      </c>
      <c r="H1134" s="46">
        <v>626076577</v>
      </c>
      <c r="I1134" s="48">
        <v>40817</v>
      </c>
      <c r="J1134" s="47" t="s">
        <v>638</v>
      </c>
      <c r="K1134" s="46">
        <v>0</v>
      </c>
      <c r="L1134" s="50">
        <v>0</v>
      </c>
      <c r="M1134" s="50">
        <v>0</v>
      </c>
      <c r="N1134" s="50">
        <v>0</v>
      </c>
      <c r="O1134" s="14">
        <v>2.9000000000000001E-2</v>
      </c>
      <c r="P1134" s="55">
        <f t="shared" si="53"/>
        <v>0</v>
      </c>
      <c r="Q1134" s="15">
        <f t="shared" si="54"/>
        <v>0</v>
      </c>
      <c r="R1134" s="15">
        <f t="shared" si="55"/>
        <v>0</v>
      </c>
      <c r="X1134" s="7"/>
    </row>
    <row r="1135" spans="1:24" ht="13.8" x14ac:dyDescent="0.3">
      <c r="A1135" s="46">
        <v>626077660</v>
      </c>
      <c r="B1135" s="47" t="s">
        <v>24</v>
      </c>
      <c r="C1135" s="47" t="s">
        <v>41</v>
      </c>
      <c r="D1135" s="47" t="s">
        <v>516</v>
      </c>
      <c r="E1135" s="47" t="s">
        <v>70</v>
      </c>
      <c r="F1135" s="47" t="s">
        <v>48</v>
      </c>
      <c r="G1135" s="47" t="s">
        <v>47</v>
      </c>
      <c r="H1135" s="46">
        <v>626077660</v>
      </c>
      <c r="I1135" s="48">
        <v>40848</v>
      </c>
      <c r="J1135" s="47" t="s">
        <v>638</v>
      </c>
      <c r="K1135" s="46">
        <v>0</v>
      </c>
      <c r="L1135" s="50">
        <v>0</v>
      </c>
      <c r="M1135" s="50">
        <v>0</v>
      </c>
      <c r="N1135" s="50">
        <v>0</v>
      </c>
      <c r="O1135" s="14">
        <v>2.9000000000000001E-2</v>
      </c>
      <c r="P1135" s="55">
        <f t="shared" si="53"/>
        <v>0</v>
      </c>
      <c r="Q1135" s="15">
        <f t="shared" si="54"/>
        <v>0</v>
      </c>
      <c r="R1135" s="15">
        <f t="shared" si="55"/>
        <v>0</v>
      </c>
      <c r="X1135" s="7"/>
    </row>
    <row r="1136" spans="1:24" ht="13.8" x14ac:dyDescent="0.3">
      <c r="A1136" s="46">
        <v>626077666</v>
      </c>
      <c r="B1136" s="47" t="s">
        <v>24</v>
      </c>
      <c r="C1136" s="47" t="s">
        <v>41</v>
      </c>
      <c r="D1136" s="47" t="s">
        <v>516</v>
      </c>
      <c r="E1136" s="47" t="s">
        <v>70</v>
      </c>
      <c r="F1136" s="47" t="s">
        <v>48</v>
      </c>
      <c r="G1136" s="47" t="s">
        <v>47</v>
      </c>
      <c r="H1136" s="46">
        <v>626077666</v>
      </c>
      <c r="I1136" s="48">
        <v>40848</v>
      </c>
      <c r="J1136" s="47" t="s">
        <v>638</v>
      </c>
      <c r="K1136" s="46">
        <v>0</v>
      </c>
      <c r="L1136" s="50">
        <v>0</v>
      </c>
      <c r="M1136" s="50">
        <v>0</v>
      </c>
      <c r="N1136" s="50">
        <v>0</v>
      </c>
      <c r="O1136" s="14">
        <v>2.9000000000000001E-2</v>
      </c>
      <c r="P1136" s="55">
        <f t="shared" si="53"/>
        <v>0</v>
      </c>
      <c r="Q1136" s="15">
        <f t="shared" si="54"/>
        <v>0</v>
      </c>
      <c r="R1136" s="15">
        <f t="shared" si="55"/>
        <v>0</v>
      </c>
      <c r="X1136" s="7"/>
    </row>
    <row r="1137" spans="1:24" ht="13.8" x14ac:dyDescent="0.3">
      <c r="A1137" s="46">
        <v>627782278</v>
      </c>
      <c r="B1137" s="47" t="s">
        <v>24</v>
      </c>
      <c r="C1137" s="47" t="s">
        <v>41</v>
      </c>
      <c r="D1137" s="47" t="s">
        <v>516</v>
      </c>
      <c r="E1137" s="47" t="s">
        <v>70</v>
      </c>
      <c r="F1137" s="47" t="s">
        <v>48</v>
      </c>
      <c r="G1137" s="47" t="s">
        <v>47</v>
      </c>
      <c r="H1137" s="46">
        <v>627782278</v>
      </c>
      <c r="I1137" s="48">
        <v>40848</v>
      </c>
      <c r="J1137" s="47" t="s">
        <v>638</v>
      </c>
      <c r="K1137" s="46">
        <v>0</v>
      </c>
      <c r="L1137" s="50">
        <v>0</v>
      </c>
      <c r="M1137" s="50">
        <v>0</v>
      </c>
      <c r="N1137" s="50">
        <v>0</v>
      </c>
      <c r="O1137" s="14">
        <v>2.9000000000000001E-2</v>
      </c>
      <c r="P1137" s="55">
        <f t="shared" si="53"/>
        <v>0</v>
      </c>
      <c r="Q1137" s="15">
        <f t="shared" si="54"/>
        <v>0</v>
      </c>
      <c r="R1137" s="15">
        <f t="shared" si="55"/>
        <v>0</v>
      </c>
      <c r="X1137" s="7"/>
    </row>
    <row r="1138" spans="1:24" ht="13.8" x14ac:dyDescent="0.3">
      <c r="A1138" s="46">
        <v>630462332</v>
      </c>
      <c r="B1138" s="47" t="s">
        <v>24</v>
      </c>
      <c r="C1138" s="47" t="s">
        <v>41</v>
      </c>
      <c r="D1138" s="47" t="s">
        <v>516</v>
      </c>
      <c r="E1138" s="47" t="s">
        <v>70</v>
      </c>
      <c r="F1138" s="47" t="s">
        <v>48</v>
      </c>
      <c r="G1138" s="47" t="s">
        <v>47</v>
      </c>
      <c r="H1138" s="46">
        <v>630462332</v>
      </c>
      <c r="I1138" s="48">
        <v>41000</v>
      </c>
      <c r="J1138" s="47" t="s">
        <v>638</v>
      </c>
      <c r="K1138" s="46">
        <v>0</v>
      </c>
      <c r="L1138" s="50">
        <v>0</v>
      </c>
      <c r="M1138" s="50">
        <v>0</v>
      </c>
      <c r="N1138" s="50">
        <v>0</v>
      </c>
      <c r="O1138" s="14">
        <v>2.9000000000000001E-2</v>
      </c>
      <c r="P1138" s="55">
        <f t="shared" si="53"/>
        <v>0</v>
      </c>
      <c r="Q1138" s="15">
        <f t="shared" si="54"/>
        <v>0</v>
      </c>
      <c r="R1138" s="15">
        <f t="shared" si="55"/>
        <v>0</v>
      </c>
      <c r="X1138" s="7"/>
    </row>
    <row r="1139" spans="1:24" ht="13.8" x14ac:dyDescent="0.3">
      <c r="A1139" s="46">
        <v>631266220</v>
      </c>
      <c r="B1139" s="47" t="s">
        <v>24</v>
      </c>
      <c r="C1139" s="47" t="s">
        <v>41</v>
      </c>
      <c r="D1139" s="47" t="s">
        <v>516</v>
      </c>
      <c r="E1139" s="47" t="s">
        <v>70</v>
      </c>
      <c r="F1139" s="47" t="s">
        <v>48</v>
      </c>
      <c r="G1139" s="47" t="s">
        <v>47</v>
      </c>
      <c r="H1139" s="46">
        <v>631266220</v>
      </c>
      <c r="I1139" s="48">
        <v>41030</v>
      </c>
      <c r="J1139" s="47" t="s">
        <v>638</v>
      </c>
      <c r="K1139" s="46">
        <v>0</v>
      </c>
      <c r="L1139" s="50">
        <v>0</v>
      </c>
      <c r="M1139" s="50">
        <v>0</v>
      </c>
      <c r="N1139" s="50">
        <v>0</v>
      </c>
      <c r="O1139" s="14">
        <v>2.9000000000000001E-2</v>
      </c>
      <c r="P1139" s="55">
        <f t="shared" si="53"/>
        <v>0</v>
      </c>
      <c r="Q1139" s="15">
        <f t="shared" si="54"/>
        <v>0</v>
      </c>
      <c r="R1139" s="15">
        <f t="shared" si="55"/>
        <v>0</v>
      </c>
      <c r="X1139" s="7"/>
    </row>
    <row r="1140" spans="1:24" ht="13.8" x14ac:dyDescent="0.3">
      <c r="A1140" s="46">
        <v>632099661</v>
      </c>
      <c r="B1140" s="47" t="s">
        <v>24</v>
      </c>
      <c r="C1140" s="47" t="s">
        <v>41</v>
      </c>
      <c r="D1140" s="47" t="s">
        <v>516</v>
      </c>
      <c r="E1140" s="47" t="s">
        <v>70</v>
      </c>
      <c r="F1140" s="47" t="s">
        <v>48</v>
      </c>
      <c r="G1140" s="47" t="s">
        <v>47</v>
      </c>
      <c r="H1140" s="46">
        <v>632099661</v>
      </c>
      <c r="I1140" s="48">
        <v>41061</v>
      </c>
      <c r="J1140" s="47" t="s">
        <v>638</v>
      </c>
      <c r="K1140" s="46">
        <v>0</v>
      </c>
      <c r="L1140" s="50">
        <v>0</v>
      </c>
      <c r="M1140" s="50">
        <v>0</v>
      </c>
      <c r="N1140" s="50">
        <v>0</v>
      </c>
      <c r="O1140" s="14">
        <v>2.9000000000000001E-2</v>
      </c>
      <c r="P1140" s="55">
        <f t="shared" si="53"/>
        <v>0</v>
      </c>
      <c r="Q1140" s="15">
        <f t="shared" si="54"/>
        <v>0</v>
      </c>
      <c r="R1140" s="15">
        <f t="shared" si="55"/>
        <v>0</v>
      </c>
      <c r="X1140" s="7"/>
    </row>
    <row r="1141" spans="1:24" ht="13.8" x14ac:dyDescent="0.3">
      <c r="A1141" s="46">
        <v>637006293</v>
      </c>
      <c r="B1141" s="47" t="s">
        <v>24</v>
      </c>
      <c r="C1141" s="47" t="s">
        <v>41</v>
      </c>
      <c r="D1141" s="47" t="s">
        <v>516</v>
      </c>
      <c r="E1141" s="47" t="s">
        <v>70</v>
      </c>
      <c r="F1141" s="47" t="s">
        <v>48</v>
      </c>
      <c r="G1141" s="47" t="s">
        <v>47</v>
      </c>
      <c r="H1141" s="46">
        <v>637006293</v>
      </c>
      <c r="I1141" s="48">
        <v>41183</v>
      </c>
      <c r="J1141" s="47" t="s">
        <v>638</v>
      </c>
      <c r="K1141" s="46">
        <v>0</v>
      </c>
      <c r="L1141" s="50">
        <v>0</v>
      </c>
      <c r="M1141" s="50">
        <v>0</v>
      </c>
      <c r="N1141" s="50">
        <v>0</v>
      </c>
      <c r="O1141" s="14">
        <v>2.9000000000000001E-2</v>
      </c>
      <c r="P1141" s="55">
        <f t="shared" si="53"/>
        <v>0</v>
      </c>
      <c r="Q1141" s="15">
        <f t="shared" si="54"/>
        <v>0</v>
      </c>
      <c r="R1141" s="15">
        <f t="shared" si="55"/>
        <v>0</v>
      </c>
      <c r="X1141" s="7"/>
    </row>
    <row r="1142" spans="1:24" ht="13.8" x14ac:dyDescent="0.3">
      <c r="A1142" s="46">
        <v>641584574</v>
      </c>
      <c r="B1142" s="47" t="s">
        <v>24</v>
      </c>
      <c r="C1142" s="47" t="s">
        <v>41</v>
      </c>
      <c r="D1142" s="47" t="s">
        <v>516</v>
      </c>
      <c r="E1142" s="47" t="s">
        <v>70</v>
      </c>
      <c r="F1142" s="47" t="s">
        <v>48</v>
      </c>
      <c r="G1142" s="47" t="s">
        <v>47</v>
      </c>
      <c r="H1142" s="46">
        <v>641584574</v>
      </c>
      <c r="I1142" s="48">
        <v>41183</v>
      </c>
      <c r="J1142" s="47" t="s">
        <v>638</v>
      </c>
      <c r="K1142" s="46">
        <v>0</v>
      </c>
      <c r="L1142" s="50">
        <v>0</v>
      </c>
      <c r="M1142" s="50">
        <v>0</v>
      </c>
      <c r="N1142" s="50">
        <v>0</v>
      </c>
      <c r="O1142" s="14">
        <v>2.9000000000000001E-2</v>
      </c>
      <c r="P1142" s="55">
        <f t="shared" si="53"/>
        <v>0</v>
      </c>
      <c r="Q1142" s="15">
        <f t="shared" si="54"/>
        <v>0</v>
      </c>
      <c r="R1142" s="15">
        <f t="shared" si="55"/>
        <v>0</v>
      </c>
      <c r="X1142" s="7"/>
    </row>
    <row r="1143" spans="1:24" ht="13.8" x14ac:dyDescent="0.3">
      <c r="A1143" s="46">
        <v>652140968</v>
      </c>
      <c r="B1143" s="47" t="s">
        <v>24</v>
      </c>
      <c r="C1143" s="47" t="s">
        <v>41</v>
      </c>
      <c r="D1143" s="47" t="s">
        <v>516</v>
      </c>
      <c r="E1143" s="47" t="s">
        <v>70</v>
      </c>
      <c r="F1143" s="47" t="s">
        <v>48</v>
      </c>
      <c r="G1143" s="47" t="s">
        <v>47</v>
      </c>
      <c r="H1143" s="46">
        <v>652140968</v>
      </c>
      <c r="I1143" s="48">
        <v>41548</v>
      </c>
      <c r="J1143" s="47" t="s">
        <v>638</v>
      </c>
      <c r="K1143" s="46">
        <v>2</v>
      </c>
      <c r="L1143" s="50">
        <v>2470.96</v>
      </c>
      <c r="M1143" s="50">
        <v>360.38</v>
      </c>
      <c r="N1143" s="50">
        <v>2110.58</v>
      </c>
      <c r="O1143" s="14">
        <v>2.9000000000000001E-2</v>
      </c>
      <c r="P1143" s="55">
        <f t="shared" si="53"/>
        <v>89.572300000000013</v>
      </c>
      <c r="Q1143" s="15">
        <f t="shared" si="54"/>
        <v>449.95230000000004</v>
      </c>
      <c r="R1143" s="15">
        <f t="shared" si="55"/>
        <v>2021.0077000000001</v>
      </c>
      <c r="X1143" s="7"/>
    </row>
    <row r="1144" spans="1:24" ht="13.8" x14ac:dyDescent="0.3">
      <c r="A1144" s="46">
        <v>653964041</v>
      </c>
      <c r="B1144" s="47" t="s">
        <v>24</v>
      </c>
      <c r="C1144" s="47" t="s">
        <v>41</v>
      </c>
      <c r="D1144" s="47" t="s">
        <v>516</v>
      </c>
      <c r="E1144" s="47" t="s">
        <v>70</v>
      </c>
      <c r="F1144" s="47" t="s">
        <v>48</v>
      </c>
      <c r="G1144" s="47" t="s">
        <v>47</v>
      </c>
      <c r="H1144" s="46">
        <v>653964041</v>
      </c>
      <c r="I1144" s="48">
        <v>41609</v>
      </c>
      <c r="J1144" s="47" t="s">
        <v>638</v>
      </c>
      <c r="K1144" s="46">
        <v>2</v>
      </c>
      <c r="L1144" s="50">
        <v>90089.37</v>
      </c>
      <c r="M1144" s="50">
        <v>13139.34</v>
      </c>
      <c r="N1144" s="50">
        <v>76950.03</v>
      </c>
      <c r="O1144" s="14">
        <v>2.9000000000000001E-2</v>
      </c>
      <c r="P1144" s="55">
        <f t="shared" si="53"/>
        <v>3265.7396625000001</v>
      </c>
      <c r="Q1144" s="15">
        <f t="shared" si="54"/>
        <v>16405.0796625</v>
      </c>
      <c r="R1144" s="15">
        <f t="shared" si="55"/>
        <v>73684.290337499988</v>
      </c>
      <c r="X1144" s="7"/>
    </row>
    <row r="1145" spans="1:24" ht="13.8" x14ac:dyDescent="0.3">
      <c r="A1145" s="46">
        <v>653964622</v>
      </c>
      <c r="B1145" s="47" t="s">
        <v>24</v>
      </c>
      <c r="C1145" s="47" t="s">
        <v>41</v>
      </c>
      <c r="D1145" s="47" t="s">
        <v>516</v>
      </c>
      <c r="E1145" s="47" t="s">
        <v>70</v>
      </c>
      <c r="F1145" s="47" t="s">
        <v>48</v>
      </c>
      <c r="G1145" s="47" t="s">
        <v>47</v>
      </c>
      <c r="H1145" s="46">
        <v>653964622</v>
      </c>
      <c r="I1145" s="48">
        <v>41609</v>
      </c>
      <c r="J1145" s="47" t="s">
        <v>638</v>
      </c>
      <c r="K1145" s="46">
        <v>1</v>
      </c>
      <c r="L1145" s="50">
        <v>48990.31</v>
      </c>
      <c r="M1145" s="50">
        <v>7145.13</v>
      </c>
      <c r="N1145" s="50">
        <v>41845.18</v>
      </c>
      <c r="O1145" s="14">
        <v>2.9000000000000001E-2</v>
      </c>
      <c r="P1145" s="55">
        <f t="shared" si="53"/>
        <v>1775.8987374999999</v>
      </c>
      <c r="Q1145" s="15">
        <f t="shared" si="54"/>
        <v>8921.0287375000007</v>
      </c>
      <c r="R1145" s="15">
        <f t="shared" si="55"/>
        <v>40069.281262499993</v>
      </c>
      <c r="X1145" s="7"/>
    </row>
    <row r="1146" spans="1:24" ht="13.8" x14ac:dyDescent="0.3">
      <c r="A1146" s="46">
        <v>653967493</v>
      </c>
      <c r="B1146" s="47" t="s">
        <v>24</v>
      </c>
      <c r="C1146" s="47" t="s">
        <v>41</v>
      </c>
      <c r="D1146" s="47" t="s">
        <v>516</v>
      </c>
      <c r="E1146" s="47" t="s">
        <v>70</v>
      </c>
      <c r="F1146" s="47" t="s">
        <v>48</v>
      </c>
      <c r="G1146" s="47" t="s">
        <v>47</v>
      </c>
      <c r="H1146" s="46">
        <v>653967493</v>
      </c>
      <c r="I1146" s="48">
        <v>41609</v>
      </c>
      <c r="J1146" s="47" t="s">
        <v>638</v>
      </c>
      <c r="K1146" s="46">
        <v>0</v>
      </c>
      <c r="L1146" s="50">
        <v>0</v>
      </c>
      <c r="M1146" s="50">
        <v>0</v>
      </c>
      <c r="N1146" s="50">
        <v>0</v>
      </c>
      <c r="O1146" s="14">
        <v>2.9000000000000001E-2</v>
      </c>
      <c r="P1146" s="55">
        <f t="shared" si="53"/>
        <v>0</v>
      </c>
      <c r="Q1146" s="15">
        <f t="shared" si="54"/>
        <v>0</v>
      </c>
      <c r="R1146" s="15">
        <f t="shared" si="55"/>
        <v>0</v>
      </c>
      <c r="X1146" s="7"/>
    </row>
    <row r="1147" spans="1:24" ht="13.8" x14ac:dyDescent="0.3">
      <c r="A1147" s="46">
        <v>656618661</v>
      </c>
      <c r="B1147" s="47" t="s">
        <v>24</v>
      </c>
      <c r="C1147" s="47" t="s">
        <v>41</v>
      </c>
      <c r="D1147" s="47" t="s">
        <v>516</v>
      </c>
      <c r="E1147" s="47" t="s">
        <v>70</v>
      </c>
      <c r="F1147" s="47" t="s">
        <v>48</v>
      </c>
      <c r="G1147" s="47" t="s">
        <v>47</v>
      </c>
      <c r="H1147" s="46">
        <v>656618661</v>
      </c>
      <c r="I1147" s="48">
        <v>41699</v>
      </c>
      <c r="J1147" s="47" t="s">
        <v>638</v>
      </c>
      <c r="K1147" s="46">
        <v>1</v>
      </c>
      <c r="L1147" s="50">
        <v>7612.34</v>
      </c>
      <c r="M1147" s="50">
        <v>616.79999999999995</v>
      </c>
      <c r="N1147" s="50">
        <v>6995.54</v>
      </c>
      <c r="O1147" s="14">
        <v>2.9000000000000001E-2</v>
      </c>
      <c r="P1147" s="55">
        <f t="shared" si="53"/>
        <v>275.94732500000003</v>
      </c>
      <c r="Q1147" s="15">
        <f t="shared" si="54"/>
        <v>892.74732500000005</v>
      </c>
      <c r="R1147" s="15">
        <f t="shared" si="55"/>
        <v>6719.5926749999999</v>
      </c>
      <c r="X1147" s="7"/>
    </row>
    <row r="1148" spans="1:24" ht="13.8" x14ac:dyDescent="0.3">
      <c r="A1148" s="46">
        <v>667164803</v>
      </c>
      <c r="B1148" s="47" t="s">
        <v>24</v>
      </c>
      <c r="C1148" s="47" t="s">
        <v>41</v>
      </c>
      <c r="D1148" s="47" t="s">
        <v>516</v>
      </c>
      <c r="E1148" s="47" t="s">
        <v>70</v>
      </c>
      <c r="F1148" s="47" t="s">
        <v>48</v>
      </c>
      <c r="G1148" s="47" t="s">
        <v>47</v>
      </c>
      <c r="H1148" s="46">
        <v>667164803</v>
      </c>
      <c r="I1148" s="48">
        <v>41852</v>
      </c>
      <c r="J1148" s="47" t="s">
        <v>638</v>
      </c>
      <c r="K1148" s="46">
        <v>2</v>
      </c>
      <c r="L1148" s="50">
        <v>53158.55</v>
      </c>
      <c r="M1148" s="50">
        <v>4307.25</v>
      </c>
      <c r="N1148" s="50">
        <v>48851.3</v>
      </c>
      <c r="O1148" s="14">
        <v>2.9000000000000001E-2</v>
      </c>
      <c r="P1148" s="55">
        <f t="shared" si="53"/>
        <v>1926.9974375000002</v>
      </c>
      <c r="Q1148" s="15">
        <f t="shared" si="54"/>
        <v>6234.2474375000002</v>
      </c>
      <c r="R1148" s="15">
        <f t="shared" si="55"/>
        <v>46924.302562500001</v>
      </c>
      <c r="X1148" s="7"/>
    </row>
    <row r="1149" spans="1:24" ht="13.8" x14ac:dyDescent="0.3">
      <c r="A1149" s="46">
        <v>669453694</v>
      </c>
      <c r="B1149" s="47" t="s">
        <v>24</v>
      </c>
      <c r="C1149" s="47" t="s">
        <v>41</v>
      </c>
      <c r="D1149" s="47" t="s">
        <v>516</v>
      </c>
      <c r="E1149" s="47" t="s">
        <v>70</v>
      </c>
      <c r="F1149" s="47" t="s">
        <v>48</v>
      </c>
      <c r="G1149" s="47" t="s">
        <v>47</v>
      </c>
      <c r="H1149" s="46">
        <v>669453694</v>
      </c>
      <c r="I1149" s="48">
        <v>41548</v>
      </c>
      <c r="J1149" s="47" t="s">
        <v>638</v>
      </c>
      <c r="K1149" s="46">
        <v>1</v>
      </c>
      <c r="L1149" s="50">
        <v>0.01</v>
      </c>
      <c r="M1149" s="50">
        <v>0</v>
      </c>
      <c r="N1149" s="50">
        <v>0.01</v>
      </c>
      <c r="O1149" s="14">
        <v>2.9000000000000001E-2</v>
      </c>
      <c r="P1149" s="55">
        <f t="shared" si="53"/>
        <v>3.6249999999999998E-4</v>
      </c>
      <c r="Q1149" s="15">
        <f t="shared" si="54"/>
        <v>3.6249999999999998E-4</v>
      </c>
      <c r="R1149" s="15">
        <f t="shared" si="55"/>
        <v>9.6375000000000002E-3</v>
      </c>
      <c r="X1149" s="7"/>
    </row>
    <row r="1150" spans="1:24" ht="13.8" x14ac:dyDescent="0.3">
      <c r="A1150" s="46">
        <v>669453930</v>
      </c>
      <c r="B1150" s="47" t="s">
        <v>24</v>
      </c>
      <c r="C1150" s="47" t="s">
        <v>41</v>
      </c>
      <c r="D1150" s="47" t="s">
        <v>516</v>
      </c>
      <c r="E1150" s="47" t="s">
        <v>70</v>
      </c>
      <c r="F1150" s="47" t="s">
        <v>48</v>
      </c>
      <c r="G1150" s="47" t="s">
        <v>47</v>
      </c>
      <c r="H1150" s="46">
        <v>669453930</v>
      </c>
      <c r="I1150" s="48">
        <v>41883</v>
      </c>
      <c r="J1150" s="47" t="s">
        <v>638</v>
      </c>
      <c r="K1150" s="46">
        <v>3</v>
      </c>
      <c r="L1150" s="50">
        <v>86483.07</v>
      </c>
      <c r="M1150" s="50">
        <v>7007.42</v>
      </c>
      <c r="N1150" s="50">
        <v>79475.649999999994</v>
      </c>
      <c r="O1150" s="14">
        <v>2.9000000000000001E-2</v>
      </c>
      <c r="P1150" s="55">
        <f t="shared" si="53"/>
        <v>3135.0112875000004</v>
      </c>
      <c r="Q1150" s="15">
        <f t="shared" si="54"/>
        <v>10142.4312875</v>
      </c>
      <c r="R1150" s="15">
        <f t="shared" si="55"/>
        <v>76340.638712500004</v>
      </c>
      <c r="X1150" s="7"/>
    </row>
    <row r="1151" spans="1:24" ht="13.8" x14ac:dyDescent="0.3">
      <c r="A1151" s="46">
        <v>669454094</v>
      </c>
      <c r="B1151" s="47" t="s">
        <v>24</v>
      </c>
      <c r="C1151" s="47" t="s">
        <v>41</v>
      </c>
      <c r="D1151" s="47" t="s">
        <v>516</v>
      </c>
      <c r="E1151" s="47" t="s">
        <v>70</v>
      </c>
      <c r="F1151" s="47" t="s">
        <v>48</v>
      </c>
      <c r="G1151" s="47" t="s">
        <v>47</v>
      </c>
      <c r="H1151" s="46">
        <v>669454094</v>
      </c>
      <c r="I1151" s="48">
        <v>41883</v>
      </c>
      <c r="J1151" s="47" t="s">
        <v>638</v>
      </c>
      <c r="K1151" s="46">
        <v>2</v>
      </c>
      <c r="L1151" s="50">
        <v>16959.169999999998</v>
      </c>
      <c r="M1151" s="50">
        <v>1374.14</v>
      </c>
      <c r="N1151" s="50">
        <v>15585.03</v>
      </c>
      <c r="O1151" s="14">
        <v>2.9000000000000001E-2</v>
      </c>
      <c r="P1151" s="55">
        <f t="shared" si="53"/>
        <v>614.76991249999992</v>
      </c>
      <c r="Q1151" s="15">
        <f t="shared" si="54"/>
        <v>1988.9099125</v>
      </c>
      <c r="R1151" s="15">
        <f t="shared" si="55"/>
        <v>14970.260087499999</v>
      </c>
      <c r="X1151" s="7"/>
    </row>
    <row r="1152" spans="1:24" ht="13.8" x14ac:dyDescent="0.3">
      <c r="A1152" s="46">
        <v>669454097</v>
      </c>
      <c r="B1152" s="47" t="s">
        <v>24</v>
      </c>
      <c r="C1152" s="47" t="s">
        <v>41</v>
      </c>
      <c r="D1152" s="47" t="s">
        <v>516</v>
      </c>
      <c r="E1152" s="47" t="s">
        <v>70</v>
      </c>
      <c r="F1152" s="47" t="s">
        <v>48</v>
      </c>
      <c r="G1152" s="47" t="s">
        <v>47</v>
      </c>
      <c r="H1152" s="46">
        <v>669454097</v>
      </c>
      <c r="I1152" s="48">
        <v>41883</v>
      </c>
      <c r="J1152" s="47" t="s">
        <v>638</v>
      </c>
      <c r="K1152" s="46">
        <v>2</v>
      </c>
      <c r="L1152" s="50">
        <v>7645.23</v>
      </c>
      <c r="M1152" s="50">
        <v>619.47</v>
      </c>
      <c r="N1152" s="50">
        <v>7025.76</v>
      </c>
      <c r="O1152" s="14">
        <v>2.9000000000000001E-2</v>
      </c>
      <c r="P1152" s="55">
        <f t="shared" si="53"/>
        <v>277.1395875</v>
      </c>
      <c r="Q1152" s="15">
        <f t="shared" si="54"/>
        <v>896.60958750000009</v>
      </c>
      <c r="R1152" s="15">
        <f t="shared" si="55"/>
        <v>6748.6204124999995</v>
      </c>
      <c r="X1152" s="7"/>
    </row>
    <row r="1153" spans="1:24" ht="13.8" x14ac:dyDescent="0.3">
      <c r="A1153" s="46">
        <v>669454114</v>
      </c>
      <c r="B1153" s="47" t="s">
        <v>24</v>
      </c>
      <c r="C1153" s="47" t="s">
        <v>41</v>
      </c>
      <c r="D1153" s="47" t="s">
        <v>516</v>
      </c>
      <c r="E1153" s="47" t="s">
        <v>70</v>
      </c>
      <c r="F1153" s="47" t="s">
        <v>48</v>
      </c>
      <c r="G1153" s="47" t="s">
        <v>47</v>
      </c>
      <c r="H1153" s="46">
        <v>669454114</v>
      </c>
      <c r="I1153" s="48">
        <v>41883</v>
      </c>
      <c r="J1153" s="47" t="s">
        <v>638</v>
      </c>
      <c r="K1153" s="46">
        <v>2</v>
      </c>
      <c r="L1153" s="50">
        <v>18091.560000000001</v>
      </c>
      <c r="M1153" s="50">
        <v>1465.9</v>
      </c>
      <c r="N1153" s="50">
        <v>16625.66</v>
      </c>
      <c r="O1153" s="14">
        <v>2.9000000000000001E-2</v>
      </c>
      <c r="P1153" s="55">
        <f t="shared" si="53"/>
        <v>655.81905000000006</v>
      </c>
      <c r="Q1153" s="15">
        <f t="shared" si="54"/>
        <v>2121.7190500000002</v>
      </c>
      <c r="R1153" s="15">
        <f t="shared" si="55"/>
        <v>15969.840950000002</v>
      </c>
      <c r="X1153" s="7"/>
    </row>
    <row r="1154" spans="1:24" ht="13.8" x14ac:dyDescent="0.3">
      <c r="A1154" s="46">
        <v>669454123</v>
      </c>
      <c r="B1154" s="47" t="s">
        <v>24</v>
      </c>
      <c r="C1154" s="47" t="s">
        <v>41</v>
      </c>
      <c r="D1154" s="47" t="s">
        <v>516</v>
      </c>
      <c r="E1154" s="47" t="s">
        <v>70</v>
      </c>
      <c r="F1154" s="47" t="s">
        <v>48</v>
      </c>
      <c r="G1154" s="47" t="s">
        <v>47</v>
      </c>
      <c r="H1154" s="46">
        <v>669454123</v>
      </c>
      <c r="I1154" s="48">
        <v>41883</v>
      </c>
      <c r="J1154" s="47" t="s">
        <v>638</v>
      </c>
      <c r="K1154" s="46">
        <v>1</v>
      </c>
      <c r="L1154" s="50">
        <v>1617.14</v>
      </c>
      <c r="M1154" s="50">
        <v>131.03</v>
      </c>
      <c r="N1154" s="50">
        <v>1486.11</v>
      </c>
      <c r="O1154" s="14">
        <v>2.9000000000000001E-2</v>
      </c>
      <c r="P1154" s="55">
        <f t="shared" si="53"/>
        <v>58.621325000000006</v>
      </c>
      <c r="Q1154" s="15">
        <f t="shared" si="54"/>
        <v>189.65132500000001</v>
      </c>
      <c r="R1154" s="15">
        <f t="shared" si="55"/>
        <v>1427.4886750000001</v>
      </c>
      <c r="X1154" s="7"/>
    </row>
    <row r="1155" spans="1:24" ht="13.8" x14ac:dyDescent="0.3">
      <c r="A1155" s="46">
        <v>671656092</v>
      </c>
      <c r="B1155" s="47" t="s">
        <v>24</v>
      </c>
      <c r="C1155" s="47" t="s">
        <v>41</v>
      </c>
      <c r="D1155" s="47" t="s">
        <v>516</v>
      </c>
      <c r="E1155" s="47" t="s">
        <v>70</v>
      </c>
      <c r="F1155" s="47" t="s">
        <v>48</v>
      </c>
      <c r="G1155" s="47" t="s">
        <v>47</v>
      </c>
      <c r="H1155" s="46">
        <v>671656092</v>
      </c>
      <c r="I1155" s="48">
        <v>41913</v>
      </c>
      <c r="J1155" s="47" t="s">
        <v>638</v>
      </c>
      <c r="K1155" s="46">
        <v>1</v>
      </c>
      <c r="L1155" s="50">
        <v>8593.35</v>
      </c>
      <c r="M1155" s="50">
        <v>696.29</v>
      </c>
      <c r="N1155" s="50">
        <v>7897.06</v>
      </c>
      <c r="O1155" s="14">
        <v>2.9000000000000001E-2</v>
      </c>
      <c r="P1155" s="55">
        <f t="shared" si="53"/>
        <v>311.5089375</v>
      </c>
      <c r="Q1155" s="15">
        <f t="shared" si="54"/>
        <v>1007.7989375</v>
      </c>
      <c r="R1155" s="15">
        <f t="shared" si="55"/>
        <v>7585.5510625000006</v>
      </c>
      <c r="X1155" s="7"/>
    </row>
    <row r="1156" spans="1:24" ht="13.8" x14ac:dyDescent="0.3">
      <c r="A1156" s="46">
        <v>671656151</v>
      </c>
      <c r="B1156" s="47" t="s">
        <v>24</v>
      </c>
      <c r="C1156" s="47" t="s">
        <v>41</v>
      </c>
      <c r="D1156" s="47" t="s">
        <v>516</v>
      </c>
      <c r="E1156" s="47" t="s">
        <v>70</v>
      </c>
      <c r="F1156" s="47" t="s">
        <v>48</v>
      </c>
      <c r="G1156" s="47" t="s">
        <v>47</v>
      </c>
      <c r="H1156" s="46">
        <v>671656151</v>
      </c>
      <c r="I1156" s="48">
        <v>41913</v>
      </c>
      <c r="J1156" s="47" t="s">
        <v>638</v>
      </c>
      <c r="K1156" s="46">
        <v>2</v>
      </c>
      <c r="L1156" s="50">
        <v>8172.01</v>
      </c>
      <c r="M1156" s="50">
        <v>662.15</v>
      </c>
      <c r="N1156" s="50">
        <v>7509.86</v>
      </c>
      <c r="O1156" s="14">
        <v>2.9000000000000001E-2</v>
      </c>
      <c r="P1156" s="55">
        <f t="shared" si="53"/>
        <v>296.23536250000001</v>
      </c>
      <c r="Q1156" s="15">
        <f t="shared" si="54"/>
        <v>958.38536249999993</v>
      </c>
      <c r="R1156" s="15">
        <f t="shared" si="55"/>
        <v>7213.6246375000001</v>
      </c>
      <c r="X1156" s="7"/>
    </row>
    <row r="1157" spans="1:24" ht="13.8" x14ac:dyDescent="0.3">
      <c r="A1157" s="46">
        <v>671656157</v>
      </c>
      <c r="B1157" s="47" t="s">
        <v>24</v>
      </c>
      <c r="C1157" s="47" t="s">
        <v>41</v>
      </c>
      <c r="D1157" s="47" t="s">
        <v>516</v>
      </c>
      <c r="E1157" s="47" t="s">
        <v>70</v>
      </c>
      <c r="F1157" s="47" t="s">
        <v>48</v>
      </c>
      <c r="G1157" s="47" t="s">
        <v>47</v>
      </c>
      <c r="H1157" s="46">
        <v>671656157</v>
      </c>
      <c r="I1157" s="48">
        <v>41913</v>
      </c>
      <c r="J1157" s="47" t="s">
        <v>638</v>
      </c>
      <c r="K1157" s="46">
        <v>1</v>
      </c>
      <c r="L1157" s="50">
        <v>5839.74</v>
      </c>
      <c r="M1157" s="50">
        <v>473.17</v>
      </c>
      <c r="N1157" s="50">
        <v>5366.57</v>
      </c>
      <c r="O1157" s="14">
        <v>2.9000000000000001E-2</v>
      </c>
      <c r="P1157" s="55">
        <f t="shared" ref="P1157:P1220" si="56">L1157*(O1157/12)*15</f>
        <v>211.690575</v>
      </c>
      <c r="Q1157" s="15">
        <f t="shared" si="54"/>
        <v>684.86057500000004</v>
      </c>
      <c r="R1157" s="15">
        <f t="shared" si="55"/>
        <v>5154.8794250000001</v>
      </c>
      <c r="X1157" s="7"/>
    </row>
    <row r="1158" spans="1:24" ht="13.8" x14ac:dyDescent="0.3">
      <c r="A1158" s="46">
        <v>675339603</v>
      </c>
      <c r="B1158" s="47" t="s">
        <v>24</v>
      </c>
      <c r="C1158" s="47" t="s">
        <v>41</v>
      </c>
      <c r="D1158" s="47" t="s">
        <v>516</v>
      </c>
      <c r="E1158" s="47" t="s">
        <v>70</v>
      </c>
      <c r="F1158" s="47" t="s">
        <v>48</v>
      </c>
      <c r="G1158" s="47" t="s">
        <v>47</v>
      </c>
      <c r="H1158" s="46">
        <v>675339603</v>
      </c>
      <c r="I1158" s="48">
        <v>41974</v>
      </c>
      <c r="J1158" s="47" t="s">
        <v>638</v>
      </c>
      <c r="K1158" s="46">
        <v>1</v>
      </c>
      <c r="L1158" s="50">
        <v>202773.82</v>
      </c>
      <c r="M1158" s="50">
        <v>16430.060000000001</v>
      </c>
      <c r="N1158" s="50">
        <v>186343.76</v>
      </c>
      <c r="O1158" s="14">
        <v>2.9000000000000001E-2</v>
      </c>
      <c r="P1158" s="55">
        <f t="shared" si="56"/>
        <v>7350.5509750000001</v>
      </c>
      <c r="Q1158" s="15">
        <f t="shared" si="54"/>
        <v>23780.610975000003</v>
      </c>
      <c r="R1158" s="15">
        <f t="shared" si="55"/>
        <v>178993.20902499999</v>
      </c>
      <c r="X1158" s="7"/>
    </row>
    <row r="1159" spans="1:24" ht="13.8" x14ac:dyDescent="0.3">
      <c r="A1159" s="46">
        <v>677154363</v>
      </c>
      <c r="B1159" s="47" t="s">
        <v>24</v>
      </c>
      <c r="C1159" s="47" t="s">
        <v>41</v>
      </c>
      <c r="D1159" s="47" t="s">
        <v>516</v>
      </c>
      <c r="E1159" s="47" t="s">
        <v>70</v>
      </c>
      <c r="F1159" s="47" t="s">
        <v>48</v>
      </c>
      <c r="G1159" s="47" t="s">
        <v>47</v>
      </c>
      <c r="H1159" s="46">
        <v>677154363</v>
      </c>
      <c r="I1159" s="48">
        <v>41974</v>
      </c>
      <c r="J1159" s="47" t="s">
        <v>638</v>
      </c>
      <c r="K1159" s="46">
        <v>1</v>
      </c>
      <c r="L1159" s="50">
        <v>1370.12</v>
      </c>
      <c r="M1159" s="50">
        <v>111.02</v>
      </c>
      <c r="N1159" s="50">
        <v>1259.0999999999999</v>
      </c>
      <c r="O1159" s="14">
        <v>2.9000000000000001E-2</v>
      </c>
      <c r="P1159" s="55">
        <f t="shared" si="56"/>
        <v>49.666849999999997</v>
      </c>
      <c r="Q1159" s="15">
        <f t="shared" si="54"/>
        <v>160.68684999999999</v>
      </c>
      <c r="R1159" s="15">
        <f t="shared" si="55"/>
        <v>1209.4331499999998</v>
      </c>
      <c r="X1159" s="7"/>
    </row>
    <row r="1160" spans="1:24" ht="13.8" x14ac:dyDescent="0.3">
      <c r="A1160" s="46">
        <v>677154692</v>
      </c>
      <c r="B1160" s="47" t="s">
        <v>24</v>
      </c>
      <c r="C1160" s="47" t="s">
        <v>41</v>
      </c>
      <c r="D1160" s="47" t="s">
        <v>516</v>
      </c>
      <c r="E1160" s="47" t="s">
        <v>70</v>
      </c>
      <c r="F1160" s="47" t="s">
        <v>48</v>
      </c>
      <c r="G1160" s="47" t="s">
        <v>47</v>
      </c>
      <c r="H1160" s="46">
        <v>677154692</v>
      </c>
      <c r="I1160" s="48">
        <v>42005</v>
      </c>
      <c r="J1160" s="47" t="s">
        <v>638</v>
      </c>
      <c r="K1160" s="46">
        <v>1</v>
      </c>
      <c r="L1160" s="50">
        <v>13505.9</v>
      </c>
      <c r="M1160" s="50">
        <v>328.3</v>
      </c>
      <c r="N1160" s="50">
        <v>13177.6</v>
      </c>
      <c r="O1160" s="14">
        <v>2.9000000000000001E-2</v>
      </c>
      <c r="P1160" s="55">
        <f t="shared" si="56"/>
        <v>489.58887499999997</v>
      </c>
      <c r="Q1160" s="15">
        <f t="shared" si="54"/>
        <v>817.88887499999998</v>
      </c>
      <c r="R1160" s="15">
        <f t="shared" si="55"/>
        <v>12688.011124999999</v>
      </c>
      <c r="X1160" s="7"/>
    </row>
    <row r="1161" spans="1:24" ht="13.8" x14ac:dyDescent="0.3">
      <c r="A1161" s="46">
        <v>679000590</v>
      </c>
      <c r="B1161" s="47" t="s">
        <v>24</v>
      </c>
      <c r="C1161" s="47" t="s">
        <v>41</v>
      </c>
      <c r="D1161" s="47" t="s">
        <v>516</v>
      </c>
      <c r="E1161" s="47" t="s">
        <v>70</v>
      </c>
      <c r="F1161" s="47" t="s">
        <v>48</v>
      </c>
      <c r="G1161" s="47" t="s">
        <v>47</v>
      </c>
      <c r="H1161" s="46">
        <v>679000590</v>
      </c>
      <c r="I1161" s="48">
        <v>42005</v>
      </c>
      <c r="J1161" s="47" t="s">
        <v>638</v>
      </c>
      <c r="K1161" s="46">
        <v>4</v>
      </c>
      <c r="L1161" s="50">
        <v>5036.37</v>
      </c>
      <c r="M1161" s="50">
        <v>122.42</v>
      </c>
      <c r="N1161" s="50">
        <v>4913.95</v>
      </c>
      <c r="O1161" s="14">
        <v>2.9000000000000001E-2</v>
      </c>
      <c r="P1161" s="55">
        <f t="shared" si="56"/>
        <v>182.56841250000002</v>
      </c>
      <c r="Q1161" s="15">
        <f t="shared" si="54"/>
        <v>304.98841250000004</v>
      </c>
      <c r="R1161" s="15">
        <f t="shared" si="55"/>
        <v>4731.3815875</v>
      </c>
      <c r="X1161" s="7"/>
    </row>
    <row r="1162" spans="1:24" ht="13.8" x14ac:dyDescent="0.3">
      <c r="A1162" s="46">
        <v>679000602</v>
      </c>
      <c r="B1162" s="47" t="s">
        <v>24</v>
      </c>
      <c r="C1162" s="47" t="s">
        <v>41</v>
      </c>
      <c r="D1162" s="47" t="s">
        <v>516</v>
      </c>
      <c r="E1162" s="47" t="s">
        <v>70</v>
      </c>
      <c r="F1162" s="47" t="s">
        <v>48</v>
      </c>
      <c r="G1162" s="47" t="s">
        <v>47</v>
      </c>
      <c r="H1162" s="46">
        <v>679000602</v>
      </c>
      <c r="I1162" s="48">
        <v>42036</v>
      </c>
      <c r="J1162" s="47" t="s">
        <v>638</v>
      </c>
      <c r="K1162" s="46">
        <v>1</v>
      </c>
      <c r="L1162" s="50">
        <v>5326.13</v>
      </c>
      <c r="M1162" s="50">
        <v>129.47</v>
      </c>
      <c r="N1162" s="50">
        <v>5196.66</v>
      </c>
      <c r="O1162" s="14">
        <v>2.9000000000000001E-2</v>
      </c>
      <c r="P1162" s="55">
        <f t="shared" si="56"/>
        <v>193.07221250000003</v>
      </c>
      <c r="Q1162" s="15">
        <f t="shared" si="54"/>
        <v>322.54221250000001</v>
      </c>
      <c r="R1162" s="15">
        <f t="shared" si="55"/>
        <v>5003.5877875000006</v>
      </c>
      <c r="X1162" s="7"/>
    </row>
    <row r="1163" spans="1:24" ht="13.8" x14ac:dyDescent="0.3">
      <c r="A1163" s="46">
        <v>682555069</v>
      </c>
      <c r="B1163" s="47" t="s">
        <v>24</v>
      </c>
      <c r="C1163" s="47" t="s">
        <v>41</v>
      </c>
      <c r="D1163" s="47" t="s">
        <v>516</v>
      </c>
      <c r="E1163" s="47" t="s">
        <v>70</v>
      </c>
      <c r="F1163" s="47" t="s">
        <v>48</v>
      </c>
      <c r="G1163" s="47" t="s">
        <v>47</v>
      </c>
      <c r="H1163" s="46">
        <v>682555069</v>
      </c>
      <c r="I1163" s="48">
        <v>42005</v>
      </c>
      <c r="J1163" s="47" t="s">
        <v>638</v>
      </c>
      <c r="K1163" s="46">
        <v>1</v>
      </c>
      <c r="L1163" s="50">
        <v>-4570.2700000000004</v>
      </c>
      <c r="M1163" s="50">
        <v>-111.09</v>
      </c>
      <c r="N1163" s="50">
        <v>-4459.18</v>
      </c>
      <c r="O1163" s="14">
        <v>2.9000000000000001E-2</v>
      </c>
      <c r="P1163" s="55">
        <f t="shared" si="56"/>
        <v>-165.67228750000004</v>
      </c>
      <c r="Q1163" s="15">
        <f t="shared" si="54"/>
        <v>-276.76228750000007</v>
      </c>
      <c r="R1163" s="15">
        <f t="shared" si="55"/>
        <v>-4293.5077125000007</v>
      </c>
      <c r="X1163" s="7"/>
    </row>
    <row r="1164" spans="1:24" ht="13.8" x14ac:dyDescent="0.3">
      <c r="A1164" s="46">
        <v>682555090</v>
      </c>
      <c r="B1164" s="47" t="s">
        <v>24</v>
      </c>
      <c r="C1164" s="47" t="s">
        <v>41</v>
      </c>
      <c r="D1164" s="47" t="s">
        <v>516</v>
      </c>
      <c r="E1164" s="47" t="s">
        <v>70</v>
      </c>
      <c r="F1164" s="47" t="s">
        <v>48</v>
      </c>
      <c r="G1164" s="47" t="s">
        <v>47</v>
      </c>
      <c r="H1164" s="46">
        <v>682555090</v>
      </c>
      <c r="I1164" s="48">
        <v>42036</v>
      </c>
      <c r="J1164" s="47" t="s">
        <v>638</v>
      </c>
      <c r="K1164" s="46">
        <v>1</v>
      </c>
      <c r="L1164" s="50">
        <v>-5323.25</v>
      </c>
      <c r="M1164" s="50">
        <v>-129.4</v>
      </c>
      <c r="N1164" s="50">
        <v>-5193.8500000000004</v>
      </c>
      <c r="O1164" s="14">
        <v>2.9000000000000001E-2</v>
      </c>
      <c r="P1164" s="55">
        <f t="shared" si="56"/>
        <v>-192.96781250000001</v>
      </c>
      <c r="Q1164" s="15">
        <f t="shared" si="54"/>
        <v>-322.36781250000001</v>
      </c>
      <c r="R1164" s="15">
        <f t="shared" si="55"/>
        <v>-5000.8821875000003</v>
      </c>
      <c r="X1164" s="7"/>
    </row>
    <row r="1165" spans="1:24" ht="13.8" x14ac:dyDescent="0.3">
      <c r="A1165" s="46">
        <v>682555143</v>
      </c>
      <c r="B1165" s="47" t="s">
        <v>24</v>
      </c>
      <c r="C1165" s="47" t="s">
        <v>41</v>
      </c>
      <c r="D1165" s="47" t="s">
        <v>516</v>
      </c>
      <c r="E1165" s="47" t="s">
        <v>70</v>
      </c>
      <c r="F1165" s="47" t="s">
        <v>48</v>
      </c>
      <c r="G1165" s="47" t="s">
        <v>47</v>
      </c>
      <c r="H1165" s="46">
        <v>682555143</v>
      </c>
      <c r="I1165" s="48">
        <v>42064</v>
      </c>
      <c r="J1165" s="47" t="s">
        <v>638</v>
      </c>
      <c r="K1165" s="46">
        <v>3</v>
      </c>
      <c r="L1165" s="50">
        <v>15429.73</v>
      </c>
      <c r="M1165" s="50">
        <v>375.06</v>
      </c>
      <c r="N1165" s="50">
        <v>15054.67</v>
      </c>
      <c r="O1165" s="14">
        <v>2.9000000000000001E-2</v>
      </c>
      <c r="P1165" s="55">
        <f t="shared" si="56"/>
        <v>559.32771249999996</v>
      </c>
      <c r="Q1165" s="15">
        <f t="shared" si="54"/>
        <v>934.38771249999991</v>
      </c>
      <c r="R1165" s="15">
        <f t="shared" si="55"/>
        <v>14495.3422875</v>
      </c>
      <c r="X1165" s="7"/>
    </row>
    <row r="1166" spans="1:24" ht="13.8" x14ac:dyDescent="0.3">
      <c r="A1166" s="46">
        <v>682555161</v>
      </c>
      <c r="B1166" s="47" t="s">
        <v>24</v>
      </c>
      <c r="C1166" s="47" t="s">
        <v>41</v>
      </c>
      <c r="D1166" s="47" t="s">
        <v>516</v>
      </c>
      <c r="E1166" s="47" t="s">
        <v>70</v>
      </c>
      <c r="F1166" s="47" t="s">
        <v>48</v>
      </c>
      <c r="G1166" s="47" t="s">
        <v>47</v>
      </c>
      <c r="H1166" s="46">
        <v>682555161</v>
      </c>
      <c r="I1166" s="48">
        <v>42095</v>
      </c>
      <c r="J1166" s="47" t="s">
        <v>638</v>
      </c>
      <c r="K1166" s="46">
        <v>1</v>
      </c>
      <c r="L1166" s="50">
        <v>3061.51</v>
      </c>
      <c r="M1166" s="50">
        <v>74.42</v>
      </c>
      <c r="N1166" s="50">
        <v>2987.09</v>
      </c>
      <c r="O1166" s="14">
        <v>2.9000000000000001E-2</v>
      </c>
      <c r="P1166" s="55">
        <f t="shared" si="56"/>
        <v>110.97973750000001</v>
      </c>
      <c r="Q1166" s="15">
        <f t="shared" si="54"/>
        <v>185.39973750000001</v>
      </c>
      <c r="R1166" s="15">
        <f t="shared" si="55"/>
        <v>2876.1102625000003</v>
      </c>
      <c r="X1166" s="7"/>
    </row>
    <row r="1167" spans="1:24" ht="13.8" x14ac:dyDescent="0.3">
      <c r="A1167" s="46">
        <v>686344236</v>
      </c>
      <c r="B1167" s="47" t="s">
        <v>24</v>
      </c>
      <c r="C1167" s="47" t="s">
        <v>41</v>
      </c>
      <c r="D1167" s="47" t="s">
        <v>516</v>
      </c>
      <c r="E1167" s="47" t="s">
        <v>70</v>
      </c>
      <c r="F1167" s="47" t="s">
        <v>48</v>
      </c>
      <c r="G1167" s="47" t="s">
        <v>47</v>
      </c>
      <c r="H1167" s="46">
        <v>686344236</v>
      </c>
      <c r="I1167" s="48">
        <v>42005</v>
      </c>
      <c r="J1167" s="47" t="s">
        <v>638</v>
      </c>
      <c r="K1167" s="46">
        <v>1</v>
      </c>
      <c r="L1167" s="50">
        <v>360.25</v>
      </c>
      <c r="M1167" s="50">
        <v>8.76</v>
      </c>
      <c r="N1167" s="50">
        <v>351.49</v>
      </c>
      <c r="O1167" s="14">
        <v>2.9000000000000001E-2</v>
      </c>
      <c r="P1167" s="55">
        <f t="shared" si="56"/>
        <v>13.059062500000001</v>
      </c>
      <c r="Q1167" s="15">
        <f t="shared" si="54"/>
        <v>21.819062500000001</v>
      </c>
      <c r="R1167" s="15">
        <f t="shared" si="55"/>
        <v>338.43093750000003</v>
      </c>
      <c r="X1167" s="7"/>
    </row>
    <row r="1168" spans="1:24" ht="13.8" x14ac:dyDescent="0.3">
      <c r="A1168" s="46">
        <v>686344239</v>
      </c>
      <c r="B1168" s="47" t="s">
        <v>24</v>
      </c>
      <c r="C1168" s="47" t="s">
        <v>41</v>
      </c>
      <c r="D1168" s="47" t="s">
        <v>516</v>
      </c>
      <c r="E1168" s="47" t="s">
        <v>70</v>
      </c>
      <c r="F1168" s="47" t="s">
        <v>48</v>
      </c>
      <c r="G1168" s="47" t="s">
        <v>47</v>
      </c>
      <c r="H1168" s="46">
        <v>686344239</v>
      </c>
      <c r="I1168" s="48">
        <v>42156</v>
      </c>
      <c r="J1168" s="47" t="s">
        <v>638</v>
      </c>
      <c r="K1168" s="46">
        <v>2</v>
      </c>
      <c r="L1168" s="50">
        <v>199265.78</v>
      </c>
      <c r="M1168" s="50">
        <v>4843.7299999999996</v>
      </c>
      <c r="N1168" s="50">
        <v>194422.05</v>
      </c>
      <c r="O1168" s="14">
        <v>2.9000000000000001E-2</v>
      </c>
      <c r="P1168" s="55">
        <f t="shared" si="56"/>
        <v>7223.3845250000004</v>
      </c>
      <c r="Q1168" s="15">
        <f t="shared" si="54"/>
        <v>12067.114525000001</v>
      </c>
      <c r="R1168" s="15">
        <f t="shared" si="55"/>
        <v>187198.66547499999</v>
      </c>
      <c r="X1168" s="7"/>
    </row>
    <row r="1169" spans="1:24" ht="13.8" x14ac:dyDescent="0.3">
      <c r="A1169" s="46">
        <v>686344367</v>
      </c>
      <c r="B1169" s="47" t="s">
        <v>24</v>
      </c>
      <c r="C1169" s="47" t="s">
        <v>41</v>
      </c>
      <c r="D1169" s="47" t="s">
        <v>516</v>
      </c>
      <c r="E1169" s="47" t="s">
        <v>70</v>
      </c>
      <c r="F1169" s="47" t="s">
        <v>48</v>
      </c>
      <c r="G1169" s="47" t="s">
        <v>47</v>
      </c>
      <c r="H1169" s="46">
        <v>686344367</v>
      </c>
      <c r="I1169" s="48">
        <v>42156</v>
      </c>
      <c r="J1169" s="47" t="s">
        <v>638</v>
      </c>
      <c r="K1169" s="46">
        <v>1</v>
      </c>
      <c r="L1169" s="50">
        <v>2867.66</v>
      </c>
      <c r="M1169" s="50">
        <v>69.709999999999994</v>
      </c>
      <c r="N1169" s="50">
        <v>2797.95</v>
      </c>
      <c r="O1169" s="14">
        <v>2.9000000000000001E-2</v>
      </c>
      <c r="P1169" s="55">
        <f t="shared" si="56"/>
        <v>103.952675</v>
      </c>
      <c r="Q1169" s="15">
        <f t="shared" si="54"/>
        <v>173.66267499999998</v>
      </c>
      <c r="R1169" s="15">
        <f t="shared" si="55"/>
        <v>2693.9973249999998</v>
      </c>
      <c r="X1169" s="7"/>
    </row>
    <row r="1170" spans="1:24" ht="13.8" x14ac:dyDescent="0.3">
      <c r="A1170" s="46">
        <v>686344370</v>
      </c>
      <c r="B1170" s="47" t="s">
        <v>24</v>
      </c>
      <c r="C1170" s="47" t="s">
        <v>41</v>
      </c>
      <c r="D1170" s="47" t="s">
        <v>516</v>
      </c>
      <c r="E1170" s="47" t="s">
        <v>70</v>
      </c>
      <c r="F1170" s="47" t="s">
        <v>48</v>
      </c>
      <c r="G1170" s="47" t="s">
        <v>47</v>
      </c>
      <c r="H1170" s="46">
        <v>686344370</v>
      </c>
      <c r="I1170" s="48">
        <v>42156</v>
      </c>
      <c r="J1170" s="47" t="s">
        <v>638</v>
      </c>
      <c r="K1170" s="46">
        <v>2</v>
      </c>
      <c r="L1170" s="50">
        <v>6091.38</v>
      </c>
      <c r="M1170" s="50">
        <v>148.07</v>
      </c>
      <c r="N1170" s="50">
        <v>5943.31</v>
      </c>
      <c r="O1170" s="14">
        <v>2.9000000000000001E-2</v>
      </c>
      <c r="P1170" s="55">
        <f t="shared" si="56"/>
        <v>220.81252500000002</v>
      </c>
      <c r="Q1170" s="15">
        <f t="shared" si="54"/>
        <v>368.88252499999999</v>
      </c>
      <c r="R1170" s="15">
        <f t="shared" si="55"/>
        <v>5722.4974750000001</v>
      </c>
      <c r="X1170" s="7"/>
    </row>
    <row r="1171" spans="1:24" ht="13.8" x14ac:dyDescent="0.3">
      <c r="A1171" s="46">
        <v>686344373</v>
      </c>
      <c r="B1171" s="47" t="s">
        <v>24</v>
      </c>
      <c r="C1171" s="47" t="s">
        <v>41</v>
      </c>
      <c r="D1171" s="47" t="s">
        <v>516</v>
      </c>
      <c r="E1171" s="47" t="s">
        <v>70</v>
      </c>
      <c r="F1171" s="47" t="s">
        <v>48</v>
      </c>
      <c r="G1171" s="47" t="s">
        <v>47</v>
      </c>
      <c r="H1171" s="46">
        <v>686344373</v>
      </c>
      <c r="I1171" s="48">
        <v>42156</v>
      </c>
      <c r="J1171" s="47" t="s">
        <v>638</v>
      </c>
      <c r="K1171" s="46">
        <v>1</v>
      </c>
      <c r="L1171" s="50">
        <v>7217.2</v>
      </c>
      <c r="M1171" s="50">
        <v>175.43</v>
      </c>
      <c r="N1171" s="50">
        <v>7041.77</v>
      </c>
      <c r="O1171" s="14">
        <v>2.9000000000000001E-2</v>
      </c>
      <c r="P1171" s="55">
        <f t="shared" si="56"/>
        <v>261.62349999999998</v>
      </c>
      <c r="Q1171" s="15">
        <f t="shared" si="54"/>
        <v>437.05349999999999</v>
      </c>
      <c r="R1171" s="15">
        <f t="shared" si="55"/>
        <v>6780.1464999999998</v>
      </c>
      <c r="X1171" s="7"/>
    </row>
    <row r="1172" spans="1:24" ht="13.8" x14ac:dyDescent="0.3">
      <c r="A1172" s="46">
        <v>688386736</v>
      </c>
      <c r="B1172" s="47" t="s">
        <v>24</v>
      </c>
      <c r="C1172" s="47" t="s">
        <v>41</v>
      </c>
      <c r="D1172" s="47" t="s">
        <v>516</v>
      </c>
      <c r="E1172" s="47" t="s">
        <v>70</v>
      </c>
      <c r="F1172" s="47" t="s">
        <v>48</v>
      </c>
      <c r="G1172" s="47" t="s">
        <v>47</v>
      </c>
      <c r="H1172" s="46">
        <v>688386736</v>
      </c>
      <c r="I1172" s="48">
        <v>41883</v>
      </c>
      <c r="J1172" s="47" t="s">
        <v>638</v>
      </c>
      <c r="K1172" s="46">
        <v>1</v>
      </c>
      <c r="L1172" s="50">
        <v>-0.01</v>
      </c>
      <c r="M1172" s="50">
        <v>0</v>
      </c>
      <c r="N1172" s="50">
        <v>-0.01</v>
      </c>
      <c r="O1172" s="14">
        <v>2.9000000000000001E-2</v>
      </c>
      <c r="P1172" s="55">
        <f t="shared" si="56"/>
        <v>-3.6249999999999998E-4</v>
      </c>
      <c r="Q1172" s="15">
        <f t="shared" si="54"/>
        <v>-3.6249999999999998E-4</v>
      </c>
      <c r="R1172" s="15">
        <f t="shared" si="55"/>
        <v>-9.6375000000000002E-3</v>
      </c>
      <c r="X1172" s="7"/>
    </row>
    <row r="1173" spans="1:24" ht="13.8" x14ac:dyDescent="0.3">
      <c r="A1173" s="46">
        <v>690463902</v>
      </c>
      <c r="B1173" s="47" t="s">
        <v>24</v>
      </c>
      <c r="C1173" s="47" t="s">
        <v>41</v>
      </c>
      <c r="D1173" s="47" t="s">
        <v>516</v>
      </c>
      <c r="E1173" s="47" t="s">
        <v>70</v>
      </c>
      <c r="F1173" s="47" t="s">
        <v>48</v>
      </c>
      <c r="G1173" s="47" t="s">
        <v>47</v>
      </c>
      <c r="H1173" s="46">
        <v>690463902</v>
      </c>
      <c r="I1173" s="48">
        <v>42217</v>
      </c>
      <c r="J1173" s="47" t="s">
        <v>638</v>
      </c>
      <c r="K1173" s="46">
        <v>2</v>
      </c>
      <c r="L1173" s="50">
        <v>175508.9</v>
      </c>
      <c r="M1173" s="50">
        <v>4266.25</v>
      </c>
      <c r="N1173" s="50">
        <v>171242.65</v>
      </c>
      <c r="O1173" s="14">
        <v>2.9000000000000001E-2</v>
      </c>
      <c r="P1173" s="55">
        <f t="shared" si="56"/>
        <v>6362.1976249999998</v>
      </c>
      <c r="Q1173" s="15">
        <f t="shared" si="54"/>
        <v>10628.447625000001</v>
      </c>
      <c r="R1173" s="15">
        <f t="shared" si="55"/>
        <v>164880.45237499999</v>
      </c>
      <c r="X1173" s="7"/>
    </row>
    <row r="1174" spans="1:24" ht="13.8" x14ac:dyDescent="0.3">
      <c r="A1174" s="46">
        <v>690463929</v>
      </c>
      <c r="B1174" s="47" t="s">
        <v>24</v>
      </c>
      <c r="C1174" s="47" t="s">
        <v>41</v>
      </c>
      <c r="D1174" s="47" t="s">
        <v>516</v>
      </c>
      <c r="E1174" s="47" t="s">
        <v>70</v>
      </c>
      <c r="F1174" s="47" t="s">
        <v>48</v>
      </c>
      <c r="G1174" s="47" t="s">
        <v>47</v>
      </c>
      <c r="H1174" s="46">
        <v>690463929</v>
      </c>
      <c r="I1174" s="48">
        <v>42217</v>
      </c>
      <c r="J1174" s="47" t="s">
        <v>638</v>
      </c>
      <c r="K1174" s="46">
        <v>2</v>
      </c>
      <c r="L1174" s="50">
        <v>2649.79</v>
      </c>
      <c r="M1174" s="50">
        <v>64.41</v>
      </c>
      <c r="N1174" s="50">
        <v>2585.38</v>
      </c>
      <c r="O1174" s="14">
        <v>2.9000000000000001E-2</v>
      </c>
      <c r="P1174" s="55">
        <f t="shared" si="56"/>
        <v>96.054887500000007</v>
      </c>
      <c r="Q1174" s="15">
        <f t="shared" si="54"/>
        <v>160.4648875</v>
      </c>
      <c r="R1174" s="15">
        <f t="shared" si="55"/>
        <v>2489.3251125000002</v>
      </c>
      <c r="X1174" s="7"/>
    </row>
    <row r="1175" spans="1:24" ht="13.8" x14ac:dyDescent="0.3">
      <c r="A1175" s="46">
        <v>692667068</v>
      </c>
      <c r="B1175" s="47" t="s">
        <v>24</v>
      </c>
      <c r="C1175" s="47" t="s">
        <v>41</v>
      </c>
      <c r="D1175" s="47" t="s">
        <v>516</v>
      </c>
      <c r="E1175" s="47" t="s">
        <v>70</v>
      </c>
      <c r="F1175" s="47" t="s">
        <v>48</v>
      </c>
      <c r="G1175" s="47" t="s">
        <v>47</v>
      </c>
      <c r="H1175" s="46">
        <v>692667068</v>
      </c>
      <c r="I1175" s="48">
        <v>42248</v>
      </c>
      <c r="J1175" s="47" t="s">
        <v>638</v>
      </c>
      <c r="K1175" s="46">
        <v>1</v>
      </c>
      <c r="L1175" s="50">
        <v>4066.03</v>
      </c>
      <c r="M1175" s="50">
        <v>98.84</v>
      </c>
      <c r="N1175" s="50">
        <v>3967.19</v>
      </c>
      <c r="O1175" s="14">
        <v>2.9000000000000001E-2</v>
      </c>
      <c r="P1175" s="55">
        <f t="shared" si="56"/>
        <v>147.39358750000002</v>
      </c>
      <c r="Q1175" s="15">
        <f t="shared" si="54"/>
        <v>246.23358750000003</v>
      </c>
      <c r="R1175" s="15">
        <f t="shared" si="55"/>
        <v>3819.7964125000003</v>
      </c>
      <c r="X1175" s="7"/>
    </row>
    <row r="1176" spans="1:24" ht="13.8" x14ac:dyDescent="0.3">
      <c r="A1176" s="46">
        <v>692667071</v>
      </c>
      <c r="B1176" s="47" t="s">
        <v>24</v>
      </c>
      <c r="C1176" s="47" t="s">
        <v>41</v>
      </c>
      <c r="D1176" s="47" t="s">
        <v>516</v>
      </c>
      <c r="E1176" s="47" t="s">
        <v>70</v>
      </c>
      <c r="F1176" s="47" t="s">
        <v>48</v>
      </c>
      <c r="G1176" s="47" t="s">
        <v>47</v>
      </c>
      <c r="H1176" s="46">
        <v>692667071</v>
      </c>
      <c r="I1176" s="48">
        <v>42248</v>
      </c>
      <c r="J1176" s="47" t="s">
        <v>638</v>
      </c>
      <c r="K1176" s="46">
        <v>1</v>
      </c>
      <c r="L1176" s="50">
        <v>4441.1499999999996</v>
      </c>
      <c r="M1176" s="50">
        <v>107.96</v>
      </c>
      <c r="N1176" s="50">
        <v>4333.1899999999996</v>
      </c>
      <c r="O1176" s="14">
        <v>2.9000000000000001E-2</v>
      </c>
      <c r="P1176" s="55">
        <f t="shared" si="56"/>
        <v>160.99168750000001</v>
      </c>
      <c r="Q1176" s="15">
        <f t="shared" si="54"/>
        <v>268.95168749999999</v>
      </c>
      <c r="R1176" s="15">
        <f t="shared" si="55"/>
        <v>4172.1983124999997</v>
      </c>
      <c r="X1176" s="7"/>
    </row>
    <row r="1177" spans="1:24" ht="13.8" x14ac:dyDescent="0.3">
      <c r="A1177" s="46">
        <v>655719700</v>
      </c>
      <c r="B1177" s="47" t="s">
        <v>24</v>
      </c>
      <c r="C1177" s="47" t="s">
        <v>41</v>
      </c>
      <c r="D1177" s="47" t="s">
        <v>516</v>
      </c>
      <c r="E1177" s="47" t="s">
        <v>70</v>
      </c>
      <c r="F1177" s="47" t="s">
        <v>48</v>
      </c>
      <c r="G1177" s="47" t="s">
        <v>465</v>
      </c>
      <c r="H1177" s="46">
        <v>655719700</v>
      </c>
      <c r="I1177" s="48">
        <v>41671</v>
      </c>
      <c r="J1177" s="47" t="s">
        <v>638</v>
      </c>
      <c r="K1177" s="46">
        <v>1</v>
      </c>
      <c r="L1177" s="50">
        <v>10224.92</v>
      </c>
      <c r="M1177" s="50">
        <v>296.52</v>
      </c>
      <c r="N1177" s="50">
        <v>9928.4</v>
      </c>
      <c r="O1177" s="14">
        <v>2.9000000000000001E-2</v>
      </c>
      <c r="P1177" s="55">
        <f t="shared" si="56"/>
        <v>370.65335000000005</v>
      </c>
      <c r="Q1177" s="15">
        <f t="shared" si="54"/>
        <v>667.17335000000003</v>
      </c>
      <c r="R1177" s="15">
        <f t="shared" si="55"/>
        <v>9557.746650000001</v>
      </c>
      <c r="X1177" s="7"/>
    </row>
    <row r="1178" spans="1:24" ht="13.8" x14ac:dyDescent="0.3">
      <c r="A1178" s="46">
        <v>82853668</v>
      </c>
      <c r="B1178" s="47" t="s">
        <v>24</v>
      </c>
      <c r="C1178" s="47" t="s">
        <v>41</v>
      </c>
      <c r="D1178" s="47" t="s">
        <v>516</v>
      </c>
      <c r="E1178" s="47" t="s">
        <v>70</v>
      </c>
      <c r="F1178" s="47" t="s">
        <v>48</v>
      </c>
      <c r="G1178" s="47" t="s">
        <v>449</v>
      </c>
      <c r="H1178" s="46">
        <v>82853668</v>
      </c>
      <c r="I1178" s="48">
        <v>39479</v>
      </c>
      <c r="J1178" s="47" t="s">
        <v>638</v>
      </c>
      <c r="K1178" s="46">
        <v>0</v>
      </c>
      <c r="L1178" s="50">
        <v>0</v>
      </c>
      <c r="M1178" s="50">
        <v>0</v>
      </c>
      <c r="N1178" s="50">
        <v>0</v>
      </c>
      <c r="O1178" s="14">
        <v>2.9000000000000001E-2</v>
      </c>
      <c r="P1178" s="55">
        <f t="shared" si="56"/>
        <v>0</v>
      </c>
      <c r="Q1178" s="15">
        <f t="shared" ref="Q1178:Q1241" si="57">M1178+P1178</f>
        <v>0</v>
      </c>
      <c r="R1178" s="15">
        <f t="shared" ref="R1178:R1241" si="58">L1178-Q1178</f>
        <v>0</v>
      </c>
      <c r="X1178" s="7"/>
    </row>
    <row r="1179" spans="1:24" ht="13.8" x14ac:dyDescent="0.3">
      <c r="A1179" s="46">
        <v>52171</v>
      </c>
      <c r="B1179" s="47" t="s">
        <v>24</v>
      </c>
      <c r="C1179" s="47" t="s">
        <v>41</v>
      </c>
      <c r="D1179" s="47" t="s">
        <v>556</v>
      </c>
      <c r="E1179" s="47" t="s">
        <v>267</v>
      </c>
      <c r="F1179" s="47" t="s">
        <v>48</v>
      </c>
      <c r="G1179" s="47" t="s">
        <v>47</v>
      </c>
      <c r="H1179" s="46">
        <v>52171</v>
      </c>
      <c r="I1179" s="48">
        <v>25750</v>
      </c>
      <c r="J1179" s="47" t="s">
        <v>638</v>
      </c>
      <c r="K1179" s="46">
        <v>0</v>
      </c>
      <c r="L1179" s="50">
        <v>0</v>
      </c>
      <c r="M1179" s="50">
        <v>0</v>
      </c>
      <c r="N1179" s="50">
        <v>0</v>
      </c>
      <c r="O1179" s="14">
        <v>2.9000000000000001E-2</v>
      </c>
      <c r="P1179" s="55">
        <f t="shared" si="56"/>
        <v>0</v>
      </c>
      <c r="Q1179" s="15">
        <f t="shared" si="57"/>
        <v>0</v>
      </c>
      <c r="R1179" s="15">
        <f t="shared" si="58"/>
        <v>0</v>
      </c>
      <c r="X1179" s="7"/>
    </row>
    <row r="1180" spans="1:24" ht="13.8" x14ac:dyDescent="0.3">
      <c r="A1180" s="46">
        <v>52172</v>
      </c>
      <c r="B1180" s="47" t="s">
        <v>24</v>
      </c>
      <c r="C1180" s="47" t="s">
        <v>41</v>
      </c>
      <c r="D1180" s="47" t="s">
        <v>556</v>
      </c>
      <c r="E1180" s="47" t="s">
        <v>267</v>
      </c>
      <c r="F1180" s="47" t="s">
        <v>48</v>
      </c>
      <c r="G1180" s="47" t="s">
        <v>47</v>
      </c>
      <c r="H1180" s="46">
        <v>52172</v>
      </c>
      <c r="I1180" s="48">
        <v>26481</v>
      </c>
      <c r="J1180" s="47" t="s">
        <v>638</v>
      </c>
      <c r="K1180" s="46">
        <v>0</v>
      </c>
      <c r="L1180" s="50">
        <v>0</v>
      </c>
      <c r="M1180" s="50">
        <v>0</v>
      </c>
      <c r="N1180" s="50">
        <v>0</v>
      </c>
      <c r="O1180" s="14">
        <v>2.9000000000000001E-2</v>
      </c>
      <c r="P1180" s="55">
        <f t="shared" si="56"/>
        <v>0</v>
      </c>
      <c r="Q1180" s="15">
        <f t="shared" si="57"/>
        <v>0</v>
      </c>
      <c r="R1180" s="15">
        <f t="shared" si="58"/>
        <v>0</v>
      </c>
      <c r="X1180" s="7"/>
    </row>
    <row r="1181" spans="1:24" ht="13.8" x14ac:dyDescent="0.3">
      <c r="A1181" s="46">
        <v>53228</v>
      </c>
      <c r="B1181" s="47" t="s">
        <v>24</v>
      </c>
      <c r="C1181" s="47" t="s">
        <v>41</v>
      </c>
      <c r="D1181" s="47" t="s">
        <v>557</v>
      </c>
      <c r="E1181" s="47" t="s">
        <v>301</v>
      </c>
      <c r="F1181" s="47" t="s">
        <v>48</v>
      </c>
      <c r="G1181" s="47" t="s">
        <v>47</v>
      </c>
      <c r="H1181" s="46">
        <v>53228</v>
      </c>
      <c r="I1181" s="48">
        <v>25750</v>
      </c>
      <c r="J1181" s="47" t="s">
        <v>638</v>
      </c>
      <c r="K1181" s="46">
        <v>0</v>
      </c>
      <c r="L1181" s="50">
        <v>99090.91</v>
      </c>
      <c r="M1181" s="50">
        <v>99090.91</v>
      </c>
      <c r="N1181" s="50">
        <v>0</v>
      </c>
      <c r="O1181" s="14">
        <v>2.9000000000000001E-2</v>
      </c>
      <c r="P1181" s="55">
        <f t="shared" si="56"/>
        <v>3592.0454875000005</v>
      </c>
      <c r="Q1181" s="15">
        <f t="shared" si="57"/>
        <v>102682.9554875</v>
      </c>
      <c r="R1181" s="15">
        <f t="shared" si="58"/>
        <v>-3592.0454874999996</v>
      </c>
      <c r="X1181" s="7"/>
    </row>
    <row r="1182" spans="1:24" ht="13.8" x14ac:dyDescent="0.3">
      <c r="A1182" s="46">
        <v>53229</v>
      </c>
      <c r="B1182" s="47" t="s">
        <v>24</v>
      </c>
      <c r="C1182" s="47" t="s">
        <v>41</v>
      </c>
      <c r="D1182" s="47" t="s">
        <v>557</v>
      </c>
      <c r="E1182" s="47" t="s">
        <v>301</v>
      </c>
      <c r="F1182" s="47" t="s">
        <v>48</v>
      </c>
      <c r="G1182" s="47" t="s">
        <v>47</v>
      </c>
      <c r="H1182" s="46">
        <v>53229</v>
      </c>
      <c r="I1182" s="48">
        <v>26481</v>
      </c>
      <c r="J1182" s="47" t="s">
        <v>638</v>
      </c>
      <c r="K1182" s="46">
        <v>0</v>
      </c>
      <c r="L1182" s="50">
        <v>113100.87</v>
      </c>
      <c r="M1182" s="50">
        <v>113100.87</v>
      </c>
      <c r="N1182" s="50">
        <v>0</v>
      </c>
      <c r="O1182" s="14">
        <v>2.9000000000000001E-2</v>
      </c>
      <c r="P1182" s="55">
        <f t="shared" si="56"/>
        <v>4099.9065375</v>
      </c>
      <c r="Q1182" s="15">
        <f t="shared" si="57"/>
        <v>117200.7765375</v>
      </c>
      <c r="R1182" s="15">
        <f t="shared" si="58"/>
        <v>-4099.9065375000064</v>
      </c>
      <c r="X1182" s="7"/>
    </row>
    <row r="1183" spans="1:24" ht="13.8" x14ac:dyDescent="0.3">
      <c r="A1183" s="46">
        <v>53240</v>
      </c>
      <c r="B1183" s="47" t="s">
        <v>24</v>
      </c>
      <c r="C1183" s="47" t="s">
        <v>41</v>
      </c>
      <c r="D1183" s="47" t="s">
        <v>557</v>
      </c>
      <c r="E1183" s="47" t="s">
        <v>302</v>
      </c>
      <c r="F1183" s="47" t="s">
        <v>48</v>
      </c>
      <c r="G1183" s="47" t="s">
        <v>47</v>
      </c>
      <c r="H1183" s="46">
        <v>53240</v>
      </c>
      <c r="I1183" s="48">
        <v>25750</v>
      </c>
      <c r="J1183" s="47" t="s">
        <v>638</v>
      </c>
      <c r="K1183" s="46">
        <v>0</v>
      </c>
      <c r="L1183" s="50">
        <v>0</v>
      </c>
      <c r="M1183" s="50">
        <v>0</v>
      </c>
      <c r="N1183" s="50">
        <v>0</v>
      </c>
      <c r="O1183" s="14">
        <v>2.9000000000000001E-2</v>
      </c>
      <c r="P1183" s="55">
        <f t="shared" si="56"/>
        <v>0</v>
      </c>
      <c r="Q1183" s="15">
        <f t="shared" si="57"/>
        <v>0</v>
      </c>
      <c r="R1183" s="15">
        <f t="shared" si="58"/>
        <v>0</v>
      </c>
      <c r="X1183" s="7"/>
    </row>
    <row r="1184" spans="1:24" ht="13.8" x14ac:dyDescent="0.3">
      <c r="A1184" s="46">
        <v>53241</v>
      </c>
      <c r="B1184" s="47" t="s">
        <v>24</v>
      </c>
      <c r="C1184" s="47" t="s">
        <v>41</v>
      </c>
      <c r="D1184" s="47" t="s">
        <v>557</v>
      </c>
      <c r="E1184" s="47" t="s">
        <v>302</v>
      </c>
      <c r="F1184" s="47" t="s">
        <v>48</v>
      </c>
      <c r="G1184" s="47" t="s">
        <v>47</v>
      </c>
      <c r="H1184" s="46">
        <v>53241</v>
      </c>
      <c r="I1184" s="48">
        <v>26481</v>
      </c>
      <c r="J1184" s="47" t="s">
        <v>638</v>
      </c>
      <c r="K1184" s="46">
        <v>0</v>
      </c>
      <c r="L1184" s="50">
        <v>0</v>
      </c>
      <c r="M1184" s="50">
        <v>0</v>
      </c>
      <c r="N1184" s="50">
        <v>0</v>
      </c>
      <c r="O1184" s="14">
        <v>2.9000000000000001E-2</v>
      </c>
      <c r="P1184" s="55">
        <f t="shared" si="56"/>
        <v>0</v>
      </c>
      <c r="Q1184" s="15">
        <f t="shared" si="57"/>
        <v>0</v>
      </c>
      <c r="R1184" s="15">
        <f t="shared" si="58"/>
        <v>0</v>
      </c>
      <c r="X1184" s="7"/>
    </row>
    <row r="1185" spans="1:24" ht="13.8" x14ac:dyDescent="0.3">
      <c r="A1185" s="46">
        <v>50600</v>
      </c>
      <c r="B1185" s="47" t="s">
        <v>24</v>
      </c>
      <c r="C1185" s="47" t="s">
        <v>41</v>
      </c>
      <c r="D1185" s="47" t="s">
        <v>517</v>
      </c>
      <c r="E1185" s="47" t="s">
        <v>22</v>
      </c>
      <c r="F1185" s="47" t="s">
        <v>48</v>
      </c>
      <c r="G1185" s="47" t="s">
        <v>47</v>
      </c>
      <c r="H1185" s="46">
        <v>50600</v>
      </c>
      <c r="I1185" s="48">
        <v>33786</v>
      </c>
      <c r="J1185" s="47" t="s">
        <v>638</v>
      </c>
      <c r="K1185" s="46">
        <v>0</v>
      </c>
      <c r="L1185" s="50">
        <v>0</v>
      </c>
      <c r="M1185" s="50">
        <v>0</v>
      </c>
      <c r="N1185" s="50">
        <v>0</v>
      </c>
      <c r="O1185" s="14">
        <v>2.9000000000000001E-2</v>
      </c>
      <c r="P1185" s="55">
        <f t="shared" si="56"/>
        <v>0</v>
      </c>
      <c r="Q1185" s="15">
        <f t="shared" si="57"/>
        <v>0</v>
      </c>
      <c r="R1185" s="15">
        <f t="shared" si="58"/>
        <v>0</v>
      </c>
      <c r="X1185" s="7"/>
    </row>
    <row r="1186" spans="1:24" ht="13.8" x14ac:dyDescent="0.3">
      <c r="A1186" s="46">
        <v>50590</v>
      </c>
      <c r="B1186" s="47" t="s">
        <v>24</v>
      </c>
      <c r="C1186" s="47" t="s">
        <v>41</v>
      </c>
      <c r="D1186" s="47" t="s">
        <v>517</v>
      </c>
      <c r="E1186" s="47" t="s">
        <v>22</v>
      </c>
      <c r="F1186" s="47" t="s">
        <v>48</v>
      </c>
      <c r="G1186" s="47" t="s">
        <v>47</v>
      </c>
      <c r="H1186" s="46">
        <v>50590</v>
      </c>
      <c r="I1186" s="48">
        <v>25750</v>
      </c>
      <c r="J1186" s="47" t="s">
        <v>638</v>
      </c>
      <c r="K1186" s="46">
        <v>0</v>
      </c>
      <c r="L1186" s="50">
        <v>0</v>
      </c>
      <c r="M1186" s="50">
        <v>0</v>
      </c>
      <c r="N1186" s="50">
        <v>0</v>
      </c>
      <c r="O1186" s="14">
        <v>2.9000000000000001E-2</v>
      </c>
      <c r="P1186" s="55">
        <f t="shared" si="56"/>
        <v>0</v>
      </c>
      <c r="Q1186" s="15">
        <f t="shared" si="57"/>
        <v>0</v>
      </c>
      <c r="R1186" s="15">
        <f t="shared" si="58"/>
        <v>0</v>
      </c>
      <c r="X1186" s="7"/>
    </row>
    <row r="1187" spans="1:24" ht="13.8" x14ac:dyDescent="0.3">
      <c r="A1187" s="46">
        <v>50591</v>
      </c>
      <c r="B1187" s="47" t="s">
        <v>24</v>
      </c>
      <c r="C1187" s="47" t="s">
        <v>41</v>
      </c>
      <c r="D1187" s="47" t="s">
        <v>517</v>
      </c>
      <c r="E1187" s="47" t="s">
        <v>22</v>
      </c>
      <c r="F1187" s="47" t="s">
        <v>48</v>
      </c>
      <c r="G1187" s="47" t="s">
        <v>47</v>
      </c>
      <c r="H1187" s="46">
        <v>50591</v>
      </c>
      <c r="I1187" s="48">
        <v>26481</v>
      </c>
      <c r="J1187" s="47" t="s">
        <v>638</v>
      </c>
      <c r="K1187" s="46">
        <v>0</v>
      </c>
      <c r="L1187" s="50">
        <v>0</v>
      </c>
      <c r="M1187" s="50">
        <v>0</v>
      </c>
      <c r="N1187" s="50">
        <v>0</v>
      </c>
      <c r="O1187" s="14">
        <v>2.9000000000000001E-2</v>
      </c>
      <c r="P1187" s="55">
        <f t="shared" si="56"/>
        <v>0</v>
      </c>
      <c r="Q1187" s="15">
        <f t="shared" si="57"/>
        <v>0</v>
      </c>
      <c r="R1187" s="15">
        <f t="shared" si="58"/>
        <v>0</v>
      </c>
      <c r="X1187" s="7"/>
    </row>
    <row r="1188" spans="1:24" ht="13.8" x14ac:dyDescent="0.3">
      <c r="A1188" s="46">
        <v>50592</v>
      </c>
      <c r="B1188" s="47" t="s">
        <v>24</v>
      </c>
      <c r="C1188" s="47" t="s">
        <v>41</v>
      </c>
      <c r="D1188" s="47" t="s">
        <v>517</v>
      </c>
      <c r="E1188" s="47" t="s">
        <v>22</v>
      </c>
      <c r="F1188" s="47" t="s">
        <v>48</v>
      </c>
      <c r="G1188" s="47" t="s">
        <v>47</v>
      </c>
      <c r="H1188" s="46">
        <v>50592</v>
      </c>
      <c r="I1188" s="48">
        <v>28672</v>
      </c>
      <c r="J1188" s="47" t="s">
        <v>638</v>
      </c>
      <c r="K1188" s="46">
        <v>0</v>
      </c>
      <c r="L1188" s="50">
        <v>0</v>
      </c>
      <c r="M1188" s="50">
        <v>0</v>
      </c>
      <c r="N1188" s="50">
        <v>0</v>
      </c>
      <c r="O1188" s="14">
        <v>2.9000000000000001E-2</v>
      </c>
      <c r="P1188" s="55">
        <f t="shared" si="56"/>
        <v>0</v>
      </c>
      <c r="Q1188" s="15">
        <f t="shared" si="57"/>
        <v>0</v>
      </c>
      <c r="R1188" s="15">
        <f t="shared" si="58"/>
        <v>0</v>
      </c>
      <c r="X1188" s="7"/>
    </row>
    <row r="1189" spans="1:24" ht="13.8" x14ac:dyDescent="0.3">
      <c r="A1189" s="46">
        <v>50593</v>
      </c>
      <c r="B1189" s="47" t="s">
        <v>24</v>
      </c>
      <c r="C1189" s="47" t="s">
        <v>41</v>
      </c>
      <c r="D1189" s="47" t="s">
        <v>517</v>
      </c>
      <c r="E1189" s="47" t="s">
        <v>22</v>
      </c>
      <c r="F1189" s="47" t="s">
        <v>48</v>
      </c>
      <c r="G1189" s="47" t="s">
        <v>47</v>
      </c>
      <c r="H1189" s="46">
        <v>50593</v>
      </c>
      <c r="I1189" s="48">
        <v>29403</v>
      </c>
      <c r="J1189" s="47" t="s">
        <v>638</v>
      </c>
      <c r="K1189" s="46">
        <v>0</v>
      </c>
      <c r="L1189" s="50">
        <v>0</v>
      </c>
      <c r="M1189" s="50">
        <v>0</v>
      </c>
      <c r="N1189" s="50">
        <v>0</v>
      </c>
      <c r="O1189" s="14">
        <v>2.9000000000000001E-2</v>
      </c>
      <c r="P1189" s="55">
        <f t="shared" si="56"/>
        <v>0</v>
      </c>
      <c r="Q1189" s="15">
        <f t="shared" si="57"/>
        <v>0</v>
      </c>
      <c r="R1189" s="15">
        <f t="shared" si="58"/>
        <v>0</v>
      </c>
      <c r="X1189" s="7"/>
    </row>
    <row r="1190" spans="1:24" ht="13.8" x14ac:dyDescent="0.3">
      <c r="A1190" s="46">
        <v>50594</v>
      </c>
      <c r="B1190" s="47" t="s">
        <v>24</v>
      </c>
      <c r="C1190" s="47" t="s">
        <v>41</v>
      </c>
      <c r="D1190" s="47" t="s">
        <v>517</v>
      </c>
      <c r="E1190" s="47" t="s">
        <v>22</v>
      </c>
      <c r="F1190" s="47" t="s">
        <v>48</v>
      </c>
      <c r="G1190" s="47" t="s">
        <v>47</v>
      </c>
      <c r="H1190" s="46">
        <v>50594</v>
      </c>
      <c r="I1190" s="48">
        <v>30498</v>
      </c>
      <c r="J1190" s="47" t="s">
        <v>638</v>
      </c>
      <c r="K1190" s="46">
        <v>0</v>
      </c>
      <c r="L1190" s="50">
        <v>0</v>
      </c>
      <c r="M1190" s="50">
        <v>0</v>
      </c>
      <c r="N1190" s="50">
        <v>0</v>
      </c>
      <c r="O1190" s="14">
        <v>2.9000000000000001E-2</v>
      </c>
      <c r="P1190" s="55">
        <f t="shared" si="56"/>
        <v>0</v>
      </c>
      <c r="Q1190" s="15">
        <f t="shared" si="57"/>
        <v>0</v>
      </c>
      <c r="R1190" s="15">
        <f t="shared" si="58"/>
        <v>0</v>
      </c>
      <c r="X1190" s="7"/>
    </row>
    <row r="1191" spans="1:24" ht="13.8" x14ac:dyDescent="0.3">
      <c r="A1191" s="46">
        <v>50595</v>
      </c>
      <c r="B1191" s="47" t="s">
        <v>24</v>
      </c>
      <c r="C1191" s="47" t="s">
        <v>41</v>
      </c>
      <c r="D1191" s="47" t="s">
        <v>517</v>
      </c>
      <c r="E1191" s="47" t="s">
        <v>22</v>
      </c>
      <c r="F1191" s="47" t="s">
        <v>48</v>
      </c>
      <c r="G1191" s="47" t="s">
        <v>47</v>
      </c>
      <c r="H1191" s="46">
        <v>50595</v>
      </c>
      <c r="I1191" s="48">
        <v>31594</v>
      </c>
      <c r="J1191" s="47" t="s">
        <v>638</v>
      </c>
      <c r="K1191" s="46">
        <v>0</v>
      </c>
      <c r="L1191" s="50">
        <v>0</v>
      </c>
      <c r="M1191" s="50">
        <v>0</v>
      </c>
      <c r="N1191" s="50">
        <v>0</v>
      </c>
      <c r="O1191" s="14">
        <v>2.9000000000000001E-2</v>
      </c>
      <c r="P1191" s="55">
        <f t="shared" si="56"/>
        <v>0</v>
      </c>
      <c r="Q1191" s="15">
        <f t="shared" si="57"/>
        <v>0</v>
      </c>
      <c r="R1191" s="15">
        <f t="shared" si="58"/>
        <v>0</v>
      </c>
      <c r="X1191" s="7"/>
    </row>
    <row r="1192" spans="1:24" ht="13.8" x14ac:dyDescent="0.3">
      <c r="A1192" s="46">
        <v>50596</v>
      </c>
      <c r="B1192" s="47" t="s">
        <v>24</v>
      </c>
      <c r="C1192" s="47" t="s">
        <v>41</v>
      </c>
      <c r="D1192" s="47" t="s">
        <v>517</v>
      </c>
      <c r="E1192" s="47" t="s">
        <v>22</v>
      </c>
      <c r="F1192" s="47" t="s">
        <v>48</v>
      </c>
      <c r="G1192" s="47" t="s">
        <v>47</v>
      </c>
      <c r="H1192" s="46">
        <v>50596</v>
      </c>
      <c r="I1192" s="48">
        <v>31959</v>
      </c>
      <c r="J1192" s="47" t="s">
        <v>638</v>
      </c>
      <c r="K1192" s="46">
        <v>0</v>
      </c>
      <c r="L1192" s="50">
        <v>0</v>
      </c>
      <c r="M1192" s="50">
        <v>0</v>
      </c>
      <c r="N1192" s="50">
        <v>0</v>
      </c>
      <c r="O1192" s="14">
        <v>2.9000000000000001E-2</v>
      </c>
      <c r="P1192" s="55">
        <f t="shared" si="56"/>
        <v>0</v>
      </c>
      <c r="Q1192" s="15">
        <f t="shared" si="57"/>
        <v>0</v>
      </c>
      <c r="R1192" s="15">
        <f t="shared" si="58"/>
        <v>0</v>
      </c>
      <c r="X1192" s="7"/>
    </row>
    <row r="1193" spans="1:24" ht="13.8" x14ac:dyDescent="0.3">
      <c r="A1193" s="46">
        <v>50597</v>
      </c>
      <c r="B1193" s="47" t="s">
        <v>24</v>
      </c>
      <c r="C1193" s="47" t="s">
        <v>41</v>
      </c>
      <c r="D1193" s="47" t="s">
        <v>517</v>
      </c>
      <c r="E1193" s="47" t="s">
        <v>22</v>
      </c>
      <c r="F1193" s="47" t="s">
        <v>48</v>
      </c>
      <c r="G1193" s="47" t="s">
        <v>47</v>
      </c>
      <c r="H1193" s="46">
        <v>50597</v>
      </c>
      <c r="I1193" s="48">
        <v>32325</v>
      </c>
      <c r="J1193" s="47" t="s">
        <v>638</v>
      </c>
      <c r="K1193" s="46">
        <v>0</v>
      </c>
      <c r="L1193" s="50">
        <v>0</v>
      </c>
      <c r="M1193" s="50">
        <v>0</v>
      </c>
      <c r="N1193" s="50">
        <v>0</v>
      </c>
      <c r="O1193" s="14">
        <v>2.9000000000000001E-2</v>
      </c>
      <c r="P1193" s="55">
        <f t="shared" si="56"/>
        <v>0</v>
      </c>
      <c r="Q1193" s="15">
        <f t="shared" si="57"/>
        <v>0</v>
      </c>
      <c r="R1193" s="15">
        <f t="shared" si="58"/>
        <v>0</v>
      </c>
      <c r="X1193" s="7"/>
    </row>
    <row r="1194" spans="1:24" ht="13.8" x14ac:dyDescent="0.3">
      <c r="A1194" s="46">
        <v>50598</v>
      </c>
      <c r="B1194" s="47" t="s">
        <v>24</v>
      </c>
      <c r="C1194" s="47" t="s">
        <v>41</v>
      </c>
      <c r="D1194" s="47" t="s">
        <v>517</v>
      </c>
      <c r="E1194" s="47" t="s">
        <v>22</v>
      </c>
      <c r="F1194" s="47" t="s">
        <v>48</v>
      </c>
      <c r="G1194" s="47" t="s">
        <v>47</v>
      </c>
      <c r="H1194" s="46">
        <v>50598</v>
      </c>
      <c r="I1194" s="48">
        <v>33055</v>
      </c>
      <c r="J1194" s="47" t="s">
        <v>638</v>
      </c>
      <c r="K1194" s="46">
        <v>0</v>
      </c>
      <c r="L1194" s="50">
        <v>0</v>
      </c>
      <c r="M1194" s="50">
        <v>0</v>
      </c>
      <c r="N1194" s="50">
        <v>0</v>
      </c>
      <c r="O1194" s="14">
        <v>2.9000000000000001E-2</v>
      </c>
      <c r="P1194" s="55">
        <f t="shared" si="56"/>
        <v>0</v>
      </c>
      <c r="Q1194" s="15">
        <f t="shared" si="57"/>
        <v>0</v>
      </c>
      <c r="R1194" s="15">
        <f t="shared" si="58"/>
        <v>0</v>
      </c>
      <c r="X1194" s="7"/>
    </row>
    <row r="1195" spans="1:24" ht="13.8" x14ac:dyDescent="0.3">
      <c r="A1195" s="46">
        <v>50599</v>
      </c>
      <c r="B1195" s="47" t="s">
        <v>24</v>
      </c>
      <c r="C1195" s="47" t="s">
        <v>41</v>
      </c>
      <c r="D1195" s="47" t="s">
        <v>517</v>
      </c>
      <c r="E1195" s="47" t="s">
        <v>22</v>
      </c>
      <c r="F1195" s="47" t="s">
        <v>48</v>
      </c>
      <c r="G1195" s="47" t="s">
        <v>47</v>
      </c>
      <c r="H1195" s="46">
        <v>50599</v>
      </c>
      <c r="I1195" s="48">
        <v>33420</v>
      </c>
      <c r="J1195" s="47" t="s">
        <v>638</v>
      </c>
      <c r="K1195" s="46">
        <v>0</v>
      </c>
      <c r="L1195" s="50">
        <v>0</v>
      </c>
      <c r="M1195" s="50">
        <v>0</v>
      </c>
      <c r="N1195" s="50">
        <v>0</v>
      </c>
      <c r="O1195" s="14">
        <v>2.9000000000000001E-2</v>
      </c>
      <c r="P1195" s="55">
        <f t="shared" si="56"/>
        <v>0</v>
      </c>
      <c r="Q1195" s="15">
        <f t="shared" si="57"/>
        <v>0</v>
      </c>
      <c r="R1195" s="15">
        <f t="shared" si="58"/>
        <v>0</v>
      </c>
      <c r="X1195" s="7"/>
    </row>
    <row r="1196" spans="1:24" ht="13.8" x14ac:dyDescent="0.3">
      <c r="A1196" s="46">
        <v>50601</v>
      </c>
      <c r="B1196" s="47" t="s">
        <v>24</v>
      </c>
      <c r="C1196" s="47" t="s">
        <v>41</v>
      </c>
      <c r="D1196" s="47" t="s">
        <v>517</v>
      </c>
      <c r="E1196" s="47" t="s">
        <v>22</v>
      </c>
      <c r="F1196" s="47" t="s">
        <v>48</v>
      </c>
      <c r="G1196" s="47" t="s">
        <v>47</v>
      </c>
      <c r="H1196" s="46">
        <v>50601</v>
      </c>
      <c r="I1196" s="48">
        <v>34151</v>
      </c>
      <c r="J1196" s="47" t="s">
        <v>638</v>
      </c>
      <c r="K1196" s="46">
        <v>0</v>
      </c>
      <c r="L1196" s="50">
        <v>0</v>
      </c>
      <c r="M1196" s="50">
        <v>0</v>
      </c>
      <c r="N1196" s="50">
        <v>0</v>
      </c>
      <c r="O1196" s="14">
        <v>2.9000000000000001E-2</v>
      </c>
      <c r="P1196" s="55">
        <f t="shared" si="56"/>
        <v>0</v>
      </c>
      <c r="Q1196" s="15">
        <f t="shared" si="57"/>
        <v>0</v>
      </c>
      <c r="R1196" s="15">
        <f t="shared" si="58"/>
        <v>0</v>
      </c>
      <c r="X1196" s="7"/>
    </row>
    <row r="1197" spans="1:24" ht="13.8" x14ac:dyDescent="0.3">
      <c r="A1197" s="46">
        <v>50602</v>
      </c>
      <c r="B1197" s="47" t="s">
        <v>24</v>
      </c>
      <c r="C1197" s="47" t="s">
        <v>41</v>
      </c>
      <c r="D1197" s="47" t="s">
        <v>517</v>
      </c>
      <c r="E1197" s="47" t="s">
        <v>22</v>
      </c>
      <c r="F1197" s="47" t="s">
        <v>48</v>
      </c>
      <c r="G1197" s="47" t="s">
        <v>47</v>
      </c>
      <c r="H1197" s="46">
        <v>50602</v>
      </c>
      <c r="I1197" s="48">
        <v>34516</v>
      </c>
      <c r="J1197" s="47" t="s">
        <v>638</v>
      </c>
      <c r="K1197" s="46">
        <v>0</v>
      </c>
      <c r="L1197" s="50">
        <v>0</v>
      </c>
      <c r="M1197" s="50">
        <v>0</v>
      </c>
      <c r="N1197" s="50">
        <v>0</v>
      </c>
      <c r="O1197" s="14">
        <v>2.9000000000000001E-2</v>
      </c>
      <c r="P1197" s="55">
        <f t="shared" si="56"/>
        <v>0</v>
      </c>
      <c r="Q1197" s="15">
        <f t="shared" si="57"/>
        <v>0</v>
      </c>
      <c r="R1197" s="15">
        <f t="shared" si="58"/>
        <v>0</v>
      </c>
      <c r="X1197" s="7"/>
    </row>
    <row r="1198" spans="1:24" ht="13.8" x14ac:dyDescent="0.3">
      <c r="A1198" s="46">
        <v>50603</v>
      </c>
      <c r="B1198" s="47" t="s">
        <v>24</v>
      </c>
      <c r="C1198" s="47" t="s">
        <v>41</v>
      </c>
      <c r="D1198" s="47" t="s">
        <v>517</v>
      </c>
      <c r="E1198" s="47" t="s">
        <v>22</v>
      </c>
      <c r="F1198" s="47" t="s">
        <v>48</v>
      </c>
      <c r="G1198" s="47" t="s">
        <v>47</v>
      </c>
      <c r="H1198" s="46">
        <v>50603</v>
      </c>
      <c r="I1198" s="48">
        <v>34881</v>
      </c>
      <c r="J1198" s="47" t="s">
        <v>638</v>
      </c>
      <c r="K1198" s="46">
        <v>0</v>
      </c>
      <c r="L1198" s="50">
        <v>0</v>
      </c>
      <c r="M1198" s="50">
        <v>0</v>
      </c>
      <c r="N1198" s="50">
        <v>0</v>
      </c>
      <c r="O1198" s="14">
        <v>2.9000000000000001E-2</v>
      </c>
      <c r="P1198" s="55">
        <f t="shared" si="56"/>
        <v>0</v>
      </c>
      <c r="Q1198" s="15">
        <f t="shared" si="57"/>
        <v>0</v>
      </c>
      <c r="R1198" s="15">
        <f t="shared" si="58"/>
        <v>0</v>
      </c>
      <c r="X1198" s="7"/>
    </row>
    <row r="1199" spans="1:24" ht="13.8" x14ac:dyDescent="0.3">
      <c r="A1199" s="46">
        <v>50604</v>
      </c>
      <c r="B1199" s="47" t="s">
        <v>24</v>
      </c>
      <c r="C1199" s="47" t="s">
        <v>41</v>
      </c>
      <c r="D1199" s="47" t="s">
        <v>517</v>
      </c>
      <c r="E1199" s="47" t="s">
        <v>22</v>
      </c>
      <c r="F1199" s="47" t="s">
        <v>48</v>
      </c>
      <c r="G1199" s="47" t="s">
        <v>47</v>
      </c>
      <c r="H1199" s="46">
        <v>50604</v>
      </c>
      <c r="I1199" s="48">
        <v>35247</v>
      </c>
      <c r="J1199" s="47" t="s">
        <v>638</v>
      </c>
      <c r="K1199" s="46">
        <v>0</v>
      </c>
      <c r="L1199" s="50">
        <v>0</v>
      </c>
      <c r="M1199" s="50">
        <v>0</v>
      </c>
      <c r="N1199" s="50">
        <v>0</v>
      </c>
      <c r="O1199" s="14">
        <v>2.9000000000000001E-2</v>
      </c>
      <c r="P1199" s="55">
        <f t="shared" si="56"/>
        <v>0</v>
      </c>
      <c r="Q1199" s="15">
        <f t="shared" si="57"/>
        <v>0</v>
      </c>
      <c r="R1199" s="15">
        <f t="shared" si="58"/>
        <v>0</v>
      </c>
      <c r="X1199" s="7"/>
    </row>
    <row r="1200" spans="1:24" ht="13.8" x14ac:dyDescent="0.3">
      <c r="A1200" s="46">
        <v>50605</v>
      </c>
      <c r="B1200" s="47" t="s">
        <v>24</v>
      </c>
      <c r="C1200" s="47" t="s">
        <v>41</v>
      </c>
      <c r="D1200" s="47" t="s">
        <v>517</v>
      </c>
      <c r="E1200" s="47" t="s">
        <v>22</v>
      </c>
      <c r="F1200" s="47" t="s">
        <v>48</v>
      </c>
      <c r="G1200" s="47" t="s">
        <v>47</v>
      </c>
      <c r="H1200" s="46">
        <v>50605</v>
      </c>
      <c r="I1200" s="48">
        <v>35977</v>
      </c>
      <c r="J1200" s="47" t="s">
        <v>638</v>
      </c>
      <c r="K1200" s="46">
        <v>0</v>
      </c>
      <c r="L1200" s="50">
        <v>0</v>
      </c>
      <c r="M1200" s="50">
        <v>0</v>
      </c>
      <c r="N1200" s="50">
        <v>0</v>
      </c>
      <c r="O1200" s="14">
        <v>2.9000000000000001E-2</v>
      </c>
      <c r="P1200" s="55">
        <f t="shared" si="56"/>
        <v>0</v>
      </c>
      <c r="Q1200" s="15">
        <f t="shared" si="57"/>
        <v>0</v>
      </c>
      <c r="R1200" s="15">
        <f t="shared" si="58"/>
        <v>0</v>
      </c>
      <c r="X1200" s="7"/>
    </row>
    <row r="1201" spans="1:24" ht="13.8" x14ac:dyDescent="0.3">
      <c r="A1201" s="46">
        <v>50606</v>
      </c>
      <c r="B1201" s="47" t="s">
        <v>24</v>
      </c>
      <c r="C1201" s="47" t="s">
        <v>41</v>
      </c>
      <c r="D1201" s="47" t="s">
        <v>517</v>
      </c>
      <c r="E1201" s="47" t="s">
        <v>22</v>
      </c>
      <c r="F1201" s="47" t="s">
        <v>48</v>
      </c>
      <c r="G1201" s="47" t="s">
        <v>47</v>
      </c>
      <c r="H1201" s="46">
        <v>50606</v>
      </c>
      <c r="I1201" s="48">
        <v>36342</v>
      </c>
      <c r="J1201" s="47" t="s">
        <v>638</v>
      </c>
      <c r="K1201" s="46">
        <v>0</v>
      </c>
      <c r="L1201" s="50">
        <v>0</v>
      </c>
      <c r="M1201" s="50">
        <v>0</v>
      </c>
      <c r="N1201" s="50">
        <v>0</v>
      </c>
      <c r="O1201" s="14">
        <v>2.9000000000000001E-2</v>
      </c>
      <c r="P1201" s="55">
        <f t="shared" si="56"/>
        <v>0</v>
      </c>
      <c r="Q1201" s="15">
        <f t="shared" si="57"/>
        <v>0</v>
      </c>
      <c r="R1201" s="15">
        <f t="shared" si="58"/>
        <v>0</v>
      </c>
      <c r="X1201" s="7"/>
    </row>
    <row r="1202" spans="1:24" ht="13.8" x14ac:dyDescent="0.3">
      <c r="A1202" s="46">
        <v>50607</v>
      </c>
      <c r="B1202" s="47" t="s">
        <v>24</v>
      </c>
      <c r="C1202" s="47" t="s">
        <v>41</v>
      </c>
      <c r="D1202" s="47" t="s">
        <v>517</v>
      </c>
      <c r="E1202" s="47" t="s">
        <v>22</v>
      </c>
      <c r="F1202" s="47" t="s">
        <v>48</v>
      </c>
      <c r="G1202" s="47" t="s">
        <v>47</v>
      </c>
      <c r="H1202" s="46">
        <v>50607</v>
      </c>
      <c r="I1202" s="48">
        <v>36708</v>
      </c>
      <c r="J1202" s="47" t="s">
        <v>638</v>
      </c>
      <c r="K1202" s="46">
        <v>0</v>
      </c>
      <c r="L1202" s="50">
        <v>0</v>
      </c>
      <c r="M1202" s="50">
        <v>0</v>
      </c>
      <c r="N1202" s="50">
        <v>0</v>
      </c>
      <c r="O1202" s="14">
        <v>2.9000000000000001E-2</v>
      </c>
      <c r="P1202" s="55">
        <f t="shared" si="56"/>
        <v>0</v>
      </c>
      <c r="Q1202" s="15">
        <f t="shared" si="57"/>
        <v>0</v>
      </c>
      <c r="R1202" s="15">
        <f t="shared" si="58"/>
        <v>0</v>
      </c>
      <c r="X1202" s="7"/>
    </row>
    <row r="1203" spans="1:24" ht="13.8" x14ac:dyDescent="0.3">
      <c r="A1203" s="46">
        <v>50608</v>
      </c>
      <c r="B1203" s="47" t="s">
        <v>24</v>
      </c>
      <c r="C1203" s="47" t="s">
        <v>41</v>
      </c>
      <c r="D1203" s="47" t="s">
        <v>517</v>
      </c>
      <c r="E1203" s="47" t="s">
        <v>22</v>
      </c>
      <c r="F1203" s="47" t="s">
        <v>48</v>
      </c>
      <c r="G1203" s="47" t="s">
        <v>47</v>
      </c>
      <c r="H1203" s="46">
        <v>50608</v>
      </c>
      <c r="I1203" s="48">
        <v>37073</v>
      </c>
      <c r="J1203" s="47" t="s">
        <v>638</v>
      </c>
      <c r="K1203" s="46">
        <v>0</v>
      </c>
      <c r="L1203" s="50">
        <v>0</v>
      </c>
      <c r="M1203" s="50">
        <v>0</v>
      </c>
      <c r="N1203" s="50">
        <v>0</v>
      </c>
      <c r="O1203" s="14">
        <v>2.9000000000000001E-2</v>
      </c>
      <c r="P1203" s="55">
        <f t="shared" si="56"/>
        <v>0</v>
      </c>
      <c r="Q1203" s="15">
        <f t="shared" si="57"/>
        <v>0</v>
      </c>
      <c r="R1203" s="15">
        <f t="shared" si="58"/>
        <v>0</v>
      </c>
      <c r="X1203" s="7"/>
    </row>
    <row r="1204" spans="1:24" ht="13.8" x14ac:dyDescent="0.3">
      <c r="A1204" s="46">
        <v>53115</v>
      </c>
      <c r="B1204" s="47" t="s">
        <v>24</v>
      </c>
      <c r="C1204" s="47" t="s">
        <v>41</v>
      </c>
      <c r="D1204" s="47" t="s">
        <v>558</v>
      </c>
      <c r="E1204" s="47" t="s">
        <v>290</v>
      </c>
      <c r="F1204" s="47" t="s">
        <v>48</v>
      </c>
      <c r="G1204" s="47" t="s">
        <v>47</v>
      </c>
      <c r="H1204" s="46">
        <v>53115</v>
      </c>
      <c r="I1204" s="48">
        <v>25750</v>
      </c>
      <c r="J1204" s="47" t="s">
        <v>638</v>
      </c>
      <c r="K1204" s="46">
        <v>12</v>
      </c>
      <c r="L1204" s="50">
        <v>406073.74</v>
      </c>
      <c r="M1204" s="50">
        <v>406073.74</v>
      </c>
      <c r="N1204" s="50">
        <v>0</v>
      </c>
      <c r="O1204" s="14">
        <v>2.9000000000000001E-2</v>
      </c>
      <c r="P1204" s="55">
        <f t="shared" si="56"/>
        <v>14720.173075000001</v>
      </c>
      <c r="Q1204" s="15">
        <f t="shared" si="57"/>
        <v>420793.91307499999</v>
      </c>
      <c r="R1204" s="15">
        <f t="shared" si="58"/>
        <v>-14720.173074999999</v>
      </c>
      <c r="X1204" s="7"/>
    </row>
    <row r="1205" spans="1:24" ht="13.8" x14ac:dyDescent="0.3">
      <c r="A1205" s="46">
        <v>53116</v>
      </c>
      <c r="B1205" s="47" t="s">
        <v>24</v>
      </c>
      <c r="C1205" s="47" t="s">
        <v>41</v>
      </c>
      <c r="D1205" s="47" t="s">
        <v>558</v>
      </c>
      <c r="E1205" s="47" t="s">
        <v>290</v>
      </c>
      <c r="F1205" s="47" t="s">
        <v>48</v>
      </c>
      <c r="G1205" s="47" t="s">
        <v>47</v>
      </c>
      <c r="H1205" s="46">
        <v>53116</v>
      </c>
      <c r="I1205" s="48">
        <v>26481</v>
      </c>
      <c r="J1205" s="47" t="s">
        <v>638</v>
      </c>
      <c r="K1205" s="46">
        <v>12</v>
      </c>
      <c r="L1205" s="50">
        <v>472196.12</v>
      </c>
      <c r="M1205" s="50">
        <v>472196.12</v>
      </c>
      <c r="N1205" s="50">
        <v>0</v>
      </c>
      <c r="O1205" s="14">
        <v>2.9000000000000001E-2</v>
      </c>
      <c r="P1205" s="55">
        <f t="shared" si="56"/>
        <v>17117.109350000002</v>
      </c>
      <c r="Q1205" s="15">
        <f t="shared" si="57"/>
        <v>489313.22934999998</v>
      </c>
      <c r="R1205" s="15">
        <f t="shared" si="58"/>
        <v>-17117.109349999984</v>
      </c>
      <c r="X1205" s="7"/>
    </row>
    <row r="1206" spans="1:24" ht="13.8" x14ac:dyDescent="0.3">
      <c r="A1206" s="46">
        <v>53074</v>
      </c>
      <c r="B1206" s="47" t="s">
        <v>24</v>
      </c>
      <c r="C1206" s="47" t="s">
        <v>41</v>
      </c>
      <c r="D1206" s="47" t="s">
        <v>558</v>
      </c>
      <c r="E1206" s="47" t="s">
        <v>286</v>
      </c>
      <c r="F1206" s="47" t="s">
        <v>48</v>
      </c>
      <c r="G1206" s="47" t="s">
        <v>47</v>
      </c>
      <c r="H1206" s="46">
        <v>53074</v>
      </c>
      <c r="I1206" s="48">
        <v>25750</v>
      </c>
      <c r="J1206" s="47" t="s">
        <v>638</v>
      </c>
      <c r="K1206" s="46">
        <v>6</v>
      </c>
      <c r="L1206" s="50">
        <v>102393.93</v>
      </c>
      <c r="M1206" s="50">
        <v>102393.93</v>
      </c>
      <c r="N1206" s="50">
        <v>0</v>
      </c>
      <c r="O1206" s="14">
        <v>2.9000000000000001E-2</v>
      </c>
      <c r="P1206" s="55">
        <f t="shared" si="56"/>
        <v>3711.7799625000002</v>
      </c>
      <c r="Q1206" s="15">
        <f t="shared" si="57"/>
        <v>106105.7099625</v>
      </c>
      <c r="R1206" s="15">
        <f t="shared" si="58"/>
        <v>-3711.7799625000043</v>
      </c>
      <c r="X1206" s="7"/>
    </row>
    <row r="1207" spans="1:24" ht="13.8" x14ac:dyDescent="0.3">
      <c r="A1207" s="46">
        <v>53075</v>
      </c>
      <c r="B1207" s="47" t="s">
        <v>24</v>
      </c>
      <c r="C1207" s="47" t="s">
        <v>41</v>
      </c>
      <c r="D1207" s="47" t="s">
        <v>558</v>
      </c>
      <c r="E1207" s="47" t="s">
        <v>286</v>
      </c>
      <c r="F1207" s="47" t="s">
        <v>48</v>
      </c>
      <c r="G1207" s="47" t="s">
        <v>47</v>
      </c>
      <c r="H1207" s="46">
        <v>53075</v>
      </c>
      <c r="I1207" s="48">
        <v>26481</v>
      </c>
      <c r="J1207" s="47" t="s">
        <v>638</v>
      </c>
      <c r="K1207" s="46">
        <v>0</v>
      </c>
      <c r="L1207" s="50">
        <v>118049.03</v>
      </c>
      <c r="M1207" s="50">
        <v>118049.03</v>
      </c>
      <c r="N1207" s="50">
        <v>0</v>
      </c>
      <c r="O1207" s="14">
        <v>2.9000000000000001E-2</v>
      </c>
      <c r="P1207" s="55">
        <f t="shared" si="56"/>
        <v>4279.2773375000006</v>
      </c>
      <c r="Q1207" s="15">
        <f t="shared" si="57"/>
        <v>122328.30733749999</v>
      </c>
      <c r="R1207" s="15">
        <f t="shared" si="58"/>
        <v>-4279.2773374999961</v>
      </c>
      <c r="X1207" s="7"/>
    </row>
    <row r="1208" spans="1:24" ht="13.8" x14ac:dyDescent="0.3">
      <c r="A1208" s="46">
        <v>87446689</v>
      </c>
      <c r="B1208" s="47" t="s">
        <v>24</v>
      </c>
      <c r="C1208" s="47" t="s">
        <v>41</v>
      </c>
      <c r="D1208" s="47" t="s">
        <v>558</v>
      </c>
      <c r="E1208" s="47" t="s">
        <v>455</v>
      </c>
      <c r="F1208" s="47" t="s">
        <v>48</v>
      </c>
      <c r="G1208" s="47" t="s">
        <v>449</v>
      </c>
      <c r="H1208" s="46">
        <v>87446689</v>
      </c>
      <c r="I1208" s="48">
        <v>39479</v>
      </c>
      <c r="J1208" s="47" t="s">
        <v>638</v>
      </c>
      <c r="K1208" s="46">
        <v>1</v>
      </c>
      <c r="L1208" s="50">
        <v>110241.57</v>
      </c>
      <c r="M1208" s="50">
        <v>22929.09</v>
      </c>
      <c r="N1208" s="50">
        <v>87312.48</v>
      </c>
      <c r="O1208" s="14">
        <v>2.9000000000000001E-2</v>
      </c>
      <c r="P1208" s="55">
        <f t="shared" si="56"/>
        <v>3996.2569125000009</v>
      </c>
      <c r="Q1208" s="15">
        <f t="shared" si="57"/>
        <v>26925.346912500001</v>
      </c>
      <c r="R1208" s="15">
        <f t="shared" si="58"/>
        <v>83316.22308750001</v>
      </c>
      <c r="X1208" s="7"/>
    </row>
    <row r="1209" spans="1:24" ht="13.8" x14ac:dyDescent="0.3">
      <c r="A1209" s="46">
        <v>53087</v>
      </c>
      <c r="B1209" s="47" t="s">
        <v>24</v>
      </c>
      <c r="C1209" s="47" t="s">
        <v>41</v>
      </c>
      <c r="D1209" s="47" t="s">
        <v>558</v>
      </c>
      <c r="E1209" s="47" t="s">
        <v>52</v>
      </c>
      <c r="F1209" s="47" t="s">
        <v>48</v>
      </c>
      <c r="G1209" s="47" t="s">
        <v>47</v>
      </c>
      <c r="H1209" s="46">
        <v>53087</v>
      </c>
      <c r="I1209" s="48">
        <v>25750</v>
      </c>
      <c r="J1209" s="47" t="s">
        <v>638</v>
      </c>
      <c r="K1209" s="46">
        <v>0</v>
      </c>
      <c r="L1209" s="50">
        <v>0</v>
      </c>
      <c r="M1209" s="50">
        <v>0</v>
      </c>
      <c r="N1209" s="50">
        <v>0</v>
      </c>
      <c r="O1209" s="14">
        <v>2.9000000000000001E-2</v>
      </c>
      <c r="P1209" s="55">
        <f t="shared" si="56"/>
        <v>0</v>
      </c>
      <c r="Q1209" s="15">
        <f t="shared" si="57"/>
        <v>0</v>
      </c>
      <c r="R1209" s="15">
        <f t="shared" si="58"/>
        <v>0</v>
      </c>
      <c r="X1209" s="7"/>
    </row>
    <row r="1210" spans="1:24" ht="13.8" x14ac:dyDescent="0.3">
      <c r="A1210" s="46">
        <v>53088</v>
      </c>
      <c r="B1210" s="47" t="s">
        <v>24</v>
      </c>
      <c r="C1210" s="47" t="s">
        <v>41</v>
      </c>
      <c r="D1210" s="47" t="s">
        <v>558</v>
      </c>
      <c r="E1210" s="47" t="s">
        <v>52</v>
      </c>
      <c r="F1210" s="47" t="s">
        <v>48</v>
      </c>
      <c r="G1210" s="47" t="s">
        <v>47</v>
      </c>
      <c r="H1210" s="46">
        <v>53088</v>
      </c>
      <c r="I1210" s="48">
        <v>26481</v>
      </c>
      <c r="J1210" s="47" t="s">
        <v>638</v>
      </c>
      <c r="K1210" s="46">
        <v>38</v>
      </c>
      <c r="L1210" s="50">
        <v>266033.02</v>
      </c>
      <c r="M1210" s="50">
        <v>266033.02</v>
      </c>
      <c r="N1210" s="50">
        <v>0</v>
      </c>
      <c r="O1210" s="14">
        <v>2.9000000000000001E-2</v>
      </c>
      <c r="P1210" s="55">
        <f t="shared" si="56"/>
        <v>9643.6969750000026</v>
      </c>
      <c r="Q1210" s="15">
        <f t="shared" si="57"/>
        <v>275676.71697500005</v>
      </c>
      <c r="R1210" s="15">
        <f t="shared" si="58"/>
        <v>-9643.696975000028</v>
      </c>
      <c r="X1210" s="7"/>
    </row>
    <row r="1211" spans="1:24" ht="13.8" x14ac:dyDescent="0.3">
      <c r="A1211" s="46">
        <v>53089</v>
      </c>
      <c r="B1211" s="47" t="s">
        <v>24</v>
      </c>
      <c r="C1211" s="47" t="s">
        <v>41</v>
      </c>
      <c r="D1211" s="47" t="s">
        <v>558</v>
      </c>
      <c r="E1211" s="47" t="s">
        <v>52</v>
      </c>
      <c r="F1211" s="47" t="s">
        <v>48</v>
      </c>
      <c r="G1211" s="47" t="s">
        <v>47</v>
      </c>
      <c r="H1211" s="46">
        <v>53089</v>
      </c>
      <c r="I1211" s="48">
        <v>32325</v>
      </c>
      <c r="J1211" s="47" t="s">
        <v>638</v>
      </c>
      <c r="K1211" s="46">
        <v>3</v>
      </c>
      <c r="L1211" s="50">
        <v>301083.65999999997</v>
      </c>
      <c r="M1211" s="50">
        <v>301083.65999999997</v>
      </c>
      <c r="N1211" s="50">
        <v>0</v>
      </c>
      <c r="O1211" s="14">
        <v>2.9000000000000001E-2</v>
      </c>
      <c r="P1211" s="55">
        <f t="shared" si="56"/>
        <v>10914.282674999999</v>
      </c>
      <c r="Q1211" s="15">
        <f t="shared" si="57"/>
        <v>311997.942675</v>
      </c>
      <c r="R1211" s="15">
        <f t="shared" si="58"/>
        <v>-10914.282675000024</v>
      </c>
      <c r="X1211" s="7"/>
    </row>
    <row r="1212" spans="1:24" ht="13.8" x14ac:dyDescent="0.3">
      <c r="A1212" s="46">
        <v>53090</v>
      </c>
      <c r="B1212" s="47" t="s">
        <v>24</v>
      </c>
      <c r="C1212" s="47" t="s">
        <v>41</v>
      </c>
      <c r="D1212" s="47" t="s">
        <v>558</v>
      </c>
      <c r="E1212" s="47" t="s">
        <v>52</v>
      </c>
      <c r="F1212" s="47" t="s">
        <v>48</v>
      </c>
      <c r="G1212" s="47" t="s">
        <v>47</v>
      </c>
      <c r="H1212" s="46">
        <v>53090</v>
      </c>
      <c r="I1212" s="48">
        <v>33055</v>
      </c>
      <c r="J1212" s="47" t="s">
        <v>638</v>
      </c>
      <c r="K1212" s="46">
        <v>14</v>
      </c>
      <c r="L1212" s="50">
        <v>1421331.07</v>
      </c>
      <c r="M1212" s="50">
        <v>1421331.07</v>
      </c>
      <c r="N1212" s="50">
        <v>0</v>
      </c>
      <c r="O1212" s="14">
        <v>2.9000000000000001E-2</v>
      </c>
      <c r="P1212" s="55">
        <f t="shared" si="56"/>
        <v>51523.251287500003</v>
      </c>
      <c r="Q1212" s="15">
        <f t="shared" si="57"/>
        <v>1472854.3212875</v>
      </c>
      <c r="R1212" s="15">
        <f t="shared" si="58"/>
        <v>-51523.251287499908</v>
      </c>
      <c r="X1212" s="7"/>
    </row>
    <row r="1213" spans="1:24" ht="13.8" x14ac:dyDescent="0.3">
      <c r="A1213" s="46">
        <v>53091</v>
      </c>
      <c r="B1213" s="47" t="s">
        <v>24</v>
      </c>
      <c r="C1213" s="47" t="s">
        <v>41</v>
      </c>
      <c r="D1213" s="47" t="s">
        <v>558</v>
      </c>
      <c r="E1213" s="47" t="s">
        <v>52</v>
      </c>
      <c r="F1213" s="47" t="s">
        <v>48</v>
      </c>
      <c r="G1213" s="47" t="s">
        <v>47</v>
      </c>
      <c r="H1213" s="46">
        <v>53091</v>
      </c>
      <c r="I1213" s="48">
        <v>33420</v>
      </c>
      <c r="J1213" s="47" t="s">
        <v>638</v>
      </c>
      <c r="K1213" s="46">
        <v>2</v>
      </c>
      <c r="L1213" s="50">
        <v>203950.84</v>
      </c>
      <c r="M1213" s="50">
        <v>203950.84</v>
      </c>
      <c r="N1213" s="50">
        <v>0</v>
      </c>
      <c r="O1213" s="14">
        <v>2.9000000000000001E-2</v>
      </c>
      <c r="P1213" s="55">
        <f t="shared" si="56"/>
        <v>7393.2179500000002</v>
      </c>
      <c r="Q1213" s="15">
        <f t="shared" si="57"/>
        <v>211344.05794999999</v>
      </c>
      <c r="R1213" s="15">
        <f t="shared" si="58"/>
        <v>-7393.2179499999911</v>
      </c>
      <c r="X1213" s="7"/>
    </row>
    <row r="1214" spans="1:24" ht="13.8" x14ac:dyDescent="0.3">
      <c r="A1214" s="46">
        <v>53092</v>
      </c>
      <c r="B1214" s="47" t="s">
        <v>24</v>
      </c>
      <c r="C1214" s="47" t="s">
        <v>41</v>
      </c>
      <c r="D1214" s="47" t="s">
        <v>558</v>
      </c>
      <c r="E1214" s="47" t="s">
        <v>52</v>
      </c>
      <c r="F1214" s="47" t="s">
        <v>48</v>
      </c>
      <c r="G1214" s="47" t="s">
        <v>47</v>
      </c>
      <c r="H1214" s="46">
        <v>53092</v>
      </c>
      <c r="I1214" s="48">
        <v>33786</v>
      </c>
      <c r="J1214" s="47" t="s">
        <v>638</v>
      </c>
      <c r="K1214" s="46">
        <v>6</v>
      </c>
      <c r="L1214" s="50">
        <v>673844.67</v>
      </c>
      <c r="M1214" s="50">
        <v>673844.67</v>
      </c>
      <c r="N1214" s="50">
        <v>0</v>
      </c>
      <c r="O1214" s="14">
        <v>2.9000000000000001E-2</v>
      </c>
      <c r="P1214" s="55">
        <f t="shared" si="56"/>
        <v>24426.869287500002</v>
      </c>
      <c r="Q1214" s="15">
        <f t="shared" si="57"/>
        <v>698271.53928750008</v>
      </c>
      <c r="R1214" s="15">
        <f t="shared" si="58"/>
        <v>-24426.869287500042</v>
      </c>
      <c r="X1214" s="7"/>
    </row>
    <row r="1215" spans="1:24" ht="13.8" x14ac:dyDescent="0.3">
      <c r="A1215" s="46">
        <v>53093</v>
      </c>
      <c r="B1215" s="47" t="s">
        <v>24</v>
      </c>
      <c r="C1215" s="47" t="s">
        <v>41</v>
      </c>
      <c r="D1215" s="47" t="s">
        <v>558</v>
      </c>
      <c r="E1215" s="47" t="s">
        <v>52</v>
      </c>
      <c r="F1215" s="47" t="s">
        <v>48</v>
      </c>
      <c r="G1215" s="47" t="s">
        <v>47</v>
      </c>
      <c r="H1215" s="46">
        <v>53093</v>
      </c>
      <c r="I1215" s="48">
        <v>34151</v>
      </c>
      <c r="J1215" s="47" t="s">
        <v>638</v>
      </c>
      <c r="K1215" s="46">
        <v>9</v>
      </c>
      <c r="L1215" s="50">
        <v>871528.65</v>
      </c>
      <c r="M1215" s="50">
        <v>871528.65</v>
      </c>
      <c r="N1215" s="50">
        <v>0</v>
      </c>
      <c r="O1215" s="14">
        <v>2.9000000000000001E-2</v>
      </c>
      <c r="P1215" s="55">
        <f t="shared" si="56"/>
        <v>31592.913562500005</v>
      </c>
      <c r="Q1215" s="15">
        <f t="shared" si="57"/>
        <v>903121.56356250006</v>
      </c>
      <c r="R1215" s="15">
        <f t="shared" si="58"/>
        <v>-31592.913562500034</v>
      </c>
      <c r="X1215" s="7"/>
    </row>
    <row r="1216" spans="1:24" ht="13.8" x14ac:dyDescent="0.3">
      <c r="A1216" s="46">
        <v>53094</v>
      </c>
      <c r="B1216" s="47" t="s">
        <v>24</v>
      </c>
      <c r="C1216" s="47" t="s">
        <v>41</v>
      </c>
      <c r="D1216" s="47" t="s">
        <v>558</v>
      </c>
      <c r="E1216" s="47" t="s">
        <v>52</v>
      </c>
      <c r="F1216" s="47" t="s">
        <v>48</v>
      </c>
      <c r="G1216" s="47" t="s">
        <v>47</v>
      </c>
      <c r="H1216" s="46">
        <v>53094</v>
      </c>
      <c r="I1216" s="48">
        <v>34516</v>
      </c>
      <c r="J1216" s="47" t="s">
        <v>638</v>
      </c>
      <c r="K1216" s="46">
        <v>11</v>
      </c>
      <c r="L1216" s="50">
        <v>819638.86</v>
      </c>
      <c r="M1216" s="50">
        <v>819638.86</v>
      </c>
      <c r="N1216" s="50">
        <v>0</v>
      </c>
      <c r="O1216" s="14">
        <v>2.9000000000000001E-2</v>
      </c>
      <c r="P1216" s="55">
        <f t="shared" si="56"/>
        <v>29711.908674999999</v>
      </c>
      <c r="Q1216" s="15">
        <f t="shared" si="57"/>
        <v>849350.76867499994</v>
      </c>
      <c r="R1216" s="15">
        <f t="shared" si="58"/>
        <v>-29711.908674999955</v>
      </c>
      <c r="X1216" s="7"/>
    </row>
    <row r="1217" spans="1:24" ht="13.8" x14ac:dyDescent="0.3">
      <c r="A1217" s="46">
        <v>53095</v>
      </c>
      <c r="B1217" s="47" t="s">
        <v>24</v>
      </c>
      <c r="C1217" s="47" t="s">
        <v>41</v>
      </c>
      <c r="D1217" s="47" t="s">
        <v>558</v>
      </c>
      <c r="E1217" s="47" t="s">
        <v>52</v>
      </c>
      <c r="F1217" s="47" t="s">
        <v>48</v>
      </c>
      <c r="G1217" s="47" t="s">
        <v>47</v>
      </c>
      <c r="H1217" s="46">
        <v>53095</v>
      </c>
      <c r="I1217" s="48">
        <v>34881</v>
      </c>
      <c r="J1217" s="47" t="s">
        <v>638</v>
      </c>
      <c r="K1217" s="46">
        <v>2</v>
      </c>
      <c r="L1217" s="50">
        <v>166308.98000000001</v>
      </c>
      <c r="M1217" s="50">
        <v>166308.98000000001</v>
      </c>
      <c r="N1217" s="50">
        <v>0</v>
      </c>
      <c r="O1217" s="14">
        <v>2.9000000000000001E-2</v>
      </c>
      <c r="P1217" s="55">
        <f t="shared" si="56"/>
        <v>6028.7005250000011</v>
      </c>
      <c r="Q1217" s="15">
        <f t="shared" si="57"/>
        <v>172337.680525</v>
      </c>
      <c r="R1217" s="15">
        <f t="shared" si="58"/>
        <v>-6028.7005249999929</v>
      </c>
      <c r="X1217" s="7"/>
    </row>
    <row r="1218" spans="1:24" ht="13.8" x14ac:dyDescent="0.3">
      <c r="A1218" s="46">
        <v>53096</v>
      </c>
      <c r="B1218" s="47" t="s">
        <v>24</v>
      </c>
      <c r="C1218" s="47" t="s">
        <v>41</v>
      </c>
      <c r="D1218" s="47" t="s">
        <v>558</v>
      </c>
      <c r="E1218" s="47" t="s">
        <v>52</v>
      </c>
      <c r="F1218" s="47" t="s">
        <v>48</v>
      </c>
      <c r="G1218" s="47" t="s">
        <v>47</v>
      </c>
      <c r="H1218" s="46">
        <v>53096</v>
      </c>
      <c r="I1218" s="48">
        <v>35247</v>
      </c>
      <c r="J1218" s="47" t="s">
        <v>638</v>
      </c>
      <c r="K1218" s="46">
        <v>3</v>
      </c>
      <c r="L1218" s="50">
        <v>119107.71</v>
      </c>
      <c r="M1218" s="50">
        <v>119107.71</v>
      </c>
      <c r="N1218" s="50">
        <v>0</v>
      </c>
      <c r="O1218" s="14">
        <v>2.9000000000000001E-2</v>
      </c>
      <c r="P1218" s="55">
        <f t="shared" si="56"/>
        <v>4317.6544875</v>
      </c>
      <c r="Q1218" s="15">
        <f t="shared" si="57"/>
        <v>123425.3644875</v>
      </c>
      <c r="R1218" s="15">
        <f t="shared" si="58"/>
        <v>-4317.6544874999963</v>
      </c>
      <c r="X1218" s="7"/>
    </row>
    <row r="1219" spans="1:24" ht="13.8" x14ac:dyDescent="0.3">
      <c r="A1219" s="46">
        <v>53097</v>
      </c>
      <c r="B1219" s="47" t="s">
        <v>24</v>
      </c>
      <c r="C1219" s="47" t="s">
        <v>41</v>
      </c>
      <c r="D1219" s="47" t="s">
        <v>558</v>
      </c>
      <c r="E1219" s="47" t="s">
        <v>52</v>
      </c>
      <c r="F1219" s="47" t="s">
        <v>48</v>
      </c>
      <c r="G1219" s="47" t="s">
        <v>47</v>
      </c>
      <c r="H1219" s="46">
        <v>53097</v>
      </c>
      <c r="I1219" s="48">
        <v>35977</v>
      </c>
      <c r="J1219" s="47" t="s">
        <v>638</v>
      </c>
      <c r="K1219" s="46">
        <v>4</v>
      </c>
      <c r="L1219" s="50">
        <v>211511.44</v>
      </c>
      <c r="M1219" s="50">
        <v>211511.44</v>
      </c>
      <c r="N1219" s="50">
        <v>0</v>
      </c>
      <c r="O1219" s="14">
        <v>2.9000000000000001E-2</v>
      </c>
      <c r="P1219" s="55">
        <f t="shared" si="56"/>
        <v>7667.2897000000012</v>
      </c>
      <c r="Q1219" s="15">
        <f t="shared" si="57"/>
        <v>219178.7297</v>
      </c>
      <c r="R1219" s="15">
        <f t="shared" si="58"/>
        <v>-7667.2896999999939</v>
      </c>
      <c r="X1219" s="7"/>
    </row>
    <row r="1220" spans="1:24" ht="13.8" x14ac:dyDescent="0.3">
      <c r="A1220" s="46">
        <v>53098</v>
      </c>
      <c r="B1220" s="47" t="s">
        <v>24</v>
      </c>
      <c r="C1220" s="47" t="s">
        <v>41</v>
      </c>
      <c r="D1220" s="47" t="s">
        <v>558</v>
      </c>
      <c r="E1220" s="47" t="s">
        <v>52</v>
      </c>
      <c r="F1220" s="47" t="s">
        <v>48</v>
      </c>
      <c r="G1220" s="47" t="s">
        <v>47</v>
      </c>
      <c r="H1220" s="46">
        <v>53098</v>
      </c>
      <c r="I1220" s="48">
        <v>36708</v>
      </c>
      <c r="J1220" s="47" t="s">
        <v>638</v>
      </c>
      <c r="K1220" s="46">
        <v>1</v>
      </c>
      <c r="L1220" s="50">
        <v>74607.03</v>
      </c>
      <c r="M1220" s="50">
        <v>73750.83</v>
      </c>
      <c r="N1220" s="50">
        <v>856.2</v>
      </c>
      <c r="O1220" s="14">
        <v>2.9000000000000001E-2</v>
      </c>
      <c r="P1220" s="55">
        <f t="shared" si="56"/>
        <v>2704.5048374999997</v>
      </c>
      <c r="Q1220" s="15">
        <f t="shared" si="57"/>
        <v>76455.334837500006</v>
      </c>
      <c r="R1220" s="15">
        <f t="shared" si="58"/>
        <v>-1848.3048375000071</v>
      </c>
      <c r="X1220" s="7"/>
    </row>
    <row r="1221" spans="1:24" ht="13.8" x14ac:dyDescent="0.3">
      <c r="A1221" s="46">
        <v>15687273</v>
      </c>
      <c r="B1221" s="47" t="s">
        <v>24</v>
      </c>
      <c r="C1221" s="47" t="s">
        <v>41</v>
      </c>
      <c r="D1221" s="47" t="s">
        <v>558</v>
      </c>
      <c r="E1221" s="47" t="s">
        <v>52</v>
      </c>
      <c r="F1221" s="47" t="s">
        <v>48</v>
      </c>
      <c r="G1221" s="47" t="s">
        <v>47</v>
      </c>
      <c r="H1221" s="46">
        <v>15687273</v>
      </c>
      <c r="I1221" s="48">
        <v>37226</v>
      </c>
      <c r="J1221" s="47" t="s">
        <v>638</v>
      </c>
      <c r="K1221" s="46">
        <v>1</v>
      </c>
      <c r="L1221" s="50">
        <v>22427</v>
      </c>
      <c r="M1221" s="50">
        <v>20715.88</v>
      </c>
      <c r="N1221" s="50">
        <v>1711.12</v>
      </c>
      <c r="O1221" s="14">
        <v>2.9000000000000001E-2</v>
      </c>
      <c r="P1221" s="55">
        <f t="shared" ref="P1221:P1284" si="59">L1221*(O1221/12)*15</f>
        <v>812.9787500000001</v>
      </c>
      <c r="Q1221" s="15">
        <f t="shared" si="57"/>
        <v>21528.858749999999</v>
      </c>
      <c r="R1221" s="15">
        <f t="shared" si="58"/>
        <v>898.14125000000058</v>
      </c>
      <c r="X1221" s="7"/>
    </row>
    <row r="1222" spans="1:24" ht="13.8" x14ac:dyDescent="0.3">
      <c r="A1222" s="46">
        <v>44038950</v>
      </c>
      <c r="B1222" s="47" t="s">
        <v>24</v>
      </c>
      <c r="C1222" s="47" t="s">
        <v>41</v>
      </c>
      <c r="D1222" s="47" t="s">
        <v>558</v>
      </c>
      <c r="E1222" s="47" t="s">
        <v>52</v>
      </c>
      <c r="F1222" s="47" t="s">
        <v>48</v>
      </c>
      <c r="G1222" s="47" t="s">
        <v>47</v>
      </c>
      <c r="H1222" s="46">
        <v>44038950</v>
      </c>
      <c r="I1222" s="48">
        <v>38018</v>
      </c>
      <c r="J1222" s="47" t="s">
        <v>638</v>
      </c>
      <c r="K1222" s="46">
        <v>1</v>
      </c>
      <c r="L1222" s="50">
        <v>35570.79</v>
      </c>
      <c r="M1222" s="50">
        <v>25939.599999999999</v>
      </c>
      <c r="N1222" s="50">
        <v>9631.19</v>
      </c>
      <c r="O1222" s="14">
        <v>2.9000000000000001E-2</v>
      </c>
      <c r="P1222" s="55">
        <f t="shared" si="59"/>
        <v>1289.4411375</v>
      </c>
      <c r="Q1222" s="15">
        <f t="shared" si="57"/>
        <v>27229.041137499997</v>
      </c>
      <c r="R1222" s="15">
        <f t="shared" si="58"/>
        <v>8341.7488625000042</v>
      </c>
      <c r="X1222" s="7"/>
    </row>
    <row r="1223" spans="1:24" ht="13.8" x14ac:dyDescent="0.3">
      <c r="A1223" s="46">
        <v>52012432</v>
      </c>
      <c r="B1223" s="47" t="s">
        <v>24</v>
      </c>
      <c r="C1223" s="47" t="s">
        <v>41</v>
      </c>
      <c r="D1223" s="47" t="s">
        <v>558</v>
      </c>
      <c r="E1223" s="47" t="s">
        <v>52</v>
      </c>
      <c r="F1223" s="47" t="s">
        <v>48</v>
      </c>
      <c r="G1223" s="47" t="s">
        <v>47</v>
      </c>
      <c r="H1223" s="46">
        <v>52012432</v>
      </c>
      <c r="I1223" s="48">
        <v>38353</v>
      </c>
      <c r="J1223" s="47" t="s">
        <v>638</v>
      </c>
      <c r="K1223" s="46">
        <v>1</v>
      </c>
      <c r="L1223" s="50">
        <v>81886.649999999994</v>
      </c>
      <c r="M1223" s="50">
        <v>54406.94</v>
      </c>
      <c r="N1223" s="50">
        <v>27479.71</v>
      </c>
      <c r="O1223" s="14">
        <v>2.9000000000000001E-2</v>
      </c>
      <c r="P1223" s="55">
        <f t="shared" si="59"/>
        <v>2968.3910625000003</v>
      </c>
      <c r="Q1223" s="15">
        <f t="shared" si="57"/>
        <v>57375.331062500001</v>
      </c>
      <c r="R1223" s="15">
        <f t="shared" si="58"/>
        <v>24511.318937499993</v>
      </c>
      <c r="X1223" s="7"/>
    </row>
    <row r="1224" spans="1:24" ht="13.8" x14ac:dyDescent="0.3">
      <c r="A1224" s="46">
        <v>53081</v>
      </c>
      <c r="B1224" s="47" t="s">
        <v>24</v>
      </c>
      <c r="C1224" s="47" t="s">
        <v>41</v>
      </c>
      <c r="D1224" s="47" t="s">
        <v>558</v>
      </c>
      <c r="E1224" s="47" t="s">
        <v>287</v>
      </c>
      <c r="F1224" s="47" t="s">
        <v>48</v>
      </c>
      <c r="G1224" s="47" t="s">
        <v>47</v>
      </c>
      <c r="H1224" s="46">
        <v>53081</v>
      </c>
      <c r="I1224" s="48">
        <v>25750</v>
      </c>
      <c r="J1224" s="47" t="s">
        <v>638</v>
      </c>
      <c r="K1224" s="46">
        <v>6</v>
      </c>
      <c r="L1224" s="50">
        <v>102393.93</v>
      </c>
      <c r="M1224" s="50">
        <v>102393.93</v>
      </c>
      <c r="N1224" s="50">
        <v>0</v>
      </c>
      <c r="O1224" s="14">
        <v>2.9000000000000001E-2</v>
      </c>
      <c r="P1224" s="55">
        <f t="shared" si="59"/>
        <v>3711.7799625000002</v>
      </c>
      <c r="Q1224" s="15">
        <f t="shared" si="57"/>
        <v>106105.7099625</v>
      </c>
      <c r="R1224" s="15">
        <f t="shared" si="58"/>
        <v>-3711.7799625000043</v>
      </c>
      <c r="X1224" s="7"/>
    </row>
    <row r="1225" spans="1:24" ht="13.8" x14ac:dyDescent="0.3">
      <c r="A1225" s="46">
        <v>53082</v>
      </c>
      <c r="B1225" s="47" t="s">
        <v>24</v>
      </c>
      <c r="C1225" s="47" t="s">
        <v>41</v>
      </c>
      <c r="D1225" s="47" t="s">
        <v>558</v>
      </c>
      <c r="E1225" s="47" t="s">
        <v>287</v>
      </c>
      <c r="F1225" s="47" t="s">
        <v>48</v>
      </c>
      <c r="G1225" s="47" t="s">
        <v>47</v>
      </c>
      <c r="H1225" s="46">
        <v>53082</v>
      </c>
      <c r="I1225" s="48">
        <v>26481</v>
      </c>
      <c r="J1225" s="47" t="s">
        <v>638</v>
      </c>
      <c r="K1225" s="46">
        <v>0</v>
      </c>
      <c r="L1225" s="50">
        <v>118049.03</v>
      </c>
      <c r="M1225" s="50">
        <v>118049.03</v>
      </c>
      <c r="N1225" s="50">
        <v>0</v>
      </c>
      <c r="O1225" s="14">
        <v>2.9000000000000001E-2</v>
      </c>
      <c r="P1225" s="55">
        <f t="shared" si="59"/>
        <v>4279.2773375000006</v>
      </c>
      <c r="Q1225" s="15">
        <f t="shared" si="57"/>
        <v>122328.30733749999</v>
      </c>
      <c r="R1225" s="15">
        <f t="shared" si="58"/>
        <v>-4279.2773374999961</v>
      </c>
      <c r="X1225" s="7"/>
    </row>
    <row r="1226" spans="1:24" ht="13.8" x14ac:dyDescent="0.3">
      <c r="A1226" s="46">
        <v>53041</v>
      </c>
      <c r="B1226" s="47" t="s">
        <v>24</v>
      </c>
      <c r="C1226" s="47" t="s">
        <v>41</v>
      </c>
      <c r="D1226" s="47" t="s">
        <v>559</v>
      </c>
      <c r="E1226" s="47" t="s">
        <v>282</v>
      </c>
      <c r="F1226" s="47" t="s">
        <v>48</v>
      </c>
      <c r="G1226" s="47" t="s">
        <v>47</v>
      </c>
      <c r="H1226" s="46">
        <v>53041</v>
      </c>
      <c r="I1226" s="48">
        <v>28672</v>
      </c>
      <c r="J1226" s="47" t="s">
        <v>638</v>
      </c>
      <c r="K1226" s="46">
        <v>24</v>
      </c>
      <c r="L1226" s="50">
        <v>114018.47</v>
      </c>
      <c r="M1226" s="50">
        <v>114018.47</v>
      </c>
      <c r="N1226" s="50">
        <v>0</v>
      </c>
      <c r="O1226" s="14">
        <v>2.9000000000000001E-2</v>
      </c>
      <c r="P1226" s="55">
        <f t="shared" si="59"/>
        <v>4133.1695374999999</v>
      </c>
      <c r="Q1226" s="15">
        <f t="shared" si="57"/>
        <v>118151.6395375</v>
      </c>
      <c r="R1226" s="15">
        <f t="shared" si="58"/>
        <v>-4133.1695374999981</v>
      </c>
      <c r="X1226" s="7"/>
    </row>
    <row r="1227" spans="1:24" ht="13.8" x14ac:dyDescent="0.3">
      <c r="A1227" s="46">
        <v>53020</v>
      </c>
      <c r="B1227" s="47" t="s">
        <v>24</v>
      </c>
      <c r="C1227" s="47" t="s">
        <v>41</v>
      </c>
      <c r="D1227" s="47" t="s">
        <v>559</v>
      </c>
      <c r="E1227" s="47" t="s">
        <v>280</v>
      </c>
      <c r="F1227" s="47" t="s">
        <v>48</v>
      </c>
      <c r="G1227" s="47" t="s">
        <v>47</v>
      </c>
      <c r="H1227" s="46">
        <v>53020</v>
      </c>
      <c r="I1227" s="48">
        <v>25750</v>
      </c>
      <c r="J1227" s="47" t="s">
        <v>638</v>
      </c>
      <c r="K1227" s="46">
        <v>0</v>
      </c>
      <c r="L1227" s="50">
        <v>0</v>
      </c>
      <c r="M1227" s="50">
        <v>0</v>
      </c>
      <c r="N1227" s="50">
        <v>0</v>
      </c>
      <c r="O1227" s="14">
        <v>2.9000000000000001E-2</v>
      </c>
      <c r="P1227" s="55">
        <f t="shared" si="59"/>
        <v>0</v>
      </c>
      <c r="Q1227" s="15">
        <f t="shared" si="57"/>
        <v>0</v>
      </c>
      <c r="R1227" s="15">
        <f t="shared" si="58"/>
        <v>0</v>
      </c>
      <c r="X1227" s="7"/>
    </row>
    <row r="1228" spans="1:24" ht="13.8" x14ac:dyDescent="0.3">
      <c r="A1228" s="46">
        <v>53021</v>
      </c>
      <c r="B1228" s="47" t="s">
        <v>24</v>
      </c>
      <c r="C1228" s="47" t="s">
        <v>41</v>
      </c>
      <c r="D1228" s="47" t="s">
        <v>559</v>
      </c>
      <c r="E1228" s="47" t="s">
        <v>280</v>
      </c>
      <c r="F1228" s="47" t="s">
        <v>48</v>
      </c>
      <c r="G1228" s="47" t="s">
        <v>47</v>
      </c>
      <c r="H1228" s="46">
        <v>53021</v>
      </c>
      <c r="I1228" s="48">
        <v>26481</v>
      </c>
      <c r="J1228" s="47" t="s">
        <v>638</v>
      </c>
      <c r="K1228" s="46">
        <v>0</v>
      </c>
      <c r="L1228" s="50">
        <v>0</v>
      </c>
      <c r="M1228" s="50">
        <v>0</v>
      </c>
      <c r="N1228" s="50">
        <v>0</v>
      </c>
      <c r="O1228" s="14">
        <v>2.9000000000000001E-2</v>
      </c>
      <c r="P1228" s="55">
        <f t="shared" si="59"/>
        <v>0</v>
      </c>
      <c r="Q1228" s="15">
        <f t="shared" si="57"/>
        <v>0</v>
      </c>
      <c r="R1228" s="15">
        <f t="shared" si="58"/>
        <v>0</v>
      </c>
      <c r="X1228" s="7"/>
    </row>
    <row r="1229" spans="1:24" ht="13.8" x14ac:dyDescent="0.3">
      <c r="A1229" s="46">
        <v>53022</v>
      </c>
      <c r="B1229" s="47" t="s">
        <v>24</v>
      </c>
      <c r="C1229" s="47" t="s">
        <v>41</v>
      </c>
      <c r="D1229" s="47" t="s">
        <v>559</v>
      </c>
      <c r="E1229" s="47" t="s">
        <v>280</v>
      </c>
      <c r="F1229" s="47" t="s">
        <v>48</v>
      </c>
      <c r="G1229" s="47" t="s">
        <v>47</v>
      </c>
      <c r="H1229" s="46">
        <v>53022</v>
      </c>
      <c r="I1229" s="48">
        <v>33420</v>
      </c>
      <c r="J1229" s="47" t="s">
        <v>638</v>
      </c>
      <c r="K1229" s="46">
        <v>0</v>
      </c>
      <c r="L1229" s="50">
        <v>0</v>
      </c>
      <c r="M1229" s="50">
        <v>0</v>
      </c>
      <c r="N1229" s="50">
        <v>0</v>
      </c>
      <c r="O1229" s="14">
        <v>2.9000000000000001E-2</v>
      </c>
      <c r="P1229" s="55">
        <f t="shared" si="59"/>
        <v>0</v>
      </c>
      <c r="Q1229" s="15">
        <f t="shared" si="57"/>
        <v>0</v>
      </c>
      <c r="R1229" s="15">
        <f t="shared" si="58"/>
        <v>0</v>
      </c>
      <c r="X1229" s="7"/>
    </row>
    <row r="1230" spans="1:24" ht="13.8" x14ac:dyDescent="0.3">
      <c r="A1230" s="46">
        <v>53023</v>
      </c>
      <c r="B1230" s="47" t="s">
        <v>24</v>
      </c>
      <c r="C1230" s="47" t="s">
        <v>41</v>
      </c>
      <c r="D1230" s="47" t="s">
        <v>559</v>
      </c>
      <c r="E1230" s="47" t="s">
        <v>280</v>
      </c>
      <c r="F1230" s="47" t="s">
        <v>48</v>
      </c>
      <c r="G1230" s="47" t="s">
        <v>47</v>
      </c>
      <c r="H1230" s="46">
        <v>53023</v>
      </c>
      <c r="I1230" s="48">
        <v>33786</v>
      </c>
      <c r="J1230" s="47" t="s">
        <v>638</v>
      </c>
      <c r="K1230" s="46">
        <v>0</v>
      </c>
      <c r="L1230" s="50">
        <v>0</v>
      </c>
      <c r="M1230" s="50">
        <v>0</v>
      </c>
      <c r="N1230" s="50">
        <v>0</v>
      </c>
      <c r="O1230" s="14">
        <v>2.9000000000000001E-2</v>
      </c>
      <c r="P1230" s="55">
        <f t="shared" si="59"/>
        <v>0</v>
      </c>
      <c r="Q1230" s="15">
        <f t="shared" si="57"/>
        <v>0</v>
      </c>
      <c r="R1230" s="15">
        <f t="shared" si="58"/>
        <v>0</v>
      </c>
      <c r="X1230" s="7"/>
    </row>
    <row r="1231" spans="1:24" ht="13.8" x14ac:dyDescent="0.3">
      <c r="A1231" s="46">
        <v>53024</v>
      </c>
      <c r="B1231" s="47" t="s">
        <v>24</v>
      </c>
      <c r="C1231" s="47" t="s">
        <v>41</v>
      </c>
      <c r="D1231" s="47" t="s">
        <v>559</v>
      </c>
      <c r="E1231" s="47" t="s">
        <v>280</v>
      </c>
      <c r="F1231" s="47" t="s">
        <v>48</v>
      </c>
      <c r="G1231" s="47" t="s">
        <v>47</v>
      </c>
      <c r="H1231" s="46">
        <v>53024</v>
      </c>
      <c r="I1231" s="48">
        <v>34151</v>
      </c>
      <c r="J1231" s="47" t="s">
        <v>638</v>
      </c>
      <c r="K1231" s="46">
        <v>0</v>
      </c>
      <c r="L1231" s="50">
        <v>0</v>
      </c>
      <c r="M1231" s="50">
        <v>0</v>
      </c>
      <c r="N1231" s="50">
        <v>0</v>
      </c>
      <c r="O1231" s="14">
        <v>2.9000000000000001E-2</v>
      </c>
      <c r="P1231" s="55">
        <f t="shared" si="59"/>
        <v>0</v>
      </c>
      <c r="Q1231" s="15">
        <f t="shared" si="57"/>
        <v>0</v>
      </c>
      <c r="R1231" s="15">
        <f t="shared" si="58"/>
        <v>0</v>
      </c>
      <c r="X1231" s="7"/>
    </row>
    <row r="1232" spans="1:24" ht="13.8" x14ac:dyDescent="0.3">
      <c r="A1232" s="46">
        <v>53025</v>
      </c>
      <c r="B1232" s="47" t="s">
        <v>24</v>
      </c>
      <c r="C1232" s="47" t="s">
        <v>41</v>
      </c>
      <c r="D1232" s="47" t="s">
        <v>559</v>
      </c>
      <c r="E1232" s="47" t="s">
        <v>280</v>
      </c>
      <c r="F1232" s="47" t="s">
        <v>48</v>
      </c>
      <c r="G1232" s="47" t="s">
        <v>47</v>
      </c>
      <c r="H1232" s="46">
        <v>53025</v>
      </c>
      <c r="I1232" s="48">
        <v>34516</v>
      </c>
      <c r="J1232" s="47" t="s">
        <v>638</v>
      </c>
      <c r="K1232" s="46">
        <v>1</v>
      </c>
      <c r="L1232" s="50">
        <v>23307.05</v>
      </c>
      <c r="M1232" s="50">
        <v>23307.05</v>
      </c>
      <c r="N1232" s="50">
        <v>0</v>
      </c>
      <c r="O1232" s="14">
        <v>2.9000000000000001E-2</v>
      </c>
      <c r="P1232" s="55">
        <f t="shared" si="59"/>
        <v>844.88056250000011</v>
      </c>
      <c r="Q1232" s="15">
        <f t="shared" si="57"/>
        <v>24151.930562499998</v>
      </c>
      <c r="R1232" s="15">
        <f t="shared" si="58"/>
        <v>-844.88056249999863</v>
      </c>
      <c r="X1232" s="7"/>
    </row>
    <row r="1233" spans="1:24" ht="13.8" x14ac:dyDescent="0.3">
      <c r="A1233" s="46">
        <v>53026</v>
      </c>
      <c r="B1233" s="47" t="s">
        <v>24</v>
      </c>
      <c r="C1233" s="47" t="s">
        <v>41</v>
      </c>
      <c r="D1233" s="47" t="s">
        <v>559</v>
      </c>
      <c r="E1233" s="47" t="s">
        <v>280</v>
      </c>
      <c r="F1233" s="47" t="s">
        <v>48</v>
      </c>
      <c r="G1233" s="47" t="s">
        <v>47</v>
      </c>
      <c r="H1233" s="46">
        <v>53026</v>
      </c>
      <c r="I1233" s="48">
        <v>35977</v>
      </c>
      <c r="J1233" s="47" t="s">
        <v>638</v>
      </c>
      <c r="K1233" s="46">
        <v>2</v>
      </c>
      <c r="L1233" s="50">
        <v>28474.720000000001</v>
      </c>
      <c r="M1233" s="50">
        <v>28474.720000000001</v>
      </c>
      <c r="N1233" s="50">
        <v>0</v>
      </c>
      <c r="O1233" s="14">
        <v>2.9000000000000001E-2</v>
      </c>
      <c r="P1233" s="55">
        <f t="shared" si="59"/>
        <v>1032.2085999999999</v>
      </c>
      <c r="Q1233" s="15">
        <f t="shared" si="57"/>
        <v>29506.928599999999</v>
      </c>
      <c r="R1233" s="15">
        <f t="shared" si="58"/>
        <v>-1032.2085999999981</v>
      </c>
      <c r="X1233" s="7"/>
    </row>
    <row r="1234" spans="1:24" ht="13.8" x14ac:dyDescent="0.3">
      <c r="A1234" s="46">
        <v>53027</v>
      </c>
      <c r="B1234" s="47" t="s">
        <v>24</v>
      </c>
      <c r="C1234" s="47" t="s">
        <v>41</v>
      </c>
      <c r="D1234" s="47" t="s">
        <v>559</v>
      </c>
      <c r="E1234" s="47" t="s">
        <v>280</v>
      </c>
      <c r="F1234" s="47" t="s">
        <v>48</v>
      </c>
      <c r="G1234" s="47" t="s">
        <v>47</v>
      </c>
      <c r="H1234" s="46">
        <v>53027</v>
      </c>
      <c r="I1234" s="48">
        <v>37073</v>
      </c>
      <c r="J1234" s="47" t="s">
        <v>638</v>
      </c>
      <c r="K1234" s="46">
        <v>6</v>
      </c>
      <c r="L1234" s="50">
        <v>143371.31</v>
      </c>
      <c r="M1234" s="50">
        <v>132432.45000000001</v>
      </c>
      <c r="N1234" s="50">
        <v>10938.86</v>
      </c>
      <c r="O1234" s="14">
        <v>2.9000000000000001E-2</v>
      </c>
      <c r="P1234" s="55">
        <f t="shared" si="59"/>
        <v>5197.2099874999994</v>
      </c>
      <c r="Q1234" s="15">
        <f t="shared" si="57"/>
        <v>137629.65998750002</v>
      </c>
      <c r="R1234" s="15">
        <f t="shared" si="58"/>
        <v>5741.6500124999729</v>
      </c>
      <c r="X1234" s="7"/>
    </row>
    <row r="1235" spans="1:24" ht="13.8" x14ac:dyDescent="0.3">
      <c r="A1235" s="46">
        <v>44038854</v>
      </c>
      <c r="B1235" s="47" t="s">
        <v>24</v>
      </c>
      <c r="C1235" s="47" t="s">
        <v>41</v>
      </c>
      <c r="D1235" s="47" t="s">
        <v>559</v>
      </c>
      <c r="E1235" s="47" t="s">
        <v>280</v>
      </c>
      <c r="F1235" s="47" t="s">
        <v>48</v>
      </c>
      <c r="G1235" s="47" t="s">
        <v>47</v>
      </c>
      <c r="H1235" s="46">
        <v>44038854</v>
      </c>
      <c r="I1235" s="48">
        <v>38261</v>
      </c>
      <c r="J1235" s="47" t="s">
        <v>638</v>
      </c>
      <c r="K1235" s="46">
        <v>8</v>
      </c>
      <c r="L1235" s="50">
        <v>300816.19</v>
      </c>
      <c r="M1235" s="50">
        <v>219366.86</v>
      </c>
      <c r="N1235" s="50">
        <v>81449.33</v>
      </c>
      <c r="O1235" s="14">
        <v>2.9000000000000001E-2</v>
      </c>
      <c r="P1235" s="55">
        <f t="shared" si="59"/>
        <v>10904.5868875</v>
      </c>
      <c r="Q1235" s="15">
        <f t="shared" si="57"/>
        <v>230271.44688749997</v>
      </c>
      <c r="R1235" s="15">
        <f t="shared" si="58"/>
        <v>70544.743112500029</v>
      </c>
      <c r="X1235" s="7"/>
    </row>
    <row r="1236" spans="1:24" ht="13.8" x14ac:dyDescent="0.3">
      <c r="A1236" s="46">
        <v>82541232</v>
      </c>
      <c r="B1236" s="47" t="s">
        <v>24</v>
      </c>
      <c r="C1236" s="47" t="s">
        <v>41</v>
      </c>
      <c r="D1236" s="47" t="s">
        <v>559</v>
      </c>
      <c r="E1236" s="47" t="s">
        <v>280</v>
      </c>
      <c r="F1236" s="47" t="s">
        <v>48</v>
      </c>
      <c r="G1236" s="47" t="s">
        <v>47</v>
      </c>
      <c r="H1236" s="46">
        <v>82541232</v>
      </c>
      <c r="I1236" s="48">
        <v>39083</v>
      </c>
      <c r="J1236" s="47" t="s">
        <v>638</v>
      </c>
      <c r="K1236" s="46">
        <v>4</v>
      </c>
      <c r="L1236" s="50">
        <v>156149.91</v>
      </c>
      <c r="M1236" s="50">
        <v>83505.100000000006</v>
      </c>
      <c r="N1236" s="50">
        <v>72644.81</v>
      </c>
      <c r="O1236" s="14">
        <v>2.9000000000000001E-2</v>
      </c>
      <c r="P1236" s="55">
        <f t="shared" si="59"/>
        <v>5660.4342375000006</v>
      </c>
      <c r="Q1236" s="15">
        <f t="shared" si="57"/>
        <v>89165.534237500004</v>
      </c>
      <c r="R1236" s="15">
        <f t="shared" si="58"/>
        <v>66984.3757625</v>
      </c>
      <c r="X1236" s="7"/>
    </row>
    <row r="1237" spans="1:24" ht="13.8" x14ac:dyDescent="0.3">
      <c r="A1237" s="46">
        <v>87425050</v>
      </c>
      <c r="B1237" s="47" t="s">
        <v>24</v>
      </c>
      <c r="C1237" s="47" t="s">
        <v>41</v>
      </c>
      <c r="D1237" s="47" t="s">
        <v>559</v>
      </c>
      <c r="E1237" s="47" t="s">
        <v>280</v>
      </c>
      <c r="F1237" s="47" t="s">
        <v>48</v>
      </c>
      <c r="G1237" s="47" t="s">
        <v>47</v>
      </c>
      <c r="H1237" s="46">
        <v>87425050</v>
      </c>
      <c r="I1237" s="48">
        <v>39448</v>
      </c>
      <c r="J1237" s="47" t="s">
        <v>638</v>
      </c>
      <c r="K1237" s="46">
        <v>4</v>
      </c>
      <c r="L1237" s="50">
        <v>187830.49</v>
      </c>
      <c r="M1237" s="50">
        <v>88271.679999999993</v>
      </c>
      <c r="N1237" s="50">
        <v>99558.81</v>
      </c>
      <c r="O1237" s="14">
        <v>2.9000000000000001E-2</v>
      </c>
      <c r="P1237" s="55">
        <f t="shared" si="59"/>
        <v>6808.8552624999993</v>
      </c>
      <c r="Q1237" s="15">
        <f t="shared" si="57"/>
        <v>95080.535262499994</v>
      </c>
      <c r="R1237" s="15">
        <f t="shared" si="58"/>
        <v>92749.954737499997</v>
      </c>
      <c r="X1237" s="7"/>
    </row>
    <row r="1238" spans="1:24" ht="13.8" x14ac:dyDescent="0.3">
      <c r="A1238" s="46">
        <v>94656613</v>
      </c>
      <c r="B1238" s="47" t="s">
        <v>24</v>
      </c>
      <c r="C1238" s="47" t="s">
        <v>41</v>
      </c>
      <c r="D1238" s="47" t="s">
        <v>559</v>
      </c>
      <c r="E1238" s="47" t="s">
        <v>280</v>
      </c>
      <c r="F1238" s="47" t="s">
        <v>48</v>
      </c>
      <c r="G1238" s="47" t="s">
        <v>47</v>
      </c>
      <c r="H1238" s="46">
        <v>94656613</v>
      </c>
      <c r="I1238" s="48">
        <v>39783</v>
      </c>
      <c r="J1238" s="47" t="s">
        <v>638</v>
      </c>
      <c r="K1238" s="46">
        <v>2</v>
      </c>
      <c r="L1238" s="50">
        <v>104810.72</v>
      </c>
      <c r="M1238" s="50">
        <v>49256.21</v>
      </c>
      <c r="N1238" s="50">
        <v>55554.51</v>
      </c>
      <c r="O1238" s="14">
        <v>2.9000000000000001E-2</v>
      </c>
      <c r="P1238" s="55">
        <f t="shared" si="59"/>
        <v>3799.3886000000002</v>
      </c>
      <c r="Q1238" s="15">
        <f t="shared" si="57"/>
        <v>53055.598599999998</v>
      </c>
      <c r="R1238" s="15">
        <f t="shared" si="58"/>
        <v>51755.121400000004</v>
      </c>
      <c r="X1238" s="7"/>
    </row>
    <row r="1239" spans="1:24" ht="13.8" x14ac:dyDescent="0.3">
      <c r="A1239" s="46">
        <v>98565787</v>
      </c>
      <c r="B1239" s="47" t="s">
        <v>24</v>
      </c>
      <c r="C1239" s="47" t="s">
        <v>41</v>
      </c>
      <c r="D1239" s="47" t="s">
        <v>559</v>
      </c>
      <c r="E1239" s="47" t="s">
        <v>280</v>
      </c>
      <c r="F1239" s="47" t="s">
        <v>48</v>
      </c>
      <c r="G1239" s="47" t="s">
        <v>47</v>
      </c>
      <c r="H1239" s="46">
        <v>98565787</v>
      </c>
      <c r="I1239" s="48">
        <v>40118</v>
      </c>
      <c r="J1239" s="47" t="s">
        <v>638</v>
      </c>
      <c r="K1239" s="46">
        <v>2</v>
      </c>
      <c r="L1239" s="50">
        <v>103354.59</v>
      </c>
      <c r="M1239" s="50">
        <v>41872.33</v>
      </c>
      <c r="N1239" s="50">
        <v>61482.26</v>
      </c>
      <c r="O1239" s="14">
        <v>2.9000000000000001E-2</v>
      </c>
      <c r="P1239" s="55">
        <f t="shared" si="59"/>
        <v>3746.6038874999999</v>
      </c>
      <c r="Q1239" s="15">
        <f t="shared" si="57"/>
        <v>45618.933887500003</v>
      </c>
      <c r="R1239" s="15">
        <f t="shared" si="58"/>
        <v>57735.656112499993</v>
      </c>
      <c r="X1239" s="7"/>
    </row>
    <row r="1240" spans="1:24" ht="13.8" x14ac:dyDescent="0.3">
      <c r="A1240" s="46">
        <v>104784916</v>
      </c>
      <c r="B1240" s="47" t="s">
        <v>24</v>
      </c>
      <c r="C1240" s="47" t="s">
        <v>41</v>
      </c>
      <c r="D1240" s="47" t="s">
        <v>559</v>
      </c>
      <c r="E1240" s="47" t="s">
        <v>280</v>
      </c>
      <c r="F1240" s="47" t="s">
        <v>48</v>
      </c>
      <c r="G1240" s="47" t="s">
        <v>47</v>
      </c>
      <c r="H1240" s="46">
        <v>104784916</v>
      </c>
      <c r="I1240" s="48">
        <v>40452</v>
      </c>
      <c r="J1240" s="47" t="s">
        <v>638</v>
      </c>
      <c r="K1240" s="46">
        <v>2</v>
      </c>
      <c r="L1240" s="50">
        <v>127212.85</v>
      </c>
      <c r="M1240" s="50">
        <v>43291.99</v>
      </c>
      <c r="N1240" s="50">
        <v>83920.86</v>
      </c>
      <c r="O1240" s="14">
        <v>2.9000000000000001E-2</v>
      </c>
      <c r="P1240" s="55">
        <f t="shared" si="59"/>
        <v>4611.4658125000005</v>
      </c>
      <c r="Q1240" s="15">
        <f t="shared" si="57"/>
        <v>47903.455812499997</v>
      </c>
      <c r="R1240" s="15">
        <f t="shared" si="58"/>
        <v>79309.394187500002</v>
      </c>
      <c r="X1240" s="7"/>
    </row>
    <row r="1241" spans="1:24" ht="13.8" x14ac:dyDescent="0.3">
      <c r="A1241" s="46">
        <v>631814044</v>
      </c>
      <c r="B1241" s="47" t="s">
        <v>24</v>
      </c>
      <c r="C1241" s="47" t="s">
        <v>41</v>
      </c>
      <c r="D1241" s="47" t="s">
        <v>559</v>
      </c>
      <c r="E1241" s="47" t="s">
        <v>280</v>
      </c>
      <c r="F1241" s="47" t="s">
        <v>48</v>
      </c>
      <c r="G1241" s="47" t="s">
        <v>47</v>
      </c>
      <c r="H1241" s="46">
        <v>631814044</v>
      </c>
      <c r="I1241" s="48">
        <v>40848</v>
      </c>
      <c r="J1241" s="47" t="s">
        <v>638</v>
      </c>
      <c r="K1241" s="46">
        <v>2</v>
      </c>
      <c r="L1241" s="50">
        <v>100247.56</v>
      </c>
      <c r="M1241" s="50">
        <v>27617.22</v>
      </c>
      <c r="N1241" s="50">
        <v>72630.34</v>
      </c>
      <c r="O1241" s="14">
        <v>2.9000000000000001E-2</v>
      </c>
      <c r="P1241" s="55">
        <f t="shared" si="59"/>
        <v>3633.9740500000003</v>
      </c>
      <c r="Q1241" s="15">
        <f t="shared" si="57"/>
        <v>31251.194050000002</v>
      </c>
      <c r="R1241" s="15">
        <f t="shared" si="58"/>
        <v>68996.365949999992</v>
      </c>
      <c r="X1241" s="7"/>
    </row>
    <row r="1242" spans="1:24" ht="13.8" x14ac:dyDescent="0.3">
      <c r="A1242" s="46">
        <v>654485308</v>
      </c>
      <c r="B1242" s="47" t="s">
        <v>24</v>
      </c>
      <c r="C1242" s="47" t="s">
        <v>41</v>
      </c>
      <c r="D1242" s="47" t="s">
        <v>559</v>
      </c>
      <c r="E1242" s="47" t="s">
        <v>280</v>
      </c>
      <c r="F1242" s="47" t="s">
        <v>48</v>
      </c>
      <c r="G1242" s="47" t="s">
        <v>47</v>
      </c>
      <c r="H1242" s="46">
        <v>654485308</v>
      </c>
      <c r="I1242" s="48">
        <v>40848</v>
      </c>
      <c r="J1242" s="47" t="s">
        <v>638</v>
      </c>
      <c r="K1242" s="46">
        <v>0</v>
      </c>
      <c r="L1242" s="50">
        <v>0.01</v>
      </c>
      <c r="M1242" s="50">
        <v>0</v>
      </c>
      <c r="N1242" s="50">
        <v>0.01</v>
      </c>
      <c r="O1242" s="14">
        <v>2.9000000000000001E-2</v>
      </c>
      <c r="P1242" s="55">
        <f t="shared" si="59"/>
        <v>3.6249999999999998E-4</v>
      </c>
      <c r="Q1242" s="15">
        <f t="shared" ref="Q1242:Q1305" si="60">M1242+P1242</f>
        <v>3.6249999999999998E-4</v>
      </c>
      <c r="R1242" s="15">
        <f t="shared" ref="R1242:R1305" si="61">L1242-Q1242</f>
        <v>9.6375000000000002E-3</v>
      </c>
      <c r="X1242" s="7"/>
    </row>
    <row r="1243" spans="1:24" ht="13.8" x14ac:dyDescent="0.3">
      <c r="A1243" s="46">
        <v>52744</v>
      </c>
      <c r="B1243" s="47" t="s">
        <v>24</v>
      </c>
      <c r="C1243" s="47" t="s">
        <v>41</v>
      </c>
      <c r="D1243" s="47" t="s">
        <v>562</v>
      </c>
      <c r="E1243" s="47" t="s">
        <v>272</v>
      </c>
      <c r="F1243" s="47" t="s">
        <v>48</v>
      </c>
      <c r="G1243" s="47" t="s">
        <v>47</v>
      </c>
      <c r="H1243" s="46">
        <v>52744</v>
      </c>
      <c r="I1243" s="48">
        <v>25750</v>
      </c>
      <c r="J1243" s="47" t="s">
        <v>638</v>
      </c>
      <c r="K1243" s="46">
        <v>0</v>
      </c>
      <c r="L1243" s="50">
        <v>0</v>
      </c>
      <c r="M1243" s="50">
        <v>0</v>
      </c>
      <c r="N1243" s="50">
        <v>0</v>
      </c>
      <c r="O1243" s="14">
        <v>2.9000000000000001E-2</v>
      </c>
      <c r="P1243" s="55">
        <f t="shared" si="59"/>
        <v>0</v>
      </c>
      <c r="Q1243" s="15">
        <f t="shared" si="60"/>
        <v>0</v>
      </c>
      <c r="R1243" s="15">
        <f t="shared" si="61"/>
        <v>0</v>
      </c>
      <c r="X1243" s="7"/>
    </row>
    <row r="1244" spans="1:24" ht="13.8" x14ac:dyDescent="0.3">
      <c r="A1244" s="46">
        <v>52745</v>
      </c>
      <c r="B1244" s="47" t="s">
        <v>24</v>
      </c>
      <c r="C1244" s="47" t="s">
        <v>41</v>
      </c>
      <c r="D1244" s="47" t="s">
        <v>562</v>
      </c>
      <c r="E1244" s="47" t="s">
        <v>272</v>
      </c>
      <c r="F1244" s="47" t="s">
        <v>48</v>
      </c>
      <c r="G1244" s="47" t="s">
        <v>47</v>
      </c>
      <c r="H1244" s="46">
        <v>52745</v>
      </c>
      <c r="I1244" s="48">
        <v>26481</v>
      </c>
      <c r="J1244" s="47" t="s">
        <v>638</v>
      </c>
      <c r="K1244" s="46">
        <v>12</v>
      </c>
      <c r="L1244" s="50">
        <v>42059.39</v>
      </c>
      <c r="M1244" s="50">
        <v>42059.39</v>
      </c>
      <c r="N1244" s="50">
        <v>0</v>
      </c>
      <c r="O1244" s="14">
        <v>2.9000000000000001E-2</v>
      </c>
      <c r="P1244" s="55">
        <f t="shared" si="59"/>
        <v>1524.6528875000001</v>
      </c>
      <c r="Q1244" s="15">
        <f t="shared" si="60"/>
        <v>43584.0428875</v>
      </c>
      <c r="R1244" s="15">
        <f t="shared" si="61"/>
        <v>-1524.6528875000004</v>
      </c>
      <c r="X1244" s="7"/>
    </row>
    <row r="1245" spans="1:24" ht="13.8" x14ac:dyDescent="0.3">
      <c r="A1245" s="46">
        <v>52746</v>
      </c>
      <c r="B1245" s="47" t="s">
        <v>24</v>
      </c>
      <c r="C1245" s="47" t="s">
        <v>41</v>
      </c>
      <c r="D1245" s="47" t="s">
        <v>562</v>
      </c>
      <c r="E1245" s="47" t="s">
        <v>272</v>
      </c>
      <c r="F1245" s="47" t="s">
        <v>48</v>
      </c>
      <c r="G1245" s="47" t="s">
        <v>47</v>
      </c>
      <c r="H1245" s="46">
        <v>52746</v>
      </c>
      <c r="I1245" s="48">
        <v>33055</v>
      </c>
      <c r="J1245" s="47" t="s">
        <v>638</v>
      </c>
      <c r="K1245" s="46">
        <v>10</v>
      </c>
      <c r="L1245" s="50">
        <v>125970.28</v>
      </c>
      <c r="M1245" s="50">
        <v>125970.28</v>
      </c>
      <c r="N1245" s="50">
        <v>0</v>
      </c>
      <c r="O1245" s="14">
        <v>2.9000000000000001E-2</v>
      </c>
      <c r="P1245" s="55">
        <f t="shared" si="59"/>
        <v>4566.4226500000004</v>
      </c>
      <c r="Q1245" s="15">
        <f t="shared" si="60"/>
        <v>130536.70264999999</v>
      </c>
      <c r="R1245" s="15">
        <f t="shared" si="61"/>
        <v>-4566.4226499999932</v>
      </c>
      <c r="X1245" s="7"/>
    </row>
    <row r="1246" spans="1:24" ht="13.8" x14ac:dyDescent="0.3">
      <c r="A1246" s="46">
        <v>52747</v>
      </c>
      <c r="B1246" s="47" t="s">
        <v>24</v>
      </c>
      <c r="C1246" s="47" t="s">
        <v>41</v>
      </c>
      <c r="D1246" s="47" t="s">
        <v>562</v>
      </c>
      <c r="E1246" s="47" t="s">
        <v>272</v>
      </c>
      <c r="F1246" s="47" t="s">
        <v>48</v>
      </c>
      <c r="G1246" s="47" t="s">
        <v>47</v>
      </c>
      <c r="H1246" s="46">
        <v>52747</v>
      </c>
      <c r="I1246" s="48">
        <v>33420</v>
      </c>
      <c r="J1246" s="47" t="s">
        <v>638</v>
      </c>
      <c r="K1246" s="46">
        <v>2</v>
      </c>
      <c r="L1246" s="50">
        <v>25501.1</v>
      </c>
      <c r="M1246" s="50">
        <v>25501.1</v>
      </c>
      <c r="N1246" s="50">
        <v>0</v>
      </c>
      <c r="O1246" s="14">
        <v>2.9000000000000001E-2</v>
      </c>
      <c r="P1246" s="55">
        <f t="shared" si="59"/>
        <v>924.41487500000005</v>
      </c>
      <c r="Q1246" s="15">
        <f t="shared" si="60"/>
        <v>26425.514874999997</v>
      </c>
      <c r="R1246" s="15">
        <f t="shared" si="61"/>
        <v>-924.41487499999857</v>
      </c>
      <c r="X1246" s="7"/>
    </row>
    <row r="1247" spans="1:24" ht="13.8" x14ac:dyDescent="0.3">
      <c r="A1247" s="46">
        <v>52782</v>
      </c>
      <c r="B1247" s="47" t="s">
        <v>24</v>
      </c>
      <c r="C1247" s="47" t="s">
        <v>41</v>
      </c>
      <c r="D1247" s="47" t="s">
        <v>562</v>
      </c>
      <c r="E1247" s="47" t="s">
        <v>273</v>
      </c>
      <c r="F1247" s="47" t="s">
        <v>48</v>
      </c>
      <c r="G1247" s="47" t="s">
        <v>47</v>
      </c>
      <c r="H1247" s="46">
        <v>52782</v>
      </c>
      <c r="I1247" s="48">
        <v>25750</v>
      </c>
      <c r="J1247" s="47" t="s">
        <v>638</v>
      </c>
      <c r="K1247" s="46">
        <v>12</v>
      </c>
      <c r="L1247" s="50">
        <v>68434.649999999994</v>
      </c>
      <c r="M1247" s="50">
        <v>68434.649999999994</v>
      </c>
      <c r="N1247" s="50">
        <v>0</v>
      </c>
      <c r="O1247" s="14">
        <v>2.9000000000000001E-2</v>
      </c>
      <c r="P1247" s="55">
        <f t="shared" si="59"/>
        <v>2480.7560625000001</v>
      </c>
      <c r="Q1247" s="15">
        <f t="shared" si="60"/>
        <v>70915.406062499998</v>
      </c>
      <c r="R1247" s="15">
        <f t="shared" si="61"/>
        <v>-2480.7560625000042</v>
      </c>
      <c r="X1247" s="7"/>
    </row>
    <row r="1248" spans="1:24" ht="13.8" x14ac:dyDescent="0.3">
      <c r="A1248" s="46">
        <v>52783</v>
      </c>
      <c r="B1248" s="47" t="s">
        <v>24</v>
      </c>
      <c r="C1248" s="47" t="s">
        <v>41</v>
      </c>
      <c r="D1248" s="47" t="s">
        <v>562</v>
      </c>
      <c r="E1248" s="47" t="s">
        <v>273</v>
      </c>
      <c r="F1248" s="47" t="s">
        <v>48</v>
      </c>
      <c r="G1248" s="47" t="s">
        <v>47</v>
      </c>
      <c r="H1248" s="46">
        <v>52783</v>
      </c>
      <c r="I1248" s="48">
        <v>26481</v>
      </c>
      <c r="J1248" s="47" t="s">
        <v>638</v>
      </c>
      <c r="K1248" s="46">
        <v>12</v>
      </c>
      <c r="L1248" s="50">
        <v>78110.289999999994</v>
      </c>
      <c r="M1248" s="50">
        <v>78110.289999999994</v>
      </c>
      <c r="N1248" s="50">
        <v>0</v>
      </c>
      <c r="O1248" s="14">
        <v>2.9000000000000001E-2</v>
      </c>
      <c r="P1248" s="55">
        <f t="shared" si="59"/>
        <v>2831.4980125000002</v>
      </c>
      <c r="Q1248" s="15">
        <f t="shared" si="60"/>
        <v>80941.788012499994</v>
      </c>
      <c r="R1248" s="15">
        <f t="shared" si="61"/>
        <v>-2831.4980125000002</v>
      </c>
      <c r="X1248" s="7"/>
    </row>
    <row r="1249" spans="1:24" ht="13.8" x14ac:dyDescent="0.3">
      <c r="A1249" s="46">
        <v>51889</v>
      </c>
      <c r="B1249" s="47" t="s">
        <v>24</v>
      </c>
      <c r="C1249" s="47" t="s">
        <v>41</v>
      </c>
      <c r="D1249" s="47" t="s">
        <v>567</v>
      </c>
      <c r="E1249" s="47" t="s">
        <v>248</v>
      </c>
      <c r="F1249" s="47" t="s">
        <v>48</v>
      </c>
      <c r="G1249" s="47" t="s">
        <v>47</v>
      </c>
      <c r="H1249" s="46">
        <v>51889</v>
      </c>
      <c r="I1249" s="48">
        <v>25750</v>
      </c>
      <c r="J1249" s="47" t="s">
        <v>638</v>
      </c>
      <c r="K1249" s="46">
        <v>16</v>
      </c>
      <c r="L1249" s="50">
        <v>12743.85</v>
      </c>
      <c r="M1249" s="50">
        <v>12743.85</v>
      </c>
      <c r="N1249" s="50">
        <v>0</v>
      </c>
      <c r="O1249" s="14">
        <v>2.9000000000000001E-2</v>
      </c>
      <c r="P1249" s="55">
        <f t="shared" si="59"/>
        <v>461.96456250000006</v>
      </c>
      <c r="Q1249" s="15">
        <f t="shared" si="60"/>
        <v>13205.8145625</v>
      </c>
      <c r="R1249" s="15">
        <f t="shared" si="61"/>
        <v>-461.96456249999937</v>
      </c>
      <c r="X1249" s="7"/>
    </row>
    <row r="1250" spans="1:24" ht="13.8" x14ac:dyDescent="0.3">
      <c r="A1250" s="46">
        <v>51890</v>
      </c>
      <c r="B1250" s="47" t="s">
        <v>24</v>
      </c>
      <c r="C1250" s="47" t="s">
        <v>41</v>
      </c>
      <c r="D1250" s="47" t="s">
        <v>567</v>
      </c>
      <c r="E1250" s="47" t="s">
        <v>248</v>
      </c>
      <c r="F1250" s="47" t="s">
        <v>48</v>
      </c>
      <c r="G1250" s="47" t="s">
        <v>47</v>
      </c>
      <c r="H1250" s="46">
        <v>51890</v>
      </c>
      <c r="I1250" s="48">
        <v>26481</v>
      </c>
      <c r="J1250" s="47" t="s">
        <v>638</v>
      </c>
      <c r="K1250" s="46">
        <v>23</v>
      </c>
      <c r="L1250" s="50">
        <v>22673.18</v>
      </c>
      <c r="M1250" s="50">
        <v>22673.18</v>
      </c>
      <c r="N1250" s="50">
        <v>0</v>
      </c>
      <c r="O1250" s="14">
        <v>2.9000000000000001E-2</v>
      </c>
      <c r="P1250" s="55">
        <f t="shared" si="59"/>
        <v>821.90277500000002</v>
      </c>
      <c r="Q1250" s="15">
        <f t="shared" si="60"/>
        <v>23495.082774999999</v>
      </c>
      <c r="R1250" s="15">
        <f t="shared" si="61"/>
        <v>-821.90277499999866</v>
      </c>
      <c r="X1250" s="7"/>
    </row>
    <row r="1251" spans="1:24" ht="13.8" x14ac:dyDescent="0.3">
      <c r="A1251" s="46">
        <v>51891</v>
      </c>
      <c r="B1251" s="47" t="s">
        <v>24</v>
      </c>
      <c r="C1251" s="47" t="s">
        <v>41</v>
      </c>
      <c r="D1251" s="47" t="s">
        <v>567</v>
      </c>
      <c r="E1251" s="47" t="s">
        <v>248</v>
      </c>
      <c r="F1251" s="47" t="s">
        <v>48</v>
      </c>
      <c r="G1251" s="47" t="s">
        <v>47</v>
      </c>
      <c r="H1251" s="46">
        <v>51891</v>
      </c>
      <c r="I1251" s="48">
        <v>29403</v>
      </c>
      <c r="J1251" s="47" t="s">
        <v>638</v>
      </c>
      <c r="K1251" s="46">
        <v>0</v>
      </c>
      <c r="L1251" s="50">
        <v>0</v>
      </c>
      <c r="M1251" s="50">
        <v>0</v>
      </c>
      <c r="N1251" s="50">
        <v>0</v>
      </c>
      <c r="O1251" s="14">
        <v>2.9000000000000001E-2</v>
      </c>
      <c r="P1251" s="55">
        <f t="shared" si="59"/>
        <v>0</v>
      </c>
      <c r="Q1251" s="15">
        <f t="shared" si="60"/>
        <v>0</v>
      </c>
      <c r="R1251" s="15">
        <f t="shared" si="61"/>
        <v>0</v>
      </c>
      <c r="X1251" s="7"/>
    </row>
    <row r="1252" spans="1:24" ht="13.8" x14ac:dyDescent="0.3">
      <c r="A1252" s="46">
        <v>51892</v>
      </c>
      <c r="B1252" s="47" t="s">
        <v>24</v>
      </c>
      <c r="C1252" s="47" t="s">
        <v>41</v>
      </c>
      <c r="D1252" s="47" t="s">
        <v>567</v>
      </c>
      <c r="E1252" s="47" t="s">
        <v>248</v>
      </c>
      <c r="F1252" s="47" t="s">
        <v>48</v>
      </c>
      <c r="G1252" s="47" t="s">
        <v>47</v>
      </c>
      <c r="H1252" s="46">
        <v>51892</v>
      </c>
      <c r="I1252" s="48">
        <v>31594</v>
      </c>
      <c r="J1252" s="47" t="s">
        <v>638</v>
      </c>
      <c r="K1252" s="46">
        <v>0</v>
      </c>
      <c r="L1252" s="50">
        <v>0</v>
      </c>
      <c r="M1252" s="50">
        <v>0</v>
      </c>
      <c r="N1252" s="50">
        <v>0</v>
      </c>
      <c r="O1252" s="14">
        <v>2.9000000000000001E-2</v>
      </c>
      <c r="P1252" s="55">
        <f t="shared" si="59"/>
        <v>0</v>
      </c>
      <c r="Q1252" s="15">
        <f t="shared" si="60"/>
        <v>0</v>
      </c>
      <c r="R1252" s="15">
        <f t="shared" si="61"/>
        <v>0</v>
      </c>
      <c r="X1252" s="7"/>
    </row>
    <row r="1253" spans="1:24" ht="13.8" x14ac:dyDescent="0.3">
      <c r="A1253" s="46">
        <v>51893</v>
      </c>
      <c r="B1253" s="47" t="s">
        <v>24</v>
      </c>
      <c r="C1253" s="47" t="s">
        <v>41</v>
      </c>
      <c r="D1253" s="47" t="s">
        <v>567</v>
      </c>
      <c r="E1253" s="47" t="s">
        <v>248</v>
      </c>
      <c r="F1253" s="47" t="s">
        <v>48</v>
      </c>
      <c r="G1253" s="47" t="s">
        <v>47</v>
      </c>
      <c r="H1253" s="46">
        <v>51893</v>
      </c>
      <c r="I1253" s="48">
        <v>34151</v>
      </c>
      <c r="J1253" s="47" t="s">
        <v>638</v>
      </c>
      <c r="K1253" s="46">
        <v>1</v>
      </c>
      <c r="L1253" s="50">
        <v>16502.810000000001</v>
      </c>
      <c r="M1253" s="50">
        <v>16502.810000000001</v>
      </c>
      <c r="N1253" s="50">
        <v>0</v>
      </c>
      <c r="O1253" s="14">
        <v>2.9000000000000001E-2</v>
      </c>
      <c r="P1253" s="55">
        <f t="shared" si="59"/>
        <v>598.22686250000015</v>
      </c>
      <c r="Q1253" s="15">
        <f t="shared" si="60"/>
        <v>17101.036862500001</v>
      </c>
      <c r="R1253" s="15">
        <f t="shared" si="61"/>
        <v>-598.2268624999997</v>
      </c>
      <c r="X1253" s="7"/>
    </row>
    <row r="1254" spans="1:24" ht="13.8" x14ac:dyDescent="0.3">
      <c r="A1254" s="46">
        <v>51932</v>
      </c>
      <c r="B1254" s="47" t="s">
        <v>24</v>
      </c>
      <c r="C1254" s="47" t="s">
        <v>41</v>
      </c>
      <c r="D1254" s="47" t="s">
        <v>567</v>
      </c>
      <c r="E1254" s="47" t="s">
        <v>255</v>
      </c>
      <c r="F1254" s="47" t="s">
        <v>48</v>
      </c>
      <c r="G1254" s="47" t="s">
        <v>47</v>
      </c>
      <c r="H1254" s="46">
        <v>51932</v>
      </c>
      <c r="I1254" s="48">
        <v>25750</v>
      </c>
      <c r="J1254" s="47" t="s">
        <v>638</v>
      </c>
      <c r="K1254" s="46">
        <v>53</v>
      </c>
      <c r="L1254" s="50">
        <v>1801117.36</v>
      </c>
      <c r="M1254" s="50">
        <v>1801117.36</v>
      </c>
      <c r="N1254" s="50">
        <v>0</v>
      </c>
      <c r="O1254" s="14">
        <v>2.9000000000000001E-2</v>
      </c>
      <c r="P1254" s="55">
        <f t="shared" si="59"/>
        <v>65290.504300000008</v>
      </c>
      <c r="Q1254" s="15">
        <f t="shared" si="60"/>
        <v>1866407.8643</v>
      </c>
      <c r="R1254" s="15">
        <f t="shared" si="61"/>
        <v>-65290.504299999913</v>
      </c>
      <c r="X1254" s="7"/>
    </row>
    <row r="1255" spans="1:24" ht="13.8" x14ac:dyDescent="0.3">
      <c r="A1255" s="46">
        <v>51933</v>
      </c>
      <c r="B1255" s="47" t="s">
        <v>24</v>
      </c>
      <c r="C1255" s="47" t="s">
        <v>41</v>
      </c>
      <c r="D1255" s="47" t="s">
        <v>567</v>
      </c>
      <c r="E1255" s="47" t="s">
        <v>255</v>
      </c>
      <c r="F1255" s="47" t="s">
        <v>48</v>
      </c>
      <c r="G1255" s="47" t="s">
        <v>47</v>
      </c>
      <c r="H1255" s="46">
        <v>51933</v>
      </c>
      <c r="I1255" s="48">
        <v>26481</v>
      </c>
      <c r="J1255" s="47" t="s">
        <v>638</v>
      </c>
      <c r="K1255" s="46">
        <v>92</v>
      </c>
      <c r="L1255" s="50">
        <v>3835855.53</v>
      </c>
      <c r="M1255" s="50">
        <v>3835855.53</v>
      </c>
      <c r="N1255" s="50">
        <v>0</v>
      </c>
      <c r="O1255" s="14">
        <v>2.9000000000000001E-2</v>
      </c>
      <c r="P1255" s="55">
        <f t="shared" si="59"/>
        <v>139049.76296250001</v>
      </c>
      <c r="Q1255" s="15">
        <f t="shared" si="60"/>
        <v>3974905.2929624999</v>
      </c>
      <c r="R1255" s="15">
        <f t="shared" si="61"/>
        <v>-139049.7629625001</v>
      </c>
      <c r="X1255" s="7"/>
    </row>
    <row r="1256" spans="1:24" ht="13.8" x14ac:dyDescent="0.3">
      <c r="A1256" s="46">
        <v>51934</v>
      </c>
      <c r="B1256" s="47" t="s">
        <v>24</v>
      </c>
      <c r="C1256" s="47" t="s">
        <v>41</v>
      </c>
      <c r="D1256" s="47" t="s">
        <v>567</v>
      </c>
      <c r="E1256" s="47" t="s">
        <v>255</v>
      </c>
      <c r="F1256" s="47" t="s">
        <v>48</v>
      </c>
      <c r="G1256" s="47" t="s">
        <v>47</v>
      </c>
      <c r="H1256" s="46">
        <v>51934</v>
      </c>
      <c r="I1256" s="48">
        <v>34151</v>
      </c>
      <c r="J1256" s="47" t="s">
        <v>638</v>
      </c>
      <c r="K1256" s="46">
        <v>4</v>
      </c>
      <c r="L1256" s="50">
        <v>20628.52</v>
      </c>
      <c r="M1256" s="50">
        <v>20628.52</v>
      </c>
      <c r="N1256" s="50">
        <v>0</v>
      </c>
      <c r="O1256" s="14">
        <v>2.9000000000000001E-2</v>
      </c>
      <c r="P1256" s="55">
        <f t="shared" si="59"/>
        <v>747.78385000000003</v>
      </c>
      <c r="Q1256" s="15">
        <f t="shared" si="60"/>
        <v>21376.30385</v>
      </c>
      <c r="R1256" s="15">
        <f t="shared" si="61"/>
        <v>-747.7838499999998</v>
      </c>
      <c r="X1256" s="7"/>
    </row>
    <row r="1257" spans="1:24" ht="13.8" x14ac:dyDescent="0.3">
      <c r="A1257" s="46">
        <v>51914</v>
      </c>
      <c r="B1257" s="47" t="s">
        <v>24</v>
      </c>
      <c r="C1257" s="47" t="s">
        <v>41</v>
      </c>
      <c r="D1257" s="47" t="s">
        <v>567</v>
      </c>
      <c r="E1257" s="47" t="s">
        <v>251</v>
      </c>
      <c r="F1257" s="47" t="s">
        <v>48</v>
      </c>
      <c r="G1257" s="47" t="s">
        <v>47</v>
      </c>
      <c r="H1257" s="46">
        <v>51914</v>
      </c>
      <c r="I1257" s="48">
        <v>25750</v>
      </c>
      <c r="J1257" s="47" t="s">
        <v>638</v>
      </c>
      <c r="K1257" s="46">
        <v>0</v>
      </c>
      <c r="L1257" s="50">
        <v>0</v>
      </c>
      <c r="M1257" s="50">
        <v>0</v>
      </c>
      <c r="N1257" s="50">
        <v>0</v>
      </c>
      <c r="O1257" s="14">
        <v>2.9000000000000001E-2</v>
      </c>
      <c r="P1257" s="55">
        <f t="shared" si="59"/>
        <v>0</v>
      </c>
      <c r="Q1257" s="15">
        <f t="shared" si="60"/>
        <v>0</v>
      </c>
      <c r="R1257" s="15">
        <f t="shared" si="61"/>
        <v>0</v>
      </c>
      <c r="X1257" s="7"/>
    </row>
    <row r="1258" spans="1:24" ht="13.8" x14ac:dyDescent="0.3">
      <c r="A1258" s="46">
        <v>51915</v>
      </c>
      <c r="B1258" s="47" t="s">
        <v>24</v>
      </c>
      <c r="C1258" s="47" t="s">
        <v>41</v>
      </c>
      <c r="D1258" s="47" t="s">
        <v>567</v>
      </c>
      <c r="E1258" s="47" t="s">
        <v>251</v>
      </c>
      <c r="F1258" s="47" t="s">
        <v>48</v>
      </c>
      <c r="G1258" s="47" t="s">
        <v>47</v>
      </c>
      <c r="H1258" s="46">
        <v>51915</v>
      </c>
      <c r="I1258" s="48">
        <v>26481</v>
      </c>
      <c r="J1258" s="47" t="s">
        <v>638</v>
      </c>
      <c r="K1258" s="46">
        <v>0</v>
      </c>
      <c r="L1258" s="50">
        <v>0</v>
      </c>
      <c r="M1258" s="50">
        <v>0</v>
      </c>
      <c r="N1258" s="50">
        <v>0</v>
      </c>
      <c r="O1258" s="14">
        <v>2.9000000000000001E-2</v>
      </c>
      <c r="P1258" s="55">
        <f t="shared" si="59"/>
        <v>0</v>
      </c>
      <c r="Q1258" s="15">
        <f t="shared" si="60"/>
        <v>0</v>
      </c>
      <c r="R1258" s="15">
        <f t="shared" si="61"/>
        <v>0</v>
      </c>
      <c r="X1258" s="7"/>
    </row>
    <row r="1259" spans="1:24" ht="13.8" x14ac:dyDescent="0.3">
      <c r="A1259" s="46">
        <v>51916</v>
      </c>
      <c r="B1259" s="47" t="s">
        <v>24</v>
      </c>
      <c r="C1259" s="47" t="s">
        <v>41</v>
      </c>
      <c r="D1259" s="47" t="s">
        <v>567</v>
      </c>
      <c r="E1259" s="47" t="s">
        <v>251</v>
      </c>
      <c r="F1259" s="47" t="s">
        <v>48</v>
      </c>
      <c r="G1259" s="47" t="s">
        <v>47</v>
      </c>
      <c r="H1259" s="46">
        <v>51916</v>
      </c>
      <c r="I1259" s="48">
        <v>34151</v>
      </c>
      <c r="J1259" s="47" t="s">
        <v>638</v>
      </c>
      <c r="K1259" s="46">
        <v>0</v>
      </c>
      <c r="L1259" s="50">
        <v>0</v>
      </c>
      <c r="M1259" s="50">
        <v>0</v>
      </c>
      <c r="N1259" s="50">
        <v>0</v>
      </c>
      <c r="O1259" s="14">
        <v>2.9000000000000001E-2</v>
      </c>
      <c r="P1259" s="55">
        <f t="shared" si="59"/>
        <v>0</v>
      </c>
      <c r="Q1259" s="15">
        <f t="shared" si="60"/>
        <v>0</v>
      </c>
      <c r="R1259" s="15">
        <f t="shared" si="61"/>
        <v>0</v>
      </c>
      <c r="X1259" s="7"/>
    </row>
    <row r="1260" spans="1:24" ht="13.8" x14ac:dyDescent="0.3">
      <c r="A1260" s="46">
        <v>40844254</v>
      </c>
      <c r="B1260" s="47" t="s">
        <v>24</v>
      </c>
      <c r="C1260" s="47" t="s">
        <v>41</v>
      </c>
      <c r="D1260" s="47" t="s">
        <v>567</v>
      </c>
      <c r="E1260" s="47" t="s">
        <v>407</v>
      </c>
      <c r="F1260" s="47" t="s">
        <v>48</v>
      </c>
      <c r="G1260" s="47" t="s">
        <v>47</v>
      </c>
      <c r="H1260" s="46">
        <v>40844254</v>
      </c>
      <c r="I1260" s="48">
        <v>36342</v>
      </c>
      <c r="J1260" s="47" t="s">
        <v>638</v>
      </c>
      <c r="K1260" s="46">
        <v>0</v>
      </c>
      <c r="L1260" s="50">
        <v>0</v>
      </c>
      <c r="M1260" s="50">
        <v>0</v>
      </c>
      <c r="N1260" s="50">
        <v>0</v>
      </c>
      <c r="O1260" s="14">
        <v>2.9000000000000001E-2</v>
      </c>
      <c r="P1260" s="55">
        <f t="shared" si="59"/>
        <v>0</v>
      </c>
      <c r="Q1260" s="15">
        <f t="shared" si="60"/>
        <v>0</v>
      </c>
      <c r="R1260" s="15">
        <f t="shared" si="61"/>
        <v>0</v>
      </c>
      <c r="X1260" s="7"/>
    </row>
    <row r="1261" spans="1:24" ht="13.8" x14ac:dyDescent="0.3">
      <c r="A1261" s="46">
        <v>41623407</v>
      </c>
      <c r="B1261" s="47" t="s">
        <v>24</v>
      </c>
      <c r="C1261" s="47" t="s">
        <v>41</v>
      </c>
      <c r="D1261" s="47" t="s">
        <v>567</v>
      </c>
      <c r="E1261" s="47" t="s">
        <v>407</v>
      </c>
      <c r="F1261" s="47" t="s">
        <v>48</v>
      </c>
      <c r="G1261" s="47" t="s">
        <v>47</v>
      </c>
      <c r="H1261" s="46">
        <v>41623407</v>
      </c>
      <c r="I1261" s="48">
        <v>29403</v>
      </c>
      <c r="J1261" s="47" t="s">
        <v>638</v>
      </c>
      <c r="K1261" s="46">
        <v>0</v>
      </c>
      <c r="L1261" s="50">
        <v>0</v>
      </c>
      <c r="M1261" s="50">
        <v>0</v>
      </c>
      <c r="N1261" s="50">
        <v>0</v>
      </c>
      <c r="O1261" s="14">
        <v>2.9000000000000001E-2</v>
      </c>
      <c r="P1261" s="55">
        <f t="shared" si="59"/>
        <v>0</v>
      </c>
      <c r="Q1261" s="15">
        <f t="shared" si="60"/>
        <v>0</v>
      </c>
      <c r="R1261" s="15">
        <f t="shared" si="61"/>
        <v>0</v>
      </c>
      <c r="X1261" s="7"/>
    </row>
    <row r="1262" spans="1:24" ht="13.8" x14ac:dyDescent="0.3">
      <c r="A1262" s="46">
        <v>41623410</v>
      </c>
      <c r="B1262" s="47" t="s">
        <v>24</v>
      </c>
      <c r="C1262" s="47" t="s">
        <v>41</v>
      </c>
      <c r="D1262" s="47" t="s">
        <v>567</v>
      </c>
      <c r="E1262" s="47" t="s">
        <v>407</v>
      </c>
      <c r="F1262" s="47" t="s">
        <v>48</v>
      </c>
      <c r="G1262" s="47" t="s">
        <v>47</v>
      </c>
      <c r="H1262" s="46">
        <v>41623410</v>
      </c>
      <c r="I1262" s="48">
        <v>31594</v>
      </c>
      <c r="J1262" s="47" t="s">
        <v>638</v>
      </c>
      <c r="K1262" s="46">
        <v>0</v>
      </c>
      <c r="L1262" s="50">
        <v>-0.01</v>
      </c>
      <c r="M1262" s="50">
        <v>-0.01</v>
      </c>
      <c r="N1262" s="50">
        <v>0</v>
      </c>
      <c r="O1262" s="14">
        <v>2.9000000000000001E-2</v>
      </c>
      <c r="P1262" s="55">
        <f t="shared" si="59"/>
        <v>-3.6249999999999998E-4</v>
      </c>
      <c r="Q1262" s="15">
        <f t="shared" si="60"/>
        <v>-1.03625E-2</v>
      </c>
      <c r="R1262" s="15">
        <f t="shared" si="61"/>
        <v>3.6249999999999998E-4</v>
      </c>
      <c r="X1262" s="7"/>
    </row>
    <row r="1263" spans="1:24" ht="13.8" x14ac:dyDescent="0.3">
      <c r="A1263" s="46">
        <v>41623413</v>
      </c>
      <c r="B1263" s="47" t="s">
        <v>24</v>
      </c>
      <c r="C1263" s="47" t="s">
        <v>41</v>
      </c>
      <c r="D1263" s="47" t="s">
        <v>567</v>
      </c>
      <c r="E1263" s="47" t="s">
        <v>407</v>
      </c>
      <c r="F1263" s="47" t="s">
        <v>48</v>
      </c>
      <c r="G1263" s="47" t="s">
        <v>47</v>
      </c>
      <c r="H1263" s="46">
        <v>41623413</v>
      </c>
      <c r="I1263" s="48">
        <v>37956</v>
      </c>
      <c r="J1263" s="47" t="s">
        <v>638</v>
      </c>
      <c r="K1263" s="46">
        <v>0</v>
      </c>
      <c r="L1263" s="50">
        <v>0</v>
      </c>
      <c r="M1263" s="50">
        <v>0</v>
      </c>
      <c r="N1263" s="50">
        <v>0</v>
      </c>
      <c r="O1263" s="14">
        <v>2.9000000000000001E-2</v>
      </c>
      <c r="P1263" s="55">
        <f t="shared" si="59"/>
        <v>0</v>
      </c>
      <c r="Q1263" s="15">
        <f t="shared" si="60"/>
        <v>0</v>
      </c>
      <c r="R1263" s="15">
        <f t="shared" si="61"/>
        <v>0</v>
      </c>
      <c r="X1263" s="7"/>
    </row>
    <row r="1264" spans="1:24" ht="13.8" x14ac:dyDescent="0.3">
      <c r="A1264" s="46">
        <v>44039163</v>
      </c>
      <c r="B1264" s="47" t="s">
        <v>24</v>
      </c>
      <c r="C1264" s="47" t="s">
        <v>41</v>
      </c>
      <c r="D1264" s="47" t="s">
        <v>567</v>
      </c>
      <c r="E1264" s="47" t="s">
        <v>407</v>
      </c>
      <c r="F1264" s="47" t="s">
        <v>48</v>
      </c>
      <c r="G1264" s="47" t="s">
        <v>47</v>
      </c>
      <c r="H1264" s="46">
        <v>44039163</v>
      </c>
      <c r="I1264" s="48">
        <v>38200</v>
      </c>
      <c r="J1264" s="47" t="s">
        <v>638</v>
      </c>
      <c r="K1264" s="46">
        <v>0</v>
      </c>
      <c r="L1264" s="50">
        <v>0</v>
      </c>
      <c r="M1264" s="50">
        <v>0</v>
      </c>
      <c r="N1264" s="50">
        <v>0</v>
      </c>
      <c r="O1264" s="14">
        <v>2.9000000000000001E-2</v>
      </c>
      <c r="P1264" s="55">
        <f t="shared" si="59"/>
        <v>0</v>
      </c>
      <c r="Q1264" s="15">
        <f t="shared" si="60"/>
        <v>0</v>
      </c>
      <c r="R1264" s="15">
        <f t="shared" si="61"/>
        <v>0</v>
      </c>
      <c r="X1264" s="7"/>
    </row>
    <row r="1265" spans="1:24" ht="13.8" x14ac:dyDescent="0.3">
      <c r="A1265" s="46">
        <v>49598937</v>
      </c>
      <c r="B1265" s="47" t="s">
        <v>24</v>
      </c>
      <c r="C1265" s="47" t="s">
        <v>41</v>
      </c>
      <c r="D1265" s="47" t="s">
        <v>567</v>
      </c>
      <c r="E1265" s="47" t="s">
        <v>407</v>
      </c>
      <c r="F1265" s="47" t="s">
        <v>48</v>
      </c>
      <c r="G1265" s="47" t="s">
        <v>47</v>
      </c>
      <c r="H1265" s="46">
        <v>49598937</v>
      </c>
      <c r="I1265" s="48">
        <v>38322</v>
      </c>
      <c r="J1265" s="47" t="s">
        <v>638</v>
      </c>
      <c r="K1265" s="46">
        <v>0</v>
      </c>
      <c r="L1265" s="50">
        <v>0</v>
      </c>
      <c r="M1265" s="50">
        <v>0</v>
      </c>
      <c r="N1265" s="50">
        <v>0</v>
      </c>
      <c r="O1265" s="14">
        <v>2.9000000000000001E-2</v>
      </c>
      <c r="P1265" s="55">
        <f t="shared" si="59"/>
        <v>0</v>
      </c>
      <c r="Q1265" s="15">
        <f t="shared" si="60"/>
        <v>0</v>
      </c>
      <c r="R1265" s="15">
        <f t="shared" si="61"/>
        <v>0</v>
      </c>
      <c r="X1265" s="7"/>
    </row>
    <row r="1266" spans="1:24" ht="13.8" x14ac:dyDescent="0.3">
      <c r="A1266" s="46">
        <v>49598946</v>
      </c>
      <c r="B1266" s="47" t="s">
        <v>24</v>
      </c>
      <c r="C1266" s="47" t="s">
        <v>41</v>
      </c>
      <c r="D1266" s="47" t="s">
        <v>567</v>
      </c>
      <c r="E1266" s="47" t="s">
        <v>407</v>
      </c>
      <c r="F1266" s="47" t="s">
        <v>48</v>
      </c>
      <c r="G1266" s="47" t="s">
        <v>47</v>
      </c>
      <c r="H1266" s="46">
        <v>49598946</v>
      </c>
      <c r="I1266" s="48">
        <v>38200</v>
      </c>
      <c r="J1266" s="47" t="s">
        <v>638</v>
      </c>
      <c r="K1266" s="46">
        <v>0</v>
      </c>
      <c r="L1266" s="50">
        <v>0</v>
      </c>
      <c r="M1266" s="50">
        <v>0</v>
      </c>
      <c r="N1266" s="50">
        <v>0</v>
      </c>
      <c r="O1266" s="14">
        <v>2.9000000000000001E-2</v>
      </c>
      <c r="P1266" s="55">
        <f t="shared" si="59"/>
        <v>0</v>
      </c>
      <c r="Q1266" s="15">
        <f t="shared" si="60"/>
        <v>0</v>
      </c>
      <c r="R1266" s="15">
        <f t="shared" si="61"/>
        <v>0</v>
      </c>
      <c r="X1266" s="7"/>
    </row>
    <row r="1267" spans="1:24" ht="13.8" x14ac:dyDescent="0.3">
      <c r="A1267" s="46">
        <v>50575644</v>
      </c>
      <c r="B1267" s="47" t="s">
        <v>24</v>
      </c>
      <c r="C1267" s="47" t="s">
        <v>41</v>
      </c>
      <c r="D1267" s="47" t="s">
        <v>567</v>
      </c>
      <c r="E1267" s="47" t="s">
        <v>407</v>
      </c>
      <c r="F1267" s="47" t="s">
        <v>48</v>
      </c>
      <c r="G1267" s="47" t="s">
        <v>47</v>
      </c>
      <c r="H1267" s="46">
        <v>50575644</v>
      </c>
      <c r="I1267" s="48">
        <v>38139</v>
      </c>
      <c r="J1267" s="47" t="s">
        <v>638</v>
      </c>
      <c r="K1267" s="46">
        <v>0</v>
      </c>
      <c r="L1267" s="50">
        <v>0</v>
      </c>
      <c r="M1267" s="50">
        <v>0</v>
      </c>
      <c r="N1267" s="50">
        <v>0</v>
      </c>
      <c r="O1267" s="14">
        <v>2.9000000000000001E-2</v>
      </c>
      <c r="P1267" s="55">
        <f t="shared" si="59"/>
        <v>0</v>
      </c>
      <c r="Q1267" s="15">
        <f t="shared" si="60"/>
        <v>0</v>
      </c>
      <c r="R1267" s="15">
        <f t="shared" si="61"/>
        <v>0</v>
      </c>
      <c r="X1267" s="7"/>
    </row>
    <row r="1268" spans="1:24" ht="13.8" x14ac:dyDescent="0.3">
      <c r="A1268" s="46">
        <v>50618863</v>
      </c>
      <c r="B1268" s="47" t="s">
        <v>24</v>
      </c>
      <c r="C1268" s="47" t="s">
        <v>41</v>
      </c>
      <c r="D1268" s="47" t="s">
        <v>567</v>
      </c>
      <c r="E1268" s="47" t="s">
        <v>407</v>
      </c>
      <c r="F1268" s="47" t="s">
        <v>48</v>
      </c>
      <c r="G1268" s="47" t="s">
        <v>47</v>
      </c>
      <c r="H1268" s="46">
        <v>50618863</v>
      </c>
      <c r="I1268" s="48">
        <v>38231</v>
      </c>
      <c r="J1268" s="47" t="s">
        <v>638</v>
      </c>
      <c r="K1268" s="46">
        <v>0</v>
      </c>
      <c r="L1268" s="50">
        <v>0</v>
      </c>
      <c r="M1268" s="50">
        <v>0</v>
      </c>
      <c r="N1268" s="50">
        <v>0</v>
      </c>
      <c r="O1268" s="14">
        <v>2.9000000000000001E-2</v>
      </c>
      <c r="P1268" s="55">
        <f t="shared" si="59"/>
        <v>0</v>
      </c>
      <c r="Q1268" s="15">
        <f t="shared" si="60"/>
        <v>0</v>
      </c>
      <c r="R1268" s="15">
        <f t="shared" si="61"/>
        <v>0</v>
      </c>
      <c r="X1268" s="7"/>
    </row>
    <row r="1269" spans="1:24" ht="13.8" x14ac:dyDescent="0.3">
      <c r="A1269" s="46">
        <v>52013865</v>
      </c>
      <c r="B1269" s="47" t="s">
        <v>24</v>
      </c>
      <c r="C1269" s="47" t="s">
        <v>41</v>
      </c>
      <c r="D1269" s="47" t="s">
        <v>567</v>
      </c>
      <c r="E1269" s="47" t="s">
        <v>407</v>
      </c>
      <c r="F1269" s="47" t="s">
        <v>48</v>
      </c>
      <c r="G1269" s="47" t="s">
        <v>47</v>
      </c>
      <c r="H1269" s="46">
        <v>52013865</v>
      </c>
      <c r="I1269" s="48">
        <v>38412</v>
      </c>
      <c r="J1269" s="47" t="s">
        <v>638</v>
      </c>
      <c r="K1269" s="46">
        <v>1</v>
      </c>
      <c r="L1269" s="50">
        <v>273757.45</v>
      </c>
      <c r="M1269" s="50">
        <v>181889.28</v>
      </c>
      <c r="N1269" s="50">
        <v>91868.17</v>
      </c>
      <c r="O1269" s="14">
        <v>2.9000000000000001E-2</v>
      </c>
      <c r="P1269" s="55">
        <f t="shared" si="59"/>
        <v>9923.7075625000016</v>
      </c>
      <c r="Q1269" s="15">
        <f t="shared" si="60"/>
        <v>191812.9875625</v>
      </c>
      <c r="R1269" s="15">
        <f t="shared" si="61"/>
        <v>81944.462437500013</v>
      </c>
      <c r="X1269" s="7"/>
    </row>
    <row r="1270" spans="1:24" ht="13.8" x14ac:dyDescent="0.3">
      <c r="A1270" s="46">
        <v>57904747</v>
      </c>
      <c r="B1270" s="47" t="s">
        <v>24</v>
      </c>
      <c r="C1270" s="47" t="s">
        <v>41</v>
      </c>
      <c r="D1270" s="47" t="s">
        <v>567</v>
      </c>
      <c r="E1270" s="47" t="s">
        <v>407</v>
      </c>
      <c r="F1270" s="47" t="s">
        <v>48</v>
      </c>
      <c r="G1270" s="47" t="s">
        <v>47</v>
      </c>
      <c r="H1270" s="46">
        <v>57904747</v>
      </c>
      <c r="I1270" s="48">
        <v>38657</v>
      </c>
      <c r="J1270" s="47" t="s">
        <v>638</v>
      </c>
      <c r="K1270" s="46">
        <v>0</v>
      </c>
      <c r="L1270" s="50">
        <v>0</v>
      </c>
      <c r="M1270" s="50">
        <v>0</v>
      </c>
      <c r="N1270" s="50">
        <v>0</v>
      </c>
      <c r="O1270" s="14">
        <v>2.9000000000000001E-2</v>
      </c>
      <c r="P1270" s="55">
        <f t="shared" si="59"/>
        <v>0</v>
      </c>
      <c r="Q1270" s="15">
        <f t="shared" si="60"/>
        <v>0</v>
      </c>
      <c r="R1270" s="15">
        <f t="shared" si="61"/>
        <v>0</v>
      </c>
      <c r="X1270" s="7"/>
    </row>
    <row r="1271" spans="1:24" ht="13.8" x14ac:dyDescent="0.3">
      <c r="A1271" s="46">
        <v>60186023</v>
      </c>
      <c r="B1271" s="47" t="s">
        <v>24</v>
      </c>
      <c r="C1271" s="47" t="s">
        <v>41</v>
      </c>
      <c r="D1271" s="47" t="s">
        <v>567</v>
      </c>
      <c r="E1271" s="47" t="s">
        <v>407</v>
      </c>
      <c r="F1271" s="47" t="s">
        <v>48</v>
      </c>
      <c r="G1271" s="47" t="s">
        <v>47</v>
      </c>
      <c r="H1271" s="46">
        <v>60186023</v>
      </c>
      <c r="I1271" s="48">
        <v>38687</v>
      </c>
      <c r="J1271" s="47" t="s">
        <v>638</v>
      </c>
      <c r="K1271" s="46">
        <v>0</v>
      </c>
      <c r="L1271" s="50">
        <v>0</v>
      </c>
      <c r="M1271" s="50">
        <v>0</v>
      </c>
      <c r="N1271" s="50">
        <v>0</v>
      </c>
      <c r="O1271" s="14">
        <v>2.9000000000000001E-2</v>
      </c>
      <c r="P1271" s="55">
        <f t="shared" si="59"/>
        <v>0</v>
      </c>
      <c r="Q1271" s="15">
        <f t="shared" si="60"/>
        <v>0</v>
      </c>
      <c r="R1271" s="15">
        <f t="shared" si="61"/>
        <v>0</v>
      </c>
      <c r="X1271" s="7"/>
    </row>
    <row r="1272" spans="1:24" ht="13.8" x14ac:dyDescent="0.3">
      <c r="A1272" s="46">
        <v>62980958</v>
      </c>
      <c r="B1272" s="47" t="s">
        <v>24</v>
      </c>
      <c r="C1272" s="47" t="s">
        <v>41</v>
      </c>
      <c r="D1272" s="47" t="s">
        <v>567</v>
      </c>
      <c r="E1272" s="47" t="s">
        <v>407</v>
      </c>
      <c r="F1272" s="47" t="s">
        <v>48</v>
      </c>
      <c r="G1272" s="47" t="s">
        <v>47</v>
      </c>
      <c r="H1272" s="46">
        <v>62980958</v>
      </c>
      <c r="I1272" s="48">
        <v>38961</v>
      </c>
      <c r="J1272" s="47" t="s">
        <v>638</v>
      </c>
      <c r="K1272" s="46">
        <v>5</v>
      </c>
      <c r="L1272" s="50">
        <v>1463497.57</v>
      </c>
      <c r="M1272" s="50">
        <v>877507.9</v>
      </c>
      <c r="N1272" s="50">
        <v>585989.67000000004</v>
      </c>
      <c r="O1272" s="14">
        <v>2.9000000000000001E-2</v>
      </c>
      <c r="P1272" s="55">
        <f t="shared" si="59"/>
        <v>53051.786912500007</v>
      </c>
      <c r="Q1272" s="15">
        <f t="shared" si="60"/>
        <v>930559.68691250007</v>
      </c>
      <c r="R1272" s="15">
        <f t="shared" si="61"/>
        <v>532937.8830875</v>
      </c>
      <c r="S1272" t="s">
        <v>600</v>
      </c>
      <c r="X1272" s="7"/>
    </row>
    <row r="1273" spans="1:24" ht="13.8" x14ac:dyDescent="0.3">
      <c r="A1273" s="46">
        <v>71039664</v>
      </c>
      <c r="B1273" s="47" t="s">
        <v>24</v>
      </c>
      <c r="C1273" s="47" t="s">
        <v>41</v>
      </c>
      <c r="D1273" s="47" t="s">
        <v>567</v>
      </c>
      <c r="E1273" s="47" t="s">
        <v>407</v>
      </c>
      <c r="F1273" s="47" t="s">
        <v>48</v>
      </c>
      <c r="G1273" s="47" t="s">
        <v>47</v>
      </c>
      <c r="H1273" s="46">
        <v>71039664</v>
      </c>
      <c r="I1273" s="48">
        <v>38991</v>
      </c>
      <c r="J1273" s="47" t="s">
        <v>638</v>
      </c>
      <c r="K1273" s="46">
        <v>0</v>
      </c>
      <c r="L1273" s="50">
        <v>0</v>
      </c>
      <c r="M1273" s="50">
        <v>0</v>
      </c>
      <c r="N1273" s="50">
        <v>0</v>
      </c>
      <c r="O1273" s="14">
        <v>2.9000000000000001E-2</v>
      </c>
      <c r="P1273" s="55">
        <f t="shared" si="59"/>
        <v>0</v>
      </c>
      <c r="Q1273" s="15">
        <f t="shared" si="60"/>
        <v>0</v>
      </c>
      <c r="R1273" s="15">
        <f t="shared" si="61"/>
        <v>0</v>
      </c>
      <c r="X1273" s="7"/>
    </row>
    <row r="1274" spans="1:24" ht="13.8" x14ac:dyDescent="0.3">
      <c r="A1274" s="46">
        <v>73638739</v>
      </c>
      <c r="B1274" s="47" t="s">
        <v>24</v>
      </c>
      <c r="C1274" s="47" t="s">
        <v>41</v>
      </c>
      <c r="D1274" s="47" t="s">
        <v>567</v>
      </c>
      <c r="E1274" s="47" t="s">
        <v>407</v>
      </c>
      <c r="F1274" s="47" t="s">
        <v>48</v>
      </c>
      <c r="G1274" s="47" t="s">
        <v>47</v>
      </c>
      <c r="H1274" s="46">
        <v>73638739</v>
      </c>
      <c r="I1274" s="48">
        <v>38961</v>
      </c>
      <c r="J1274" s="47" t="s">
        <v>638</v>
      </c>
      <c r="K1274" s="46">
        <v>2</v>
      </c>
      <c r="L1274" s="50">
        <v>632961.94999999995</v>
      </c>
      <c r="M1274" s="50">
        <v>379521.72</v>
      </c>
      <c r="N1274" s="50">
        <v>253440.23</v>
      </c>
      <c r="O1274" s="14">
        <v>2.9000000000000001E-2</v>
      </c>
      <c r="P1274" s="55">
        <f t="shared" si="59"/>
        <v>22944.870687499999</v>
      </c>
      <c r="Q1274" s="15">
        <f t="shared" si="60"/>
        <v>402466.59068749996</v>
      </c>
      <c r="R1274" s="15">
        <f t="shared" si="61"/>
        <v>230495.35931249999</v>
      </c>
      <c r="X1274" s="7"/>
    </row>
    <row r="1275" spans="1:24" ht="13.8" x14ac:dyDescent="0.3">
      <c r="A1275" s="46">
        <v>84915852</v>
      </c>
      <c r="B1275" s="47" t="s">
        <v>24</v>
      </c>
      <c r="C1275" s="47" t="s">
        <v>41</v>
      </c>
      <c r="D1275" s="47" t="s">
        <v>567</v>
      </c>
      <c r="E1275" s="47" t="s">
        <v>407</v>
      </c>
      <c r="F1275" s="47" t="s">
        <v>48</v>
      </c>
      <c r="G1275" s="47" t="s">
        <v>47</v>
      </c>
      <c r="H1275" s="46">
        <v>84915852</v>
      </c>
      <c r="I1275" s="48">
        <v>39387</v>
      </c>
      <c r="J1275" s="47" t="s">
        <v>638</v>
      </c>
      <c r="K1275" s="46">
        <v>1</v>
      </c>
      <c r="L1275" s="50">
        <v>443997.19</v>
      </c>
      <c r="M1275" s="50">
        <v>237438.68</v>
      </c>
      <c r="N1275" s="50">
        <v>206558.51</v>
      </c>
      <c r="O1275" s="14">
        <v>2.9000000000000001E-2</v>
      </c>
      <c r="P1275" s="55">
        <f t="shared" si="59"/>
        <v>16094.8981375</v>
      </c>
      <c r="Q1275" s="15">
        <f t="shared" si="60"/>
        <v>253533.57813749998</v>
      </c>
      <c r="R1275" s="15">
        <f t="shared" si="61"/>
        <v>190463.61186250002</v>
      </c>
      <c r="X1275" s="7"/>
    </row>
    <row r="1276" spans="1:24" ht="13.8" x14ac:dyDescent="0.3">
      <c r="A1276" s="46">
        <v>89557113</v>
      </c>
      <c r="B1276" s="47" t="s">
        <v>24</v>
      </c>
      <c r="C1276" s="47" t="s">
        <v>41</v>
      </c>
      <c r="D1276" s="47" t="s">
        <v>567</v>
      </c>
      <c r="E1276" s="47" t="s">
        <v>407</v>
      </c>
      <c r="F1276" s="47" t="s">
        <v>48</v>
      </c>
      <c r="G1276" s="47" t="s">
        <v>47</v>
      </c>
      <c r="H1276" s="46">
        <v>89557113</v>
      </c>
      <c r="I1276" s="48">
        <v>39479</v>
      </c>
      <c r="J1276" s="47" t="s">
        <v>638</v>
      </c>
      <c r="K1276" s="46">
        <v>0</v>
      </c>
      <c r="L1276" s="50">
        <v>0</v>
      </c>
      <c r="M1276" s="50">
        <v>0</v>
      </c>
      <c r="N1276" s="50">
        <v>0</v>
      </c>
      <c r="O1276" s="14">
        <v>2.9000000000000001E-2</v>
      </c>
      <c r="P1276" s="55">
        <f t="shared" si="59"/>
        <v>0</v>
      </c>
      <c r="Q1276" s="15">
        <f t="shared" si="60"/>
        <v>0</v>
      </c>
      <c r="R1276" s="15">
        <f t="shared" si="61"/>
        <v>0</v>
      </c>
      <c r="X1276" s="7"/>
    </row>
    <row r="1277" spans="1:24" ht="13.8" x14ac:dyDescent="0.3">
      <c r="A1277" s="46">
        <v>90863915</v>
      </c>
      <c r="B1277" s="47" t="s">
        <v>24</v>
      </c>
      <c r="C1277" s="47" t="s">
        <v>41</v>
      </c>
      <c r="D1277" s="47" t="s">
        <v>567</v>
      </c>
      <c r="E1277" s="47" t="s">
        <v>407</v>
      </c>
      <c r="F1277" s="47" t="s">
        <v>48</v>
      </c>
      <c r="G1277" s="47" t="s">
        <v>47</v>
      </c>
      <c r="H1277" s="46">
        <v>90863915</v>
      </c>
      <c r="I1277" s="48">
        <v>39600</v>
      </c>
      <c r="J1277" s="47" t="s">
        <v>638</v>
      </c>
      <c r="K1277" s="46">
        <v>0</v>
      </c>
      <c r="L1277" s="50">
        <v>0</v>
      </c>
      <c r="M1277" s="50">
        <v>0</v>
      </c>
      <c r="N1277" s="50">
        <v>0</v>
      </c>
      <c r="O1277" s="14">
        <v>2.9000000000000001E-2</v>
      </c>
      <c r="P1277" s="55">
        <f t="shared" si="59"/>
        <v>0</v>
      </c>
      <c r="Q1277" s="15">
        <f t="shared" si="60"/>
        <v>0</v>
      </c>
      <c r="R1277" s="15">
        <f t="shared" si="61"/>
        <v>0</v>
      </c>
      <c r="X1277" s="7"/>
    </row>
    <row r="1278" spans="1:24" ht="13.8" x14ac:dyDescent="0.3">
      <c r="A1278" s="46">
        <v>90989021</v>
      </c>
      <c r="B1278" s="47" t="s">
        <v>24</v>
      </c>
      <c r="C1278" s="47" t="s">
        <v>41</v>
      </c>
      <c r="D1278" s="47" t="s">
        <v>567</v>
      </c>
      <c r="E1278" s="47" t="s">
        <v>407</v>
      </c>
      <c r="F1278" s="47" t="s">
        <v>48</v>
      </c>
      <c r="G1278" s="47" t="s">
        <v>47</v>
      </c>
      <c r="H1278" s="46">
        <v>90989021</v>
      </c>
      <c r="I1278" s="48">
        <v>39600</v>
      </c>
      <c r="J1278" s="47" t="s">
        <v>638</v>
      </c>
      <c r="K1278" s="46">
        <v>1</v>
      </c>
      <c r="L1278" s="50">
        <v>2032.6</v>
      </c>
      <c r="M1278" s="50">
        <v>955.23</v>
      </c>
      <c r="N1278" s="50">
        <v>1077.3699999999999</v>
      </c>
      <c r="O1278" s="14">
        <v>2.9000000000000001E-2</v>
      </c>
      <c r="P1278" s="55">
        <f t="shared" si="59"/>
        <v>73.681750000000008</v>
      </c>
      <c r="Q1278" s="15">
        <f t="shared" si="60"/>
        <v>1028.91175</v>
      </c>
      <c r="R1278" s="15">
        <f t="shared" si="61"/>
        <v>1003.6882499999999</v>
      </c>
      <c r="X1278" s="7"/>
    </row>
    <row r="1279" spans="1:24" ht="13.8" x14ac:dyDescent="0.3">
      <c r="A1279" s="46">
        <v>90989104</v>
      </c>
      <c r="B1279" s="47" t="s">
        <v>24</v>
      </c>
      <c r="C1279" s="47" t="s">
        <v>41</v>
      </c>
      <c r="D1279" s="47" t="s">
        <v>567</v>
      </c>
      <c r="E1279" s="47" t="s">
        <v>407</v>
      </c>
      <c r="F1279" s="47" t="s">
        <v>48</v>
      </c>
      <c r="G1279" s="47" t="s">
        <v>47</v>
      </c>
      <c r="H1279" s="46">
        <v>90989104</v>
      </c>
      <c r="I1279" s="48">
        <v>38961</v>
      </c>
      <c r="J1279" s="47" t="s">
        <v>638</v>
      </c>
      <c r="K1279" s="46">
        <v>1</v>
      </c>
      <c r="L1279" s="50">
        <v>358202.98</v>
      </c>
      <c r="M1279" s="50">
        <v>214777.22</v>
      </c>
      <c r="N1279" s="50">
        <v>143425.76</v>
      </c>
      <c r="O1279" s="14">
        <v>2.9000000000000001E-2</v>
      </c>
      <c r="P1279" s="55">
        <f t="shared" si="59"/>
        <v>12984.858025</v>
      </c>
      <c r="Q1279" s="15">
        <f t="shared" si="60"/>
        <v>227762.078025</v>
      </c>
      <c r="R1279" s="15">
        <f t="shared" si="61"/>
        <v>130440.90197499999</v>
      </c>
      <c r="X1279" s="7"/>
    </row>
    <row r="1280" spans="1:24" ht="13.8" x14ac:dyDescent="0.3">
      <c r="A1280" s="46">
        <v>91043754</v>
      </c>
      <c r="B1280" s="47" t="s">
        <v>24</v>
      </c>
      <c r="C1280" s="47" t="s">
        <v>41</v>
      </c>
      <c r="D1280" s="47" t="s">
        <v>567</v>
      </c>
      <c r="E1280" s="47" t="s">
        <v>407</v>
      </c>
      <c r="F1280" s="47" t="s">
        <v>48</v>
      </c>
      <c r="G1280" s="47" t="s">
        <v>47</v>
      </c>
      <c r="H1280" s="46">
        <v>91043754</v>
      </c>
      <c r="I1280" s="48">
        <v>39326</v>
      </c>
      <c r="J1280" s="47" t="s">
        <v>638</v>
      </c>
      <c r="K1280" s="46">
        <v>0</v>
      </c>
      <c r="L1280" s="50">
        <v>0</v>
      </c>
      <c r="M1280" s="50">
        <v>0</v>
      </c>
      <c r="N1280" s="50">
        <v>0</v>
      </c>
      <c r="O1280" s="14">
        <v>2.9000000000000001E-2</v>
      </c>
      <c r="P1280" s="55">
        <f t="shared" si="59"/>
        <v>0</v>
      </c>
      <c r="Q1280" s="15">
        <f t="shared" si="60"/>
        <v>0</v>
      </c>
      <c r="R1280" s="15">
        <f t="shared" si="61"/>
        <v>0</v>
      </c>
      <c r="X1280" s="7"/>
    </row>
    <row r="1281" spans="1:24" ht="13.8" x14ac:dyDescent="0.3">
      <c r="A1281" s="46">
        <v>95967249</v>
      </c>
      <c r="B1281" s="47" t="s">
        <v>24</v>
      </c>
      <c r="C1281" s="47" t="s">
        <v>41</v>
      </c>
      <c r="D1281" s="47" t="s">
        <v>567</v>
      </c>
      <c r="E1281" s="47" t="s">
        <v>407</v>
      </c>
      <c r="F1281" s="47" t="s">
        <v>48</v>
      </c>
      <c r="G1281" s="47" t="s">
        <v>47</v>
      </c>
      <c r="H1281" s="46">
        <v>95967249</v>
      </c>
      <c r="I1281" s="48">
        <v>39387</v>
      </c>
      <c r="J1281" s="47" t="s">
        <v>638</v>
      </c>
      <c r="K1281" s="46">
        <v>1</v>
      </c>
      <c r="L1281" s="50">
        <v>442505.24</v>
      </c>
      <c r="M1281" s="50">
        <v>236640.82</v>
      </c>
      <c r="N1281" s="50">
        <v>205864.42</v>
      </c>
      <c r="O1281" s="14">
        <v>2.9000000000000001E-2</v>
      </c>
      <c r="P1281" s="55">
        <f t="shared" si="59"/>
        <v>16040.814950000002</v>
      </c>
      <c r="Q1281" s="15">
        <f t="shared" si="60"/>
        <v>252681.63495000001</v>
      </c>
      <c r="R1281" s="15">
        <f t="shared" si="61"/>
        <v>189823.60504999998</v>
      </c>
      <c r="X1281" s="7"/>
    </row>
    <row r="1282" spans="1:24" ht="13.8" x14ac:dyDescent="0.3">
      <c r="A1282" s="46">
        <v>95967298</v>
      </c>
      <c r="B1282" s="47" t="s">
        <v>24</v>
      </c>
      <c r="C1282" s="47" t="s">
        <v>41</v>
      </c>
      <c r="D1282" s="47" t="s">
        <v>567</v>
      </c>
      <c r="E1282" s="47" t="s">
        <v>407</v>
      </c>
      <c r="F1282" s="47" t="s">
        <v>48</v>
      </c>
      <c r="G1282" s="47" t="s">
        <v>47</v>
      </c>
      <c r="H1282" s="46">
        <v>95967298</v>
      </c>
      <c r="I1282" s="48">
        <v>39965</v>
      </c>
      <c r="J1282" s="47" t="s">
        <v>638</v>
      </c>
      <c r="K1282" s="46">
        <v>1</v>
      </c>
      <c r="L1282" s="50">
        <v>18582.38</v>
      </c>
      <c r="M1282" s="50">
        <v>7528.33</v>
      </c>
      <c r="N1282" s="50">
        <v>11054.05</v>
      </c>
      <c r="O1282" s="14">
        <v>2.9000000000000001E-2</v>
      </c>
      <c r="P1282" s="55">
        <f t="shared" si="59"/>
        <v>673.61127500000009</v>
      </c>
      <c r="Q1282" s="15">
        <f t="shared" si="60"/>
        <v>8201.9412749999992</v>
      </c>
      <c r="R1282" s="15">
        <f t="shared" si="61"/>
        <v>10380.438725000002</v>
      </c>
      <c r="X1282" s="7"/>
    </row>
    <row r="1283" spans="1:24" ht="13.8" x14ac:dyDescent="0.3">
      <c r="A1283" s="46">
        <v>96351498</v>
      </c>
      <c r="B1283" s="47" t="s">
        <v>24</v>
      </c>
      <c r="C1283" s="47" t="s">
        <v>41</v>
      </c>
      <c r="D1283" s="47" t="s">
        <v>567</v>
      </c>
      <c r="E1283" s="47" t="s">
        <v>407</v>
      </c>
      <c r="F1283" s="47" t="s">
        <v>48</v>
      </c>
      <c r="G1283" s="47" t="s">
        <v>47</v>
      </c>
      <c r="H1283" s="46">
        <v>96351498</v>
      </c>
      <c r="I1283" s="48">
        <v>39387</v>
      </c>
      <c r="J1283" s="47" t="s">
        <v>638</v>
      </c>
      <c r="K1283" s="46">
        <v>0</v>
      </c>
      <c r="L1283" s="50">
        <v>0</v>
      </c>
      <c r="M1283" s="50">
        <v>0</v>
      </c>
      <c r="N1283" s="50">
        <v>0</v>
      </c>
      <c r="O1283" s="14">
        <v>2.9000000000000001E-2</v>
      </c>
      <c r="P1283" s="55">
        <f t="shared" si="59"/>
        <v>0</v>
      </c>
      <c r="Q1283" s="15">
        <f t="shared" si="60"/>
        <v>0</v>
      </c>
      <c r="R1283" s="15">
        <f t="shared" si="61"/>
        <v>0</v>
      </c>
      <c r="X1283" s="7"/>
    </row>
    <row r="1284" spans="1:24" ht="13.8" x14ac:dyDescent="0.3">
      <c r="A1284" s="46">
        <v>96351501</v>
      </c>
      <c r="B1284" s="47" t="s">
        <v>24</v>
      </c>
      <c r="C1284" s="47" t="s">
        <v>41</v>
      </c>
      <c r="D1284" s="47" t="s">
        <v>567</v>
      </c>
      <c r="E1284" s="47" t="s">
        <v>407</v>
      </c>
      <c r="F1284" s="47" t="s">
        <v>48</v>
      </c>
      <c r="G1284" s="47" t="s">
        <v>47</v>
      </c>
      <c r="H1284" s="46">
        <v>96351501</v>
      </c>
      <c r="I1284" s="48">
        <v>39387</v>
      </c>
      <c r="J1284" s="47" t="s">
        <v>638</v>
      </c>
      <c r="K1284" s="46">
        <v>1</v>
      </c>
      <c r="L1284" s="50">
        <v>452494.28</v>
      </c>
      <c r="M1284" s="50">
        <v>241982.71</v>
      </c>
      <c r="N1284" s="50">
        <v>210511.57</v>
      </c>
      <c r="O1284" s="14">
        <v>2.9000000000000001E-2</v>
      </c>
      <c r="P1284" s="55">
        <f t="shared" si="59"/>
        <v>16402.917650000003</v>
      </c>
      <c r="Q1284" s="15">
        <f t="shared" si="60"/>
        <v>258385.62764999998</v>
      </c>
      <c r="R1284" s="15">
        <f t="shared" si="61"/>
        <v>194108.65235000005</v>
      </c>
      <c r="X1284" s="7"/>
    </row>
    <row r="1285" spans="1:24" ht="13.8" x14ac:dyDescent="0.3">
      <c r="A1285" s="46">
        <v>96351507</v>
      </c>
      <c r="B1285" s="47" t="s">
        <v>24</v>
      </c>
      <c r="C1285" s="47" t="s">
        <v>41</v>
      </c>
      <c r="D1285" s="47" t="s">
        <v>567</v>
      </c>
      <c r="E1285" s="47" t="s">
        <v>407</v>
      </c>
      <c r="F1285" s="47" t="s">
        <v>48</v>
      </c>
      <c r="G1285" s="47" t="s">
        <v>47</v>
      </c>
      <c r="H1285" s="46">
        <v>96351507</v>
      </c>
      <c r="I1285" s="48">
        <v>39387</v>
      </c>
      <c r="J1285" s="47" t="s">
        <v>638</v>
      </c>
      <c r="K1285" s="46">
        <v>0</v>
      </c>
      <c r="L1285" s="50">
        <v>0</v>
      </c>
      <c r="M1285" s="50">
        <v>0</v>
      </c>
      <c r="N1285" s="50">
        <v>0</v>
      </c>
      <c r="O1285" s="14">
        <v>2.9000000000000001E-2</v>
      </c>
      <c r="P1285" s="55">
        <f t="shared" ref="P1285:P1348" si="62">L1285*(O1285/12)*15</f>
        <v>0</v>
      </c>
      <c r="Q1285" s="15">
        <f t="shared" si="60"/>
        <v>0</v>
      </c>
      <c r="R1285" s="15">
        <f t="shared" si="61"/>
        <v>0</v>
      </c>
      <c r="X1285" s="7"/>
    </row>
    <row r="1286" spans="1:24" ht="13.8" x14ac:dyDescent="0.3">
      <c r="A1286" s="46">
        <v>98276162</v>
      </c>
      <c r="B1286" s="47" t="s">
        <v>24</v>
      </c>
      <c r="C1286" s="47" t="s">
        <v>41</v>
      </c>
      <c r="D1286" s="47" t="s">
        <v>567</v>
      </c>
      <c r="E1286" s="47" t="s">
        <v>407</v>
      </c>
      <c r="F1286" s="47" t="s">
        <v>48</v>
      </c>
      <c r="G1286" s="47" t="s">
        <v>47</v>
      </c>
      <c r="H1286" s="46">
        <v>98276162</v>
      </c>
      <c r="I1286" s="48">
        <v>39661</v>
      </c>
      <c r="J1286" s="47" t="s">
        <v>638</v>
      </c>
      <c r="K1286" s="46">
        <v>0</v>
      </c>
      <c r="L1286" s="50">
        <v>0</v>
      </c>
      <c r="M1286" s="50">
        <v>0</v>
      </c>
      <c r="N1286" s="50">
        <v>0</v>
      </c>
      <c r="O1286" s="14">
        <v>2.9000000000000001E-2</v>
      </c>
      <c r="P1286" s="55">
        <f t="shared" si="62"/>
        <v>0</v>
      </c>
      <c r="Q1286" s="15">
        <f t="shared" si="60"/>
        <v>0</v>
      </c>
      <c r="R1286" s="15">
        <f t="shared" si="61"/>
        <v>0</v>
      </c>
      <c r="X1286" s="7"/>
    </row>
    <row r="1287" spans="1:24" ht="13.8" x14ac:dyDescent="0.3">
      <c r="A1287" s="46">
        <v>98598482</v>
      </c>
      <c r="B1287" s="47" t="s">
        <v>24</v>
      </c>
      <c r="C1287" s="47" t="s">
        <v>41</v>
      </c>
      <c r="D1287" s="47" t="s">
        <v>567</v>
      </c>
      <c r="E1287" s="47" t="s">
        <v>407</v>
      </c>
      <c r="F1287" s="47" t="s">
        <v>48</v>
      </c>
      <c r="G1287" s="47" t="s">
        <v>47</v>
      </c>
      <c r="H1287" s="46">
        <v>98598482</v>
      </c>
      <c r="I1287" s="48">
        <v>39661</v>
      </c>
      <c r="J1287" s="47" t="s">
        <v>638</v>
      </c>
      <c r="K1287" s="46">
        <v>1</v>
      </c>
      <c r="L1287" s="50">
        <v>550967.13</v>
      </c>
      <c r="M1287" s="50">
        <v>258929.18</v>
      </c>
      <c r="N1287" s="50">
        <v>292037.95</v>
      </c>
      <c r="O1287" s="14">
        <v>2.9000000000000001E-2</v>
      </c>
      <c r="P1287" s="55">
        <f t="shared" si="62"/>
        <v>19972.558462500001</v>
      </c>
      <c r="Q1287" s="15">
        <f t="shared" si="60"/>
        <v>278901.73846249998</v>
      </c>
      <c r="R1287" s="15">
        <f t="shared" si="61"/>
        <v>272065.39153750002</v>
      </c>
      <c r="X1287" s="7"/>
    </row>
    <row r="1288" spans="1:24" ht="13.8" x14ac:dyDescent="0.3">
      <c r="A1288" s="46">
        <v>98642983</v>
      </c>
      <c r="B1288" s="47" t="s">
        <v>24</v>
      </c>
      <c r="C1288" s="47" t="s">
        <v>41</v>
      </c>
      <c r="D1288" s="47" t="s">
        <v>567</v>
      </c>
      <c r="E1288" s="47" t="s">
        <v>407</v>
      </c>
      <c r="F1288" s="47" t="s">
        <v>48</v>
      </c>
      <c r="G1288" s="47" t="s">
        <v>47</v>
      </c>
      <c r="H1288" s="46">
        <v>98642983</v>
      </c>
      <c r="I1288" s="48">
        <v>40026</v>
      </c>
      <c r="J1288" s="47" t="s">
        <v>638</v>
      </c>
      <c r="K1288" s="46">
        <v>1</v>
      </c>
      <c r="L1288" s="50">
        <v>864.61</v>
      </c>
      <c r="M1288" s="50">
        <v>350.28</v>
      </c>
      <c r="N1288" s="50">
        <v>514.33000000000004</v>
      </c>
      <c r="O1288" s="14">
        <v>2.9000000000000001E-2</v>
      </c>
      <c r="P1288" s="55">
        <f t="shared" si="62"/>
        <v>31.342112500000002</v>
      </c>
      <c r="Q1288" s="15">
        <f t="shared" si="60"/>
        <v>381.62211249999996</v>
      </c>
      <c r="R1288" s="15">
        <f t="shared" si="61"/>
        <v>482.98788750000006</v>
      </c>
      <c r="X1288" s="7"/>
    </row>
    <row r="1289" spans="1:24" ht="13.8" x14ac:dyDescent="0.3">
      <c r="A1289" s="46">
        <v>99171711</v>
      </c>
      <c r="B1289" s="47" t="s">
        <v>24</v>
      </c>
      <c r="C1289" s="47" t="s">
        <v>41</v>
      </c>
      <c r="D1289" s="47" t="s">
        <v>567</v>
      </c>
      <c r="E1289" s="47" t="s">
        <v>407</v>
      </c>
      <c r="F1289" s="47" t="s">
        <v>48</v>
      </c>
      <c r="G1289" s="47" t="s">
        <v>47</v>
      </c>
      <c r="H1289" s="46">
        <v>99171711</v>
      </c>
      <c r="I1289" s="48">
        <v>40057</v>
      </c>
      <c r="J1289" s="47" t="s">
        <v>638</v>
      </c>
      <c r="K1289" s="46">
        <v>0</v>
      </c>
      <c r="L1289" s="50">
        <v>3171.26</v>
      </c>
      <c r="M1289" s="50">
        <v>1284.78</v>
      </c>
      <c r="N1289" s="50">
        <v>1886.48</v>
      </c>
      <c r="O1289" s="14">
        <v>2.9000000000000001E-2</v>
      </c>
      <c r="P1289" s="55">
        <f t="shared" si="62"/>
        <v>114.95817500000003</v>
      </c>
      <c r="Q1289" s="15">
        <f t="shared" si="60"/>
        <v>1399.738175</v>
      </c>
      <c r="R1289" s="15">
        <f t="shared" si="61"/>
        <v>1771.5218250000003</v>
      </c>
      <c r="X1289" s="7"/>
    </row>
    <row r="1290" spans="1:24" ht="13.8" x14ac:dyDescent="0.3">
      <c r="A1290" s="46">
        <v>99171727</v>
      </c>
      <c r="B1290" s="47" t="s">
        <v>24</v>
      </c>
      <c r="C1290" s="47" t="s">
        <v>41</v>
      </c>
      <c r="D1290" s="47" t="s">
        <v>567</v>
      </c>
      <c r="E1290" s="47" t="s">
        <v>407</v>
      </c>
      <c r="F1290" s="47" t="s">
        <v>48</v>
      </c>
      <c r="G1290" s="47" t="s">
        <v>47</v>
      </c>
      <c r="H1290" s="46">
        <v>99171727</v>
      </c>
      <c r="I1290" s="48">
        <v>39387</v>
      </c>
      <c r="J1290" s="47" t="s">
        <v>638</v>
      </c>
      <c r="K1290" s="46">
        <v>1</v>
      </c>
      <c r="L1290" s="50">
        <v>329867.26</v>
      </c>
      <c r="M1290" s="50">
        <v>176404.83</v>
      </c>
      <c r="N1290" s="50">
        <v>153462.43</v>
      </c>
      <c r="O1290" s="14">
        <v>2.9000000000000001E-2</v>
      </c>
      <c r="P1290" s="55">
        <f t="shared" si="62"/>
        <v>11957.688174999999</v>
      </c>
      <c r="Q1290" s="15">
        <f t="shared" si="60"/>
        <v>188362.51817499998</v>
      </c>
      <c r="R1290" s="15">
        <f t="shared" si="61"/>
        <v>141504.74182500003</v>
      </c>
      <c r="X1290" s="7"/>
    </row>
    <row r="1291" spans="1:24" ht="13.8" x14ac:dyDescent="0.3">
      <c r="A1291" s="46">
        <v>99555905</v>
      </c>
      <c r="B1291" s="47" t="s">
        <v>24</v>
      </c>
      <c r="C1291" s="47" t="s">
        <v>41</v>
      </c>
      <c r="D1291" s="47" t="s">
        <v>567</v>
      </c>
      <c r="E1291" s="47" t="s">
        <v>407</v>
      </c>
      <c r="F1291" s="47" t="s">
        <v>48</v>
      </c>
      <c r="G1291" s="47" t="s">
        <v>47</v>
      </c>
      <c r="H1291" s="46">
        <v>99555905</v>
      </c>
      <c r="I1291" s="48">
        <v>38687</v>
      </c>
      <c r="J1291" s="47" t="s">
        <v>638</v>
      </c>
      <c r="K1291" s="46">
        <v>0</v>
      </c>
      <c r="L1291" s="50">
        <v>0</v>
      </c>
      <c r="M1291" s="50">
        <v>0</v>
      </c>
      <c r="N1291" s="50">
        <v>0</v>
      </c>
      <c r="O1291" s="14">
        <v>2.9000000000000001E-2</v>
      </c>
      <c r="P1291" s="55">
        <f t="shared" si="62"/>
        <v>0</v>
      </c>
      <c r="Q1291" s="15">
        <f t="shared" si="60"/>
        <v>0</v>
      </c>
      <c r="R1291" s="15">
        <f t="shared" si="61"/>
        <v>0</v>
      </c>
      <c r="X1291" s="7"/>
    </row>
    <row r="1292" spans="1:24" ht="13.8" x14ac:dyDescent="0.3">
      <c r="A1292" s="46">
        <v>99568452</v>
      </c>
      <c r="B1292" s="47" t="s">
        <v>24</v>
      </c>
      <c r="C1292" s="47" t="s">
        <v>41</v>
      </c>
      <c r="D1292" s="47" t="s">
        <v>567</v>
      </c>
      <c r="E1292" s="47" t="s">
        <v>407</v>
      </c>
      <c r="F1292" s="47" t="s">
        <v>48</v>
      </c>
      <c r="G1292" s="47" t="s">
        <v>47</v>
      </c>
      <c r="H1292" s="46">
        <v>99568452</v>
      </c>
      <c r="I1292" s="48">
        <v>40026</v>
      </c>
      <c r="J1292" s="47" t="s">
        <v>638</v>
      </c>
      <c r="K1292" s="46">
        <v>1</v>
      </c>
      <c r="L1292" s="50">
        <v>283291.03000000003</v>
      </c>
      <c r="M1292" s="50">
        <v>114770.47</v>
      </c>
      <c r="N1292" s="50">
        <v>168520.56</v>
      </c>
      <c r="O1292" s="14">
        <v>2.9000000000000001E-2</v>
      </c>
      <c r="P1292" s="55">
        <f t="shared" si="62"/>
        <v>10269.299837500001</v>
      </c>
      <c r="Q1292" s="15">
        <f t="shared" si="60"/>
        <v>125039.7698375</v>
      </c>
      <c r="R1292" s="15">
        <f t="shared" si="61"/>
        <v>158251.26016250002</v>
      </c>
      <c r="X1292" s="7"/>
    </row>
    <row r="1293" spans="1:24" ht="13.8" x14ac:dyDescent="0.3">
      <c r="A1293" s="46">
        <v>99578339</v>
      </c>
      <c r="B1293" s="47" t="s">
        <v>24</v>
      </c>
      <c r="C1293" s="47" t="s">
        <v>41</v>
      </c>
      <c r="D1293" s="47" t="s">
        <v>567</v>
      </c>
      <c r="E1293" s="47" t="s">
        <v>407</v>
      </c>
      <c r="F1293" s="47" t="s">
        <v>48</v>
      </c>
      <c r="G1293" s="47" t="s">
        <v>47</v>
      </c>
      <c r="H1293" s="46">
        <v>99578339</v>
      </c>
      <c r="I1293" s="48">
        <v>40118</v>
      </c>
      <c r="J1293" s="47" t="s">
        <v>638</v>
      </c>
      <c r="K1293" s="46">
        <v>1</v>
      </c>
      <c r="L1293" s="50">
        <v>375743.41</v>
      </c>
      <c r="M1293" s="50">
        <v>152225.95000000001</v>
      </c>
      <c r="N1293" s="50">
        <v>223517.46</v>
      </c>
      <c r="O1293" s="14">
        <v>2.9000000000000001E-2</v>
      </c>
      <c r="P1293" s="55">
        <f t="shared" si="62"/>
        <v>13620.6986125</v>
      </c>
      <c r="Q1293" s="15">
        <f t="shared" si="60"/>
        <v>165846.64861250002</v>
      </c>
      <c r="R1293" s="15">
        <f t="shared" si="61"/>
        <v>209896.76138749995</v>
      </c>
      <c r="X1293" s="7"/>
    </row>
    <row r="1294" spans="1:24" ht="13.8" x14ac:dyDescent="0.3">
      <c r="A1294" s="46">
        <v>99674380</v>
      </c>
      <c r="B1294" s="47" t="s">
        <v>24</v>
      </c>
      <c r="C1294" s="47" t="s">
        <v>41</v>
      </c>
      <c r="D1294" s="47" t="s">
        <v>567</v>
      </c>
      <c r="E1294" s="47" t="s">
        <v>407</v>
      </c>
      <c r="F1294" s="47" t="s">
        <v>48</v>
      </c>
      <c r="G1294" s="47" t="s">
        <v>47</v>
      </c>
      <c r="H1294" s="46">
        <v>99674380</v>
      </c>
      <c r="I1294" s="48">
        <v>40148</v>
      </c>
      <c r="J1294" s="47" t="s">
        <v>638</v>
      </c>
      <c r="K1294" s="46">
        <v>1</v>
      </c>
      <c r="L1294" s="50">
        <v>401735.81</v>
      </c>
      <c r="M1294" s="50">
        <v>162756.32</v>
      </c>
      <c r="N1294" s="50">
        <v>238979.49</v>
      </c>
      <c r="O1294" s="14">
        <v>2.9000000000000001E-2</v>
      </c>
      <c r="P1294" s="55">
        <f t="shared" si="62"/>
        <v>14562.923112500001</v>
      </c>
      <c r="Q1294" s="15">
        <f t="shared" si="60"/>
        <v>177319.2431125</v>
      </c>
      <c r="R1294" s="15">
        <f t="shared" si="61"/>
        <v>224416.5668875</v>
      </c>
      <c r="X1294" s="7"/>
    </row>
    <row r="1295" spans="1:24" ht="13.8" x14ac:dyDescent="0.3">
      <c r="A1295" s="46">
        <v>99802362</v>
      </c>
      <c r="B1295" s="47" t="s">
        <v>24</v>
      </c>
      <c r="C1295" s="47" t="s">
        <v>41</v>
      </c>
      <c r="D1295" s="47" t="s">
        <v>567</v>
      </c>
      <c r="E1295" s="47" t="s">
        <v>407</v>
      </c>
      <c r="F1295" s="47" t="s">
        <v>48</v>
      </c>
      <c r="G1295" s="47" t="s">
        <v>47</v>
      </c>
      <c r="H1295" s="46">
        <v>99802362</v>
      </c>
      <c r="I1295" s="48">
        <v>40057</v>
      </c>
      <c r="J1295" s="47" t="s">
        <v>638</v>
      </c>
      <c r="K1295" s="46">
        <v>1</v>
      </c>
      <c r="L1295" s="50">
        <v>503913.35</v>
      </c>
      <c r="M1295" s="50">
        <v>204151.79</v>
      </c>
      <c r="N1295" s="50">
        <v>299761.56</v>
      </c>
      <c r="O1295" s="14">
        <v>2.9000000000000001E-2</v>
      </c>
      <c r="P1295" s="55">
        <f t="shared" si="62"/>
        <v>18266.858937500001</v>
      </c>
      <c r="Q1295" s="15">
        <f t="shared" si="60"/>
        <v>222418.64893750002</v>
      </c>
      <c r="R1295" s="15">
        <f t="shared" si="61"/>
        <v>281494.70106249995</v>
      </c>
      <c r="X1295" s="7"/>
    </row>
    <row r="1296" spans="1:24" ht="13.8" x14ac:dyDescent="0.3">
      <c r="A1296" s="46">
        <v>99802483</v>
      </c>
      <c r="B1296" s="47" t="s">
        <v>24</v>
      </c>
      <c r="C1296" s="47" t="s">
        <v>41</v>
      </c>
      <c r="D1296" s="47" t="s">
        <v>567</v>
      </c>
      <c r="E1296" s="47" t="s">
        <v>407</v>
      </c>
      <c r="F1296" s="47" t="s">
        <v>48</v>
      </c>
      <c r="G1296" s="47" t="s">
        <v>47</v>
      </c>
      <c r="H1296" s="46">
        <v>99802483</v>
      </c>
      <c r="I1296" s="48">
        <v>40118</v>
      </c>
      <c r="J1296" s="47" t="s">
        <v>638</v>
      </c>
      <c r="K1296" s="46">
        <v>0</v>
      </c>
      <c r="L1296" s="50">
        <v>13515.4</v>
      </c>
      <c r="M1296" s="50">
        <v>5475.53</v>
      </c>
      <c r="N1296" s="50">
        <v>8039.87</v>
      </c>
      <c r="O1296" s="14">
        <v>2.9000000000000001E-2</v>
      </c>
      <c r="P1296" s="55">
        <f t="shared" si="62"/>
        <v>489.93324999999999</v>
      </c>
      <c r="Q1296" s="15">
        <f t="shared" si="60"/>
        <v>5965.4632499999998</v>
      </c>
      <c r="R1296" s="15">
        <f t="shared" si="61"/>
        <v>7549.9367499999998</v>
      </c>
      <c r="X1296" s="7"/>
    </row>
    <row r="1297" spans="1:24" ht="13.8" x14ac:dyDescent="0.3">
      <c r="A1297" s="46">
        <v>99847382</v>
      </c>
      <c r="B1297" s="47" t="s">
        <v>24</v>
      </c>
      <c r="C1297" s="47" t="s">
        <v>41</v>
      </c>
      <c r="D1297" s="47" t="s">
        <v>567</v>
      </c>
      <c r="E1297" s="47" t="s">
        <v>407</v>
      </c>
      <c r="F1297" s="47" t="s">
        <v>48</v>
      </c>
      <c r="G1297" s="47" t="s">
        <v>47</v>
      </c>
      <c r="H1297" s="46">
        <v>99847382</v>
      </c>
      <c r="I1297" s="48">
        <v>40118</v>
      </c>
      <c r="J1297" s="47" t="s">
        <v>638</v>
      </c>
      <c r="K1297" s="46">
        <v>0</v>
      </c>
      <c r="L1297" s="50">
        <v>19717.650000000001</v>
      </c>
      <c r="M1297" s="50">
        <v>7988.27</v>
      </c>
      <c r="N1297" s="50">
        <v>11729.38</v>
      </c>
      <c r="O1297" s="14">
        <v>2.9000000000000001E-2</v>
      </c>
      <c r="P1297" s="55">
        <f t="shared" si="62"/>
        <v>714.76481250000006</v>
      </c>
      <c r="Q1297" s="15">
        <f t="shared" si="60"/>
        <v>8703.0348125</v>
      </c>
      <c r="R1297" s="15">
        <f t="shared" si="61"/>
        <v>11014.615187500001</v>
      </c>
      <c r="X1297" s="7"/>
    </row>
    <row r="1298" spans="1:24" ht="13.8" x14ac:dyDescent="0.3">
      <c r="A1298" s="46">
        <v>104294600</v>
      </c>
      <c r="B1298" s="47" t="s">
        <v>24</v>
      </c>
      <c r="C1298" s="47" t="s">
        <v>41</v>
      </c>
      <c r="D1298" s="47" t="s">
        <v>567</v>
      </c>
      <c r="E1298" s="47" t="s">
        <v>407</v>
      </c>
      <c r="F1298" s="47" t="s">
        <v>48</v>
      </c>
      <c r="G1298" s="47" t="s">
        <v>47</v>
      </c>
      <c r="H1298" s="46">
        <v>104294600</v>
      </c>
      <c r="I1298" s="48">
        <v>40422</v>
      </c>
      <c r="J1298" s="47" t="s">
        <v>638</v>
      </c>
      <c r="K1298" s="46">
        <v>0</v>
      </c>
      <c r="L1298" s="50">
        <v>18494.04</v>
      </c>
      <c r="M1298" s="50">
        <v>6293.73</v>
      </c>
      <c r="N1298" s="50">
        <v>12200.31</v>
      </c>
      <c r="O1298" s="14">
        <v>2.9000000000000001E-2</v>
      </c>
      <c r="P1298" s="55">
        <f t="shared" si="62"/>
        <v>670.40895</v>
      </c>
      <c r="Q1298" s="15">
        <f t="shared" si="60"/>
        <v>6964.1389499999996</v>
      </c>
      <c r="R1298" s="15">
        <f t="shared" si="61"/>
        <v>11529.90105</v>
      </c>
      <c r="X1298" s="7"/>
    </row>
    <row r="1299" spans="1:24" ht="13.8" x14ac:dyDescent="0.3">
      <c r="A1299" s="46">
        <v>100757922</v>
      </c>
      <c r="B1299" s="47" t="s">
        <v>24</v>
      </c>
      <c r="C1299" s="47" t="s">
        <v>41</v>
      </c>
      <c r="D1299" s="47" t="s">
        <v>567</v>
      </c>
      <c r="E1299" s="47" t="s">
        <v>407</v>
      </c>
      <c r="F1299" s="47" t="s">
        <v>48</v>
      </c>
      <c r="G1299" s="47" t="s">
        <v>47</v>
      </c>
      <c r="H1299" s="46">
        <v>100757922</v>
      </c>
      <c r="I1299" s="48">
        <v>39356</v>
      </c>
      <c r="J1299" s="47" t="s">
        <v>638</v>
      </c>
      <c r="K1299" s="46">
        <v>0</v>
      </c>
      <c r="L1299" s="50">
        <v>0</v>
      </c>
      <c r="M1299" s="50">
        <v>0</v>
      </c>
      <c r="N1299" s="50">
        <v>0</v>
      </c>
      <c r="O1299" s="14">
        <v>2.9000000000000001E-2</v>
      </c>
      <c r="P1299" s="55">
        <f t="shared" si="62"/>
        <v>0</v>
      </c>
      <c r="Q1299" s="15">
        <f t="shared" si="60"/>
        <v>0</v>
      </c>
      <c r="R1299" s="15">
        <f t="shared" si="61"/>
        <v>0</v>
      </c>
      <c r="X1299" s="7"/>
    </row>
    <row r="1300" spans="1:24" ht="13.8" x14ac:dyDescent="0.3">
      <c r="A1300" s="46">
        <v>101158320</v>
      </c>
      <c r="B1300" s="47" t="s">
        <v>24</v>
      </c>
      <c r="C1300" s="47" t="s">
        <v>41</v>
      </c>
      <c r="D1300" s="47" t="s">
        <v>567</v>
      </c>
      <c r="E1300" s="47" t="s">
        <v>407</v>
      </c>
      <c r="F1300" s="47" t="s">
        <v>48</v>
      </c>
      <c r="G1300" s="47" t="s">
        <v>47</v>
      </c>
      <c r="H1300" s="46">
        <v>101158320</v>
      </c>
      <c r="I1300" s="48">
        <v>39356</v>
      </c>
      <c r="J1300" s="47" t="s">
        <v>638</v>
      </c>
      <c r="K1300" s="46">
        <v>0</v>
      </c>
      <c r="L1300" s="50">
        <v>0</v>
      </c>
      <c r="M1300" s="50">
        <v>0</v>
      </c>
      <c r="N1300" s="50">
        <v>0</v>
      </c>
      <c r="O1300" s="14">
        <v>2.9000000000000001E-2</v>
      </c>
      <c r="P1300" s="55">
        <f t="shared" si="62"/>
        <v>0</v>
      </c>
      <c r="Q1300" s="15">
        <f t="shared" si="60"/>
        <v>0</v>
      </c>
      <c r="R1300" s="15">
        <f t="shared" si="61"/>
        <v>0</v>
      </c>
      <c r="X1300" s="7"/>
    </row>
    <row r="1301" spans="1:24" ht="13.8" x14ac:dyDescent="0.3">
      <c r="A1301" s="46">
        <v>102421324</v>
      </c>
      <c r="B1301" s="47" t="s">
        <v>24</v>
      </c>
      <c r="C1301" s="47" t="s">
        <v>41</v>
      </c>
      <c r="D1301" s="47" t="s">
        <v>567</v>
      </c>
      <c r="E1301" s="47" t="s">
        <v>407</v>
      </c>
      <c r="F1301" s="47" t="s">
        <v>48</v>
      </c>
      <c r="G1301" s="47" t="s">
        <v>47</v>
      </c>
      <c r="H1301" s="46">
        <v>102421324</v>
      </c>
      <c r="I1301" s="48">
        <v>40238</v>
      </c>
      <c r="J1301" s="47" t="s">
        <v>638</v>
      </c>
      <c r="K1301" s="46">
        <v>0</v>
      </c>
      <c r="L1301" s="50">
        <v>23463.39</v>
      </c>
      <c r="M1301" s="50">
        <v>7984.86</v>
      </c>
      <c r="N1301" s="50">
        <v>15478.53</v>
      </c>
      <c r="O1301" s="14">
        <v>2.9000000000000001E-2</v>
      </c>
      <c r="P1301" s="55">
        <f t="shared" si="62"/>
        <v>850.5478875</v>
      </c>
      <c r="Q1301" s="15">
        <f t="shared" si="60"/>
        <v>8835.4078874999996</v>
      </c>
      <c r="R1301" s="15">
        <f t="shared" si="61"/>
        <v>14627.9821125</v>
      </c>
      <c r="X1301" s="7"/>
    </row>
    <row r="1302" spans="1:24" ht="13.8" x14ac:dyDescent="0.3">
      <c r="A1302" s="46">
        <v>103207562</v>
      </c>
      <c r="B1302" s="47" t="s">
        <v>24</v>
      </c>
      <c r="C1302" s="47" t="s">
        <v>41</v>
      </c>
      <c r="D1302" s="47" t="s">
        <v>567</v>
      </c>
      <c r="E1302" s="47" t="s">
        <v>407</v>
      </c>
      <c r="F1302" s="47" t="s">
        <v>48</v>
      </c>
      <c r="G1302" s="47" t="s">
        <v>47</v>
      </c>
      <c r="H1302" s="46">
        <v>103207562</v>
      </c>
      <c r="I1302" s="48">
        <v>40360</v>
      </c>
      <c r="J1302" s="47" t="s">
        <v>638</v>
      </c>
      <c r="K1302" s="46">
        <v>0</v>
      </c>
      <c r="L1302" s="50">
        <v>5885.17</v>
      </c>
      <c r="M1302" s="50">
        <v>2002.79</v>
      </c>
      <c r="N1302" s="50">
        <v>3882.38</v>
      </c>
      <c r="O1302" s="14">
        <v>2.9000000000000001E-2</v>
      </c>
      <c r="P1302" s="55">
        <f t="shared" si="62"/>
        <v>213.3374125</v>
      </c>
      <c r="Q1302" s="15">
        <f t="shared" si="60"/>
        <v>2216.1274125</v>
      </c>
      <c r="R1302" s="15">
        <f t="shared" si="61"/>
        <v>3669.0425875000001</v>
      </c>
      <c r="X1302" s="7"/>
    </row>
    <row r="1303" spans="1:24" ht="13.8" x14ac:dyDescent="0.3">
      <c r="A1303" s="46">
        <v>103207624</v>
      </c>
      <c r="B1303" s="47" t="s">
        <v>24</v>
      </c>
      <c r="C1303" s="47" t="s">
        <v>41</v>
      </c>
      <c r="D1303" s="47" t="s">
        <v>567</v>
      </c>
      <c r="E1303" s="47" t="s">
        <v>407</v>
      </c>
      <c r="F1303" s="47" t="s">
        <v>48</v>
      </c>
      <c r="G1303" s="47" t="s">
        <v>47</v>
      </c>
      <c r="H1303" s="46">
        <v>103207624</v>
      </c>
      <c r="I1303" s="48">
        <v>39479</v>
      </c>
      <c r="J1303" s="47" t="s">
        <v>638</v>
      </c>
      <c r="K1303" s="46">
        <v>1</v>
      </c>
      <c r="L1303" s="50">
        <v>557851.36</v>
      </c>
      <c r="M1303" s="50">
        <v>262164.45</v>
      </c>
      <c r="N1303" s="50">
        <v>295686.90999999997</v>
      </c>
      <c r="O1303" s="14">
        <v>2.9000000000000001E-2</v>
      </c>
      <c r="P1303" s="55">
        <f t="shared" si="62"/>
        <v>20222.111799999999</v>
      </c>
      <c r="Q1303" s="15">
        <f t="shared" si="60"/>
        <v>282386.56180000002</v>
      </c>
      <c r="R1303" s="15">
        <f t="shared" si="61"/>
        <v>275464.79819999996</v>
      </c>
      <c r="X1303" s="7"/>
    </row>
    <row r="1304" spans="1:24" ht="13.8" x14ac:dyDescent="0.3">
      <c r="A1304" s="46">
        <v>103269570</v>
      </c>
      <c r="B1304" s="47" t="s">
        <v>24</v>
      </c>
      <c r="C1304" s="47" t="s">
        <v>41</v>
      </c>
      <c r="D1304" s="47" t="s">
        <v>567</v>
      </c>
      <c r="E1304" s="47" t="s">
        <v>407</v>
      </c>
      <c r="F1304" s="47" t="s">
        <v>48</v>
      </c>
      <c r="G1304" s="47" t="s">
        <v>47</v>
      </c>
      <c r="H1304" s="46">
        <v>103269570</v>
      </c>
      <c r="I1304" s="48">
        <v>40269</v>
      </c>
      <c r="J1304" s="47" t="s">
        <v>638</v>
      </c>
      <c r="K1304" s="46">
        <v>0</v>
      </c>
      <c r="L1304" s="50">
        <v>11149.54</v>
      </c>
      <c r="M1304" s="50">
        <v>3794.32</v>
      </c>
      <c r="N1304" s="50">
        <v>7355.22</v>
      </c>
      <c r="O1304" s="14">
        <v>2.9000000000000001E-2</v>
      </c>
      <c r="P1304" s="55">
        <f t="shared" si="62"/>
        <v>404.17082500000004</v>
      </c>
      <c r="Q1304" s="15">
        <f t="shared" si="60"/>
        <v>4198.4908249999999</v>
      </c>
      <c r="R1304" s="15">
        <f t="shared" si="61"/>
        <v>6951.049175000001</v>
      </c>
      <c r="X1304" s="7"/>
    </row>
    <row r="1305" spans="1:24" ht="13.8" x14ac:dyDescent="0.3">
      <c r="A1305" s="46">
        <v>103797089</v>
      </c>
      <c r="B1305" s="47" t="s">
        <v>24</v>
      </c>
      <c r="C1305" s="47" t="s">
        <v>41</v>
      </c>
      <c r="D1305" s="47" t="s">
        <v>567</v>
      </c>
      <c r="E1305" s="47" t="s">
        <v>407</v>
      </c>
      <c r="F1305" s="47" t="s">
        <v>48</v>
      </c>
      <c r="G1305" s="47" t="s">
        <v>47</v>
      </c>
      <c r="H1305" s="46">
        <v>103797089</v>
      </c>
      <c r="I1305" s="48">
        <v>40269</v>
      </c>
      <c r="J1305" s="47" t="s">
        <v>638</v>
      </c>
      <c r="K1305" s="46">
        <v>0</v>
      </c>
      <c r="L1305" s="50">
        <v>0</v>
      </c>
      <c r="M1305" s="50">
        <v>0</v>
      </c>
      <c r="N1305" s="50">
        <v>0</v>
      </c>
      <c r="O1305" s="14">
        <v>2.9000000000000001E-2</v>
      </c>
      <c r="P1305" s="55">
        <f t="shared" si="62"/>
        <v>0</v>
      </c>
      <c r="Q1305" s="15">
        <f t="shared" si="60"/>
        <v>0</v>
      </c>
      <c r="R1305" s="15">
        <f t="shared" si="61"/>
        <v>0</v>
      </c>
      <c r="X1305" s="7"/>
    </row>
    <row r="1306" spans="1:24" ht="13.8" x14ac:dyDescent="0.3">
      <c r="A1306" s="46">
        <v>104260665</v>
      </c>
      <c r="B1306" s="47" t="s">
        <v>24</v>
      </c>
      <c r="C1306" s="47" t="s">
        <v>41</v>
      </c>
      <c r="D1306" s="47" t="s">
        <v>567</v>
      </c>
      <c r="E1306" s="47" t="s">
        <v>407</v>
      </c>
      <c r="F1306" s="47" t="s">
        <v>48</v>
      </c>
      <c r="G1306" s="47" t="s">
        <v>47</v>
      </c>
      <c r="H1306" s="46">
        <v>104260665</v>
      </c>
      <c r="I1306" s="48">
        <v>40422</v>
      </c>
      <c r="J1306" s="47" t="s">
        <v>638</v>
      </c>
      <c r="K1306" s="46">
        <v>0</v>
      </c>
      <c r="L1306" s="50">
        <v>0</v>
      </c>
      <c r="M1306" s="50">
        <v>0</v>
      </c>
      <c r="N1306" s="50">
        <v>0</v>
      </c>
      <c r="O1306" s="14">
        <v>2.9000000000000001E-2</v>
      </c>
      <c r="P1306" s="55">
        <f t="shared" si="62"/>
        <v>0</v>
      </c>
      <c r="Q1306" s="15">
        <f t="shared" ref="Q1306:Q1369" si="63">M1306+P1306</f>
        <v>0</v>
      </c>
      <c r="R1306" s="15">
        <f t="shared" ref="R1306:R1369" si="64">L1306-Q1306</f>
        <v>0</v>
      </c>
      <c r="X1306" s="7"/>
    </row>
    <row r="1307" spans="1:24" ht="13.8" x14ac:dyDescent="0.3">
      <c r="A1307" s="46">
        <v>104260682</v>
      </c>
      <c r="B1307" s="47" t="s">
        <v>24</v>
      </c>
      <c r="C1307" s="47" t="s">
        <v>41</v>
      </c>
      <c r="D1307" s="47" t="s">
        <v>567</v>
      </c>
      <c r="E1307" s="47" t="s">
        <v>407</v>
      </c>
      <c r="F1307" s="47" t="s">
        <v>48</v>
      </c>
      <c r="G1307" s="47" t="s">
        <v>47</v>
      </c>
      <c r="H1307" s="46">
        <v>104260682</v>
      </c>
      <c r="I1307" s="48">
        <v>39995</v>
      </c>
      <c r="J1307" s="47" t="s">
        <v>638</v>
      </c>
      <c r="K1307" s="46">
        <v>0</v>
      </c>
      <c r="L1307" s="50">
        <v>0</v>
      </c>
      <c r="M1307" s="50">
        <v>0</v>
      </c>
      <c r="N1307" s="50">
        <v>0</v>
      </c>
      <c r="O1307" s="14">
        <v>2.9000000000000001E-2</v>
      </c>
      <c r="P1307" s="55">
        <f t="shared" si="62"/>
        <v>0</v>
      </c>
      <c r="Q1307" s="15">
        <f t="shared" si="63"/>
        <v>0</v>
      </c>
      <c r="R1307" s="15">
        <f t="shared" si="64"/>
        <v>0</v>
      </c>
      <c r="X1307" s="7"/>
    </row>
    <row r="1308" spans="1:24" ht="13.8" x14ac:dyDescent="0.3">
      <c r="A1308" s="46">
        <v>104294664</v>
      </c>
      <c r="B1308" s="47" t="s">
        <v>24</v>
      </c>
      <c r="C1308" s="47" t="s">
        <v>41</v>
      </c>
      <c r="D1308" s="47" t="s">
        <v>567</v>
      </c>
      <c r="E1308" s="47" t="s">
        <v>407</v>
      </c>
      <c r="F1308" s="47" t="s">
        <v>48</v>
      </c>
      <c r="G1308" s="47" t="s">
        <v>47</v>
      </c>
      <c r="H1308" s="46">
        <v>104294664</v>
      </c>
      <c r="I1308" s="48">
        <v>39692</v>
      </c>
      <c r="J1308" s="47" t="s">
        <v>638</v>
      </c>
      <c r="K1308" s="46">
        <v>1</v>
      </c>
      <c r="L1308" s="50">
        <v>472436.64</v>
      </c>
      <c r="M1308" s="50">
        <v>222023.47</v>
      </c>
      <c r="N1308" s="50">
        <v>250413.17</v>
      </c>
      <c r="O1308" s="14">
        <v>2.9000000000000001E-2</v>
      </c>
      <c r="P1308" s="55">
        <f t="shared" si="62"/>
        <v>17125.8282</v>
      </c>
      <c r="Q1308" s="15">
        <f t="shared" si="63"/>
        <v>239149.29819999999</v>
      </c>
      <c r="R1308" s="15">
        <f t="shared" si="64"/>
        <v>233287.34180000002</v>
      </c>
      <c r="X1308" s="7"/>
    </row>
    <row r="1309" spans="1:24" ht="13.8" x14ac:dyDescent="0.3">
      <c r="A1309" s="46">
        <v>104784604</v>
      </c>
      <c r="B1309" s="47" t="s">
        <v>24</v>
      </c>
      <c r="C1309" s="47" t="s">
        <v>41</v>
      </c>
      <c r="D1309" s="47" t="s">
        <v>567</v>
      </c>
      <c r="E1309" s="47" t="s">
        <v>407</v>
      </c>
      <c r="F1309" s="47" t="s">
        <v>48</v>
      </c>
      <c r="G1309" s="47" t="s">
        <v>47</v>
      </c>
      <c r="H1309" s="46">
        <v>104784604</v>
      </c>
      <c r="I1309" s="48">
        <v>40483</v>
      </c>
      <c r="J1309" s="47" t="s">
        <v>638</v>
      </c>
      <c r="K1309" s="46">
        <v>0</v>
      </c>
      <c r="L1309" s="50">
        <v>0</v>
      </c>
      <c r="M1309" s="50">
        <v>0</v>
      </c>
      <c r="N1309" s="50">
        <v>0</v>
      </c>
      <c r="O1309" s="14">
        <v>2.9000000000000001E-2</v>
      </c>
      <c r="P1309" s="55">
        <f t="shared" si="62"/>
        <v>0</v>
      </c>
      <c r="Q1309" s="15">
        <f t="shared" si="63"/>
        <v>0</v>
      </c>
      <c r="R1309" s="15">
        <f t="shared" si="64"/>
        <v>0</v>
      </c>
      <c r="X1309" s="7"/>
    </row>
    <row r="1310" spans="1:24" ht="13.8" x14ac:dyDescent="0.3">
      <c r="A1310" s="46">
        <v>626671167</v>
      </c>
      <c r="B1310" s="47" t="s">
        <v>24</v>
      </c>
      <c r="C1310" s="47" t="s">
        <v>41</v>
      </c>
      <c r="D1310" s="47" t="s">
        <v>567</v>
      </c>
      <c r="E1310" s="47" t="s">
        <v>407</v>
      </c>
      <c r="F1310" s="47" t="s">
        <v>48</v>
      </c>
      <c r="G1310" s="47" t="s">
        <v>47</v>
      </c>
      <c r="H1310" s="46">
        <v>626671167</v>
      </c>
      <c r="I1310" s="48">
        <v>40603</v>
      </c>
      <c r="J1310" s="47" t="s">
        <v>638</v>
      </c>
      <c r="K1310" s="46">
        <v>1</v>
      </c>
      <c r="L1310" s="50">
        <v>6566.56</v>
      </c>
      <c r="M1310" s="50">
        <v>1809.02</v>
      </c>
      <c r="N1310" s="50">
        <v>4757.54</v>
      </c>
      <c r="O1310" s="14">
        <v>2.9000000000000001E-2</v>
      </c>
      <c r="P1310" s="55">
        <f t="shared" si="62"/>
        <v>238.0378</v>
      </c>
      <c r="Q1310" s="15">
        <f t="shared" si="63"/>
        <v>2047.0578</v>
      </c>
      <c r="R1310" s="15">
        <f t="shared" si="64"/>
        <v>4519.5022000000008</v>
      </c>
      <c r="X1310" s="7"/>
    </row>
    <row r="1311" spans="1:24" ht="13.8" x14ac:dyDescent="0.3">
      <c r="A1311" s="46">
        <v>626671171</v>
      </c>
      <c r="B1311" s="47" t="s">
        <v>24</v>
      </c>
      <c r="C1311" s="47" t="s">
        <v>41</v>
      </c>
      <c r="D1311" s="47" t="s">
        <v>567</v>
      </c>
      <c r="E1311" s="47" t="s">
        <v>407</v>
      </c>
      <c r="F1311" s="47" t="s">
        <v>48</v>
      </c>
      <c r="G1311" s="47" t="s">
        <v>47</v>
      </c>
      <c r="H1311" s="46">
        <v>626671171</v>
      </c>
      <c r="I1311" s="48">
        <v>40603</v>
      </c>
      <c r="J1311" s="47" t="s">
        <v>638</v>
      </c>
      <c r="K1311" s="46">
        <v>1</v>
      </c>
      <c r="L1311" s="50">
        <v>4526.99</v>
      </c>
      <c r="M1311" s="50">
        <v>1247.1400000000001</v>
      </c>
      <c r="N1311" s="50">
        <v>3279.85</v>
      </c>
      <c r="O1311" s="14">
        <v>2.9000000000000001E-2</v>
      </c>
      <c r="P1311" s="55">
        <f t="shared" si="62"/>
        <v>164.1033875</v>
      </c>
      <c r="Q1311" s="15">
        <f t="shared" si="63"/>
        <v>1411.2433875000002</v>
      </c>
      <c r="R1311" s="15">
        <f t="shared" si="64"/>
        <v>3115.7466124999996</v>
      </c>
      <c r="X1311" s="7"/>
    </row>
    <row r="1312" spans="1:24" ht="13.8" x14ac:dyDescent="0.3">
      <c r="A1312" s="46">
        <v>626671213</v>
      </c>
      <c r="B1312" s="47" t="s">
        <v>24</v>
      </c>
      <c r="C1312" s="47" t="s">
        <v>41</v>
      </c>
      <c r="D1312" s="47" t="s">
        <v>567</v>
      </c>
      <c r="E1312" s="47" t="s">
        <v>407</v>
      </c>
      <c r="F1312" s="47" t="s">
        <v>48</v>
      </c>
      <c r="G1312" s="47" t="s">
        <v>47</v>
      </c>
      <c r="H1312" s="46">
        <v>626671213</v>
      </c>
      <c r="I1312" s="48">
        <v>40483</v>
      </c>
      <c r="J1312" s="47" t="s">
        <v>638</v>
      </c>
      <c r="K1312" s="46">
        <v>1</v>
      </c>
      <c r="L1312" s="50">
        <v>473268.61</v>
      </c>
      <c r="M1312" s="50">
        <v>161058.74</v>
      </c>
      <c r="N1312" s="50">
        <v>312209.87</v>
      </c>
      <c r="O1312" s="14">
        <v>2.9000000000000001E-2</v>
      </c>
      <c r="P1312" s="55">
        <f t="shared" si="62"/>
        <v>17155.987112499999</v>
      </c>
      <c r="Q1312" s="15">
        <f t="shared" si="63"/>
        <v>178214.7271125</v>
      </c>
      <c r="R1312" s="15">
        <f t="shared" si="64"/>
        <v>295053.88288749999</v>
      </c>
      <c r="X1312" s="7"/>
    </row>
    <row r="1313" spans="1:24" ht="13.8" x14ac:dyDescent="0.3">
      <c r="A1313" s="46">
        <v>626671228</v>
      </c>
      <c r="B1313" s="47" t="s">
        <v>24</v>
      </c>
      <c r="C1313" s="47" t="s">
        <v>41</v>
      </c>
      <c r="D1313" s="47" t="s">
        <v>567</v>
      </c>
      <c r="E1313" s="47" t="s">
        <v>407</v>
      </c>
      <c r="F1313" s="47" t="s">
        <v>48</v>
      </c>
      <c r="G1313" s="47" t="s">
        <v>47</v>
      </c>
      <c r="H1313" s="46">
        <v>626671228</v>
      </c>
      <c r="I1313" s="48">
        <v>40513</v>
      </c>
      <c r="J1313" s="47" t="s">
        <v>638</v>
      </c>
      <c r="K1313" s="46">
        <v>1</v>
      </c>
      <c r="L1313" s="50">
        <v>503681.55</v>
      </c>
      <c r="M1313" s="50">
        <v>171408.61</v>
      </c>
      <c r="N1313" s="50">
        <v>332272.94</v>
      </c>
      <c r="O1313" s="14">
        <v>2.9000000000000001E-2</v>
      </c>
      <c r="P1313" s="55">
        <f t="shared" si="62"/>
        <v>18258.4561875</v>
      </c>
      <c r="Q1313" s="15">
        <f t="shared" si="63"/>
        <v>189667.06618749999</v>
      </c>
      <c r="R1313" s="15">
        <f t="shared" si="64"/>
        <v>314014.48381250002</v>
      </c>
      <c r="X1313" s="7"/>
    </row>
    <row r="1314" spans="1:24" ht="13.8" x14ac:dyDescent="0.3">
      <c r="A1314" s="46">
        <v>627356798</v>
      </c>
      <c r="B1314" s="47" t="s">
        <v>24</v>
      </c>
      <c r="C1314" s="47" t="s">
        <v>41</v>
      </c>
      <c r="D1314" s="47" t="s">
        <v>567</v>
      </c>
      <c r="E1314" s="47" t="s">
        <v>407</v>
      </c>
      <c r="F1314" s="47" t="s">
        <v>48</v>
      </c>
      <c r="G1314" s="47" t="s">
        <v>47</v>
      </c>
      <c r="H1314" s="46">
        <v>627356798</v>
      </c>
      <c r="I1314" s="48">
        <v>40513</v>
      </c>
      <c r="J1314" s="47" t="s">
        <v>638</v>
      </c>
      <c r="K1314" s="46">
        <v>1</v>
      </c>
      <c r="L1314" s="50">
        <v>405.62</v>
      </c>
      <c r="M1314" s="50">
        <v>138.04</v>
      </c>
      <c r="N1314" s="50">
        <v>267.58</v>
      </c>
      <c r="O1314" s="14">
        <v>2.9000000000000001E-2</v>
      </c>
      <c r="P1314" s="55">
        <f t="shared" si="62"/>
        <v>14.703725</v>
      </c>
      <c r="Q1314" s="15">
        <f t="shared" si="63"/>
        <v>152.74372499999998</v>
      </c>
      <c r="R1314" s="15">
        <f t="shared" si="64"/>
        <v>252.87627500000002</v>
      </c>
      <c r="X1314" s="7"/>
    </row>
    <row r="1315" spans="1:24" ht="13.8" x14ac:dyDescent="0.3">
      <c r="A1315" s="46">
        <v>627530087</v>
      </c>
      <c r="B1315" s="47" t="s">
        <v>24</v>
      </c>
      <c r="C1315" s="47" t="s">
        <v>41</v>
      </c>
      <c r="D1315" s="47" t="s">
        <v>567</v>
      </c>
      <c r="E1315" s="47" t="s">
        <v>407</v>
      </c>
      <c r="F1315" s="47" t="s">
        <v>48</v>
      </c>
      <c r="G1315" s="47" t="s">
        <v>47</v>
      </c>
      <c r="H1315" s="46">
        <v>627530087</v>
      </c>
      <c r="I1315" s="48">
        <v>40634</v>
      </c>
      <c r="J1315" s="47" t="s">
        <v>638</v>
      </c>
      <c r="K1315" s="46">
        <v>1</v>
      </c>
      <c r="L1315" s="50">
        <v>483969.97</v>
      </c>
      <c r="M1315" s="50">
        <v>133329</v>
      </c>
      <c r="N1315" s="50">
        <v>350640.97</v>
      </c>
      <c r="O1315" s="14">
        <v>2.9000000000000001E-2</v>
      </c>
      <c r="P1315" s="55">
        <f t="shared" si="62"/>
        <v>17543.911412500001</v>
      </c>
      <c r="Q1315" s="15">
        <f t="shared" si="63"/>
        <v>150872.91141249999</v>
      </c>
      <c r="R1315" s="15">
        <f t="shared" si="64"/>
        <v>333097.05858750001</v>
      </c>
      <c r="X1315" s="7"/>
    </row>
    <row r="1316" spans="1:24" ht="13.8" x14ac:dyDescent="0.3">
      <c r="A1316" s="46">
        <v>627574775</v>
      </c>
      <c r="B1316" s="47" t="s">
        <v>24</v>
      </c>
      <c r="C1316" s="47" t="s">
        <v>41</v>
      </c>
      <c r="D1316" s="47" t="s">
        <v>567</v>
      </c>
      <c r="E1316" s="47" t="s">
        <v>407</v>
      </c>
      <c r="F1316" s="47" t="s">
        <v>48</v>
      </c>
      <c r="G1316" s="47" t="s">
        <v>47</v>
      </c>
      <c r="H1316" s="46">
        <v>627574775</v>
      </c>
      <c r="I1316" s="48">
        <v>40452</v>
      </c>
      <c r="J1316" s="47" t="s">
        <v>638</v>
      </c>
      <c r="K1316" s="46">
        <v>1</v>
      </c>
      <c r="L1316" s="50">
        <v>11453.48</v>
      </c>
      <c r="M1316" s="50">
        <v>3897.75</v>
      </c>
      <c r="N1316" s="50">
        <v>7555.73</v>
      </c>
      <c r="O1316" s="14">
        <v>2.9000000000000001E-2</v>
      </c>
      <c r="P1316" s="55">
        <f t="shared" si="62"/>
        <v>415.18865</v>
      </c>
      <c r="Q1316" s="15">
        <f t="shared" si="63"/>
        <v>4312.9386500000001</v>
      </c>
      <c r="R1316" s="15">
        <f t="shared" si="64"/>
        <v>7140.5413499999995</v>
      </c>
      <c r="X1316" s="7"/>
    </row>
    <row r="1317" spans="1:24" ht="13.8" x14ac:dyDescent="0.3">
      <c r="A1317" s="46">
        <v>627585452</v>
      </c>
      <c r="B1317" s="47" t="s">
        <v>24</v>
      </c>
      <c r="C1317" s="47" t="s">
        <v>41</v>
      </c>
      <c r="D1317" s="47" t="s">
        <v>567</v>
      </c>
      <c r="E1317" s="47" t="s">
        <v>407</v>
      </c>
      <c r="F1317" s="47" t="s">
        <v>48</v>
      </c>
      <c r="G1317" s="47" t="s">
        <v>47</v>
      </c>
      <c r="H1317" s="46">
        <v>627585452</v>
      </c>
      <c r="I1317" s="48">
        <v>40422</v>
      </c>
      <c r="J1317" s="47" t="s">
        <v>638</v>
      </c>
      <c r="K1317" s="46">
        <v>1</v>
      </c>
      <c r="L1317" s="50">
        <v>355114.49</v>
      </c>
      <c r="M1317" s="50">
        <v>120849.54</v>
      </c>
      <c r="N1317" s="50">
        <v>234264.95</v>
      </c>
      <c r="O1317" s="14">
        <v>2.9000000000000001E-2</v>
      </c>
      <c r="P1317" s="55">
        <f t="shared" si="62"/>
        <v>12872.900262500001</v>
      </c>
      <c r="Q1317" s="15">
        <f t="shared" si="63"/>
        <v>133722.44026249999</v>
      </c>
      <c r="R1317" s="15">
        <f t="shared" si="64"/>
        <v>221392.0497375</v>
      </c>
      <c r="X1317" s="7"/>
    </row>
    <row r="1318" spans="1:24" ht="13.8" x14ac:dyDescent="0.3">
      <c r="A1318" s="46">
        <v>629037260</v>
      </c>
      <c r="B1318" s="47" t="s">
        <v>24</v>
      </c>
      <c r="C1318" s="47" t="s">
        <v>41</v>
      </c>
      <c r="D1318" s="47" t="s">
        <v>567</v>
      </c>
      <c r="E1318" s="47" t="s">
        <v>407</v>
      </c>
      <c r="F1318" s="47" t="s">
        <v>48</v>
      </c>
      <c r="G1318" s="47" t="s">
        <v>47</v>
      </c>
      <c r="H1318" s="46">
        <v>629037260</v>
      </c>
      <c r="I1318" s="48">
        <v>40269</v>
      </c>
      <c r="J1318" s="47" t="s">
        <v>638</v>
      </c>
      <c r="K1318" s="46">
        <v>0</v>
      </c>
      <c r="L1318" s="50">
        <v>3177.88</v>
      </c>
      <c r="M1318" s="50">
        <v>1081.47</v>
      </c>
      <c r="N1318" s="50">
        <v>2096.41</v>
      </c>
      <c r="O1318" s="14">
        <v>2.9000000000000001E-2</v>
      </c>
      <c r="P1318" s="55">
        <f t="shared" si="62"/>
        <v>115.19815</v>
      </c>
      <c r="Q1318" s="15">
        <f t="shared" si="63"/>
        <v>1196.66815</v>
      </c>
      <c r="R1318" s="15">
        <f t="shared" si="64"/>
        <v>1981.2118500000001</v>
      </c>
      <c r="X1318" s="7"/>
    </row>
    <row r="1319" spans="1:24" ht="13.8" x14ac:dyDescent="0.3">
      <c r="A1319" s="46">
        <v>631814052</v>
      </c>
      <c r="B1319" s="47" t="s">
        <v>24</v>
      </c>
      <c r="C1319" s="47" t="s">
        <v>41</v>
      </c>
      <c r="D1319" s="47" t="s">
        <v>567</v>
      </c>
      <c r="E1319" s="47" t="s">
        <v>407</v>
      </c>
      <c r="F1319" s="47" t="s">
        <v>48</v>
      </c>
      <c r="G1319" s="47" t="s">
        <v>47</v>
      </c>
      <c r="H1319" s="46">
        <v>631814052</v>
      </c>
      <c r="I1319" s="48">
        <v>40756</v>
      </c>
      <c r="J1319" s="47" t="s">
        <v>638</v>
      </c>
      <c r="K1319" s="46">
        <v>0</v>
      </c>
      <c r="L1319" s="50">
        <v>0</v>
      </c>
      <c r="M1319" s="50">
        <v>0</v>
      </c>
      <c r="N1319" s="50">
        <v>0</v>
      </c>
      <c r="O1319" s="14">
        <v>2.9000000000000001E-2</v>
      </c>
      <c r="P1319" s="55">
        <f t="shared" si="62"/>
        <v>0</v>
      </c>
      <c r="Q1319" s="15">
        <f t="shared" si="63"/>
        <v>0</v>
      </c>
      <c r="R1319" s="15">
        <f t="shared" si="64"/>
        <v>0</v>
      </c>
      <c r="X1319" s="7"/>
    </row>
    <row r="1320" spans="1:24" ht="13.8" x14ac:dyDescent="0.3">
      <c r="A1320" s="46">
        <v>632275140</v>
      </c>
      <c r="B1320" s="47" t="s">
        <v>24</v>
      </c>
      <c r="C1320" s="47" t="s">
        <v>41</v>
      </c>
      <c r="D1320" s="47" t="s">
        <v>567</v>
      </c>
      <c r="E1320" s="47" t="s">
        <v>407</v>
      </c>
      <c r="F1320" s="47" t="s">
        <v>48</v>
      </c>
      <c r="G1320" s="47" t="s">
        <v>47</v>
      </c>
      <c r="H1320" s="46">
        <v>632275140</v>
      </c>
      <c r="I1320" s="48">
        <v>41061</v>
      </c>
      <c r="J1320" s="47" t="s">
        <v>638</v>
      </c>
      <c r="K1320" s="46">
        <v>1</v>
      </c>
      <c r="L1320" s="50">
        <v>11081.62</v>
      </c>
      <c r="M1320" s="50">
        <v>2334.5500000000002</v>
      </c>
      <c r="N1320" s="50">
        <v>8747.07</v>
      </c>
      <c r="O1320" s="14">
        <v>2.9000000000000001E-2</v>
      </c>
      <c r="P1320" s="55">
        <f t="shared" si="62"/>
        <v>401.70872500000007</v>
      </c>
      <c r="Q1320" s="15">
        <f t="shared" si="63"/>
        <v>2736.2587250000001</v>
      </c>
      <c r="R1320" s="15">
        <f t="shared" si="64"/>
        <v>8345.3612750000011</v>
      </c>
      <c r="X1320" s="7"/>
    </row>
    <row r="1321" spans="1:24" ht="13.8" x14ac:dyDescent="0.3">
      <c r="A1321" s="46">
        <v>633725470</v>
      </c>
      <c r="B1321" s="47" t="s">
        <v>24</v>
      </c>
      <c r="C1321" s="47" t="s">
        <v>41</v>
      </c>
      <c r="D1321" s="47" t="s">
        <v>567</v>
      </c>
      <c r="E1321" s="47" t="s">
        <v>407</v>
      </c>
      <c r="F1321" s="47" t="s">
        <v>48</v>
      </c>
      <c r="G1321" s="47" t="s">
        <v>47</v>
      </c>
      <c r="H1321" s="46">
        <v>633725470</v>
      </c>
      <c r="I1321" s="48">
        <v>40848</v>
      </c>
      <c r="J1321" s="47" t="s">
        <v>638</v>
      </c>
      <c r="K1321" s="46">
        <v>1</v>
      </c>
      <c r="L1321" s="50">
        <v>503808.98</v>
      </c>
      <c r="M1321" s="50">
        <v>138794.46</v>
      </c>
      <c r="N1321" s="50">
        <v>365014.52</v>
      </c>
      <c r="O1321" s="14">
        <v>2.9000000000000001E-2</v>
      </c>
      <c r="P1321" s="55">
        <f t="shared" si="62"/>
        <v>18263.075525</v>
      </c>
      <c r="Q1321" s="15">
        <f t="shared" si="63"/>
        <v>157057.53552499998</v>
      </c>
      <c r="R1321" s="15">
        <f t="shared" si="64"/>
        <v>346751.44447500003</v>
      </c>
      <c r="X1321" s="7"/>
    </row>
    <row r="1322" spans="1:24" ht="13.8" x14ac:dyDescent="0.3">
      <c r="A1322" s="46">
        <v>637551845</v>
      </c>
      <c r="B1322" s="47" t="s">
        <v>24</v>
      </c>
      <c r="C1322" s="47" t="s">
        <v>41</v>
      </c>
      <c r="D1322" s="47" t="s">
        <v>567</v>
      </c>
      <c r="E1322" s="47" t="s">
        <v>407</v>
      </c>
      <c r="F1322" s="47" t="s">
        <v>48</v>
      </c>
      <c r="G1322" s="47" t="s">
        <v>47</v>
      </c>
      <c r="H1322" s="46">
        <v>637551845</v>
      </c>
      <c r="I1322" s="48">
        <v>41030</v>
      </c>
      <c r="J1322" s="47" t="s">
        <v>638</v>
      </c>
      <c r="K1322" s="46">
        <v>0</v>
      </c>
      <c r="L1322" s="50">
        <v>6879.64</v>
      </c>
      <c r="M1322" s="50">
        <v>1449.33</v>
      </c>
      <c r="N1322" s="50">
        <v>5430.31</v>
      </c>
      <c r="O1322" s="14">
        <v>2.9000000000000001E-2</v>
      </c>
      <c r="P1322" s="55">
        <f t="shared" si="62"/>
        <v>249.38695000000004</v>
      </c>
      <c r="Q1322" s="15">
        <f t="shared" si="63"/>
        <v>1698.71695</v>
      </c>
      <c r="R1322" s="15">
        <f t="shared" si="64"/>
        <v>5180.9230500000003</v>
      </c>
      <c r="X1322" s="7"/>
    </row>
    <row r="1323" spans="1:24" ht="13.8" x14ac:dyDescent="0.3">
      <c r="A1323" s="46">
        <v>637552119</v>
      </c>
      <c r="B1323" s="47" t="s">
        <v>24</v>
      </c>
      <c r="C1323" s="47" t="s">
        <v>41</v>
      </c>
      <c r="D1323" s="47" t="s">
        <v>567</v>
      </c>
      <c r="E1323" s="47" t="s">
        <v>407</v>
      </c>
      <c r="F1323" s="47" t="s">
        <v>48</v>
      </c>
      <c r="G1323" s="47" t="s">
        <v>47</v>
      </c>
      <c r="H1323" s="46">
        <v>637552119</v>
      </c>
      <c r="I1323" s="48">
        <v>40360</v>
      </c>
      <c r="J1323" s="47" t="s">
        <v>638</v>
      </c>
      <c r="K1323" s="46">
        <v>1</v>
      </c>
      <c r="L1323" s="50">
        <v>329898.64</v>
      </c>
      <c r="M1323" s="50">
        <v>112268.29</v>
      </c>
      <c r="N1323" s="50">
        <v>217630.35</v>
      </c>
      <c r="O1323" s="14">
        <v>2.9000000000000001E-2</v>
      </c>
      <c r="P1323" s="55">
        <f t="shared" si="62"/>
        <v>11958.825700000001</v>
      </c>
      <c r="Q1323" s="15">
        <f t="shared" si="63"/>
        <v>124227.11569999999</v>
      </c>
      <c r="R1323" s="15">
        <f t="shared" si="64"/>
        <v>205671.52430000002</v>
      </c>
      <c r="X1323" s="7"/>
    </row>
    <row r="1324" spans="1:24" ht="13.8" x14ac:dyDescent="0.3">
      <c r="A1324" s="46">
        <v>640945036</v>
      </c>
      <c r="B1324" s="47" t="s">
        <v>24</v>
      </c>
      <c r="C1324" s="47" t="s">
        <v>41</v>
      </c>
      <c r="D1324" s="47" t="s">
        <v>567</v>
      </c>
      <c r="E1324" s="47" t="s">
        <v>407</v>
      </c>
      <c r="F1324" s="47" t="s">
        <v>48</v>
      </c>
      <c r="G1324" s="47" t="s">
        <v>47</v>
      </c>
      <c r="H1324" s="46">
        <v>640945036</v>
      </c>
      <c r="I1324" s="48">
        <v>41275</v>
      </c>
      <c r="J1324" s="47" t="s">
        <v>638</v>
      </c>
      <c r="K1324" s="46">
        <v>0</v>
      </c>
      <c r="L1324" s="50">
        <v>-2016</v>
      </c>
      <c r="M1324" s="50">
        <v>-294.02999999999997</v>
      </c>
      <c r="N1324" s="50">
        <v>-1721.97</v>
      </c>
      <c r="O1324" s="14">
        <v>2.9000000000000001E-2</v>
      </c>
      <c r="P1324" s="55">
        <f t="shared" si="62"/>
        <v>-73.08</v>
      </c>
      <c r="Q1324" s="15">
        <f t="shared" si="63"/>
        <v>-367.10999999999996</v>
      </c>
      <c r="R1324" s="15">
        <f t="shared" si="64"/>
        <v>-1648.89</v>
      </c>
      <c r="X1324" s="7"/>
    </row>
    <row r="1325" spans="1:24" ht="13.8" x14ac:dyDescent="0.3">
      <c r="A1325" s="46">
        <v>646577250</v>
      </c>
      <c r="B1325" s="47" t="s">
        <v>24</v>
      </c>
      <c r="C1325" s="47" t="s">
        <v>41</v>
      </c>
      <c r="D1325" s="47" t="s">
        <v>567</v>
      </c>
      <c r="E1325" s="47" t="s">
        <v>407</v>
      </c>
      <c r="F1325" s="47" t="s">
        <v>48</v>
      </c>
      <c r="G1325" s="47" t="s">
        <v>47</v>
      </c>
      <c r="H1325" s="46">
        <v>646577250</v>
      </c>
      <c r="I1325" s="48">
        <v>40360</v>
      </c>
      <c r="J1325" s="47" t="s">
        <v>638</v>
      </c>
      <c r="K1325" s="46">
        <v>1</v>
      </c>
      <c r="L1325" s="50">
        <v>438755.72</v>
      </c>
      <c r="M1325" s="50">
        <v>149313.60999999999</v>
      </c>
      <c r="N1325" s="50">
        <v>289442.11</v>
      </c>
      <c r="O1325" s="14">
        <v>2.9000000000000001E-2</v>
      </c>
      <c r="P1325" s="55">
        <f t="shared" si="62"/>
        <v>15904.894849999999</v>
      </c>
      <c r="Q1325" s="15">
        <f t="shared" si="63"/>
        <v>165218.50485</v>
      </c>
      <c r="R1325" s="15">
        <f t="shared" si="64"/>
        <v>273537.21514999995</v>
      </c>
      <c r="X1325" s="7"/>
    </row>
    <row r="1326" spans="1:24" ht="13.8" x14ac:dyDescent="0.3">
      <c r="A1326" s="46">
        <v>672467999</v>
      </c>
      <c r="B1326" s="47" t="s">
        <v>24</v>
      </c>
      <c r="C1326" s="47" t="s">
        <v>41</v>
      </c>
      <c r="D1326" s="47" t="s">
        <v>567</v>
      </c>
      <c r="E1326" s="47" t="s">
        <v>407</v>
      </c>
      <c r="F1326" s="47" t="s">
        <v>48</v>
      </c>
      <c r="G1326" s="47" t="s">
        <v>47</v>
      </c>
      <c r="H1326" s="46">
        <v>672467999</v>
      </c>
      <c r="I1326" s="48">
        <v>41122</v>
      </c>
      <c r="J1326" s="47" t="s">
        <v>638</v>
      </c>
      <c r="K1326" s="46">
        <v>1</v>
      </c>
      <c r="L1326" s="50">
        <v>598675.12</v>
      </c>
      <c r="M1326" s="50">
        <v>126122.3</v>
      </c>
      <c r="N1326" s="50">
        <v>472552.82</v>
      </c>
      <c r="O1326" s="14">
        <v>2.9000000000000001E-2</v>
      </c>
      <c r="P1326" s="55">
        <f t="shared" si="62"/>
        <v>21701.973100000003</v>
      </c>
      <c r="Q1326" s="15">
        <f t="shared" si="63"/>
        <v>147824.27309999999</v>
      </c>
      <c r="R1326" s="15">
        <f t="shared" si="64"/>
        <v>450850.8469</v>
      </c>
      <c r="X1326" s="7"/>
    </row>
    <row r="1327" spans="1:24" ht="13.8" x14ac:dyDescent="0.3">
      <c r="A1327" s="46">
        <v>672468037</v>
      </c>
      <c r="B1327" s="47" t="s">
        <v>24</v>
      </c>
      <c r="C1327" s="47" t="s">
        <v>41</v>
      </c>
      <c r="D1327" s="47" t="s">
        <v>567</v>
      </c>
      <c r="E1327" s="47" t="s">
        <v>407</v>
      </c>
      <c r="F1327" s="47" t="s">
        <v>48</v>
      </c>
      <c r="G1327" s="47" t="s">
        <v>47</v>
      </c>
      <c r="H1327" s="46">
        <v>672468037</v>
      </c>
      <c r="I1327" s="48">
        <v>40026</v>
      </c>
      <c r="J1327" s="47" t="s">
        <v>638</v>
      </c>
      <c r="K1327" s="46">
        <v>1</v>
      </c>
      <c r="L1327" s="50">
        <v>485488.13</v>
      </c>
      <c r="M1327" s="50">
        <v>196687.13</v>
      </c>
      <c r="N1327" s="50">
        <v>288801</v>
      </c>
      <c r="O1327" s="14">
        <v>2.9000000000000001E-2</v>
      </c>
      <c r="P1327" s="55">
        <f t="shared" si="62"/>
        <v>17598.944712500001</v>
      </c>
      <c r="Q1327" s="15">
        <f t="shared" si="63"/>
        <v>214286.07471250001</v>
      </c>
      <c r="R1327" s="15">
        <f t="shared" si="64"/>
        <v>271202.05528750003</v>
      </c>
      <c r="X1327" s="7"/>
    </row>
    <row r="1328" spans="1:24" ht="13.8" x14ac:dyDescent="0.3">
      <c r="A1328" s="46">
        <v>672896509</v>
      </c>
      <c r="B1328" s="47" t="s">
        <v>24</v>
      </c>
      <c r="C1328" s="47" t="s">
        <v>41</v>
      </c>
      <c r="D1328" s="47" t="s">
        <v>567</v>
      </c>
      <c r="E1328" s="47" t="s">
        <v>407</v>
      </c>
      <c r="F1328" s="47" t="s">
        <v>48</v>
      </c>
      <c r="G1328" s="47" t="s">
        <v>47</v>
      </c>
      <c r="H1328" s="46">
        <v>672896509</v>
      </c>
      <c r="I1328" s="48">
        <v>41609</v>
      </c>
      <c r="J1328" s="47" t="s">
        <v>638</v>
      </c>
      <c r="K1328" s="46">
        <v>1</v>
      </c>
      <c r="L1328" s="50">
        <v>9822.2900000000009</v>
      </c>
      <c r="M1328" s="50">
        <v>1432.56</v>
      </c>
      <c r="N1328" s="50">
        <v>8389.73</v>
      </c>
      <c r="O1328" s="14">
        <v>2.9000000000000001E-2</v>
      </c>
      <c r="P1328" s="55">
        <f t="shared" si="62"/>
        <v>356.05801250000002</v>
      </c>
      <c r="Q1328" s="15">
        <f t="shared" si="63"/>
        <v>1788.6180125000001</v>
      </c>
      <c r="R1328" s="15">
        <f t="shared" si="64"/>
        <v>8033.6719875000008</v>
      </c>
      <c r="X1328" s="7"/>
    </row>
    <row r="1329" spans="1:24" ht="13.8" x14ac:dyDescent="0.3">
      <c r="A1329" s="46">
        <v>682134902</v>
      </c>
      <c r="B1329" s="47" t="s">
        <v>24</v>
      </c>
      <c r="C1329" s="47" t="s">
        <v>41</v>
      </c>
      <c r="D1329" s="47" t="s">
        <v>567</v>
      </c>
      <c r="E1329" s="47" t="s">
        <v>407</v>
      </c>
      <c r="F1329" s="47" t="s">
        <v>48</v>
      </c>
      <c r="G1329" s="47" t="s">
        <v>47</v>
      </c>
      <c r="H1329" s="46">
        <v>682134902</v>
      </c>
      <c r="I1329" s="48">
        <v>39387</v>
      </c>
      <c r="J1329" s="47" t="s">
        <v>638</v>
      </c>
      <c r="K1329" s="46">
        <v>1</v>
      </c>
      <c r="L1329" s="50">
        <v>486984.3</v>
      </c>
      <c r="M1329" s="50">
        <v>260427.12</v>
      </c>
      <c r="N1329" s="50">
        <v>226557.18</v>
      </c>
      <c r="O1329" s="14">
        <v>2.9000000000000001E-2</v>
      </c>
      <c r="P1329" s="55">
        <f t="shared" si="62"/>
        <v>17653.180875000002</v>
      </c>
      <c r="Q1329" s="15">
        <f t="shared" si="63"/>
        <v>278080.30087500002</v>
      </c>
      <c r="R1329" s="15">
        <f t="shared" si="64"/>
        <v>208903.99912499997</v>
      </c>
      <c r="X1329" s="7"/>
    </row>
    <row r="1330" spans="1:24" ht="13.8" x14ac:dyDescent="0.3">
      <c r="A1330" s="46">
        <v>685106422</v>
      </c>
      <c r="B1330" s="47" t="s">
        <v>24</v>
      </c>
      <c r="C1330" s="47" t="s">
        <v>41</v>
      </c>
      <c r="D1330" s="47" t="s">
        <v>567</v>
      </c>
      <c r="E1330" s="47" t="s">
        <v>407</v>
      </c>
      <c r="F1330" s="47" t="s">
        <v>48</v>
      </c>
      <c r="G1330" s="47" t="s">
        <v>47</v>
      </c>
      <c r="H1330" s="46">
        <v>685106422</v>
      </c>
      <c r="I1330" s="48">
        <v>41091</v>
      </c>
      <c r="J1330" s="47" t="s">
        <v>638</v>
      </c>
      <c r="K1330" s="46">
        <v>1</v>
      </c>
      <c r="L1330" s="50">
        <v>576441.96</v>
      </c>
      <c r="M1330" s="50">
        <v>121438.46</v>
      </c>
      <c r="N1330" s="50">
        <v>455003.5</v>
      </c>
      <c r="O1330" s="14">
        <v>2.9000000000000001E-2</v>
      </c>
      <c r="P1330" s="55">
        <f t="shared" si="62"/>
        <v>20896.021049999999</v>
      </c>
      <c r="Q1330" s="15">
        <f t="shared" si="63"/>
        <v>142334.48105</v>
      </c>
      <c r="R1330" s="15">
        <f t="shared" si="64"/>
        <v>434107.47894999996</v>
      </c>
      <c r="X1330" s="7"/>
    </row>
    <row r="1331" spans="1:24" ht="13.8" x14ac:dyDescent="0.3">
      <c r="A1331" s="46">
        <v>685359864</v>
      </c>
      <c r="B1331" s="47" t="s">
        <v>24</v>
      </c>
      <c r="C1331" s="47" t="s">
        <v>41</v>
      </c>
      <c r="D1331" s="47" t="s">
        <v>567</v>
      </c>
      <c r="E1331" s="47" t="s">
        <v>407</v>
      </c>
      <c r="F1331" s="47" t="s">
        <v>48</v>
      </c>
      <c r="G1331" s="47" t="s">
        <v>47</v>
      </c>
      <c r="H1331" s="46">
        <v>685359864</v>
      </c>
      <c r="I1331" s="48">
        <v>41183</v>
      </c>
      <c r="J1331" s="47" t="s">
        <v>638</v>
      </c>
      <c r="K1331" s="46">
        <v>1</v>
      </c>
      <c r="L1331" s="50">
        <v>8977.49</v>
      </c>
      <c r="M1331" s="50">
        <v>1891.28</v>
      </c>
      <c r="N1331" s="50">
        <v>7086.21</v>
      </c>
      <c r="O1331" s="14">
        <v>2.9000000000000001E-2</v>
      </c>
      <c r="P1331" s="55">
        <f t="shared" si="62"/>
        <v>325.43401249999999</v>
      </c>
      <c r="Q1331" s="15">
        <f t="shared" si="63"/>
        <v>2216.7140125000001</v>
      </c>
      <c r="R1331" s="15">
        <f t="shared" si="64"/>
        <v>6760.7759874999992</v>
      </c>
      <c r="X1331" s="7"/>
    </row>
    <row r="1332" spans="1:24" ht="13.8" x14ac:dyDescent="0.3">
      <c r="A1332" s="46">
        <v>51967</v>
      </c>
      <c r="B1332" s="47" t="s">
        <v>24</v>
      </c>
      <c r="C1332" s="47" t="s">
        <v>41</v>
      </c>
      <c r="D1332" s="47" t="s">
        <v>567</v>
      </c>
      <c r="E1332" s="47" t="s">
        <v>263</v>
      </c>
      <c r="F1332" s="47" t="s">
        <v>48</v>
      </c>
      <c r="G1332" s="47" t="s">
        <v>47</v>
      </c>
      <c r="H1332" s="46">
        <v>51967</v>
      </c>
      <c r="I1332" s="48">
        <v>25750</v>
      </c>
      <c r="J1332" s="47" t="s">
        <v>638</v>
      </c>
      <c r="K1332" s="46">
        <v>24</v>
      </c>
      <c r="L1332" s="50">
        <v>79011.27</v>
      </c>
      <c r="M1332" s="50">
        <v>79011.27</v>
      </c>
      <c r="N1332" s="50">
        <v>0</v>
      </c>
      <c r="O1332" s="14">
        <v>2.9000000000000001E-2</v>
      </c>
      <c r="P1332" s="55">
        <f t="shared" si="62"/>
        <v>2864.1585375</v>
      </c>
      <c r="Q1332" s="15">
        <f t="shared" si="63"/>
        <v>81875.428537500004</v>
      </c>
      <c r="R1332" s="15">
        <f t="shared" si="64"/>
        <v>-2864.1585374999995</v>
      </c>
      <c r="X1332" s="7"/>
    </row>
    <row r="1333" spans="1:24" ht="13.8" x14ac:dyDescent="0.3">
      <c r="A1333" s="46">
        <v>51968</v>
      </c>
      <c r="B1333" s="47" t="s">
        <v>24</v>
      </c>
      <c r="C1333" s="47" t="s">
        <v>41</v>
      </c>
      <c r="D1333" s="47" t="s">
        <v>567</v>
      </c>
      <c r="E1333" s="47" t="s">
        <v>263</v>
      </c>
      <c r="F1333" s="47" t="s">
        <v>48</v>
      </c>
      <c r="G1333" s="47" t="s">
        <v>47</v>
      </c>
      <c r="H1333" s="46">
        <v>51968</v>
      </c>
      <c r="I1333" s="48">
        <v>26481</v>
      </c>
      <c r="J1333" s="47" t="s">
        <v>638</v>
      </c>
      <c r="K1333" s="46">
        <v>23</v>
      </c>
      <c r="L1333" s="50">
        <v>85531.17</v>
      </c>
      <c r="M1333" s="50">
        <v>85531.17</v>
      </c>
      <c r="N1333" s="50">
        <v>0</v>
      </c>
      <c r="O1333" s="14">
        <v>2.9000000000000001E-2</v>
      </c>
      <c r="P1333" s="55">
        <f t="shared" si="62"/>
        <v>3100.5049125</v>
      </c>
      <c r="Q1333" s="15">
        <f t="shared" si="63"/>
        <v>88631.674912499991</v>
      </c>
      <c r="R1333" s="15">
        <f t="shared" si="64"/>
        <v>-3100.5049124999932</v>
      </c>
      <c r="X1333" s="7"/>
    </row>
    <row r="1334" spans="1:24" ht="13.8" x14ac:dyDescent="0.3">
      <c r="A1334" s="46">
        <v>51928</v>
      </c>
      <c r="B1334" s="47" t="s">
        <v>24</v>
      </c>
      <c r="C1334" s="47" t="s">
        <v>41</v>
      </c>
      <c r="D1334" s="47" t="s">
        <v>567</v>
      </c>
      <c r="E1334" s="47" t="s">
        <v>254</v>
      </c>
      <c r="F1334" s="47" t="s">
        <v>48</v>
      </c>
      <c r="G1334" s="47" t="s">
        <v>47</v>
      </c>
      <c r="H1334" s="46">
        <v>51928</v>
      </c>
      <c r="I1334" s="48">
        <v>25750</v>
      </c>
      <c r="J1334" s="47" t="s">
        <v>638</v>
      </c>
      <c r="K1334" s="46">
        <v>0</v>
      </c>
      <c r="L1334" s="50">
        <v>0</v>
      </c>
      <c r="M1334" s="50">
        <v>0</v>
      </c>
      <c r="N1334" s="50">
        <v>0</v>
      </c>
      <c r="O1334" s="14">
        <v>2.9000000000000001E-2</v>
      </c>
      <c r="P1334" s="55">
        <f t="shared" si="62"/>
        <v>0</v>
      </c>
      <c r="Q1334" s="15">
        <f t="shared" si="63"/>
        <v>0</v>
      </c>
      <c r="R1334" s="15">
        <f t="shared" si="64"/>
        <v>0</v>
      </c>
      <c r="X1334" s="7"/>
    </row>
    <row r="1335" spans="1:24" ht="13.8" x14ac:dyDescent="0.3">
      <c r="A1335" s="46">
        <v>51929</v>
      </c>
      <c r="B1335" s="47" t="s">
        <v>24</v>
      </c>
      <c r="C1335" s="47" t="s">
        <v>41</v>
      </c>
      <c r="D1335" s="47" t="s">
        <v>567</v>
      </c>
      <c r="E1335" s="47" t="s">
        <v>254</v>
      </c>
      <c r="F1335" s="47" t="s">
        <v>48</v>
      </c>
      <c r="G1335" s="47" t="s">
        <v>47</v>
      </c>
      <c r="H1335" s="46">
        <v>51929</v>
      </c>
      <c r="I1335" s="48">
        <v>26481</v>
      </c>
      <c r="J1335" s="47" t="s">
        <v>638</v>
      </c>
      <c r="K1335" s="46">
        <v>64</v>
      </c>
      <c r="L1335" s="50">
        <v>64847.89</v>
      </c>
      <c r="M1335" s="50">
        <v>64847.89</v>
      </c>
      <c r="N1335" s="50">
        <v>0</v>
      </c>
      <c r="O1335" s="14">
        <v>2.9000000000000001E-2</v>
      </c>
      <c r="P1335" s="55">
        <f t="shared" si="62"/>
        <v>2350.7360125</v>
      </c>
      <c r="Q1335" s="15">
        <f t="shared" si="63"/>
        <v>67198.626012499997</v>
      </c>
      <c r="R1335" s="15">
        <f t="shared" si="64"/>
        <v>-2350.7360124999977</v>
      </c>
      <c r="X1335" s="7"/>
    </row>
    <row r="1336" spans="1:24" ht="13.8" x14ac:dyDescent="0.3">
      <c r="A1336" s="46">
        <v>51930</v>
      </c>
      <c r="B1336" s="47" t="s">
        <v>24</v>
      </c>
      <c r="C1336" s="47" t="s">
        <v>41</v>
      </c>
      <c r="D1336" s="47" t="s">
        <v>567</v>
      </c>
      <c r="E1336" s="47" t="s">
        <v>254</v>
      </c>
      <c r="F1336" s="47" t="s">
        <v>48</v>
      </c>
      <c r="G1336" s="47" t="s">
        <v>47</v>
      </c>
      <c r="H1336" s="46">
        <v>51930</v>
      </c>
      <c r="I1336" s="48">
        <v>34151</v>
      </c>
      <c r="J1336" s="47" t="s">
        <v>638</v>
      </c>
      <c r="K1336" s="46">
        <v>4</v>
      </c>
      <c r="L1336" s="50">
        <v>41257.03</v>
      </c>
      <c r="M1336" s="50">
        <v>41257.03</v>
      </c>
      <c r="N1336" s="50">
        <v>0</v>
      </c>
      <c r="O1336" s="14">
        <v>2.9000000000000001E-2</v>
      </c>
      <c r="P1336" s="55">
        <f t="shared" si="62"/>
        <v>1495.5673375000001</v>
      </c>
      <c r="Q1336" s="15">
        <f t="shared" si="63"/>
        <v>42752.597337499996</v>
      </c>
      <c r="R1336" s="15">
        <f t="shared" si="64"/>
        <v>-1495.5673374999969</v>
      </c>
      <c r="X1336" s="7"/>
    </row>
    <row r="1337" spans="1:24" ht="13.8" x14ac:dyDescent="0.3">
      <c r="A1337" s="46">
        <v>51895</v>
      </c>
      <c r="B1337" s="47" t="s">
        <v>24</v>
      </c>
      <c r="C1337" s="47" t="s">
        <v>41</v>
      </c>
      <c r="D1337" s="47" t="s">
        <v>567</v>
      </c>
      <c r="E1337" s="47" t="s">
        <v>50</v>
      </c>
      <c r="F1337" s="47" t="s">
        <v>48</v>
      </c>
      <c r="G1337" s="47" t="s">
        <v>47</v>
      </c>
      <c r="H1337" s="46">
        <v>51895</v>
      </c>
      <c r="I1337" s="48">
        <v>25750</v>
      </c>
      <c r="J1337" s="47" t="s">
        <v>638</v>
      </c>
      <c r="K1337" s="46">
        <v>0</v>
      </c>
      <c r="L1337" s="50">
        <v>0</v>
      </c>
      <c r="M1337" s="50">
        <v>0</v>
      </c>
      <c r="N1337" s="50">
        <v>0</v>
      </c>
      <c r="O1337" s="14">
        <v>2.9000000000000001E-2</v>
      </c>
      <c r="P1337" s="55">
        <f t="shared" si="62"/>
        <v>0</v>
      </c>
      <c r="Q1337" s="15">
        <f t="shared" si="63"/>
        <v>0</v>
      </c>
      <c r="R1337" s="15">
        <f t="shared" si="64"/>
        <v>0</v>
      </c>
      <c r="X1337" s="7"/>
    </row>
    <row r="1338" spans="1:24" ht="13.8" x14ac:dyDescent="0.3">
      <c r="A1338" s="46">
        <v>51896</v>
      </c>
      <c r="B1338" s="47" t="s">
        <v>24</v>
      </c>
      <c r="C1338" s="47" t="s">
        <v>41</v>
      </c>
      <c r="D1338" s="47" t="s">
        <v>567</v>
      </c>
      <c r="E1338" s="47" t="s">
        <v>50</v>
      </c>
      <c r="F1338" s="47" t="s">
        <v>48</v>
      </c>
      <c r="G1338" s="47" t="s">
        <v>47</v>
      </c>
      <c r="H1338" s="46">
        <v>51896</v>
      </c>
      <c r="I1338" s="48">
        <v>26481</v>
      </c>
      <c r="J1338" s="47" t="s">
        <v>638</v>
      </c>
      <c r="K1338" s="46">
        <v>0</v>
      </c>
      <c r="L1338" s="50">
        <v>0</v>
      </c>
      <c r="M1338" s="50">
        <v>0</v>
      </c>
      <c r="N1338" s="50">
        <v>0</v>
      </c>
      <c r="O1338" s="14">
        <v>2.9000000000000001E-2</v>
      </c>
      <c r="P1338" s="55">
        <f t="shared" si="62"/>
        <v>0</v>
      </c>
      <c r="Q1338" s="15">
        <f t="shared" si="63"/>
        <v>0</v>
      </c>
      <c r="R1338" s="15">
        <f t="shared" si="64"/>
        <v>0</v>
      </c>
      <c r="X1338" s="7"/>
    </row>
    <row r="1339" spans="1:24" ht="13.8" x14ac:dyDescent="0.3">
      <c r="A1339" s="46">
        <v>51897</v>
      </c>
      <c r="B1339" s="47" t="s">
        <v>24</v>
      </c>
      <c r="C1339" s="47" t="s">
        <v>41</v>
      </c>
      <c r="D1339" s="47" t="s">
        <v>567</v>
      </c>
      <c r="E1339" s="47" t="s">
        <v>50</v>
      </c>
      <c r="F1339" s="47" t="s">
        <v>48</v>
      </c>
      <c r="G1339" s="47" t="s">
        <v>47</v>
      </c>
      <c r="H1339" s="46">
        <v>51897</v>
      </c>
      <c r="I1339" s="48">
        <v>33786</v>
      </c>
      <c r="J1339" s="47" t="s">
        <v>638</v>
      </c>
      <c r="K1339" s="46">
        <v>48</v>
      </c>
      <c r="L1339" s="50">
        <v>142989.76000000001</v>
      </c>
      <c r="M1339" s="50">
        <v>142989.76000000001</v>
      </c>
      <c r="N1339" s="50">
        <v>0</v>
      </c>
      <c r="O1339" s="14">
        <v>2.9000000000000001E-2</v>
      </c>
      <c r="P1339" s="55">
        <f t="shared" si="62"/>
        <v>5183.3788000000004</v>
      </c>
      <c r="Q1339" s="15">
        <f t="shared" si="63"/>
        <v>148173.13880000002</v>
      </c>
      <c r="R1339" s="15">
        <f t="shared" si="64"/>
        <v>-5183.3788000000059</v>
      </c>
      <c r="X1339" s="7"/>
    </row>
    <row r="1340" spans="1:24" ht="13.8" x14ac:dyDescent="0.3">
      <c r="A1340" s="46">
        <v>51898</v>
      </c>
      <c r="B1340" s="47" t="s">
        <v>24</v>
      </c>
      <c r="C1340" s="47" t="s">
        <v>41</v>
      </c>
      <c r="D1340" s="47" t="s">
        <v>567</v>
      </c>
      <c r="E1340" s="47" t="s">
        <v>50</v>
      </c>
      <c r="F1340" s="47" t="s">
        <v>48</v>
      </c>
      <c r="G1340" s="47" t="s">
        <v>47</v>
      </c>
      <c r="H1340" s="46">
        <v>51898</v>
      </c>
      <c r="I1340" s="48">
        <v>34151</v>
      </c>
      <c r="J1340" s="47" t="s">
        <v>638</v>
      </c>
      <c r="K1340" s="46">
        <v>0</v>
      </c>
      <c r="L1340" s="50">
        <v>879825.1</v>
      </c>
      <c r="M1340" s="50">
        <v>879825.1</v>
      </c>
      <c r="N1340" s="50">
        <v>0</v>
      </c>
      <c r="O1340" s="14">
        <v>2.9000000000000001E-2</v>
      </c>
      <c r="P1340" s="55">
        <f t="shared" si="62"/>
        <v>31893.659875000001</v>
      </c>
      <c r="Q1340" s="15">
        <f t="shared" si="63"/>
        <v>911718.75987499999</v>
      </c>
      <c r="R1340" s="15">
        <f t="shared" si="64"/>
        <v>-31893.659875000012</v>
      </c>
      <c r="X1340" s="7"/>
    </row>
    <row r="1341" spans="1:24" ht="13.8" x14ac:dyDescent="0.3">
      <c r="A1341" s="46">
        <v>51904</v>
      </c>
      <c r="B1341" s="47" t="s">
        <v>24</v>
      </c>
      <c r="C1341" s="47" t="s">
        <v>41</v>
      </c>
      <c r="D1341" s="47" t="s">
        <v>567</v>
      </c>
      <c r="E1341" s="47" t="s">
        <v>249</v>
      </c>
      <c r="F1341" s="47" t="s">
        <v>48</v>
      </c>
      <c r="G1341" s="47" t="s">
        <v>47</v>
      </c>
      <c r="H1341" s="46">
        <v>51904</v>
      </c>
      <c r="I1341" s="48">
        <v>25750</v>
      </c>
      <c r="J1341" s="47" t="s">
        <v>638</v>
      </c>
      <c r="K1341" s="46">
        <v>0</v>
      </c>
      <c r="L1341" s="50">
        <v>0</v>
      </c>
      <c r="M1341" s="50">
        <v>0</v>
      </c>
      <c r="N1341" s="50">
        <v>0</v>
      </c>
      <c r="O1341" s="14">
        <v>2.9000000000000001E-2</v>
      </c>
      <c r="P1341" s="55">
        <f t="shared" si="62"/>
        <v>0</v>
      </c>
      <c r="Q1341" s="15">
        <f t="shared" si="63"/>
        <v>0</v>
      </c>
      <c r="R1341" s="15">
        <f t="shared" si="64"/>
        <v>0</v>
      </c>
      <c r="X1341" s="7"/>
    </row>
    <row r="1342" spans="1:24" ht="13.8" x14ac:dyDescent="0.3">
      <c r="A1342" s="46">
        <v>51905</v>
      </c>
      <c r="B1342" s="47" t="s">
        <v>24</v>
      </c>
      <c r="C1342" s="47" t="s">
        <v>41</v>
      </c>
      <c r="D1342" s="47" t="s">
        <v>567</v>
      </c>
      <c r="E1342" s="47" t="s">
        <v>249</v>
      </c>
      <c r="F1342" s="47" t="s">
        <v>48</v>
      </c>
      <c r="G1342" s="47" t="s">
        <v>47</v>
      </c>
      <c r="H1342" s="46">
        <v>51905</v>
      </c>
      <c r="I1342" s="48">
        <v>26481</v>
      </c>
      <c r="J1342" s="47" t="s">
        <v>638</v>
      </c>
      <c r="K1342" s="46">
        <v>0</v>
      </c>
      <c r="L1342" s="50">
        <v>0</v>
      </c>
      <c r="M1342" s="50">
        <v>0</v>
      </c>
      <c r="N1342" s="50">
        <v>0</v>
      </c>
      <c r="O1342" s="14">
        <v>2.9000000000000001E-2</v>
      </c>
      <c r="P1342" s="55">
        <f t="shared" si="62"/>
        <v>0</v>
      </c>
      <c r="Q1342" s="15">
        <f t="shared" si="63"/>
        <v>0</v>
      </c>
      <c r="R1342" s="15">
        <f t="shared" si="64"/>
        <v>0</v>
      </c>
      <c r="X1342" s="7"/>
    </row>
    <row r="1343" spans="1:24" ht="13.8" x14ac:dyDescent="0.3">
      <c r="A1343" s="46">
        <v>51906</v>
      </c>
      <c r="B1343" s="47" t="s">
        <v>24</v>
      </c>
      <c r="C1343" s="47" t="s">
        <v>41</v>
      </c>
      <c r="D1343" s="47" t="s">
        <v>567</v>
      </c>
      <c r="E1343" s="47" t="s">
        <v>249</v>
      </c>
      <c r="F1343" s="47" t="s">
        <v>48</v>
      </c>
      <c r="G1343" s="47" t="s">
        <v>47</v>
      </c>
      <c r="H1343" s="46">
        <v>51906</v>
      </c>
      <c r="I1343" s="48">
        <v>34151</v>
      </c>
      <c r="J1343" s="47" t="s">
        <v>638</v>
      </c>
      <c r="K1343" s="46">
        <v>0</v>
      </c>
      <c r="L1343" s="50">
        <v>0</v>
      </c>
      <c r="M1343" s="50">
        <v>0</v>
      </c>
      <c r="N1343" s="50">
        <v>0</v>
      </c>
      <c r="O1343" s="14">
        <v>2.9000000000000001E-2</v>
      </c>
      <c r="P1343" s="55">
        <f t="shared" si="62"/>
        <v>0</v>
      </c>
      <c r="Q1343" s="15">
        <f t="shared" si="63"/>
        <v>0</v>
      </c>
      <c r="R1343" s="15">
        <f t="shared" si="64"/>
        <v>0</v>
      </c>
      <c r="X1343" s="7"/>
    </row>
    <row r="1344" spans="1:24" ht="13.8" x14ac:dyDescent="0.3">
      <c r="A1344" s="46">
        <v>51909</v>
      </c>
      <c r="B1344" s="47" t="s">
        <v>24</v>
      </c>
      <c r="C1344" s="47" t="s">
        <v>41</v>
      </c>
      <c r="D1344" s="47" t="s">
        <v>567</v>
      </c>
      <c r="E1344" s="47" t="s">
        <v>250</v>
      </c>
      <c r="F1344" s="47" t="s">
        <v>48</v>
      </c>
      <c r="G1344" s="47" t="s">
        <v>47</v>
      </c>
      <c r="H1344" s="46">
        <v>51909</v>
      </c>
      <c r="I1344" s="48">
        <v>25750</v>
      </c>
      <c r="J1344" s="47" t="s">
        <v>638</v>
      </c>
      <c r="K1344" s="46">
        <v>0</v>
      </c>
      <c r="L1344" s="50">
        <v>0</v>
      </c>
      <c r="M1344" s="50">
        <v>0</v>
      </c>
      <c r="N1344" s="50">
        <v>0</v>
      </c>
      <c r="O1344" s="14">
        <v>2.9000000000000001E-2</v>
      </c>
      <c r="P1344" s="55">
        <f t="shared" si="62"/>
        <v>0</v>
      </c>
      <c r="Q1344" s="15">
        <f t="shared" si="63"/>
        <v>0</v>
      </c>
      <c r="R1344" s="15">
        <f t="shared" si="64"/>
        <v>0</v>
      </c>
      <c r="X1344" s="7"/>
    </row>
    <row r="1345" spans="1:24" ht="13.8" x14ac:dyDescent="0.3">
      <c r="A1345" s="46">
        <v>51910</v>
      </c>
      <c r="B1345" s="47" t="s">
        <v>24</v>
      </c>
      <c r="C1345" s="47" t="s">
        <v>41</v>
      </c>
      <c r="D1345" s="47" t="s">
        <v>567</v>
      </c>
      <c r="E1345" s="47" t="s">
        <v>250</v>
      </c>
      <c r="F1345" s="47" t="s">
        <v>48</v>
      </c>
      <c r="G1345" s="47" t="s">
        <v>47</v>
      </c>
      <c r="H1345" s="46">
        <v>51910</v>
      </c>
      <c r="I1345" s="48">
        <v>26481</v>
      </c>
      <c r="J1345" s="47" t="s">
        <v>638</v>
      </c>
      <c r="K1345" s="46">
        <v>0</v>
      </c>
      <c r="L1345" s="50">
        <v>0</v>
      </c>
      <c r="M1345" s="50">
        <v>0</v>
      </c>
      <c r="N1345" s="50">
        <v>0</v>
      </c>
      <c r="O1345" s="14">
        <v>2.9000000000000001E-2</v>
      </c>
      <c r="P1345" s="55">
        <f t="shared" si="62"/>
        <v>0</v>
      </c>
      <c r="Q1345" s="15">
        <f t="shared" si="63"/>
        <v>0</v>
      </c>
      <c r="R1345" s="15">
        <f t="shared" si="64"/>
        <v>0</v>
      </c>
      <c r="X1345" s="7"/>
    </row>
    <row r="1346" spans="1:24" ht="13.8" x14ac:dyDescent="0.3">
      <c r="A1346" s="46">
        <v>51911</v>
      </c>
      <c r="B1346" s="47" t="s">
        <v>24</v>
      </c>
      <c r="C1346" s="47" t="s">
        <v>41</v>
      </c>
      <c r="D1346" s="47" t="s">
        <v>567</v>
      </c>
      <c r="E1346" s="47" t="s">
        <v>250</v>
      </c>
      <c r="F1346" s="47" t="s">
        <v>48</v>
      </c>
      <c r="G1346" s="47" t="s">
        <v>47</v>
      </c>
      <c r="H1346" s="46">
        <v>51911</v>
      </c>
      <c r="I1346" s="48">
        <v>34151</v>
      </c>
      <c r="J1346" s="47" t="s">
        <v>638</v>
      </c>
      <c r="K1346" s="46">
        <v>0</v>
      </c>
      <c r="L1346" s="50">
        <v>0</v>
      </c>
      <c r="M1346" s="50">
        <v>0</v>
      </c>
      <c r="N1346" s="50">
        <v>0</v>
      </c>
      <c r="O1346" s="14">
        <v>2.9000000000000001E-2</v>
      </c>
      <c r="P1346" s="55">
        <f t="shared" si="62"/>
        <v>0</v>
      </c>
      <c r="Q1346" s="15">
        <f t="shared" si="63"/>
        <v>0</v>
      </c>
      <c r="R1346" s="15">
        <f t="shared" si="64"/>
        <v>0</v>
      </c>
      <c r="X1346" s="7"/>
    </row>
    <row r="1347" spans="1:24" ht="13.8" x14ac:dyDescent="0.3">
      <c r="A1347" s="46">
        <v>51919</v>
      </c>
      <c r="B1347" s="47" t="s">
        <v>24</v>
      </c>
      <c r="C1347" s="47" t="s">
        <v>41</v>
      </c>
      <c r="D1347" s="47" t="s">
        <v>567</v>
      </c>
      <c r="E1347" s="47" t="s">
        <v>252</v>
      </c>
      <c r="F1347" s="47" t="s">
        <v>48</v>
      </c>
      <c r="G1347" s="47" t="s">
        <v>47</v>
      </c>
      <c r="H1347" s="46">
        <v>51919</v>
      </c>
      <c r="I1347" s="48">
        <v>25750</v>
      </c>
      <c r="J1347" s="47" t="s">
        <v>638</v>
      </c>
      <c r="K1347" s="46">
        <v>0</v>
      </c>
      <c r="L1347" s="50">
        <v>0</v>
      </c>
      <c r="M1347" s="50">
        <v>0</v>
      </c>
      <c r="N1347" s="50">
        <v>0</v>
      </c>
      <c r="O1347" s="14">
        <v>2.9000000000000001E-2</v>
      </c>
      <c r="P1347" s="55">
        <f t="shared" si="62"/>
        <v>0</v>
      </c>
      <c r="Q1347" s="15">
        <f t="shared" si="63"/>
        <v>0</v>
      </c>
      <c r="R1347" s="15">
        <f t="shared" si="64"/>
        <v>0</v>
      </c>
      <c r="X1347" s="7"/>
    </row>
    <row r="1348" spans="1:24" ht="13.8" x14ac:dyDescent="0.3">
      <c r="A1348" s="46">
        <v>51920</v>
      </c>
      <c r="B1348" s="47" t="s">
        <v>24</v>
      </c>
      <c r="C1348" s="47" t="s">
        <v>41</v>
      </c>
      <c r="D1348" s="47" t="s">
        <v>567</v>
      </c>
      <c r="E1348" s="47" t="s">
        <v>252</v>
      </c>
      <c r="F1348" s="47" t="s">
        <v>48</v>
      </c>
      <c r="G1348" s="47" t="s">
        <v>47</v>
      </c>
      <c r="H1348" s="46">
        <v>51920</v>
      </c>
      <c r="I1348" s="48">
        <v>26481</v>
      </c>
      <c r="J1348" s="47" t="s">
        <v>638</v>
      </c>
      <c r="K1348" s="46">
        <v>0</v>
      </c>
      <c r="L1348" s="50">
        <v>0</v>
      </c>
      <c r="M1348" s="50">
        <v>0</v>
      </c>
      <c r="N1348" s="50">
        <v>0</v>
      </c>
      <c r="O1348" s="14">
        <v>2.9000000000000001E-2</v>
      </c>
      <c r="P1348" s="55">
        <f t="shared" si="62"/>
        <v>0</v>
      </c>
      <c r="Q1348" s="15">
        <f t="shared" si="63"/>
        <v>0</v>
      </c>
      <c r="R1348" s="15">
        <f t="shared" si="64"/>
        <v>0</v>
      </c>
      <c r="X1348" s="7"/>
    </row>
    <row r="1349" spans="1:24" ht="13.8" x14ac:dyDescent="0.3">
      <c r="A1349" s="46">
        <v>51921</v>
      </c>
      <c r="B1349" s="47" t="s">
        <v>24</v>
      </c>
      <c r="C1349" s="47" t="s">
        <v>41</v>
      </c>
      <c r="D1349" s="47" t="s">
        <v>567</v>
      </c>
      <c r="E1349" s="47" t="s">
        <v>252</v>
      </c>
      <c r="F1349" s="47" t="s">
        <v>48</v>
      </c>
      <c r="G1349" s="47" t="s">
        <v>47</v>
      </c>
      <c r="H1349" s="46">
        <v>51921</v>
      </c>
      <c r="I1349" s="48">
        <v>34151</v>
      </c>
      <c r="J1349" s="47" t="s">
        <v>638</v>
      </c>
      <c r="K1349" s="46">
        <v>0</v>
      </c>
      <c r="L1349" s="50">
        <v>0</v>
      </c>
      <c r="M1349" s="50">
        <v>0</v>
      </c>
      <c r="N1349" s="50">
        <v>0</v>
      </c>
      <c r="O1349" s="14">
        <v>2.9000000000000001E-2</v>
      </c>
      <c r="P1349" s="55">
        <f t="shared" ref="P1349:P1412" si="65">L1349*(O1349/12)*15</f>
        <v>0</v>
      </c>
      <c r="Q1349" s="15">
        <f t="shared" si="63"/>
        <v>0</v>
      </c>
      <c r="R1349" s="15">
        <f t="shared" si="64"/>
        <v>0</v>
      </c>
      <c r="X1349" s="7"/>
    </row>
    <row r="1350" spans="1:24" ht="13.8" x14ac:dyDescent="0.3">
      <c r="A1350" s="46">
        <v>51924</v>
      </c>
      <c r="B1350" s="47" t="s">
        <v>24</v>
      </c>
      <c r="C1350" s="47" t="s">
        <v>41</v>
      </c>
      <c r="D1350" s="47" t="s">
        <v>567</v>
      </c>
      <c r="E1350" s="47" t="s">
        <v>253</v>
      </c>
      <c r="F1350" s="47" t="s">
        <v>48</v>
      </c>
      <c r="G1350" s="47" t="s">
        <v>47</v>
      </c>
      <c r="H1350" s="46">
        <v>51924</v>
      </c>
      <c r="I1350" s="48">
        <v>25750</v>
      </c>
      <c r="J1350" s="47" t="s">
        <v>638</v>
      </c>
      <c r="K1350" s="46">
        <v>0</v>
      </c>
      <c r="L1350" s="50">
        <v>0</v>
      </c>
      <c r="M1350" s="50">
        <v>0</v>
      </c>
      <c r="N1350" s="50">
        <v>0</v>
      </c>
      <c r="O1350" s="14">
        <v>2.9000000000000001E-2</v>
      </c>
      <c r="P1350" s="55">
        <f t="shared" si="65"/>
        <v>0</v>
      </c>
      <c r="Q1350" s="15">
        <f t="shared" si="63"/>
        <v>0</v>
      </c>
      <c r="R1350" s="15">
        <f t="shared" si="64"/>
        <v>0</v>
      </c>
      <c r="X1350" s="7"/>
    </row>
    <row r="1351" spans="1:24" ht="13.8" x14ac:dyDescent="0.3">
      <c r="A1351" s="46">
        <v>51925</v>
      </c>
      <c r="B1351" s="47" t="s">
        <v>24</v>
      </c>
      <c r="C1351" s="47" t="s">
        <v>41</v>
      </c>
      <c r="D1351" s="47" t="s">
        <v>567</v>
      </c>
      <c r="E1351" s="47" t="s">
        <v>253</v>
      </c>
      <c r="F1351" s="47" t="s">
        <v>48</v>
      </c>
      <c r="G1351" s="47" t="s">
        <v>47</v>
      </c>
      <c r="H1351" s="46">
        <v>51925</v>
      </c>
      <c r="I1351" s="48">
        <v>26481</v>
      </c>
      <c r="J1351" s="47" t="s">
        <v>638</v>
      </c>
      <c r="K1351" s="46">
        <v>0</v>
      </c>
      <c r="L1351" s="50">
        <v>0</v>
      </c>
      <c r="M1351" s="50">
        <v>0</v>
      </c>
      <c r="N1351" s="50">
        <v>0</v>
      </c>
      <c r="O1351" s="14">
        <v>2.9000000000000001E-2</v>
      </c>
      <c r="P1351" s="55">
        <f t="shared" si="65"/>
        <v>0</v>
      </c>
      <c r="Q1351" s="15">
        <f t="shared" si="63"/>
        <v>0</v>
      </c>
      <c r="R1351" s="15">
        <f t="shared" si="64"/>
        <v>0</v>
      </c>
      <c r="X1351" s="7"/>
    </row>
    <row r="1352" spans="1:24" ht="13.8" x14ac:dyDescent="0.3">
      <c r="A1352" s="46">
        <v>51926</v>
      </c>
      <c r="B1352" s="47" t="s">
        <v>24</v>
      </c>
      <c r="C1352" s="47" t="s">
        <v>41</v>
      </c>
      <c r="D1352" s="47" t="s">
        <v>567</v>
      </c>
      <c r="E1352" s="47" t="s">
        <v>253</v>
      </c>
      <c r="F1352" s="47" t="s">
        <v>48</v>
      </c>
      <c r="G1352" s="47" t="s">
        <v>47</v>
      </c>
      <c r="H1352" s="46">
        <v>51926</v>
      </c>
      <c r="I1352" s="48">
        <v>34151</v>
      </c>
      <c r="J1352" s="47" t="s">
        <v>638</v>
      </c>
      <c r="K1352" s="46">
        <v>0</v>
      </c>
      <c r="L1352" s="50">
        <v>0</v>
      </c>
      <c r="M1352" s="50">
        <v>0</v>
      </c>
      <c r="N1352" s="50">
        <v>0</v>
      </c>
      <c r="O1352" s="14">
        <v>2.9000000000000001E-2</v>
      </c>
      <c r="P1352" s="55">
        <f t="shared" si="65"/>
        <v>0</v>
      </c>
      <c r="Q1352" s="15">
        <f t="shared" si="63"/>
        <v>0</v>
      </c>
      <c r="R1352" s="15">
        <f t="shared" si="64"/>
        <v>0</v>
      </c>
      <c r="X1352" s="7"/>
    </row>
    <row r="1353" spans="1:24" ht="13.8" x14ac:dyDescent="0.3">
      <c r="A1353" s="46">
        <v>51936</v>
      </c>
      <c r="B1353" s="47" t="s">
        <v>24</v>
      </c>
      <c r="C1353" s="47" t="s">
        <v>41</v>
      </c>
      <c r="D1353" s="47" t="s">
        <v>567</v>
      </c>
      <c r="E1353" s="47" t="s">
        <v>256</v>
      </c>
      <c r="F1353" s="47" t="s">
        <v>48</v>
      </c>
      <c r="G1353" s="47" t="s">
        <v>47</v>
      </c>
      <c r="H1353" s="46">
        <v>51936</v>
      </c>
      <c r="I1353" s="48">
        <v>25750</v>
      </c>
      <c r="J1353" s="47" t="s">
        <v>638</v>
      </c>
      <c r="K1353" s="46">
        <v>0</v>
      </c>
      <c r="L1353" s="50">
        <v>0</v>
      </c>
      <c r="M1353" s="50">
        <v>0</v>
      </c>
      <c r="N1353" s="50">
        <v>0</v>
      </c>
      <c r="O1353" s="14">
        <v>2.9000000000000001E-2</v>
      </c>
      <c r="P1353" s="55">
        <f t="shared" si="65"/>
        <v>0</v>
      </c>
      <c r="Q1353" s="15">
        <f t="shared" si="63"/>
        <v>0</v>
      </c>
      <c r="R1353" s="15">
        <f t="shared" si="64"/>
        <v>0</v>
      </c>
      <c r="X1353" s="7"/>
    </row>
    <row r="1354" spans="1:24" ht="13.8" x14ac:dyDescent="0.3">
      <c r="A1354" s="46">
        <v>51937</v>
      </c>
      <c r="B1354" s="47" t="s">
        <v>24</v>
      </c>
      <c r="C1354" s="47" t="s">
        <v>41</v>
      </c>
      <c r="D1354" s="47" t="s">
        <v>567</v>
      </c>
      <c r="E1354" s="47" t="s">
        <v>256</v>
      </c>
      <c r="F1354" s="47" t="s">
        <v>48</v>
      </c>
      <c r="G1354" s="47" t="s">
        <v>47</v>
      </c>
      <c r="H1354" s="46">
        <v>51937</v>
      </c>
      <c r="I1354" s="48">
        <v>26481</v>
      </c>
      <c r="J1354" s="47" t="s">
        <v>638</v>
      </c>
      <c r="K1354" s="46">
        <v>0</v>
      </c>
      <c r="L1354" s="50">
        <v>0</v>
      </c>
      <c r="M1354" s="50">
        <v>0</v>
      </c>
      <c r="N1354" s="50">
        <v>0</v>
      </c>
      <c r="O1354" s="14">
        <v>2.9000000000000001E-2</v>
      </c>
      <c r="P1354" s="55">
        <f t="shared" si="65"/>
        <v>0</v>
      </c>
      <c r="Q1354" s="15">
        <f t="shared" si="63"/>
        <v>0</v>
      </c>
      <c r="R1354" s="15">
        <f t="shared" si="64"/>
        <v>0</v>
      </c>
      <c r="X1354" s="7"/>
    </row>
    <row r="1355" spans="1:24" ht="13.8" x14ac:dyDescent="0.3">
      <c r="A1355" s="46">
        <v>51938</v>
      </c>
      <c r="B1355" s="47" t="s">
        <v>24</v>
      </c>
      <c r="C1355" s="47" t="s">
        <v>41</v>
      </c>
      <c r="D1355" s="47" t="s">
        <v>567</v>
      </c>
      <c r="E1355" s="47" t="s">
        <v>256</v>
      </c>
      <c r="F1355" s="47" t="s">
        <v>48</v>
      </c>
      <c r="G1355" s="47" t="s">
        <v>47</v>
      </c>
      <c r="H1355" s="46">
        <v>51938</v>
      </c>
      <c r="I1355" s="48">
        <v>34151</v>
      </c>
      <c r="J1355" s="47" t="s">
        <v>638</v>
      </c>
      <c r="K1355" s="46">
        <v>0</v>
      </c>
      <c r="L1355" s="50">
        <v>0</v>
      </c>
      <c r="M1355" s="50">
        <v>0</v>
      </c>
      <c r="N1355" s="50">
        <v>0</v>
      </c>
      <c r="O1355" s="14">
        <v>2.9000000000000001E-2</v>
      </c>
      <c r="P1355" s="55">
        <f t="shared" si="65"/>
        <v>0</v>
      </c>
      <c r="Q1355" s="15">
        <f t="shared" si="63"/>
        <v>0</v>
      </c>
      <c r="R1355" s="15">
        <f t="shared" si="64"/>
        <v>0</v>
      </c>
      <c r="X1355" s="7"/>
    </row>
    <row r="1356" spans="1:24" ht="13.8" x14ac:dyDescent="0.3">
      <c r="A1356" s="46">
        <v>51943</v>
      </c>
      <c r="B1356" s="47" t="s">
        <v>24</v>
      </c>
      <c r="C1356" s="47" t="s">
        <v>41</v>
      </c>
      <c r="D1356" s="47" t="s">
        <v>567</v>
      </c>
      <c r="E1356" s="47" t="s">
        <v>257</v>
      </c>
      <c r="F1356" s="47" t="s">
        <v>48</v>
      </c>
      <c r="G1356" s="47" t="s">
        <v>47</v>
      </c>
      <c r="H1356" s="46">
        <v>51943</v>
      </c>
      <c r="I1356" s="48">
        <v>25750</v>
      </c>
      <c r="J1356" s="47" t="s">
        <v>638</v>
      </c>
      <c r="K1356" s="46">
        <v>0</v>
      </c>
      <c r="L1356" s="50">
        <v>0</v>
      </c>
      <c r="M1356" s="50">
        <v>0</v>
      </c>
      <c r="N1356" s="50">
        <v>0</v>
      </c>
      <c r="O1356" s="14">
        <v>2.9000000000000001E-2</v>
      </c>
      <c r="P1356" s="55">
        <f t="shared" si="65"/>
        <v>0</v>
      </c>
      <c r="Q1356" s="15">
        <f t="shared" si="63"/>
        <v>0</v>
      </c>
      <c r="R1356" s="15">
        <f t="shared" si="64"/>
        <v>0</v>
      </c>
      <c r="X1356" s="7"/>
    </row>
    <row r="1357" spans="1:24" ht="13.8" x14ac:dyDescent="0.3">
      <c r="A1357" s="46">
        <v>51944</v>
      </c>
      <c r="B1357" s="47" t="s">
        <v>24</v>
      </c>
      <c r="C1357" s="47" t="s">
        <v>41</v>
      </c>
      <c r="D1357" s="47" t="s">
        <v>567</v>
      </c>
      <c r="E1357" s="47" t="s">
        <v>257</v>
      </c>
      <c r="F1357" s="47" t="s">
        <v>48</v>
      </c>
      <c r="G1357" s="47" t="s">
        <v>47</v>
      </c>
      <c r="H1357" s="46">
        <v>51944</v>
      </c>
      <c r="I1357" s="48">
        <v>26481</v>
      </c>
      <c r="J1357" s="47" t="s">
        <v>638</v>
      </c>
      <c r="K1357" s="46">
        <v>0</v>
      </c>
      <c r="L1357" s="50">
        <v>0</v>
      </c>
      <c r="M1357" s="50">
        <v>0</v>
      </c>
      <c r="N1357" s="50">
        <v>0</v>
      </c>
      <c r="O1357" s="14">
        <v>2.9000000000000001E-2</v>
      </c>
      <c r="P1357" s="55">
        <f t="shared" si="65"/>
        <v>0</v>
      </c>
      <c r="Q1357" s="15">
        <f t="shared" si="63"/>
        <v>0</v>
      </c>
      <c r="R1357" s="15">
        <f t="shared" si="64"/>
        <v>0</v>
      </c>
      <c r="X1357" s="7"/>
    </row>
    <row r="1358" spans="1:24" ht="13.8" x14ac:dyDescent="0.3">
      <c r="A1358" s="46">
        <v>51945</v>
      </c>
      <c r="B1358" s="47" t="s">
        <v>24</v>
      </c>
      <c r="C1358" s="47" t="s">
        <v>41</v>
      </c>
      <c r="D1358" s="47" t="s">
        <v>567</v>
      </c>
      <c r="E1358" s="47" t="s">
        <v>257</v>
      </c>
      <c r="F1358" s="47" t="s">
        <v>48</v>
      </c>
      <c r="G1358" s="47" t="s">
        <v>47</v>
      </c>
      <c r="H1358" s="46">
        <v>51945</v>
      </c>
      <c r="I1358" s="48">
        <v>29403</v>
      </c>
      <c r="J1358" s="47" t="s">
        <v>638</v>
      </c>
      <c r="K1358" s="46">
        <v>0</v>
      </c>
      <c r="L1358" s="50">
        <v>0</v>
      </c>
      <c r="M1358" s="50">
        <v>0</v>
      </c>
      <c r="N1358" s="50">
        <v>0</v>
      </c>
      <c r="O1358" s="14">
        <v>2.9000000000000001E-2</v>
      </c>
      <c r="P1358" s="55">
        <f t="shared" si="65"/>
        <v>0</v>
      </c>
      <c r="Q1358" s="15">
        <f t="shared" si="63"/>
        <v>0</v>
      </c>
      <c r="R1358" s="15">
        <f t="shared" si="64"/>
        <v>0</v>
      </c>
      <c r="X1358" s="7"/>
    </row>
    <row r="1359" spans="1:24" ht="13.8" x14ac:dyDescent="0.3">
      <c r="A1359" s="46">
        <v>51946</v>
      </c>
      <c r="B1359" s="47" t="s">
        <v>24</v>
      </c>
      <c r="C1359" s="47" t="s">
        <v>41</v>
      </c>
      <c r="D1359" s="47" t="s">
        <v>567</v>
      </c>
      <c r="E1359" s="47" t="s">
        <v>257</v>
      </c>
      <c r="F1359" s="47" t="s">
        <v>48</v>
      </c>
      <c r="G1359" s="47" t="s">
        <v>47</v>
      </c>
      <c r="H1359" s="46">
        <v>51946</v>
      </c>
      <c r="I1359" s="48">
        <v>34151</v>
      </c>
      <c r="J1359" s="47" t="s">
        <v>638</v>
      </c>
      <c r="K1359" s="46">
        <v>0</v>
      </c>
      <c r="L1359" s="50">
        <v>0</v>
      </c>
      <c r="M1359" s="50">
        <v>0</v>
      </c>
      <c r="N1359" s="50">
        <v>0</v>
      </c>
      <c r="O1359" s="14">
        <v>2.9000000000000001E-2</v>
      </c>
      <c r="P1359" s="55">
        <f t="shared" si="65"/>
        <v>0</v>
      </c>
      <c r="Q1359" s="15">
        <f t="shared" si="63"/>
        <v>0</v>
      </c>
      <c r="R1359" s="15">
        <f t="shared" si="64"/>
        <v>0</v>
      </c>
      <c r="X1359" s="7"/>
    </row>
    <row r="1360" spans="1:24" ht="13.8" x14ac:dyDescent="0.3">
      <c r="A1360" s="46">
        <v>51948</v>
      </c>
      <c r="B1360" s="47" t="s">
        <v>24</v>
      </c>
      <c r="C1360" s="47" t="s">
        <v>41</v>
      </c>
      <c r="D1360" s="47" t="s">
        <v>567</v>
      </c>
      <c r="E1360" s="47" t="s">
        <v>258</v>
      </c>
      <c r="F1360" s="47" t="s">
        <v>48</v>
      </c>
      <c r="G1360" s="47" t="s">
        <v>47</v>
      </c>
      <c r="H1360" s="46">
        <v>51948</v>
      </c>
      <c r="I1360" s="48">
        <v>25750</v>
      </c>
      <c r="J1360" s="47" t="s">
        <v>638</v>
      </c>
      <c r="K1360" s="46">
        <v>0</v>
      </c>
      <c r="L1360" s="50">
        <v>0</v>
      </c>
      <c r="M1360" s="50">
        <v>0</v>
      </c>
      <c r="N1360" s="50">
        <v>0</v>
      </c>
      <c r="O1360" s="14">
        <v>2.9000000000000001E-2</v>
      </c>
      <c r="P1360" s="55">
        <f t="shared" si="65"/>
        <v>0</v>
      </c>
      <c r="Q1360" s="15">
        <f t="shared" si="63"/>
        <v>0</v>
      </c>
      <c r="R1360" s="15">
        <f t="shared" si="64"/>
        <v>0</v>
      </c>
      <c r="X1360" s="7"/>
    </row>
    <row r="1361" spans="1:24" ht="13.8" x14ac:dyDescent="0.3">
      <c r="A1361" s="46">
        <v>51949</v>
      </c>
      <c r="B1361" s="47" t="s">
        <v>24</v>
      </c>
      <c r="C1361" s="47" t="s">
        <v>41</v>
      </c>
      <c r="D1361" s="47" t="s">
        <v>567</v>
      </c>
      <c r="E1361" s="47" t="s">
        <v>258</v>
      </c>
      <c r="F1361" s="47" t="s">
        <v>48</v>
      </c>
      <c r="G1361" s="47" t="s">
        <v>47</v>
      </c>
      <c r="H1361" s="46">
        <v>51949</v>
      </c>
      <c r="I1361" s="48">
        <v>26481</v>
      </c>
      <c r="J1361" s="47" t="s">
        <v>638</v>
      </c>
      <c r="K1361" s="46">
        <v>0</v>
      </c>
      <c r="L1361" s="50">
        <v>0</v>
      </c>
      <c r="M1361" s="50">
        <v>0</v>
      </c>
      <c r="N1361" s="50">
        <v>0</v>
      </c>
      <c r="O1361" s="14">
        <v>2.9000000000000001E-2</v>
      </c>
      <c r="P1361" s="55">
        <f t="shared" si="65"/>
        <v>0</v>
      </c>
      <c r="Q1361" s="15">
        <f t="shared" si="63"/>
        <v>0</v>
      </c>
      <c r="R1361" s="15">
        <f t="shared" si="64"/>
        <v>0</v>
      </c>
      <c r="X1361" s="7"/>
    </row>
    <row r="1362" spans="1:24" ht="13.8" x14ac:dyDescent="0.3">
      <c r="A1362" s="46">
        <v>51950</v>
      </c>
      <c r="B1362" s="47" t="s">
        <v>24</v>
      </c>
      <c r="C1362" s="47" t="s">
        <v>41</v>
      </c>
      <c r="D1362" s="47" t="s">
        <v>567</v>
      </c>
      <c r="E1362" s="47" t="s">
        <v>258</v>
      </c>
      <c r="F1362" s="47" t="s">
        <v>48</v>
      </c>
      <c r="G1362" s="47" t="s">
        <v>47</v>
      </c>
      <c r="H1362" s="46">
        <v>51950</v>
      </c>
      <c r="I1362" s="48">
        <v>34151</v>
      </c>
      <c r="J1362" s="47" t="s">
        <v>638</v>
      </c>
      <c r="K1362" s="46">
        <v>0</v>
      </c>
      <c r="L1362" s="50">
        <v>0</v>
      </c>
      <c r="M1362" s="50">
        <v>0</v>
      </c>
      <c r="N1362" s="50">
        <v>0</v>
      </c>
      <c r="O1362" s="14">
        <v>2.9000000000000001E-2</v>
      </c>
      <c r="P1362" s="55">
        <f t="shared" si="65"/>
        <v>0</v>
      </c>
      <c r="Q1362" s="15">
        <f t="shared" si="63"/>
        <v>0</v>
      </c>
      <c r="R1362" s="15">
        <f t="shared" si="64"/>
        <v>0</v>
      </c>
      <c r="X1362" s="7"/>
    </row>
    <row r="1363" spans="1:24" ht="13.8" x14ac:dyDescent="0.3">
      <c r="A1363" s="46">
        <v>51952</v>
      </c>
      <c r="B1363" s="47" t="s">
        <v>24</v>
      </c>
      <c r="C1363" s="47" t="s">
        <v>41</v>
      </c>
      <c r="D1363" s="47" t="s">
        <v>567</v>
      </c>
      <c r="E1363" s="47" t="s">
        <v>259</v>
      </c>
      <c r="F1363" s="47" t="s">
        <v>48</v>
      </c>
      <c r="G1363" s="47" t="s">
        <v>47</v>
      </c>
      <c r="H1363" s="46">
        <v>51952</v>
      </c>
      <c r="I1363" s="48">
        <v>25750</v>
      </c>
      <c r="J1363" s="47" t="s">
        <v>638</v>
      </c>
      <c r="K1363" s="46">
        <v>0</v>
      </c>
      <c r="L1363" s="50">
        <v>0</v>
      </c>
      <c r="M1363" s="50">
        <v>0</v>
      </c>
      <c r="N1363" s="50">
        <v>0</v>
      </c>
      <c r="O1363" s="14">
        <v>2.9000000000000001E-2</v>
      </c>
      <c r="P1363" s="55">
        <f t="shared" si="65"/>
        <v>0</v>
      </c>
      <c r="Q1363" s="15">
        <f t="shared" si="63"/>
        <v>0</v>
      </c>
      <c r="R1363" s="15">
        <f t="shared" si="64"/>
        <v>0</v>
      </c>
      <c r="X1363" s="7"/>
    </row>
    <row r="1364" spans="1:24" ht="13.8" x14ac:dyDescent="0.3">
      <c r="A1364" s="46">
        <v>51953</v>
      </c>
      <c r="B1364" s="47" t="s">
        <v>24</v>
      </c>
      <c r="C1364" s="47" t="s">
        <v>41</v>
      </c>
      <c r="D1364" s="47" t="s">
        <v>567</v>
      </c>
      <c r="E1364" s="47" t="s">
        <v>259</v>
      </c>
      <c r="F1364" s="47" t="s">
        <v>48</v>
      </c>
      <c r="G1364" s="47" t="s">
        <v>47</v>
      </c>
      <c r="H1364" s="46">
        <v>51953</v>
      </c>
      <c r="I1364" s="48">
        <v>26481</v>
      </c>
      <c r="J1364" s="47" t="s">
        <v>638</v>
      </c>
      <c r="K1364" s="46">
        <v>0</v>
      </c>
      <c r="L1364" s="50">
        <v>0</v>
      </c>
      <c r="M1364" s="50">
        <v>0</v>
      </c>
      <c r="N1364" s="50">
        <v>0</v>
      </c>
      <c r="O1364" s="14">
        <v>2.9000000000000001E-2</v>
      </c>
      <c r="P1364" s="55">
        <f t="shared" si="65"/>
        <v>0</v>
      </c>
      <c r="Q1364" s="15">
        <f t="shared" si="63"/>
        <v>0</v>
      </c>
      <c r="R1364" s="15">
        <f t="shared" si="64"/>
        <v>0</v>
      </c>
      <c r="X1364" s="7"/>
    </row>
    <row r="1365" spans="1:24" ht="13.8" x14ac:dyDescent="0.3">
      <c r="A1365" s="46">
        <v>51954</v>
      </c>
      <c r="B1365" s="47" t="s">
        <v>24</v>
      </c>
      <c r="C1365" s="47" t="s">
        <v>41</v>
      </c>
      <c r="D1365" s="47" t="s">
        <v>567</v>
      </c>
      <c r="E1365" s="47" t="s">
        <v>259</v>
      </c>
      <c r="F1365" s="47" t="s">
        <v>48</v>
      </c>
      <c r="G1365" s="47" t="s">
        <v>47</v>
      </c>
      <c r="H1365" s="46">
        <v>51954</v>
      </c>
      <c r="I1365" s="48">
        <v>34151</v>
      </c>
      <c r="J1365" s="47" t="s">
        <v>638</v>
      </c>
      <c r="K1365" s="46">
        <v>0</v>
      </c>
      <c r="L1365" s="50">
        <v>0</v>
      </c>
      <c r="M1365" s="50">
        <v>0</v>
      </c>
      <c r="N1365" s="50">
        <v>0</v>
      </c>
      <c r="O1365" s="14">
        <v>2.9000000000000001E-2</v>
      </c>
      <c r="P1365" s="55">
        <f t="shared" si="65"/>
        <v>0</v>
      </c>
      <c r="Q1365" s="15">
        <f t="shared" si="63"/>
        <v>0</v>
      </c>
      <c r="R1365" s="15">
        <f t="shared" si="64"/>
        <v>0</v>
      </c>
      <c r="X1365" s="7"/>
    </row>
    <row r="1366" spans="1:24" ht="13.8" x14ac:dyDescent="0.3">
      <c r="A1366" s="46">
        <v>51956</v>
      </c>
      <c r="B1366" s="47" t="s">
        <v>24</v>
      </c>
      <c r="C1366" s="47" t="s">
        <v>41</v>
      </c>
      <c r="D1366" s="47" t="s">
        <v>567</v>
      </c>
      <c r="E1366" s="47" t="s">
        <v>260</v>
      </c>
      <c r="F1366" s="47" t="s">
        <v>48</v>
      </c>
      <c r="G1366" s="47" t="s">
        <v>47</v>
      </c>
      <c r="H1366" s="46">
        <v>51956</v>
      </c>
      <c r="I1366" s="48">
        <v>25750</v>
      </c>
      <c r="J1366" s="47" t="s">
        <v>638</v>
      </c>
      <c r="K1366" s="46">
        <v>0</v>
      </c>
      <c r="L1366" s="50">
        <v>0</v>
      </c>
      <c r="M1366" s="50">
        <v>0</v>
      </c>
      <c r="N1366" s="50">
        <v>0</v>
      </c>
      <c r="O1366" s="14">
        <v>2.9000000000000001E-2</v>
      </c>
      <c r="P1366" s="55">
        <f t="shared" si="65"/>
        <v>0</v>
      </c>
      <c r="Q1366" s="15">
        <f t="shared" si="63"/>
        <v>0</v>
      </c>
      <c r="R1366" s="15">
        <f t="shared" si="64"/>
        <v>0</v>
      </c>
      <c r="X1366" s="7"/>
    </row>
    <row r="1367" spans="1:24" ht="13.8" x14ac:dyDescent="0.3">
      <c r="A1367" s="46">
        <v>51957</v>
      </c>
      <c r="B1367" s="47" t="s">
        <v>24</v>
      </c>
      <c r="C1367" s="47" t="s">
        <v>41</v>
      </c>
      <c r="D1367" s="47" t="s">
        <v>567</v>
      </c>
      <c r="E1367" s="47" t="s">
        <v>260</v>
      </c>
      <c r="F1367" s="47" t="s">
        <v>48</v>
      </c>
      <c r="G1367" s="47" t="s">
        <v>47</v>
      </c>
      <c r="H1367" s="46">
        <v>51957</v>
      </c>
      <c r="I1367" s="48">
        <v>26481</v>
      </c>
      <c r="J1367" s="47" t="s">
        <v>638</v>
      </c>
      <c r="K1367" s="46">
        <v>0</v>
      </c>
      <c r="L1367" s="50">
        <v>0</v>
      </c>
      <c r="M1367" s="50">
        <v>0</v>
      </c>
      <c r="N1367" s="50">
        <v>0</v>
      </c>
      <c r="O1367" s="14">
        <v>2.9000000000000001E-2</v>
      </c>
      <c r="P1367" s="55">
        <f t="shared" si="65"/>
        <v>0</v>
      </c>
      <c r="Q1367" s="15">
        <f t="shared" si="63"/>
        <v>0</v>
      </c>
      <c r="R1367" s="15">
        <f t="shared" si="64"/>
        <v>0</v>
      </c>
      <c r="X1367" s="7"/>
    </row>
    <row r="1368" spans="1:24" ht="13.8" x14ac:dyDescent="0.3">
      <c r="A1368" s="46">
        <v>51958</v>
      </c>
      <c r="B1368" s="47" t="s">
        <v>24</v>
      </c>
      <c r="C1368" s="47" t="s">
        <v>41</v>
      </c>
      <c r="D1368" s="47" t="s">
        <v>567</v>
      </c>
      <c r="E1368" s="47" t="s">
        <v>260</v>
      </c>
      <c r="F1368" s="47" t="s">
        <v>48</v>
      </c>
      <c r="G1368" s="47" t="s">
        <v>47</v>
      </c>
      <c r="H1368" s="46">
        <v>51958</v>
      </c>
      <c r="I1368" s="48">
        <v>34151</v>
      </c>
      <c r="J1368" s="47" t="s">
        <v>638</v>
      </c>
      <c r="K1368" s="46">
        <v>0</v>
      </c>
      <c r="L1368" s="50">
        <v>0</v>
      </c>
      <c r="M1368" s="50">
        <v>0</v>
      </c>
      <c r="N1368" s="50">
        <v>0</v>
      </c>
      <c r="O1368" s="14">
        <v>2.9000000000000001E-2</v>
      </c>
      <c r="P1368" s="55">
        <f t="shared" si="65"/>
        <v>0</v>
      </c>
      <c r="Q1368" s="15">
        <f t="shared" si="63"/>
        <v>0</v>
      </c>
      <c r="R1368" s="15">
        <f t="shared" si="64"/>
        <v>0</v>
      </c>
      <c r="X1368" s="7"/>
    </row>
    <row r="1369" spans="1:24" ht="13.8" x14ac:dyDescent="0.3">
      <c r="A1369" s="46">
        <v>51960</v>
      </c>
      <c r="B1369" s="47" t="s">
        <v>24</v>
      </c>
      <c r="C1369" s="47" t="s">
        <v>41</v>
      </c>
      <c r="D1369" s="47" t="s">
        <v>567</v>
      </c>
      <c r="E1369" s="47" t="s">
        <v>261</v>
      </c>
      <c r="F1369" s="47" t="s">
        <v>48</v>
      </c>
      <c r="G1369" s="47" t="s">
        <v>47</v>
      </c>
      <c r="H1369" s="46">
        <v>51960</v>
      </c>
      <c r="I1369" s="48">
        <v>25750</v>
      </c>
      <c r="J1369" s="47" t="s">
        <v>638</v>
      </c>
      <c r="K1369" s="46">
        <v>0</v>
      </c>
      <c r="L1369" s="50">
        <v>0</v>
      </c>
      <c r="M1369" s="50">
        <v>0</v>
      </c>
      <c r="N1369" s="50">
        <v>0</v>
      </c>
      <c r="O1369" s="14">
        <v>2.9000000000000001E-2</v>
      </c>
      <c r="P1369" s="55">
        <f t="shared" si="65"/>
        <v>0</v>
      </c>
      <c r="Q1369" s="15">
        <f t="shared" si="63"/>
        <v>0</v>
      </c>
      <c r="R1369" s="15">
        <f t="shared" si="64"/>
        <v>0</v>
      </c>
      <c r="X1369" s="7"/>
    </row>
    <row r="1370" spans="1:24" ht="13.8" x14ac:dyDescent="0.3">
      <c r="A1370" s="46">
        <v>51961</v>
      </c>
      <c r="B1370" s="47" t="s">
        <v>24</v>
      </c>
      <c r="C1370" s="47" t="s">
        <v>41</v>
      </c>
      <c r="D1370" s="47" t="s">
        <v>567</v>
      </c>
      <c r="E1370" s="47" t="s">
        <v>261</v>
      </c>
      <c r="F1370" s="47" t="s">
        <v>48</v>
      </c>
      <c r="G1370" s="47" t="s">
        <v>47</v>
      </c>
      <c r="H1370" s="46">
        <v>51961</v>
      </c>
      <c r="I1370" s="48">
        <v>26481</v>
      </c>
      <c r="J1370" s="47" t="s">
        <v>638</v>
      </c>
      <c r="K1370" s="46">
        <v>0</v>
      </c>
      <c r="L1370" s="50">
        <v>0</v>
      </c>
      <c r="M1370" s="50">
        <v>0</v>
      </c>
      <c r="N1370" s="50">
        <v>0</v>
      </c>
      <c r="O1370" s="14">
        <v>2.9000000000000001E-2</v>
      </c>
      <c r="P1370" s="55">
        <f t="shared" si="65"/>
        <v>0</v>
      </c>
      <c r="Q1370" s="15">
        <f t="shared" ref="Q1370:Q1433" si="66">M1370+P1370</f>
        <v>0</v>
      </c>
      <c r="R1370" s="15">
        <f t="shared" ref="R1370:R1433" si="67">L1370-Q1370</f>
        <v>0</v>
      </c>
      <c r="X1370" s="7"/>
    </row>
    <row r="1371" spans="1:24" ht="13.8" x14ac:dyDescent="0.3">
      <c r="A1371" s="46">
        <v>51962</v>
      </c>
      <c r="B1371" s="47" t="s">
        <v>24</v>
      </c>
      <c r="C1371" s="47" t="s">
        <v>41</v>
      </c>
      <c r="D1371" s="47" t="s">
        <v>567</v>
      </c>
      <c r="E1371" s="47" t="s">
        <v>261</v>
      </c>
      <c r="F1371" s="47" t="s">
        <v>48</v>
      </c>
      <c r="G1371" s="47" t="s">
        <v>47</v>
      </c>
      <c r="H1371" s="46">
        <v>51962</v>
      </c>
      <c r="I1371" s="48">
        <v>34151</v>
      </c>
      <c r="J1371" s="47" t="s">
        <v>638</v>
      </c>
      <c r="K1371" s="46">
        <v>0</v>
      </c>
      <c r="L1371" s="50">
        <v>0</v>
      </c>
      <c r="M1371" s="50">
        <v>0</v>
      </c>
      <c r="N1371" s="50">
        <v>0</v>
      </c>
      <c r="O1371" s="14">
        <v>2.9000000000000001E-2</v>
      </c>
      <c r="P1371" s="55">
        <f t="shared" si="65"/>
        <v>0</v>
      </c>
      <c r="Q1371" s="15">
        <f t="shared" si="66"/>
        <v>0</v>
      </c>
      <c r="R1371" s="15">
        <f t="shared" si="67"/>
        <v>0</v>
      </c>
      <c r="X1371" s="7"/>
    </row>
    <row r="1372" spans="1:24" ht="13.8" x14ac:dyDescent="0.3">
      <c r="A1372" s="46">
        <v>51964</v>
      </c>
      <c r="B1372" s="47" t="s">
        <v>24</v>
      </c>
      <c r="C1372" s="47" t="s">
        <v>41</v>
      </c>
      <c r="D1372" s="47" t="s">
        <v>567</v>
      </c>
      <c r="E1372" s="47" t="s">
        <v>262</v>
      </c>
      <c r="F1372" s="47" t="s">
        <v>48</v>
      </c>
      <c r="G1372" s="47" t="s">
        <v>47</v>
      </c>
      <c r="H1372" s="46">
        <v>51964</v>
      </c>
      <c r="I1372" s="48">
        <v>25750</v>
      </c>
      <c r="J1372" s="47" t="s">
        <v>638</v>
      </c>
      <c r="K1372" s="46">
        <v>16</v>
      </c>
      <c r="L1372" s="50">
        <v>48426.26</v>
      </c>
      <c r="M1372" s="50">
        <v>48426.26</v>
      </c>
      <c r="N1372" s="50">
        <v>0</v>
      </c>
      <c r="O1372" s="14">
        <v>2.9000000000000001E-2</v>
      </c>
      <c r="P1372" s="55">
        <f t="shared" si="65"/>
        <v>1755.4519250000001</v>
      </c>
      <c r="Q1372" s="15">
        <f t="shared" si="66"/>
        <v>50181.711925000003</v>
      </c>
      <c r="R1372" s="15">
        <f t="shared" si="67"/>
        <v>-1755.4519250000012</v>
      </c>
      <c r="X1372" s="7"/>
    </row>
    <row r="1373" spans="1:24" ht="13.8" x14ac:dyDescent="0.3">
      <c r="A1373" s="46">
        <v>51965</v>
      </c>
      <c r="B1373" s="47" t="s">
        <v>24</v>
      </c>
      <c r="C1373" s="47" t="s">
        <v>41</v>
      </c>
      <c r="D1373" s="47" t="s">
        <v>567</v>
      </c>
      <c r="E1373" s="47" t="s">
        <v>262</v>
      </c>
      <c r="F1373" s="47" t="s">
        <v>48</v>
      </c>
      <c r="G1373" s="47" t="s">
        <v>47</v>
      </c>
      <c r="H1373" s="46">
        <v>51965</v>
      </c>
      <c r="I1373" s="48">
        <v>26481</v>
      </c>
      <c r="J1373" s="47" t="s">
        <v>638</v>
      </c>
      <c r="K1373" s="46">
        <v>23</v>
      </c>
      <c r="L1373" s="50">
        <v>78633.5</v>
      </c>
      <c r="M1373" s="50">
        <v>78633.5</v>
      </c>
      <c r="N1373" s="50">
        <v>0</v>
      </c>
      <c r="O1373" s="14">
        <v>2.9000000000000001E-2</v>
      </c>
      <c r="P1373" s="55">
        <f t="shared" si="65"/>
        <v>2850.464375</v>
      </c>
      <c r="Q1373" s="15">
        <f t="shared" si="66"/>
        <v>81483.964374999996</v>
      </c>
      <c r="R1373" s="15">
        <f t="shared" si="67"/>
        <v>-2850.4643749999959</v>
      </c>
      <c r="X1373" s="7"/>
    </row>
    <row r="1374" spans="1:24" ht="13.8" x14ac:dyDescent="0.3">
      <c r="A1374" s="46">
        <v>53119</v>
      </c>
      <c r="B1374" s="47" t="s">
        <v>24</v>
      </c>
      <c r="C1374" s="47" t="s">
        <v>41</v>
      </c>
      <c r="D1374" s="47" t="s">
        <v>563</v>
      </c>
      <c r="E1374" s="47" t="s">
        <v>291</v>
      </c>
      <c r="F1374" s="47" t="s">
        <v>48</v>
      </c>
      <c r="G1374" s="47" t="s">
        <v>47</v>
      </c>
      <c r="H1374" s="46">
        <v>53119</v>
      </c>
      <c r="I1374" s="48">
        <v>25750</v>
      </c>
      <c r="J1374" s="47" t="s">
        <v>638</v>
      </c>
      <c r="K1374" s="46">
        <v>24</v>
      </c>
      <c r="L1374" s="50">
        <v>191245.44</v>
      </c>
      <c r="M1374" s="50">
        <v>191245.44</v>
      </c>
      <c r="N1374" s="50">
        <v>0</v>
      </c>
      <c r="O1374" s="14">
        <v>2.9000000000000001E-2</v>
      </c>
      <c r="P1374" s="55">
        <f t="shared" si="65"/>
        <v>6932.6472000000003</v>
      </c>
      <c r="Q1374" s="15">
        <f t="shared" si="66"/>
        <v>198178.08720000001</v>
      </c>
      <c r="R1374" s="15">
        <f t="shared" si="67"/>
        <v>-6932.6472000000067</v>
      </c>
      <c r="X1374" s="7"/>
    </row>
    <row r="1375" spans="1:24" ht="13.8" x14ac:dyDescent="0.3">
      <c r="A1375" s="46">
        <v>53120</v>
      </c>
      <c r="B1375" s="47" t="s">
        <v>24</v>
      </c>
      <c r="C1375" s="47" t="s">
        <v>41</v>
      </c>
      <c r="D1375" s="47" t="s">
        <v>563</v>
      </c>
      <c r="E1375" s="47" t="s">
        <v>291</v>
      </c>
      <c r="F1375" s="47" t="s">
        <v>48</v>
      </c>
      <c r="G1375" s="47" t="s">
        <v>47</v>
      </c>
      <c r="H1375" s="46">
        <v>53120</v>
      </c>
      <c r="I1375" s="48">
        <v>26481</v>
      </c>
      <c r="J1375" s="47" t="s">
        <v>638</v>
      </c>
      <c r="K1375" s="46">
        <v>24</v>
      </c>
      <c r="L1375" s="50">
        <v>219604.19</v>
      </c>
      <c r="M1375" s="50">
        <v>219604.19</v>
      </c>
      <c r="N1375" s="50">
        <v>0</v>
      </c>
      <c r="O1375" s="14">
        <v>2.9000000000000001E-2</v>
      </c>
      <c r="P1375" s="55">
        <f t="shared" si="65"/>
        <v>7960.6518875000002</v>
      </c>
      <c r="Q1375" s="15">
        <f t="shared" si="66"/>
        <v>227564.84188749999</v>
      </c>
      <c r="R1375" s="15">
        <f t="shared" si="67"/>
        <v>-7960.6518874999892</v>
      </c>
      <c r="X1375" s="7"/>
    </row>
    <row r="1376" spans="1:24" ht="13.8" x14ac:dyDescent="0.3">
      <c r="A1376" s="46">
        <v>53128</v>
      </c>
      <c r="B1376" s="47" t="s">
        <v>24</v>
      </c>
      <c r="C1376" s="47" t="s">
        <v>41</v>
      </c>
      <c r="D1376" s="47" t="s">
        <v>563</v>
      </c>
      <c r="E1376" s="47" t="s">
        <v>292</v>
      </c>
      <c r="F1376" s="47" t="s">
        <v>48</v>
      </c>
      <c r="G1376" s="47" t="s">
        <v>47</v>
      </c>
      <c r="H1376" s="46">
        <v>53128</v>
      </c>
      <c r="I1376" s="48">
        <v>25750</v>
      </c>
      <c r="J1376" s="47" t="s">
        <v>638</v>
      </c>
      <c r="K1376" s="46">
        <v>24</v>
      </c>
      <c r="L1376" s="50">
        <v>23905.68</v>
      </c>
      <c r="M1376" s="50">
        <v>23905.68</v>
      </c>
      <c r="N1376" s="50">
        <v>0</v>
      </c>
      <c r="O1376" s="14">
        <v>2.9000000000000001E-2</v>
      </c>
      <c r="P1376" s="55">
        <f t="shared" si="65"/>
        <v>866.58090000000004</v>
      </c>
      <c r="Q1376" s="15">
        <f t="shared" si="66"/>
        <v>24772.260900000001</v>
      </c>
      <c r="R1376" s="15">
        <f t="shared" si="67"/>
        <v>-866.58090000000084</v>
      </c>
      <c r="X1376" s="7"/>
    </row>
    <row r="1377" spans="1:24" ht="13.8" x14ac:dyDescent="0.3">
      <c r="A1377" s="46">
        <v>53129</v>
      </c>
      <c r="B1377" s="47" t="s">
        <v>24</v>
      </c>
      <c r="C1377" s="47" t="s">
        <v>41</v>
      </c>
      <c r="D1377" s="47" t="s">
        <v>563</v>
      </c>
      <c r="E1377" s="47" t="s">
        <v>292</v>
      </c>
      <c r="F1377" s="47" t="s">
        <v>48</v>
      </c>
      <c r="G1377" s="47" t="s">
        <v>47</v>
      </c>
      <c r="H1377" s="46">
        <v>53129</v>
      </c>
      <c r="I1377" s="48">
        <v>26481</v>
      </c>
      <c r="J1377" s="47" t="s">
        <v>638</v>
      </c>
      <c r="K1377" s="46">
        <v>24</v>
      </c>
      <c r="L1377" s="50">
        <v>27450.52</v>
      </c>
      <c r="M1377" s="50">
        <v>27450.52</v>
      </c>
      <c r="N1377" s="50">
        <v>0</v>
      </c>
      <c r="O1377" s="14">
        <v>2.9000000000000001E-2</v>
      </c>
      <c r="P1377" s="55">
        <f t="shared" si="65"/>
        <v>995.08135000000004</v>
      </c>
      <c r="Q1377" s="15">
        <f t="shared" si="66"/>
        <v>28445.601350000001</v>
      </c>
      <c r="R1377" s="15">
        <f t="shared" si="67"/>
        <v>-995.08135000000038</v>
      </c>
      <c r="X1377" s="7"/>
    </row>
    <row r="1378" spans="1:24" ht="13.8" x14ac:dyDescent="0.3">
      <c r="A1378" s="46">
        <v>53194</v>
      </c>
      <c r="B1378" s="47" t="s">
        <v>24</v>
      </c>
      <c r="C1378" s="47" t="s">
        <v>41</v>
      </c>
      <c r="D1378" s="47" t="s">
        <v>563</v>
      </c>
      <c r="E1378" s="47" t="s">
        <v>299</v>
      </c>
      <c r="F1378" s="47" t="s">
        <v>48</v>
      </c>
      <c r="G1378" s="47" t="s">
        <v>47</v>
      </c>
      <c r="H1378" s="46">
        <v>53194</v>
      </c>
      <c r="I1378" s="48">
        <v>25750</v>
      </c>
      <c r="J1378" s="47" t="s">
        <v>638</v>
      </c>
      <c r="K1378" s="46">
        <v>0</v>
      </c>
      <c r="L1378" s="50">
        <v>23905.68</v>
      </c>
      <c r="M1378" s="50">
        <v>23905.68</v>
      </c>
      <c r="N1378" s="50">
        <v>0</v>
      </c>
      <c r="O1378" s="14">
        <v>2.9000000000000001E-2</v>
      </c>
      <c r="P1378" s="55">
        <f t="shared" si="65"/>
        <v>866.58090000000004</v>
      </c>
      <c r="Q1378" s="15">
        <f t="shared" si="66"/>
        <v>24772.260900000001</v>
      </c>
      <c r="R1378" s="15">
        <f t="shared" si="67"/>
        <v>-866.58090000000084</v>
      </c>
      <c r="X1378" s="7"/>
    </row>
    <row r="1379" spans="1:24" ht="13.8" x14ac:dyDescent="0.3">
      <c r="A1379" s="46">
        <v>53195</v>
      </c>
      <c r="B1379" s="47" t="s">
        <v>24</v>
      </c>
      <c r="C1379" s="47" t="s">
        <v>41</v>
      </c>
      <c r="D1379" s="47" t="s">
        <v>563</v>
      </c>
      <c r="E1379" s="47" t="s">
        <v>299</v>
      </c>
      <c r="F1379" s="47" t="s">
        <v>48</v>
      </c>
      <c r="G1379" s="47" t="s">
        <v>47</v>
      </c>
      <c r="H1379" s="46">
        <v>53195</v>
      </c>
      <c r="I1379" s="48">
        <v>26481</v>
      </c>
      <c r="J1379" s="47" t="s">
        <v>638</v>
      </c>
      <c r="K1379" s="46">
        <v>0</v>
      </c>
      <c r="L1379" s="50">
        <v>27450.52</v>
      </c>
      <c r="M1379" s="50">
        <v>27450.52</v>
      </c>
      <c r="N1379" s="50">
        <v>0</v>
      </c>
      <c r="O1379" s="14">
        <v>2.9000000000000001E-2</v>
      </c>
      <c r="P1379" s="55">
        <f t="shared" si="65"/>
        <v>995.08135000000004</v>
      </c>
      <c r="Q1379" s="15">
        <f t="shared" si="66"/>
        <v>28445.601350000001</v>
      </c>
      <c r="R1379" s="15">
        <f t="shared" si="67"/>
        <v>-995.08135000000038</v>
      </c>
      <c r="X1379" s="7"/>
    </row>
    <row r="1380" spans="1:24" ht="13.8" x14ac:dyDescent="0.3">
      <c r="A1380" s="46">
        <v>53201</v>
      </c>
      <c r="B1380" s="47" t="s">
        <v>24</v>
      </c>
      <c r="C1380" s="47" t="s">
        <v>41</v>
      </c>
      <c r="D1380" s="47" t="s">
        <v>563</v>
      </c>
      <c r="E1380" s="47" t="s">
        <v>300</v>
      </c>
      <c r="F1380" s="47" t="s">
        <v>48</v>
      </c>
      <c r="G1380" s="47" t="s">
        <v>47</v>
      </c>
      <c r="H1380" s="46">
        <v>53201</v>
      </c>
      <c r="I1380" s="48">
        <v>25750</v>
      </c>
      <c r="J1380" s="47" t="s">
        <v>638</v>
      </c>
      <c r="K1380" s="46">
        <v>0</v>
      </c>
      <c r="L1380" s="50">
        <v>0</v>
      </c>
      <c r="M1380" s="50">
        <v>0</v>
      </c>
      <c r="N1380" s="50">
        <v>0</v>
      </c>
      <c r="O1380" s="14">
        <v>2.9000000000000001E-2</v>
      </c>
      <c r="P1380" s="55">
        <f t="shared" si="65"/>
        <v>0</v>
      </c>
      <c r="Q1380" s="15">
        <f t="shared" si="66"/>
        <v>0</v>
      </c>
      <c r="R1380" s="15">
        <f t="shared" si="67"/>
        <v>0</v>
      </c>
      <c r="X1380" s="7"/>
    </row>
    <row r="1381" spans="1:24" ht="13.8" x14ac:dyDescent="0.3">
      <c r="A1381" s="46">
        <v>53202</v>
      </c>
      <c r="B1381" s="47" t="s">
        <v>24</v>
      </c>
      <c r="C1381" s="47" t="s">
        <v>41</v>
      </c>
      <c r="D1381" s="47" t="s">
        <v>563</v>
      </c>
      <c r="E1381" s="47" t="s">
        <v>300</v>
      </c>
      <c r="F1381" s="47" t="s">
        <v>48</v>
      </c>
      <c r="G1381" s="47" t="s">
        <v>47</v>
      </c>
      <c r="H1381" s="46">
        <v>53202</v>
      </c>
      <c r="I1381" s="48">
        <v>26481</v>
      </c>
      <c r="J1381" s="47" t="s">
        <v>638</v>
      </c>
      <c r="K1381" s="46">
        <v>0</v>
      </c>
      <c r="L1381" s="50">
        <v>0</v>
      </c>
      <c r="M1381" s="50">
        <v>0</v>
      </c>
      <c r="N1381" s="50">
        <v>0</v>
      </c>
      <c r="O1381" s="14">
        <v>2.9000000000000001E-2</v>
      </c>
      <c r="P1381" s="55">
        <f t="shared" si="65"/>
        <v>0</v>
      </c>
      <c r="Q1381" s="15">
        <f t="shared" si="66"/>
        <v>0</v>
      </c>
      <c r="R1381" s="15">
        <f t="shared" si="67"/>
        <v>0</v>
      </c>
      <c r="X1381" s="7"/>
    </row>
    <row r="1382" spans="1:24" ht="13.8" x14ac:dyDescent="0.3">
      <c r="A1382" s="46">
        <v>51973</v>
      </c>
      <c r="B1382" s="47" t="s">
        <v>24</v>
      </c>
      <c r="C1382" s="47" t="s">
        <v>41</v>
      </c>
      <c r="D1382" s="47" t="s">
        <v>568</v>
      </c>
      <c r="E1382" s="47" t="s">
        <v>265</v>
      </c>
      <c r="F1382" s="47" t="s">
        <v>48</v>
      </c>
      <c r="G1382" s="47" t="s">
        <v>47</v>
      </c>
      <c r="H1382" s="46">
        <v>51973</v>
      </c>
      <c r="I1382" s="48">
        <v>25750</v>
      </c>
      <c r="J1382" s="47" t="s">
        <v>638</v>
      </c>
      <c r="K1382" s="46">
        <v>7</v>
      </c>
      <c r="L1382" s="50">
        <v>5753860.8099999996</v>
      </c>
      <c r="M1382" s="50">
        <v>5753860.8099999996</v>
      </c>
      <c r="N1382" s="50">
        <v>0</v>
      </c>
      <c r="O1382" s="14">
        <v>2.9000000000000001E-2</v>
      </c>
      <c r="P1382" s="55">
        <f t="shared" si="65"/>
        <v>208577.45436249999</v>
      </c>
      <c r="Q1382" s="15">
        <f t="shared" si="66"/>
        <v>5962438.2643624991</v>
      </c>
      <c r="R1382" s="15">
        <f t="shared" si="67"/>
        <v>-208577.45436249953</v>
      </c>
      <c r="X1382" s="7"/>
    </row>
    <row r="1383" spans="1:24" ht="13.8" x14ac:dyDescent="0.3">
      <c r="A1383" s="46">
        <v>51974</v>
      </c>
      <c r="B1383" s="47" t="s">
        <v>24</v>
      </c>
      <c r="C1383" s="47" t="s">
        <v>41</v>
      </c>
      <c r="D1383" s="47" t="s">
        <v>568</v>
      </c>
      <c r="E1383" s="47" t="s">
        <v>265</v>
      </c>
      <c r="F1383" s="47" t="s">
        <v>48</v>
      </c>
      <c r="G1383" s="47" t="s">
        <v>47</v>
      </c>
      <c r="H1383" s="46">
        <v>51974</v>
      </c>
      <c r="I1383" s="48">
        <v>26481</v>
      </c>
      <c r="J1383" s="47" t="s">
        <v>638</v>
      </c>
      <c r="K1383" s="46">
        <v>11</v>
      </c>
      <c r="L1383" s="50">
        <v>4004045.61</v>
      </c>
      <c r="M1383" s="50">
        <v>4004045.61</v>
      </c>
      <c r="N1383" s="50">
        <v>0</v>
      </c>
      <c r="O1383" s="14">
        <v>2.9000000000000001E-2</v>
      </c>
      <c r="P1383" s="55">
        <f t="shared" si="65"/>
        <v>145146.65336250002</v>
      </c>
      <c r="Q1383" s="15">
        <f t="shared" si="66"/>
        <v>4149192.2633624999</v>
      </c>
      <c r="R1383" s="15">
        <f t="shared" si="67"/>
        <v>-145146.65336250002</v>
      </c>
      <c r="X1383" s="7"/>
    </row>
    <row r="1384" spans="1:24" ht="13.8" x14ac:dyDescent="0.3">
      <c r="A1384" s="46">
        <v>51975</v>
      </c>
      <c r="B1384" s="47" t="s">
        <v>24</v>
      </c>
      <c r="C1384" s="47" t="s">
        <v>41</v>
      </c>
      <c r="D1384" s="47" t="s">
        <v>568</v>
      </c>
      <c r="E1384" s="47" t="s">
        <v>265</v>
      </c>
      <c r="F1384" s="47" t="s">
        <v>48</v>
      </c>
      <c r="G1384" s="47" t="s">
        <v>47</v>
      </c>
      <c r="H1384" s="46">
        <v>51975</v>
      </c>
      <c r="I1384" s="48">
        <v>34151</v>
      </c>
      <c r="J1384" s="47" t="s">
        <v>638</v>
      </c>
      <c r="K1384" s="46">
        <v>1</v>
      </c>
      <c r="L1384" s="50">
        <v>463747.83</v>
      </c>
      <c r="M1384" s="50">
        <v>463747.83</v>
      </c>
      <c r="N1384" s="50">
        <v>0</v>
      </c>
      <c r="O1384" s="14">
        <v>2.9000000000000001E-2</v>
      </c>
      <c r="P1384" s="55">
        <f t="shared" si="65"/>
        <v>16810.8588375</v>
      </c>
      <c r="Q1384" s="15">
        <f t="shared" si="66"/>
        <v>480558.6888375</v>
      </c>
      <c r="R1384" s="15">
        <f t="shared" si="67"/>
        <v>-16810.858837499982</v>
      </c>
      <c r="X1384" s="7"/>
    </row>
    <row r="1385" spans="1:24" ht="13.8" x14ac:dyDescent="0.3">
      <c r="A1385" s="46">
        <v>51976</v>
      </c>
      <c r="B1385" s="47" t="s">
        <v>24</v>
      </c>
      <c r="C1385" s="47" t="s">
        <v>41</v>
      </c>
      <c r="D1385" s="47" t="s">
        <v>568</v>
      </c>
      <c r="E1385" s="47" t="s">
        <v>265</v>
      </c>
      <c r="F1385" s="47" t="s">
        <v>48</v>
      </c>
      <c r="G1385" s="47" t="s">
        <v>47</v>
      </c>
      <c r="H1385" s="46">
        <v>51976</v>
      </c>
      <c r="I1385" s="48">
        <v>37226</v>
      </c>
      <c r="J1385" s="47" t="s">
        <v>638</v>
      </c>
      <c r="K1385" s="46">
        <v>2</v>
      </c>
      <c r="L1385" s="50">
        <v>1681446.81</v>
      </c>
      <c r="M1385" s="50">
        <v>1553156.77</v>
      </c>
      <c r="N1385" s="50">
        <v>128290.04</v>
      </c>
      <c r="O1385" s="14">
        <v>2.9000000000000001E-2</v>
      </c>
      <c r="P1385" s="55">
        <f t="shared" si="65"/>
        <v>60952.446862500008</v>
      </c>
      <c r="Q1385" s="15">
        <f t="shared" si="66"/>
        <v>1614109.2168624999</v>
      </c>
      <c r="R1385" s="15">
        <f t="shared" si="67"/>
        <v>67337.593137500109</v>
      </c>
      <c r="X1385" s="7"/>
    </row>
    <row r="1386" spans="1:24" ht="13.8" x14ac:dyDescent="0.3">
      <c r="A1386" s="46">
        <v>30259140</v>
      </c>
      <c r="B1386" s="47" t="s">
        <v>24</v>
      </c>
      <c r="C1386" s="47" t="s">
        <v>41</v>
      </c>
      <c r="D1386" s="47" t="s">
        <v>568</v>
      </c>
      <c r="E1386" s="47" t="s">
        <v>265</v>
      </c>
      <c r="F1386" s="47" t="s">
        <v>48</v>
      </c>
      <c r="G1386" s="47" t="s">
        <v>47</v>
      </c>
      <c r="H1386" s="46">
        <v>30259140</v>
      </c>
      <c r="I1386" s="48">
        <v>37591</v>
      </c>
      <c r="J1386" s="47" t="s">
        <v>638</v>
      </c>
      <c r="K1386" s="46">
        <v>1</v>
      </c>
      <c r="L1386" s="50">
        <v>893603.76</v>
      </c>
      <c r="M1386" s="50">
        <v>767499.6</v>
      </c>
      <c r="N1386" s="50">
        <v>126104.16</v>
      </c>
      <c r="O1386" s="14">
        <v>2.9000000000000001E-2</v>
      </c>
      <c r="P1386" s="55">
        <f t="shared" si="65"/>
        <v>32393.136300000002</v>
      </c>
      <c r="Q1386" s="15">
        <f t="shared" si="66"/>
        <v>799892.73629999999</v>
      </c>
      <c r="R1386" s="15">
        <f t="shared" si="67"/>
        <v>93711.02370000002</v>
      </c>
      <c r="X1386" s="7"/>
    </row>
    <row r="1387" spans="1:24" ht="13.8" x14ac:dyDescent="0.3">
      <c r="A1387" s="46">
        <v>40843932</v>
      </c>
      <c r="B1387" s="47" t="s">
        <v>24</v>
      </c>
      <c r="C1387" s="47" t="s">
        <v>41</v>
      </c>
      <c r="D1387" s="47" t="s">
        <v>568</v>
      </c>
      <c r="E1387" s="47" t="s">
        <v>265</v>
      </c>
      <c r="F1387" s="47" t="s">
        <v>48</v>
      </c>
      <c r="G1387" s="47" t="s">
        <v>47</v>
      </c>
      <c r="H1387" s="46">
        <v>40843932</v>
      </c>
      <c r="I1387" s="48">
        <v>37987</v>
      </c>
      <c r="J1387" s="47" t="s">
        <v>638</v>
      </c>
      <c r="K1387" s="46">
        <v>1</v>
      </c>
      <c r="L1387" s="50">
        <v>1225852.47</v>
      </c>
      <c r="M1387" s="50">
        <v>893939.29</v>
      </c>
      <c r="N1387" s="50">
        <v>331913.18</v>
      </c>
      <c r="O1387" s="14">
        <v>2.9000000000000001E-2</v>
      </c>
      <c r="P1387" s="55">
        <f t="shared" si="65"/>
        <v>44437.152037500004</v>
      </c>
      <c r="Q1387" s="15">
        <f t="shared" si="66"/>
        <v>938376.44203750009</v>
      </c>
      <c r="R1387" s="15">
        <f t="shared" si="67"/>
        <v>287476.02796249988</v>
      </c>
      <c r="X1387" s="7"/>
    </row>
    <row r="1388" spans="1:24" ht="13.8" x14ac:dyDescent="0.3">
      <c r="A1388" s="46">
        <v>637551810</v>
      </c>
      <c r="B1388" s="47" t="s">
        <v>24</v>
      </c>
      <c r="C1388" s="47" t="s">
        <v>41</v>
      </c>
      <c r="D1388" s="47" t="s">
        <v>568</v>
      </c>
      <c r="E1388" s="47" t="s">
        <v>265</v>
      </c>
      <c r="F1388" s="47" t="s">
        <v>48</v>
      </c>
      <c r="G1388" s="47" t="s">
        <v>47</v>
      </c>
      <c r="H1388" s="46">
        <v>637551810</v>
      </c>
      <c r="I1388" s="48">
        <v>41000</v>
      </c>
      <c r="J1388" s="47" t="s">
        <v>638</v>
      </c>
      <c r="K1388" s="46">
        <v>1</v>
      </c>
      <c r="L1388" s="50">
        <v>1445698.87</v>
      </c>
      <c r="M1388" s="50">
        <v>304563.96000000002</v>
      </c>
      <c r="N1388" s="50">
        <v>1141134.9099999999</v>
      </c>
      <c r="O1388" s="14">
        <v>2.9000000000000001E-2</v>
      </c>
      <c r="P1388" s="55">
        <f t="shared" si="65"/>
        <v>52406.584037500012</v>
      </c>
      <c r="Q1388" s="15">
        <f t="shared" si="66"/>
        <v>356970.54403750005</v>
      </c>
      <c r="R1388" s="15">
        <f t="shared" si="67"/>
        <v>1088728.3259625002</v>
      </c>
      <c r="X1388" s="7"/>
    </row>
    <row r="1389" spans="1:24" ht="13.8" x14ac:dyDescent="0.3">
      <c r="A1389" s="46">
        <v>52695</v>
      </c>
      <c r="B1389" s="47" t="s">
        <v>24</v>
      </c>
      <c r="C1389" s="47" t="s">
        <v>41</v>
      </c>
      <c r="D1389" s="47" t="s">
        <v>569</v>
      </c>
      <c r="E1389" s="47" t="s">
        <v>268</v>
      </c>
      <c r="F1389" s="47" t="s">
        <v>48</v>
      </c>
      <c r="G1389" s="47" t="s">
        <v>47</v>
      </c>
      <c r="H1389" s="46">
        <v>52695</v>
      </c>
      <c r="I1389" s="48">
        <v>25750</v>
      </c>
      <c r="J1389" s="47" t="s">
        <v>638</v>
      </c>
      <c r="K1389" s="46">
        <v>0</v>
      </c>
      <c r="L1389" s="50">
        <v>16622.5</v>
      </c>
      <c r="M1389" s="50">
        <v>16622.5</v>
      </c>
      <c r="N1389" s="50">
        <v>0</v>
      </c>
      <c r="O1389" s="14">
        <v>2.9000000000000001E-2</v>
      </c>
      <c r="P1389" s="55">
        <f t="shared" si="65"/>
        <v>602.56562499999995</v>
      </c>
      <c r="Q1389" s="15">
        <f t="shared" si="66"/>
        <v>17225.065624999999</v>
      </c>
      <c r="R1389" s="15">
        <f t="shared" si="67"/>
        <v>-602.56562499999927</v>
      </c>
      <c r="X1389" s="7"/>
    </row>
    <row r="1390" spans="1:24" ht="13.8" x14ac:dyDescent="0.3">
      <c r="A1390" s="46">
        <v>52696</v>
      </c>
      <c r="B1390" s="47" t="s">
        <v>24</v>
      </c>
      <c r="C1390" s="47" t="s">
        <v>41</v>
      </c>
      <c r="D1390" s="47" t="s">
        <v>569</v>
      </c>
      <c r="E1390" s="47" t="s">
        <v>268</v>
      </c>
      <c r="F1390" s="47" t="s">
        <v>48</v>
      </c>
      <c r="G1390" s="47" t="s">
        <v>47</v>
      </c>
      <c r="H1390" s="46">
        <v>52696</v>
      </c>
      <c r="I1390" s="48">
        <v>26481</v>
      </c>
      <c r="J1390" s="47" t="s">
        <v>638</v>
      </c>
      <c r="K1390" s="46">
        <v>0</v>
      </c>
      <c r="L1390" s="50">
        <v>18972.669999999998</v>
      </c>
      <c r="M1390" s="50">
        <v>18972.669999999998</v>
      </c>
      <c r="N1390" s="50">
        <v>0</v>
      </c>
      <c r="O1390" s="14">
        <v>2.9000000000000001E-2</v>
      </c>
      <c r="P1390" s="55">
        <f t="shared" si="65"/>
        <v>687.75928750000003</v>
      </c>
      <c r="Q1390" s="15">
        <f t="shared" si="66"/>
        <v>19660.429287499999</v>
      </c>
      <c r="R1390" s="15">
        <f t="shared" si="67"/>
        <v>-687.75928750000094</v>
      </c>
      <c r="X1390" s="7"/>
    </row>
    <row r="1391" spans="1:24" ht="13.8" x14ac:dyDescent="0.3">
      <c r="A1391" s="46">
        <v>52709</v>
      </c>
      <c r="B1391" s="47" t="s">
        <v>24</v>
      </c>
      <c r="C1391" s="47" t="s">
        <v>41</v>
      </c>
      <c r="D1391" s="47" t="s">
        <v>569</v>
      </c>
      <c r="E1391" s="47" t="s">
        <v>269</v>
      </c>
      <c r="F1391" s="47" t="s">
        <v>48</v>
      </c>
      <c r="G1391" s="47" t="s">
        <v>47</v>
      </c>
      <c r="H1391" s="46">
        <v>52709</v>
      </c>
      <c r="I1391" s="48">
        <v>25750</v>
      </c>
      <c r="J1391" s="47" t="s">
        <v>638</v>
      </c>
      <c r="K1391" s="46">
        <v>12</v>
      </c>
      <c r="L1391" s="50">
        <v>82294.990000000005</v>
      </c>
      <c r="M1391" s="50">
        <v>82294.990000000005</v>
      </c>
      <c r="N1391" s="50">
        <v>0</v>
      </c>
      <c r="O1391" s="14">
        <v>2.9000000000000001E-2</v>
      </c>
      <c r="P1391" s="55">
        <f t="shared" si="65"/>
        <v>2983.1933875000004</v>
      </c>
      <c r="Q1391" s="15">
        <f t="shared" si="66"/>
        <v>85278.183387500001</v>
      </c>
      <c r="R1391" s="15">
        <f t="shared" si="67"/>
        <v>-2983.1933874999959</v>
      </c>
      <c r="X1391" s="7"/>
    </row>
    <row r="1392" spans="1:24" ht="13.8" x14ac:dyDescent="0.3">
      <c r="A1392" s="46">
        <v>52710</v>
      </c>
      <c r="B1392" s="47" t="s">
        <v>24</v>
      </c>
      <c r="C1392" s="47" t="s">
        <v>41</v>
      </c>
      <c r="D1392" s="47" t="s">
        <v>569</v>
      </c>
      <c r="E1392" s="47" t="s">
        <v>269</v>
      </c>
      <c r="F1392" s="47" t="s">
        <v>48</v>
      </c>
      <c r="G1392" s="47" t="s">
        <v>47</v>
      </c>
      <c r="H1392" s="46">
        <v>52710</v>
      </c>
      <c r="I1392" s="48">
        <v>26481</v>
      </c>
      <c r="J1392" s="47" t="s">
        <v>638</v>
      </c>
      <c r="K1392" s="46">
        <v>12</v>
      </c>
      <c r="L1392" s="50">
        <v>93930.27</v>
      </c>
      <c r="M1392" s="50">
        <v>93930.27</v>
      </c>
      <c r="N1392" s="50">
        <v>0</v>
      </c>
      <c r="O1392" s="14">
        <v>2.9000000000000001E-2</v>
      </c>
      <c r="P1392" s="55">
        <f t="shared" si="65"/>
        <v>3404.9722875000007</v>
      </c>
      <c r="Q1392" s="15">
        <f t="shared" si="66"/>
        <v>97335.242287500005</v>
      </c>
      <c r="R1392" s="15">
        <f t="shared" si="67"/>
        <v>-3404.9722875000007</v>
      </c>
      <c r="X1392" s="7"/>
    </row>
    <row r="1393" spans="1:24" ht="13.8" x14ac:dyDescent="0.3">
      <c r="A1393" s="46">
        <v>52728</v>
      </c>
      <c r="B1393" s="47" t="s">
        <v>24</v>
      </c>
      <c r="C1393" s="47" t="s">
        <v>41</v>
      </c>
      <c r="D1393" s="47" t="s">
        <v>569</v>
      </c>
      <c r="E1393" s="47" t="s">
        <v>271</v>
      </c>
      <c r="F1393" s="47" t="s">
        <v>48</v>
      </c>
      <c r="G1393" s="47" t="s">
        <v>47</v>
      </c>
      <c r="H1393" s="46">
        <v>52728</v>
      </c>
      <c r="I1393" s="48">
        <v>25750</v>
      </c>
      <c r="J1393" s="47" t="s">
        <v>638</v>
      </c>
      <c r="K1393" s="46">
        <v>12</v>
      </c>
      <c r="L1393" s="50">
        <v>24946.13</v>
      </c>
      <c r="M1393" s="50">
        <v>24946.13</v>
      </c>
      <c r="N1393" s="50">
        <v>0</v>
      </c>
      <c r="O1393" s="14">
        <v>2.9000000000000001E-2</v>
      </c>
      <c r="P1393" s="55">
        <f t="shared" si="65"/>
        <v>904.2972125</v>
      </c>
      <c r="Q1393" s="15">
        <f t="shared" si="66"/>
        <v>25850.427212500002</v>
      </c>
      <c r="R1393" s="15">
        <f t="shared" si="67"/>
        <v>-904.29721250000148</v>
      </c>
      <c r="X1393" s="7"/>
    </row>
    <row r="1394" spans="1:24" ht="13.8" x14ac:dyDescent="0.3">
      <c r="A1394" s="46">
        <v>52729</v>
      </c>
      <c r="B1394" s="47" t="s">
        <v>24</v>
      </c>
      <c r="C1394" s="47" t="s">
        <v>41</v>
      </c>
      <c r="D1394" s="47" t="s">
        <v>569</v>
      </c>
      <c r="E1394" s="47" t="s">
        <v>271</v>
      </c>
      <c r="F1394" s="47" t="s">
        <v>48</v>
      </c>
      <c r="G1394" s="47" t="s">
        <v>47</v>
      </c>
      <c r="H1394" s="46">
        <v>52729</v>
      </c>
      <c r="I1394" s="48">
        <v>26481</v>
      </c>
      <c r="J1394" s="47" t="s">
        <v>638</v>
      </c>
      <c r="K1394" s="46">
        <v>12</v>
      </c>
      <c r="L1394" s="50">
        <v>28473.14</v>
      </c>
      <c r="M1394" s="50">
        <v>28473.14</v>
      </c>
      <c r="N1394" s="50">
        <v>0</v>
      </c>
      <c r="O1394" s="14">
        <v>2.9000000000000001E-2</v>
      </c>
      <c r="P1394" s="55">
        <f t="shared" si="65"/>
        <v>1032.151325</v>
      </c>
      <c r="Q1394" s="15">
        <f t="shared" si="66"/>
        <v>29505.291324999998</v>
      </c>
      <c r="R1394" s="15">
        <f t="shared" si="67"/>
        <v>-1032.1513249999989</v>
      </c>
      <c r="X1394" s="7"/>
    </row>
    <row r="1395" spans="1:24" ht="13.8" x14ac:dyDescent="0.3">
      <c r="A1395" s="46">
        <v>52829</v>
      </c>
      <c r="B1395" s="47" t="s">
        <v>24</v>
      </c>
      <c r="C1395" s="47" t="s">
        <v>41</v>
      </c>
      <c r="D1395" s="47" t="s">
        <v>565</v>
      </c>
      <c r="E1395" s="47" t="s">
        <v>276</v>
      </c>
      <c r="F1395" s="47" t="s">
        <v>48</v>
      </c>
      <c r="G1395" s="47" t="s">
        <v>47</v>
      </c>
      <c r="H1395" s="46">
        <v>52829</v>
      </c>
      <c r="I1395" s="48">
        <v>25750</v>
      </c>
      <c r="J1395" s="47" t="s">
        <v>638</v>
      </c>
      <c r="K1395" s="46">
        <v>12</v>
      </c>
      <c r="L1395" s="50">
        <v>40856.660000000003</v>
      </c>
      <c r="M1395" s="50">
        <v>40856.660000000003</v>
      </c>
      <c r="N1395" s="50">
        <v>0</v>
      </c>
      <c r="O1395" s="14">
        <v>2.9000000000000001E-2</v>
      </c>
      <c r="P1395" s="55">
        <f t="shared" si="65"/>
        <v>1481.0539250000004</v>
      </c>
      <c r="Q1395" s="15">
        <f t="shared" si="66"/>
        <v>42337.713925000004</v>
      </c>
      <c r="R1395" s="15">
        <f t="shared" si="67"/>
        <v>-1481.0539250000002</v>
      </c>
      <c r="X1395" s="7"/>
    </row>
    <row r="1396" spans="1:24" ht="13.8" x14ac:dyDescent="0.3">
      <c r="A1396" s="46">
        <v>52830</v>
      </c>
      <c r="B1396" s="47" t="s">
        <v>24</v>
      </c>
      <c r="C1396" s="47" t="s">
        <v>41</v>
      </c>
      <c r="D1396" s="47" t="s">
        <v>565</v>
      </c>
      <c r="E1396" s="47" t="s">
        <v>276</v>
      </c>
      <c r="F1396" s="47" t="s">
        <v>48</v>
      </c>
      <c r="G1396" s="47" t="s">
        <v>47</v>
      </c>
      <c r="H1396" s="46">
        <v>52830</v>
      </c>
      <c r="I1396" s="48">
        <v>26481</v>
      </c>
      <c r="J1396" s="47" t="s">
        <v>638</v>
      </c>
      <c r="K1396" s="46">
        <v>12</v>
      </c>
      <c r="L1396" s="50">
        <v>46629.9</v>
      </c>
      <c r="M1396" s="50">
        <v>46629.9</v>
      </c>
      <c r="N1396" s="50">
        <v>0</v>
      </c>
      <c r="O1396" s="14">
        <v>2.9000000000000001E-2</v>
      </c>
      <c r="P1396" s="55">
        <f t="shared" si="65"/>
        <v>1690.3338750000003</v>
      </c>
      <c r="Q1396" s="15">
        <f t="shared" si="66"/>
        <v>48320.233875000005</v>
      </c>
      <c r="R1396" s="15">
        <f t="shared" si="67"/>
        <v>-1690.3338750000039</v>
      </c>
      <c r="X1396" s="7"/>
    </row>
    <row r="1397" spans="1:24" ht="13.8" x14ac:dyDescent="0.3">
      <c r="A1397" s="46">
        <v>52831</v>
      </c>
      <c r="B1397" s="47" t="s">
        <v>24</v>
      </c>
      <c r="C1397" s="47" t="s">
        <v>41</v>
      </c>
      <c r="D1397" s="47" t="s">
        <v>565</v>
      </c>
      <c r="E1397" s="47" t="s">
        <v>276</v>
      </c>
      <c r="F1397" s="47" t="s">
        <v>48</v>
      </c>
      <c r="G1397" s="47" t="s">
        <v>47</v>
      </c>
      <c r="H1397" s="46">
        <v>52831</v>
      </c>
      <c r="I1397" s="48">
        <v>30498</v>
      </c>
      <c r="J1397" s="47" t="s">
        <v>638</v>
      </c>
      <c r="K1397" s="46">
        <v>0</v>
      </c>
      <c r="L1397" s="50">
        <v>32474.85</v>
      </c>
      <c r="M1397" s="50">
        <v>32474.85</v>
      </c>
      <c r="N1397" s="50">
        <v>0</v>
      </c>
      <c r="O1397" s="14">
        <v>2.9000000000000001E-2</v>
      </c>
      <c r="P1397" s="55">
        <f t="shared" si="65"/>
        <v>1177.2133125</v>
      </c>
      <c r="Q1397" s="15">
        <f t="shared" si="66"/>
        <v>33652.063312500002</v>
      </c>
      <c r="R1397" s="15">
        <f t="shared" si="67"/>
        <v>-1177.2133125000037</v>
      </c>
      <c r="X1397" s="7"/>
    </row>
    <row r="1398" spans="1:24" ht="13.8" x14ac:dyDescent="0.3">
      <c r="A1398" s="46">
        <v>52832</v>
      </c>
      <c r="B1398" s="47" t="s">
        <v>24</v>
      </c>
      <c r="C1398" s="47" t="s">
        <v>41</v>
      </c>
      <c r="D1398" s="47" t="s">
        <v>565</v>
      </c>
      <c r="E1398" s="47" t="s">
        <v>276</v>
      </c>
      <c r="F1398" s="47" t="s">
        <v>48</v>
      </c>
      <c r="G1398" s="47" t="s">
        <v>47</v>
      </c>
      <c r="H1398" s="46">
        <v>52832</v>
      </c>
      <c r="I1398" s="48">
        <v>31959</v>
      </c>
      <c r="J1398" s="47" t="s">
        <v>638</v>
      </c>
      <c r="K1398" s="46">
        <v>0</v>
      </c>
      <c r="L1398" s="50">
        <v>25785.78</v>
      </c>
      <c r="M1398" s="50">
        <v>25785.78</v>
      </c>
      <c r="N1398" s="50">
        <v>0</v>
      </c>
      <c r="O1398" s="14">
        <v>2.9000000000000001E-2</v>
      </c>
      <c r="P1398" s="55">
        <f t="shared" si="65"/>
        <v>934.73452499999996</v>
      </c>
      <c r="Q1398" s="15">
        <f t="shared" si="66"/>
        <v>26720.514524999999</v>
      </c>
      <c r="R1398" s="15">
        <f t="shared" si="67"/>
        <v>-934.73452499999985</v>
      </c>
      <c r="X1398" s="7"/>
    </row>
    <row r="1399" spans="1:24" ht="13.8" x14ac:dyDescent="0.3">
      <c r="A1399" s="46">
        <v>50589</v>
      </c>
      <c r="B1399" s="47" t="s">
        <v>24</v>
      </c>
      <c r="C1399" s="47" t="s">
        <v>226</v>
      </c>
      <c r="D1399" s="47" t="s">
        <v>517</v>
      </c>
      <c r="E1399" s="47" t="s">
        <v>22</v>
      </c>
      <c r="F1399" s="47" t="s">
        <v>48</v>
      </c>
      <c r="G1399" s="47" t="s">
        <v>47</v>
      </c>
      <c r="H1399" s="46">
        <v>50589</v>
      </c>
      <c r="I1399" s="48">
        <v>26481</v>
      </c>
      <c r="J1399" s="47" t="s">
        <v>638</v>
      </c>
      <c r="K1399" s="46">
        <v>0</v>
      </c>
      <c r="L1399" s="50">
        <v>0</v>
      </c>
      <c r="M1399" s="50">
        <v>0</v>
      </c>
      <c r="N1399" s="50">
        <v>0</v>
      </c>
      <c r="O1399" s="14">
        <v>2.9000000000000001E-2</v>
      </c>
      <c r="P1399" s="55">
        <f t="shared" si="65"/>
        <v>0</v>
      </c>
      <c r="Q1399" s="15">
        <f t="shared" si="66"/>
        <v>0</v>
      </c>
      <c r="R1399" s="15">
        <f t="shared" si="67"/>
        <v>0</v>
      </c>
      <c r="X1399" s="7"/>
    </row>
    <row r="1400" spans="1:24" ht="13.8" x14ac:dyDescent="0.3">
      <c r="A1400" s="46">
        <v>818588</v>
      </c>
      <c r="B1400" s="47" t="s">
        <v>24</v>
      </c>
      <c r="C1400" s="47" t="s">
        <v>88</v>
      </c>
      <c r="D1400" s="47" t="s">
        <v>516</v>
      </c>
      <c r="E1400" s="47" t="s">
        <v>70</v>
      </c>
      <c r="F1400" s="47" t="s">
        <v>48</v>
      </c>
      <c r="G1400" s="47" t="s">
        <v>47</v>
      </c>
      <c r="H1400" s="46">
        <v>818588</v>
      </c>
      <c r="I1400" s="48">
        <v>31959</v>
      </c>
      <c r="J1400" s="47" t="s">
        <v>638</v>
      </c>
      <c r="K1400" s="46">
        <v>0</v>
      </c>
      <c r="L1400" s="50">
        <v>0</v>
      </c>
      <c r="M1400" s="50">
        <v>0</v>
      </c>
      <c r="N1400" s="50">
        <v>0</v>
      </c>
      <c r="O1400" s="14">
        <v>2.9000000000000001E-2</v>
      </c>
      <c r="P1400" s="55">
        <f t="shared" si="65"/>
        <v>0</v>
      </c>
      <c r="Q1400" s="15">
        <f t="shared" si="66"/>
        <v>0</v>
      </c>
      <c r="R1400" s="15">
        <f t="shared" si="67"/>
        <v>0</v>
      </c>
      <c r="X1400" s="7"/>
    </row>
    <row r="1401" spans="1:24" ht="13.8" x14ac:dyDescent="0.3">
      <c r="A1401" s="46">
        <v>639848955</v>
      </c>
      <c r="B1401" s="47" t="s">
        <v>24</v>
      </c>
      <c r="C1401" s="47" t="s">
        <v>88</v>
      </c>
      <c r="D1401" s="47" t="s">
        <v>516</v>
      </c>
      <c r="E1401" s="47" t="s">
        <v>70</v>
      </c>
      <c r="F1401" s="47" t="s">
        <v>48</v>
      </c>
      <c r="G1401" s="47" t="s">
        <v>47</v>
      </c>
      <c r="H1401" s="46">
        <v>639848955</v>
      </c>
      <c r="I1401" s="48">
        <v>41275</v>
      </c>
      <c r="J1401" s="47" t="s">
        <v>638</v>
      </c>
      <c r="K1401" s="46">
        <v>0</v>
      </c>
      <c r="L1401" s="50">
        <v>0</v>
      </c>
      <c r="M1401" s="50">
        <v>0</v>
      </c>
      <c r="N1401" s="50">
        <v>0</v>
      </c>
      <c r="O1401" s="14">
        <v>2.9000000000000001E-2</v>
      </c>
      <c r="P1401" s="55">
        <f t="shared" si="65"/>
        <v>0</v>
      </c>
      <c r="Q1401" s="15">
        <f t="shared" si="66"/>
        <v>0</v>
      </c>
      <c r="R1401" s="15">
        <f t="shared" si="67"/>
        <v>0</v>
      </c>
      <c r="X1401" s="7"/>
    </row>
    <row r="1402" spans="1:24" ht="13.8" x14ac:dyDescent="0.3">
      <c r="A1402" s="46">
        <v>50609</v>
      </c>
      <c r="B1402" s="47" t="s">
        <v>24</v>
      </c>
      <c r="C1402" s="47" t="s">
        <v>88</v>
      </c>
      <c r="D1402" s="47" t="s">
        <v>517</v>
      </c>
      <c r="E1402" s="47" t="s">
        <v>22</v>
      </c>
      <c r="F1402" s="47" t="s">
        <v>48</v>
      </c>
      <c r="G1402" s="47" t="s">
        <v>47</v>
      </c>
      <c r="H1402" s="46">
        <v>50609</v>
      </c>
      <c r="I1402" s="48">
        <v>25750</v>
      </c>
      <c r="J1402" s="47" t="s">
        <v>638</v>
      </c>
      <c r="K1402" s="46">
        <v>0</v>
      </c>
      <c r="L1402" s="50">
        <v>0</v>
      </c>
      <c r="M1402" s="50">
        <v>0</v>
      </c>
      <c r="N1402" s="50">
        <v>0</v>
      </c>
      <c r="O1402" s="14">
        <v>2.9000000000000001E-2</v>
      </c>
      <c r="P1402" s="55">
        <f t="shared" si="65"/>
        <v>0</v>
      </c>
      <c r="Q1402" s="15">
        <f t="shared" si="66"/>
        <v>0</v>
      </c>
      <c r="R1402" s="15">
        <f t="shared" si="67"/>
        <v>0</v>
      </c>
      <c r="X1402" s="7"/>
    </row>
    <row r="1403" spans="1:24" ht="13.8" x14ac:dyDescent="0.3">
      <c r="A1403" s="46">
        <v>50610</v>
      </c>
      <c r="B1403" s="47" t="s">
        <v>24</v>
      </c>
      <c r="C1403" s="47" t="s">
        <v>88</v>
      </c>
      <c r="D1403" s="47" t="s">
        <v>517</v>
      </c>
      <c r="E1403" s="47" t="s">
        <v>22</v>
      </c>
      <c r="F1403" s="47" t="s">
        <v>48</v>
      </c>
      <c r="G1403" s="47" t="s">
        <v>47</v>
      </c>
      <c r="H1403" s="46">
        <v>50610</v>
      </c>
      <c r="I1403" s="48">
        <v>26481</v>
      </c>
      <c r="J1403" s="47" t="s">
        <v>638</v>
      </c>
      <c r="K1403" s="46">
        <v>0</v>
      </c>
      <c r="L1403" s="50">
        <v>0</v>
      </c>
      <c r="M1403" s="50">
        <v>0</v>
      </c>
      <c r="N1403" s="50">
        <v>0</v>
      </c>
      <c r="O1403" s="14">
        <v>2.9000000000000001E-2</v>
      </c>
      <c r="P1403" s="55">
        <f t="shared" si="65"/>
        <v>0</v>
      </c>
      <c r="Q1403" s="15">
        <f t="shared" si="66"/>
        <v>0</v>
      </c>
      <c r="R1403" s="15">
        <f t="shared" si="67"/>
        <v>0</v>
      </c>
      <c r="X1403" s="7"/>
    </row>
    <row r="1404" spans="1:24" ht="13.8" x14ac:dyDescent="0.3">
      <c r="A1404" s="46">
        <v>50612</v>
      </c>
      <c r="B1404" s="47" t="s">
        <v>24</v>
      </c>
      <c r="C1404" s="47" t="s">
        <v>89</v>
      </c>
      <c r="D1404" s="47" t="s">
        <v>517</v>
      </c>
      <c r="E1404" s="47" t="s">
        <v>22</v>
      </c>
      <c r="F1404" s="47" t="s">
        <v>48</v>
      </c>
      <c r="G1404" s="47" t="s">
        <v>47</v>
      </c>
      <c r="H1404" s="46">
        <v>50612</v>
      </c>
      <c r="I1404" s="48">
        <v>25750</v>
      </c>
      <c r="J1404" s="47" t="s">
        <v>638</v>
      </c>
      <c r="K1404" s="46">
        <v>0</v>
      </c>
      <c r="L1404" s="50">
        <v>0</v>
      </c>
      <c r="M1404" s="50">
        <v>0</v>
      </c>
      <c r="N1404" s="50">
        <v>0</v>
      </c>
      <c r="O1404" s="14">
        <v>2.9000000000000001E-2</v>
      </c>
      <c r="P1404" s="55">
        <f t="shared" si="65"/>
        <v>0</v>
      </c>
      <c r="Q1404" s="15">
        <f t="shared" si="66"/>
        <v>0</v>
      </c>
      <c r="R1404" s="15">
        <f t="shared" si="67"/>
        <v>0</v>
      </c>
      <c r="X1404" s="7"/>
    </row>
    <row r="1405" spans="1:24" ht="13.8" x14ac:dyDescent="0.3">
      <c r="A1405" s="46">
        <v>50613</v>
      </c>
      <c r="B1405" s="47" t="s">
        <v>24</v>
      </c>
      <c r="C1405" s="47" t="s">
        <v>63</v>
      </c>
      <c r="D1405" s="47" t="s">
        <v>517</v>
      </c>
      <c r="E1405" s="47" t="s">
        <v>22</v>
      </c>
      <c r="F1405" s="47" t="s">
        <v>48</v>
      </c>
      <c r="G1405" s="47" t="s">
        <v>47</v>
      </c>
      <c r="H1405" s="46">
        <v>50613</v>
      </c>
      <c r="I1405" s="48">
        <v>26481</v>
      </c>
      <c r="J1405" s="47" t="s">
        <v>638</v>
      </c>
      <c r="K1405" s="46">
        <v>0</v>
      </c>
      <c r="L1405" s="50">
        <v>0</v>
      </c>
      <c r="M1405" s="50">
        <v>0</v>
      </c>
      <c r="N1405" s="50">
        <v>0</v>
      </c>
      <c r="O1405" s="14">
        <v>2.9000000000000001E-2</v>
      </c>
      <c r="P1405" s="55">
        <f t="shared" si="65"/>
        <v>0</v>
      </c>
      <c r="Q1405" s="15">
        <f t="shared" si="66"/>
        <v>0</v>
      </c>
      <c r="R1405" s="15">
        <f t="shared" si="67"/>
        <v>0</v>
      </c>
      <c r="X1405" s="7"/>
    </row>
    <row r="1406" spans="1:24" ht="13.8" x14ac:dyDescent="0.3">
      <c r="A1406" s="46">
        <v>818637</v>
      </c>
      <c r="B1406" s="47" t="s">
        <v>30</v>
      </c>
      <c r="C1406" s="47" t="s">
        <v>36</v>
      </c>
      <c r="D1406" s="47" t="s">
        <v>516</v>
      </c>
      <c r="E1406" s="47" t="s">
        <v>70</v>
      </c>
      <c r="F1406" s="47" t="s">
        <v>48</v>
      </c>
      <c r="G1406" s="47" t="s">
        <v>49</v>
      </c>
      <c r="H1406" s="46">
        <v>818637</v>
      </c>
      <c r="I1406" s="48">
        <v>31594</v>
      </c>
      <c r="J1406" s="47" t="s">
        <v>638</v>
      </c>
      <c r="K1406" s="46">
        <v>0</v>
      </c>
      <c r="L1406" s="50">
        <v>0</v>
      </c>
      <c r="M1406" s="50">
        <v>0</v>
      </c>
      <c r="N1406" s="50">
        <v>0</v>
      </c>
      <c r="O1406" s="14">
        <v>3.4000000000000002E-2</v>
      </c>
      <c r="P1406" s="55">
        <f t="shared" si="65"/>
        <v>0</v>
      </c>
      <c r="Q1406" s="15">
        <f t="shared" si="66"/>
        <v>0</v>
      </c>
      <c r="R1406" s="15">
        <f t="shared" si="67"/>
        <v>0</v>
      </c>
      <c r="X1406" s="7"/>
    </row>
    <row r="1407" spans="1:24" ht="13.8" x14ac:dyDescent="0.3">
      <c r="A1407" s="46">
        <v>818638</v>
      </c>
      <c r="B1407" s="47" t="s">
        <v>30</v>
      </c>
      <c r="C1407" s="47" t="s">
        <v>36</v>
      </c>
      <c r="D1407" s="47" t="s">
        <v>516</v>
      </c>
      <c r="E1407" s="47" t="s">
        <v>70</v>
      </c>
      <c r="F1407" s="47" t="s">
        <v>48</v>
      </c>
      <c r="G1407" s="47" t="s">
        <v>49</v>
      </c>
      <c r="H1407" s="46">
        <v>818638</v>
      </c>
      <c r="I1407" s="48">
        <v>33786</v>
      </c>
      <c r="J1407" s="47" t="s">
        <v>638</v>
      </c>
      <c r="K1407" s="46">
        <v>0</v>
      </c>
      <c r="L1407" s="50">
        <v>0</v>
      </c>
      <c r="M1407" s="50">
        <v>0</v>
      </c>
      <c r="N1407" s="50">
        <v>0</v>
      </c>
      <c r="O1407" s="14">
        <v>3.4000000000000002E-2</v>
      </c>
      <c r="P1407" s="55">
        <f t="shared" si="65"/>
        <v>0</v>
      </c>
      <c r="Q1407" s="15">
        <f t="shared" si="66"/>
        <v>0</v>
      </c>
      <c r="R1407" s="15">
        <f t="shared" si="67"/>
        <v>0</v>
      </c>
      <c r="X1407" s="7"/>
    </row>
    <row r="1408" spans="1:24" ht="13.8" x14ac:dyDescent="0.3">
      <c r="A1408" s="46">
        <v>818639</v>
      </c>
      <c r="B1408" s="47" t="s">
        <v>30</v>
      </c>
      <c r="C1408" s="47" t="s">
        <v>36</v>
      </c>
      <c r="D1408" s="47" t="s">
        <v>516</v>
      </c>
      <c r="E1408" s="47" t="s">
        <v>70</v>
      </c>
      <c r="F1408" s="47" t="s">
        <v>48</v>
      </c>
      <c r="G1408" s="47" t="s">
        <v>49</v>
      </c>
      <c r="H1408" s="46">
        <v>818639</v>
      </c>
      <c r="I1408" s="48">
        <v>34151</v>
      </c>
      <c r="J1408" s="47" t="s">
        <v>638</v>
      </c>
      <c r="K1408" s="46">
        <v>0</v>
      </c>
      <c r="L1408" s="50">
        <v>0</v>
      </c>
      <c r="M1408" s="50">
        <v>0</v>
      </c>
      <c r="N1408" s="50">
        <v>0</v>
      </c>
      <c r="O1408" s="14">
        <v>3.4000000000000002E-2</v>
      </c>
      <c r="P1408" s="55">
        <f t="shared" si="65"/>
        <v>0</v>
      </c>
      <c r="Q1408" s="15">
        <f t="shared" si="66"/>
        <v>0</v>
      </c>
      <c r="R1408" s="15">
        <f t="shared" si="67"/>
        <v>0</v>
      </c>
      <c r="X1408" s="7"/>
    </row>
    <row r="1409" spans="1:24" ht="13.8" x14ac:dyDescent="0.3">
      <c r="A1409" s="46">
        <v>818640</v>
      </c>
      <c r="B1409" s="47" t="s">
        <v>30</v>
      </c>
      <c r="C1409" s="47" t="s">
        <v>36</v>
      </c>
      <c r="D1409" s="47" t="s">
        <v>516</v>
      </c>
      <c r="E1409" s="47" t="s">
        <v>70</v>
      </c>
      <c r="F1409" s="47" t="s">
        <v>48</v>
      </c>
      <c r="G1409" s="47" t="s">
        <v>49</v>
      </c>
      <c r="H1409" s="46">
        <v>818640</v>
      </c>
      <c r="I1409" s="48">
        <v>34516</v>
      </c>
      <c r="J1409" s="47" t="s">
        <v>638</v>
      </c>
      <c r="K1409" s="46">
        <v>0</v>
      </c>
      <c r="L1409" s="50">
        <v>0</v>
      </c>
      <c r="M1409" s="50">
        <v>0</v>
      </c>
      <c r="N1409" s="50">
        <v>0</v>
      </c>
      <c r="O1409" s="14">
        <v>3.4000000000000002E-2</v>
      </c>
      <c r="P1409" s="55">
        <f t="shared" si="65"/>
        <v>0</v>
      </c>
      <c r="Q1409" s="15">
        <f t="shared" si="66"/>
        <v>0</v>
      </c>
      <c r="R1409" s="15">
        <f t="shared" si="67"/>
        <v>0</v>
      </c>
      <c r="X1409" s="7"/>
    </row>
    <row r="1410" spans="1:24" ht="13.8" x14ac:dyDescent="0.3">
      <c r="A1410" s="46">
        <v>818641</v>
      </c>
      <c r="B1410" s="47" t="s">
        <v>30</v>
      </c>
      <c r="C1410" s="47" t="s">
        <v>36</v>
      </c>
      <c r="D1410" s="47" t="s">
        <v>516</v>
      </c>
      <c r="E1410" s="47" t="s">
        <v>70</v>
      </c>
      <c r="F1410" s="47" t="s">
        <v>48</v>
      </c>
      <c r="G1410" s="47" t="s">
        <v>49</v>
      </c>
      <c r="H1410" s="46">
        <v>818641</v>
      </c>
      <c r="I1410" s="48">
        <v>34516</v>
      </c>
      <c r="J1410" s="47" t="s">
        <v>638</v>
      </c>
      <c r="K1410" s="46">
        <v>0</v>
      </c>
      <c r="L1410" s="50">
        <v>0</v>
      </c>
      <c r="M1410" s="50">
        <v>0</v>
      </c>
      <c r="N1410" s="50">
        <v>0</v>
      </c>
      <c r="O1410" s="14">
        <v>3.4000000000000002E-2</v>
      </c>
      <c r="P1410" s="55">
        <f t="shared" si="65"/>
        <v>0</v>
      </c>
      <c r="Q1410" s="15">
        <f t="shared" si="66"/>
        <v>0</v>
      </c>
      <c r="R1410" s="15">
        <f t="shared" si="67"/>
        <v>0</v>
      </c>
      <c r="X1410" s="7"/>
    </row>
    <row r="1411" spans="1:24" ht="13.8" x14ac:dyDescent="0.3">
      <c r="A1411" s="46">
        <v>818642</v>
      </c>
      <c r="B1411" s="47" t="s">
        <v>30</v>
      </c>
      <c r="C1411" s="47" t="s">
        <v>36</v>
      </c>
      <c r="D1411" s="47" t="s">
        <v>516</v>
      </c>
      <c r="E1411" s="47" t="s">
        <v>70</v>
      </c>
      <c r="F1411" s="47" t="s">
        <v>48</v>
      </c>
      <c r="G1411" s="47" t="s">
        <v>49</v>
      </c>
      <c r="H1411" s="46">
        <v>818642</v>
      </c>
      <c r="I1411" s="48">
        <v>34516</v>
      </c>
      <c r="J1411" s="47" t="s">
        <v>638</v>
      </c>
      <c r="K1411" s="46">
        <v>0</v>
      </c>
      <c r="L1411" s="50">
        <v>0</v>
      </c>
      <c r="M1411" s="50">
        <v>0</v>
      </c>
      <c r="N1411" s="50">
        <v>0</v>
      </c>
      <c r="O1411" s="14">
        <v>3.4000000000000002E-2</v>
      </c>
      <c r="P1411" s="55">
        <f t="shared" si="65"/>
        <v>0</v>
      </c>
      <c r="Q1411" s="15">
        <f t="shared" si="66"/>
        <v>0</v>
      </c>
      <c r="R1411" s="15">
        <f t="shared" si="67"/>
        <v>0</v>
      </c>
      <c r="X1411" s="7"/>
    </row>
    <row r="1412" spans="1:24" ht="13.8" x14ac:dyDescent="0.3">
      <c r="A1412" s="46">
        <v>818643</v>
      </c>
      <c r="B1412" s="47" t="s">
        <v>30</v>
      </c>
      <c r="C1412" s="47" t="s">
        <v>36</v>
      </c>
      <c r="D1412" s="47" t="s">
        <v>516</v>
      </c>
      <c r="E1412" s="47" t="s">
        <v>70</v>
      </c>
      <c r="F1412" s="47" t="s">
        <v>48</v>
      </c>
      <c r="G1412" s="47" t="s">
        <v>49</v>
      </c>
      <c r="H1412" s="46">
        <v>818643</v>
      </c>
      <c r="I1412" s="48">
        <v>34516</v>
      </c>
      <c r="J1412" s="47" t="s">
        <v>638</v>
      </c>
      <c r="K1412" s="46">
        <v>0</v>
      </c>
      <c r="L1412" s="50">
        <v>0</v>
      </c>
      <c r="M1412" s="50">
        <v>0</v>
      </c>
      <c r="N1412" s="50">
        <v>0</v>
      </c>
      <c r="O1412" s="14">
        <v>3.4000000000000002E-2</v>
      </c>
      <c r="P1412" s="55">
        <f t="shared" si="65"/>
        <v>0</v>
      </c>
      <c r="Q1412" s="15">
        <f t="shared" si="66"/>
        <v>0</v>
      </c>
      <c r="R1412" s="15">
        <f t="shared" si="67"/>
        <v>0</v>
      </c>
      <c r="X1412" s="7"/>
    </row>
    <row r="1413" spans="1:24" ht="13.8" x14ac:dyDescent="0.3">
      <c r="A1413" s="46">
        <v>818644</v>
      </c>
      <c r="B1413" s="47" t="s">
        <v>30</v>
      </c>
      <c r="C1413" s="47" t="s">
        <v>36</v>
      </c>
      <c r="D1413" s="47" t="s">
        <v>516</v>
      </c>
      <c r="E1413" s="47" t="s">
        <v>70</v>
      </c>
      <c r="F1413" s="47" t="s">
        <v>48</v>
      </c>
      <c r="G1413" s="47" t="s">
        <v>49</v>
      </c>
      <c r="H1413" s="46">
        <v>818644</v>
      </c>
      <c r="I1413" s="48">
        <v>34516</v>
      </c>
      <c r="J1413" s="47" t="s">
        <v>638</v>
      </c>
      <c r="K1413" s="46">
        <v>0</v>
      </c>
      <c r="L1413" s="50">
        <v>0</v>
      </c>
      <c r="M1413" s="50">
        <v>0</v>
      </c>
      <c r="N1413" s="50">
        <v>0</v>
      </c>
      <c r="O1413" s="14">
        <v>3.4000000000000002E-2</v>
      </c>
      <c r="P1413" s="55">
        <f t="shared" ref="P1413:P1476" si="68">L1413*(O1413/12)*15</f>
        <v>0</v>
      </c>
      <c r="Q1413" s="15">
        <f t="shared" si="66"/>
        <v>0</v>
      </c>
      <c r="R1413" s="15">
        <f t="shared" si="67"/>
        <v>0</v>
      </c>
      <c r="X1413" s="7"/>
    </row>
    <row r="1414" spans="1:24" ht="13.8" x14ac:dyDescent="0.3">
      <c r="A1414" s="46">
        <v>818645</v>
      </c>
      <c r="B1414" s="47" t="s">
        <v>30</v>
      </c>
      <c r="C1414" s="47" t="s">
        <v>36</v>
      </c>
      <c r="D1414" s="47" t="s">
        <v>516</v>
      </c>
      <c r="E1414" s="47" t="s">
        <v>70</v>
      </c>
      <c r="F1414" s="47" t="s">
        <v>48</v>
      </c>
      <c r="G1414" s="47" t="s">
        <v>49</v>
      </c>
      <c r="H1414" s="46">
        <v>818645</v>
      </c>
      <c r="I1414" s="48">
        <v>34516</v>
      </c>
      <c r="J1414" s="47" t="s">
        <v>638</v>
      </c>
      <c r="K1414" s="46">
        <v>0</v>
      </c>
      <c r="L1414" s="50">
        <v>0</v>
      </c>
      <c r="M1414" s="50">
        <v>0</v>
      </c>
      <c r="N1414" s="50">
        <v>0</v>
      </c>
      <c r="O1414" s="14">
        <v>3.4000000000000002E-2</v>
      </c>
      <c r="P1414" s="55">
        <f t="shared" si="68"/>
        <v>0</v>
      </c>
      <c r="Q1414" s="15">
        <f t="shared" si="66"/>
        <v>0</v>
      </c>
      <c r="R1414" s="15">
        <f t="shared" si="67"/>
        <v>0</v>
      </c>
      <c r="X1414" s="7"/>
    </row>
    <row r="1415" spans="1:24" ht="13.8" x14ac:dyDescent="0.3">
      <c r="A1415" s="46">
        <v>818646</v>
      </c>
      <c r="B1415" s="47" t="s">
        <v>30</v>
      </c>
      <c r="C1415" s="47" t="s">
        <v>36</v>
      </c>
      <c r="D1415" s="47" t="s">
        <v>516</v>
      </c>
      <c r="E1415" s="47" t="s">
        <v>70</v>
      </c>
      <c r="F1415" s="47" t="s">
        <v>48</v>
      </c>
      <c r="G1415" s="47" t="s">
        <v>49</v>
      </c>
      <c r="H1415" s="46">
        <v>818646</v>
      </c>
      <c r="I1415" s="48">
        <v>34516</v>
      </c>
      <c r="J1415" s="47" t="s">
        <v>638</v>
      </c>
      <c r="K1415" s="46">
        <v>0</v>
      </c>
      <c r="L1415" s="50">
        <v>0</v>
      </c>
      <c r="M1415" s="50">
        <v>0</v>
      </c>
      <c r="N1415" s="50">
        <v>0</v>
      </c>
      <c r="O1415" s="14">
        <v>3.4000000000000002E-2</v>
      </c>
      <c r="P1415" s="55">
        <f t="shared" si="68"/>
        <v>0</v>
      </c>
      <c r="Q1415" s="15">
        <f t="shared" si="66"/>
        <v>0</v>
      </c>
      <c r="R1415" s="15">
        <f t="shared" si="67"/>
        <v>0</v>
      </c>
      <c r="X1415" s="7"/>
    </row>
    <row r="1416" spans="1:24" ht="13.8" x14ac:dyDescent="0.3">
      <c r="A1416" s="46">
        <v>818647</v>
      </c>
      <c r="B1416" s="47" t="s">
        <v>30</v>
      </c>
      <c r="C1416" s="47" t="s">
        <v>36</v>
      </c>
      <c r="D1416" s="47" t="s">
        <v>516</v>
      </c>
      <c r="E1416" s="47" t="s">
        <v>70</v>
      </c>
      <c r="F1416" s="47" t="s">
        <v>48</v>
      </c>
      <c r="G1416" s="47" t="s">
        <v>49</v>
      </c>
      <c r="H1416" s="46">
        <v>818647</v>
      </c>
      <c r="I1416" s="48">
        <v>34516</v>
      </c>
      <c r="J1416" s="47" t="s">
        <v>638</v>
      </c>
      <c r="K1416" s="46">
        <v>0</v>
      </c>
      <c r="L1416" s="50">
        <v>0</v>
      </c>
      <c r="M1416" s="50">
        <v>0</v>
      </c>
      <c r="N1416" s="50">
        <v>0</v>
      </c>
      <c r="O1416" s="14">
        <v>3.4000000000000002E-2</v>
      </c>
      <c r="P1416" s="55">
        <f t="shared" si="68"/>
        <v>0</v>
      </c>
      <c r="Q1416" s="15">
        <f t="shared" si="66"/>
        <v>0</v>
      </c>
      <c r="R1416" s="15">
        <f t="shared" si="67"/>
        <v>0</v>
      </c>
      <c r="X1416" s="7"/>
    </row>
    <row r="1417" spans="1:24" ht="13.8" x14ac:dyDescent="0.3">
      <c r="A1417" s="46">
        <v>818648</v>
      </c>
      <c r="B1417" s="47" t="s">
        <v>30</v>
      </c>
      <c r="C1417" s="47" t="s">
        <v>36</v>
      </c>
      <c r="D1417" s="47" t="s">
        <v>516</v>
      </c>
      <c r="E1417" s="47" t="s">
        <v>70</v>
      </c>
      <c r="F1417" s="47" t="s">
        <v>48</v>
      </c>
      <c r="G1417" s="47" t="s">
        <v>49</v>
      </c>
      <c r="H1417" s="46">
        <v>818648</v>
      </c>
      <c r="I1417" s="48">
        <v>34516</v>
      </c>
      <c r="J1417" s="47" t="s">
        <v>638</v>
      </c>
      <c r="K1417" s="46">
        <v>0</v>
      </c>
      <c r="L1417" s="50">
        <v>0</v>
      </c>
      <c r="M1417" s="50">
        <v>0</v>
      </c>
      <c r="N1417" s="50">
        <v>0</v>
      </c>
      <c r="O1417" s="14">
        <v>3.4000000000000002E-2</v>
      </c>
      <c r="P1417" s="55">
        <f t="shared" si="68"/>
        <v>0</v>
      </c>
      <c r="Q1417" s="15">
        <f t="shared" si="66"/>
        <v>0</v>
      </c>
      <c r="R1417" s="15">
        <f t="shared" si="67"/>
        <v>0</v>
      </c>
      <c r="X1417" s="7"/>
    </row>
    <row r="1418" spans="1:24" ht="13.8" x14ac:dyDescent="0.3">
      <c r="A1418" s="46">
        <v>818649</v>
      </c>
      <c r="B1418" s="47" t="s">
        <v>30</v>
      </c>
      <c r="C1418" s="47" t="s">
        <v>36</v>
      </c>
      <c r="D1418" s="47" t="s">
        <v>516</v>
      </c>
      <c r="E1418" s="47" t="s">
        <v>70</v>
      </c>
      <c r="F1418" s="47" t="s">
        <v>48</v>
      </c>
      <c r="G1418" s="47" t="s">
        <v>49</v>
      </c>
      <c r="H1418" s="46">
        <v>818649</v>
      </c>
      <c r="I1418" s="48">
        <v>34516</v>
      </c>
      <c r="J1418" s="47" t="s">
        <v>638</v>
      </c>
      <c r="K1418" s="46">
        <v>0</v>
      </c>
      <c r="L1418" s="50">
        <v>0</v>
      </c>
      <c r="M1418" s="50">
        <v>0</v>
      </c>
      <c r="N1418" s="50">
        <v>0</v>
      </c>
      <c r="O1418" s="14">
        <v>3.4000000000000002E-2</v>
      </c>
      <c r="P1418" s="55">
        <f t="shared" si="68"/>
        <v>0</v>
      </c>
      <c r="Q1418" s="15">
        <f t="shared" si="66"/>
        <v>0</v>
      </c>
      <c r="R1418" s="15">
        <f t="shared" si="67"/>
        <v>0</v>
      </c>
      <c r="X1418" s="7"/>
    </row>
    <row r="1419" spans="1:24" ht="13.8" x14ac:dyDescent="0.3">
      <c r="A1419" s="46">
        <v>818650</v>
      </c>
      <c r="B1419" s="47" t="s">
        <v>30</v>
      </c>
      <c r="C1419" s="47" t="s">
        <v>36</v>
      </c>
      <c r="D1419" s="47" t="s">
        <v>516</v>
      </c>
      <c r="E1419" s="47" t="s">
        <v>70</v>
      </c>
      <c r="F1419" s="47" t="s">
        <v>48</v>
      </c>
      <c r="G1419" s="47" t="s">
        <v>49</v>
      </c>
      <c r="H1419" s="46">
        <v>818650</v>
      </c>
      <c r="I1419" s="48">
        <v>34516</v>
      </c>
      <c r="J1419" s="47" t="s">
        <v>638</v>
      </c>
      <c r="K1419" s="46">
        <v>0</v>
      </c>
      <c r="L1419" s="50">
        <v>0</v>
      </c>
      <c r="M1419" s="50">
        <v>0</v>
      </c>
      <c r="N1419" s="50">
        <v>0</v>
      </c>
      <c r="O1419" s="14">
        <v>3.4000000000000002E-2</v>
      </c>
      <c r="P1419" s="55">
        <f t="shared" si="68"/>
        <v>0</v>
      </c>
      <c r="Q1419" s="15">
        <f t="shared" si="66"/>
        <v>0</v>
      </c>
      <c r="R1419" s="15">
        <f t="shared" si="67"/>
        <v>0</v>
      </c>
      <c r="X1419" s="7"/>
    </row>
    <row r="1420" spans="1:24" ht="13.8" x14ac:dyDescent="0.3">
      <c r="A1420" s="46">
        <v>818651</v>
      </c>
      <c r="B1420" s="47" t="s">
        <v>30</v>
      </c>
      <c r="C1420" s="47" t="s">
        <v>36</v>
      </c>
      <c r="D1420" s="47" t="s">
        <v>516</v>
      </c>
      <c r="E1420" s="47" t="s">
        <v>70</v>
      </c>
      <c r="F1420" s="47" t="s">
        <v>48</v>
      </c>
      <c r="G1420" s="47" t="s">
        <v>49</v>
      </c>
      <c r="H1420" s="46">
        <v>818651</v>
      </c>
      <c r="I1420" s="48">
        <v>34516</v>
      </c>
      <c r="J1420" s="47" t="s">
        <v>638</v>
      </c>
      <c r="K1420" s="46">
        <v>0</v>
      </c>
      <c r="L1420" s="50">
        <v>0</v>
      </c>
      <c r="M1420" s="50">
        <v>0</v>
      </c>
      <c r="N1420" s="50">
        <v>0</v>
      </c>
      <c r="O1420" s="14">
        <v>3.4000000000000002E-2</v>
      </c>
      <c r="P1420" s="55">
        <f t="shared" si="68"/>
        <v>0</v>
      </c>
      <c r="Q1420" s="15">
        <f t="shared" si="66"/>
        <v>0</v>
      </c>
      <c r="R1420" s="15">
        <f t="shared" si="67"/>
        <v>0</v>
      </c>
      <c r="X1420" s="7"/>
    </row>
    <row r="1421" spans="1:24" ht="13.8" x14ac:dyDescent="0.3">
      <c r="A1421" s="46">
        <v>818652</v>
      </c>
      <c r="B1421" s="47" t="s">
        <v>30</v>
      </c>
      <c r="C1421" s="47" t="s">
        <v>36</v>
      </c>
      <c r="D1421" s="47" t="s">
        <v>516</v>
      </c>
      <c r="E1421" s="47" t="s">
        <v>70</v>
      </c>
      <c r="F1421" s="47" t="s">
        <v>48</v>
      </c>
      <c r="G1421" s="47" t="s">
        <v>49</v>
      </c>
      <c r="H1421" s="46">
        <v>818652</v>
      </c>
      <c r="I1421" s="48">
        <v>35247</v>
      </c>
      <c r="J1421" s="47" t="s">
        <v>638</v>
      </c>
      <c r="K1421" s="46">
        <v>0</v>
      </c>
      <c r="L1421" s="50">
        <v>0</v>
      </c>
      <c r="M1421" s="50">
        <v>0</v>
      </c>
      <c r="N1421" s="50">
        <v>0</v>
      </c>
      <c r="O1421" s="14">
        <v>3.4000000000000002E-2</v>
      </c>
      <c r="P1421" s="55">
        <f t="shared" si="68"/>
        <v>0</v>
      </c>
      <c r="Q1421" s="15">
        <f t="shared" si="66"/>
        <v>0</v>
      </c>
      <c r="R1421" s="15">
        <f t="shared" si="67"/>
        <v>0</v>
      </c>
      <c r="X1421" s="7"/>
    </row>
    <row r="1422" spans="1:24" ht="13.8" x14ac:dyDescent="0.3">
      <c r="A1422" s="46">
        <v>818653</v>
      </c>
      <c r="B1422" s="47" t="s">
        <v>30</v>
      </c>
      <c r="C1422" s="47" t="s">
        <v>36</v>
      </c>
      <c r="D1422" s="47" t="s">
        <v>516</v>
      </c>
      <c r="E1422" s="47" t="s">
        <v>70</v>
      </c>
      <c r="F1422" s="47" t="s">
        <v>48</v>
      </c>
      <c r="G1422" s="47" t="s">
        <v>49</v>
      </c>
      <c r="H1422" s="46">
        <v>818653</v>
      </c>
      <c r="I1422" s="48">
        <v>36708</v>
      </c>
      <c r="J1422" s="47" t="s">
        <v>638</v>
      </c>
      <c r="K1422" s="46">
        <v>0</v>
      </c>
      <c r="L1422" s="50">
        <v>0</v>
      </c>
      <c r="M1422" s="50">
        <v>0</v>
      </c>
      <c r="N1422" s="50">
        <v>0</v>
      </c>
      <c r="O1422" s="14">
        <v>3.4000000000000002E-2</v>
      </c>
      <c r="P1422" s="55">
        <f t="shared" si="68"/>
        <v>0</v>
      </c>
      <c r="Q1422" s="15">
        <f t="shared" si="66"/>
        <v>0</v>
      </c>
      <c r="R1422" s="15">
        <f t="shared" si="67"/>
        <v>0</v>
      </c>
      <c r="X1422" s="7"/>
    </row>
    <row r="1423" spans="1:24" ht="13.8" x14ac:dyDescent="0.3">
      <c r="A1423" s="46">
        <v>818654</v>
      </c>
      <c r="B1423" s="47" t="s">
        <v>30</v>
      </c>
      <c r="C1423" s="47" t="s">
        <v>36</v>
      </c>
      <c r="D1423" s="47" t="s">
        <v>516</v>
      </c>
      <c r="E1423" s="47" t="s">
        <v>70</v>
      </c>
      <c r="F1423" s="47" t="s">
        <v>48</v>
      </c>
      <c r="G1423" s="47" t="s">
        <v>49</v>
      </c>
      <c r="H1423" s="46">
        <v>818654</v>
      </c>
      <c r="I1423" s="48">
        <v>36708</v>
      </c>
      <c r="J1423" s="47" t="s">
        <v>638</v>
      </c>
      <c r="K1423" s="46">
        <v>0</v>
      </c>
      <c r="L1423" s="50">
        <v>0</v>
      </c>
      <c r="M1423" s="50">
        <v>0</v>
      </c>
      <c r="N1423" s="50">
        <v>0</v>
      </c>
      <c r="O1423" s="14">
        <v>3.4000000000000002E-2</v>
      </c>
      <c r="P1423" s="55">
        <f t="shared" si="68"/>
        <v>0</v>
      </c>
      <c r="Q1423" s="15">
        <f t="shared" si="66"/>
        <v>0</v>
      </c>
      <c r="R1423" s="15">
        <f t="shared" si="67"/>
        <v>0</v>
      </c>
      <c r="X1423" s="7"/>
    </row>
    <row r="1424" spans="1:24" ht="13.8" x14ac:dyDescent="0.3">
      <c r="A1424" s="46">
        <v>818655</v>
      </c>
      <c r="B1424" s="47" t="s">
        <v>30</v>
      </c>
      <c r="C1424" s="47" t="s">
        <v>36</v>
      </c>
      <c r="D1424" s="47" t="s">
        <v>516</v>
      </c>
      <c r="E1424" s="47" t="s">
        <v>70</v>
      </c>
      <c r="F1424" s="47" t="s">
        <v>48</v>
      </c>
      <c r="G1424" s="47" t="s">
        <v>49</v>
      </c>
      <c r="H1424" s="46">
        <v>818655</v>
      </c>
      <c r="I1424" s="48">
        <v>37073</v>
      </c>
      <c r="J1424" s="47" t="s">
        <v>638</v>
      </c>
      <c r="K1424" s="46">
        <v>0</v>
      </c>
      <c r="L1424" s="50">
        <v>0</v>
      </c>
      <c r="M1424" s="50">
        <v>0</v>
      </c>
      <c r="N1424" s="50">
        <v>0</v>
      </c>
      <c r="O1424" s="14">
        <v>3.4000000000000002E-2</v>
      </c>
      <c r="P1424" s="55">
        <f t="shared" si="68"/>
        <v>0</v>
      </c>
      <c r="Q1424" s="15">
        <f t="shared" si="66"/>
        <v>0</v>
      </c>
      <c r="R1424" s="15">
        <f t="shared" si="67"/>
        <v>0</v>
      </c>
      <c r="X1424" s="7"/>
    </row>
    <row r="1425" spans="1:24" ht="13.8" x14ac:dyDescent="0.3">
      <c r="A1425" s="46">
        <v>58048300</v>
      </c>
      <c r="B1425" s="47" t="s">
        <v>30</v>
      </c>
      <c r="C1425" s="47" t="s">
        <v>36</v>
      </c>
      <c r="D1425" s="47" t="s">
        <v>516</v>
      </c>
      <c r="E1425" s="47" t="s">
        <v>70</v>
      </c>
      <c r="F1425" s="47" t="s">
        <v>48</v>
      </c>
      <c r="G1425" s="47" t="s">
        <v>49</v>
      </c>
      <c r="H1425" s="46">
        <v>58048300</v>
      </c>
      <c r="I1425" s="48">
        <v>38657</v>
      </c>
      <c r="J1425" s="47" t="s">
        <v>638</v>
      </c>
      <c r="K1425" s="46">
        <v>0</v>
      </c>
      <c r="L1425" s="50">
        <v>0</v>
      </c>
      <c r="M1425" s="50">
        <v>0</v>
      </c>
      <c r="N1425" s="50">
        <v>0</v>
      </c>
      <c r="O1425" s="14">
        <v>3.4000000000000002E-2</v>
      </c>
      <c r="P1425" s="55">
        <f t="shared" si="68"/>
        <v>0</v>
      </c>
      <c r="Q1425" s="15">
        <f t="shared" si="66"/>
        <v>0</v>
      </c>
      <c r="R1425" s="15">
        <f t="shared" si="67"/>
        <v>0</v>
      </c>
      <c r="X1425" s="7"/>
    </row>
    <row r="1426" spans="1:24" ht="13.8" x14ac:dyDescent="0.3">
      <c r="A1426" s="46">
        <v>20697524</v>
      </c>
      <c r="B1426" s="47" t="s">
        <v>30</v>
      </c>
      <c r="C1426" s="47" t="s">
        <v>36</v>
      </c>
      <c r="D1426" s="47" t="s">
        <v>516</v>
      </c>
      <c r="E1426" s="47" t="s">
        <v>70</v>
      </c>
      <c r="F1426" s="47" t="s">
        <v>48</v>
      </c>
      <c r="G1426" s="47" t="s">
        <v>49</v>
      </c>
      <c r="H1426" s="46">
        <v>20697524</v>
      </c>
      <c r="I1426" s="48">
        <v>37591</v>
      </c>
      <c r="J1426" s="47" t="s">
        <v>638</v>
      </c>
      <c r="K1426" s="46">
        <v>0</v>
      </c>
      <c r="L1426" s="50">
        <v>0</v>
      </c>
      <c r="M1426" s="50">
        <v>0</v>
      </c>
      <c r="N1426" s="50">
        <v>0</v>
      </c>
      <c r="O1426" s="14">
        <v>3.4000000000000002E-2</v>
      </c>
      <c r="P1426" s="55">
        <f t="shared" si="68"/>
        <v>0</v>
      </c>
      <c r="Q1426" s="15">
        <f t="shared" si="66"/>
        <v>0</v>
      </c>
      <c r="R1426" s="15">
        <f t="shared" si="67"/>
        <v>0</v>
      </c>
      <c r="X1426" s="7"/>
    </row>
    <row r="1427" spans="1:24" ht="13.8" x14ac:dyDescent="0.3">
      <c r="A1427" s="46">
        <v>21599614</v>
      </c>
      <c r="B1427" s="47" t="s">
        <v>30</v>
      </c>
      <c r="C1427" s="47" t="s">
        <v>36</v>
      </c>
      <c r="D1427" s="47" t="s">
        <v>516</v>
      </c>
      <c r="E1427" s="47" t="s">
        <v>70</v>
      </c>
      <c r="F1427" s="47" t="s">
        <v>48</v>
      </c>
      <c r="G1427" s="47" t="s">
        <v>49</v>
      </c>
      <c r="H1427" s="46">
        <v>21599614</v>
      </c>
      <c r="I1427" s="48">
        <v>37622</v>
      </c>
      <c r="J1427" s="47" t="s">
        <v>638</v>
      </c>
      <c r="K1427" s="46">
        <v>0</v>
      </c>
      <c r="L1427" s="50">
        <v>0</v>
      </c>
      <c r="M1427" s="50">
        <v>0</v>
      </c>
      <c r="N1427" s="50">
        <v>0</v>
      </c>
      <c r="O1427" s="14">
        <v>3.4000000000000002E-2</v>
      </c>
      <c r="P1427" s="55">
        <f t="shared" si="68"/>
        <v>0</v>
      </c>
      <c r="Q1427" s="15">
        <f t="shared" si="66"/>
        <v>0</v>
      </c>
      <c r="R1427" s="15">
        <f t="shared" si="67"/>
        <v>0</v>
      </c>
      <c r="X1427" s="7"/>
    </row>
    <row r="1428" spans="1:24" ht="13.8" x14ac:dyDescent="0.3">
      <c r="A1428" s="46">
        <v>38861018</v>
      </c>
      <c r="B1428" s="47" t="s">
        <v>30</v>
      </c>
      <c r="C1428" s="47" t="s">
        <v>36</v>
      </c>
      <c r="D1428" s="47" t="s">
        <v>516</v>
      </c>
      <c r="E1428" s="47" t="s">
        <v>70</v>
      </c>
      <c r="F1428" s="47" t="s">
        <v>48</v>
      </c>
      <c r="G1428" s="47" t="s">
        <v>49</v>
      </c>
      <c r="H1428" s="46">
        <v>38861018</v>
      </c>
      <c r="I1428" s="48">
        <v>37956</v>
      </c>
      <c r="J1428" s="47" t="s">
        <v>638</v>
      </c>
      <c r="K1428" s="46">
        <v>0</v>
      </c>
      <c r="L1428" s="50">
        <v>0</v>
      </c>
      <c r="M1428" s="50">
        <v>0</v>
      </c>
      <c r="N1428" s="50">
        <v>0</v>
      </c>
      <c r="O1428" s="14">
        <v>3.4000000000000002E-2</v>
      </c>
      <c r="P1428" s="55">
        <f t="shared" si="68"/>
        <v>0</v>
      </c>
      <c r="Q1428" s="15">
        <f t="shared" si="66"/>
        <v>0</v>
      </c>
      <c r="R1428" s="15">
        <f t="shared" si="67"/>
        <v>0</v>
      </c>
      <c r="X1428" s="7"/>
    </row>
    <row r="1429" spans="1:24" ht="13.8" x14ac:dyDescent="0.3">
      <c r="A1429" s="46">
        <v>40411072</v>
      </c>
      <c r="B1429" s="47" t="s">
        <v>30</v>
      </c>
      <c r="C1429" s="47" t="s">
        <v>36</v>
      </c>
      <c r="D1429" s="47" t="s">
        <v>516</v>
      </c>
      <c r="E1429" s="47" t="s">
        <v>70</v>
      </c>
      <c r="F1429" s="47" t="s">
        <v>48</v>
      </c>
      <c r="G1429" s="47" t="s">
        <v>49</v>
      </c>
      <c r="H1429" s="46">
        <v>40411072</v>
      </c>
      <c r="I1429" s="48">
        <v>37956</v>
      </c>
      <c r="J1429" s="47" t="s">
        <v>638</v>
      </c>
      <c r="K1429" s="46">
        <v>0</v>
      </c>
      <c r="L1429" s="50">
        <v>0</v>
      </c>
      <c r="M1429" s="50">
        <v>0</v>
      </c>
      <c r="N1429" s="50">
        <v>0</v>
      </c>
      <c r="O1429" s="14">
        <v>3.4000000000000002E-2</v>
      </c>
      <c r="P1429" s="55">
        <f t="shared" si="68"/>
        <v>0</v>
      </c>
      <c r="Q1429" s="15">
        <f t="shared" si="66"/>
        <v>0</v>
      </c>
      <c r="R1429" s="15">
        <f t="shared" si="67"/>
        <v>0</v>
      </c>
      <c r="X1429" s="7"/>
    </row>
    <row r="1430" spans="1:24" ht="13.8" x14ac:dyDescent="0.3">
      <c r="A1430" s="46">
        <v>44317640</v>
      </c>
      <c r="B1430" s="47" t="s">
        <v>30</v>
      </c>
      <c r="C1430" s="47" t="s">
        <v>36</v>
      </c>
      <c r="D1430" s="47" t="s">
        <v>516</v>
      </c>
      <c r="E1430" s="47" t="s">
        <v>70</v>
      </c>
      <c r="F1430" s="47" t="s">
        <v>48</v>
      </c>
      <c r="G1430" s="47" t="s">
        <v>49</v>
      </c>
      <c r="H1430" s="46">
        <v>44317640</v>
      </c>
      <c r="I1430" s="48">
        <v>38108</v>
      </c>
      <c r="J1430" s="47" t="s">
        <v>638</v>
      </c>
      <c r="K1430" s="46">
        <v>0</v>
      </c>
      <c r="L1430" s="50">
        <v>0</v>
      </c>
      <c r="M1430" s="50">
        <v>0</v>
      </c>
      <c r="N1430" s="50">
        <v>0</v>
      </c>
      <c r="O1430" s="14">
        <v>3.4000000000000002E-2</v>
      </c>
      <c r="P1430" s="55">
        <f t="shared" si="68"/>
        <v>0</v>
      </c>
      <c r="Q1430" s="15">
        <f t="shared" si="66"/>
        <v>0</v>
      </c>
      <c r="R1430" s="15">
        <f t="shared" si="67"/>
        <v>0</v>
      </c>
      <c r="X1430" s="7"/>
    </row>
    <row r="1431" spans="1:24" ht="13.8" x14ac:dyDescent="0.3">
      <c r="A1431" s="46">
        <v>44347498</v>
      </c>
      <c r="B1431" s="47" t="s">
        <v>30</v>
      </c>
      <c r="C1431" s="47" t="s">
        <v>36</v>
      </c>
      <c r="D1431" s="47" t="s">
        <v>516</v>
      </c>
      <c r="E1431" s="47" t="s">
        <v>70</v>
      </c>
      <c r="F1431" s="47" t="s">
        <v>48</v>
      </c>
      <c r="G1431" s="47" t="s">
        <v>49</v>
      </c>
      <c r="H1431" s="46">
        <v>44347498</v>
      </c>
      <c r="I1431" s="48">
        <v>38108</v>
      </c>
      <c r="J1431" s="47" t="s">
        <v>638</v>
      </c>
      <c r="K1431" s="46">
        <v>0</v>
      </c>
      <c r="L1431" s="50">
        <v>0</v>
      </c>
      <c r="M1431" s="50">
        <v>0</v>
      </c>
      <c r="N1431" s="50">
        <v>0</v>
      </c>
      <c r="O1431" s="14">
        <v>3.4000000000000002E-2</v>
      </c>
      <c r="P1431" s="55">
        <f t="shared" si="68"/>
        <v>0</v>
      </c>
      <c r="Q1431" s="15">
        <f t="shared" si="66"/>
        <v>0</v>
      </c>
      <c r="R1431" s="15">
        <f t="shared" si="67"/>
        <v>0</v>
      </c>
      <c r="X1431" s="7"/>
    </row>
    <row r="1432" spans="1:24" ht="13.8" x14ac:dyDescent="0.3">
      <c r="A1432" s="46">
        <v>44977114</v>
      </c>
      <c r="B1432" s="47" t="s">
        <v>30</v>
      </c>
      <c r="C1432" s="47" t="s">
        <v>36</v>
      </c>
      <c r="D1432" s="47" t="s">
        <v>516</v>
      </c>
      <c r="E1432" s="47" t="s">
        <v>70</v>
      </c>
      <c r="F1432" s="47" t="s">
        <v>48</v>
      </c>
      <c r="G1432" s="47" t="s">
        <v>49</v>
      </c>
      <c r="H1432" s="46">
        <v>44977114</v>
      </c>
      <c r="I1432" s="48">
        <v>38139</v>
      </c>
      <c r="J1432" s="47" t="s">
        <v>638</v>
      </c>
      <c r="K1432" s="46">
        <v>0</v>
      </c>
      <c r="L1432" s="50">
        <v>0</v>
      </c>
      <c r="M1432" s="50">
        <v>0</v>
      </c>
      <c r="N1432" s="50">
        <v>0</v>
      </c>
      <c r="O1432" s="14">
        <v>3.4000000000000002E-2</v>
      </c>
      <c r="P1432" s="55">
        <f t="shared" si="68"/>
        <v>0</v>
      </c>
      <c r="Q1432" s="15">
        <f t="shared" si="66"/>
        <v>0</v>
      </c>
      <c r="R1432" s="15">
        <f t="shared" si="67"/>
        <v>0</v>
      </c>
      <c r="X1432" s="7"/>
    </row>
    <row r="1433" spans="1:24" ht="13.8" x14ac:dyDescent="0.3">
      <c r="A1433" s="46">
        <v>45001437</v>
      </c>
      <c r="B1433" s="47" t="s">
        <v>30</v>
      </c>
      <c r="C1433" s="47" t="s">
        <v>36</v>
      </c>
      <c r="D1433" s="47" t="s">
        <v>516</v>
      </c>
      <c r="E1433" s="47" t="s">
        <v>70</v>
      </c>
      <c r="F1433" s="47" t="s">
        <v>48</v>
      </c>
      <c r="G1433" s="47" t="s">
        <v>49</v>
      </c>
      <c r="H1433" s="46">
        <v>45001437</v>
      </c>
      <c r="I1433" s="48">
        <v>38139</v>
      </c>
      <c r="J1433" s="47" t="s">
        <v>638</v>
      </c>
      <c r="K1433" s="46">
        <v>0</v>
      </c>
      <c r="L1433" s="50">
        <v>0</v>
      </c>
      <c r="M1433" s="50">
        <v>0</v>
      </c>
      <c r="N1433" s="50">
        <v>0</v>
      </c>
      <c r="O1433" s="14">
        <v>3.4000000000000002E-2</v>
      </c>
      <c r="P1433" s="55">
        <f t="shared" si="68"/>
        <v>0</v>
      </c>
      <c r="Q1433" s="15">
        <f t="shared" si="66"/>
        <v>0</v>
      </c>
      <c r="R1433" s="15">
        <f t="shared" si="67"/>
        <v>0</v>
      </c>
      <c r="X1433" s="7"/>
    </row>
    <row r="1434" spans="1:24" ht="13.8" x14ac:dyDescent="0.3">
      <c r="A1434" s="46">
        <v>46073433</v>
      </c>
      <c r="B1434" s="47" t="s">
        <v>30</v>
      </c>
      <c r="C1434" s="47" t="s">
        <v>36</v>
      </c>
      <c r="D1434" s="47" t="s">
        <v>516</v>
      </c>
      <c r="E1434" s="47" t="s">
        <v>70</v>
      </c>
      <c r="F1434" s="47" t="s">
        <v>48</v>
      </c>
      <c r="G1434" s="47" t="s">
        <v>49</v>
      </c>
      <c r="H1434" s="46">
        <v>46073433</v>
      </c>
      <c r="I1434" s="48">
        <v>38169</v>
      </c>
      <c r="J1434" s="47" t="s">
        <v>638</v>
      </c>
      <c r="K1434" s="46">
        <v>0</v>
      </c>
      <c r="L1434" s="50">
        <v>0</v>
      </c>
      <c r="M1434" s="50">
        <v>0</v>
      </c>
      <c r="N1434" s="50">
        <v>0</v>
      </c>
      <c r="O1434" s="14">
        <v>3.4000000000000002E-2</v>
      </c>
      <c r="P1434" s="55">
        <f t="shared" si="68"/>
        <v>0</v>
      </c>
      <c r="Q1434" s="15">
        <f t="shared" ref="Q1434:Q1497" si="69">M1434+P1434</f>
        <v>0</v>
      </c>
      <c r="R1434" s="15">
        <f t="shared" ref="R1434:R1497" si="70">L1434-Q1434</f>
        <v>0</v>
      </c>
      <c r="X1434" s="7"/>
    </row>
    <row r="1435" spans="1:24" ht="13.8" x14ac:dyDescent="0.3">
      <c r="A1435" s="46">
        <v>50705369</v>
      </c>
      <c r="B1435" s="47" t="s">
        <v>30</v>
      </c>
      <c r="C1435" s="47" t="s">
        <v>36</v>
      </c>
      <c r="D1435" s="47" t="s">
        <v>516</v>
      </c>
      <c r="E1435" s="47" t="s">
        <v>70</v>
      </c>
      <c r="F1435" s="47" t="s">
        <v>48</v>
      </c>
      <c r="G1435" s="47" t="s">
        <v>49</v>
      </c>
      <c r="H1435" s="46">
        <v>50705369</v>
      </c>
      <c r="I1435" s="48">
        <v>38353</v>
      </c>
      <c r="J1435" s="47" t="s">
        <v>638</v>
      </c>
      <c r="K1435" s="46">
        <v>0</v>
      </c>
      <c r="L1435" s="50">
        <v>0</v>
      </c>
      <c r="M1435" s="50">
        <v>0</v>
      </c>
      <c r="N1435" s="50">
        <v>0</v>
      </c>
      <c r="O1435" s="14">
        <v>3.4000000000000002E-2</v>
      </c>
      <c r="P1435" s="55">
        <f t="shared" si="68"/>
        <v>0</v>
      </c>
      <c r="Q1435" s="15">
        <f t="shared" si="69"/>
        <v>0</v>
      </c>
      <c r="R1435" s="15">
        <f t="shared" si="70"/>
        <v>0</v>
      </c>
      <c r="X1435" s="7"/>
    </row>
    <row r="1436" spans="1:24" ht="13.8" x14ac:dyDescent="0.3">
      <c r="A1436" s="46">
        <v>51606165</v>
      </c>
      <c r="B1436" s="47" t="s">
        <v>30</v>
      </c>
      <c r="C1436" s="47" t="s">
        <v>36</v>
      </c>
      <c r="D1436" s="47" t="s">
        <v>516</v>
      </c>
      <c r="E1436" s="47" t="s">
        <v>70</v>
      </c>
      <c r="F1436" s="47" t="s">
        <v>48</v>
      </c>
      <c r="G1436" s="47" t="s">
        <v>49</v>
      </c>
      <c r="H1436" s="46">
        <v>51606165</v>
      </c>
      <c r="I1436" s="48">
        <v>38412</v>
      </c>
      <c r="J1436" s="47" t="s">
        <v>638</v>
      </c>
      <c r="K1436" s="46">
        <v>0</v>
      </c>
      <c r="L1436" s="50">
        <v>0</v>
      </c>
      <c r="M1436" s="50">
        <v>0</v>
      </c>
      <c r="N1436" s="50">
        <v>0</v>
      </c>
      <c r="O1436" s="14">
        <v>3.4000000000000002E-2</v>
      </c>
      <c r="P1436" s="55">
        <f t="shared" si="68"/>
        <v>0</v>
      </c>
      <c r="Q1436" s="15">
        <f t="shared" si="69"/>
        <v>0</v>
      </c>
      <c r="R1436" s="15">
        <f t="shared" si="70"/>
        <v>0</v>
      </c>
      <c r="X1436" s="7"/>
    </row>
    <row r="1437" spans="1:24" ht="13.8" x14ac:dyDescent="0.3">
      <c r="A1437" s="46">
        <v>51608842</v>
      </c>
      <c r="B1437" s="47" t="s">
        <v>30</v>
      </c>
      <c r="C1437" s="47" t="s">
        <v>36</v>
      </c>
      <c r="D1437" s="47" t="s">
        <v>516</v>
      </c>
      <c r="E1437" s="47" t="s">
        <v>70</v>
      </c>
      <c r="F1437" s="47" t="s">
        <v>48</v>
      </c>
      <c r="G1437" s="47" t="s">
        <v>49</v>
      </c>
      <c r="H1437" s="46">
        <v>51608842</v>
      </c>
      <c r="I1437" s="48">
        <v>38412</v>
      </c>
      <c r="J1437" s="47" t="s">
        <v>638</v>
      </c>
      <c r="K1437" s="46">
        <v>0</v>
      </c>
      <c r="L1437" s="50">
        <v>0</v>
      </c>
      <c r="M1437" s="50">
        <v>0</v>
      </c>
      <c r="N1437" s="50">
        <v>0</v>
      </c>
      <c r="O1437" s="14">
        <v>3.4000000000000002E-2</v>
      </c>
      <c r="P1437" s="55">
        <f t="shared" si="68"/>
        <v>0</v>
      </c>
      <c r="Q1437" s="15">
        <f t="shared" si="69"/>
        <v>0</v>
      </c>
      <c r="R1437" s="15">
        <f t="shared" si="70"/>
        <v>0</v>
      </c>
      <c r="X1437" s="7"/>
    </row>
    <row r="1438" spans="1:24" ht="13.8" x14ac:dyDescent="0.3">
      <c r="A1438" s="46">
        <v>53451898</v>
      </c>
      <c r="B1438" s="47" t="s">
        <v>30</v>
      </c>
      <c r="C1438" s="47" t="s">
        <v>36</v>
      </c>
      <c r="D1438" s="47" t="s">
        <v>516</v>
      </c>
      <c r="E1438" s="47" t="s">
        <v>70</v>
      </c>
      <c r="F1438" s="47" t="s">
        <v>48</v>
      </c>
      <c r="G1438" s="47" t="s">
        <v>49</v>
      </c>
      <c r="H1438" s="46">
        <v>53451898</v>
      </c>
      <c r="I1438" s="48">
        <v>38473</v>
      </c>
      <c r="J1438" s="47" t="s">
        <v>638</v>
      </c>
      <c r="K1438" s="46">
        <v>0</v>
      </c>
      <c r="L1438" s="50">
        <v>0</v>
      </c>
      <c r="M1438" s="50">
        <v>0</v>
      </c>
      <c r="N1438" s="50">
        <v>0</v>
      </c>
      <c r="O1438" s="14">
        <v>3.4000000000000002E-2</v>
      </c>
      <c r="P1438" s="55">
        <f t="shared" si="68"/>
        <v>0</v>
      </c>
      <c r="Q1438" s="15">
        <f t="shared" si="69"/>
        <v>0</v>
      </c>
      <c r="R1438" s="15">
        <f t="shared" si="70"/>
        <v>0</v>
      </c>
      <c r="X1438" s="7"/>
    </row>
    <row r="1439" spans="1:24" ht="13.8" x14ac:dyDescent="0.3">
      <c r="A1439" s="46">
        <v>53454048</v>
      </c>
      <c r="B1439" s="47" t="s">
        <v>30</v>
      </c>
      <c r="C1439" s="47" t="s">
        <v>36</v>
      </c>
      <c r="D1439" s="47" t="s">
        <v>516</v>
      </c>
      <c r="E1439" s="47" t="s">
        <v>70</v>
      </c>
      <c r="F1439" s="47" t="s">
        <v>48</v>
      </c>
      <c r="G1439" s="47" t="s">
        <v>49</v>
      </c>
      <c r="H1439" s="46">
        <v>53454048</v>
      </c>
      <c r="I1439" s="48">
        <v>38473</v>
      </c>
      <c r="J1439" s="47" t="s">
        <v>638</v>
      </c>
      <c r="K1439" s="46">
        <v>0</v>
      </c>
      <c r="L1439" s="50">
        <v>0</v>
      </c>
      <c r="M1439" s="50">
        <v>0</v>
      </c>
      <c r="N1439" s="50">
        <v>0</v>
      </c>
      <c r="O1439" s="14">
        <v>3.4000000000000002E-2</v>
      </c>
      <c r="P1439" s="55">
        <f t="shared" si="68"/>
        <v>0</v>
      </c>
      <c r="Q1439" s="15">
        <f t="shared" si="69"/>
        <v>0</v>
      </c>
      <c r="R1439" s="15">
        <f t="shared" si="70"/>
        <v>0</v>
      </c>
      <c r="X1439" s="7"/>
    </row>
    <row r="1440" spans="1:24" ht="13.8" x14ac:dyDescent="0.3">
      <c r="A1440" s="46">
        <v>55341958</v>
      </c>
      <c r="B1440" s="47" t="s">
        <v>30</v>
      </c>
      <c r="C1440" s="47" t="s">
        <v>36</v>
      </c>
      <c r="D1440" s="47" t="s">
        <v>516</v>
      </c>
      <c r="E1440" s="47" t="s">
        <v>70</v>
      </c>
      <c r="F1440" s="47" t="s">
        <v>48</v>
      </c>
      <c r="G1440" s="47" t="s">
        <v>49</v>
      </c>
      <c r="H1440" s="46">
        <v>55341958</v>
      </c>
      <c r="I1440" s="48">
        <v>38534</v>
      </c>
      <c r="J1440" s="47" t="s">
        <v>638</v>
      </c>
      <c r="K1440" s="46">
        <v>0</v>
      </c>
      <c r="L1440" s="50">
        <v>0</v>
      </c>
      <c r="M1440" s="50">
        <v>0</v>
      </c>
      <c r="N1440" s="50">
        <v>0</v>
      </c>
      <c r="O1440" s="14">
        <v>3.4000000000000002E-2</v>
      </c>
      <c r="P1440" s="55">
        <f t="shared" si="68"/>
        <v>0</v>
      </c>
      <c r="Q1440" s="15">
        <f t="shared" si="69"/>
        <v>0</v>
      </c>
      <c r="R1440" s="15">
        <f t="shared" si="70"/>
        <v>0</v>
      </c>
      <c r="X1440" s="7"/>
    </row>
    <row r="1441" spans="1:24" ht="13.8" x14ac:dyDescent="0.3">
      <c r="A1441" s="46">
        <v>58033026</v>
      </c>
      <c r="B1441" s="47" t="s">
        <v>30</v>
      </c>
      <c r="C1441" s="47" t="s">
        <v>36</v>
      </c>
      <c r="D1441" s="47" t="s">
        <v>516</v>
      </c>
      <c r="E1441" s="47" t="s">
        <v>70</v>
      </c>
      <c r="F1441" s="47" t="s">
        <v>48</v>
      </c>
      <c r="G1441" s="47" t="s">
        <v>49</v>
      </c>
      <c r="H1441" s="46">
        <v>58033026</v>
      </c>
      <c r="I1441" s="48">
        <v>38657</v>
      </c>
      <c r="J1441" s="47" t="s">
        <v>638</v>
      </c>
      <c r="K1441" s="46">
        <v>0</v>
      </c>
      <c r="L1441" s="50">
        <v>0</v>
      </c>
      <c r="M1441" s="50">
        <v>0</v>
      </c>
      <c r="N1441" s="50">
        <v>0</v>
      </c>
      <c r="O1441" s="14">
        <v>3.4000000000000002E-2</v>
      </c>
      <c r="P1441" s="55">
        <f t="shared" si="68"/>
        <v>0</v>
      </c>
      <c r="Q1441" s="15">
        <f t="shared" si="69"/>
        <v>0</v>
      </c>
      <c r="R1441" s="15">
        <f t="shared" si="70"/>
        <v>0</v>
      </c>
      <c r="X1441" s="7"/>
    </row>
    <row r="1442" spans="1:24" ht="13.8" x14ac:dyDescent="0.3">
      <c r="A1442" s="46">
        <v>58738572</v>
      </c>
      <c r="B1442" s="47" t="s">
        <v>30</v>
      </c>
      <c r="C1442" s="47" t="s">
        <v>36</v>
      </c>
      <c r="D1442" s="47" t="s">
        <v>516</v>
      </c>
      <c r="E1442" s="47" t="s">
        <v>70</v>
      </c>
      <c r="F1442" s="47" t="s">
        <v>48</v>
      </c>
      <c r="G1442" s="47" t="s">
        <v>49</v>
      </c>
      <c r="H1442" s="46">
        <v>58738572</v>
      </c>
      <c r="I1442" s="48">
        <v>38687</v>
      </c>
      <c r="J1442" s="47" t="s">
        <v>638</v>
      </c>
      <c r="K1442" s="46">
        <v>0</v>
      </c>
      <c r="L1442" s="50">
        <v>0</v>
      </c>
      <c r="M1442" s="50">
        <v>0</v>
      </c>
      <c r="N1442" s="50">
        <v>0</v>
      </c>
      <c r="O1442" s="14">
        <v>3.4000000000000002E-2</v>
      </c>
      <c r="P1442" s="55">
        <f t="shared" si="68"/>
        <v>0</v>
      </c>
      <c r="Q1442" s="15">
        <f t="shared" si="69"/>
        <v>0</v>
      </c>
      <c r="R1442" s="15">
        <f t="shared" si="70"/>
        <v>0</v>
      </c>
      <c r="X1442" s="7"/>
    </row>
    <row r="1443" spans="1:24" ht="13.8" x14ac:dyDescent="0.3">
      <c r="A1443" s="46">
        <v>58747357</v>
      </c>
      <c r="B1443" s="47" t="s">
        <v>30</v>
      </c>
      <c r="C1443" s="47" t="s">
        <v>36</v>
      </c>
      <c r="D1443" s="47" t="s">
        <v>516</v>
      </c>
      <c r="E1443" s="47" t="s">
        <v>70</v>
      </c>
      <c r="F1443" s="47" t="s">
        <v>48</v>
      </c>
      <c r="G1443" s="47" t="s">
        <v>49</v>
      </c>
      <c r="H1443" s="46">
        <v>58747357</v>
      </c>
      <c r="I1443" s="48">
        <v>38687</v>
      </c>
      <c r="J1443" s="47" t="s">
        <v>638</v>
      </c>
      <c r="K1443" s="46">
        <v>0</v>
      </c>
      <c r="L1443" s="50">
        <v>0</v>
      </c>
      <c r="M1443" s="50">
        <v>0</v>
      </c>
      <c r="N1443" s="50">
        <v>0</v>
      </c>
      <c r="O1443" s="14">
        <v>3.4000000000000002E-2</v>
      </c>
      <c r="P1443" s="55">
        <f t="shared" si="68"/>
        <v>0</v>
      </c>
      <c r="Q1443" s="15">
        <f t="shared" si="69"/>
        <v>0</v>
      </c>
      <c r="R1443" s="15">
        <f t="shared" si="70"/>
        <v>0</v>
      </c>
      <c r="X1443" s="7"/>
    </row>
    <row r="1444" spans="1:24" ht="13.8" x14ac:dyDescent="0.3">
      <c r="A1444" s="46">
        <v>60323021</v>
      </c>
      <c r="B1444" s="47" t="s">
        <v>30</v>
      </c>
      <c r="C1444" s="47" t="s">
        <v>36</v>
      </c>
      <c r="D1444" s="47" t="s">
        <v>516</v>
      </c>
      <c r="E1444" s="47" t="s">
        <v>70</v>
      </c>
      <c r="F1444" s="47" t="s">
        <v>48</v>
      </c>
      <c r="G1444" s="47" t="s">
        <v>49</v>
      </c>
      <c r="H1444" s="46">
        <v>60323021</v>
      </c>
      <c r="I1444" s="48">
        <v>38687</v>
      </c>
      <c r="J1444" s="47" t="s">
        <v>638</v>
      </c>
      <c r="K1444" s="46">
        <v>0</v>
      </c>
      <c r="L1444" s="50">
        <v>0</v>
      </c>
      <c r="M1444" s="50">
        <v>0</v>
      </c>
      <c r="N1444" s="50">
        <v>0</v>
      </c>
      <c r="O1444" s="14">
        <v>3.4000000000000002E-2</v>
      </c>
      <c r="P1444" s="55">
        <f t="shared" si="68"/>
        <v>0</v>
      </c>
      <c r="Q1444" s="15">
        <f t="shared" si="69"/>
        <v>0</v>
      </c>
      <c r="R1444" s="15">
        <f t="shared" si="70"/>
        <v>0</v>
      </c>
      <c r="X1444" s="7"/>
    </row>
    <row r="1445" spans="1:24" ht="13.8" x14ac:dyDescent="0.3">
      <c r="A1445" s="46">
        <v>60342543</v>
      </c>
      <c r="B1445" s="47" t="s">
        <v>30</v>
      </c>
      <c r="C1445" s="47" t="s">
        <v>36</v>
      </c>
      <c r="D1445" s="47" t="s">
        <v>516</v>
      </c>
      <c r="E1445" s="47" t="s">
        <v>70</v>
      </c>
      <c r="F1445" s="47" t="s">
        <v>48</v>
      </c>
      <c r="G1445" s="47" t="s">
        <v>49</v>
      </c>
      <c r="H1445" s="46">
        <v>60342543</v>
      </c>
      <c r="I1445" s="48">
        <v>38687</v>
      </c>
      <c r="J1445" s="47" t="s">
        <v>638</v>
      </c>
      <c r="K1445" s="46">
        <v>0</v>
      </c>
      <c r="L1445" s="50">
        <v>0</v>
      </c>
      <c r="M1445" s="50">
        <v>0</v>
      </c>
      <c r="N1445" s="50">
        <v>0</v>
      </c>
      <c r="O1445" s="14">
        <v>3.4000000000000002E-2</v>
      </c>
      <c r="P1445" s="55">
        <f t="shared" si="68"/>
        <v>0</v>
      </c>
      <c r="Q1445" s="15">
        <f t="shared" si="69"/>
        <v>0</v>
      </c>
      <c r="R1445" s="15">
        <f t="shared" si="70"/>
        <v>0</v>
      </c>
      <c r="X1445" s="7"/>
    </row>
    <row r="1446" spans="1:24" ht="13.8" x14ac:dyDescent="0.3">
      <c r="A1446" s="46">
        <v>61589980</v>
      </c>
      <c r="B1446" s="47" t="s">
        <v>30</v>
      </c>
      <c r="C1446" s="47" t="s">
        <v>36</v>
      </c>
      <c r="D1446" s="47" t="s">
        <v>516</v>
      </c>
      <c r="E1446" s="47" t="s">
        <v>70</v>
      </c>
      <c r="F1446" s="47" t="s">
        <v>48</v>
      </c>
      <c r="G1446" s="47" t="s">
        <v>49</v>
      </c>
      <c r="H1446" s="46">
        <v>61589980</v>
      </c>
      <c r="I1446" s="48">
        <v>38687</v>
      </c>
      <c r="J1446" s="47" t="s">
        <v>638</v>
      </c>
      <c r="K1446" s="46">
        <v>0</v>
      </c>
      <c r="L1446" s="50">
        <v>0</v>
      </c>
      <c r="M1446" s="50">
        <v>0</v>
      </c>
      <c r="N1446" s="50">
        <v>0</v>
      </c>
      <c r="O1446" s="14">
        <v>3.4000000000000002E-2</v>
      </c>
      <c r="P1446" s="55">
        <f t="shared" si="68"/>
        <v>0</v>
      </c>
      <c r="Q1446" s="15">
        <f t="shared" si="69"/>
        <v>0</v>
      </c>
      <c r="R1446" s="15">
        <f t="shared" si="70"/>
        <v>0</v>
      </c>
      <c r="X1446" s="7"/>
    </row>
    <row r="1447" spans="1:24" ht="13.8" x14ac:dyDescent="0.3">
      <c r="A1447" s="46">
        <v>62555870</v>
      </c>
      <c r="B1447" s="47" t="s">
        <v>30</v>
      </c>
      <c r="C1447" s="47" t="s">
        <v>36</v>
      </c>
      <c r="D1447" s="47" t="s">
        <v>516</v>
      </c>
      <c r="E1447" s="47" t="s">
        <v>70</v>
      </c>
      <c r="F1447" s="47" t="s">
        <v>48</v>
      </c>
      <c r="G1447" s="47" t="s">
        <v>49</v>
      </c>
      <c r="H1447" s="46">
        <v>62555870</v>
      </c>
      <c r="I1447" s="48">
        <v>38808</v>
      </c>
      <c r="J1447" s="47" t="s">
        <v>638</v>
      </c>
      <c r="K1447" s="46">
        <v>0</v>
      </c>
      <c r="L1447" s="50">
        <v>0</v>
      </c>
      <c r="M1447" s="50">
        <v>0</v>
      </c>
      <c r="N1447" s="50">
        <v>0</v>
      </c>
      <c r="O1447" s="14">
        <v>3.4000000000000002E-2</v>
      </c>
      <c r="P1447" s="55">
        <f t="shared" si="68"/>
        <v>0</v>
      </c>
      <c r="Q1447" s="15">
        <f t="shared" si="69"/>
        <v>0</v>
      </c>
      <c r="R1447" s="15">
        <f t="shared" si="70"/>
        <v>0</v>
      </c>
      <c r="X1447" s="7"/>
    </row>
    <row r="1448" spans="1:24" ht="13.8" x14ac:dyDescent="0.3">
      <c r="A1448" s="46">
        <v>63325571</v>
      </c>
      <c r="B1448" s="47" t="s">
        <v>30</v>
      </c>
      <c r="C1448" s="47" t="s">
        <v>36</v>
      </c>
      <c r="D1448" s="47" t="s">
        <v>516</v>
      </c>
      <c r="E1448" s="47" t="s">
        <v>70</v>
      </c>
      <c r="F1448" s="47" t="s">
        <v>48</v>
      </c>
      <c r="G1448" s="47" t="s">
        <v>49</v>
      </c>
      <c r="H1448" s="46">
        <v>63325571</v>
      </c>
      <c r="I1448" s="48">
        <v>38838</v>
      </c>
      <c r="J1448" s="47" t="s">
        <v>638</v>
      </c>
      <c r="K1448" s="46">
        <v>0</v>
      </c>
      <c r="L1448" s="50">
        <v>0</v>
      </c>
      <c r="M1448" s="50">
        <v>0</v>
      </c>
      <c r="N1448" s="50">
        <v>0</v>
      </c>
      <c r="O1448" s="14">
        <v>3.4000000000000002E-2</v>
      </c>
      <c r="P1448" s="55">
        <f t="shared" si="68"/>
        <v>0</v>
      </c>
      <c r="Q1448" s="15">
        <f t="shared" si="69"/>
        <v>0</v>
      </c>
      <c r="R1448" s="15">
        <f t="shared" si="70"/>
        <v>0</v>
      </c>
      <c r="X1448" s="7"/>
    </row>
    <row r="1449" spans="1:24" ht="13.8" x14ac:dyDescent="0.3">
      <c r="A1449" s="46">
        <v>63326276</v>
      </c>
      <c r="B1449" s="47" t="s">
        <v>30</v>
      </c>
      <c r="C1449" s="47" t="s">
        <v>36</v>
      </c>
      <c r="D1449" s="47" t="s">
        <v>516</v>
      </c>
      <c r="E1449" s="47" t="s">
        <v>70</v>
      </c>
      <c r="F1449" s="47" t="s">
        <v>48</v>
      </c>
      <c r="G1449" s="47" t="s">
        <v>49</v>
      </c>
      <c r="H1449" s="46">
        <v>63326276</v>
      </c>
      <c r="I1449" s="48">
        <v>38838</v>
      </c>
      <c r="J1449" s="47" t="s">
        <v>638</v>
      </c>
      <c r="K1449" s="46">
        <v>0</v>
      </c>
      <c r="L1449" s="50">
        <v>0</v>
      </c>
      <c r="M1449" s="50">
        <v>0</v>
      </c>
      <c r="N1449" s="50">
        <v>0</v>
      </c>
      <c r="O1449" s="14">
        <v>3.4000000000000002E-2</v>
      </c>
      <c r="P1449" s="55">
        <f t="shared" si="68"/>
        <v>0</v>
      </c>
      <c r="Q1449" s="15">
        <f t="shared" si="69"/>
        <v>0</v>
      </c>
      <c r="R1449" s="15">
        <f t="shared" si="70"/>
        <v>0</v>
      </c>
      <c r="X1449" s="7"/>
    </row>
    <row r="1450" spans="1:24" ht="13.8" x14ac:dyDescent="0.3">
      <c r="A1450" s="46">
        <v>63385686</v>
      </c>
      <c r="B1450" s="47" t="s">
        <v>30</v>
      </c>
      <c r="C1450" s="47" t="s">
        <v>36</v>
      </c>
      <c r="D1450" s="47" t="s">
        <v>516</v>
      </c>
      <c r="E1450" s="47" t="s">
        <v>70</v>
      </c>
      <c r="F1450" s="47" t="s">
        <v>48</v>
      </c>
      <c r="G1450" s="47" t="s">
        <v>49</v>
      </c>
      <c r="H1450" s="46">
        <v>63385686</v>
      </c>
      <c r="I1450" s="48">
        <v>38838</v>
      </c>
      <c r="J1450" s="47" t="s">
        <v>638</v>
      </c>
      <c r="K1450" s="46">
        <v>0</v>
      </c>
      <c r="L1450" s="50">
        <v>0</v>
      </c>
      <c r="M1450" s="50">
        <v>0</v>
      </c>
      <c r="N1450" s="50">
        <v>0</v>
      </c>
      <c r="O1450" s="14">
        <v>3.4000000000000002E-2</v>
      </c>
      <c r="P1450" s="55">
        <f t="shared" si="68"/>
        <v>0</v>
      </c>
      <c r="Q1450" s="15">
        <f t="shared" si="69"/>
        <v>0</v>
      </c>
      <c r="R1450" s="15">
        <f t="shared" si="70"/>
        <v>0</v>
      </c>
      <c r="X1450" s="7"/>
    </row>
    <row r="1451" spans="1:24" ht="13.8" x14ac:dyDescent="0.3">
      <c r="A1451" s="46">
        <v>64333237</v>
      </c>
      <c r="B1451" s="47" t="s">
        <v>30</v>
      </c>
      <c r="C1451" s="47" t="s">
        <v>36</v>
      </c>
      <c r="D1451" s="47" t="s">
        <v>516</v>
      </c>
      <c r="E1451" s="47" t="s">
        <v>70</v>
      </c>
      <c r="F1451" s="47" t="s">
        <v>48</v>
      </c>
      <c r="G1451" s="47" t="s">
        <v>49</v>
      </c>
      <c r="H1451" s="46">
        <v>64333237</v>
      </c>
      <c r="I1451" s="48">
        <v>38869</v>
      </c>
      <c r="J1451" s="47" t="s">
        <v>638</v>
      </c>
      <c r="K1451" s="46">
        <v>0</v>
      </c>
      <c r="L1451" s="50">
        <v>0</v>
      </c>
      <c r="M1451" s="50">
        <v>0</v>
      </c>
      <c r="N1451" s="50">
        <v>0</v>
      </c>
      <c r="O1451" s="14">
        <v>3.4000000000000002E-2</v>
      </c>
      <c r="P1451" s="55">
        <f t="shared" si="68"/>
        <v>0</v>
      </c>
      <c r="Q1451" s="15">
        <f t="shared" si="69"/>
        <v>0</v>
      </c>
      <c r="R1451" s="15">
        <f t="shared" si="70"/>
        <v>0</v>
      </c>
      <c r="X1451" s="7"/>
    </row>
    <row r="1452" spans="1:24" ht="13.8" x14ac:dyDescent="0.3">
      <c r="A1452" s="46">
        <v>64377861</v>
      </c>
      <c r="B1452" s="47" t="s">
        <v>30</v>
      </c>
      <c r="C1452" s="47" t="s">
        <v>36</v>
      </c>
      <c r="D1452" s="47" t="s">
        <v>516</v>
      </c>
      <c r="E1452" s="47" t="s">
        <v>70</v>
      </c>
      <c r="F1452" s="47" t="s">
        <v>48</v>
      </c>
      <c r="G1452" s="47" t="s">
        <v>49</v>
      </c>
      <c r="H1452" s="46">
        <v>64377861</v>
      </c>
      <c r="I1452" s="48">
        <v>38869</v>
      </c>
      <c r="J1452" s="47" t="s">
        <v>638</v>
      </c>
      <c r="K1452" s="46">
        <v>0</v>
      </c>
      <c r="L1452" s="50">
        <v>0</v>
      </c>
      <c r="M1452" s="50">
        <v>0</v>
      </c>
      <c r="N1452" s="50">
        <v>0</v>
      </c>
      <c r="O1452" s="14">
        <v>3.4000000000000002E-2</v>
      </c>
      <c r="P1452" s="55">
        <f t="shared" si="68"/>
        <v>0</v>
      </c>
      <c r="Q1452" s="15">
        <f t="shared" si="69"/>
        <v>0</v>
      </c>
      <c r="R1452" s="15">
        <f t="shared" si="70"/>
        <v>0</v>
      </c>
      <c r="X1452" s="7"/>
    </row>
    <row r="1453" spans="1:24" ht="13.8" x14ac:dyDescent="0.3">
      <c r="A1453" s="46">
        <v>65255922</v>
      </c>
      <c r="B1453" s="47" t="s">
        <v>30</v>
      </c>
      <c r="C1453" s="47" t="s">
        <v>36</v>
      </c>
      <c r="D1453" s="47" t="s">
        <v>516</v>
      </c>
      <c r="E1453" s="47" t="s">
        <v>70</v>
      </c>
      <c r="F1453" s="47" t="s">
        <v>48</v>
      </c>
      <c r="G1453" s="47" t="s">
        <v>49</v>
      </c>
      <c r="H1453" s="46">
        <v>65255922</v>
      </c>
      <c r="I1453" s="48">
        <v>38899</v>
      </c>
      <c r="J1453" s="47" t="s">
        <v>638</v>
      </c>
      <c r="K1453" s="46">
        <v>0</v>
      </c>
      <c r="L1453" s="50">
        <v>0</v>
      </c>
      <c r="M1453" s="50">
        <v>0</v>
      </c>
      <c r="N1453" s="50">
        <v>0</v>
      </c>
      <c r="O1453" s="14">
        <v>3.4000000000000002E-2</v>
      </c>
      <c r="P1453" s="55">
        <f t="shared" si="68"/>
        <v>0</v>
      </c>
      <c r="Q1453" s="15">
        <f t="shared" si="69"/>
        <v>0</v>
      </c>
      <c r="R1453" s="15">
        <f t="shared" si="70"/>
        <v>0</v>
      </c>
      <c r="X1453" s="7"/>
    </row>
    <row r="1454" spans="1:24" ht="13.8" x14ac:dyDescent="0.3">
      <c r="A1454" s="46">
        <v>66398182</v>
      </c>
      <c r="B1454" s="47" t="s">
        <v>30</v>
      </c>
      <c r="C1454" s="47" t="s">
        <v>36</v>
      </c>
      <c r="D1454" s="47" t="s">
        <v>516</v>
      </c>
      <c r="E1454" s="47" t="s">
        <v>70</v>
      </c>
      <c r="F1454" s="47" t="s">
        <v>48</v>
      </c>
      <c r="G1454" s="47" t="s">
        <v>49</v>
      </c>
      <c r="H1454" s="46">
        <v>66398182</v>
      </c>
      <c r="I1454" s="48">
        <v>38930</v>
      </c>
      <c r="J1454" s="47" t="s">
        <v>638</v>
      </c>
      <c r="K1454" s="46">
        <v>0</v>
      </c>
      <c r="L1454" s="50">
        <v>0</v>
      </c>
      <c r="M1454" s="50">
        <v>0</v>
      </c>
      <c r="N1454" s="50">
        <v>0</v>
      </c>
      <c r="O1454" s="14">
        <v>3.4000000000000002E-2</v>
      </c>
      <c r="P1454" s="55">
        <f t="shared" si="68"/>
        <v>0</v>
      </c>
      <c r="Q1454" s="15">
        <f t="shared" si="69"/>
        <v>0</v>
      </c>
      <c r="R1454" s="15">
        <f t="shared" si="70"/>
        <v>0</v>
      </c>
      <c r="X1454" s="7"/>
    </row>
    <row r="1455" spans="1:24" ht="13.8" x14ac:dyDescent="0.3">
      <c r="A1455" s="46">
        <v>66404637</v>
      </c>
      <c r="B1455" s="47" t="s">
        <v>30</v>
      </c>
      <c r="C1455" s="47" t="s">
        <v>36</v>
      </c>
      <c r="D1455" s="47" t="s">
        <v>516</v>
      </c>
      <c r="E1455" s="47" t="s">
        <v>70</v>
      </c>
      <c r="F1455" s="47" t="s">
        <v>48</v>
      </c>
      <c r="G1455" s="47" t="s">
        <v>49</v>
      </c>
      <c r="H1455" s="46">
        <v>66404637</v>
      </c>
      <c r="I1455" s="48">
        <v>38930</v>
      </c>
      <c r="J1455" s="47" t="s">
        <v>638</v>
      </c>
      <c r="K1455" s="46">
        <v>0</v>
      </c>
      <c r="L1455" s="50">
        <v>0</v>
      </c>
      <c r="M1455" s="50">
        <v>0</v>
      </c>
      <c r="N1455" s="50">
        <v>0</v>
      </c>
      <c r="O1455" s="14">
        <v>3.4000000000000002E-2</v>
      </c>
      <c r="P1455" s="55">
        <f t="shared" si="68"/>
        <v>0</v>
      </c>
      <c r="Q1455" s="15">
        <f t="shared" si="69"/>
        <v>0</v>
      </c>
      <c r="R1455" s="15">
        <f t="shared" si="70"/>
        <v>0</v>
      </c>
      <c r="X1455" s="7"/>
    </row>
    <row r="1456" spans="1:24" ht="13.8" x14ac:dyDescent="0.3">
      <c r="A1456" s="46">
        <v>67245589</v>
      </c>
      <c r="B1456" s="47" t="s">
        <v>30</v>
      </c>
      <c r="C1456" s="47" t="s">
        <v>36</v>
      </c>
      <c r="D1456" s="47" t="s">
        <v>516</v>
      </c>
      <c r="E1456" s="47" t="s">
        <v>70</v>
      </c>
      <c r="F1456" s="47" t="s">
        <v>48</v>
      </c>
      <c r="G1456" s="47" t="s">
        <v>49</v>
      </c>
      <c r="H1456" s="46">
        <v>67245589</v>
      </c>
      <c r="I1456" s="48">
        <v>38961</v>
      </c>
      <c r="J1456" s="47" t="s">
        <v>638</v>
      </c>
      <c r="K1456" s="46">
        <v>0</v>
      </c>
      <c r="L1456" s="50">
        <v>0</v>
      </c>
      <c r="M1456" s="50">
        <v>0</v>
      </c>
      <c r="N1456" s="50">
        <v>0</v>
      </c>
      <c r="O1456" s="14">
        <v>3.4000000000000002E-2</v>
      </c>
      <c r="P1456" s="55">
        <f t="shared" si="68"/>
        <v>0</v>
      </c>
      <c r="Q1456" s="15">
        <f t="shared" si="69"/>
        <v>0</v>
      </c>
      <c r="R1456" s="15">
        <f t="shared" si="70"/>
        <v>0</v>
      </c>
      <c r="X1456" s="7"/>
    </row>
    <row r="1457" spans="1:24" ht="13.8" x14ac:dyDescent="0.3">
      <c r="A1457" s="46">
        <v>68399819</v>
      </c>
      <c r="B1457" s="47" t="s">
        <v>30</v>
      </c>
      <c r="C1457" s="47" t="s">
        <v>36</v>
      </c>
      <c r="D1457" s="47" t="s">
        <v>516</v>
      </c>
      <c r="E1457" s="47" t="s">
        <v>70</v>
      </c>
      <c r="F1457" s="47" t="s">
        <v>48</v>
      </c>
      <c r="G1457" s="47" t="s">
        <v>49</v>
      </c>
      <c r="H1457" s="46">
        <v>68399819</v>
      </c>
      <c r="I1457" s="48">
        <v>38961</v>
      </c>
      <c r="J1457" s="47" t="s">
        <v>638</v>
      </c>
      <c r="K1457" s="46">
        <v>0</v>
      </c>
      <c r="L1457" s="50">
        <v>0</v>
      </c>
      <c r="M1457" s="50">
        <v>0</v>
      </c>
      <c r="N1457" s="50">
        <v>0</v>
      </c>
      <c r="O1457" s="14">
        <v>3.4000000000000002E-2</v>
      </c>
      <c r="P1457" s="55">
        <f t="shared" si="68"/>
        <v>0</v>
      </c>
      <c r="Q1457" s="15">
        <f t="shared" si="69"/>
        <v>0</v>
      </c>
      <c r="R1457" s="15">
        <f t="shared" si="70"/>
        <v>0</v>
      </c>
      <c r="X1457" s="7"/>
    </row>
    <row r="1458" spans="1:24" ht="13.8" x14ac:dyDescent="0.3">
      <c r="A1458" s="46">
        <v>73096120</v>
      </c>
      <c r="B1458" s="47" t="s">
        <v>30</v>
      </c>
      <c r="C1458" s="47" t="s">
        <v>36</v>
      </c>
      <c r="D1458" s="47" t="s">
        <v>516</v>
      </c>
      <c r="E1458" s="47" t="s">
        <v>70</v>
      </c>
      <c r="F1458" s="47" t="s">
        <v>48</v>
      </c>
      <c r="G1458" s="47" t="s">
        <v>49</v>
      </c>
      <c r="H1458" s="46">
        <v>73096120</v>
      </c>
      <c r="I1458" s="48">
        <v>39114</v>
      </c>
      <c r="J1458" s="47" t="s">
        <v>638</v>
      </c>
      <c r="K1458" s="46">
        <v>0</v>
      </c>
      <c r="L1458" s="50">
        <v>0</v>
      </c>
      <c r="M1458" s="50">
        <v>0</v>
      </c>
      <c r="N1458" s="50">
        <v>0</v>
      </c>
      <c r="O1458" s="14">
        <v>3.4000000000000002E-2</v>
      </c>
      <c r="P1458" s="55">
        <f t="shared" si="68"/>
        <v>0</v>
      </c>
      <c r="Q1458" s="15">
        <f t="shared" si="69"/>
        <v>0</v>
      </c>
      <c r="R1458" s="15">
        <f t="shared" si="70"/>
        <v>0</v>
      </c>
      <c r="X1458" s="7"/>
    </row>
    <row r="1459" spans="1:24" ht="13.8" x14ac:dyDescent="0.3">
      <c r="A1459" s="46">
        <v>75846807</v>
      </c>
      <c r="B1459" s="47" t="s">
        <v>30</v>
      </c>
      <c r="C1459" s="47" t="s">
        <v>36</v>
      </c>
      <c r="D1459" s="47" t="s">
        <v>516</v>
      </c>
      <c r="E1459" s="47" t="s">
        <v>70</v>
      </c>
      <c r="F1459" s="47" t="s">
        <v>48</v>
      </c>
      <c r="G1459" s="47" t="s">
        <v>49</v>
      </c>
      <c r="H1459" s="46">
        <v>75846807</v>
      </c>
      <c r="I1459" s="48">
        <v>39234</v>
      </c>
      <c r="J1459" s="47" t="s">
        <v>638</v>
      </c>
      <c r="K1459" s="46">
        <v>0</v>
      </c>
      <c r="L1459" s="50">
        <v>0</v>
      </c>
      <c r="M1459" s="50">
        <v>0</v>
      </c>
      <c r="N1459" s="50">
        <v>0</v>
      </c>
      <c r="O1459" s="14">
        <v>3.4000000000000002E-2</v>
      </c>
      <c r="P1459" s="55">
        <f t="shared" si="68"/>
        <v>0</v>
      </c>
      <c r="Q1459" s="15">
        <f t="shared" si="69"/>
        <v>0</v>
      </c>
      <c r="R1459" s="15">
        <f t="shared" si="70"/>
        <v>0</v>
      </c>
      <c r="X1459" s="7"/>
    </row>
    <row r="1460" spans="1:24" ht="13.8" x14ac:dyDescent="0.3">
      <c r="A1460" s="46">
        <v>77080254</v>
      </c>
      <c r="B1460" s="47" t="s">
        <v>30</v>
      </c>
      <c r="C1460" s="47" t="s">
        <v>36</v>
      </c>
      <c r="D1460" s="47" t="s">
        <v>516</v>
      </c>
      <c r="E1460" s="47" t="s">
        <v>70</v>
      </c>
      <c r="F1460" s="47" t="s">
        <v>48</v>
      </c>
      <c r="G1460" s="47" t="s">
        <v>49</v>
      </c>
      <c r="H1460" s="46">
        <v>77080254</v>
      </c>
      <c r="I1460" s="48">
        <v>39264</v>
      </c>
      <c r="J1460" s="47" t="s">
        <v>638</v>
      </c>
      <c r="K1460" s="46">
        <v>0</v>
      </c>
      <c r="L1460" s="50">
        <v>0</v>
      </c>
      <c r="M1460" s="50">
        <v>0</v>
      </c>
      <c r="N1460" s="50">
        <v>0</v>
      </c>
      <c r="O1460" s="14">
        <v>3.4000000000000002E-2</v>
      </c>
      <c r="P1460" s="55">
        <f t="shared" si="68"/>
        <v>0</v>
      </c>
      <c r="Q1460" s="15">
        <f t="shared" si="69"/>
        <v>0</v>
      </c>
      <c r="R1460" s="15">
        <f t="shared" si="70"/>
        <v>0</v>
      </c>
      <c r="X1460" s="7"/>
    </row>
    <row r="1461" spans="1:24" ht="13.8" x14ac:dyDescent="0.3">
      <c r="A1461" s="46">
        <v>77119362</v>
      </c>
      <c r="B1461" s="47" t="s">
        <v>30</v>
      </c>
      <c r="C1461" s="47" t="s">
        <v>36</v>
      </c>
      <c r="D1461" s="47" t="s">
        <v>516</v>
      </c>
      <c r="E1461" s="47" t="s">
        <v>70</v>
      </c>
      <c r="F1461" s="47" t="s">
        <v>48</v>
      </c>
      <c r="G1461" s="47" t="s">
        <v>49</v>
      </c>
      <c r="H1461" s="46">
        <v>77119362</v>
      </c>
      <c r="I1461" s="48">
        <v>39264</v>
      </c>
      <c r="J1461" s="47" t="s">
        <v>638</v>
      </c>
      <c r="K1461" s="46">
        <v>0</v>
      </c>
      <c r="L1461" s="50">
        <v>0</v>
      </c>
      <c r="M1461" s="50">
        <v>0</v>
      </c>
      <c r="N1461" s="50">
        <v>0</v>
      </c>
      <c r="O1461" s="14">
        <v>3.4000000000000002E-2</v>
      </c>
      <c r="P1461" s="55">
        <f t="shared" si="68"/>
        <v>0</v>
      </c>
      <c r="Q1461" s="15">
        <f t="shared" si="69"/>
        <v>0</v>
      </c>
      <c r="R1461" s="15">
        <f t="shared" si="70"/>
        <v>0</v>
      </c>
      <c r="X1461" s="7"/>
    </row>
    <row r="1462" spans="1:24" ht="13.8" x14ac:dyDescent="0.3">
      <c r="A1462" s="46">
        <v>78816028</v>
      </c>
      <c r="B1462" s="47" t="s">
        <v>30</v>
      </c>
      <c r="C1462" s="47" t="s">
        <v>36</v>
      </c>
      <c r="D1462" s="47" t="s">
        <v>516</v>
      </c>
      <c r="E1462" s="47" t="s">
        <v>70</v>
      </c>
      <c r="F1462" s="47" t="s">
        <v>48</v>
      </c>
      <c r="G1462" s="47" t="s">
        <v>49</v>
      </c>
      <c r="H1462" s="46">
        <v>78816028</v>
      </c>
      <c r="I1462" s="48">
        <v>39326</v>
      </c>
      <c r="J1462" s="47" t="s">
        <v>638</v>
      </c>
      <c r="K1462" s="46">
        <v>0</v>
      </c>
      <c r="L1462" s="50">
        <v>0</v>
      </c>
      <c r="M1462" s="50">
        <v>0</v>
      </c>
      <c r="N1462" s="50">
        <v>0</v>
      </c>
      <c r="O1462" s="14">
        <v>3.4000000000000002E-2</v>
      </c>
      <c r="P1462" s="55">
        <f t="shared" si="68"/>
        <v>0</v>
      </c>
      <c r="Q1462" s="15">
        <f t="shared" si="69"/>
        <v>0</v>
      </c>
      <c r="R1462" s="15">
        <f t="shared" si="70"/>
        <v>0</v>
      </c>
      <c r="X1462" s="7"/>
    </row>
    <row r="1463" spans="1:24" ht="13.8" x14ac:dyDescent="0.3">
      <c r="A1463" s="46">
        <v>81183783</v>
      </c>
      <c r="B1463" s="47" t="s">
        <v>30</v>
      </c>
      <c r="C1463" s="47" t="s">
        <v>36</v>
      </c>
      <c r="D1463" s="47" t="s">
        <v>516</v>
      </c>
      <c r="E1463" s="47" t="s">
        <v>70</v>
      </c>
      <c r="F1463" s="47" t="s">
        <v>48</v>
      </c>
      <c r="G1463" s="47" t="s">
        <v>49</v>
      </c>
      <c r="H1463" s="46">
        <v>81183783</v>
      </c>
      <c r="I1463" s="48">
        <v>39417</v>
      </c>
      <c r="J1463" s="47" t="s">
        <v>638</v>
      </c>
      <c r="K1463" s="46">
        <v>0</v>
      </c>
      <c r="L1463" s="50">
        <v>0</v>
      </c>
      <c r="M1463" s="50">
        <v>0</v>
      </c>
      <c r="N1463" s="50">
        <v>0</v>
      </c>
      <c r="O1463" s="14">
        <v>3.4000000000000002E-2</v>
      </c>
      <c r="P1463" s="55">
        <f t="shared" si="68"/>
        <v>0</v>
      </c>
      <c r="Q1463" s="15">
        <f t="shared" si="69"/>
        <v>0</v>
      </c>
      <c r="R1463" s="15">
        <f t="shared" si="70"/>
        <v>0</v>
      </c>
      <c r="X1463" s="7"/>
    </row>
    <row r="1464" spans="1:24" ht="13.8" x14ac:dyDescent="0.3">
      <c r="A1464" s="46">
        <v>84150282</v>
      </c>
      <c r="B1464" s="47" t="s">
        <v>30</v>
      </c>
      <c r="C1464" s="47" t="s">
        <v>36</v>
      </c>
      <c r="D1464" s="47" t="s">
        <v>516</v>
      </c>
      <c r="E1464" s="47" t="s">
        <v>70</v>
      </c>
      <c r="F1464" s="47" t="s">
        <v>48</v>
      </c>
      <c r="G1464" s="47" t="s">
        <v>49</v>
      </c>
      <c r="H1464" s="46">
        <v>84150282</v>
      </c>
      <c r="I1464" s="48">
        <v>39539</v>
      </c>
      <c r="J1464" s="47" t="s">
        <v>638</v>
      </c>
      <c r="K1464" s="46">
        <v>0</v>
      </c>
      <c r="L1464" s="50">
        <v>0</v>
      </c>
      <c r="M1464" s="50">
        <v>0</v>
      </c>
      <c r="N1464" s="50">
        <v>0</v>
      </c>
      <c r="O1464" s="14">
        <v>3.4000000000000002E-2</v>
      </c>
      <c r="P1464" s="55">
        <f t="shared" si="68"/>
        <v>0</v>
      </c>
      <c r="Q1464" s="15">
        <f t="shared" si="69"/>
        <v>0</v>
      </c>
      <c r="R1464" s="15">
        <f t="shared" si="70"/>
        <v>0</v>
      </c>
      <c r="X1464" s="7"/>
    </row>
    <row r="1465" spans="1:24" ht="13.8" x14ac:dyDescent="0.3">
      <c r="A1465" s="46">
        <v>85483177</v>
      </c>
      <c r="B1465" s="47" t="s">
        <v>30</v>
      </c>
      <c r="C1465" s="47" t="s">
        <v>36</v>
      </c>
      <c r="D1465" s="47" t="s">
        <v>516</v>
      </c>
      <c r="E1465" s="47" t="s">
        <v>70</v>
      </c>
      <c r="F1465" s="47" t="s">
        <v>48</v>
      </c>
      <c r="G1465" s="47" t="s">
        <v>49</v>
      </c>
      <c r="H1465" s="46">
        <v>85483177</v>
      </c>
      <c r="I1465" s="48">
        <v>39264</v>
      </c>
      <c r="J1465" s="47" t="s">
        <v>638</v>
      </c>
      <c r="K1465" s="46">
        <v>0</v>
      </c>
      <c r="L1465" s="50">
        <v>0</v>
      </c>
      <c r="M1465" s="50">
        <v>0</v>
      </c>
      <c r="N1465" s="50">
        <v>0</v>
      </c>
      <c r="O1465" s="14">
        <v>3.4000000000000002E-2</v>
      </c>
      <c r="P1465" s="55">
        <f t="shared" si="68"/>
        <v>0</v>
      </c>
      <c r="Q1465" s="15">
        <f t="shared" si="69"/>
        <v>0</v>
      </c>
      <c r="R1465" s="15">
        <f t="shared" si="70"/>
        <v>0</v>
      </c>
      <c r="X1465" s="7"/>
    </row>
    <row r="1466" spans="1:24" ht="13.8" x14ac:dyDescent="0.3">
      <c r="A1466" s="46">
        <v>89481564</v>
      </c>
      <c r="B1466" s="47" t="s">
        <v>30</v>
      </c>
      <c r="C1466" s="47" t="s">
        <v>36</v>
      </c>
      <c r="D1466" s="47" t="s">
        <v>516</v>
      </c>
      <c r="E1466" s="47" t="s">
        <v>70</v>
      </c>
      <c r="F1466" s="47" t="s">
        <v>48</v>
      </c>
      <c r="G1466" s="47" t="s">
        <v>49</v>
      </c>
      <c r="H1466" s="46">
        <v>89481564</v>
      </c>
      <c r="I1466" s="48">
        <v>39783</v>
      </c>
      <c r="J1466" s="47" t="s">
        <v>638</v>
      </c>
      <c r="K1466" s="46">
        <v>0</v>
      </c>
      <c r="L1466" s="50">
        <v>0</v>
      </c>
      <c r="M1466" s="50">
        <v>0</v>
      </c>
      <c r="N1466" s="50">
        <v>0</v>
      </c>
      <c r="O1466" s="14">
        <v>3.4000000000000002E-2</v>
      </c>
      <c r="P1466" s="55">
        <f t="shared" si="68"/>
        <v>0</v>
      </c>
      <c r="Q1466" s="15">
        <f t="shared" si="69"/>
        <v>0</v>
      </c>
      <c r="R1466" s="15">
        <f t="shared" si="70"/>
        <v>0</v>
      </c>
      <c r="X1466" s="7"/>
    </row>
    <row r="1467" spans="1:24" ht="13.8" x14ac:dyDescent="0.3">
      <c r="A1467" s="46">
        <v>90083683</v>
      </c>
      <c r="B1467" s="47" t="s">
        <v>30</v>
      </c>
      <c r="C1467" s="47" t="s">
        <v>36</v>
      </c>
      <c r="D1467" s="47" t="s">
        <v>516</v>
      </c>
      <c r="E1467" s="47" t="s">
        <v>70</v>
      </c>
      <c r="F1467" s="47" t="s">
        <v>48</v>
      </c>
      <c r="G1467" s="47" t="s">
        <v>49</v>
      </c>
      <c r="H1467" s="46">
        <v>90083683</v>
      </c>
      <c r="I1467" s="48">
        <v>39783</v>
      </c>
      <c r="J1467" s="47" t="s">
        <v>638</v>
      </c>
      <c r="K1467" s="46">
        <v>0</v>
      </c>
      <c r="L1467" s="50">
        <v>0</v>
      </c>
      <c r="M1467" s="50">
        <v>0</v>
      </c>
      <c r="N1467" s="50">
        <v>0</v>
      </c>
      <c r="O1467" s="14">
        <v>3.4000000000000002E-2</v>
      </c>
      <c r="P1467" s="55">
        <f t="shared" si="68"/>
        <v>0</v>
      </c>
      <c r="Q1467" s="15">
        <f t="shared" si="69"/>
        <v>0</v>
      </c>
      <c r="R1467" s="15">
        <f t="shared" si="70"/>
        <v>0</v>
      </c>
      <c r="X1467" s="7"/>
    </row>
    <row r="1468" spans="1:24" ht="13.8" x14ac:dyDescent="0.3">
      <c r="A1468" s="46">
        <v>91243744</v>
      </c>
      <c r="B1468" s="47" t="s">
        <v>30</v>
      </c>
      <c r="C1468" s="47" t="s">
        <v>36</v>
      </c>
      <c r="D1468" s="47" t="s">
        <v>516</v>
      </c>
      <c r="E1468" s="47" t="s">
        <v>70</v>
      </c>
      <c r="F1468" s="47" t="s">
        <v>48</v>
      </c>
      <c r="G1468" s="47" t="s">
        <v>49</v>
      </c>
      <c r="H1468" s="46">
        <v>91243744</v>
      </c>
      <c r="I1468" s="48">
        <v>39873</v>
      </c>
      <c r="J1468" s="47" t="s">
        <v>638</v>
      </c>
      <c r="K1468" s="46">
        <v>0</v>
      </c>
      <c r="L1468" s="50">
        <v>0</v>
      </c>
      <c r="M1468" s="50">
        <v>0</v>
      </c>
      <c r="N1468" s="50">
        <v>0</v>
      </c>
      <c r="O1468" s="14">
        <v>3.4000000000000002E-2</v>
      </c>
      <c r="P1468" s="55">
        <f t="shared" si="68"/>
        <v>0</v>
      </c>
      <c r="Q1468" s="15">
        <f t="shared" si="69"/>
        <v>0</v>
      </c>
      <c r="R1468" s="15">
        <f t="shared" si="70"/>
        <v>0</v>
      </c>
      <c r="X1468" s="7"/>
    </row>
    <row r="1469" spans="1:24" ht="13.8" x14ac:dyDescent="0.3">
      <c r="A1469" s="46">
        <v>91290672</v>
      </c>
      <c r="B1469" s="47" t="s">
        <v>30</v>
      </c>
      <c r="C1469" s="47" t="s">
        <v>36</v>
      </c>
      <c r="D1469" s="47" t="s">
        <v>516</v>
      </c>
      <c r="E1469" s="47" t="s">
        <v>70</v>
      </c>
      <c r="F1469" s="47" t="s">
        <v>48</v>
      </c>
      <c r="G1469" s="47" t="s">
        <v>49</v>
      </c>
      <c r="H1469" s="46">
        <v>91290672</v>
      </c>
      <c r="I1469" s="48">
        <v>39783</v>
      </c>
      <c r="J1469" s="47" t="s">
        <v>638</v>
      </c>
      <c r="K1469" s="46">
        <v>0</v>
      </c>
      <c r="L1469" s="50">
        <v>0</v>
      </c>
      <c r="M1469" s="50">
        <v>0</v>
      </c>
      <c r="N1469" s="50">
        <v>0</v>
      </c>
      <c r="O1469" s="14">
        <v>3.4000000000000002E-2</v>
      </c>
      <c r="P1469" s="55">
        <f t="shared" si="68"/>
        <v>0</v>
      </c>
      <c r="Q1469" s="15">
        <f t="shared" si="69"/>
        <v>0</v>
      </c>
      <c r="R1469" s="15">
        <f t="shared" si="70"/>
        <v>0</v>
      </c>
      <c r="X1469" s="7"/>
    </row>
    <row r="1470" spans="1:24" ht="13.8" x14ac:dyDescent="0.3">
      <c r="A1470" s="46">
        <v>92884450</v>
      </c>
      <c r="B1470" s="47" t="s">
        <v>30</v>
      </c>
      <c r="C1470" s="47" t="s">
        <v>36</v>
      </c>
      <c r="D1470" s="47" t="s">
        <v>516</v>
      </c>
      <c r="E1470" s="47" t="s">
        <v>70</v>
      </c>
      <c r="F1470" s="47" t="s">
        <v>48</v>
      </c>
      <c r="G1470" s="47" t="s">
        <v>49</v>
      </c>
      <c r="H1470" s="46">
        <v>92884450</v>
      </c>
      <c r="I1470" s="48">
        <v>39965</v>
      </c>
      <c r="J1470" s="47" t="s">
        <v>638</v>
      </c>
      <c r="K1470" s="46">
        <v>0</v>
      </c>
      <c r="L1470" s="50">
        <v>0</v>
      </c>
      <c r="M1470" s="50">
        <v>0</v>
      </c>
      <c r="N1470" s="50">
        <v>0</v>
      </c>
      <c r="O1470" s="14">
        <v>3.4000000000000002E-2</v>
      </c>
      <c r="P1470" s="55">
        <f t="shared" si="68"/>
        <v>0</v>
      </c>
      <c r="Q1470" s="15">
        <f t="shared" si="69"/>
        <v>0</v>
      </c>
      <c r="R1470" s="15">
        <f t="shared" si="70"/>
        <v>0</v>
      </c>
      <c r="X1470" s="7"/>
    </row>
    <row r="1471" spans="1:24" ht="13.8" x14ac:dyDescent="0.3">
      <c r="A1471" s="46">
        <v>92891094</v>
      </c>
      <c r="B1471" s="47" t="s">
        <v>30</v>
      </c>
      <c r="C1471" s="47" t="s">
        <v>36</v>
      </c>
      <c r="D1471" s="47" t="s">
        <v>516</v>
      </c>
      <c r="E1471" s="47" t="s">
        <v>70</v>
      </c>
      <c r="F1471" s="47" t="s">
        <v>48</v>
      </c>
      <c r="G1471" s="47" t="s">
        <v>49</v>
      </c>
      <c r="H1471" s="46">
        <v>92891094</v>
      </c>
      <c r="I1471" s="48">
        <v>39965</v>
      </c>
      <c r="J1471" s="47" t="s">
        <v>638</v>
      </c>
      <c r="K1471" s="46">
        <v>0</v>
      </c>
      <c r="L1471" s="50">
        <v>0</v>
      </c>
      <c r="M1471" s="50">
        <v>0</v>
      </c>
      <c r="N1471" s="50">
        <v>0</v>
      </c>
      <c r="O1471" s="14">
        <v>3.4000000000000002E-2</v>
      </c>
      <c r="P1471" s="55">
        <f t="shared" si="68"/>
        <v>0</v>
      </c>
      <c r="Q1471" s="15">
        <f t="shared" si="69"/>
        <v>0</v>
      </c>
      <c r="R1471" s="15">
        <f t="shared" si="70"/>
        <v>0</v>
      </c>
      <c r="X1471" s="7"/>
    </row>
    <row r="1472" spans="1:24" ht="13.8" x14ac:dyDescent="0.3">
      <c r="A1472" s="46">
        <v>94018602</v>
      </c>
      <c r="B1472" s="47" t="s">
        <v>30</v>
      </c>
      <c r="C1472" s="47" t="s">
        <v>36</v>
      </c>
      <c r="D1472" s="47" t="s">
        <v>516</v>
      </c>
      <c r="E1472" s="47" t="s">
        <v>70</v>
      </c>
      <c r="F1472" s="47" t="s">
        <v>48</v>
      </c>
      <c r="G1472" s="47" t="s">
        <v>49</v>
      </c>
      <c r="H1472" s="46">
        <v>94018602</v>
      </c>
      <c r="I1472" s="48">
        <v>40026</v>
      </c>
      <c r="J1472" s="47" t="s">
        <v>638</v>
      </c>
      <c r="K1472" s="46">
        <v>0</v>
      </c>
      <c r="L1472" s="50">
        <v>0</v>
      </c>
      <c r="M1472" s="50">
        <v>0</v>
      </c>
      <c r="N1472" s="50">
        <v>0</v>
      </c>
      <c r="O1472" s="14">
        <v>3.4000000000000002E-2</v>
      </c>
      <c r="P1472" s="55">
        <f t="shared" si="68"/>
        <v>0</v>
      </c>
      <c r="Q1472" s="15">
        <f t="shared" si="69"/>
        <v>0</v>
      </c>
      <c r="R1472" s="15">
        <f t="shared" si="70"/>
        <v>0</v>
      </c>
      <c r="X1472" s="7"/>
    </row>
    <row r="1473" spans="1:24" ht="13.8" x14ac:dyDescent="0.3">
      <c r="A1473" s="46">
        <v>100819848</v>
      </c>
      <c r="B1473" s="47" t="s">
        <v>30</v>
      </c>
      <c r="C1473" s="47" t="s">
        <v>36</v>
      </c>
      <c r="D1473" s="47" t="s">
        <v>516</v>
      </c>
      <c r="E1473" s="47" t="s">
        <v>70</v>
      </c>
      <c r="F1473" s="47" t="s">
        <v>48</v>
      </c>
      <c r="G1473" s="47" t="s">
        <v>49</v>
      </c>
      <c r="H1473" s="46">
        <v>100819848</v>
      </c>
      <c r="I1473" s="48">
        <v>40422</v>
      </c>
      <c r="J1473" s="47" t="s">
        <v>638</v>
      </c>
      <c r="K1473" s="46">
        <v>0</v>
      </c>
      <c r="L1473" s="50">
        <v>0</v>
      </c>
      <c r="M1473" s="50">
        <v>0</v>
      </c>
      <c r="N1473" s="50">
        <v>0</v>
      </c>
      <c r="O1473" s="14">
        <v>3.4000000000000002E-2</v>
      </c>
      <c r="P1473" s="55">
        <f t="shared" si="68"/>
        <v>0</v>
      </c>
      <c r="Q1473" s="15">
        <f t="shared" si="69"/>
        <v>0</v>
      </c>
      <c r="R1473" s="15">
        <f t="shared" si="70"/>
        <v>0</v>
      </c>
      <c r="X1473" s="7"/>
    </row>
    <row r="1474" spans="1:24" ht="13.8" x14ac:dyDescent="0.3">
      <c r="A1474" s="46">
        <v>100828554</v>
      </c>
      <c r="B1474" s="47" t="s">
        <v>30</v>
      </c>
      <c r="C1474" s="47" t="s">
        <v>36</v>
      </c>
      <c r="D1474" s="47" t="s">
        <v>516</v>
      </c>
      <c r="E1474" s="47" t="s">
        <v>70</v>
      </c>
      <c r="F1474" s="47" t="s">
        <v>48</v>
      </c>
      <c r="G1474" s="47" t="s">
        <v>49</v>
      </c>
      <c r="H1474" s="46">
        <v>100828554</v>
      </c>
      <c r="I1474" s="48">
        <v>40422</v>
      </c>
      <c r="J1474" s="47" t="s">
        <v>638</v>
      </c>
      <c r="K1474" s="46">
        <v>0</v>
      </c>
      <c r="L1474" s="50">
        <v>0</v>
      </c>
      <c r="M1474" s="50">
        <v>0</v>
      </c>
      <c r="N1474" s="50">
        <v>0</v>
      </c>
      <c r="O1474" s="14">
        <v>3.4000000000000002E-2</v>
      </c>
      <c r="P1474" s="55">
        <f t="shared" si="68"/>
        <v>0</v>
      </c>
      <c r="Q1474" s="15">
        <f t="shared" si="69"/>
        <v>0</v>
      </c>
      <c r="R1474" s="15">
        <f t="shared" si="70"/>
        <v>0</v>
      </c>
      <c r="X1474" s="7"/>
    </row>
    <row r="1475" spans="1:24" ht="13.8" x14ac:dyDescent="0.3">
      <c r="A1475" s="46">
        <v>101834872</v>
      </c>
      <c r="B1475" s="47" t="s">
        <v>30</v>
      </c>
      <c r="C1475" s="47" t="s">
        <v>36</v>
      </c>
      <c r="D1475" s="47" t="s">
        <v>516</v>
      </c>
      <c r="E1475" s="47" t="s">
        <v>70</v>
      </c>
      <c r="F1475" s="47" t="s">
        <v>48</v>
      </c>
      <c r="G1475" s="47" t="s">
        <v>49</v>
      </c>
      <c r="H1475" s="46">
        <v>101834872</v>
      </c>
      <c r="I1475" s="48">
        <v>40483</v>
      </c>
      <c r="J1475" s="47" t="s">
        <v>638</v>
      </c>
      <c r="K1475" s="46">
        <v>0</v>
      </c>
      <c r="L1475" s="50">
        <v>0</v>
      </c>
      <c r="M1475" s="50">
        <v>0</v>
      </c>
      <c r="N1475" s="50">
        <v>0</v>
      </c>
      <c r="O1475" s="14">
        <v>3.4000000000000002E-2</v>
      </c>
      <c r="P1475" s="55">
        <f t="shared" si="68"/>
        <v>0</v>
      </c>
      <c r="Q1475" s="15">
        <f t="shared" si="69"/>
        <v>0</v>
      </c>
      <c r="R1475" s="15">
        <f t="shared" si="70"/>
        <v>0</v>
      </c>
      <c r="X1475" s="7"/>
    </row>
    <row r="1476" spans="1:24" ht="13.8" x14ac:dyDescent="0.3">
      <c r="A1476" s="46">
        <v>102802226</v>
      </c>
      <c r="B1476" s="47" t="s">
        <v>30</v>
      </c>
      <c r="C1476" s="47" t="s">
        <v>36</v>
      </c>
      <c r="D1476" s="47" t="s">
        <v>516</v>
      </c>
      <c r="E1476" s="47" t="s">
        <v>70</v>
      </c>
      <c r="F1476" s="47" t="s">
        <v>48</v>
      </c>
      <c r="G1476" s="47" t="s">
        <v>49</v>
      </c>
      <c r="H1476" s="46">
        <v>102802226</v>
      </c>
      <c r="I1476" s="48">
        <v>40422</v>
      </c>
      <c r="J1476" s="47" t="s">
        <v>638</v>
      </c>
      <c r="K1476" s="46">
        <v>0</v>
      </c>
      <c r="L1476" s="50">
        <v>0</v>
      </c>
      <c r="M1476" s="50">
        <v>0</v>
      </c>
      <c r="N1476" s="50">
        <v>0</v>
      </c>
      <c r="O1476" s="14">
        <v>3.4000000000000002E-2</v>
      </c>
      <c r="P1476" s="55">
        <f t="shared" si="68"/>
        <v>0</v>
      </c>
      <c r="Q1476" s="15">
        <f t="shared" si="69"/>
        <v>0</v>
      </c>
      <c r="R1476" s="15">
        <f t="shared" si="70"/>
        <v>0</v>
      </c>
      <c r="X1476" s="7"/>
    </row>
    <row r="1477" spans="1:24" ht="13.8" x14ac:dyDescent="0.3">
      <c r="A1477" s="46">
        <v>103263761</v>
      </c>
      <c r="B1477" s="47" t="s">
        <v>30</v>
      </c>
      <c r="C1477" s="47" t="s">
        <v>36</v>
      </c>
      <c r="D1477" s="47" t="s">
        <v>516</v>
      </c>
      <c r="E1477" s="47" t="s">
        <v>70</v>
      </c>
      <c r="F1477" s="47" t="s">
        <v>48</v>
      </c>
      <c r="G1477" s="47" t="s">
        <v>49</v>
      </c>
      <c r="H1477" s="46">
        <v>103263761</v>
      </c>
      <c r="I1477" s="48">
        <v>40422</v>
      </c>
      <c r="J1477" s="47" t="s">
        <v>638</v>
      </c>
      <c r="K1477" s="46">
        <v>0</v>
      </c>
      <c r="L1477" s="50">
        <v>0</v>
      </c>
      <c r="M1477" s="50">
        <v>0</v>
      </c>
      <c r="N1477" s="50">
        <v>0</v>
      </c>
      <c r="O1477" s="14">
        <v>3.4000000000000002E-2</v>
      </c>
      <c r="P1477" s="55">
        <f t="shared" ref="P1477:P1540" si="71">L1477*(O1477/12)*15</f>
        <v>0</v>
      </c>
      <c r="Q1477" s="15">
        <f t="shared" si="69"/>
        <v>0</v>
      </c>
      <c r="R1477" s="15">
        <f t="shared" si="70"/>
        <v>0</v>
      </c>
      <c r="X1477" s="7"/>
    </row>
    <row r="1478" spans="1:24" ht="13.8" x14ac:dyDescent="0.3">
      <c r="A1478" s="46">
        <v>622715136</v>
      </c>
      <c r="B1478" s="47" t="s">
        <v>30</v>
      </c>
      <c r="C1478" s="47" t="s">
        <v>36</v>
      </c>
      <c r="D1478" s="47" t="s">
        <v>516</v>
      </c>
      <c r="E1478" s="47" t="s">
        <v>70</v>
      </c>
      <c r="F1478" s="47" t="s">
        <v>48</v>
      </c>
      <c r="G1478" s="47" t="s">
        <v>49</v>
      </c>
      <c r="H1478" s="46">
        <v>622715136</v>
      </c>
      <c r="I1478" s="48">
        <v>40664</v>
      </c>
      <c r="J1478" s="47" t="s">
        <v>638</v>
      </c>
      <c r="K1478" s="46">
        <v>0</v>
      </c>
      <c r="L1478" s="50">
        <v>0</v>
      </c>
      <c r="M1478" s="50">
        <v>0</v>
      </c>
      <c r="N1478" s="50">
        <v>0</v>
      </c>
      <c r="O1478" s="14">
        <v>3.4000000000000002E-2</v>
      </c>
      <c r="P1478" s="55">
        <f t="shared" si="71"/>
        <v>0</v>
      </c>
      <c r="Q1478" s="15">
        <f t="shared" si="69"/>
        <v>0</v>
      </c>
      <c r="R1478" s="15">
        <f t="shared" si="70"/>
        <v>0</v>
      </c>
      <c r="X1478" s="7"/>
    </row>
    <row r="1479" spans="1:24" ht="13.8" x14ac:dyDescent="0.3">
      <c r="A1479" s="46">
        <v>624808818</v>
      </c>
      <c r="B1479" s="47" t="s">
        <v>30</v>
      </c>
      <c r="C1479" s="47" t="s">
        <v>36</v>
      </c>
      <c r="D1479" s="47" t="s">
        <v>516</v>
      </c>
      <c r="E1479" s="47" t="s">
        <v>70</v>
      </c>
      <c r="F1479" s="47" t="s">
        <v>48</v>
      </c>
      <c r="G1479" s="47" t="s">
        <v>49</v>
      </c>
      <c r="H1479" s="46">
        <v>624808818</v>
      </c>
      <c r="I1479" s="48">
        <v>40817</v>
      </c>
      <c r="J1479" s="47" t="s">
        <v>638</v>
      </c>
      <c r="K1479" s="46">
        <v>0</v>
      </c>
      <c r="L1479" s="50">
        <v>0</v>
      </c>
      <c r="M1479" s="50">
        <v>0</v>
      </c>
      <c r="N1479" s="50">
        <v>0</v>
      </c>
      <c r="O1479" s="14">
        <v>3.4000000000000002E-2</v>
      </c>
      <c r="P1479" s="55">
        <f t="shared" si="71"/>
        <v>0</v>
      </c>
      <c r="Q1479" s="15">
        <f t="shared" si="69"/>
        <v>0</v>
      </c>
      <c r="R1479" s="15">
        <f t="shared" si="70"/>
        <v>0</v>
      </c>
      <c r="X1479" s="7"/>
    </row>
    <row r="1480" spans="1:24" ht="13.8" x14ac:dyDescent="0.3">
      <c r="A1480" s="46">
        <v>624815068</v>
      </c>
      <c r="B1480" s="47" t="s">
        <v>30</v>
      </c>
      <c r="C1480" s="47" t="s">
        <v>36</v>
      </c>
      <c r="D1480" s="47" t="s">
        <v>516</v>
      </c>
      <c r="E1480" s="47" t="s">
        <v>70</v>
      </c>
      <c r="F1480" s="47" t="s">
        <v>48</v>
      </c>
      <c r="G1480" s="47" t="s">
        <v>49</v>
      </c>
      <c r="H1480" s="46">
        <v>624815068</v>
      </c>
      <c r="I1480" s="48">
        <v>40817</v>
      </c>
      <c r="J1480" s="47" t="s">
        <v>638</v>
      </c>
      <c r="K1480" s="46">
        <v>0</v>
      </c>
      <c r="L1480" s="50">
        <v>0</v>
      </c>
      <c r="M1480" s="50">
        <v>0</v>
      </c>
      <c r="N1480" s="50">
        <v>0</v>
      </c>
      <c r="O1480" s="14">
        <v>3.4000000000000002E-2</v>
      </c>
      <c r="P1480" s="55">
        <f t="shared" si="71"/>
        <v>0</v>
      </c>
      <c r="Q1480" s="15">
        <f t="shared" si="69"/>
        <v>0</v>
      </c>
      <c r="R1480" s="15">
        <f t="shared" si="70"/>
        <v>0</v>
      </c>
      <c r="X1480" s="7"/>
    </row>
    <row r="1481" spans="1:24" ht="13.8" x14ac:dyDescent="0.3">
      <c r="A1481" s="46">
        <v>624815818</v>
      </c>
      <c r="B1481" s="47" t="s">
        <v>30</v>
      </c>
      <c r="C1481" s="47" t="s">
        <v>36</v>
      </c>
      <c r="D1481" s="47" t="s">
        <v>516</v>
      </c>
      <c r="E1481" s="47" t="s">
        <v>70</v>
      </c>
      <c r="F1481" s="47" t="s">
        <v>48</v>
      </c>
      <c r="G1481" s="47" t="s">
        <v>49</v>
      </c>
      <c r="H1481" s="46">
        <v>624815818</v>
      </c>
      <c r="I1481" s="48">
        <v>40817</v>
      </c>
      <c r="J1481" s="47" t="s">
        <v>638</v>
      </c>
      <c r="K1481" s="46">
        <v>1</v>
      </c>
      <c r="L1481" s="50">
        <v>2851.43</v>
      </c>
      <c r="M1481" s="50">
        <v>853.22</v>
      </c>
      <c r="N1481" s="50">
        <v>1998.21</v>
      </c>
      <c r="O1481" s="14">
        <v>3.4000000000000002E-2</v>
      </c>
      <c r="P1481" s="55">
        <f t="shared" si="71"/>
        <v>121.18577499999999</v>
      </c>
      <c r="Q1481" s="15">
        <f t="shared" si="69"/>
        <v>974.40577500000006</v>
      </c>
      <c r="R1481" s="15">
        <f t="shared" si="70"/>
        <v>1877.0242249999997</v>
      </c>
      <c r="X1481" s="7"/>
    </row>
    <row r="1482" spans="1:24" ht="13.8" x14ac:dyDescent="0.3">
      <c r="A1482" s="46">
        <v>626084214</v>
      </c>
      <c r="B1482" s="47" t="s">
        <v>30</v>
      </c>
      <c r="C1482" s="47" t="s">
        <v>36</v>
      </c>
      <c r="D1482" s="47" t="s">
        <v>516</v>
      </c>
      <c r="E1482" s="47" t="s">
        <v>70</v>
      </c>
      <c r="F1482" s="47" t="s">
        <v>48</v>
      </c>
      <c r="G1482" s="47" t="s">
        <v>49</v>
      </c>
      <c r="H1482" s="46">
        <v>626084214</v>
      </c>
      <c r="I1482" s="48">
        <v>40848</v>
      </c>
      <c r="J1482" s="47" t="s">
        <v>638</v>
      </c>
      <c r="K1482" s="46">
        <v>0</v>
      </c>
      <c r="L1482" s="50">
        <v>0</v>
      </c>
      <c r="M1482" s="50">
        <v>0</v>
      </c>
      <c r="N1482" s="50">
        <v>0</v>
      </c>
      <c r="O1482" s="14">
        <v>3.4000000000000002E-2</v>
      </c>
      <c r="P1482" s="55">
        <f t="shared" si="71"/>
        <v>0</v>
      </c>
      <c r="Q1482" s="15">
        <f t="shared" si="69"/>
        <v>0</v>
      </c>
      <c r="R1482" s="15">
        <f t="shared" si="70"/>
        <v>0</v>
      </c>
      <c r="X1482" s="7"/>
    </row>
    <row r="1483" spans="1:24" ht="13.8" x14ac:dyDescent="0.3">
      <c r="A1483" s="46">
        <v>627167930</v>
      </c>
      <c r="B1483" s="47" t="s">
        <v>30</v>
      </c>
      <c r="C1483" s="47" t="s">
        <v>36</v>
      </c>
      <c r="D1483" s="47" t="s">
        <v>516</v>
      </c>
      <c r="E1483" s="47" t="s">
        <v>70</v>
      </c>
      <c r="F1483" s="47" t="s">
        <v>48</v>
      </c>
      <c r="G1483" s="47" t="s">
        <v>49</v>
      </c>
      <c r="H1483" s="46">
        <v>627167930</v>
      </c>
      <c r="I1483" s="48">
        <v>40878</v>
      </c>
      <c r="J1483" s="47" t="s">
        <v>638</v>
      </c>
      <c r="K1483" s="46">
        <v>0</v>
      </c>
      <c r="L1483" s="50">
        <v>0</v>
      </c>
      <c r="M1483" s="50">
        <v>0</v>
      </c>
      <c r="N1483" s="50">
        <v>0</v>
      </c>
      <c r="O1483" s="14">
        <v>3.4000000000000002E-2</v>
      </c>
      <c r="P1483" s="55">
        <f t="shared" si="71"/>
        <v>0</v>
      </c>
      <c r="Q1483" s="15">
        <f t="shared" si="69"/>
        <v>0</v>
      </c>
      <c r="R1483" s="15">
        <f t="shared" si="70"/>
        <v>0</v>
      </c>
      <c r="X1483" s="7"/>
    </row>
    <row r="1484" spans="1:24" ht="13.8" x14ac:dyDescent="0.3">
      <c r="A1484" s="46">
        <v>627168736</v>
      </c>
      <c r="B1484" s="47" t="s">
        <v>30</v>
      </c>
      <c r="C1484" s="47" t="s">
        <v>36</v>
      </c>
      <c r="D1484" s="47" t="s">
        <v>516</v>
      </c>
      <c r="E1484" s="47" t="s">
        <v>70</v>
      </c>
      <c r="F1484" s="47" t="s">
        <v>48</v>
      </c>
      <c r="G1484" s="47" t="s">
        <v>49</v>
      </c>
      <c r="H1484" s="46">
        <v>627168736</v>
      </c>
      <c r="I1484" s="48">
        <v>40878</v>
      </c>
      <c r="J1484" s="47" t="s">
        <v>638</v>
      </c>
      <c r="K1484" s="46">
        <v>0</v>
      </c>
      <c r="L1484" s="50">
        <v>0</v>
      </c>
      <c r="M1484" s="50">
        <v>0</v>
      </c>
      <c r="N1484" s="50">
        <v>0</v>
      </c>
      <c r="O1484" s="14">
        <v>3.4000000000000002E-2</v>
      </c>
      <c r="P1484" s="55">
        <f t="shared" si="71"/>
        <v>0</v>
      </c>
      <c r="Q1484" s="15">
        <f t="shared" si="69"/>
        <v>0</v>
      </c>
      <c r="R1484" s="15">
        <f t="shared" si="70"/>
        <v>0</v>
      </c>
      <c r="X1484" s="7"/>
    </row>
    <row r="1485" spans="1:24" ht="13.8" x14ac:dyDescent="0.3">
      <c r="A1485" s="46">
        <v>627773067</v>
      </c>
      <c r="B1485" s="47" t="s">
        <v>30</v>
      </c>
      <c r="C1485" s="47" t="s">
        <v>36</v>
      </c>
      <c r="D1485" s="47" t="s">
        <v>516</v>
      </c>
      <c r="E1485" s="47" t="s">
        <v>70</v>
      </c>
      <c r="F1485" s="47" t="s">
        <v>48</v>
      </c>
      <c r="G1485" s="47" t="s">
        <v>49</v>
      </c>
      <c r="H1485" s="46">
        <v>627773067</v>
      </c>
      <c r="I1485" s="48">
        <v>40878</v>
      </c>
      <c r="J1485" s="47" t="s">
        <v>638</v>
      </c>
      <c r="K1485" s="46">
        <v>0</v>
      </c>
      <c r="L1485" s="50">
        <v>0</v>
      </c>
      <c r="M1485" s="50">
        <v>0</v>
      </c>
      <c r="N1485" s="50">
        <v>0</v>
      </c>
      <c r="O1485" s="14">
        <v>3.4000000000000002E-2</v>
      </c>
      <c r="P1485" s="55">
        <f t="shared" si="71"/>
        <v>0</v>
      </c>
      <c r="Q1485" s="15">
        <f t="shared" si="69"/>
        <v>0</v>
      </c>
      <c r="R1485" s="15">
        <f t="shared" si="70"/>
        <v>0</v>
      </c>
      <c r="X1485" s="7"/>
    </row>
    <row r="1486" spans="1:24" ht="13.8" x14ac:dyDescent="0.3">
      <c r="A1486" s="46">
        <v>627776401</v>
      </c>
      <c r="B1486" s="47" t="s">
        <v>30</v>
      </c>
      <c r="C1486" s="47" t="s">
        <v>36</v>
      </c>
      <c r="D1486" s="47" t="s">
        <v>516</v>
      </c>
      <c r="E1486" s="47" t="s">
        <v>70</v>
      </c>
      <c r="F1486" s="47" t="s">
        <v>48</v>
      </c>
      <c r="G1486" s="47" t="s">
        <v>49</v>
      </c>
      <c r="H1486" s="46">
        <v>627776401</v>
      </c>
      <c r="I1486" s="48">
        <v>40878</v>
      </c>
      <c r="J1486" s="47" t="s">
        <v>638</v>
      </c>
      <c r="K1486" s="46">
        <v>0</v>
      </c>
      <c r="L1486" s="50">
        <v>0</v>
      </c>
      <c r="M1486" s="50">
        <v>0</v>
      </c>
      <c r="N1486" s="50">
        <v>0</v>
      </c>
      <c r="O1486" s="14">
        <v>3.4000000000000002E-2</v>
      </c>
      <c r="P1486" s="55">
        <f t="shared" si="71"/>
        <v>0</v>
      </c>
      <c r="Q1486" s="15">
        <f t="shared" si="69"/>
        <v>0</v>
      </c>
      <c r="R1486" s="15">
        <f t="shared" si="70"/>
        <v>0</v>
      </c>
      <c r="X1486" s="7"/>
    </row>
    <row r="1487" spans="1:24" ht="13.8" x14ac:dyDescent="0.3">
      <c r="A1487" s="46">
        <v>629578748</v>
      </c>
      <c r="B1487" s="47" t="s">
        <v>30</v>
      </c>
      <c r="C1487" s="47" t="s">
        <v>36</v>
      </c>
      <c r="D1487" s="47" t="s">
        <v>516</v>
      </c>
      <c r="E1487" s="47" t="s">
        <v>70</v>
      </c>
      <c r="F1487" s="47" t="s">
        <v>48</v>
      </c>
      <c r="G1487" s="47" t="s">
        <v>49</v>
      </c>
      <c r="H1487" s="46">
        <v>629578748</v>
      </c>
      <c r="I1487" s="48">
        <v>40969</v>
      </c>
      <c r="J1487" s="47" t="s">
        <v>638</v>
      </c>
      <c r="K1487" s="46">
        <v>0</v>
      </c>
      <c r="L1487" s="50">
        <v>0</v>
      </c>
      <c r="M1487" s="50">
        <v>0</v>
      </c>
      <c r="N1487" s="50">
        <v>0</v>
      </c>
      <c r="O1487" s="14">
        <v>3.4000000000000002E-2</v>
      </c>
      <c r="P1487" s="55">
        <f t="shared" si="71"/>
        <v>0</v>
      </c>
      <c r="Q1487" s="15">
        <f t="shared" si="69"/>
        <v>0</v>
      </c>
      <c r="R1487" s="15">
        <f t="shared" si="70"/>
        <v>0</v>
      </c>
      <c r="X1487" s="7"/>
    </row>
    <row r="1488" spans="1:24" ht="13.8" x14ac:dyDescent="0.3">
      <c r="A1488" s="46">
        <v>631292398</v>
      </c>
      <c r="B1488" s="47" t="s">
        <v>30</v>
      </c>
      <c r="C1488" s="47" t="s">
        <v>36</v>
      </c>
      <c r="D1488" s="47" t="s">
        <v>516</v>
      </c>
      <c r="E1488" s="47" t="s">
        <v>70</v>
      </c>
      <c r="F1488" s="47" t="s">
        <v>48</v>
      </c>
      <c r="G1488" s="47" t="s">
        <v>49</v>
      </c>
      <c r="H1488" s="46">
        <v>631292398</v>
      </c>
      <c r="I1488" s="48">
        <v>40848</v>
      </c>
      <c r="J1488" s="47" t="s">
        <v>638</v>
      </c>
      <c r="K1488" s="46">
        <v>0</v>
      </c>
      <c r="L1488" s="50">
        <v>0</v>
      </c>
      <c r="M1488" s="50">
        <v>0</v>
      </c>
      <c r="N1488" s="50">
        <v>0</v>
      </c>
      <c r="O1488" s="14">
        <v>3.4000000000000002E-2</v>
      </c>
      <c r="P1488" s="55">
        <f t="shared" si="71"/>
        <v>0</v>
      </c>
      <c r="Q1488" s="15">
        <f t="shared" si="69"/>
        <v>0</v>
      </c>
      <c r="R1488" s="15">
        <f t="shared" si="70"/>
        <v>0</v>
      </c>
      <c r="X1488" s="7"/>
    </row>
    <row r="1489" spans="1:24" ht="13.8" x14ac:dyDescent="0.3">
      <c r="A1489" s="46">
        <v>635186128</v>
      </c>
      <c r="B1489" s="47" t="s">
        <v>30</v>
      </c>
      <c r="C1489" s="47" t="s">
        <v>36</v>
      </c>
      <c r="D1489" s="47" t="s">
        <v>516</v>
      </c>
      <c r="E1489" s="47" t="s">
        <v>70</v>
      </c>
      <c r="F1489" s="47" t="s">
        <v>48</v>
      </c>
      <c r="G1489" s="47" t="s">
        <v>49</v>
      </c>
      <c r="H1489" s="46">
        <v>635186128</v>
      </c>
      <c r="I1489" s="48">
        <v>41122</v>
      </c>
      <c r="J1489" s="47" t="s">
        <v>638</v>
      </c>
      <c r="K1489" s="46">
        <v>0</v>
      </c>
      <c r="L1489" s="50">
        <v>0</v>
      </c>
      <c r="M1489" s="50">
        <v>0</v>
      </c>
      <c r="N1489" s="50">
        <v>0</v>
      </c>
      <c r="O1489" s="14">
        <v>3.4000000000000002E-2</v>
      </c>
      <c r="P1489" s="55">
        <f t="shared" si="71"/>
        <v>0</v>
      </c>
      <c r="Q1489" s="15">
        <f t="shared" si="69"/>
        <v>0</v>
      </c>
      <c r="R1489" s="15">
        <f t="shared" si="70"/>
        <v>0</v>
      </c>
      <c r="X1489" s="7"/>
    </row>
    <row r="1490" spans="1:24" ht="13.8" x14ac:dyDescent="0.3">
      <c r="A1490" s="46">
        <v>635186133</v>
      </c>
      <c r="B1490" s="47" t="s">
        <v>30</v>
      </c>
      <c r="C1490" s="47" t="s">
        <v>36</v>
      </c>
      <c r="D1490" s="47" t="s">
        <v>516</v>
      </c>
      <c r="E1490" s="47" t="s">
        <v>70</v>
      </c>
      <c r="F1490" s="47" t="s">
        <v>48</v>
      </c>
      <c r="G1490" s="47" t="s">
        <v>49</v>
      </c>
      <c r="H1490" s="46">
        <v>635186133</v>
      </c>
      <c r="I1490" s="48">
        <v>41122</v>
      </c>
      <c r="J1490" s="47" t="s">
        <v>638</v>
      </c>
      <c r="K1490" s="46">
        <v>0</v>
      </c>
      <c r="L1490" s="50">
        <v>0</v>
      </c>
      <c r="M1490" s="50">
        <v>0</v>
      </c>
      <c r="N1490" s="50">
        <v>0</v>
      </c>
      <c r="O1490" s="14">
        <v>3.4000000000000002E-2</v>
      </c>
      <c r="P1490" s="55">
        <f t="shared" si="71"/>
        <v>0</v>
      </c>
      <c r="Q1490" s="15">
        <f t="shared" si="69"/>
        <v>0</v>
      </c>
      <c r="R1490" s="15">
        <f t="shared" si="70"/>
        <v>0</v>
      </c>
      <c r="X1490" s="7"/>
    </row>
    <row r="1491" spans="1:24" ht="13.8" x14ac:dyDescent="0.3">
      <c r="A1491" s="46">
        <v>638018331</v>
      </c>
      <c r="B1491" s="47" t="s">
        <v>30</v>
      </c>
      <c r="C1491" s="47" t="s">
        <v>36</v>
      </c>
      <c r="D1491" s="47" t="s">
        <v>516</v>
      </c>
      <c r="E1491" s="47" t="s">
        <v>70</v>
      </c>
      <c r="F1491" s="47" t="s">
        <v>48</v>
      </c>
      <c r="G1491" s="47" t="s">
        <v>49</v>
      </c>
      <c r="H1491" s="46">
        <v>638018331</v>
      </c>
      <c r="I1491" s="48">
        <v>41214</v>
      </c>
      <c r="J1491" s="47" t="s">
        <v>638</v>
      </c>
      <c r="K1491" s="46">
        <v>0</v>
      </c>
      <c r="L1491" s="50">
        <v>0</v>
      </c>
      <c r="M1491" s="50">
        <v>0</v>
      </c>
      <c r="N1491" s="50">
        <v>0</v>
      </c>
      <c r="O1491" s="14">
        <v>3.4000000000000002E-2</v>
      </c>
      <c r="P1491" s="55">
        <f t="shared" si="71"/>
        <v>0</v>
      </c>
      <c r="Q1491" s="15">
        <f t="shared" si="69"/>
        <v>0</v>
      </c>
      <c r="R1491" s="15">
        <f t="shared" si="70"/>
        <v>0</v>
      </c>
      <c r="X1491" s="7"/>
    </row>
    <row r="1492" spans="1:24" ht="13.8" x14ac:dyDescent="0.3">
      <c r="A1492" s="46">
        <v>640497608</v>
      </c>
      <c r="B1492" s="47" t="s">
        <v>30</v>
      </c>
      <c r="C1492" s="47" t="s">
        <v>36</v>
      </c>
      <c r="D1492" s="47" t="s">
        <v>516</v>
      </c>
      <c r="E1492" s="47" t="s">
        <v>70</v>
      </c>
      <c r="F1492" s="47" t="s">
        <v>48</v>
      </c>
      <c r="G1492" s="47" t="s">
        <v>49</v>
      </c>
      <c r="H1492" s="46">
        <v>640497608</v>
      </c>
      <c r="I1492" s="48">
        <v>41306</v>
      </c>
      <c r="J1492" s="47" t="s">
        <v>638</v>
      </c>
      <c r="K1492" s="46">
        <v>1</v>
      </c>
      <c r="L1492" s="50">
        <v>4049.21</v>
      </c>
      <c r="M1492" s="50">
        <v>641.45000000000005</v>
      </c>
      <c r="N1492" s="50">
        <v>3407.76</v>
      </c>
      <c r="O1492" s="14">
        <v>3.4000000000000002E-2</v>
      </c>
      <c r="P1492" s="55">
        <f t="shared" si="71"/>
        <v>172.09142500000002</v>
      </c>
      <c r="Q1492" s="15">
        <f t="shared" si="69"/>
        <v>813.54142500000012</v>
      </c>
      <c r="R1492" s="15">
        <f t="shared" si="70"/>
        <v>3235.6685749999997</v>
      </c>
      <c r="X1492" s="7"/>
    </row>
    <row r="1493" spans="1:24" ht="13.8" x14ac:dyDescent="0.3">
      <c r="A1493" s="46">
        <v>640498157</v>
      </c>
      <c r="B1493" s="47" t="s">
        <v>30</v>
      </c>
      <c r="C1493" s="47" t="s">
        <v>36</v>
      </c>
      <c r="D1493" s="47" t="s">
        <v>516</v>
      </c>
      <c r="E1493" s="47" t="s">
        <v>70</v>
      </c>
      <c r="F1493" s="47" t="s">
        <v>48</v>
      </c>
      <c r="G1493" s="47" t="s">
        <v>49</v>
      </c>
      <c r="H1493" s="46">
        <v>640498157</v>
      </c>
      <c r="I1493" s="48">
        <v>41306</v>
      </c>
      <c r="J1493" s="47" t="s">
        <v>638</v>
      </c>
      <c r="K1493" s="46">
        <v>1</v>
      </c>
      <c r="L1493" s="50">
        <v>3501.28</v>
      </c>
      <c r="M1493" s="50">
        <v>554.65</v>
      </c>
      <c r="N1493" s="50">
        <v>2946.63</v>
      </c>
      <c r="O1493" s="14">
        <v>3.4000000000000002E-2</v>
      </c>
      <c r="P1493" s="55">
        <f t="shared" si="71"/>
        <v>148.80440000000002</v>
      </c>
      <c r="Q1493" s="15">
        <f t="shared" si="69"/>
        <v>703.45439999999996</v>
      </c>
      <c r="R1493" s="15">
        <f t="shared" si="70"/>
        <v>2797.8256000000001</v>
      </c>
      <c r="X1493" s="7"/>
    </row>
    <row r="1494" spans="1:24" ht="13.8" x14ac:dyDescent="0.3">
      <c r="A1494" s="46">
        <v>641564515</v>
      </c>
      <c r="B1494" s="47" t="s">
        <v>30</v>
      </c>
      <c r="C1494" s="47" t="s">
        <v>36</v>
      </c>
      <c r="D1494" s="47" t="s">
        <v>516</v>
      </c>
      <c r="E1494" s="47" t="s">
        <v>70</v>
      </c>
      <c r="F1494" s="47" t="s">
        <v>48</v>
      </c>
      <c r="G1494" s="47" t="s">
        <v>49</v>
      </c>
      <c r="H1494" s="46">
        <v>641564515</v>
      </c>
      <c r="I1494" s="48">
        <v>41306</v>
      </c>
      <c r="J1494" s="47" t="s">
        <v>638</v>
      </c>
      <c r="K1494" s="46">
        <v>5</v>
      </c>
      <c r="L1494" s="50">
        <v>1054.57</v>
      </c>
      <c r="M1494" s="50">
        <v>167.06</v>
      </c>
      <c r="N1494" s="50">
        <v>887.51</v>
      </c>
      <c r="O1494" s="14">
        <v>3.4000000000000002E-2</v>
      </c>
      <c r="P1494" s="55">
        <f t="shared" si="71"/>
        <v>44.819224999999996</v>
      </c>
      <c r="Q1494" s="15">
        <f t="shared" si="69"/>
        <v>211.87922499999999</v>
      </c>
      <c r="R1494" s="15">
        <f t="shared" si="70"/>
        <v>842.69077499999992</v>
      </c>
      <c r="X1494" s="7"/>
    </row>
    <row r="1495" spans="1:24" ht="13.8" x14ac:dyDescent="0.3">
      <c r="A1495" s="46">
        <v>641581095</v>
      </c>
      <c r="B1495" s="47" t="s">
        <v>30</v>
      </c>
      <c r="C1495" s="47" t="s">
        <v>36</v>
      </c>
      <c r="D1495" s="47" t="s">
        <v>516</v>
      </c>
      <c r="E1495" s="47" t="s">
        <v>70</v>
      </c>
      <c r="F1495" s="47" t="s">
        <v>48</v>
      </c>
      <c r="G1495" s="47" t="s">
        <v>49</v>
      </c>
      <c r="H1495" s="46">
        <v>641581095</v>
      </c>
      <c r="I1495" s="48">
        <v>41306</v>
      </c>
      <c r="J1495" s="47" t="s">
        <v>638</v>
      </c>
      <c r="K1495" s="46">
        <v>5</v>
      </c>
      <c r="L1495" s="50">
        <v>-10.81</v>
      </c>
      <c r="M1495" s="50">
        <v>-1.71</v>
      </c>
      <c r="N1495" s="50">
        <v>-9.1</v>
      </c>
      <c r="O1495" s="14">
        <v>3.4000000000000002E-2</v>
      </c>
      <c r="P1495" s="55">
        <f t="shared" si="71"/>
        <v>-0.45942500000000008</v>
      </c>
      <c r="Q1495" s="15">
        <f t="shared" si="69"/>
        <v>-2.1694249999999999</v>
      </c>
      <c r="R1495" s="15">
        <f t="shared" si="70"/>
        <v>-8.6405750000000001</v>
      </c>
      <c r="X1495" s="7"/>
    </row>
    <row r="1496" spans="1:24" ht="13.8" x14ac:dyDescent="0.3">
      <c r="A1496" s="46">
        <v>653201755</v>
      </c>
      <c r="B1496" s="47" t="s">
        <v>30</v>
      </c>
      <c r="C1496" s="47" t="s">
        <v>36</v>
      </c>
      <c r="D1496" s="47" t="s">
        <v>516</v>
      </c>
      <c r="E1496" s="47" t="s">
        <v>70</v>
      </c>
      <c r="F1496" s="47" t="s">
        <v>48</v>
      </c>
      <c r="G1496" s="47" t="s">
        <v>49</v>
      </c>
      <c r="H1496" s="46">
        <v>653201755</v>
      </c>
      <c r="I1496" s="48">
        <v>41579</v>
      </c>
      <c r="J1496" s="47" t="s">
        <v>638</v>
      </c>
      <c r="K1496" s="46">
        <v>0</v>
      </c>
      <c r="L1496" s="50">
        <v>0</v>
      </c>
      <c r="M1496" s="50">
        <v>0</v>
      </c>
      <c r="N1496" s="50">
        <v>0</v>
      </c>
      <c r="O1496" s="14">
        <v>3.4000000000000002E-2</v>
      </c>
      <c r="P1496" s="55">
        <f t="shared" si="71"/>
        <v>0</v>
      </c>
      <c r="Q1496" s="15">
        <f t="shared" si="69"/>
        <v>0</v>
      </c>
      <c r="R1496" s="15">
        <f t="shared" si="70"/>
        <v>0</v>
      </c>
      <c r="X1496" s="7"/>
    </row>
    <row r="1497" spans="1:24" ht="13.8" x14ac:dyDescent="0.3">
      <c r="A1497" s="46">
        <v>653964075</v>
      </c>
      <c r="B1497" s="47" t="s">
        <v>30</v>
      </c>
      <c r="C1497" s="47" t="s">
        <v>36</v>
      </c>
      <c r="D1497" s="47" t="s">
        <v>516</v>
      </c>
      <c r="E1497" s="47" t="s">
        <v>70</v>
      </c>
      <c r="F1497" s="47" t="s">
        <v>48</v>
      </c>
      <c r="G1497" s="47" t="s">
        <v>49</v>
      </c>
      <c r="H1497" s="46">
        <v>653964075</v>
      </c>
      <c r="I1497" s="48">
        <v>41609</v>
      </c>
      <c r="J1497" s="47" t="s">
        <v>638</v>
      </c>
      <c r="K1497" s="46">
        <v>1</v>
      </c>
      <c r="L1497" s="50">
        <v>82361.149999999994</v>
      </c>
      <c r="M1497" s="50">
        <v>13047.18</v>
      </c>
      <c r="N1497" s="50">
        <v>69313.97</v>
      </c>
      <c r="O1497" s="14">
        <v>3.4000000000000002E-2</v>
      </c>
      <c r="P1497" s="55">
        <f t="shared" si="71"/>
        <v>3500.3488750000001</v>
      </c>
      <c r="Q1497" s="15">
        <f t="shared" si="69"/>
        <v>16547.528875</v>
      </c>
      <c r="R1497" s="15">
        <f t="shared" si="70"/>
        <v>65813.621124999991</v>
      </c>
      <c r="X1497" s="7"/>
    </row>
    <row r="1498" spans="1:24" ht="13.8" x14ac:dyDescent="0.3">
      <c r="A1498" s="46">
        <v>671655833</v>
      </c>
      <c r="B1498" s="47" t="s">
        <v>30</v>
      </c>
      <c r="C1498" s="47" t="s">
        <v>36</v>
      </c>
      <c r="D1498" s="47" t="s">
        <v>516</v>
      </c>
      <c r="E1498" s="47" t="s">
        <v>70</v>
      </c>
      <c r="F1498" s="47" t="s">
        <v>48</v>
      </c>
      <c r="G1498" s="47" t="s">
        <v>49</v>
      </c>
      <c r="H1498" s="46">
        <v>671655833</v>
      </c>
      <c r="I1498" s="48">
        <v>41913</v>
      </c>
      <c r="J1498" s="47" t="s">
        <v>638</v>
      </c>
      <c r="K1498" s="46">
        <v>0</v>
      </c>
      <c r="L1498" s="50">
        <v>0</v>
      </c>
      <c r="M1498" s="50">
        <v>0</v>
      </c>
      <c r="N1498" s="50">
        <v>0</v>
      </c>
      <c r="O1498" s="14">
        <v>3.4000000000000002E-2</v>
      </c>
      <c r="P1498" s="55">
        <f t="shared" si="71"/>
        <v>0</v>
      </c>
      <c r="Q1498" s="15">
        <f t="shared" ref="Q1498:Q1561" si="72">M1498+P1498</f>
        <v>0</v>
      </c>
      <c r="R1498" s="15">
        <f t="shared" ref="R1498:R1561" si="73">L1498-Q1498</f>
        <v>0</v>
      </c>
      <c r="X1498" s="7"/>
    </row>
    <row r="1499" spans="1:24" ht="13.8" x14ac:dyDescent="0.3">
      <c r="A1499" s="46">
        <v>671656106</v>
      </c>
      <c r="B1499" s="47" t="s">
        <v>30</v>
      </c>
      <c r="C1499" s="47" t="s">
        <v>36</v>
      </c>
      <c r="D1499" s="47" t="s">
        <v>516</v>
      </c>
      <c r="E1499" s="47" t="s">
        <v>70</v>
      </c>
      <c r="F1499" s="47" t="s">
        <v>48</v>
      </c>
      <c r="G1499" s="47" t="s">
        <v>49</v>
      </c>
      <c r="H1499" s="46">
        <v>671656106</v>
      </c>
      <c r="I1499" s="48">
        <v>41913</v>
      </c>
      <c r="J1499" s="47" t="s">
        <v>638</v>
      </c>
      <c r="K1499" s="46">
        <v>0</v>
      </c>
      <c r="L1499" s="50">
        <v>0</v>
      </c>
      <c r="M1499" s="50">
        <v>0</v>
      </c>
      <c r="N1499" s="50">
        <v>0</v>
      </c>
      <c r="O1499" s="14">
        <v>3.4000000000000002E-2</v>
      </c>
      <c r="P1499" s="55">
        <f t="shared" si="71"/>
        <v>0</v>
      </c>
      <c r="Q1499" s="15">
        <f t="shared" si="72"/>
        <v>0</v>
      </c>
      <c r="R1499" s="15">
        <f t="shared" si="73"/>
        <v>0</v>
      </c>
      <c r="X1499" s="7"/>
    </row>
    <row r="1500" spans="1:24" ht="13.8" x14ac:dyDescent="0.3">
      <c r="A1500" s="46">
        <v>82853677</v>
      </c>
      <c r="B1500" s="47" t="s">
        <v>30</v>
      </c>
      <c r="C1500" s="47" t="s">
        <v>36</v>
      </c>
      <c r="D1500" s="47" t="s">
        <v>516</v>
      </c>
      <c r="E1500" s="47" t="s">
        <v>70</v>
      </c>
      <c r="F1500" s="47" t="s">
        <v>48</v>
      </c>
      <c r="G1500" s="47" t="s">
        <v>450</v>
      </c>
      <c r="H1500" s="46">
        <v>82853677</v>
      </c>
      <c r="I1500" s="48">
        <v>39479</v>
      </c>
      <c r="J1500" s="47" t="s">
        <v>638</v>
      </c>
      <c r="K1500" s="46">
        <v>0</v>
      </c>
      <c r="L1500" s="50">
        <v>0</v>
      </c>
      <c r="M1500" s="50">
        <v>0</v>
      </c>
      <c r="N1500" s="50">
        <v>0</v>
      </c>
      <c r="O1500" s="14">
        <v>3.4000000000000002E-2</v>
      </c>
      <c r="P1500" s="55">
        <f t="shared" si="71"/>
        <v>0</v>
      </c>
      <c r="Q1500" s="15">
        <f t="shared" si="72"/>
        <v>0</v>
      </c>
      <c r="R1500" s="15">
        <f t="shared" si="73"/>
        <v>0</v>
      </c>
      <c r="X1500" s="7"/>
    </row>
    <row r="1501" spans="1:24" ht="13.8" x14ac:dyDescent="0.3">
      <c r="A1501" s="46">
        <v>52177</v>
      </c>
      <c r="B1501" s="47" t="s">
        <v>30</v>
      </c>
      <c r="C1501" s="47" t="s">
        <v>36</v>
      </c>
      <c r="D1501" s="47" t="s">
        <v>556</v>
      </c>
      <c r="E1501" s="47" t="s">
        <v>267</v>
      </c>
      <c r="F1501" s="47" t="s">
        <v>48</v>
      </c>
      <c r="G1501" s="47" t="s">
        <v>49</v>
      </c>
      <c r="H1501" s="46">
        <v>52177</v>
      </c>
      <c r="I1501" s="48">
        <v>26115</v>
      </c>
      <c r="J1501" s="47" t="s">
        <v>638</v>
      </c>
      <c r="K1501" s="46">
        <v>0</v>
      </c>
      <c r="L1501" s="50">
        <v>17363.98</v>
      </c>
      <c r="M1501" s="50">
        <v>17363.98</v>
      </c>
      <c r="N1501" s="50">
        <v>0</v>
      </c>
      <c r="O1501" s="14">
        <v>3.4000000000000002E-2</v>
      </c>
      <c r="P1501" s="55">
        <f t="shared" si="71"/>
        <v>737.96915000000001</v>
      </c>
      <c r="Q1501" s="15">
        <f t="shared" si="72"/>
        <v>18101.94915</v>
      </c>
      <c r="R1501" s="15">
        <f t="shared" si="73"/>
        <v>-737.96915000000081</v>
      </c>
      <c r="X1501" s="7"/>
    </row>
    <row r="1502" spans="1:24" ht="13.8" x14ac:dyDescent="0.3">
      <c r="A1502" s="46">
        <v>53233</v>
      </c>
      <c r="B1502" s="47" t="s">
        <v>30</v>
      </c>
      <c r="C1502" s="47" t="s">
        <v>36</v>
      </c>
      <c r="D1502" s="47" t="s">
        <v>557</v>
      </c>
      <c r="E1502" s="47" t="s">
        <v>301</v>
      </c>
      <c r="F1502" s="47" t="s">
        <v>48</v>
      </c>
      <c r="G1502" s="47" t="s">
        <v>49</v>
      </c>
      <c r="H1502" s="46">
        <v>53233</v>
      </c>
      <c r="I1502" s="48">
        <v>26115</v>
      </c>
      <c r="J1502" s="47" t="s">
        <v>638</v>
      </c>
      <c r="K1502" s="46">
        <v>0</v>
      </c>
      <c r="L1502" s="50">
        <v>106113.25</v>
      </c>
      <c r="M1502" s="50">
        <v>106113.25</v>
      </c>
      <c r="N1502" s="50">
        <v>0</v>
      </c>
      <c r="O1502" s="14">
        <v>3.4000000000000002E-2</v>
      </c>
      <c r="P1502" s="55">
        <f t="shared" si="71"/>
        <v>4509.8131250000006</v>
      </c>
      <c r="Q1502" s="15">
        <f t="shared" si="72"/>
        <v>110623.063125</v>
      </c>
      <c r="R1502" s="15">
        <f t="shared" si="73"/>
        <v>-4509.8131250000006</v>
      </c>
      <c r="X1502" s="7"/>
    </row>
    <row r="1503" spans="1:24" ht="13.8" x14ac:dyDescent="0.3">
      <c r="A1503" s="46">
        <v>53234</v>
      </c>
      <c r="B1503" s="47" t="s">
        <v>30</v>
      </c>
      <c r="C1503" s="47" t="s">
        <v>36</v>
      </c>
      <c r="D1503" s="47" t="s">
        <v>557</v>
      </c>
      <c r="E1503" s="47" t="s">
        <v>301</v>
      </c>
      <c r="F1503" s="47" t="s">
        <v>48</v>
      </c>
      <c r="G1503" s="47" t="s">
        <v>49</v>
      </c>
      <c r="H1503" s="46">
        <v>53234</v>
      </c>
      <c r="I1503" s="48">
        <v>29037</v>
      </c>
      <c r="J1503" s="47" t="s">
        <v>638</v>
      </c>
      <c r="K1503" s="46">
        <v>0</v>
      </c>
      <c r="L1503" s="50">
        <v>25463.34</v>
      </c>
      <c r="M1503" s="50">
        <v>25463.34</v>
      </c>
      <c r="N1503" s="50">
        <v>0</v>
      </c>
      <c r="O1503" s="14">
        <v>3.4000000000000002E-2</v>
      </c>
      <c r="P1503" s="55">
        <f t="shared" si="71"/>
        <v>1082.1919499999999</v>
      </c>
      <c r="Q1503" s="15">
        <f t="shared" si="72"/>
        <v>26545.531950000001</v>
      </c>
      <c r="R1503" s="15">
        <f t="shared" si="73"/>
        <v>-1082.1919500000004</v>
      </c>
      <c r="X1503" s="7"/>
    </row>
    <row r="1504" spans="1:24" ht="13.8" x14ac:dyDescent="0.3">
      <c r="A1504" s="46">
        <v>53245</v>
      </c>
      <c r="B1504" s="47" t="s">
        <v>30</v>
      </c>
      <c r="C1504" s="47" t="s">
        <v>36</v>
      </c>
      <c r="D1504" s="47" t="s">
        <v>557</v>
      </c>
      <c r="E1504" s="47" t="s">
        <v>302</v>
      </c>
      <c r="F1504" s="47" t="s">
        <v>48</v>
      </c>
      <c r="G1504" s="47" t="s">
        <v>49</v>
      </c>
      <c r="H1504" s="46">
        <v>53245</v>
      </c>
      <c r="I1504" s="48">
        <v>26115</v>
      </c>
      <c r="J1504" s="47" t="s">
        <v>638</v>
      </c>
      <c r="K1504" s="46">
        <v>0</v>
      </c>
      <c r="L1504" s="50">
        <v>0</v>
      </c>
      <c r="M1504" s="50">
        <v>0</v>
      </c>
      <c r="N1504" s="50">
        <v>0</v>
      </c>
      <c r="O1504" s="14">
        <v>3.4000000000000002E-2</v>
      </c>
      <c r="P1504" s="55">
        <f t="shared" si="71"/>
        <v>0</v>
      </c>
      <c r="Q1504" s="15">
        <f t="shared" si="72"/>
        <v>0</v>
      </c>
      <c r="R1504" s="15">
        <f t="shared" si="73"/>
        <v>0</v>
      </c>
      <c r="X1504" s="7"/>
    </row>
    <row r="1505" spans="1:24" ht="13.8" x14ac:dyDescent="0.3">
      <c r="A1505" s="46">
        <v>50652</v>
      </c>
      <c r="B1505" s="47" t="s">
        <v>30</v>
      </c>
      <c r="C1505" s="47" t="s">
        <v>36</v>
      </c>
      <c r="D1505" s="47" t="s">
        <v>517</v>
      </c>
      <c r="E1505" s="47" t="s">
        <v>22</v>
      </c>
      <c r="F1505" s="47" t="s">
        <v>48</v>
      </c>
      <c r="G1505" s="47" t="s">
        <v>49</v>
      </c>
      <c r="H1505" s="46">
        <v>50652</v>
      </c>
      <c r="I1505" s="48">
        <v>26115</v>
      </c>
      <c r="J1505" s="47" t="s">
        <v>638</v>
      </c>
      <c r="K1505" s="46">
        <v>0</v>
      </c>
      <c r="L1505" s="50">
        <v>0</v>
      </c>
      <c r="M1505" s="50">
        <v>0</v>
      </c>
      <c r="N1505" s="50">
        <v>0</v>
      </c>
      <c r="O1505" s="14">
        <v>3.4000000000000002E-2</v>
      </c>
      <c r="P1505" s="55">
        <f t="shared" si="71"/>
        <v>0</v>
      </c>
      <c r="Q1505" s="15">
        <f t="shared" si="72"/>
        <v>0</v>
      </c>
      <c r="R1505" s="15">
        <f t="shared" si="73"/>
        <v>0</v>
      </c>
      <c r="X1505" s="7"/>
    </row>
    <row r="1506" spans="1:24" ht="13.8" x14ac:dyDescent="0.3">
      <c r="A1506" s="46">
        <v>50653</v>
      </c>
      <c r="B1506" s="47" t="s">
        <v>30</v>
      </c>
      <c r="C1506" s="47" t="s">
        <v>36</v>
      </c>
      <c r="D1506" s="47" t="s">
        <v>517</v>
      </c>
      <c r="E1506" s="47" t="s">
        <v>22</v>
      </c>
      <c r="F1506" s="47" t="s">
        <v>48</v>
      </c>
      <c r="G1506" s="47" t="s">
        <v>49</v>
      </c>
      <c r="H1506" s="46">
        <v>50653</v>
      </c>
      <c r="I1506" s="48">
        <v>27942</v>
      </c>
      <c r="J1506" s="47" t="s">
        <v>638</v>
      </c>
      <c r="K1506" s="46">
        <v>0</v>
      </c>
      <c r="L1506" s="50">
        <v>0</v>
      </c>
      <c r="M1506" s="50">
        <v>0</v>
      </c>
      <c r="N1506" s="50">
        <v>0</v>
      </c>
      <c r="O1506" s="14">
        <v>3.4000000000000002E-2</v>
      </c>
      <c r="P1506" s="55">
        <f t="shared" si="71"/>
        <v>0</v>
      </c>
      <c r="Q1506" s="15">
        <f t="shared" si="72"/>
        <v>0</v>
      </c>
      <c r="R1506" s="15">
        <f t="shared" si="73"/>
        <v>0</v>
      </c>
      <c r="X1506" s="7"/>
    </row>
    <row r="1507" spans="1:24" ht="13.8" x14ac:dyDescent="0.3">
      <c r="A1507" s="46">
        <v>50654</v>
      </c>
      <c r="B1507" s="47" t="s">
        <v>30</v>
      </c>
      <c r="C1507" s="47" t="s">
        <v>36</v>
      </c>
      <c r="D1507" s="47" t="s">
        <v>517</v>
      </c>
      <c r="E1507" s="47" t="s">
        <v>22</v>
      </c>
      <c r="F1507" s="47" t="s">
        <v>48</v>
      </c>
      <c r="G1507" s="47" t="s">
        <v>49</v>
      </c>
      <c r="H1507" s="46">
        <v>50654</v>
      </c>
      <c r="I1507" s="48">
        <v>28672</v>
      </c>
      <c r="J1507" s="47" t="s">
        <v>638</v>
      </c>
      <c r="K1507" s="46">
        <v>0</v>
      </c>
      <c r="L1507" s="50">
        <v>0</v>
      </c>
      <c r="M1507" s="50">
        <v>0</v>
      </c>
      <c r="N1507" s="50">
        <v>0</v>
      </c>
      <c r="O1507" s="14">
        <v>3.4000000000000002E-2</v>
      </c>
      <c r="P1507" s="55">
        <f t="shared" si="71"/>
        <v>0</v>
      </c>
      <c r="Q1507" s="15">
        <f t="shared" si="72"/>
        <v>0</v>
      </c>
      <c r="R1507" s="15">
        <f t="shared" si="73"/>
        <v>0</v>
      </c>
      <c r="X1507" s="7"/>
    </row>
    <row r="1508" spans="1:24" ht="13.8" x14ac:dyDescent="0.3">
      <c r="A1508" s="46">
        <v>50655</v>
      </c>
      <c r="B1508" s="47" t="s">
        <v>30</v>
      </c>
      <c r="C1508" s="47" t="s">
        <v>36</v>
      </c>
      <c r="D1508" s="47" t="s">
        <v>517</v>
      </c>
      <c r="E1508" s="47" t="s">
        <v>22</v>
      </c>
      <c r="F1508" s="47" t="s">
        <v>48</v>
      </c>
      <c r="G1508" s="47" t="s">
        <v>49</v>
      </c>
      <c r="H1508" s="46">
        <v>50655</v>
      </c>
      <c r="I1508" s="48">
        <v>31594</v>
      </c>
      <c r="J1508" s="47" t="s">
        <v>638</v>
      </c>
      <c r="K1508" s="46">
        <v>0</v>
      </c>
      <c r="L1508" s="50">
        <v>0</v>
      </c>
      <c r="M1508" s="50">
        <v>0</v>
      </c>
      <c r="N1508" s="50">
        <v>0</v>
      </c>
      <c r="O1508" s="14">
        <v>3.4000000000000002E-2</v>
      </c>
      <c r="P1508" s="55">
        <f t="shared" si="71"/>
        <v>0</v>
      </c>
      <c r="Q1508" s="15">
        <f t="shared" si="72"/>
        <v>0</v>
      </c>
      <c r="R1508" s="15">
        <f t="shared" si="73"/>
        <v>0</v>
      </c>
      <c r="X1508" s="7"/>
    </row>
    <row r="1509" spans="1:24" ht="13.8" x14ac:dyDescent="0.3">
      <c r="A1509" s="46">
        <v>50656</v>
      </c>
      <c r="B1509" s="47" t="s">
        <v>30</v>
      </c>
      <c r="C1509" s="47" t="s">
        <v>36</v>
      </c>
      <c r="D1509" s="47" t="s">
        <v>517</v>
      </c>
      <c r="E1509" s="47" t="s">
        <v>22</v>
      </c>
      <c r="F1509" s="47" t="s">
        <v>48</v>
      </c>
      <c r="G1509" s="47" t="s">
        <v>49</v>
      </c>
      <c r="H1509" s="46">
        <v>50656</v>
      </c>
      <c r="I1509" s="48">
        <v>33786</v>
      </c>
      <c r="J1509" s="47" t="s">
        <v>638</v>
      </c>
      <c r="K1509" s="46">
        <v>0</v>
      </c>
      <c r="L1509" s="50">
        <v>0</v>
      </c>
      <c r="M1509" s="50">
        <v>0</v>
      </c>
      <c r="N1509" s="50">
        <v>0</v>
      </c>
      <c r="O1509" s="14">
        <v>3.4000000000000002E-2</v>
      </c>
      <c r="P1509" s="55">
        <f t="shared" si="71"/>
        <v>0</v>
      </c>
      <c r="Q1509" s="15">
        <f t="shared" si="72"/>
        <v>0</v>
      </c>
      <c r="R1509" s="15">
        <f t="shared" si="73"/>
        <v>0</v>
      </c>
      <c r="X1509" s="7"/>
    </row>
    <row r="1510" spans="1:24" ht="13.8" x14ac:dyDescent="0.3">
      <c r="A1510" s="46">
        <v>50657</v>
      </c>
      <c r="B1510" s="47" t="s">
        <v>30</v>
      </c>
      <c r="C1510" s="47" t="s">
        <v>36</v>
      </c>
      <c r="D1510" s="47" t="s">
        <v>517</v>
      </c>
      <c r="E1510" s="47" t="s">
        <v>22</v>
      </c>
      <c r="F1510" s="47" t="s">
        <v>48</v>
      </c>
      <c r="G1510" s="47" t="s">
        <v>49</v>
      </c>
      <c r="H1510" s="46">
        <v>50657</v>
      </c>
      <c r="I1510" s="48">
        <v>34151</v>
      </c>
      <c r="J1510" s="47" t="s">
        <v>638</v>
      </c>
      <c r="K1510" s="46">
        <v>0</v>
      </c>
      <c r="L1510" s="50">
        <v>0</v>
      </c>
      <c r="M1510" s="50">
        <v>0</v>
      </c>
      <c r="N1510" s="50">
        <v>0</v>
      </c>
      <c r="O1510" s="14">
        <v>3.4000000000000002E-2</v>
      </c>
      <c r="P1510" s="55">
        <f t="shared" si="71"/>
        <v>0</v>
      </c>
      <c r="Q1510" s="15">
        <f t="shared" si="72"/>
        <v>0</v>
      </c>
      <c r="R1510" s="15">
        <f t="shared" si="73"/>
        <v>0</v>
      </c>
      <c r="X1510" s="7"/>
    </row>
    <row r="1511" spans="1:24" ht="13.8" x14ac:dyDescent="0.3">
      <c r="A1511" s="46">
        <v>50658</v>
      </c>
      <c r="B1511" s="47" t="s">
        <v>30</v>
      </c>
      <c r="C1511" s="47" t="s">
        <v>36</v>
      </c>
      <c r="D1511" s="47" t="s">
        <v>517</v>
      </c>
      <c r="E1511" s="47" t="s">
        <v>22</v>
      </c>
      <c r="F1511" s="47" t="s">
        <v>48</v>
      </c>
      <c r="G1511" s="47" t="s">
        <v>49</v>
      </c>
      <c r="H1511" s="46">
        <v>50658</v>
      </c>
      <c r="I1511" s="48">
        <v>34516</v>
      </c>
      <c r="J1511" s="47" t="s">
        <v>638</v>
      </c>
      <c r="K1511" s="46">
        <v>0</v>
      </c>
      <c r="L1511" s="50">
        <v>0</v>
      </c>
      <c r="M1511" s="50">
        <v>0</v>
      </c>
      <c r="N1511" s="50">
        <v>0</v>
      </c>
      <c r="O1511" s="14">
        <v>3.4000000000000002E-2</v>
      </c>
      <c r="P1511" s="55">
        <f t="shared" si="71"/>
        <v>0</v>
      </c>
      <c r="Q1511" s="15">
        <f t="shared" si="72"/>
        <v>0</v>
      </c>
      <c r="R1511" s="15">
        <f t="shared" si="73"/>
        <v>0</v>
      </c>
      <c r="X1511" s="7"/>
    </row>
    <row r="1512" spans="1:24" ht="13.8" x14ac:dyDescent="0.3">
      <c r="A1512" s="46">
        <v>50659</v>
      </c>
      <c r="B1512" s="47" t="s">
        <v>30</v>
      </c>
      <c r="C1512" s="47" t="s">
        <v>36</v>
      </c>
      <c r="D1512" s="47" t="s">
        <v>517</v>
      </c>
      <c r="E1512" s="47" t="s">
        <v>22</v>
      </c>
      <c r="F1512" s="47" t="s">
        <v>48</v>
      </c>
      <c r="G1512" s="47" t="s">
        <v>49</v>
      </c>
      <c r="H1512" s="46">
        <v>50659</v>
      </c>
      <c r="I1512" s="48">
        <v>35247</v>
      </c>
      <c r="J1512" s="47" t="s">
        <v>638</v>
      </c>
      <c r="K1512" s="46">
        <v>0</v>
      </c>
      <c r="L1512" s="50">
        <v>0</v>
      </c>
      <c r="M1512" s="50">
        <v>0</v>
      </c>
      <c r="N1512" s="50">
        <v>0</v>
      </c>
      <c r="O1512" s="14">
        <v>3.4000000000000002E-2</v>
      </c>
      <c r="P1512" s="55">
        <f t="shared" si="71"/>
        <v>0</v>
      </c>
      <c r="Q1512" s="15">
        <f t="shared" si="72"/>
        <v>0</v>
      </c>
      <c r="R1512" s="15">
        <f t="shared" si="73"/>
        <v>0</v>
      </c>
      <c r="X1512" s="7"/>
    </row>
    <row r="1513" spans="1:24" ht="13.8" x14ac:dyDescent="0.3">
      <c r="A1513" s="46">
        <v>50660</v>
      </c>
      <c r="B1513" s="47" t="s">
        <v>30</v>
      </c>
      <c r="C1513" s="47" t="s">
        <v>36</v>
      </c>
      <c r="D1513" s="47" t="s">
        <v>517</v>
      </c>
      <c r="E1513" s="47" t="s">
        <v>22</v>
      </c>
      <c r="F1513" s="47" t="s">
        <v>48</v>
      </c>
      <c r="G1513" s="47" t="s">
        <v>49</v>
      </c>
      <c r="H1513" s="46">
        <v>50660</v>
      </c>
      <c r="I1513" s="48">
        <v>36708</v>
      </c>
      <c r="J1513" s="47" t="s">
        <v>638</v>
      </c>
      <c r="K1513" s="46">
        <v>0</v>
      </c>
      <c r="L1513" s="50">
        <v>0</v>
      </c>
      <c r="M1513" s="50">
        <v>0</v>
      </c>
      <c r="N1513" s="50">
        <v>0</v>
      </c>
      <c r="O1513" s="14">
        <v>3.4000000000000002E-2</v>
      </c>
      <c r="P1513" s="55">
        <f t="shared" si="71"/>
        <v>0</v>
      </c>
      <c r="Q1513" s="15">
        <f t="shared" si="72"/>
        <v>0</v>
      </c>
      <c r="R1513" s="15">
        <f t="shared" si="73"/>
        <v>0</v>
      </c>
      <c r="X1513" s="7"/>
    </row>
    <row r="1514" spans="1:24" ht="13.8" x14ac:dyDescent="0.3">
      <c r="A1514" s="46">
        <v>53076</v>
      </c>
      <c r="B1514" s="47" t="s">
        <v>30</v>
      </c>
      <c r="C1514" s="47" t="s">
        <v>36</v>
      </c>
      <c r="D1514" s="47" t="s">
        <v>558</v>
      </c>
      <c r="E1514" s="47" t="s">
        <v>286</v>
      </c>
      <c r="F1514" s="47" t="s">
        <v>48</v>
      </c>
      <c r="G1514" s="47" t="s">
        <v>49</v>
      </c>
      <c r="H1514" s="46">
        <v>53076</v>
      </c>
      <c r="I1514" s="48">
        <v>26115</v>
      </c>
      <c r="J1514" s="47" t="s">
        <v>638</v>
      </c>
      <c r="K1514" s="46">
        <v>1</v>
      </c>
      <c r="L1514" s="50">
        <v>191553.69</v>
      </c>
      <c r="M1514" s="50">
        <v>191553.69</v>
      </c>
      <c r="N1514" s="50">
        <v>0</v>
      </c>
      <c r="O1514" s="14">
        <v>3.4000000000000002E-2</v>
      </c>
      <c r="P1514" s="55">
        <f t="shared" si="71"/>
        <v>8141.031825</v>
      </c>
      <c r="Q1514" s="15">
        <f t="shared" si="72"/>
        <v>199694.72182500002</v>
      </c>
      <c r="R1514" s="15">
        <f t="shared" si="73"/>
        <v>-8141.0318250000128</v>
      </c>
      <c r="X1514" s="7"/>
    </row>
    <row r="1515" spans="1:24" ht="13.8" x14ac:dyDescent="0.3">
      <c r="A1515" s="46">
        <v>87446698</v>
      </c>
      <c r="B1515" s="47" t="s">
        <v>30</v>
      </c>
      <c r="C1515" s="47" t="s">
        <v>36</v>
      </c>
      <c r="D1515" s="47" t="s">
        <v>558</v>
      </c>
      <c r="E1515" s="47" t="s">
        <v>455</v>
      </c>
      <c r="F1515" s="47" t="s">
        <v>48</v>
      </c>
      <c r="G1515" s="47" t="s">
        <v>450</v>
      </c>
      <c r="H1515" s="46">
        <v>87446698</v>
      </c>
      <c r="I1515" s="48">
        <v>39479</v>
      </c>
      <c r="J1515" s="47" t="s">
        <v>638</v>
      </c>
      <c r="K1515" s="46">
        <v>1</v>
      </c>
      <c r="L1515" s="50">
        <v>107874.44</v>
      </c>
      <c r="M1515" s="50">
        <v>26346.6</v>
      </c>
      <c r="N1515" s="50">
        <v>81527.839999999997</v>
      </c>
      <c r="O1515" s="14">
        <v>3.4000000000000002E-2</v>
      </c>
      <c r="P1515" s="55">
        <f t="shared" si="71"/>
        <v>4584.6637000000001</v>
      </c>
      <c r="Q1515" s="15">
        <f t="shared" si="72"/>
        <v>30931.2637</v>
      </c>
      <c r="R1515" s="15">
        <f t="shared" si="73"/>
        <v>76943.176300000006</v>
      </c>
      <c r="X1515" s="7"/>
    </row>
    <row r="1516" spans="1:24" ht="13.8" x14ac:dyDescent="0.3">
      <c r="A1516" s="46">
        <v>53100</v>
      </c>
      <c r="B1516" s="47" t="s">
        <v>30</v>
      </c>
      <c r="C1516" s="47" t="s">
        <v>36</v>
      </c>
      <c r="D1516" s="47" t="s">
        <v>558</v>
      </c>
      <c r="E1516" s="47" t="s">
        <v>52</v>
      </c>
      <c r="F1516" s="47" t="s">
        <v>48</v>
      </c>
      <c r="G1516" s="47" t="s">
        <v>49</v>
      </c>
      <c r="H1516" s="46">
        <v>53100</v>
      </c>
      <c r="I1516" s="48">
        <v>28672</v>
      </c>
      <c r="J1516" s="47" t="s">
        <v>638</v>
      </c>
      <c r="K1516" s="46">
        <v>0</v>
      </c>
      <c r="L1516" s="50">
        <v>0</v>
      </c>
      <c r="M1516" s="50">
        <v>0</v>
      </c>
      <c r="N1516" s="50">
        <v>0</v>
      </c>
      <c r="O1516" s="14">
        <v>3.4000000000000002E-2</v>
      </c>
      <c r="P1516" s="55">
        <f t="shared" si="71"/>
        <v>0</v>
      </c>
      <c r="Q1516" s="15">
        <f t="shared" si="72"/>
        <v>0</v>
      </c>
      <c r="R1516" s="15">
        <f t="shared" si="73"/>
        <v>0</v>
      </c>
      <c r="X1516" s="7"/>
    </row>
    <row r="1517" spans="1:24" ht="13.8" x14ac:dyDescent="0.3">
      <c r="A1517" s="46">
        <v>53099</v>
      </c>
      <c r="B1517" s="47" t="s">
        <v>30</v>
      </c>
      <c r="C1517" s="47" t="s">
        <v>36</v>
      </c>
      <c r="D1517" s="47" t="s">
        <v>558</v>
      </c>
      <c r="E1517" s="47" t="s">
        <v>52</v>
      </c>
      <c r="F1517" s="47" t="s">
        <v>48</v>
      </c>
      <c r="G1517" s="47" t="s">
        <v>49</v>
      </c>
      <c r="H1517" s="46">
        <v>53099</v>
      </c>
      <c r="I1517" s="48">
        <v>26115</v>
      </c>
      <c r="J1517" s="47" t="s">
        <v>638</v>
      </c>
      <c r="K1517" s="46">
        <v>0</v>
      </c>
      <c r="L1517" s="50">
        <v>0</v>
      </c>
      <c r="M1517" s="50">
        <v>0</v>
      </c>
      <c r="N1517" s="50">
        <v>0</v>
      </c>
      <c r="O1517" s="14">
        <v>3.4000000000000002E-2</v>
      </c>
      <c r="P1517" s="55">
        <f t="shared" si="71"/>
        <v>0</v>
      </c>
      <c r="Q1517" s="15">
        <f t="shared" si="72"/>
        <v>0</v>
      </c>
      <c r="R1517" s="15">
        <f t="shared" si="73"/>
        <v>0</v>
      </c>
      <c r="X1517" s="7"/>
    </row>
    <row r="1518" spans="1:24" ht="13.8" x14ac:dyDescent="0.3">
      <c r="A1518" s="46">
        <v>53101</v>
      </c>
      <c r="B1518" s="47" t="s">
        <v>30</v>
      </c>
      <c r="C1518" s="47" t="s">
        <v>36</v>
      </c>
      <c r="D1518" s="47" t="s">
        <v>558</v>
      </c>
      <c r="E1518" s="47" t="s">
        <v>52</v>
      </c>
      <c r="F1518" s="47" t="s">
        <v>48</v>
      </c>
      <c r="G1518" s="47" t="s">
        <v>49</v>
      </c>
      <c r="H1518" s="46">
        <v>53101</v>
      </c>
      <c r="I1518" s="48">
        <v>34151</v>
      </c>
      <c r="J1518" s="47" t="s">
        <v>638</v>
      </c>
      <c r="K1518" s="46">
        <v>0</v>
      </c>
      <c r="L1518" s="50">
        <v>0</v>
      </c>
      <c r="M1518" s="50">
        <v>0</v>
      </c>
      <c r="N1518" s="50">
        <v>0</v>
      </c>
      <c r="O1518" s="14">
        <v>3.4000000000000002E-2</v>
      </c>
      <c r="P1518" s="55">
        <f t="shared" si="71"/>
        <v>0</v>
      </c>
      <c r="Q1518" s="15">
        <f t="shared" si="72"/>
        <v>0</v>
      </c>
      <c r="R1518" s="15">
        <f t="shared" si="73"/>
        <v>0</v>
      </c>
      <c r="X1518" s="7"/>
    </row>
    <row r="1519" spans="1:24" ht="13.8" x14ac:dyDescent="0.3">
      <c r="A1519" s="46">
        <v>53102</v>
      </c>
      <c r="B1519" s="47" t="s">
        <v>30</v>
      </c>
      <c r="C1519" s="47" t="s">
        <v>36</v>
      </c>
      <c r="D1519" s="47" t="s">
        <v>558</v>
      </c>
      <c r="E1519" s="47" t="s">
        <v>52</v>
      </c>
      <c r="F1519" s="47" t="s">
        <v>48</v>
      </c>
      <c r="G1519" s="47" t="s">
        <v>49</v>
      </c>
      <c r="H1519" s="46">
        <v>53102</v>
      </c>
      <c r="I1519" s="48">
        <v>34516</v>
      </c>
      <c r="J1519" s="47" t="s">
        <v>638</v>
      </c>
      <c r="K1519" s="46">
        <v>5</v>
      </c>
      <c r="L1519" s="50">
        <v>138772.31</v>
      </c>
      <c r="M1519" s="50">
        <v>138772.31</v>
      </c>
      <c r="N1519" s="50">
        <v>0</v>
      </c>
      <c r="O1519" s="14">
        <v>3.4000000000000002E-2</v>
      </c>
      <c r="P1519" s="55">
        <f t="shared" si="71"/>
        <v>5897.8231750000004</v>
      </c>
      <c r="Q1519" s="15">
        <f t="shared" si="72"/>
        <v>144670.133175</v>
      </c>
      <c r="R1519" s="15">
        <f t="shared" si="73"/>
        <v>-5897.8231749999977</v>
      </c>
      <c r="X1519" s="7"/>
    </row>
    <row r="1520" spans="1:24" ht="13.8" x14ac:dyDescent="0.3">
      <c r="A1520" s="46">
        <v>53103</v>
      </c>
      <c r="B1520" s="47" t="s">
        <v>30</v>
      </c>
      <c r="C1520" s="47" t="s">
        <v>36</v>
      </c>
      <c r="D1520" s="47" t="s">
        <v>558</v>
      </c>
      <c r="E1520" s="47" t="s">
        <v>52</v>
      </c>
      <c r="F1520" s="47" t="s">
        <v>48</v>
      </c>
      <c r="G1520" s="47" t="s">
        <v>49</v>
      </c>
      <c r="H1520" s="46">
        <v>53103</v>
      </c>
      <c r="I1520" s="48">
        <v>36708</v>
      </c>
      <c r="J1520" s="47" t="s">
        <v>638</v>
      </c>
      <c r="K1520" s="46">
        <v>1</v>
      </c>
      <c r="L1520" s="50">
        <v>24369.82</v>
      </c>
      <c r="M1520" s="50">
        <v>24369.82</v>
      </c>
      <c r="N1520" s="50">
        <v>0</v>
      </c>
      <c r="O1520" s="14">
        <v>3.4000000000000002E-2</v>
      </c>
      <c r="P1520" s="55">
        <f t="shared" si="71"/>
        <v>1035.7173500000001</v>
      </c>
      <c r="Q1520" s="15">
        <f t="shared" si="72"/>
        <v>25405.537349999999</v>
      </c>
      <c r="R1520" s="15">
        <f t="shared" si="73"/>
        <v>-1035.717349999999</v>
      </c>
      <c r="X1520" s="7"/>
    </row>
    <row r="1521" spans="1:24" ht="13.8" x14ac:dyDescent="0.3">
      <c r="A1521" s="46">
        <v>30395119</v>
      </c>
      <c r="B1521" s="47" t="s">
        <v>30</v>
      </c>
      <c r="C1521" s="47" t="s">
        <v>36</v>
      </c>
      <c r="D1521" s="47" t="s">
        <v>558</v>
      </c>
      <c r="E1521" s="47" t="s">
        <v>52</v>
      </c>
      <c r="F1521" s="47" t="s">
        <v>48</v>
      </c>
      <c r="G1521" s="47" t="s">
        <v>49</v>
      </c>
      <c r="H1521" s="46">
        <v>30395119</v>
      </c>
      <c r="I1521" s="48">
        <v>37622</v>
      </c>
      <c r="J1521" s="47" t="s">
        <v>638</v>
      </c>
      <c r="K1521" s="46">
        <v>2</v>
      </c>
      <c r="L1521" s="50">
        <v>64421.26</v>
      </c>
      <c r="M1521" s="50">
        <v>55561.87</v>
      </c>
      <c r="N1521" s="50">
        <v>8859.39</v>
      </c>
      <c r="O1521" s="14">
        <v>3.4000000000000002E-2</v>
      </c>
      <c r="P1521" s="55">
        <f t="shared" si="71"/>
        <v>2737.9035500000005</v>
      </c>
      <c r="Q1521" s="15">
        <f t="shared" si="72"/>
        <v>58299.773550000005</v>
      </c>
      <c r="R1521" s="15">
        <f t="shared" si="73"/>
        <v>6121.4864499999967</v>
      </c>
      <c r="X1521" s="7"/>
    </row>
    <row r="1522" spans="1:24" ht="13.8" x14ac:dyDescent="0.3">
      <c r="A1522" s="46">
        <v>52012448</v>
      </c>
      <c r="B1522" s="47" t="s">
        <v>30</v>
      </c>
      <c r="C1522" s="47" t="s">
        <v>36</v>
      </c>
      <c r="D1522" s="47" t="s">
        <v>558</v>
      </c>
      <c r="E1522" s="47" t="s">
        <v>52</v>
      </c>
      <c r="F1522" s="47" t="s">
        <v>48</v>
      </c>
      <c r="G1522" s="47" t="s">
        <v>49</v>
      </c>
      <c r="H1522" s="46">
        <v>52012448</v>
      </c>
      <c r="I1522" s="48">
        <v>38353</v>
      </c>
      <c r="J1522" s="47" t="s">
        <v>638</v>
      </c>
      <c r="K1522" s="46">
        <v>1</v>
      </c>
      <c r="L1522" s="50">
        <v>62136.28</v>
      </c>
      <c r="M1522" s="50">
        <v>44841.56</v>
      </c>
      <c r="N1522" s="50">
        <v>17294.72</v>
      </c>
      <c r="O1522" s="14">
        <v>3.4000000000000002E-2</v>
      </c>
      <c r="P1522" s="55">
        <f t="shared" si="71"/>
        <v>2640.7919000000002</v>
      </c>
      <c r="Q1522" s="15">
        <f t="shared" si="72"/>
        <v>47482.351899999994</v>
      </c>
      <c r="R1522" s="15">
        <f t="shared" si="73"/>
        <v>14653.928100000005</v>
      </c>
      <c r="X1522" s="7"/>
    </row>
    <row r="1523" spans="1:24" ht="13.8" x14ac:dyDescent="0.3">
      <c r="A1523" s="46">
        <v>80053787</v>
      </c>
      <c r="B1523" s="47" t="s">
        <v>30</v>
      </c>
      <c r="C1523" s="47" t="s">
        <v>36</v>
      </c>
      <c r="D1523" s="47" t="s">
        <v>558</v>
      </c>
      <c r="E1523" s="47" t="s">
        <v>52</v>
      </c>
      <c r="F1523" s="47" t="s">
        <v>48</v>
      </c>
      <c r="G1523" s="47" t="s">
        <v>49</v>
      </c>
      <c r="H1523" s="46">
        <v>80053787</v>
      </c>
      <c r="I1523" s="48">
        <v>38687</v>
      </c>
      <c r="J1523" s="47" t="s">
        <v>638</v>
      </c>
      <c r="K1523" s="46">
        <v>3</v>
      </c>
      <c r="L1523" s="50">
        <v>131432.4</v>
      </c>
      <c r="M1523" s="50">
        <v>94850.12</v>
      </c>
      <c r="N1523" s="50">
        <v>36582.28</v>
      </c>
      <c r="O1523" s="14">
        <v>3.4000000000000002E-2</v>
      </c>
      <c r="P1523" s="55">
        <f t="shared" si="71"/>
        <v>5585.8769999999995</v>
      </c>
      <c r="Q1523" s="15">
        <f t="shared" si="72"/>
        <v>100435.99699999999</v>
      </c>
      <c r="R1523" s="15">
        <f t="shared" si="73"/>
        <v>30996.403000000006</v>
      </c>
      <c r="X1523" s="7"/>
    </row>
    <row r="1524" spans="1:24" ht="13.8" x14ac:dyDescent="0.3">
      <c r="A1524" s="46">
        <v>85380656</v>
      </c>
      <c r="B1524" s="47" t="s">
        <v>30</v>
      </c>
      <c r="C1524" s="47" t="s">
        <v>36</v>
      </c>
      <c r="D1524" s="47" t="s">
        <v>558</v>
      </c>
      <c r="E1524" s="47" t="s">
        <v>52</v>
      </c>
      <c r="F1524" s="47" t="s">
        <v>48</v>
      </c>
      <c r="G1524" s="47" t="s">
        <v>49</v>
      </c>
      <c r="H1524" s="46">
        <v>85380656</v>
      </c>
      <c r="I1524" s="48">
        <v>39417</v>
      </c>
      <c r="J1524" s="47" t="s">
        <v>638</v>
      </c>
      <c r="K1524" s="46">
        <v>8</v>
      </c>
      <c r="L1524" s="50">
        <v>1018953.69</v>
      </c>
      <c r="M1524" s="50">
        <v>591861.32999999996</v>
      </c>
      <c r="N1524" s="50">
        <v>427092.36</v>
      </c>
      <c r="O1524" s="14">
        <v>3.4000000000000002E-2</v>
      </c>
      <c r="P1524" s="55">
        <f t="shared" si="71"/>
        <v>43305.531825000005</v>
      </c>
      <c r="Q1524" s="15">
        <f t="shared" si="72"/>
        <v>635166.86182499991</v>
      </c>
      <c r="R1524" s="15">
        <f t="shared" si="73"/>
        <v>383786.82817500003</v>
      </c>
      <c r="X1524" s="7"/>
    </row>
    <row r="1525" spans="1:24" ht="13.8" x14ac:dyDescent="0.3">
      <c r="A1525" s="46">
        <v>94943782</v>
      </c>
      <c r="B1525" s="47" t="s">
        <v>30</v>
      </c>
      <c r="C1525" s="47" t="s">
        <v>36</v>
      </c>
      <c r="D1525" s="47" t="s">
        <v>558</v>
      </c>
      <c r="E1525" s="47" t="s">
        <v>52</v>
      </c>
      <c r="F1525" s="47" t="s">
        <v>48</v>
      </c>
      <c r="G1525" s="47" t="s">
        <v>49</v>
      </c>
      <c r="H1525" s="46">
        <v>94943782</v>
      </c>
      <c r="I1525" s="48">
        <v>39783</v>
      </c>
      <c r="J1525" s="47" t="s">
        <v>638</v>
      </c>
      <c r="K1525" s="46">
        <v>4</v>
      </c>
      <c r="L1525" s="50">
        <v>546879.77</v>
      </c>
      <c r="M1525" s="50">
        <v>279152.45</v>
      </c>
      <c r="N1525" s="50">
        <v>267727.32</v>
      </c>
      <c r="O1525" s="14">
        <v>3.4000000000000002E-2</v>
      </c>
      <c r="P1525" s="55">
        <f t="shared" si="71"/>
        <v>23242.390225000003</v>
      </c>
      <c r="Q1525" s="15">
        <f t="shared" si="72"/>
        <v>302394.84022499999</v>
      </c>
      <c r="R1525" s="15">
        <f t="shared" si="73"/>
        <v>244484.92977500003</v>
      </c>
      <c r="X1525" s="7"/>
    </row>
    <row r="1526" spans="1:24" ht="13.8" x14ac:dyDescent="0.3">
      <c r="A1526" s="46">
        <v>97450162</v>
      </c>
      <c r="B1526" s="47" t="s">
        <v>30</v>
      </c>
      <c r="C1526" s="47" t="s">
        <v>36</v>
      </c>
      <c r="D1526" s="47" t="s">
        <v>558</v>
      </c>
      <c r="E1526" s="47" t="s">
        <v>52</v>
      </c>
      <c r="F1526" s="47" t="s">
        <v>48</v>
      </c>
      <c r="G1526" s="47" t="s">
        <v>49</v>
      </c>
      <c r="H1526" s="46">
        <v>97450162</v>
      </c>
      <c r="I1526" s="48">
        <v>39965</v>
      </c>
      <c r="J1526" s="47" t="s">
        <v>638</v>
      </c>
      <c r="K1526" s="46">
        <v>1</v>
      </c>
      <c r="L1526" s="50">
        <v>551022.39</v>
      </c>
      <c r="M1526" s="50">
        <v>242471.58</v>
      </c>
      <c r="N1526" s="50">
        <v>308550.81</v>
      </c>
      <c r="O1526" s="14">
        <v>3.4000000000000002E-2</v>
      </c>
      <c r="P1526" s="55">
        <f t="shared" si="71"/>
        <v>23418.451575000003</v>
      </c>
      <c r="Q1526" s="15">
        <f t="shared" si="72"/>
        <v>265890.03157499997</v>
      </c>
      <c r="R1526" s="15">
        <f t="shared" si="73"/>
        <v>285132.35842500004</v>
      </c>
      <c r="X1526" s="7"/>
    </row>
    <row r="1527" spans="1:24" ht="13.8" x14ac:dyDescent="0.3">
      <c r="A1527" s="46">
        <v>639204397</v>
      </c>
      <c r="B1527" s="47" t="s">
        <v>30</v>
      </c>
      <c r="C1527" s="47" t="s">
        <v>36</v>
      </c>
      <c r="D1527" s="47" t="s">
        <v>558</v>
      </c>
      <c r="E1527" s="47" t="s">
        <v>52</v>
      </c>
      <c r="F1527" s="47" t="s">
        <v>48</v>
      </c>
      <c r="G1527" s="47" t="s">
        <v>49</v>
      </c>
      <c r="H1527" s="46">
        <v>639204397</v>
      </c>
      <c r="I1527" s="48">
        <v>40878</v>
      </c>
      <c r="J1527" s="47" t="s">
        <v>638</v>
      </c>
      <c r="K1527" s="46">
        <v>1</v>
      </c>
      <c r="L1527" s="50">
        <v>620138.38</v>
      </c>
      <c r="M1527" s="50">
        <v>185562.03</v>
      </c>
      <c r="N1527" s="50">
        <v>434576.35</v>
      </c>
      <c r="O1527" s="14">
        <v>3.4000000000000002E-2</v>
      </c>
      <c r="P1527" s="55">
        <f t="shared" si="71"/>
        <v>26355.881150000001</v>
      </c>
      <c r="Q1527" s="15">
        <f t="shared" si="72"/>
        <v>211917.91115</v>
      </c>
      <c r="R1527" s="15">
        <f t="shared" si="73"/>
        <v>408220.46885</v>
      </c>
      <c r="X1527" s="7"/>
    </row>
    <row r="1528" spans="1:24" ht="13.8" x14ac:dyDescent="0.3">
      <c r="A1528" s="46">
        <v>640795205</v>
      </c>
      <c r="B1528" s="47" t="s">
        <v>30</v>
      </c>
      <c r="C1528" s="47" t="s">
        <v>36</v>
      </c>
      <c r="D1528" s="47" t="s">
        <v>558</v>
      </c>
      <c r="E1528" s="47" t="s">
        <v>52</v>
      </c>
      <c r="F1528" s="47" t="s">
        <v>48</v>
      </c>
      <c r="G1528" s="47" t="s">
        <v>49</v>
      </c>
      <c r="H1528" s="46">
        <v>640795205</v>
      </c>
      <c r="I1528" s="48">
        <v>41306</v>
      </c>
      <c r="J1528" s="47" t="s">
        <v>638</v>
      </c>
      <c r="K1528" s="46">
        <v>0</v>
      </c>
      <c r="L1528" s="50">
        <v>-30395.87</v>
      </c>
      <c r="M1528" s="50">
        <v>-4815.1400000000003</v>
      </c>
      <c r="N1528" s="50">
        <v>-25580.73</v>
      </c>
      <c r="O1528" s="14">
        <v>3.4000000000000002E-2</v>
      </c>
      <c r="P1528" s="55">
        <f t="shared" si="71"/>
        <v>-1291.8244750000001</v>
      </c>
      <c r="Q1528" s="15">
        <f t="shared" si="72"/>
        <v>-6106.9644750000007</v>
      </c>
      <c r="R1528" s="15">
        <f t="shared" si="73"/>
        <v>-24288.905524999998</v>
      </c>
      <c r="X1528" s="7"/>
    </row>
    <row r="1529" spans="1:24" ht="13.8" x14ac:dyDescent="0.3">
      <c r="A1529" s="46">
        <v>642188347</v>
      </c>
      <c r="B1529" s="47" t="s">
        <v>30</v>
      </c>
      <c r="C1529" s="47" t="s">
        <v>36</v>
      </c>
      <c r="D1529" s="47" t="s">
        <v>558</v>
      </c>
      <c r="E1529" s="47" t="s">
        <v>52</v>
      </c>
      <c r="F1529" s="47" t="s">
        <v>48</v>
      </c>
      <c r="G1529" s="47" t="s">
        <v>49</v>
      </c>
      <c r="H1529" s="46">
        <v>642188347</v>
      </c>
      <c r="I1529" s="48">
        <v>41214</v>
      </c>
      <c r="J1529" s="47" t="s">
        <v>638</v>
      </c>
      <c r="K1529" s="46">
        <v>1</v>
      </c>
      <c r="L1529" s="50">
        <v>485980</v>
      </c>
      <c r="M1529" s="50">
        <v>111202.19</v>
      </c>
      <c r="N1529" s="50">
        <v>374777.81</v>
      </c>
      <c r="O1529" s="14">
        <v>3.4000000000000002E-2</v>
      </c>
      <c r="P1529" s="55">
        <f t="shared" si="71"/>
        <v>20654.150000000001</v>
      </c>
      <c r="Q1529" s="15">
        <f t="shared" si="72"/>
        <v>131856.34</v>
      </c>
      <c r="R1529" s="15">
        <f t="shared" si="73"/>
        <v>354123.66000000003</v>
      </c>
      <c r="X1529" s="7"/>
    </row>
    <row r="1530" spans="1:24" ht="13.8" x14ac:dyDescent="0.3">
      <c r="A1530" s="46">
        <v>668409915</v>
      </c>
      <c r="B1530" s="47" t="s">
        <v>30</v>
      </c>
      <c r="C1530" s="47" t="s">
        <v>36</v>
      </c>
      <c r="D1530" s="47" t="s">
        <v>558</v>
      </c>
      <c r="E1530" s="47" t="s">
        <v>52</v>
      </c>
      <c r="F1530" s="47" t="s">
        <v>48</v>
      </c>
      <c r="G1530" s="47" t="s">
        <v>49</v>
      </c>
      <c r="H1530" s="46">
        <v>668409915</v>
      </c>
      <c r="I1530" s="48">
        <v>41579</v>
      </c>
      <c r="J1530" s="47" t="s">
        <v>638</v>
      </c>
      <c r="K1530" s="46">
        <v>1</v>
      </c>
      <c r="L1530" s="50">
        <v>522284.59</v>
      </c>
      <c r="M1530" s="50">
        <v>82737.3</v>
      </c>
      <c r="N1530" s="50">
        <v>439547.29</v>
      </c>
      <c r="O1530" s="14">
        <v>3.4000000000000002E-2</v>
      </c>
      <c r="P1530" s="55">
        <f t="shared" si="71"/>
        <v>22197.095075000005</v>
      </c>
      <c r="Q1530" s="15">
        <f t="shared" si="72"/>
        <v>104934.39507500001</v>
      </c>
      <c r="R1530" s="15">
        <f t="shared" si="73"/>
        <v>417350.19492500002</v>
      </c>
      <c r="X1530" s="7"/>
    </row>
    <row r="1531" spans="1:24" ht="13.8" x14ac:dyDescent="0.3">
      <c r="A1531" s="46">
        <v>53083</v>
      </c>
      <c r="B1531" s="47" t="s">
        <v>30</v>
      </c>
      <c r="C1531" s="47" t="s">
        <v>36</v>
      </c>
      <c r="D1531" s="47" t="s">
        <v>558</v>
      </c>
      <c r="E1531" s="47" t="s">
        <v>287</v>
      </c>
      <c r="F1531" s="47" t="s">
        <v>48</v>
      </c>
      <c r="G1531" s="47" t="s">
        <v>49</v>
      </c>
      <c r="H1531" s="46">
        <v>53083</v>
      </c>
      <c r="I1531" s="48">
        <v>26115</v>
      </c>
      <c r="J1531" s="47" t="s">
        <v>638</v>
      </c>
      <c r="K1531" s="46">
        <v>0</v>
      </c>
      <c r="L1531" s="50">
        <v>0</v>
      </c>
      <c r="M1531" s="50">
        <v>0</v>
      </c>
      <c r="N1531" s="50">
        <v>0</v>
      </c>
      <c r="O1531" s="14">
        <v>3.4000000000000002E-2</v>
      </c>
      <c r="P1531" s="55">
        <f t="shared" si="71"/>
        <v>0</v>
      </c>
      <c r="Q1531" s="15">
        <f t="shared" si="72"/>
        <v>0</v>
      </c>
      <c r="R1531" s="15">
        <f t="shared" si="73"/>
        <v>0</v>
      </c>
      <c r="X1531" s="7"/>
    </row>
    <row r="1532" spans="1:24" ht="13.8" x14ac:dyDescent="0.3">
      <c r="A1532" s="46">
        <v>53107</v>
      </c>
      <c r="B1532" s="47" t="s">
        <v>30</v>
      </c>
      <c r="C1532" s="47" t="s">
        <v>36</v>
      </c>
      <c r="D1532" s="47" t="s">
        <v>558</v>
      </c>
      <c r="E1532" s="47" t="s">
        <v>288</v>
      </c>
      <c r="F1532" s="47" t="s">
        <v>48</v>
      </c>
      <c r="G1532" s="47" t="s">
        <v>49</v>
      </c>
      <c r="H1532" s="46">
        <v>53107</v>
      </c>
      <c r="I1532" s="48">
        <v>26115</v>
      </c>
      <c r="J1532" s="47" t="s">
        <v>638</v>
      </c>
      <c r="K1532" s="46">
        <v>0</v>
      </c>
      <c r="L1532" s="50">
        <v>0</v>
      </c>
      <c r="M1532" s="50">
        <v>0</v>
      </c>
      <c r="N1532" s="50">
        <v>0</v>
      </c>
      <c r="O1532" s="14">
        <v>3.4000000000000002E-2</v>
      </c>
      <c r="P1532" s="55">
        <f t="shared" si="71"/>
        <v>0</v>
      </c>
      <c r="Q1532" s="15">
        <f t="shared" si="72"/>
        <v>0</v>
      </c>
      <c r="R1532" s="15">
        <f t="shared" si="73"/>
        <v>0</v>
      </c>
      <c r="X1532" s="7"/>
    </row>
    <row r="1533" spans="1:24" ht="13.8" x14ac:dyDescent="0.3">
      <c r="A1533" s="46">
        <v>53108</v>
      </c>
      <c r="B1533" s="47" t="s">
        <v>30</v>
      </c>
      <c r="C1533" s="47" t="s">
        <v>36</v>
      </c>
      <c r="D1533" s="47" t="s">
        <v>558</v>
      </c>
      <c r="E1533" s="47" t="s">
        <v>288</v>
      </c>
      <c r="F1533" s="47" t="s">
        <v>48</v>
      </c>
      <c r="G1533" s="47" t="s">
        <v>49</v>
      </c>
      <c r="H1533" s="46">
        <v>53108</v>
      </c>
      <c r="I1533" s="48">
        <v>28672</v>
      </c>
      <c r="J1533" s="47" t="s">
        <v>638</v>
      </c>
      <c r="K1533" s="46">
        <v>0</v>
      </c>
      <c r="L1533" s="50">
        <v>0</v>
      </c>
      <c r="M1533" s="50">
        <v>0</v>
      </c>
      <c r="N1533" s="50">
        <v>0</v>
      </c>
      <c r="O1533" s="14">
        <v>3.4000000000000002E-2</v>
      </c>
      <c r="P1533" s="55">
        <f t="shared" si="71"/>
        <v>0</v>
      </c>
      <c r="Q1533" s="15">
        <f t="shared" si="72"/>
        <v>0</v>
      </c>
      <c r="R1533" s="15">
        <f t="shared" si="73"/>
        <v>0</v>
      </c>
      <c r="X1533" s="7"/>
    </row>
    <row r="1534" spans="1:24" ht="13.8" x14ac:dyDescent="0.3">
      <c r="A1534" s="46">
        <v>53112</v>
      </c>
      <c r="B1534" s="47" t="s">
        <v>30</v>
      </c>
      <c r="C1534" s="47" t="s">
        <v>36</v>
      </c>
      <c r="D1534" s="47" t="s">
        <v>558</v>
      </c>
      <c r="E1534" s="47" t="s">
        <v>289</v>
      </c>
      <c r="F1534" s="47" t="s">
        <v>48</v>
      </c>
      <c r="G1534" s="47" t="s">
        <v>49</v>
      </c>
      <c r="H1534" s="46">
        <v>53112</v>
      </c>
      <c r="I1534" s="48">
        <v>26115</v>
      </c>
      <c r="J1534" s="47" t="s">
        <v>638</v>
      </c>
      <c r="K1534" s="46">
        <v>0</v>
      </c>
      <c r="L1534" s="50">
        <v>0</v>
      </c>
      <c r="M1534" s="50">
        <v>0</v>
      </c>
      <c r="N1534" s="50">
        <v>0</v>
      </c>
      <c r="O1534" s="14">
        <v>3.4000000000000002E-2</v>
      </c>
      <c r="P1534" s="55">
        <f t="shared" si="71"/>
        <v>0</v>
      </c>
      <c r="Q1534" s="15">
        <f t="shared" si="72"/>
        <v>0</v>
      </c>
      <c r="R1534" s="15">
        <f t="shared" si="73"/>
        <v>0</v>
      </c>
      <c r="X1534" s="7"/>
    </row>
    <row r="1535" spans="1:24" ht="13.8" x14ac:dyDescent="0.3">
      <c r="A1535" s="46">
        <v>53113</v>
      </c>
      <c r="B1535" s="47" t="s">
        <v>30</v>
      </c>
      <c r="C1535" s="47" t="s">
        <v>36</v>
      </c>
      <c r="D1535" s="47" t="s">
        <v>558</v>
      </c>
      <c r="E1535" s="47" t="s">
        <v>289</v>
      </c>
      <c r="F1535" s="47" t="s">
        <v>48</v>
      </c>
      <c r="G1535" s="47" t="s">
        <v>49</v>
      </c>
      <c r="H1535" s="46">
        <v>53113</v>
      </c>
      <c r="I1535" s="48">
        <v>34151</v>
      </c>
      <c r="J1535" s="47" t="s">
        <v>638</v>
      </c>
      <c r="K1535" s="46">
        <v>0</v>
      </c>
      <c r="L1535" s="50">
        <v>0</v>
      </c>
      <c r="M1535" s="50">
        <v>0</v>
      </c>
      <c r="N1535" s="50">
        <v>0</v>
      </c>
      <c r="O1535" s="14">
        <v>3.4000000000000002E-2</v>
      </c>
      <c r="P1535" s="55">
        <f t="shared" si="71"/>
        <v>0</v>
      </c>
      <c r="Q1535" s="15">
        <f t="shared" si="72"/>
        <v>0</v>
      </c>
      <c r="R1535" s="15">
        <f t="shared" si="73"/>
        <v>0</v>
      </c>
      <c r="X1535" s="7"/>
    </row>
    <row r="1536" spans="1:24" ht="13.8" x14ac:dyDescent="0.3">
      <c r="A1536" s="46">
        <v>53044</v>
      </c>
      <c r="B1536" s="47" t="s">
        <v>30</v>
      </c>
      <c r="C1536" s="47" t="s">
        <v>36</v>
      </c>
      <c r="D1536" s="47" t="s">
        <v>559</v>
      </c>
      <c r="E1536" s="47" t="s">
        <v>282</v>
      </c>
      <c r="F1536" s="47" t="s">
        <v>48</v>
      </c>
      <c r="G1536" s="47" t="s">
        <v>49</v>
      </c>
      <c r="H1536" s="46">
        <v>53044</v>
      </c>
      <c r="I1536" s="48">
        <v>26115</v>
      </c>
      <c r="J1536" s="47" t="s">
        <v>638</v>
      </c>
      <c r="K1536" s="46">
        <v>0</v>
      </c>
      <c r="L1536" s="50">
        <v>0</v>
      </c>
      <c r="M1536" s="50">
        <v>0</v>
      </c>
      <c r="N1536" s="50">
        <v>0</v>
      </c>
      <c r="O1536" s="14">
        <v>3.4000000000000002E-2</v>
      </c>
      <c r="P1536" s="55">
        <f t="shared" si="71"/>
        <v>0</v>
      </c>
      <c r="Q1536" s="15">
        <f t="shared" si="72"/>
        <v>0</v>
      </c>
      <c r="R1536" s="15">
        <f t="shared" si="73"/>
        <v>0</v>
      </c>
      <c r="X1536" s="7"/>
    </row>
    <row r="1537" spans="1:24" ht="13.8" x14ac:dyDescent="0.3">
      <c r="A1537" s="46">
        <v>41739735</v>
      </c>
      <c r="B1537" s="47" t="s">
        <v>30</v>
      </c>
      <c r="C1537" s="47" t="s">
        <v>36</v>
      </c>
      <c r="D1537" s="47" t="s">
        <v>559</v>
      </c>
      <c r="E1537" s="47" t="s">
        <v>282</v>
      </c>
      <c r="F1537" s="47" t="s">
        <v>48</v>
      </c>
      <c r="G1537" s="47" t="s">
        <v>49</v>
      </c>
      <c r="H1537" s="46">
        <v>41739735</v>
      </c>
      <c r="I1537" s="48">
        <v>28672</v>
      </c>
      <c r="J1537" s="47" t="s">
        <v>638</v>
      </c>
      <c r="K1537" s="46">
        <v>24</v>
      </c>
      <c r="L1537" s="50">
        <v>52294.7</v>
      </c>
      <c r="M1537" s="50">
        <v>52294.7</v>
      </c>
      <c r="N1537" s="50">
        <v>0</v>
      </c>
      <c r="O1537" s="14">
        <v>3.4000000000000002E-2</v>
      </c>
      <c r="P1537" s="55">
        <f t="shared" si="71"/>
        <v>2222.52475</v>
      </c>
      <c r="Q1537" s="15">
        <f t="shared" si="72"/>
        <v>54517.224749999994</v>
      </c>
      <c r="R1537" s="15">
        <f t="shared" si="73"/>
        <v>-2222.5247499999969</v>
      </c>
      <c r="X1537" s="7"/>
    </row>
    <row r="1538" spans="1:24" ht="13.8" x14ac:dyDescent="0.3">
      <c r="A1538" s="46">
        <v>53031</v>
      </c>
      <c r="B1538" s="47" t="s">
        <v>30</v>
      </c>
      <c r="C1538" s="47" t="s">
        <v>36</v>
      </c>
      <c r="D1538" s="47" t="s">
        <v>559</v>
      </c>
      <c r="E1538" s="47" t="s">
        <v>280</v>
      </c>
      <c r="F1538" s="47" t="s">
        <v>48</v>
      </c>
      <c r="G1538" s="47" t="s">
        <v>49</v>
      </c>
      <c r="H1538" s="46">
        <v>53031</v>
      </c>
      <c r="I1538" s="48">
        <v>26115</v>
      </c>
      <c r="J1538" s="47" t="s">
        <v>638</v>
      </c>
      <c r="K1538" s="46">
        <v>0</v>
      </c>
      <c r="L1538" s="50">
        <v>0</v>
      </c>
      <c r="M1538" s="50">
        <v>0</v>
      </c>
      <c r="N1538" s="50">
        <v>0</v>
      </c>
      <c r="O1538" s="14">
        <v>3.4000000000000002E-2</v>
      </c>
      <c r="P1538" s="55">
        <f t="shared" si="71"/>
        <v>0</v>
      </c>
      <c r="Q1538" s="15">
        <f t="shared" si="72"/>
        <v>0</v>
      </c>
      <c r="R1538" s="15">
        <f t="shared" si="73"/>
        <v>0</v>
      </c>
      <c r="X1538" s="7"/>
    </row>
    <row r="1539" spans="1:24" ht="13.8" x14ac:dyDescent="0.3">
      <c r="A1539" s="46">
        <v>53032</v>
      </c>
      <c r="B1539" s="47" t="s">
        <v>30</v>
      </c>
      <c r="C1539" s="47" t="s">
        <v>36</v>
      </c>
      <c r="D1539" s="47" t="s">
        <v>559</v>
      </c>
      <c r="E1539" s="47" t="s">
        <v>280</v>
      </c>
      <c r="F1539" s="47" t="s">
        <v>48</v>
      </c>
      <c r="G1539" s="47" t="s">
        <v>49</v>
      </c>
      <c r="H1539" s="46">
        <v>53032</v>
      </c>
      <c r="I1539" s="48">
        <v>36708</v>
      </c>
      <c r="J1539" s="47" t="s">
        <v>638</v>
      </c>
      <c r="K1539" s="46">
        <v>0</v>
      </c>
      <c r="L1539" s="50">
        <v>0</v>
      </c>
      <c r="M1539" s="50">
        <v>0</v>
      </c>
      <c r="N1539" s="50">
        <v>0</v>
      </c>
      <c r="O1539" s="14">
        <v>3.4000000000000002E-2</v>
      </c>
      <c r="P1539" s="55">
        <f t="shared" si="71"/>
        <v>0</v>
      </c>
      <c r="Q1539" s="15">
        <f t="shared" si="72"/>
        <v>0</v>
      </c>
      <c r="R1539" s="15">
        <f t="shared" si="73"/>
        <v>0</v>
      </c>
      <c r="X1539" s="7"/>
    </row>
    <row r="1540" spans="1:24" ht="13.8" x14ac:dyDescent="0.3">
      <c r="A1540" s="46">
        <v>15181143</v>
      </c>
      <c r="B1540" s="47" t="s">
        <v>30</v>
      </c>
      <c r="C1540" s="47" t="s">
        <v>36</v>
      </c>
      <c r="D1540" s="47" t="s">
        <v>559</v>
      </c>
      <c r="E1540" s="47" t="s">
        <v>280</v>
      </c>
      <c r="F1540" s="47" t="s">
        <v>48</v>
      </c>
      <c r="G1540" s="47" t="s">
        <v>49</v>
      </c>
      <c r="H1540" s="46">
        <v>15181143</v>
      </c>
      <c r="I1540" s="48">
        <v>37226</v>
      </c>
      <c r="J1540" s="47" t="s">
        <v>638</v>
      </c>
      <c r="K1540" s="46">
        <v>4</v>
      </c>
      <c r="L1540" s="50">
        <v>64967.21</v>
      </c>
      <c r="M1540" s="50">
        <v>64967.21</v>
      </c>
      <c r="N1540" s="50">
        <v>0</v>
      </c>
      <c r="O1540" s="14">
        <v>3.4000000000000002E-2</v>
      </c>
      <c r="P1540" s="55">
        <f t="shared" si="71"/>
        <v>2761.1064250000004</v>
      </c>
      <c r="Q1540" s="15">
        <f t="shared" si="72"/>
        <v>67728.316424999997</v>
      </c>
      <c r="R1540" s="15">
        <f t="shared" si="73"/>
        <v>-2761.1064249999981</v>
      </c>
      <c r="X1540" s="7"/>
    </row>
    <row r="1541" spans="1:24" ht="13.8" x14ac:dyDescent="0.3">
      <c r="A1541" s="46">
        <v>30395093</v>
      </c>
      <c r="B1541" s="47" t="s">
        <v>30</v>
      </c>
      <c r="C1541" s="47" t="s">
        <v>36</v>
      </c>
      <c r="D1541" s="47" t="s">
        <v>559</v>
      </c>
      <c r="E1541" s="47" t="s">
        <v>280</v>
      </c>
      <c r="F1541" s="47" t="s">
        <v>48</v>
      </c>
      <c r="G1541" s="47" t="s">
        <v>49</v>
      </c>
      <c r="H1541" s="46">
        <v>30395093</v>
      </c>
      <c r="I1541" s="48">
        <v>37591</v>
      </c>
      <c r="J1541" s="47" t="s">
        <v>638</v>
      </c>
      <c r="K1541" s="46">
        <v>4</v>
      </c>
      <c r="L1541" s="50">
        <v>120289.53</v>
      </c>
      <c r="M1541" s="50">
        <v>112216.13</v>
      </c>
      <c r="N1541" s="50">
        <v>8073.4</v>
      </c>
      <c r="O1541" s="14">
        <v>3.4000000000000002E-2</v>
      </c>
      <c r="P1541" s="55">
        <f t="shared" ref="P1541:P1604" si="74">L1541*(O1541/12)*15</f>
        <v>5112.3050249999997</v>
      </c>
      <c r="Q1541" s="15">
        <f t="shared" si="72"/>
        <v>117328.435025</v>
      </c>
      <c r="R1541" s="15">
        <f t="shared" si="73"/>
        <v>2961.094975</v>
      </c>
      <c r="X1541" s="7"/>
    </row>
    <row r="1542" spans="1:24" ht="13.8" x14ac:dyDescent="0.3">
      <c r="A1542" s="46">
        <v>41739750</v>
      </c>
      <c r="B1542" s="47" t="s">
        <v>30</v>
      </c>
      <c r="C1542" s="47" t="s">
        <v>36</v>
      </c>
      <c r="D1542" s="47" t="s">
        <v>559</v>
      </c>
      <c r="E1542" s="47" t="s">
        <v>280</v>
      </c>
      <c r="F1542" s="47" t="s">
        <v>48</v>
      </c>
      <c r="G1542" s="47" t="s">
        <v>49</v>
      </c>
      <c r="H1542" s="46">
        <v>41739750</v>
      </c>
      <c r="I1542" s="48">
        <v>26115</v>
      </c>
      <c r="J1542" s="47" t="s">
        <v>638</v>
      </c>
      <c r="K1542" s="46">
        <v>0</v>
      </c>
      <c r="L1542" s="50">
        <v>0</v>
      </c>
      <c r="M1542" s="50">
        <v>0</v>
      </c>
      <c r="N1542" s="50">
        <v>0</v>
      </c>
      <c r="O1542" s="14">
        <v>3.4000000000000002E-2</v>
      </c>
      <c r="P1542" s="55">
        <f t="shared" si="74"/>
        <v>0</v>
      </c>
      <c r="Q1542" s="15">
        <f t="shared" si="72"/>
        <v>0</v>
      </c>
      <c r="R1542" s="15">
        <f t="shared" si="73"/>
        <v>0</v>
      </c>
      <c r="X1542" s="7"/>
    </row>
    <row r="1543" spans="1:24" ht="13.8" x14ac:dyDescent="0.3">
      <c r="A1543" s="46">
        <v>62980821</v>
      </c>
      <c r="B1543" s="47" t="s">
        <v>30</v>
      </c>
      <c r="C1543" s="47" t="s">
        <v>36</v>
      </c>
      <c r="D1543" s="47" t="s">
        <v>559</v>
      </c>
      <c r="E1543" s="47" t="s">
        <v>280</v>
      </c>
      <c r="F1543" s="47" t="s">
        <v>48</v>
      </c>
      <c r="G1543" s="47" t="s">
        <v>49</v>
      </c>
      <c r="H1543" s="46">
        <v>62980821</v>
      </c>
      <c r="I1543" s="48">
        <v>38687</v>
      </c>
      <c r="J1543" s="47" t="s">
        <v>638</v>
      </c>
      <c r="K1543" s="46">
        <v>4</v>
      </c>
      <c r="L1543" s="50">
        <v>211651.79</v>
      </c>
      <c r="M1543" s="50">
        <v>152741.62</v>
      </c>
      <c r="N1543" s="50">
        <v>58910.17</v>
      </c>
      <c r="O1543" s="14">
        <v>3.4000000000000002E-2</v>
      </c>
      <c r="P1543" s="55">
        <f t="shared" si="74"/>
        <v>8995.2010750000009</v>
      </c>
      <c r="Q1543" s="15">
        <f t="shared" si="72"/>
        <v>161736.82107499999</v>
      </c>
      <c r="R1543" s="15">
        <f t="shared" si="73"/>
        <v>49914.968925000023</v>
      </c>
      <c r="X1543" s="7"/>
    </row>
    <row r="1544" spans="1:24" ht="13.8" x14ac:dyDescent="0.3">
      <c r="A1544" s="46">
        <v>95447787</v>
      </c>
      <c r="B1544" s="47" t="s">
        <v>30</v>
      </c>
      <c r="C1544" s="47" t="s">
        <v>36</v>
      </c>
      <c r="D1544" s="47" t="s">
        <v>559</v>
      </c>
      <c r="E1544" s="47" t="s">
        <v>280</v>
      </c>
      <c r="F1544" s="47" t="s">
        <v>48</v>
      </c>
      <c r="G1544" s="47" t="s">
        <v>49</v>
      </c>
      <c r="H1544" s="46">
        <v>95447787</v>
      </c>
      <c r="I1544" s="48">
        <v>39873</v>
      </c>
      <c r="J1544" s="47" t="s">
        <v>638</v>
      </c>
      <c r="K1544" s="46">
        <v>2</v>
      </c>
      <c r="L1544" s="50">
        <v>144137.82999999999</v>
      </c>
      <c r="M1544" s="50">
        <v>63426.33</v>
      </c>
      <c r="N1544" s="50">
        <v>80711.5</v>
      </c>
      <c r="O1544" s="14">
        <v>3.4000000000000002E-2</v>
      </c>
      <c r="P1544" s="55">
        <f t="shared" si="74"/>
        <v>6125.8577749999995</v>
      </c>
      <c r="Q1544" s="15">
        <f t="shared" si="72"/>
        <v>69552.187774999999</v>
      </c>
      <c r="R1544" s="15">
        <f t="shared" si="73"/>
        <v>74585.642224999989</v>
      </c>
      <c r="X1544" s="7"/>
    </row>
    <row r="1545" spans="1:24" ht="13.8" x14ac:dyDescent="0.3">
      <c r="A1545" s="46">
        <v>98565763</v>
      </c>
      <c r="B1545" s="47" t="s">
        <v>30</v>
      </c>
      <c r="C1545" s="47" t="s">
        <v>36</v>
      </c>
      <c r="D1545" s="47" t="s">
        <v>559</v>
      </c>
      <c r="E1545" s="47" t="s">
        <v>280</v>
      </c>
      <c r="F1545" s="47" t="s">
        <v>48</v>
      </c>
      <c r="G1545" s="47" t="s">
        <v>49</v>
      </c>
      <c r="H1545" s="46">
        <v>98565763</v>
      </c>
      <c r="I1545" s="48">
        <v>40026</v>
      </c>
      <c r="J1545" s="47" t="s">
        <v>638</v>
      </c>
      <c r="K1545" s="46">
        <v>2</v>
      </c>
      <c r="L1545" s="50">
        <v>123888.1</v>
      </c>
      <c r="M1545" s="50">
        <v>54515.65</v>
      </c>
      <c r="N1545" s="50">
        <v>69372.45</v>
      </c>
      <c r="O1545" s="14">
        <v>3.4000000000000002E-2</v>
      </c>
      <c r="P1545" s="55">
        <f t="shared" si="74"/>
        <v>5265.2442500000006</v>
      </c>
      <c r="Q1545" s="15">
        <f t="shared" si="72"/>
        <v>59780.894250000005</v>
      </c>
      <c r="R1545" s="15">
        <f t="shared" si="73"/>
        <v>64107.205750000001</v>
      </c>
      <c r="X1545" s="7"/>
    </row>
    <row r="1546" spans="1:24" ht="13.8" x14ac:dyDescent="0.3">
      <c r="A1546" s="46">
        <v>103571032</v>
      </c>
      <c r="B1546" s="47" t="s">
        <v>30</v>
      </c>
      <c r="C1546" s="47" t="s">
        <v>36</v>
      </c>
      <c r="D1546" s="47" t="s">
        <v>559</v>
      </c>
      <c r="E1546" s="47" t="s">
        <v>280</v>
      </c>
      <c r="F1546" s="47" t="s">
        <v>48</v>
      </c>
      <c r="G1546" s="47" t="s">
        <v>49</v>
      </c>
      <c r="H1546" s="46">
        <v>103571032</v>
      </c>
      <c r="I1546" s="48">
        <v>40422</v>
      </c>
      <c r="J1546" s="47" t="s">
        <v>638</v>
      </c>
      <c r="K1546" s="46">
        <v>2</v>
      </c>
      <c r="L1546" s="50">
        <v>170453.22</v>
      </c>
      <c r="M1546" s="50">
        <v>63005.16</v>
      </c>
      <c r="N1546" s="50">
        <v>107448.06</v>
      </c>
      <c r="O1546" s="14">
        <v>3.4000000000000002E-2</v>
      </c>
      <c r="P1546" s="55">
        <f t="shared" si="74"/>
        <v>7244.2618500000008</v>
      </c>
      <c r="Q1546" s="15">
        <f t="shared" si="72"/>
        <v>70249.421849999999</v>
      </c>
      <c r="R1546" s="15">
        <f t="shared" si="73"/>
        <v>100203.79815</v>
      </c>
      <c r="X1546" s="7"/>
    </row>
    <row r="1547" spans="1:24" ht="13.8" x14ac:dyDescent="0.3">
      <c r="A1547" s="46">
        <v>631814024</v>
      </c>
      <c r="B1547" s="47" t="s">
        <v>30</v>
      </c>
      <c r="C1547" s="47" t="s">
        <v>36</v>
      </c>
      <c r="D1547" s="47" t="s">
        <v>559</v>
      </c>
      <c r="E1547" s="47" t="s">
        <v>280</v>
      </c>
      <c r="F1547" s="47" t="s">
        <v>48</v>
      </c>
      <c r="G1547" s="47" t="s">
        <v>49</v>
      </c>
      <c r="H1547" s="46">
        <v>631814024</v>
      </c>
      <c r="I1547" s="48">
        <v>40878</v>
      </c>
      <c r="J1547" s="47" t="s">
        <v>638</v>
      </c>
      <c r="K1547" s="46">
        <v>2</v>
      </c>
      <c r="L1547" s="50">
        <v>117901.08</v>
      </c>
      <c r="M1547" s="50">
        <v>35279.160000000003</v>
      </c>
      <c r="N1547" s="50">
        <v>82621.919999999998</v>
      </c>
      <c r="O1547" s="14">
        <v>3.4000000000000002E-2</v>
      </c>
      <c r="P1547" s="55">
        <f t="shared" si="74"/>
        <v>5010.7959000000001</v>
      </c>
      <c r="Q1547" s="15">
        <f t="shared" si="72"/>
        <v>40289.955900000001</v>
      </c>
      <c r="R1547" s="15">
        <f t="shared" si="73"/>
        <v>77611.124100000001</v>
      </c>
      <c r="X1547" s="7"/>
    </row>
    <row r="1548" spans="1:24" ht="13.8" x14ac:dyDescent="0.3">
      <c r="A1548" s="46">
        <v>640795202</v>
      </c>
      <c r="B1548" s="47" t="s">
        <v>30</v>
      </c>
      <c r="C1548" s="47" t="s">
        <v>36</v>
      </c>
      <c r="D1548" s="47" t="s">
        <v>559</v>
      </c>
      <c r="E1548" s="47" t="s">
        <v>280</v>
      </c>
      <c r="F1548" s="47" t="s">
        <v>48</v>
      </c>
      <c r="G1548" s="47" t="s">
        <v>49</v>
      </c>
      <c r="H1548" s="46">
        <v>640795202</v>
      </c>
      <c r="I1548" s="48">
        <v>41306</v>
      </c>
      <c r="J1548" s="47" t="s">
        <v>638</v>
      </c>
      <c r="K1548" s="46">
        <v>0</v>
      </c>
      <c r="L1548" s="50">
        <v>-24187.68</v>
      </c>
      <c r="M1548" s="50">
        <v>-3831.67</v>
      </c>
      <c r="N1548" s="50">
        <v>-20356.009999999998</v>
      </c>
      <c r="O1548" s="14">
        <v>3.4000000000000002E-2</v>
      </c>
      <c r="P1548" s="55">
        <f t="shared" si="74"/>
        <v>-1027.9764</v>
      </c>
      <c r="Q1548" s="15">
        <f t="shared" si="72"/>
        <v>-4859.6463999999996</v>
      </c>
      <c r="R1548" s="15">
        <f t="shared" si="73"/>
        <v>-19328.033600000002</v>
      </c>
      <c r="X1548" s="7"/>
    </row>
    <row r="1549" spans="1:24" ht="13.8" x14ac:dyDescent="0.3">
      <c r="A1549" s="46">
        <v>643615825</v>
      </c>
      <c r="B1549" s="47" t="s">
        <v>30</v>
      </c>
      <c r="C1549" s="47" t="s">
        <v>36</v>
      </c>
      <c r="D1549" s="47" t="s">
        <v>559</v>
      </c>
      <c r="E1549" s="47" t="s">
        <v>280</v>
      </c>
      <c r="F1549" s="47" t="s">
        <v>48</v>
      </c>
      <c r="G1549" s="47" t="s">
        <v>49</v>
      </c>
      <c r="H1549" s="46">
        <v>643615825</v>
      </c>
      <c r="I1549" s="48">
        <v>41122</v>
      </c>
      <c r="J1549" s="47" t="s">
        <v>638</v>
      </c>
      <c r="K1549" s="46">
        <v>3</v>
      </c>
      <c r="L1549" s="50">
        <v>161190.21</v>
      </c>
      <c r="M1549" s="50">
        <v>36883.620000000003</v>
      </c>
      <c r="N1549" s="50">
        <v>124306.59</v>
      </c>
      <c r="O1549" s="14">
        <v>3.4000000000000002E-2</v>
      </c>
      <c r="P1549" s="55">
        <f t="shared" si="74"/>
        <v>6850.5839249999999</v>
      </c>
      <c r="Q1549" s="15">
        <f t="shared" si="72"/>
        <v>43734.203925000002</v>
      </c>
      <c r="R1549" s="15">
        <f t="shared" si="73"/>
        <v>117456.00607499998</v>
      </c>
      <c r="X1549" s="7"/>
    </row>
    <row r="1550" spans="1:24" ht="13.8" x14ac:dyDescent="0.3">
      <c r="A1550" s="46">
        <v>53056</v>
      </c>
      <c r="B1550" s="47" t="s">
        <v>30</v>
      </c>
      <c r="C1550" s="47" t="s">
        <v>36</v>
      </c>
      <c r="D1550" s="47" t="s">
        <v>559</v>
      </c>
      <c r="E1550" s="47" t="s">
        <v>283</v>
      </c>
      <c r="F1550" s="47" t="s">
        <v>48</v>
      </c>
      <c r="G1550" s="47" t="s">
        <v>49</v>
      </c>
      <c r="H1550" s="46">
        <v>53056</v>
      </c>
      <c r="I1550" s="48">
        <v>26115</v>
      </c>
      <c r="J1550" s="47" t="s">
        <v>638</v>
      </c>
      <c r="K1550" s="46">
        <v>24</v>
      </c>
      <c r="L1550" s="50">
        <v>278981.34999999998</v>
      </c>
      <c r="M1550" s="50">
        <v>278981.34999999998</v>
      </c>
      <c r="N1550" s="50">
        <v>0</v>
      </c>
      <c r="O1550" s="14">
        <v>3.4000000000000002E-2</v>
      </c>
      <c r="P1550" s="55">
        <f t="shared" si="74"/>
        <v>11856.707375</v>
      </c>
      <c r="Q1550" s="15">
        <f t="shared" si="72"/>
        <v>290838.05737499997</v>
      </c>
      <c r="R1550" s="15">
        <f t="shared" si="73"/>
        <v>-11856.707374999998</v>
      </c>
      <c r="X1550" s="7"/>
    </row>
    <row r="1551" spans="1:24" ht="13.8" x14ac:dyDescent="0.3">
      <c r="A1551" s="46">
        <v>53060</v>
      </c>
      <c r="B1551" s="47" t="s">
        <v>30</v>
      </c>
      <c r="C1551" s="47" t="s">
        <v>36</v>
      </c>
      <c r="D1551" s="47" t="s">
        <v>559</v>
      </c>
      <c r="E1551" s="47" t="s">
        <v>284</v>
      </c>
      <c r="F1551" s="47" t="s">
        <v>48</v>
      </c>
      <c r="G1551" s="47" t="s">
        <v>49</v>
      </c>
      <c r="H1551" s="46">
        <v>53060</v>
      </c>
      <c r="I1551" s="48">
        <v>27942</v>
      </c>
      <c r="J1551" s="47" t="s">
        <v>638</v>
      </c>
      <c r="K1551" s="46">
        <v>0</v>
      </c>
      <c r="L1551" s="50">
        <v>0</v>
      </c>
      <c r="M1551" s="50">
        <v>0</v>
      </c>
      <c r="N1551" s="50">
        <v>0</v>
      </c>
      <c r="O1551" s="14">
        <v>3.4000000000000002E-2</v>
      </c>
      <c r="P1551" s="55">
        <f t="shared" si="74"/>
        <v>0</v>
      </c>
      <c r="Q1551" s="15">
        <f t="shared" si="72"/>
        <v>0</v>
      </c>
      <c r="R1551" s="15">
        <f t="shared" si="73"/>
        <v>0</v>
      </c>
      <c r="X1551" s="7"/>
    </row>
    <row r="1552" spans="1:24" ht="13.8" x14ac:dyDescent="0.3">
      <c r="A1552" s="46">
        <v>53276</v>
      </c>
      <c r="B1552" s="47" t="s">
        <v>30</v>
      </c>
      <c r="C1552" s="47" t="s">
        <v>36</v>
      </c>
      <c r="D1552" s="47" t="s">
        <v>561</v>
      </c>
      <c r="E1552" s="47" t="s">
        <v>305</v>
      </c>
      <c r="F1552" s="47" t="s">
        <v>48</v>
      </c>
      <c r="G1552" s="47" t="s">
        <v>49</v>
      </c>
      <c r="H1552" s="46">
        <v>53276</v>
      </c>
      <c r="I1552" s="48">
        <v>26115</v>
      </c>
      <c r="J1552" s="47" t="s">
        <v>638</v>
      </c>
      <c r="K1552" s="49">
        <v>5700</v>
      </c>
      <c r="L1552" s="50">
        <v>463039.6</v>
      </c>
      <c r="M1552" s="50">
        <v>463039.6</v>
      </c>
      <c r="N1552" s="50">
        <v>0</v>
      </c>
      <c r="O1552" s="14">
        <v>3.4000000000000002E-2</v>
      </c>
      <c r="P1552" s="55">
        <f t="shared" si="74"/>
        <v>19679.183000000001</v>
      </c>
      <c r="Q1552" s="15">
        <f t="shared" si="72"/>
        <v>482718.783</v>
      </c>
      <c r="R1552" s="15">
        <f t="shared" si="73"/>
        <v>-19679.183000000019</v>
      </c>
      <c r="X1552" s="7"/>
    </row>
    <row r="1553" spans="1:24" ht="13.8" x14ac:dyDescent="0.3">
      <c r="A1553" s="46">
        <v>53291</v>
      </c>
      <c r="B1553" s="47" t="s">
        <v>30</v>
      </c>
      <c r="C1553" s="47" t="s">
        <v>36</v>
      </c>
      <c r="D1553" s="47" t="s">
        <v>561</v>
      </c>
      <c r="E1553" s="47" t="s">
        <v>307</v>
      </c>
      <c r="F1553" s="47" t="s">
        <v>48</v>
      </c>
      <c r="G1553" s="47" t="s">
        <v>49</v>
      </c>
      <c r="H1553" s="46">
        <v>53291</v>
      </c>
      <c r="I1553" s="48">
        <v>26115</v>
      </c>
      <c r="J1553" s="47" t="s">
        <v>638</v>
      </c>
      <c r="K1553" s="46">
        <v>12</v>
      </c>
      <c r="L1553" s="50">
        <v>308693.07</v>
      </c>
      <c r="M1553" s="50">
        <v>308693.07</v>
      </c>
      <c r="N1553" s="50">
        <v>0</v>
      </c>
      <c r="O1553" s="14">
        <v>3.4000000000000002E-2</v>
      </c>
      <c r="P1553" s="55">
        <f t="shared" si="74"/>
        <v>13119.455475000001</v>
      </c>
      <c r="Q1553" s="15">
        <f t="shared" si="72"/>
        <v>321812.52547500003</v>
      </c>
      <c r="R1553" s="15">
        <f t="shared" si="73"/>
        <v>-13119.455475000024</v>
      </c>
      <c r="X1553" s="7"/>
    </row>
    <row r="1554" spans="1:24" ht="13.8" x14ac:dyDescent="0.3">
      <c r="A1554" s="46">
        <v>53294</v>
      </c>
      <c r="B1554" s="47" t="s">
        <v>30</v>
      </c>
      <c r="C1554" s="47" t="s">
        <v>36</v>
      </c>
      <c r="D1554" s="47" t="s">
        <v>561</v>
      </c>
      <c r="E1554" s="47" t="s">
        <v>308</v>
      </c>
      <c r="F1554" s="47" t="s">
        <v>48</v>
      </c>
      <c r="G1554" s="47" t="s">
        <v>49</v>
      </c>
      <c r="H1554" s="46">
        <v>53294</v>
      </c>
      <c r="I1554" s="48">
        <v>26115</v>
      </c>
      <c r="J1554" s="47" t="s">
        <v>638</v>
      </c>
      <c r="K1554" s="46">
        <v>0</v>
      </c>
      <c r="L1554" s="50">
        <v>0</v>
      </c>
      <c r="M1554" s="50">
        <v>0</v>
      </c>
      <c r="N1554" s="50">
        <v>0</v>
      </c>
      <c r="O1554" s="14">
        <v>3.4000000000000002E-2</v>
      </c>
      <c r="P1554" s="55">
        <f t="shared" si="74"/>
        <v>0</v>
      </c>
      <c r="Q1554" s="15">
        <f t="shared" si="72"/>
        <v>0</v>
      </c>
      <c r="R1554" s="15">
        <f t="shared" si="73"/>
        <v>0</v>
      </c>
      <c r="X1554" s="7"/>
    </row>
    <row r="1555" spans="1:24" ht="13.8" x14ac:dyDescent="0.3">
      <c r="A1555" s="46">
        <v>41739786</v>
      </c>
      <c r="B1555" s="47" t="s">
        <v>30</v>
      </c>
      <c r="C1555" s="47" t="s">
        <v>36</v>
      </c>
      <c r="D1555" s="47" t="s">
        <v>561</v>
      </c>
      <c r="E1555" s="47" t="s">
        <v>408</v>
      </c>
      <c r="F1555" s="47" t="s">
        <v>48</v>
      </c>
      <c r="G1555" s="47" t="s">
        <v>49</v>
      </c>
      <c r="H1555" s="46">
        <v>41739786</v>
      </c>
      <c r="I1555" s="48">
        <v>27942</v>
      </c>
      <c r="J1555" s="47" t="s">
        <v>638</v>
      </c>
      <c r="K1555" s="46">
        <v>0</v>
      </c>
      <c r="L1555" s="50">
        <v>7634.01</v>
      </c>
      <c r="M1555" s="50">
        <v>7634.01</v>
      </c>
      <c r="N1555" s="50">
        <v>0</v>
      </c>
      <c r="O1555" s="14">
        <v>3.4000000000000002E-2</v>
      </c>
      <c r="P1555" s="55">
        <f t="shared" si="74"/>
        <v>324.445425</v>
      </c>
      <c r="Q1555" s="15">
        <f t="shared" si="72"/>
        <v>7958.4554250000001</v>
      </c>
      <c r="R1555" s="15">
        <f t="shared" si="73"/>
        <v>-324.44542499999989</v>
      </c>
      <c r="X1555" s="7"/>
    </row>
    <row r="1556" spans="1:24" ht="13.8" x14ac:dyDescent="0.3">
      <c r="A1556" s="46">
        <v>53010</v>
      </c>
      <c r="B1556" s="47" t="s">
        <v>30</v>
      </c>
      <c r="C1556" s="47" t="s">
        <v>36</v>
      </c>
      <c r="D1556" s="47" t="s">
        <v>570</v>
      </c>
      <c r="E1556" s="47" t="s">
        <v>279</v>
      </c>
      <c r="F1556" s="47" t="s">
        <v>48</v>
      </c>
      <c r="G1556" s="47" t="s">
        <v>49</v>
      </c>
      <c r="H1556" s="46">
        <v>53010</v>
      </c>
      <c r="I1556" s="48">
        <v>34516</v>
      </c>
      <c r="J1556" s="47" t="s">
        <v>638</v>
      </c>
      <c r="K1556" s="46">
        <v>6</v>
      </c>
      <c r="L1556" s="50">
        <v>67978.41</v>
      </c>
      <c r="M1556" s="50">
        <v>67978.41</v>
      </c>
      <c r="N1556" s="50">
        <v>0</v>
      </c>
      <c r="O1556" s="14">
        <v>3.4000000000000002E-2</v>
      </c>
      <c r="P1556" s="55">
        <f t="shared" si="74"/>
        <v>2889.0824250000005</v>
      </c>
      <c r="Q1556" s="15">
        <f t="shared" si="72"/>
        <v>70867.492425000004</v>
      </c>
      <c r="R1556" s="15">
        <f t="shared" si="73"/>
        <v>-2889.0824250000005</v>
      </c>
      <c r="X1556" s="7"/>
    </row>
    <row r="1557" spans="1:24" ht="13.8" x14ac:dyDescent="0.3">
      <c r="A1557" s="46">
        <v>51894</v>
      </c>
      <c r="B1557" s="47" t="s">
        <v>30</v>
      </c>
      <c r="C1557" s="47" t="s">
        <v>36</v>
      </c>
      <c r="D1557" s="47" t="s">
        <v>567</v>
      </c>
      <c r="E1557" s="47" t="s">
        <v>248</v>
      </c>
      <c r="F1557" s="47" t="s">
        <v>48</v>
      </c>
      <c r="G1557" s="47" t="s">
        <v>49</v>
      </c>
      <c r="H1557" s="46">
        <v>51894</v>
      </c>
      <c r="I1557" s="48">
        <v>26115</v>
      </c>
      <c r="J1557" s="47" t="s">
        <v>638</v>
      </c>
      <c r="K1557" s="46">
        <v>24</v>
      </c>
      <c r="L1557" s="50">
        <v>19091.7</v>
      </c>
      <c r="M1557" s="50">
        <v>19091.7</v>
      </c>
      <c r="N1557" s="50">
        <v>0</v>
      </c>
      <c r="O1557" s="14">
        <v>3.4000000000000002E-2</v>
      </c>
      <c r="P1557" s="55">
        <f t="shared" si="74"/>
        <v>811.3972500000001</v>
      </c>
      <c r="Q1557" s="15">
        <f t="shared" si="72"/>
        <v>19903.097250000003</v>
      </c>
      <c r="R1557" s="15">
        <f t="shared" si="73"/>
        <v>-811.3972500000018</v>
      </c>
      <c r="X1557" s="7"/>
    </row>
    <row r="1558" spans="1:24" ht="13.8" x14ac:dyDescent="0.3">
      <c r="A1558" s="46">
        <v>51935</v>
      </c>
      <c r="B1558" s="47" t="s">
        <v>30</v>
      </c>
      <c r="C1558" s="47" t="s">
        <v>36</v>
      </c>
      <c r="D1558" s="47" t="s">
        <v>567</v>
      </c>
      <c r="E1558" s="47" t="s">
        <v>255</v>
      </c>
      <c r="F1558" s="47" t="s">
        <v>48</v>
      </c>
      <c r="G1558" s="47" t="s">
        <v>49</v>
      </c>
      <c r="H1558" s="46">
        <v>51935</v>
      </c>
      <c r="I1558" s="48">
        <v>26115</v>
      </c>
      <c r="J1558" s="47" t="s">
        <v>638</v>
      </c>
      <c r="K1558" s="46">
        <v>21</v>
      </c>
      <c r="L1558" s="50">
        <v>2851027.42</v>
      </c>
      <c r="M1558" s="50">
        <v>2851027.42</v>
      </c>
      <c r="N1558" s="50">
        <v>0</v>
      </c>
      <c r="O1558" s="14">
        <v>3.4000000000000002E-2</v>
      </c>
      <c r="P1558" s="55">
        <f t="shared" si="74"/>
        <v>121168.66535000001</v>
      </c>
      <c r="Q1558" s="15">
        <f t="shared" si="72"/>
        <v>2972196.0853499998</v>
      </c>
      <c r="R1558" s="15">
        <f t="shared" si="73"/>
        <v>-121168.66534999991</v>
      </c>
      <c r="X1558" s="7"/>
    </row>
    <row r="1559" spans="1:24" ht="13.8" x14ac:dyDescent="0.3">
      <c r="A1559" s="46">
        <v>51917</v>
      </c>
      <c r="B1559" s="47" t="s">
        <v>30</v>
      </c>
      <c r="C1559" s="47" t="s">
        <v>36</v>
      </c>
      <c r="D1559" s="47" t="s">
        <v>567</v>
      </c>
      <c r="E1559" s="47" t="s">
        <v>251</v>
      </c>
      <c r="F1559" s="47" t="s">
        <v>48</v>
      </c>
      <c r="G1559" s="47" t="s">
        <v>49</v>
      </c>
      <c r="H1559" s="46">
        <v>51917</v>
      </c>
      <c r="I1559" s="48">
        <v>26115</v>
      </c>
      <c r="J1559" s="47" t="s">
        <v>638</v>
      </c>
      <c r="K1559" s="46">
        <v>11</v>
      </c>
      <c r="L1559" s="50">
        <v>1435059.56</v>
      </c>
      <c r="M1559" s="50">
        <v>1435059.56</v>
      </c>
      <c r="N1559" s="50">
        <v>0</v>
      </c>
      <c r="O1559" s="14">
        <v>3.4000000000000002E-2</v>
      </c>
      <c r="P1559" s="55">
        <f t="shared" si="74"/>
        <v>60990.03130000001</v>
      </c>
      <c r="Q1559" s="15">
        <f t="shared" si="72"/>
        <v>1496049.5913</v>
      </c>
      <c r="R1559" s="15">
        <f t="shared" si="73"/>
        <v>-60990.031299999915</v>
      </c>
      <c r="X1559" s="7"/>
    </row>
    <row r="1560" spans="1:24" ht="13.8" x14ac:dyDescent="0.3">
      <c r="A1560" s="46">
        <v>40197030</v>
      </c>
      <c r="B1560" s="47" t="s">
        <v>30</v>
      </c>
      <c r="C1560" s="47" t="s">
        <v>36</v>
      </c>
      <c r="D1560" s="47" t="s">
        <v>567</v>
      </c>
      <c r="E1560" s="47" t="s">
        <v>407</v>
      </c>
      <c r="F1560" s="47" t="s">
        <v>48</v>
      </c>
      <c r="G1560" s="47" t="s">
        <v>49</v>
      </c>
      <c r="H1560" s="46">
        <v>40197030</v>
      </c>
      <c r="I1560" s="48">
        <v>36342</v>
      </c>
      <c r="J1560" s="47" t="s">
        <v>638</v>
      </c>
      <c r="K1560" s="46">
        <v>0</v>
      </c>
      <c r="L1560" s="50">
        <v>0</v>
      </c>
      <c r="M1560" s="50">
        <v>0</v>
      </c>
      <c r="N1560" s="50">
        <v>0</v>
      </c>
      <c r="O1560" s="14">
        <v>3.4000000000000002E-2</v>
      </c>
      <c r="P1560" s="55">
        <f t="shared" si="74"/>
        <v>0</v>
      </c>
      <c r="Q1560" s="15">
        <f t="shared" si="72"/>
        <v>0</v>
      </c>
      <c r="R1560" s="15">
        <f t="shared" si="73"/>
        <v>0</v>
      </c>
      <c r="X1560" s="7"/>
    </row>
    <row r="1561" spans="1:24" ht="13.8" x14ac:dyDescent="0.3">
      <c r="A1561" s="46">
        <v>44169038</v>
      </c>
      <c r="B1561" s="47" t="s">
        <v>30</v>
      </c>
      <c r="C1561" s="47" t="s">
        <v>36</v>
      </c>
      <c r="D1561" s="47" t="s">
        <v>567</v>
      </c>
      <c r="E1561" s="47" t="s">
        <v>407</v>
      </c>
      <c r="F1561" s="47" t="s">
        <v>48</v>
      </c>
      <c r="G1561" s="47" t="s">
        <v>49</v>
      </c>
      <c r="H1561" s="46">
        <v>44169038</v>
      </c>
      <c r="I1561" s="48">
        <v>29403</v>
      </c>
      <c r="J1561" s="47" t="s">
        <v>638</v>
      </c>
      <c r="K1561" s="46">
        <v>0</v>
      </c>
      <c r="L1561" s="50">
        <v>0</v>
      </c>
      <c r="M1561" s="50">
        <v>0</v>
      </c>
      <c r="N1561" s="50">
        <v>0</v>
      </c>
      <c r="O1561" s="14">
        <v>3.4000000000000002E-2</v>
      </c>
      <c r="P1561" s="55">
        <f t="shared" si="74"/>
        <v>0</v>
      </c>
      <c r="Q1561" s="15">
        <f t="shared" si="72"/>
        <v>0</v>
      </c>
      <c r="R1561" s="15">
        <f t="shared" si="73"/>
        <v>0</v>
      </c>
      <c r="X1561" s="7"/>
    </row>
    <row r="1562" spans="1:24" ht="13.8" x14ac:dyDescent="0.3">
      <c r="A1562" s="46">
        <v>45373004</v>
      </c>
      <c r="B1562" s="47" t="s">
        <v>30</v>
      </c>
      <c r="C1562" s="47" t="s">
        <v>36</v>
      </c>
      <c r="D1562" s="47" t="s">
        <v>567</v>
      </c>
      <c r="E1562" s="47" t="s">
        <v>407</v>
      </c>
      <c r="F1562" s="47" t="s">
        <v>48</v>
      </c>
      <c r="G1562" s="47" t="s">
        <v>49</v>
      </c>
      <c r="H1562" s="46">
        <v>45373004</v>
      </c>
      <c r="I1562" s="48">
        <v>38139</v>
      </c>
      <c r="J1562" s="47" t="s">
        <v>638</v>
      </c>
      <c r="K1562" s="46">
        <v>0</v>
      </c>
      <c r="L1562" s="50">
        <v>0</v>
      </c>
      <c r="M1562" s="50">
        <v>0</v>
      </c>
      <c r="N1562" s="50">
        <v>0</v>
      </c>
      <c r="O1562" s="14">
        <v>3.4000000000000002E-2</v>
      </c>
      <c r="P1562" s="55">
        <f t="shared" si="74"/>
        <v>0</v>
      </c>
      <c r="Q1562" s="15">
        <f t="shared" ref="Q1562:Q1625" si="75">M1562+P1562</f>
        <v>0</v>
      </c>
      <c r="R1562" s="15">
        <f t="shared" ref="R1562:R1625" si="76">L1562-Q1562</f>
        <v>0</v>
      </c>
      <c r="X1562" s="7"/>
    </row>
    <row r="1563" spans="1:24" ht="13.8" x14ac:dyDescent="0.3">
      <c r="A1563" s="46">
        <v>51271447</v>
      </c>
      <c r="B1563" s="47" t="s">
        <v>30</v>
      </c>
      <c r="C1563" s="47" t="s">
        <v>36</v>
      </c>
      <c r="D1563" s="47" t="s">
        <v>567</v>
      </c>
      <c r="E1563" s="47" t="s">
        <v>407</v>
      </c>
      <c r="F1563" s="47" t="s">
        <v>48</v>
      </c>
      <c r="G1563" s="47" t="s">
        <v>49</v>
      </c>
      <c r="H1563" s="46">
        <v>51271447</v>
      </c>
      <c r="I1563" s="48">
        <v>38200</v>
      </c>
      <c r="J1563" s="47" t="s">
        <v>638</v>
      </c>
      <c r="K1563" s="46">
        <v>0</v>
      </c>
      <c r="L1563" s="50">
        <v>0</v>
      </c>
      <c r="M1563" s="50">
        <v>0</v>
      </c>
      <c r="N1563" s="50">
        <v>0</v>
      </c>
      <c r="O1563" s="14">
        <v>3.4000000000000002E-2</v>
      </c>
      <c r="P1563" s="55">
        <f t="shared" si="74"/>
        <v>0</v>
      </c>
      <c r="Q1563" s="15">
        <f t="shared" si="75"/>
        <v>0</v>
      </c>
      <c r="R1563" s="15">
        <f t="shared" si="76"/>
        <v>0</v>
      </c>
      <c r="X1563" s="7"/>
    </row>
    <row r="1564" spans="1:24" ht="13.8" x14ac:dyDescent="0.3">
      <c r="A1564" s="46">
        <v>54604914</v>
      </c>
      <c r="B1564" s="47" t="s">
        <v>30</v>
      </c>
      <c r="C1564" s="47" t="s">
        <v>36</v>
      </c>
      <c r="D1564" s="47" t="s">
        <v>567</v>
      </c>
      <c r="E1564" s="47" t="s">
        <v>407</v>
      </c>
      <c r="F1564" s="47" t="s">
        <v>48</v>
      </c>
      <c r="G1564" s="47" t="s">
        <v>49</v>
      </c>
      <c r="H1564" s="46">
        <v>54604914</v>
      </c>
      <c r="I1564" s="48">
        <v>38412</v>
      </c>
      <c r="J1564" s="47" t="s">
        <v>638</v>
      </c>
      <c r="K1564" s="46">
        <v>0</v>
      </c>
      <c r="L1564" s="50">
        <v>0</v>
      </c>
      <c r="M1564" s="50">
        <v>0</v>
      </c>
      <c r="N1564" s="50">
        <v>0</v>
      </c>
      <c r="O1564" s="14">
        <v>3.4000000000000002E-2</v>
      </c>
      <c r="P1564" s="55">
        <f t="shared" si="74"/>
        <v>0</v>
      </c>
      <c r="Q1564" s="15">
        <f t="shared" si="75"/>
        <v>0</v>
      </c>
      <c r="R1564" s="15">
        <f t="shared" si="76"/>
        <v>0</v>
      </c>
      <c r="X1564" s="7"/>
    </row>
    <row r="1565" spans="1:24" ht="13.8" x14ac:dyDescent="0.3">
      <c r="A1565" s="46">
        <v>58585131</v>
      </c>
      <c r="B1565" s="47" t="s">
        <v>30</v>
      </c>
      <c r="C1565" s="47" t="s">
        <v>36</v>
      </c>
      <c r="D1565" s="47" t="s">
        <v>567</v>
      </c>
      <c r="E1565" s="47" t="s">
        <v>407</v>
      </c>
      <c r="F1565" s="47" t="s">
        <v>48</v>
      </c>
      <c r="G1565" s="47" t="s">
        <v>49</v>
      </c>
      <c r="H1565" s="46">
        <v>58585131</v>
      </c>
      <c r="I1565" s="48">
        <v>38657</v>
      </c>
      <c r="J1565" s="47" t="s">
        <v>638</v>
      </c>
      <c r="K1565" s="46">
        <v>0</v>
      </c>
      <c r="L1565" s="50">
        <v>0</v>
      </c>
      <c r="M1565" s="50">
        <v>0</v>
      </c>
      <c r="N1565" s="50">
        <v>0</v>
      </c>
      <c r="O1565" s="14">
        <v>3.4000000000000002E-2</v>
      </c>
      <c r="P1565" s="55">
        <f t="shared" si="74"/>
        <v>0</v>
      </c>
      <c r="Q1565" s="15">
        <f t="shared" si="75"/>
        <v>0</v>
      </c>
      <c r="R1565" s="15">
        <f t="shared" si="76"/>
        <v>0</v>
      </c>
      <c r="X1565" s="7"/>
    </row>
    <row r="1566" spans="1:24" ht="13.8" x14ac:dyDescent="0.3">
      <c r="A1566" s="46">
        <v>65091747</v>
      </c>
      <c r="B1566" s="47" t="s">
        <v>30</v>
      </c>
      <c r="C1566" s="47" t="s">
        <v>36</v>
      </c>
      <c r="D1566" s="47" t="s">
        <v>567</v>
      </c>
      <c r="E1566" s="47" t="s">
        <v>407</v>
      </c>
      <c r="F1566" s="47" t="s">
        <v>48</v>
      </c>
      <c r="G1566" s="47" t="s">
        <v>49</v>
      </c>
      <c r="H1566" s="46">
        <v>65091747</v>
      </c>
      <c r="I1566" s="48">
        <v>38930</v>
      </c>
      <c r="J1566" s="47" t="s">
        <v>638</v>
      </c>
      <c r="K1566" s="46">
        <v>3</v>
      </c>
      <c r="L1566" s="50">
        <v>874842.87</v>
      </c>
      <c r="M1566" s="50">
        <v>569748.72</v>
      </c>
      <c r="N1566" s="50">
        <v>305094.15000000002</v>
      </c>
      <c r="O1566" s="14">
        <v>3.4000000000000002E-2</v>
      </c>
      <c r="P1566" s="55">
        <f t="shared" si="74"/>
        <v>37180.821974999999</v>
      </c>
      <c r="Q1566" s="15">
        <f t="shared" si="75"/>
        <v>606929.54197499994</v>
      </c>
      <c r="R1566" s="15">
        <f t="shared" si="76"/>
        <v>267913.32802500005</v>
      </c>
      <c r="X1566" s="7"/>
    </row>
    <row r="1567" spans="1:24" ht="13.8" x14ac:dyDescent="0.3">
      <c r="A1567" s="46">
        <v>65091754</v>
      </c>
      <c r="B1567" s="47" t="s">
        <v>30</v>
      </c>
      <c r="C1567" s="47" t="s">
        <v>36</v>
      </c>
      <c r="D1567" s="47" t="s">
        <v>567</v>
      </c>
      <c r="E1567" s="47" t="s">
        <v>407</v>
      </c>
      <c r="F1567" s="47" t="s">
        <v>48</v>
      </c>
      <c r="G1567" s="47" t="s">
        <v>49</v>
      </c>
      <c r="H1567" s="46">
        <v>65091754</v>
      </c>
      <c r="I1567" s="48">
        <v>38200</v>
      </c>
      <c r="J1567" s="47" t="s">
        <v>638</v>
      </c>
      <c r="K1567" s="46">
        <v>0</v>
      </c>
      <c r="L1567" s="50">
        <v>0</v>
      </c>
      <c r="M1567" s="50">
        <v>0</v>
      </c>
      <c r="N1567" s="50">
        <v>0</v>
      </c>
      <c r="O1567" s="14">
        <v>3.4000000000000002E-2</v>
      </c>
      <c r="P1567" s="55">
        <f t="shared" si="74"/>
        <v>0</v>
      </c>
      <c r="Q1567" s="15">
        <f t="shared" si="75"/>
        <v>0</v>
      </c>
      <c r="R1567" s="15">
        <f t="shared" si="76"/>
        <v>0</v>
      </c>
      <c r="X1567" s="7"/>
    </row>
    <row r="1568" spans="1:24" ht="13.8" x14ac:dyDescent="0.3">
      <c r="A1568" s="46">
        <v>65697789</v>
      </c>
      <c r="B1568" s="47" t="s">
        <v>30</v>
      </c>
      <c r="C1568" s="47" t="s">
        <v>36</v>
      </c>
      <c r="D1568" s="47" t="s">
        <v>567</v>
      </c>
      <c r="E1568" s="47" t="s">
        <v>407</v>
      </c>
      <c r="F1568" s="47" t="s">
        <v>48</v>
      </c>
      <c r="G1568" s="47" t="s">
        <v>49</v>
      </c>
      <c r="H1568" s="46">
        <v>65697789</v>
      </c>
      <c r="I1568" s="48">
        <v>38718</v>
      </c>
      <c r="J1568" s="47" t="s">
        <v>638</v>
      </c>
      <c r="K1568" s="46">
        <v>1</v>
      </c>
      <c r="L1568" s="50">
        <v>216762.51</v>
      </c>
      <c r="M1568" s="50">
        <v>141168.39000000001</v>
      </c>
      <c r="N1568" s="50">
        <v>75594.12</v>
      </c>
      <c r="O1568" s="14">
        <v>3.4000000000000002E-2</v>
      </c>
      <c r="P1568" s="55">
        <f t="shared" si="74"/>
        <v>9212.406675000002</v>
      </c>
      <c r="Q1568" s="15">
        <f t="shared" si="75"/>
        <v>150380.79667500002</v>
      </c>
      <c r="R1568" s="15">
        <f t="shared" si="76"/>
        <v>66381.71332499999</v>
      </c>
      <c r="X1568" s="7"/>
    </row>
    <row r="1569" spans="1:24" ht="13.8" x14ac:dyDescent="0.3">
      <c r="A1569" s="46">
        <v>73638736</v>
      </c>
      <c r="B1569" s="47" t="s">
        <v>30</v>
      </c>
      <c r="C1569" s="47" t="s">
        <v>36</v>
      </c>
      <c r="D1569" s="47" t="s">
        <v>567</v>
      </c>
      <c r="E1569" s="47" t="s">
        <v>407</v>
      </c>
      <c r="F1569" s="47" t="s">
        <v>48</v>
      </c>
      <c r="G1569" s="47" t="s">
        <v>49</v>
      </c>
      <c r="H1569" s="46">
        <v>73638736</v>
      </c>
      <c r="I1569" s="48">
        <v>38961</v>
      </c>
      <c r="J1569" s="47" t="s">
        <v>638</v>
      </c>
      <c r="K1569" s="46">
        <v>1</v>
      </c>
      <c r="L1569" s="50">
        <v>236739.98</v>
      </c>
      <c r="M1569" s="50">
        <v>154178.89000000001</v>
      </c>
      <c r="N1569" s="50">
        <v>82561.09</v>
      </c>
      <c r="O1569" s="14">
        <v>3.4000000000000002E-2</v>
      </c>
      <c r="P1569" s="55">
        <f t="shared" si="74"/>
        <v>10061.449150000002</v>
      </c>
      <c r="Q1569" s="15">
        <f t="shared" si="75"/>
        <v>164240.33915000001</v>
      </c>
      <c r="R1569" s="15">
        <f t="shared" si="76"/>
        <v>72499.640849999996</v>
      </c>
      <c r="X1569" s="7"/>
    </row>
    <row r="1570" spans="1:24" ht="13.8" x14ac:dyDescent="0.3">
      <c r="A1570" s="46">
        <v>84612887</v>
      </c>
      <c r="B1570" s="47" t="s">
        <v>30</v>
      </c>
      <c r="C1570" s="47" t="s">
        <v>36</v>
      </c>
      <c r="D1570" s="47" t="s">
        <v>567</v>
      </c>
      <c r="E1570" s="47" t="s">
        <v>407</v>
      </c>
      <c r="F1570" s="47" t="s">
        <v>48</v>
      </c>
      <c r="G1570" s="47" t="s">
        <v>49</v>
      </c>
      <c r="H1570" s="46">
        <v>84612887</v>
      </c>
      <c r="I1570" s="48">
        <v>38961</v>
      </c>
      <c r="J1570" s="47" t="s">
        <v>638</v>
      </c>
      <c r="K1570" s="46">
        <v>0</v>
      </c>
      <c r="L1570" s="50">
        <v>0</v>
      </c>
      <c r="M1570" s="50">
        <v>0</v>
      </c>
      <c r="N1570" s="50">
        <v>0</v>
      </c>
      <c r="O1570" s="14">
        <v>3.4000000000000002E-2</v>
      </c>
      <c r="P1570" s="55">
        <f t="shared" si="74"/>
        <v>0</v>
      </c>
      <c r="Q1570" s="15">
        <f t="shared" si="75"/>
        <v>0</v>
      </c>
      <c r="R1570" s="15">
        <f t="shared" si="76"/>
        <v>0</v>
      </c>
      <c r="X1570" s="7"/>
    </row>
    <row r="1571" spans="1:24" ht="13.8" x14ac:dyDescent="0.3">
      <c r="A1571" s="46">
        <v>85415875</v>
      </c>
      <c r="B1571" s="47" t="s">
        <v>30</v>
      </c>
      <c r="C1571" s="47" t="s">
        <v>36</v>
      </c>
      <c r="D1571" s="47" t="s">
        <v>567</v>
      </c>
      <c r="E1571" s="47" t="s">
        <v>407</v>
      </c>
      <c r="F1571" s="47" t="s">
        <v>48</v>
      </c>
      <c r="G1571" s="47" t="s">
        <v>49</v>
      </c>
      <c r="H1571" s="46">
        <v>85415875</v>
      </c>
      <c r="I1571" s="48">
        <v>39114</v>
      </c>
      <c r="J1571" s="47" t="s">
        <v>638</v>
      </c>
      <c r="K1571" s="46">
        <v>1</v>
      </c>
      <c r="L1571" s="50">
        <v>2777.91</v>
      </c>
      <c r="M1571" s="50">
        <v>1613.55</v>
      </c>
      <c r="N1571" s="50">
        <v>1164.3599999999999</v>
      </c>
      <c r="O1571" s="14">
        <v>3.4000000000000002E-2</v>
      </c>
      <c r="P1571" s="55">
        <f t="shared" si="74"/>
        <v>118.06117500000001</v>
      </c>
      <c r="Q1571" s="15">
        <f t="shared" si="75"/>
        <v>1731.611175</v>
      </c>
      <c r="R1571" s="15">
        <f t="shared" si="76"/>
        <v>1046.2988249999999</v>
      </c>
      <c r="X1571" s="7"/>
    </row>
    <row r="1572" spans="1:24" ht="13.8" x14ac:dyDescent="0.3">
      <c r="A1572" s="46">
        <v>96178833</v>
      </c>
      <c r="B1572" s="47" t="s">
        <v>30</v>
      </c>
      <c r="C1572" s="47" t="s">
        <v>36</v>
      </c>
      <c r="D1572" s="47" t="s">
        <v>567</v>
      </c>
      <c r="E1572" s="47" t="s">
        <v>407</v>
      </c>
      <c r="F1572" s="47" t="s">
        <v>48</v>
      </c>
      <c r="G1572" s="47" t="s">
        <v>49</v>
      </c>
      <c r="H1572" s="46">
        <v>96178833</v>
      </c>
      <c r="I1572" s="48">
        <v>39965</v>
      </c>
      <c r="J1572" s="47" t="s">
        <v>638</v>
      </c>
      <c r="K1572" s="46">
        <v>1</v>
      </c>
      <c r="L1572" s="50">
        <v>15744.63</v>
      </c>
      <c r="M1572" s="50">
        <v>6928.26</v>
      </c>
      <c r="N1572" s="50">
        <v>8816.3700000000008</v>
      </c>
      <c r="O1572" s="14">
        <v>3.4000000000000002E-2</v>
      </c>
      <c r="P1572" s="55">
        <f t="shared" si="74"/>
        <v>669.14677500000005</v>
      </c>
      <c r="Q1572" s="15">
        <f t="shared" si="75"/>
        <v>7597.4067750000004</v>
      </c>
      <c r="R1572" s="15">
        <f t="shared" si="76"/>
        <v>8147.2232249999988</v>
      </c>
      <c r="X1572" s="7"/>
    </row>
    <row r="1573" spans="1:24" ht="13.8" x14ac:dyDescent="0.3">
      <c r="A1573" s="46">
        <v>96351504</v>
      </c>
      <c r="B1573" s="47" t="s">
        <v>30</v>
      </c>
      <c r="C1573" s="47" t="s">
        <v>36</v>
      </c>
      <c r="D1573" s="47" t="s">
        <v>567</v>
      </c>
      <c r="E1573" s="47" t="s">
        <v>407</v>
      </c>
      <c r="F1573" s="47" t="s">
        <v>48</v>
      </c>
      <c r="G1573" s="47" t="s">
        <v>49</v>
      </c>
      <c r="H1573" s="46">
        <v>96351504</v>
      </c>
      <c r="I1573" s="48">
        <v>39387</v>
      </c>
      <c r="J1573" s="47" t="s">
        <v>638</v>
      </c>
      <c r="K1573" s="46">
        <v>1</v>
      </c>
      <c r="L1573" s="50">
        <v>385180.01</v>
      </c>
      <c r="M1573" s="50">
        <v>223732.59</v>
      </c>
      <c r="N1573" s="50">
        <v>161447.42000000001</v>
      </c>
      <c r="O1573" s="14">
        <v>3.4000000000000002E-2</v>
      </c>
      <c r="P1573" s="55">
        <f t="shared" si="74"/>
        <v>16370.150425000003</v>
      </c>
      <c r="Q1573" s="15">
        <f t="shared" si="75"/>
        <v>240102.740425</v>
      </c>
      <c r="R1573" s="15">
        <f t="shared" si="76"/>
        <v>145077.26957500001</v>
      </c>
      <c r="X1573" s="7"/>
    </row>
    <row r="1574" spans="1:24" ht="13.8" x14ac:dyDescent="0.3">
      <c r="A1574" s="46">
        <v>104785161</v>
      </c>
      <c r="B1574" s="47" t="s">
        <v>30</v>
      </c>
      <c r="C1574" s="47" t="s">
        <v>36</v>
      </c>
      <c r="D1574" s="47" t="s">
        <v>567</v>
      </c>
      <c r="E1574" s="47" t="s">
        <v>407</v>
      </c>
      <c r="F1574" s="47" t="s">
        <v>48</v>
      </c>
      <c r="G1574" s="47" t="s">
        <v>49</v>
      </c>
      <c r="H1574" s="46">
        <v>104785161</v>
      </c>
      <c r="I1574" s="48">
        <v>40422</v>
      </c>
      <c r="J1574" s="47" t="s">
        <v>638</v>
      </c>
      <c r="K1574" s="46">
        <v>1</v>
      </c>
      <c r="L1574" s="50">
        <v>9059.2800000000007</v>
      </c>
      <c r="M1574" s="50">
        <v>3348.61</v>
      </c>
      <c r="N1574" s="50">
        <v>5710.67</v>
      </c>
      <c r="O1574" s="14">
        <v>3.4000000000000002E-2</v>
      </c>
      <c r="P1574" s="55">
        <f t="shared" si="74"/>
        <v>385.01940000000008</v>
      </c>
      <c r="Q1574" s="15">
        <f t="shared" si="75"/>
        <v>3733.6294000000003</v>
      </c>
      <c r="R1574" s="15">
        <f t="shared" si="76"/>
        <v>5325.6506000000008</v>
      </c>
      <c r="X1574" s="7"/>
    </row>
    <row r="1575" spans="1:24" ht="13.8" x14ac:dyDescent="0.3">
      <c r="A1575" s="46">
        <v>631299043</v>
      </c>
      <c r="B1575" s="47" t="s">
        <v>30</v>
      </c>
      <c r="C1575" s="47" t="s">
        <v>36</v>
      </c>
      <c r="D1575" s="47" t="s">
        <v>567</v>
      </c>
      <c r="E1575" s="47" t="s">
        <v>407</v>
      </c>
      <c r="F1575" s="47" t="s">
        <v>48</v>
      </c>
      <c r="G1575" s="47" t="s">
        <v>49</v>
      </c>
      <c r="H1575" s="46">
        <v>631299043</v>
      </c>
      <c r="I1575" s="48">
        <v>40817</v>
      </c>
      <c r="J1575" s="47" t="s">
        <v>638</v>
      </c>
      <c r="K1575" s="46">
        <v>0</v>
      </c>
      <c r="L1575" s="50">
        <v>3617.98</v>
      </c>
      <c r="M1575" s="50">
        <v>1082.5999999999999</v>
      </c>
      <c r="N1575" s="50">
        <v>2535.38</v>
      </c>
      <c r="O1575" s="14">
        <v>3.4000000000000002E-2</v>
      </c>
      <c r="P1575" s="55">
        <f t="shared" si="74"/>
        <v>153.76415</v>
      </c>
      <c r="Q1575" s="15">
        <f t="shared" si="75"/>
        <v>1236.3641499999999</v>
      </c>
      <c r="R1575" s="15">
        <f t="shared" si="76"/>
        <v>2381.6158500000001</v>
      </c>
      <c r="X1575" s="7"/>
    </row>
    <row r="1576" spans="1:24" ht="13.8" x14ac:dyDescent="0.3">
      <c r="A1576" s="46">
        <v>631317209</v>
      </c>
      <c r="B1576" s="47" t="s">
        <v>30</v>
      </c>
      <c r="C1576" s="47" t="s">
        <v>36</v>
      </c>
      <c r="D1576" s="47" t="s">
        <v>567</v>
      </c>
      <c r="E1576" s="47" t="s">
        <v>407</v>
      </c>
      <c r="F1576" s="47" t="s">
        <v>48</v>
      </c>
      <c r="G1576" s="47" t="s">
        <v>49</v>
      </c>
      <c r="H1576" s="46">
        <v>631317209</v>
      </c>
      <c r="I1576" s="48">
        <v>40269</v>
      </c>
      <c r="J1576" s="47" t="s">
        <v>638</v>
      </c>
      <c r="K1576" s="46">
        <v>1</v>
      </c>
      <c r="L1576" s="50">
        <v>522160.29</v>
      </c>
      <c r="M1576" s="50">
        <v>193007.74</v>
      </c>
      <c r="N1576" s="50">
        <v>329152.55</v>
      </c>
      <c r="O1576" s="14">
        <v>3.4000000000000002E-2</v>
      </c>
      <c r="P1576" s="55">
        <f t="shared" si="74"/>
        <v>22191.812325000003</v>
      </c>
      <c r="Q1576" s="15">
        <f t="shared" si="75"/>
        <v>215199.552325</v>
      </c>
      <c r="R1576" s="15">
        <f t="shared" si="76"/>
        <v>306960.73767499998</v>
      </c>
      <c r="X1576" s="7"/>
    </row>
    <row r="1577" spans="1:24" ht="13.8" x14ac:dyDescent="0.3">
      <c r="A1577" s="46">
        <v>634597242</v>
      </c>
      <c r="B1577" s="47" t="s">
        <v>30</v>
      </c>
      <c r="C1577" s="47" t="s">
        <v>36</v>
      </c>
      <c r="D1577" s="47" t="s">
        <v>567</v>
      </c>
      <c r="E1577" s="47" t="s">
        <v>407</v>
      </c>
      <c r="F1577" s="47" t="s">
        <v>48</v>
      </c>
      <c r="G1577" s="47" t="s">
        <v>49</v>
      </c>
      <c r="H1577" s="46">
        <v>634597242</v>
      </c>
      <c r="I1577" s="48">
        <v>40969</v>
      </c>
      <c r="J1577" s="47" t="s">
        <v>638</v>
      </c>
      <c r="K1577" s="46">
        <v>1</v>
      </c>
      <c r="L1577" s="50">
        <v>10428.370000000001</v>
      </c>
      <c r="M1577" s="50">
        <v>2386.2199999999998</v>
      </c>
      <c r="N1577" s="50">
        <v>8042.15</v>
      </c>
      <c r="O1577" s="14">
        <v>3.4000000000000002E-2</v>
      </c>
      <c r="P1577" s="55">
        <f t="shared" si="74"/>
        <v>443.20572500000003</v>
      </c>
      <c r="Q1577" s="15">
        <f t="shared" si="75"/>
        <v>2829.4257250000001</v>
      </c>
      <c r="R1577" s="15">
        <f t="shared" si="76"/>
        <v>7598.9442750000007</v>
      </c>
      <c r="X1577" s="7"/>
    </row>
    <row r="1578" spans="1:24" ht="13.8" x14ac:dyDescent="0.3">
      <c r="A1578" s="46">
        <v>635408414</v>
      </c>
      <c r="B1578" s="47" t="s">
        <v>30</v>
      </c>
      <c r="C1578" s="47" t="s">
        <v>36</v>
      </c>
      <c r="D1578" s="47" t="s">
        <v>567</v>
      </c>
      <c r="E1578" s="47" t="s">
        <v>407</v>
      </c>
      <c r="F1578" s="47" t="s">
        <v>48</v>
      </c>
      <c r="G1578" s="47" t="s">
        <v>49</v>
      </c>
      <c r="H1578" s="46">
        <v>635408414</v>
      </c>
      <c r="I1578" s="48">
        <v>40909</v>
      </c>
      <c r="J1578" s="47" t="s">
        <v>638</v>
      </c>
      <c r="K1578" s="46">
        <v>1</v>
      </c>
      <c r="L1578" s="50">
        <v>617490.04</v>
      </c>
      <c r="M1578" s="50">
        <v>141294.38</v>
      </c>
      <c r="N1578" s="50">
        <v>476195.66</v>
      </c>
      <c r="O1578" s="14">
        <v>3.4000000000000002E-2</v>
      </c>
      <c r="P1578" s="55">
        <f t="shared" si="74"/>
        <v>26243.326700000005</v>
      </c>
      <c r="Q1578" s="15">
        <f t="shared" si="75"/>
        <v>167537.70670000001</v>
      </c>
      <c r="R1578" s="15">
        <f t="shared" si="76"/>
        <v>449952.33330000006</v>
      </c>
      <c r="X1578" s="7"/>
    </row>
    <row r="1579" spans="1:24" ht="13.8" x14ac:dyDescent="0.3">
      <c r="A1579" s="46">
        <v>640795208</v>
      </c>
      <c r="B1579" s="47" t="s">
        <v>30</v>
      </c>
      <c r="C1579" s="47" t="s">
        <v>36</v>
      </c>
      <c r="D1579" s="47" t="s">
        <v>567</v>
      </c>
      <c r="E1579" s="47" t="s">
        <v>407</v>
      </c>
      <c r="F1579" s="47" t="s">
        <v>48</v>
      </c>
      <c r="G1579" s="47" t="s">
        <v>49</v>
      </c>
      <c r="H1579" s="46">
        <v>640795208</v>
      </c>
      <c r="I1579" s="48">
        <v>41306</v>
      </c>
      <c r="J1579" s="47" t="s">
        <v>638</v>
      </c>
      <c r="K1579" s="46">
        <v>0</v>
      </c>
      <c r="L1579" s="50">
        <v>-28803.759999999998</v>
      </c>
      <c r="M1579" s="50">
        <v>-4562.92</v>
      </c>
      <c r="N1579" s="50">
        <v>-24240.84</v>
      </c>
      <c r="O1579" s="14">
        <v>3.4000000000000002E-2</v>
      </c>
      <c r="P1579" s="55">
        <f t="shared" si="74"/>
        <v>-1224.1597999999999</v>
      </c>
      <c r="Q1579" s="15">
        <f t="shared" si="75"/>
        <v>-5787.0797999999995</v>
      </c>
      <c r="R1579" s="15">
        <f t="shared" si="76"/>
        <v>-23016.680199999999</v>
      </c>
      <c r="X1579" s="7"/>
    </row>
    <row r="1580" spans="1:24" ht="13.8" x14ac:dyDescent="0.3">
      <c r="A1580" s="46">
        <v>646577296</v>
      </c>
      <c r="B1580" s="47" t="s">
        <v>30</v>
      </c>
      <c r="C1580" s="47" t="s">
        <v>36</v>
      </c>
      <c r="D1580" s="47" t="s">
        <v>567</v>
      </c>
      <c r="E1580" s="47" t="s">
        <v>407</v>
      </c>
      <c r="F1580" s="47" t="s">
        <v>48</v>
      </c>
      <c r="G1580" s="47" t="s">
        <v>49</v>
      </c>
      <c r="H1580" s="46">
        <v>646577296</v>
      </c>
      <c r="I1580" s="48">
        <v>40299</v>
      </c>
      <c r="J1580" s="47" t="s">
        <v>638</v>
      </c>
      <c r="K1580" s="46">
        <v>1</v>
      </c>
      <c r="L1580" s="50">
        <v>473766.37</v>
      </c>
      <c r="M1580" s="50">
        <v>175119.74</v>
      </c>
      <c r="N1580" s="50">
        <v>298646.63</v>
      </c>
      <c r="O1580" s="14">
        <v>3.4000000000000002E-2</v>
      </c>
      <c r="P1580" s="55">
        <f t="shared" si="74"/>
        <v>20135.070725000001</v>
      </c>
      <c r="Q1580" s="15">
        <f t="shared" si="75"/>
        <v>195254.81072499999</v>
      </c>
      <c r="R1580" s="15">
        <f t="shared" si="76"/>
        <v>278511.55927500001</v>
      </c>
      <c r="X1580" s="7"/>
    </row>
    <row r="1581" spans="1:24" ht="13.8" x14ac:dyDescent="0.3">
      <c r="A1581" s="46">
        <v>646588398</v>
      </c>
      <c r="B1581" s="47" t="s">
        <v>30</v>
      </c>
      <c r="C1581" s="47" t="s">
        <v>36</v>
      </c>
      <c r="D1581" s="47" t="s">
        <v>567</v>
      </c>
      <c r="E1581" s="47" t="s">
        <v>407</v>
      </c>
      <c r="F1581" s="47" t="s">
        <v>48</v>
      </c>
      <c r="G1581" s="47" t="s">
        <v>49</v>
      </c>
      <c r="H1581" s="46">
        <v>646588398</v>
      </c>
      <c r="I1581" s="48">
        <v>40848</v>
      </c>
      <c r="J1581" s="47" t="s">
        <v>638</v>
      </c>
      <c r="K1581" s="46">
        <v>1</v>
      </c>
      <c r="L1581" s="50">
        <v>2892.84</v>
      </c>
      <c r="M1581" s="50">
        <v>865.62</v>
      </c>
      <c r="N1581" s="50">
        <v>2027.22</v>
      </c>
      <c r="O1581" s="14">
        <v>3.4000000000000002E-2</v>
      </c>
      <c r="P1581" s="55">
        <f t="shared" si="74"/>
        <v>122.94570000000002</v>
      </c>
      <c r="Q1581" s="15">
        <f t="shared" si="75"/>
        <v>988.56569999999999</v>
      </c>
      <c r="R1581" s="15">
        <f t="shared" si="76"/>
        <v>1904.2743</v>
      </c>
      <c r="X1581" s="7"/>
    </row>
    <row r="1582" spans="1:24" ht="13.8" x14ac:dyDescent="0.3">
      <c r="A1582" s="46">
        <v>646676202</v>
      </c>
      <c r="B1582" s="47" t="s">
        <v>30</v>
      </c>
      <c r="C1582" s="47" t="s">
        <v>36</v>
      </c>
      <c r="D1582" s="47" t="s">
        <v>567</v>
      </c>
      <c r="E1582" s="47" t="s">
        <v>407</v>
      </c>
      <c r="F1582" s="47" t="s">
        <v>48</v>
      </c>
      <c r="G1582" s="47" t="s">
        <v>49</v>
      </c>
      <c r="H1582" s="46">
        <v>646676202</v>
      </c>
      <c r="I1582" s="48">
        <v>40817</v>
      </c>
      <c r="J1582" s="47" t="s">
        <v>638</v>
      </c>
      <c r="K1582" s="46">
        <v>1</v>
      </c>
      <c r="L1582" s="50">
        <v>561145.56000000006</v>
      </c>
      <c r="M1582" s="50">
        <v>167909.8</v>
      </c>
      <c r="N1582" s="50">
        <v>393235.76</v>
      </c>
      <c r="O1582" s="14">
        <v>3.4000000000000002E-2</v>
      </c>
      <c r="P1582" s="55">
        <f t="shared" si="74"/>
        <v>23848.686300000005</v>
      </c>
      <c r="Q1582" s="15">
        <f t="shared" si="75"/>
        <v>191758.48629999999</v>
      </c>
      <c r="R1582" s="15">
        <f t="shared" si="76"/>
        <v>369387.07370000007</v>
      </c>
      <c r="X1582" s="7"/>
    </row>
    <row r="1583" spans="1:24" ht="13.8" x14ac:dyDescent="0.3">
      <c r="A1583" s="46">
        <v>646676223</v>
      </c>
      <c r="B1583" s="47" t="s">
        <v>30</v>
      </c>
      <c r="C1583" s="47" t="s">
        <v>36</v>
      </c>
      <c r="D1583" s="47" t="s">
        <v>567</v>
      </c>
      <c r="E1583" s="47" t="s">
        <v>407</v>
      </c>
      <c r="F1583" s="47" t="s">
        <v>48</v>
      </c>
      <c r="G1583" s="47" t="s">
        <v>49</v>
      </c>
      <c r="H1583" s="46">
        <v>646676223</v>
      </c>
      <c r="I1583" s="48">
        <v>40817</v>
      </c>
      <c r="J1583" s="47" t="s">
        <v>638</v>
      </c>
      <c r="K1583" s="46">
        <v>0</v>
      </c>
      <c r="L1583" s="50">
        <v>9.0500000000000007</v>
      </c>
      <c r="M1583" s="50">
        <v>2.71</v>
      </c>
      <c r="N1583" s="50">
        <v>6.34</v>
      </c>
      <c r="O1583" s="14">
        <v>3.4000000000000002E-2</v>
      </c>
      <c r="P1583" s="55">
        <f t="shared" si="74"/>
        <v>0.38462500000000005</v>
      </c>
      <c r="Q1583" s="15">
        <f t="shared" si="75"/>
        <v>3.0946250000000002</v>
      </c>
      <c r="R1583" s="15">
        <f t="shared" si="76"/>
        <v>5.9553750000000001</v>
      </c>
      <c r="X1583" s="7"/>
    </row>
    <row r="1584" spans="1:24" ht="13.8" x14ac:dyDescent="0.3">
      <c r="A1584" s="46">
        <v>672467858</v>
      </c>
      <c r="B1584" s="47" t="s">
        <v>30</v>
      </c>
      <c r="C1584" s="47" t="s">
        <v>36</v>
      </c>
      <c r="D1584" s="47" t="s">
        <v>567</v>
      </c>
      <c r="E1584" s="47" t="s">
        <v>407</v>
      </c>
      <c r="F1584" s="47" t="s">
        <v>48</v>
      </c>
      <c r="G1584" s="47" t="s">
        <v>49</v>
      </c>
      <c r="H1584" s="46">
        <v>672467858</v>
      </c>
      <c r="I1584" s="48">
        <v>38657</v>
      </c>
      <c r="J1584" s="47" t="s">
        <v>638</v>
      </c>
      <c r="K1584" s="46">
        <v>1</v>
      </c>
      <c r="L1584" s="50">
        <v>307939.37</v>
      </c>
      <c r="M1584" s="50">
        <v>222228.96</v>
      </c>
      <c r="N1584" s="50">
        <v>85710.41</v>
      </c>
      <c r="O1584" s="14">
        <v>3.4000000000000002E-2</v>
      </c>
      <c r="P1584" s="55">
        <f t="shared" si="74"/>
        <v>13087.423225</v>
      </c>
      <c r="Q1584" s="15">
        <f t="shared" si="75"/>
        <v>235316.383225</v>
      </c>
      <c r="R1584" s="15">
        <f t="shared" si="76"/>
        <v>72622.986774999998</v>
      </c>
      <c r="X1584" s="7"/>
    </row>
    <row r="1585" spans="1:24" ht="13.8" x14ac:dyDescent="0.3">
      <c r="A1585" s="46">
        <v>683811440</v>
      </c>
      <c r="B1585" s="47" t="s">
        <v>30</v>
      </c>
      <c r="C1585" s="47" t="s">
        <v>36</v>
      </c>
      <c r="D1585" s="47" t="s">
        <v>567</v>
      </c>
      <c r="E1585" s="47" t="s">
        <v>407</v>
      </c>
      <c r="F1585" s="47" t="s">
        <v>48</v>
      </c>
      <c r="G1585" s="47" t="s">
        <v>49</v>
      </c>
      <c r="H1585" s="46">
        <v>683811440</v>
      </c>
      <c r="I1585" s="48">
        <v>41913</v>
      </c>
      <c r="J1585" s="47" t="s">
        <v>638</v>
      </c>
      <c r="K1585" s="46">
        <v>0</v>
      </c>
      <c r="L1585" s="50">
        <v>-135844.21</v>
      </c>
      <c r="M1585" s="50">
        <v>-11955.36</v>
      </c>
      <c r="N1585" s="50">
        <v>-123888.85</v>
      </c>
      <c r="O1585" s="14">
        <v>3.4000000000000002E-2</v>
      </c>
      <c r="P1585" s="55">
        <f t="shared" si="74"/>
        <v>-5773.378925</v>
      </c>
      <c r="Q1585" s="15">
        <f t="shared" si="75"/>
        <v>-17728.738925000001</v>
      </c>
      <c r="R1585" s="15">
        <f t="shared" si="76"/>
        <v>-118115.47107499999</v>
      </c>
      <c r="X1585" s="7"/>
    </row>
    <row r="1586" spans="1:24" ht="13.8" x14ac:dyDescent="0.3">
      <c r="A1586" s="46">
        <v>683811485</v>
      </c>
      <c r="B1586" s="47" t="s">
        <v>30</v>
      </c>
      <c r="C1586" s="47" t="s">
        <v>36</v>
      </c>
      <c r="D1586" s="47" t="s">
        <v>567</v>
      </c>
      <c r="E1586" s="47" t="s">
        <v>407</v>
      </c>
      <c r="F1586" s="47" t="s">
        <v>48</v>
      </c>
      <c r="G1586" s="47" t="s">
        <v>49</v>
      </c>
      <c r="H1586" s="46">
        <v>683811485</v>
      </c>
      <c r="I1586" s="48">
        <v>41913</v>
      </c>
      <c r="J1586" s="47" t="s">
        <v>638</v>
      </c>
      <c r="K1586" s="46">
        <v>0</v>
      </c>
      <c r="L1586" s="50">
        <v>-178157.47</v>
      </c>
      <c r="M1586" s="50">
        <v>-15679.26</v>
      </c>
      <c r="N1586" s="50">
        <v>-162478.21</v>
      </c>
      <c r="O1586" s="14">
        <v>3.4000000000000002E-2</v>
      </c>
      <c r="P1586" s="55">
        <f t="shared" si="74"/>
        <v>-7571.6924750000007</v>
      </c>
      <c r="Q1586" s="15">
        <f t="shared" si="75"/>
        <v>-23250.952475000002</v>
      </c>
      <c r="R1586" s="15">
        <f t="shared" si="76"/>
        <v>-154906.517525</v>
      </c>
      <c r="X1586" s="7"/>
    </row>
    <row r="1587" spans="1:24" ht="13.8" x14ac:dyDescent="0.3">
      <c r="A1587" s="46">
        <v>51969</v>
      </c>
      <c r="B1587" s="47" t="s">
        <v>30</v>
      </c>
      <c r="C1587" s="47" t="s">
        <v>36</v>
      </c>
      <c r="D1587" s="47" t="s">
        <v>567</v>
      </c>
      <c r="E1587" s="47" t="s">
        <v>263</v>
      </c>
      <c r="F1587" s="47" t="s">
        <v>48</v>
      </c>
      <c r="G1587" s="47" t="s">
        <v>49</v>
      </c>
      <c r="H1587" s="46">
        <v>51969</v>
      </c>
      <c r="I1587" s="48">
        <v>26115</v>
      </c>
      <c r="J1587" s="47" t="s">
        <v>638</v>
      </c>
      <c r="K1587" s="46">
        <v>24</v>
      </c>
      <c r="L1587" s="50">
        <v>78912.34</v>
      </c>
      <c r="M1587" s="50">
        <v>78912.34</v>
      </c>
      <c r="N1587" s="50">
        <v>0</v>
      </c>
      <c r="O1587" s="14">
        <v>3.4000000000000002E-2</v>
      </c>
      <c r="P1587" s="55">
        <f t="shared" si="74"/>
        <v>3353.7744500000003</v>
      </c>
      <c r="Q1587" s="15">
        <f t="shared" si="75"/>
        <v>82266.114449999994</v>
      </c>
      <c r="R1587" s="15">
        <f t="shared" si="76"/>
        <v>-3353.7744499999972</v>
      </c>
      <c r="X1587" s="7"/>
    </row>
    <row r="1588" spans="1:24" ht="13.8" x14ac:dyDescent="0.3">
      <c r="A1588" s="46">
        <v>51971</v>
      </c>
      <c r="B1588" s="47" t="s">
        <v>30</v>
      </c>
      <c r="C1588" s="47" t="s">
        <v>36</v>
      </c>
      <c r="D1588" s="47" t="s">
        <v>567</v>
      </c>
      <c r="E1588" s="47" t="s">
        <v>264</v>
      </c>
      <c r="F1588" s="47" t="s">
        <v>48</v>
      </c>
      <c r="G1588" s="47" t="s">
        <v>49</v>
      </c>
      <c r="H1588" s="46">
        <v>51971</v>
      </c>
      <c r="I1588" s="48">
        <v>26115</v>
      </c>
      <c r="J1588" s="47" t="s">
        <v>638</v>
      </c>
      <c r="K1588" s="46">
        <v>8</v>
      </c>
      <c r="L1588" s="50">
        <v>84852.01</v>
      </c>
      <c r="M1588" s="50">
        <v>84852.01</v>
      </c>
      <c r="N1588" s="50">
        <v>0</v>
      </c>
      <c r="O1588" s="14">
        <v>3.4000000000000002E-2</v>
      </c>
      <c r="P1588" s="55">
        <f t="shared" si="74"/>
        <v>3606.2104250000002</v>
      </c>
      <c r="Q1588" s="15">
        <f t="shared" si="75"/>
        <v>88458.220424999992</v>
      </c>
      <c r="R1588" s="15">
        <f t="shared" si="76"/>
        <v>-3606.2104249999975</v>
      </c>
      <c r="X1588" s="7"/>
    </row>
    <row r="1589" spans="1:24" ht="13.8" x14ac:dyDescent="0.3">
      <c r="A1589" s="46">
        <v>51972</v>
      </c>
      <c r="B1589" s="47" t="s">
        <v>30</v>
      </c>
      <c r="C1589" s="47" t="s">
        <v>36</v>
      </c>
      <c r="D1589" s="47" t="s">
        <v>567</v>
      </c>
      <c r="E1589" s="47" t="s">
        <v>264</v>
      </c>
      <c r="F1589" s="47" t="s">
        <v>48</v>
      </c>
      <c r="G1589" s="47" t="s">
        <v>49</v>
      </c>
      <c r="H1589" s="46">
        <v>51972</v>
      </c>
      <c r="I1589" s="48">
        <v>34516</v>
      </c>
      <c r="J1589" s="47" t="s">
        <v>638</v>
      </c>
      <c r="K1589" s="46">
        <v>3</v>
      </c>
      <c r="L1589" s="50">
        <v>167294.76999999999</v>
      </c>
      <c r="M1589" s="50">
        <v>167294.76999999999</v>
      </c>
      <c r="N1589" s="50">
        <v>0</v>
      </c>
      <c r="O1589" s="14">
        <v>3.4000000000000002E-2</v>
      </c>
      <c r="P1589" s="55">
        <f t="shared" si="74"/>
        <v>7110.0277249999999</v>
      </c>
      <c r="Q1589" s="15">
        <f t="shared" si="75"/>
        <v>174404.79772499998</v>
      </c>
      <c r="R1589" s="15">
        <f t="shared" si="76"/>
        <v>-7110.0277249999926</v>
      </c>
      <c r="X1589" s="7"/>
    </row>
    <row r="1590" spans="1:24" ht="13.8" x14ac:dyDescent="0.3">
      <c r="A1590" s="46">
        <v>41739738</v>
      </c>
      <c r="B1590" s="47" t="s">
        <v>30</v>
      </c>
      <c r="C1590" s="47" t="s">
        <v>36</v>
      </c>
      <c r="D1590" s="47" t="s">
        <v>567</v>
      </c>
      <c r="E1590" s="47" t="s">
        <v>264</v>
      </c>
      <c r="F1590" s="47" t="s">
        <v>48</v>
      </c>
      <c r="G1590" s="47" t="s">
        <v>49</v>
      </c>
      <c r="H1590" s="46">
        <v>41739738</v>
      </c>
      <c r="I1590" s="48">
        <v>34151</v>
      </c>
      <c r="J1590" s="47" t="s">
        <v>638</v>
      </c>
      <c r="K1590" s="46">
        <v>1</v>
      </c>
      <c r="L1590" s="50">
        <v>58617.78</v>
      </c>
      <c r="M1590" s="50">
        <v>58617.78</v>
      </c>
      <c r="N1590" s="50">
        <v>0</v>
      </c>
      <c r="O1590" s="14">
        <v>3.4000000000000002E-2</v>
      </c>
      <c r="P1590" s="55">
        <f t="shared" si="74"/>
        <v>2491.2556500000001</v>
      </c>
      <c r="Q1590" s="15">
        <f t="shared" si="75"/>
        <v>61109.035649999998</v>
      </c>
      <c r="R1590" s="15">
        <f t="shared" si="76"/>
        <v>-2491.2556499999992</v>
      </c>
      <c r="X1590" s="7"/>
    </row>
    <row r="1591" spans="1:24" ht="13.8" x14ac:dyDescent="0.3">
      <c r="A1591" s="46">
        <v>51931</v>
      </c>
      <c r="B1591" s="47" t="s">
        <v>30</v>
      </c>
      <c r="C1591" s="47" t="s">
        <v>36</v>
      </c>
      <c r="D1591" s="47" t="s">
        <v>567</v>
      </c>
      <c r="E1591" s="47" t="s">
        <v>254</v>
      </c>
      <c r="F1591" s="47" t="s">
        <v>48</v>
      </c>
      <c r="G1591" s="47" t="s">
        <v>49</v>
      </c>
      <c r="H1591" s="46">
        <v>51931</v>
      </c>
      <c r="I1591" s="48">
        <v>26115</v>
      </c>
      <c r="J1591" s="47" t="s">
        <v>638</v>
      </c>
      <c r="K1591" s="46">
        <v>84</v>
      </c>
      <c r="L1591" s="50">
        <v>69048.31</v>
      </c>
      <c r="M1591" s="50">
        <v>69048.31</v>
      </c>
      <c r="N1591" s="50">
        <v>0</v>
      </c>
      <c r="O1591" s="14">
        <v>3.4000000000000002E-2</v>
      </c>
      <c r="P1591" s="55">
        <f t="shared" si="74"/>
        <v>2934.553175</v>
      </c>
      <c r="Q1591" s="15">
        <f t="shared" si="75"/>
        <v>71982.863174999991</v>
      </c>
      <c r="R1591" s="15">
        <f t="shared" si="76"/>
        <v>-2934.5531749999936</v>
      </c>
      <c r="X1591" s="7"/>
    </row>
    <row r="1592" spans="1:24" ht="13.8" x14ac:dyDescent="0.3">
      <c r="A1592" s="46">
        <v>51900</v>
      </c>
      <c r="B1592" s="47" t="s">
        <v>30</v>
      </c>
      <c r="C1592" s="47" t="s">
        <v>36</v>
      </c>
      <c r="D1592" s="47" t="s">
        <v>567</v>
      </c>
      <c r="E1592" s="47" t="s">
        <v>50</v>
      </c>
      <c r="F1592" s="47" t="s">
        <v>48</v>
      </c>
      <c r="G1592" s="47" t="s">
        <v>49</v>
      </c>
      <c r="H1592" s="46">
        <v>51900</v>
      </c>
      <c r="I1592" s="48">
        <v>33786</v>
      </c>
      <c r="J1592" s="47" t="s">
        <v>638</v>
      </c>
      <c r="K1592" s="46">
        <v>24</v>
      </c>
      <c r="L1592" s="50">
        <v>126741.1</v>
      </c>
      <c r="M1592" s="50">
        <v>126741.1</v>
      </c>
      <c r="N1592" s="50">
        <v>0</v>
      </c>
      <c r="O1592" s="14">
        <v>3.4000000000000002E-2</v>
      </c>
      <c r="P1592" s="55">
        <f t="shared" si="74"/>
        <v>5386.4967500000012</v>
      </c>
      <c r="Q1592" s="15">
        <f t="shared" si="75"/>
        <v>132127.59675</v>
      </c>
      <c r="R1592" s="15">
        <f t="shared" si="76"/>
        <v>-5386.4967499999912</v>
      </c>
      <c r="X1592" s="7"/>
    </row>
    <row r="1593" spans="1:24" ht="13.8" x14ac:dyDescent="0.3">
      <c r="A1593" s="46">
        <v>51899</v>
      </c>
      <c r="B1593" s="47" t="s">
        <v>30</v>
      </c>
      <c r="C1593" s="47" t="s">
        <v>36</v>
      </c>
      <c r="D1593" s="47" t="s">
        <v>567</v>
      </c>
      <c r="E1593" s="47" t="s">
        <v>50</v>
      </c>
      <c r="F1593" s="47" t="s">
        <v>48</v>
      </c>
      <c r="G1593" s="47" t="s">
        <v>49</v>
      </c>
      <c r="H1593" s="46">
        <v>51899</v>
      </c>
      <c r="I1593" s="48">
        <v>26115</v>
      </c>
      <c r="J1593" s="47" t="s">
        <v>638</v>
      </c>
      <c r="K1593" s="46">
        <v>0</v>
      </c>
      <c r="L1593" s="50">
        <v>0</v>
      </c>
      <c r="M1593" s="50">
        <v>0</v>
      </c>
      <c r="N1593" s="50">
        <v>0</v>
      </c>
      <c r="O1593" s="14">
        <v>3.4000000000000002E-2</v>
      </c>
      <c r="P1593" s="55">
        <f t="shared" si="74"/>
        <v>0</v>
      </c>
      <c r="Q1593" s="15">
        <f t="shared" si="75"/>
        <v>0</v>
      </c>
      <c r="R1593" s="15">
        <f t="shared" si="76"/>
        <v>0</v>
      </c>
      <c r="X1593" s="7"/>
    </row>
    <row r="1594" spans="1:24" ht="13.8" x14ac:dyDescent="0.3">
      <c r="A1594" s="46">
        <v>51907</v>
      </c>
      <c r="B1594" s="47" t="s">
        <v>30</v>
      </c>
      <c r="C1594" s="47" t="s">
        <v>36</v>
      </c>
      <c r="D1594" s="47" t="s">
        <v>567</v>
      </c>
      <c r="E1594" s="47" t="s">
        <v>249</v>
      </c>
      <c r="F1594" s="47" t="s">
        <v>48</v>
      </c>
      <c r="G1594" s="47" t="s">
        <v>49</v>
      </c>
      <c r="H1594" s="46">
        <v>51907</v>
      </c>
      <c r="I1594" s="48">
        <v>26115</v>
      </c>
      <c r="J1594" s="47" t="s">
        <v>638</v>
      </c>
      <c r="K1594" s="46">
        <v>77</v>
      </c>
      <c r="L1594" s="50">
        <v>91003.78</v>
      </c>
      <c r="M1594" s="50">
        <v>91003.78</v>
      </c>
      <c r="N1594" s="50">
        <v>0</v>
      </c>
      <c r="O1594" s="14">
        <v>3.4000000000000002E-2</v>
      </c>
      <c r="P1594" s="55">
        <f t="shared" si="74"/>
        <v>3867.6606499999998</v>
      </c>
      <c r="Q1594" s="15">
        <f t="shared" si="75"/>
        <v>94871.440650000004</v>
      </c>
      <c r="R1594" s="15">
        <f t="shared" si="76"/>
        <v>-3867.6606500000053</v>
      </c>
      <c r="X1594" s="7"/>
    </row>
    <row r="1595" spans="1:24" ht="13.8" x14ac:dyDescent="0.3">
      <c r="A1595" s="46">
        <v>51912</v>
      </c>
      <c r="B1595" s="47" t="s">
        <v>30</v>
      </c>
      <c r="C1595" s="47" t="s">
        <v>36</v>
      </c>
      <c r="D1595" s="47" t="s">
        <v>567</v>
      </c>
      <c r="E1595" s="47" t="s">
        <v>250</v>
      </c>
      <c r="F1595" s="47" t="s">
        <v>48</v>
      </c>
      <c r="G1595" s="47" t="s">
        <v>49</v>
      </c>
      <c r="H1595" s="46">
        <v>51912</v>
      </c>
      <c r="I1595" s="48">
        <v>26115</v>
      </c>
      <c r="J1595" s="47" t="s">
        <v>638</v>
      </c>
      <c r="K1595" s="46">
        <v>77</v>
      </c>
      <c r="L1595" s="50">
        <v>91003.78</v>
      </c>
      <c r="M1595" s="50">
        <v>91003.78</v>
      </c>
      <c r="N1595" s="50">
        <v>0</v>
      </c>
      <c r="O1595" s="14">
        <v>3.4000000000000002E-2</v>
      </c>
      <c r="P1595" s="55">
        <f t="shared" si="74"/>
        <v>3867.6606499999998</v>
      </c>
      <c r="Q1595" s="15">
        <f t="shared" si="75"/>
        <v>94871.440650000004</v>
      </c>
      <c r="R1595" s="15">
        <f t="shared" si="76"/>
        <v>-3867.6606500000053</v>
      </c>
      <c r="X1595" s="7"/>
    </row>
    <row r="1596" spans="1:24" ht="13.8" x14ac:dyDescent="0.3">
      <c r="A1596" s="46">
        <v>51922</v>
      </c>
      <c r="B1596" s="47" t="s">
        <v>30</v>
      </c>
      <c r="C1596" s="47" t="s">
        <v>36</v>
      </c>
      <c r="D1596" s="47" t="s">
        <v>567</v>
      </c>
      <c r="E1596" s="47" t="s">
        <v>252</v>
      </c>
      <c r="F1596" s="47" t="s">
        <v>48</v>
      </c>
      <c r="G1596" s="47" t="s">
        <v>49</v>
      </c>
      <c r="H1596" s="46">
        <v>51922</v>
      </c>
      <c r="I1596" s="48">
        <v>26115</v>
      </c>
      <c r="J1596" s="47" t="s">
        <v>638</v>
      </c>
      <c r="K1596" s="46">
        <v>88</v>
      </c>
      <c r="L1596" s="50">
        <v>91003.79</v>
      </c>
      <c r="M1596" s="50">
        <v>91003.79</v>
      </c>
      <c r="N1596" s="50">
        <v>0</v>
      </c>
      <c r="O1596" s="14">
        <v>3.4000000000000002E-2</v>
      </c>
      <c r="P1596" s="55">
        <f t="shared" si="74"/>
        <v>3867.661075</v>
      </c>
      <c r="Q1596" s="15">
        <f t="shared" si="75"/>
        <v>94871.45107499999</v>
      </c>
      <c r="R1596" s="15">
        <f t="shared" si="76"/>
        <v>-3867.6610749999963</v>
      </c>
      <c r="X1596" s="7"/>
    </row>
    <row r="1597" spans="1:24" ht="13.8" x14ac:dyDescent="0.3">
      <c r="A1597" s="46">
        <v>51927</v>
      </c>
      <c r="B1597" s="47" t="s">
        <v>30</v>
      </c>
      <c r="C1597" s="47" t="s">
        <v>36</v>
      </c>
      <c r="D1597" s="47" t="s">
        <v>567</v>
      </c>
      <c r="E1597" s="47" t="s">
        <v>253</v>
      </c>
      <c r="F1597" s="47" t="s">
        <v>48</v>
      </c>
      <c r="G1597" s="47" t="s">
        <v>49</v>
      </c>
      <c r="H1597" s="46">
        <v>51927</v>
      </c>
      <c r="I1597" s="48">
        <v>26115</v>
      </c>
      <c r="J1597" s="47" t="s">
        <v>638</v>
      </c>
      <c r="K1597" s="46">
        <v>77</v>
      </c>
      <c r="L1597" s="50">
        <v>91003.79</v>
      </c>
      <c r="M1597" s="50">
        <v>91003.79</v>
      </c>
      <c r="N1597" s="50">
        <v>0</v>
      </c>
      <c r="O1597" s="14">
        <v>3.4000000000000002E-2</v>
      </c>
      <c r="P1597" s="55">
        <f t="shared" si="74"/>
        <v>3867.661075</v>
      </c>
      <c r="Q1597" s="15">
        <f t="shared" si="75"/>
        <v>94871.45107499999</v>
      </c>
      <c r="R1597" s="15">
        <f t="shared" si="76"/>
        <v>-3867.6610749999963</v>
      </c>
      <c r="X1597" s="7"/>
    </row>
    <row r="1598" spans="1:24" ht="13.8" x14ac:dyDescent="0.3">
      <c r="A1598" s="46">
        <v>51939</v>
      </c>
      <c r="B1598" s="47" t="s">
        <v>30</v>
      </c>
      <c r="C1598" s="47" t="s">
        <v>36</v>
      </c>
      <c r="D1598" s="47" t="s">
        <v>567</v>
      </c>
      <c r="E1598" s="47" t="s">
        <v>256</v>
      </c>
      <c r="F1598" s="47" t="s">
        <v>48</v>
      </c>
      <c r="G1598" s="47" t="s">
        <v>49</v>
      </c>
      <c r="H1598" s="46">
        <v>51939</v>
      </c>
      <c r="I1598" s="48">
        <v>26115</v>
      </c>
      <c r="J1598" s="47" t="s">
        <v>638</v>
      </c>
      <c r="K1598" s="46">
        <v>9</v>
      </c>
      <c r="L1598" s="50">
        <v>632412.57999999996</v>
      </c>
      <c r="M1598" s="50">
        <v>632412.57999999996</v>
      </c>
      <c r="N1598" s="50">
        <v>0</v>
      </c>
      <c r="O1598" s="14">
        <v>3.4000000000000002E-2</v>
      </c>
      <c r="P1598" s="55">
        <f t="shared" si="74"/>
        <v>26877.534650000001</v>
      </c>
      <c r="Q1598" s="15">
        <f t="shared" si="75"/>
        <v>659290.11465</v>
      </c>
      <c r="R1598" s="15">
        <f t="shared" si="76"/>
        <v>-26877.534650000045</v>
      </c>
      <c r="X1598" s="7"/>
    </row>
    <row r="1599" spans="1:24" ht="13.8" x14ac:dyDescent="0.3">
      <c r="A1599" s="46">
        <v>51940</v>
      </c>
      <c r="B1599" s="47" t="s">
        <v>30</v>
      </c>
      <c r="C1599" s="47" t="s">
        <v>36</v>
      </c>
      <c r="D1599" s="47" t="s">
        <v>567</v>
      </c>
      <c r="E1599" s="47" t="s">
        <v>256</v>
      </c>
      <c r="F1599" s="47" t="s">
        <v>48</v>
      </c>
      <c r="G1599" s="47" t="s">
        <v>49</v>
      </c>
      <c r="H1599" s="46">
        <v>51940</v>
      </c>
      <c r="I1599" s="48">
        <v>35247</v>
      </c>
      <c r="J1599" s="47" t="s">
        <v>638</v>
      </c>
      <c r="K1599" s="46">
        <v>0</v>
      </c>
      <c r="L1599" s="50">
        <v>0</v>
      </c>
      <c r="M1599" s="50">
        <v>0</v>
      </c>
      <c r="N1599" s="50">
        <v>0</v>
      </c>
      <c r="O1599" s="14">
        <v>3.4000000000000002E-2</v>
      </c>
      <c r="P1599" s="55">
        <f t="shared" si="74"/>
        <v>0</v>
      </c>
      <c r="Q1599" s="15">
        <f t="shared" si="75"/>
        <v>0</v>
      </c>
      <c r="R1599" s="15">
        <f t="shared" si="76"/>
        <v>0</v>
      </c>
      <c r="X1599" s="7"/>
    </row>
    <row r="1600" spans="1:24" ht="13.8" x14ac:dyDescent="0.3">
      <c r="A1600" s="46">
        <v>51941</v>
      </c>
      <c r="B1600" s="47" t="s">
        <v>30</v>
      </c>
      <c r="C1600" s="47" t="s">
        <v>36</v>
      </c>
      <c r="D1600" s="47" t="s">
        <v>567</v>
      </c>
      <c r="E1600" s="47" t="s">
        <v>256</v>
      </c>
      <c r="F1600" s="47" t="s">
        <v>48</v>
      </c>
      <c r="G1600" s="47" t="s">
        <v>49</v>
      </c>
      <c r="H1600" s="46">
        <v>51941</v>
      </c>
      <c r="I1600" s="48">
        <v>31959</v>
      </c>
      <c r="J1600" s="47" t="s">
        <v>638</v>
      </c>
      <c r="K1600" s="46">
        <v>1</v>
      </c>
      <c r="L1600" s="50">
        <v>15581.65</v>
      </c>
      <c r="M1600" s="50">
        <v>15581.65</v>
      </c>
      <c r="N1600" s="50">
        <v>0</v>
      </c>
      <c r="O1600" s="14">
        <v>3.4000000000000002E-2</v>
      </c>
      <c r="P1600" s="55">
        <f t="shared" si="74"/>
        <v>662.22012500000005</v>
      </c>
      <c r="Q1600" s="15">
        <f t="shared" si="75"/>
        <v>16243.870124999999</v>
      </c>
      <c r="R1600" s="15">
        <f t="shared" si="76"/>
        <v>-662.22012499999983</v>
      </c>
      <c r="X1600" s="7"/>
    </row>
    <row r="1601" spans="1:24" ht="13.8" x14ac:dyDescent="0.3">
      <c r="A1601" s="46">
        <v>51942</v>
      </c>
      <c r="B1601" s="47" t="s">
        <v>30</v>
      </c>
      <c r="C1601" s="47" t="s">
        <v>36</v>
      </c>
      <c r="D1601" s="47" t="s">
        <v>567</v>
      </c>
      <c r="E1601" s="47" t="s">
        <v>256</v>
      </c>
      <c r="F1601" s="47" t="s">
        <v>48</v>
      </c>
      <c r="G1601" s="47" t="s">
        <v>49</v>
      </c>
      <c r="H1601" s="46">
        <v>51942</v>
      </c>
      <c r="I1601" s="48">
        <v>31959</v>
      </c>
      <c r="J1601" s="47" t="s">
        <v>638</v>
      </c>
      <c r="K1601" s="46">
        <v>1</v>
      </c>
      <c r="L1601" s="50">
        <v>15581.65</v>
      </c>
      <c r="M1601" s="50">
        <v>15581.65</v>
      </c>
      <c r="N1601" s="50">
        <v>0</v>
      </c>
      <c r="O1601" s="14">
        <v>3.4000000000000002E-2</v>
      </c>
      <c r="P1601" s="55">
        <f t="shared" si="74"/>
        <v>662.22012500000005</v>
      </c>
      <c r="Q1601" s="15">
        <f t="shared" si="75"/>
        <v>16243.870124999999</v>
      </c>
      <c r="R1601" s="15">
        <f t="shared" si="76"/>
        <v>-662.22012499999983</v>
      </c>
      <c r="X1601" s="7"/>
    </row>
    <row r="1602" spans="1:24" ht="13.8" x14ac:dyDescent="0.3">
      <c r="A1602" s="46">
        <v>51947</v>
      </c>
      <c r="B1602" s="47" t="s">
        <v>30</v>
      </c>
      <c r="C1602" s="47" t="s">
        <v>36</v>
      </c>
      <c r="D1602" s="47" t="s">
        <v>567</v>
      </c>
      <c r="E1602" s="47" t="s">
        <v>257</v>
      </c>
      <c r="F1602" s="47" t="s">
        <v>48</v>
      </c>
      <c r="G1602" s="47" t="s">
        <v>49</v>
      </c>
      <c r="H1602" s="46">
        <v>51947</v>
      </c>
      <c r="I1602" s="48">
        <v>26115</v>
      </c>
      <c r="J1602" s="47" t="s">
        <v>638</v>
      </c>
      <c r="K1602" s="46">
        <v>11</v>
      </c>
      <c r="L1602" s="50">
        <v>772948.72</v>
      </c>
      <c r="M1602" s="50">
        <v>772948.72</v>
      </c>
      <c r="N1602" s="50">
        <v>0</v>
      </c>
      <c r="O1602" s="14">
        <v>3.4000000000000002E-2</v>
      </c>
      <c r="P1602" s="55">
        <f t="shared" si="74"/>
        <v>32850.320599999999</v>
      </c>
      <c r="Q1602" s="15">
        <f t="shared" si="75"/>
        <v>805799.04059999995</v>
      </c>
      <c r="R1602" s="15">
        <f t="shared" si="76"/>
        <v>-32850.320599999977</v>
      </c>
      <c r="X1602" s="7"/>
    </row>
    <row r="1603" spans="1:24" ht="13.8" x14ac:dyDescent="0.3">
      <c r="A1603" s="46">
        <v>51951</v>
      </c>
      <c r="B1603" s="47" t="s">
        <v>30</v>
      </c>
      <c r="C1603" s="47" t="s">
        <v>36</v>
      </c>
      <c r="D1603" s="47" t="s">
        <v>567</v>
      </c>
      <c r="E1603" s="47" t="s">
        <v>258</v>
      </c>
      <c r="F1603" s="47" t="s">
        <v>48</v>
      </c>
      <c r="G1603" s="47" t="s">
        <v>49</v>
      </c>
      <c r="H1603" s="46">
        <v>51951</v>
      </c>
      <c r="I1603" s="48">
        <v>26115</v>
      </c>
      <c r="J1603" s="47" t="s">
        <v>638</v>
      </c>
      <c r="K1603" s="46">
        <v>22</v>
      </c>
      <c r="L1603" s="50">
        <v>91003.79</v>
      </c>
      <c r="M1603" s="50">
        <v>91003.79</v>
      </c>
      <c r="N1603" s="50">
        <v>0</v>
      </c>
      <c r="O1603" s="14">
        <v>3.4000000000000002E-2</v>
      </c>
      <c r="P1603" s="55">
        <f t="shared" si="74"/>
        <v>3867.661075</v>
      </c>
      <c r="Q1603" s="15">
        <f t="shared" si="75"/>
        <v>94871.45107499999</v>
      </c>
      <c r="R1603" s="15">
        <f t="shared" si="76"/>
        <v>-3867.6610749999963</v>
      </c>
      <c r="X1603" s="7"/>
    </row>
    <row r="1604" spans="1:24" ht="13.8" x14ac:dyDescent="0.3">
      <c r="A1604" s="46">
        <v>51955</v>
      </c>
      <c r="B1604" s="47" t="s">
        <v>30</v>
      </c>
      <c r="C1604" s="47" t="s">
        <v>36</v>
      </c>
      <c r="D1604" s="47" t="s">
        <v>567</v>
      </c>
      <c r="E1604" s="47" t="s">
        <v>259</v>
      </c>
      <c r="F1604" s="47" t="s">
        <v>48</v>
      </c>
      <c r="G1604" s="47" t="s">
        <v>49</v>
      </c>
      <c r="H1604" s="46">
        <v>51955</v>
      </c>
      <c r="I1604" s="48">
        <v>26115</v>
      </c>
      <c r="J1604" s="47" t="s">
        <v>638</v>
      </c>
      <c r="K1604" s="46">
        <v>22</v>
      </c>
      <c r="L1604" s="50">
        <v>91003.79</v>
      </c>
      <c r="M1604" s="50">
        <v>91003.79</v>
      </c>
      <c r="N1604" s="50">
        <v>0</v>
      </c>
      <c r="O1604" s="14">
        <v>3.4000000000000002E-2</v>
      </c>
      <c r="P1604" s="55">
        <f t="shared" si="74"/>
        <v>3867.661075</v>
      </c>
      <c r="Q1604" s="15">
        <f t="shared" si="75"/>
        <v>94871.45107499999</v>
      </c>
      <c r="R1604" s="15">
        <f t="shared" si="76"/>
        <v>-3867.6610749999963</v>
      </c>
      <c r="X1604" s="7"/>
    </row>
    <row r="1605" spans="1:24" ht="13.8" x14ac:dyDescent="0.3">
      <c r="A1605" s="46">
        <v>51959</v>
      </c>
      <c r="B1605" s="47" t="s">
        <v>30</v>
      </c>
      <c r="C1605" s="47" t="s">
        <v>36</v>
      </c>
      <c r="D1605" s="47" t="s">
        <v>567</v>
      </c>
      <c r="E1605" s="47" t="s">
        <v>260</v>
      </c>
      <c r="F1605" s="47" t="s">
        <v>48</v>
      </c>
      <c r="G1605" s="47" t="s">
        <v>49</v>
      </c>
      <c r="H1605" s="46">
        <v>51959</v>
      </c>
      <c r="I1605" s="48">
        <v>26115</v>
      </c>
      <c r="J1605" s="47" t="s">
        <v>638</v>
      </c>
      <c r="K1605" s="46">
        <v>11</v>
      </c>
      <c r="L1605" s="50">
        <v>571690.4</v>
      </c>
      <c r="M1605" s="50">
        <v>571690.4</v>
      </c>
      <c r="N1605" s="50">
        <v>0</v>
      </c>
      <c r="O1605" s="14">
        <v>3.4000000000000002E-2</v>
      </c>
      <c r="P1605" s="55">
        <f t="shared" ref="P1605:P1668" si="77">L1605*(O1605/12)*15</f>
        <v>24296.842000000004</v>
      </c>
      <c r="Q1605" s="15">
        <f t="shared" si="75"/>
        <v>595987.24200000009</v>
      </c>
      <c r="R1605" s="15">
        <f t="shared" si="76"/>
        <v>-24296.842000000062</v>
      </c>
      <c r="X1605" s="7"/>
    </row>
    <row r="1606" spans="1:24" ht="13.8" x14ac:dyDescent="0.3">
      <c r="A1606" s="46">
        <v>51963</v>
      </c>
      <c r="B1606" s="47" t="s">
        <v>30</v>
      </c>
      <c r="C1606" s="47" t="s">
        <v>36</v>
      </c>
      <c r="D1606" s="47" t="s">
        <v>567</v>
      </c>
      <c r="E1606" s="47" t="s">
        <v>261</v>
      </c>
      <c r="F1606" s="47" t="s">
        <v>48</v>
      </c>
      <c r="G1606" s="47" t="s">
        <v>49</v>
      </c>
      <c r="H1606" s="46">
        <v>51963</v>
      </c>
      <c r="I1606" s="48">
        <v>26115</v>
      </c>
      <c r="J1606" s="47" t="s">
        <v>638</v>
      </c>
      <c r="K1606" s="46">
        <v>11</v>
      </c>
      <c r="L1606" s="50">
        <v>32668.03</v>
      </c>
      <c r="M1606" s="50">
        <v>32668.03</v>
      </c>
      <c r="N1606" s="50">
        <v>0</v>
      </c>
      <c r="O1606" s="14">
        <v>3.4000000000000002E-2</v>
      </c>
      <c r="P1606" s="55">
        <f t="shared" si="77"/>
        <v>1388.3912750000002</v>
      </c>
      <c r="Q1606" s="15">
        <f t="shared" si="75"/>
        <v>34056.421275000001</v>
      </c>
      <c r="R1606" s="15">
        <f t="shared" si="76"/>
        <v>-1388.3912750000018</v>
      </c>
      <c r="X1606" s="7"/>
    </row>
    <row r="1607" spans="1:24" ht="13.8" x14ac:dyDescent="0.3">
      <c r="A1607" s="46">
        <v>51966</v>
      </c>
      <c r="B1607" s="47" t="s">
        <v>30</v>
      </c>
      <c r="C1607" s="47" t="s">
        <v>36</v>
      </c>
      <c r="D1607" s="47" t="s">
        <v>567</v>
      </c>
      <c r="E1607" s="47" t="s">
        <v>262</v>
      </c>
      <c r="F1607" s="47" t="s">
        <v>48</v>
      </c>
      <c r="G1607" s="47" t="s">
        <v>49</v>
      </c>
      <c r="H1607" s="46">
        <v>51966</v>
      </c>
      <c r="I1607" s="48">
        <v>26115</v>
      </c>
      <c r="J1607" s="47" t="s">
        <v>638</v>
      </c>
      <c r="K1607" s="46">
        <v>24</v>
      </c>
      <c r="L1607" s="50">
        <v>72548.47</v>
      </c>
      <c r="M1607" s="50">
        <v>72548.47</v>
      </c>
      <c r="N1607" s="50">
        <v>0</v>
      </c>
      <c r="O1607" s="14">
        <v>3.4000000000000002E-2</v>
      </c>
      <c r="P1607" s="55">
        <f t="shared" si="77"/>
        <v>3083.3099750000001</v>
      </c>
      <c r="Q1607" s="15">
        <f t="shared" si="75"/>
        <v>75631.779974999998</v>
      </c>
      <c r="R1607" s="15">
        <f t="shared" si="76"/>
        <v>-3083.3099749999965</v>
      </c>
      <c r="X1607" s="7"/>
    </row>
    <row r="1608" spans="1:24" ht="13.8" x14ac:dyDescent="0.3">
      <c r="A1608" s="46">
        <v>53173</v>
      </c>
      <c r="B1608" s="47" t="s">
        <v>30</v>
      </c>
      <c r="C1608" s="47" t="s">
        <v>36</v>
      </c>
      <c r="D1608" s="47" t="s">
        <v>563</v>
      </c>
      <c r="E1608" s="47" t="s">
        <v>297</v>
      </c>
      <c r="F1608" s="47" t="s">
        <v>48</v>
      </c>
      <c r="G1608" s="47" t="s">
        <v>49</v>
      </c>
      <c r="H1608" s="46">
        <v>53173</v>
      </c>
      <c r="I1608" s="48">
        <v>26115</v>
      </c>
      <c r="J1608" s="47" t="s">
        <v>638</v>
      </c>
      <c r="K1608" s="49">
        <v>1760</v>
      </c>
      <c r="L1608" s="50">
        <v>80093.38</v>
      </c>
      <c r="M1608" s="50">
        <v>80093.38</v>
      </c>
      <c r="N1608" s="50">
        <v>0</v>
      </c>
      <c r="O1608" s="14">
        <v>3.4000000000000002E-2</v>
      </c>
      <c r="P1608" s="55">
        <f t="shared" si="77"/>
        <v>3403.9686500000003</v>
      </c>
      <c r="Q1608" s="15">
        <f t="shared" si="75"/>
        <v>83497.34865</v>
      </c>
      <c r="R1608" s="15">
        <f t="shared" si="76"/>
        <v>-3403.9686499999953</v>
      </c>
      <c r="X1608" s="7"/>
    </row>
    <row r="1609" spans="1:24" ht="13.8" x14ac:dyDescent="0.3">
      <c r="A1609" s="46">
        <v>53121</v>
      </c>
      <c r="B1609" s="47" t="s">
        <v>30</v>
      </c>
      <c r="C1609" s="47" t="s">
        <v>36</v>
      </c>
      <c r="D1609" s="47" t="s">
        <v>563</v>
      </c>
      <c r="E1609" s="47" t="s">
        <v>291</v>
      </c>
      <c r="F1609" s="47" t="s">
        <v>48</v>
      </c>
      <c r="G1609" s="47" t="s">
        <v>49</v>
      </c>
      <c r="H1609" s="46">
        <v>53121</v>
      </c>
      <c r="I1609" s="48">
        <v>26115</v>
      </c>
      <c r="J1609" s="47" t="s">
        <v>638</v>
      </c>
      <c r="K1609" s="46">
        <v>24</v>
      </c>
      <c r="L1609" s="50">
        <v>143960.6</v>
      </c>
      <c r="M1609" s="50">
        <v>143960.6</v>
      </c>
      <c r="N1609" s="50">
        <v>0</v>
      </c>
      <c r="O1609" s="14">
        <v>3.4000000000000002E-2</v>
      </c>
      <c r="P1609" s="55">
        <f t="shared" si="77"/>
        <v>6118.3254999999999</v>
      </c>
      <c r="Q1609" s="15">
        <f t="shared" si="75"/>
        <v>150078.92550000001</v>
      </c>
      <c r="R1609" s="15">
        <f t="shared" si="76"/>
        <v>-6118.3255000000063</v>
      </c>
      <c r="X1609" s="7"/>
    </row>
    <row r="1610" spans="1:24" ht="13.8" x14ac:dyDescent="0.3">
      <c r="A1610" s="46">
        <v>53130</v>
      </c>
      <c r="B1610" s="47" t="s">
        <v>30</v>
      </c>
      <c r="C1610" s="47" t="s">
        <v>36</v>
      </c>
      <c r="D1610" s="47" t="s">
        <v>563</v>
      </c>
      <c r="E1610" s="47" t="s">
        <v>292</v>
      </c>
      <c r="F1610" s="47" t="s">
        <v>48</v>
      </c>
      <c r="G1610" s="47" t="s">
        <v>49</v>
      </c>
      <c r="H1610" s="46">
        <v>53130</v>
      </c>
      <c r="I1610" s="48">
        <v>26115</v>
      </c>
      <c r="J1610" s="47" t="s">
        <v>638</v>
      </c>
      <c r="K1610" s="46">
        <v>6</v>
      </c>
      <c r="L1610" s="50">
        <v>7698.03</v>
      </c>
      <c r="M1610" s="50">
        <v>7698.03</v>
      </c>
      <c r="N1610" s="50">
        <v>0</v>
      </c>
      <c r="O1610" s="14">
        <v>3.4000000000000002E-2</v>
      </c>
      <c r="P1610" s="55">
        <f t="shared" si="77"/>
        <v>327.16627500000004</v>
      </c>
      <c r="Q1610" s="15">
        <f t="shared" si="75"/>
        <v>8025.1962750000002</v>
      </c>
      <c r="R1610" s="15">
        <f t="shared" si="76"/>
        <v>-327.1662750000005</v>
      </c>
      <c r="X1610" s="7"/>
    </row>
    <row r="1611" spans="1:24" ht="13.8" x14ac:dyDescent="0.3">
      <c r="A1611" s="46">
        <v>53168</v>
      </c>
      <c r="B1611" s="47" t="s">
        <v>30</v>
      </c>
      <c r="C1611" s="47" t="s">
        <v>36</v>
      </c>
      <c r="D1611" s="47" t="s">
        <v>563</v>
      </c>
      <c r="E1611" s="47" t="s">
        <v>296</v>
      </c>
      <c r="F1611" s="47" t="s">
        <v>48</v>
      </c>
      <c r="G1611" s="47" t="s">
        <v>49</v>
      </c>
      <c r="H1611" s="46">
        <v>53168</v>
      </c>
      <c r="I1611" s="48">
        <v>26115</v>
      </c>
      <c r="J1611" s="47" t="s">
        <v>638</v>
      </c>
      <c r="K1611" s="46">
        <v>0</v>
      </c>
      <c r="L1611" s="50">
        <v>0</v>
      </c>
      <c r="M1611" s="50">
        <v>0</v>
      </c>
      <c r="N1611" s="50">
        <v>0</v>
      </c>
      <c r="O1611" s="14">
        <v>3.4000000000000002E-2</v>
      </c>
      <c r="P1611" s="55">
        <f t="shared" si="77"/>
        <v>0</v>
      </c>
      <c r="Q1611" s="15">
        <f t="shared" si="75"/>
        <v>0</v>
      </c>
      <c r="R1611" s="15">
        <f t="shared" si="76"/>
        <v>0</v>
      </c>
      <c r="X1611" s="7"/>
    </row>
    <row r="1612" spans="1:24" ht="13.8" x14ac:dyDescent="0.3">
      <c r="A1612" s="46">
        <v>53174</v>
      </c>
      <c r="B1612" s="47" t="s">
        <v>30</v>
      </c>
      <c r="C1612" s="47" t="s">
        <v>36</v>
      </c>
      <c r="D1612" s="47" t="s">
        <v>563</v>
      </c>
      <c r="E1612" s="47" t="s">
        <v>298</v>
      </c>
      <c r="F1612" s="47" t="s">
        <v>48</v>
      </c>
      <c r="G1612" s="47" t="s">
        <v>49</v>
      </c>
      <c r="H1612" s="46">
        <v>53174</v>
      </c>
      <c r="I1612" s="48">
        <v>26115</v>
      </c>
      <c r="J1612" s="47" t="s">
        <v>638</v>
      </c>
      <c r="K1612" s="46">
        <v>0</v>
      </c>
      <c r="L1612" s="50">
        <v>0</v>
      </c>
      <c r="M1612" s="50">
        <v>0</v>
      </c>
      <c r="N1612" s="50">
        <v>0</v>
      </c>
      <c r="O1612" s="14">
        <v>3.4000000000000002E-2</v>
      </c>
      <c r="P1612" s="55">
        <f t="shared" si="77"/>
        <v>0</v>
      </c>
      <c r="Q1612" s="15">
        <f t="shared" si="75"/>
        <v>0</v>
      </c>
      <c r="R1612" s="15">
        <f t="shared" si="76"/>
        <v>0</v>
      </c>
      <c r="X1612" s="7"/>
    </row>
    <row r="1613" spans="1:24" ht="13.8" x14ac:dyDescent="0.3">
      <c r="A1613" s="46">
        <v>53198</v>
      </c>
      <c r="B1613" s="47" t="s">
        <v>30</v>
      </c>
      <c r="C1613" s="47" t="s">
        <v>36</v>
      </c>
      <c r="D1613" s="47" t="s">
        <v>563</v>
      </c>
      <c r="E1613" s="47" t="s">
        <v>299</v>
      </c>
      <c r="F1613" s="47" t="s">
        <v>48</v>
      </c>
      <c r="G1613" s="47" t="s">
        <v>49</v>
      </c>
      <c r="H1613" s="46">
        <v>53198</v>
      </c>
      <c r="I1613" s="48">
        <v>26115</v>
      </c>
      <c r="J1613" s="47" t="s">
        <v>638</v>
      </c>
      <c r="K1613" s="46">
        <v>12</v>
      </c>
      <c r="L1613" s="50">
        <v>24849.11</v>
      </c>
      <c r="M1613" s="50">
        <v>24849.11</v>
      </c>
      <c r="N1613" s="50">
        <v>0</v>
      </c>
      <c r="O1613" s="14">
        <v>3.4000000000000002E-2</v>
      </c>
      <c r="P1613" s="55">
        <f t="shared" si="77"/>
        <v>1056.0871750000001</v>
      </c>
      <c r="Q1613" s="15">
        <f t="shared" si="75"/>
        <v>25905.197175000001</v>
      </c>
      <c r="R1613" s="15">
        <f t="shared" si="76"/>
        <v>-1056.0871750000006</v>
      </c>
      <c r="X1613" s="7"/>
    </row>
    <row r="1614" spans="1:24" ht="13.8" x14ac:dyDescent="0.3">
      <c r="A1614" s="46">
        <v>53203</v>
      </c>
      <c r="B1614" s="47" t="s">
        <v>30</v>
      </c>
      <c r="C1614" s="47" t="s">
        <v>36</v>
      </c>
      <c r="D1614" s="47" t="s">
        <v>563</v>
      </c>
      <c r="E1614" s="47" t="s">
        <v>300</v>
      </c>
      <c r="F1614" s="47" t="s">
        <v>48</v>
      </c>
      <c r="G1614" s="47" t="s">
        <v>49</v>
      </c>
      <c r="H1614" s="46">
        <v>53203</v>
      </c>
      <c r="I1614" s="48">
        <v>26115</v>
      </c>
      <c r="J1614" s="47" t="s">
        <v>638</v>
      </c>
      <c r="K1614" s="46">
        <v>0</v>
      </c>
      <c r="L1614" s="50">
        <v>0</v>
      </c>
      <c r="M1614" s="50">
        <v>0</v>
      </c>
      <c r="N1614" s="50">
        <v>0</v>
      </c>
      <c r="O1614" s="14">
        <v>3.4000000000000002E-2</v>
      </c>
      <c r="P1614" s="55">
        <f t="shared" si="77"/>
        <v>0</v>
      </c>
      <c r="Q1614" s="15">
        <f t="shared" si="75"/>
        <v>0</v>
      </c>
      <c r="R1614" s="15">
        <f t="shared" si="76"/>
        <v>0</v>
      </c>
      <c r="X1614" s="7"/>
    </row>
    <row r="1615" spans="1:24" ht="13.8" x14ac:dyDescent="0.3">
      <c r="A1615" s="46">
        <v>51977</v>
      </c>
      <c r="B1615" s="47" t="s">
        <v>30</v>
      </c>
      <c r="C1615" s="47" t="s">
        <v>36</v>
      </c>
      <c r="D1615" s="47" t="s">
        <v>568</v>
      </c>
      <c r="E1615" s="47" t="s">
        <v>265</v>
      </c>
      <c r="F1615" s="47" t="s">
        <v>48</v>
      </c>
      <c r="G1615" s="47" t="s">
        <v>49</v>
      </c>
      <c r="H1615" s="46">
        <v>51977</v>
      </c>
      <c r="I1615" s="48">
        <v>26115</v>
      </c>
      <c r="J1615" s="47" t="s">
        <v>638</v>
      </c>
      <c r="K1615" s="46">
        <v>7</v>
      </c>
      <c r="L1615" s="50">
        <v>2389316.4700000002</v>
      </c>
      <c r="M1615" s="50">
        <v>2389316.4700000002</v>
      </c>
      <c r="N1615" s="50">
        <v>0</v>
      </c>
      <c r="O1615" s="14">
        <v>3.4000000000000002E-2</v>
      </c>
      <c r="P1615" s="55">
        <f t="shared" si="77"/>
        <v>101545.94997500001</v>
      </c>
      <c r="Q1615" s="15">
        <f t="shared" si="75"/>
        <v>2490862.4199750004</v>
      </c>
      <c r="R1615" s="15">
        <f t="shared" si="76"/>
        <v>-101545.94997500023</v>
      </c>
      <c r="X1615" s="7"/>
    </row>
    <row r="1616" spans="1:24" ht="13.8" x14ac:dyDescent="0.3">
      <c r="A1616" s="46">
        <v>47451384</v>
      </c>
      <c r="B1616" s="47" t="s">
        <v>30</v>
      </c>
      <c r="C1616" s="47" t="s">
        <v>36</v>
      </c>
      <c r="D1616" s="47" t="s">
        <v>568</v>
      </c>
      <c r="E1616" s="47" t="s">
        <v>265</v>
      </c>
      <c r="F1616" s="47" t="s">
        <v>48</v>
      </c>
      <c r="G1616" s="47" t="s">
        <v>49</v>
      </c>
      <c r="H1616" s="46">
        <v>47451384</v>
      </c>
      <c r="I1616" s="48">
        <v>38169</v>
      </c>
      <c r="J1616" s="47" t="s">
        <v>638</v>
      </c>
      <c r="K1616" s="46">
        <v>1</v>
      </c>
      <c r="L1616" s="50">
        <v>880530.35</v>
      </c>
      <c r="M1616" s="50">
        <v>697442.53</v>
      </c>
      <c r="N1616" s="50">
        <v>183087.82</v>
      </c>
      <c r="O1616" s="14">
        <v>3.4000000000000002E-2</v>
      </c>
      <c r="P1616" s="55">
        <f t="shared" si="77"/>
        <v>37422.539875000002</v>
      </c>
      <c r="Q1616" s="15">
        <f t="shared" si="75"/>
        <v>734865.06987500004</v>
      </c>
      <c r="R1616" s="15">
        <f t="shared" si="76"/>
        <v>145665.28012499993</v>
      </c>
      <c r="X1616" s="7"/>
    </row>
    <row r="1617" spans="1:24" ht="13.8" x14ac:dyDescent="0.3">
      <c r="A1617" s="46">
        <v>57758316</v>
      </c>
      <c r="B1617" s="47" t="s">
        <v>30</v>
      </c>
      <c r="C1617" s="47" t="s">
        <v>36</v>
      </c>
      <c r="D1617" s="47" t="s">
        <v>568</v>
      </c>
      <c r="E1617" s="47" t="s">
        <v>265</v>
      </c>
      <c r="F1617" s="47" t="s">
        <v>48</v>
      </c>
      <c r="G1617" s="47" t="s">
        <v>49</v>
      </c>
      <c r="H1617" s="46">
        <v>57758316</v>
      </c>
      <c r="I1617" s="48">
        <v>38473</v>
      </c>
      <c r="J1617" s="47" t="s">
        <v>638</v>
      </c>
      <c r="K1617" s="46">
        <v>1</v>
      </c>
      <c r="L1617" s="50">
        <v>781630.79</v>
      </c>
      <c r="M1617" s="50">
        <v>564075.31999999995</v>
      </c>
      <c r="N1617" s="50">
        <v>217555.47</v>
      </c>
      <c r="O1617" s="14">
        <v>3.4000000000000002E-2</v>
      </c>
      <c r="P1617" s="55">
        <f t="shared" si="77"/>
        <v>33219.308575000003</v>
      </c>
      <c r="Q1617" s="15">
        <f t="shared" si="75"/>
        <v>597294.62857499998</v>
      </c>
      <c r="R1617" s="15">
        <f t="shared" si="76"/>
        <v>184336.16142500006</v>
      </c>
      <c r="X1617" s="7"/>
    </row>
    <row r="1618" spans="1:24" ht="13.8" x14ac:dyDescent="0.3">
      <c r="A1618" s="46">
        <v>66144895</v>
      </c>
      <c r="B1618" s="47" t="s">
        <v>30</v>
      </c>
      <c r="C1618" s="47" t="s">
        <v>36</v>
      </c>
      <c r="D1618" s="47" t="s">
        <v>568</v>
      </c>
      <c r="E1618" s="47" t="s">
        <v>265</v>
      </c>
      <c r="F1618" s="47" t="s">
        <v>48</v>
      </c>
      <c r="G1618" s="47" t="s">
        <v>49</v>
      </c>
      <c r="H1618" s="46">
        <v>66144895</v>
      </c>
      <c r="I1618" s="48">
        <v>38838</v>
      </c>
      <c r="J1618" s="47" t="s">
        <v>638</v>
      </c>
      <c r="K1618" s="46">
        <v>1</v>
      </c>
      <c r="L1618" s="50">
        <v>723367.3</v>
      </c>
      <c r="M1618" s="50">
        <v>471098.99</v>
      </c>
      <c r="N1618" s="50">
        <v>252268.31</v>
      </c>
      <c r="O1618" s="14">
        <v>3.4000000000000002E-2</v>
      </c>
      <c r="P1618" s="55">
        <f t="shared" si="77"/>
        <v>30743.110250000005</v>
      </c>
      <c r="Q1618" s="15">
        <f t="shared" si="75"/>
        <v>501842.10025000002</v>
      </c>
      <c r="R1618" s="15">
        <f t="shared" si="76"/>
        <v>221525.19975000003</v>
      </c>
      <c r="X1618" s="7"/>
    </row>
    <row r="1619" spans="1:24" ht="13.8" x14ac:dyDescent="0.3">
      <c r="A1619" s="46">
        <v>89633246</v>
      </c>
      <c r="B1619" s="47" t="s">
        <v>30</v>
      </c>
      <c r="C1619" s="47" t="s">
        <v>36</v>
      </c>
      <c r="D1619" s="47" t="s">
        <v>568</v>
      </c>
      <c r="E1619" s="47" t="s">
        <v>265</v>
      </c>
      <c r="F1619" s="47" t="s">
        <v>48</v>
      </c>
      <c r="G1619" s="47" t="s">
        <v>49</v>
      </c>
      <c r="H1619" s="46">
        <v>89633246</v>
      </c>
      <c r="I1619" s="48">
        <v>39539</v>
      </c>
      <c r="J1619" s="47" t="s">
        <v>638</v>
      </c>
      <c r="K1619" s="46">
        <v>1</v>
      </c>
      <c r="L1619" s="50">
        <v>919106.79</v>
      </c>
      <c r="M1619" s="50">
        <v>469154.15</v>
      </c>
      <c r="N1619" s="50">
        <v>449952.64</v>
      </c>
      <c r="O1619" s="14">
        <v>3.4000000000000002E-2</v>
      </c>
      <c r="P1619" s="55">
        <f t="shared" si="77"/>
        <v>39062.038574999999</v>
      </c>
      <c r="Q1619" s="15">
        <f t="shared" si="75"/>
        <v>508216.18857500004</v>
      </c>
      <c r="R1619" s="15">
        <f t="shared" si="76"/>
        <v>410890.601425</v>
      </c>
      <c r="X1619" s="7"/>
    </row>
    <row r="1620" spans="1:24" ht="13.8" x14ac:dyDescent="0.3">
      <c r="A1620" s="46">
        <v>627574759</v>
      </c>
      <c r="B1620" s="47" t="s">
        <v>30</v>
      </c>
      <c r="C1620" s="47" t="s">
        <v>36</v>
      </c>
      <c r="D1620" s="47" t="s">
        <v>568</v>
      </c>
      <c r="E1620" s="47" t="s">
        <v>265</v>
      </c>
      <c r="F1620" s="47" t="s">
        <v>48</v>
      </c>
      <c r="G1620" s="47" t="s">
        <v>49</v>
      </c>
      <c r="H1620" s="46">
        <v>627574759</v>
      </c>
      <c r="I1620" s="48">
        <v>40664</v>
      </c>
      <c r="J1620" s="47" t="s">
        <v>638</v>
      </c>
      <c r="K1620" s="46">
        <v>1</v>
      </c>
      <c r="L1620" s="50">
        <v>1445273.45</v>
      </c>
      <c r="M1620" s="50">
        <v>432464.56</v>
      </c>
      <c r="N1620" s="50">
        <v>1012808.89</v>
      </c>
      <c r="O1620" s="14">
        <v>3.4000000000000002E-2</v>
      </c>
      <c r="P1620" s="55">
        <f t="shared" si="77"/>
        <v>61424.121625</v>
      </c>
      <c r="Q1620" s="15">
        <f t="shared" si="75"/>
        <v>493888.68162499997</v>
      </c>
      <c r="R1620" s="15">
        <f t="shared" si="76"/>
        <v>951384.76837499999</v>
      </c>
      <c r="X1620" s="7"/>
    </row>
    <row r="1621" spans="1:24" ht="13.8" x14ac:dyDescent="0.3">
      <c r="A1621" s="46">
        <v>640795193</v>
      </c>
      <c r="B1621" s="47" t="s">
        <v>30</v>
      </c>
      <c r="C1621" s="47" t="s">
        <v>36</v>
      </c>
      <c r="D1621" s="47" t="s">
        <v>568</v>
      </c>
      <c r="E1621" s="47" t="s">
        <v>265</v>
      </c>
      <c r="F1621" s="47" t="s">
        <v>48</v>
      </c>
      <c r="G1621" s="47" t="s">
        <v>49</v>
      </c>
      <c r="H1621" s="46">
        <v>640795193</v>
      </c>
      <c r="I1621" s="48">
        <v>41306</v>
      </c>
      <c r="J1621" s="47" t="s">
        <v>638</v>
      </c>
      <c r="K1621" s="46">
        <v>0</v>
      </c>
      <c r="L1621" s="50">
        <v>-79725.149999999994</v>
      </c>
      <c r="M1621" s="50">
        <v>-12629.6</v>
      </c>
      <c r="N1621" s="50">
        <v>-67095.55</v>
      </c>
      <c r="O1621" s="14">
        <v>3.4000000000000002E-2</v>
      </c>
      <c r="P1621" s="55">
        <f t="shared" si="77"/>
        <v>-3388.3188749999999</v>
      </c>
      <c r="Q1621" s="15">
        <f t="shared" si="75"/>
        <v>-16017.918874999999</v>
      </c>
      <c r="R1621" s="15">
        <f t="shared" si="76"/>
        <v>-63707.231124999991</v>
      </c>
      <c r="X1621" s="7"/>
    </row>
    <row r="1622" spans="1:24" ht="13.8" x14ac:dyDescent="0.3">
      <c r="A1622" s="46">
        <v>52721</v>
      </c>
      <c r="B1622" s="47" t="s">
        <v>30</v>
      </c>
      <c r="C1622" s="47" t="s">
        <v>36</v>
      </c>
      <c r="D1622" s="47" t="s">
        <v>569</v>
      </c>
      <c r="E1622" s="47" t="s">
        <v>270</v>
      </c>
      <c r="F1622" s="47" t="s">
        <v>48</v>
      </c>
      <c r="G1622" s="47" t="s">
        <v>49</v>
      </c>
      <c r="H1622" s="46">
        <v>52721</v>
      </c>
      <c r="I1622" s="48">
        <v>26115</v>
      </c>
      <c r="J1622" s="47" t="s">
        <v>638</v>
      </c>
      <c r="K1622" s="46">
        <v>12</v>
      </c>
      <c r="L1622" s="50">
        <v>32798.629999999997</v>
      </c>
      <c r="M1622" s="50">
        <v>32798.629999999997</v>
      </c>
      <c r="N1622" s="50">
        <v>0</v>
      </c>
      <c r="O1622" s="14">
        <v>3.4000000000000002E-2</v>
      </c>
      <c r="P1622" s="55">
        <f t="shared" si="77"/>
        <v>1393.941775</v>
      </c>
      <c r="Q1622" s="15">
        <f t="shared" si="75"/>
        <v>34192.571774999997</v>
      </c>
      <c r="R1622" s="15">
        <f t="shared" si="76"/>
        <v>-1393.9417749999993</v>
      </c>
      <c r="X1622" s="7"/>
    </row>
    <row r="1623" spans="1:24" ht="13.8" x14ac:dyDescent="0.3">
      <c r="A1623" s="46">
        <v>52701</v>
      </c>
      <c r="B1623" s="47" t="s">
        <v>30</v>
      </c>
      <c r="C1623" s="47" t="s">
        <v>36</v>
      </c>
      <c r="D1623" s="47" t="s">
        <v>569</v>
      </c>
      <c r="E1623" s="47" t="s">
        <v>268</v>
      </c>
      <c r="F1623" s="47" t="s">
        <v>48</v>
      </c>
      <c r="G1623" s="47" t="s">
        <v>49</v>
      </c>
      <c r="H1623" s="46">
        <v>52701</v>
      </c>
      <c r="I1623" s="48">
        <v>26115</v>
      </c>
      <c r="J1623" s="47" t="s">
        <v>638</v>
      </c>
      <c r="K1623" s="46">
        <v>0</v>
      </c>
      <c r="L1623" s="50">
        <v>59037.56</v>
      </c>
      <c r="M1623" s="50">
        <v>59037.56</v>
      </c>
      <c r="N1623" s="50">
        <v>0</v>
      </c>
      <c r="O1623" s="14">
        <v>3.4000000000000002E-2</v>
      </c>
      <c r="P1623" s="55">
        <f t="shared" si="77"/>
        <v>2509.0963000000002</v>
      </c>
      <c r="Q1623" s="15">
        <f t="shared" si="75"/>
        <v>61546.656299999995</v>
      </c>
      <c r="R1623" s="15">
        <f t="shared" si="76"/>
        <v>-2509.0962999999974</v>
      </c>
      <c r="X1623" s="7"/>
    </row>
    <row r="1624" spans="1:24" ht="13.8" x14ac:dyDescent="0.3">
      <c r="A1624" s="46">
        <v>52713</v>
      </c>
      <c r="B1624" s="47" t="s">
        <v>30</v>
      </c>
      <c r="C1624" s="47" t="s">
        <v>36</v>
      </c>
      <c r="D1624" s="47" t="s">
        <v>569</v>
      </c>
      <c r="E1624" s="47" t="s">
        <v>269</v>
      </c>
      <c r="F1624" s="47" t="s">
        <v>48</v>
      </c>
      <c r="G1624" s="47" t="s">
        <v>49</v>
      </c>
      <c r="H1624" s="46">
        <v>52713</v>
      </c>
      <c r="I1624" s="48">
        <v>26115</v>
      </c>
      <c r="J1624" s="47" t="s">
        <v>638</v>
      </c>
      <c r="K1624" s="46">
        <v>12</v>
      </c>
      <c r="L1624" s="50">
        <v>39358.36</v>
      </c>
      <c r="M1624" s="50">
        <v>39358.36</v>
      </c>
      <c r="N1624" s="50">
        <v>0</v>
      </c>
      <c r="O1624" s="14">
        <v>3.4000000000000002E-2</v>
      </c>
      <c r="P1624" s="55">
        <f t="shared" si="77"/>
        <v>1672.7303000000002</v>
      </c>
      <c r="Q1624" s="15">
        <f t="shared" si="75"/>
        <v>41031.090300000003</v>
      </c>
      <c r="R1624" s="15">
        <f t="shared" si="76"/>
        <v>-1672.7303000000029</v>
      </c>
      <c r="X1624" s="7"/>
    </row>
    <row r="1625" spans="1:24" ht="13.8" x14ac:dyDescent="0.3">
      <c r="A1625" s="46">
        <v>52843</v>
      </c>
      <c r="B1625" s="47" t="s">
        <v>30</v>
      </c>
      <c r="C1625" s="47" t="s">
        <v>36</v>
      </c>
      <c r="D1625" s="47" t="s">
        <v>565</v>
      </c>
      <c r="E1625" s="47" t="s">
        <v>276</v>
      </c>
      <c r="F1625" s="47" t="s">
        <v>48</v>
      </c>
      <c r="G1625" s="47" t="s">
        <v>49</v>
      </c>
      <c r="H1625" s="46">
        <v>52843</v>
      </c>
      <c r="I1625" s="48">
        <v>31594</v>
      </c>
      <c r="J1625" s="47" t="s">
        <v>638</v>
      </c>
      <c r="K1625" s="46">
        <v>12</v>
      </c>
      <c r="L1625" s="50">
        <v>58414.78</v>
      </c>
      <c r="M1625" s="50">
        <v>58414.78</v>
      </c>
      <c r="N1625" s="50">
        <v>0</v>
      </c>
      <c r="O1625" s="14">
        <v>3.4000000000000002E-2</v>
      </c>
      <c r="P1625" s="55">
        <f t="shared" si="77"/>
        <v>2482.62815</v>
      </c>
      <c r="Q1625" s="15">
        <f t="shared" si="75"/>
        <v>60897.408149999996</v>
      </c>
      <c r="R1625" s="15">
        <f t="shared" si="76"/>
        <v>-2482.6281499999968</v>
      </c>
      <c r="X1625" s="7"/>
    </row>
    <row r="1626" spans="1:24" ht="13.8" x14ac:dyDescent="0.3">
      <c r="A1626" s="46">
        <v>53648</v>
      </c>
      <c r="B1626" s="47" t="s">
        <v>16</v>
      </c>
      <c r="C1626" s="47" t="s">
        <v>17</v>
      </c>
      <c r="D1626" s="47" t="s">
        <v>571</v>
      </c>
      <c r="E1626" s="47" t="s">
        <v>321</v>
      </c>
      <c r="F1626" s="47" t="s">
        <v>55</v>
      </c>
      <c r="G1626" s="47" t="s">
        <v>309</v>
      </c>
      <c r="H1626" s="46">
        <v>53648</v>
      </c>
      <c r="I1626" s="48">
        <v>27211</v>
      </c>
      <c r="J1626" s="47" t="s">
        <v>638</v>
      </c>
      <c r="K1626" s="46">
        <v>11</v>
      </c>
      <c r="L1626" s="50">
        <v>288844.88</v>
      </c>
      <c r="M1626" s="50">
        <v>288844.88</v>
      </c>
      <c r="N1626" s="50">
        <v>0</v>
      </c>
      <c r="O1626" s="14">
        <v>2.1999999999999999E-2</v>
      </c>
      <c r="P1626" s="55">
        <f t="shared" si="77"/>
        <v>7943.2341999999999</v>
      </c>
      <c r="Q1626" s="15">
        <f t="shared" ref="Q1626:Q1689" si="78">M1626+P1626</f>
        <v>296788.11420000001</v>
      </c>
      <c r="R1626" s="15">
        <f t="shared" ref="R1626:R1689" si="79">L1626-Q1626</f>
        <v>-7943.2342000000062</v>
      </c>
      <c r="X1626" s="7"/>
    </row>
    <row r="1627" spans="1:24" ht="13.8" x14ac:dyDescent="0.3">
      <c r="A1627" s="46">
        <v>53673</v>
      </c>
      <c r="B1627" s="47" t="s">
        <v>16</v>
      </c>
      <c r="C1627" s="47" t="s">
        <v>17</v>
      </c>
      <c r="D1627" s="47" t="s">
        <v>571</v>
      </c>
      <c r="E1627" s="47" t="s">
        <v>323</v>
      </c>
      <c r="F1627" s="47" t="s">
        <v>55</v>
      </c>
      <c r="G1627" s="47" t="s">
        <v>309</v>
      </c>
      <c r="H1627" s="46">
        <v>53673</v>
      </c>
      <c r="I1627" s="48">
        <v>27211</v>
      </c>
      <c r="J1627" s="47" t="s">
        <v>638</v>
      </c>
      <c r="K1627" s="46">
        <v>0</v>
      </c>
      <c r="L1627" s="50">
        <v>288845.5</v>
      </c>
      <c r="M1627" s="50">
        <v>288845.5</v>
      </c>
      <c r="N1627" s="50">
        <v>0</v>
      </c>
      <c r="O1627" s="14">
        <v>2.1999999999999999E-2</v>
      </c>
      <c r="P1627" s="55">
        <f t="shared" si="77"/>
        <v>7943.2512499999993</v>
      </c>
      <c r="Q1627" s="15">
        <f t="shared" si="78"/>
        <v>296788.75124999997</v>
      </c>
      <c r="R1627" s="15">
        <f t="shared" si="79"/>
        <v>-7943.2512499999721</v>
      </c>
      <c r="X1627" s="7"/>
    </row>
    <row r="1628" spans="1:24" ht="13.8" x14ac:dyDescent="0.3">
      <c r="A1628" s="46">
        <v>53639</v>
      </c>
      <c r="B1628" s="47" t="s">
        <v>16</v>
      </c>
      <c r="C1628" s="47" t="s">
        <v>17</v>
      </c>
      <c r="D1628" s="47" t="s">
        <v>571</v>
      </c>
      <c r="E1628" s="47" t="s">
        <v>320</v>
      </c>
      <c r="F1628" s="47" t="s">
        <v>55</v>
      </c>
      <c r="G1628" s="47" t="s">
        <v>309</v>
      </c>
      <c r="H1628" s="46">
        <v>53639</v>
      </c>
      <c r="I1628" s="48">
        <v>27211</v>
      </c>
      <c r="J1628" s="47" t="s">
        <v>638</v>
      </c>
      <c r="K1628" s="46">
        <v>10</v>
      </c>
      <c r="L1628" s="50">
        <v>350115</v>
      </c>
      <c r="M1628" s="50">
        <v>350115</v>
      </c>
      <c r="N1628" s="50">
        <v>0</v>
      </c>
      <c r="O1628" s="14">
        <v>2.1999999999999999E-2</v>
      </c>
      <c r="P1628" s="55">
        <f t="shared" si="77"/>
        <v>9628.1624999999985</v>
      </c>
      <c r="Q1628" s="15">
        <f t="shared" si="78"/>
        <v>359743.16249999998</v>
      </c>
      <c r="R1628" s="15">
        <f t="shared" si="79"/>
        <v>-9628.1624999999767</v>
      </c>
      <c r="X1628" s="7"/>
    </row>
    <row r="1629" spans="1:24" ht="13.8" x14ac:dyDescent="0.3">
      <c r="A1629" s="46">
        <v>53640</v>
      </c>
      <c r="B1629" s="47" t="s">
        <v>16</v>
      </c>
      <c r="C1629" s="47" t="s">
        <v>17</v>
      </c>
      <c r="D1629" s="47" t="s">
        <v>571</v>
      </c>
      <c r="E1629" s="47" t="s">
        <v>320</v>
      </c>
      <c r="F1629" s="47" t="s">
        <v>55</v>
      </c>
      <c r="G1629" s="47" t="s">
        <v>309</v>
      </c>
      <c r="H1629" s="46">
        <v>53640</v>
      </c>
      <c r="I1629" s="48">
        <v>35247</v>
      </c>
      <c r="J1629" s="47" t="s">
        <v>638</v>
      </c>
      <c r="K1629" s="46">
        <v>0</v>
      </c>
      <c r="L1629" s="50">
        <v>166781.43</v>
      </c>
      <c r="M1629" s="50">
        <v>166029.76000000001</v>
      </c>
      <c r="N1629" s="50">
        <v>751.67</v>
      </c>
      <c r="O1629" s="14">
        <v>2.1999999999999999E-2</v>
      </c>
      <c r="P1629" s="55">
        <f t="shared" si="77"/>
        <v>4586.4893249999996</v>
      </c>
      <c r="Q1629" s="15">
        <f t="shared" si="78"/>
        <v>170616.24932500001</v>
      </c>
      <c r="R1629" s="15">
        <f t="shared" si="79"/>
        <v>-3834.8193250000186</v>
      </c>
      <c r="X1629" s="7"/>
    </row>
    <row r="1630" spans="1:24" ht="13.8" x14ac:dyDescent="0.3">
      <c r="A1630" s="46">
        <v>53562</v>
      </c>
      <c r="B1630" s="47" t="s">
        <v>16</v>
      </c>
      <c r="C1630" s="47" t="s">
        <v>17</v>
      </c>
      <c r="D1630" s="47" t="s">
        <v>572</v>
      </c>
      <c r="E1630" s="47" t="s">
        <v>316</v>
      </c>
      <c r="F1630" s="47" t="s">
        <v>55</v>
      </c>
      <c r="G1630" s="47" t="s">
        <v>309</v>
      </c>
      <c r="H1630" s="46">
        <v>53562</v>
      </c>
      <c r="I1630" s="48">
        <v>27211</v>
      </c>
      <c r="J1630" s="47" t="s">
        <v>638</v>
      </c>
      <c r="K1630" s="46">
        <v>7</v>
      </c>
      <c r="L1630" s="50">
        <v>2558215.6</v>
      </c>
      <c r="M1630" s="50">
        <v>2558215.6</v>
      </c>
      <c r="N1630" s="50">
        <v>0</v>
      </c>
      <c r="O1630" s="14">
        <v>2.1999999999999999E-2</v>
      </c>
      <c r="P1630" s="55">
        <f t="shared" si="77"/>
        <v>70350.929000000004</v>
      </c>
      <c r="Q1630" s="15">
        <f t="shared" si="78"/>
        <v>2628566.5290000001</v>
      </c>
      <c r="R1630" s="15">
        <f t="shared" si="79"/>
        <v>-70350.929000000004</v>
      </c>
      <c r="X1630" s="7"/>
    </row>
    <row r="1631" spans="1:24" ht="13.8" x14ac:dyDescent="0.3">
      <c r="A1631" s="46">
        <v>53563</v>
      </c>
      <c r="B1631" s="47" t="s">
        <v>16</v>
      </c>
      <c r="C1631" s="47" t="s">
        <v>17</v>
      </c>
      <c r="D1631" s="47" t="s">
        <v>572</v>
      </c>
      <c r="E1631" s="47" t="s">
        <v>316</v>
      </c>
      <c r="F1631" s="47" t="s">
        <v>55</v>
      </c>
      <c r="G1631" s="47" t="s">
        <v>309</v>
      </c>
      <c r="H1631" s="46">
        <v>53563</v>
      </c>
      <c r="I1631" s="48">
        <v>33055</v>
      </c>
      <c r="J1631" s="47" t="s">
        <v>638</v>
      </c>
      <c r="K1631" s="46">
        <v>0</v>
      </c>
      <c r="L1631" s="50">
        <v>0</v>
      </c>
      <c r="M1631" s="50">
        <v>0</v>
      </c>
      <c r="N1631" s="50">
        <v>0</v>
      </c>
      <c r="O1631" s="14">
        <v>2.1999999999999999E-2</v>
      </c>
      <c r="P1631" s="55">
        <f t="shared" si="77"/>
        <v>0</v>
      </c>
      <c r="Q1631" s="15">
        <f t="shared" si="78"/>
        <v>0</v>
      </c>
      <c r="R1631" s="15">
        <f t="shared" si="79"/>
        <v>0</v>
      </c>
      <c r="X1631" s="7"/>
    </row>
    <row r="1632" spans="1:24" ht="13.8" x14ac:dyDescent="0.3">
      <c r="A1632" s="46">
        <v>53564</v>
      </c>
      <c r="B1632" s="47" t="s">
        <v>16</v>
      </c>
      <c r="C1632" s="47" t="s">
        <v>17</v>
      </c>
      <c r="D1632" s="47" t="s">
        <v>572</v>
      </c>
      <c r="E1632" s="47" t="s">
        <v>316</v>
      </c>
      <c r="F1632" s="47" t="s">
        <v>55</v>
      </c>
      <c r="G1632" s="47" t="s">
        <v>309</v>
      </c>
      <c r="H1632" s="46">
        <v>53564</v>
      </c>
      <c r="I1632" s="48">
        <v>34151</v>
      </c>
      <c r="J1632" s="47" t="s">
        <v>638</v>
      </c>
      <c r="K1632" s="46">
        <v>1</v>
      </c>
      <c r="L1632" s="50">
        <v>668954</v>
      </c>
      <c r="M1632" s="50">
        <v>668954</v>
      </c>
      <c r="N1632" s="50">
        <v>0</v>
      </c>
      <c r="O1632" s="14">
        <v>2.1999999999999999E-2</v>
      </c>
      <c r="P1632" s="55">
        <f t="shared" si="77"/>
        <v>18396.234999999997</v>
      </c>
      <c r="Q1632" s="15">
        <f t="shared" si="78"/>
        <v>687350.23499999999</v>
      </c>
      <c r="R1632" s="15">
        <f t="shared" si="79"/>
        <v>-18396.234999999986</v>
      </c>
      <c r="X1632" s="7"/>
    </row>
    <row r="1633" spans="1:24" ht="13.8" x14ac:dyDescent="0.3">
      <c r="A1633" s="46">
        <v>54030571</v>
      </c>
      <c r="B1633" s="47" t="s">
        <v>16</v>
      </c>
      <c r="C1633" s="47" t="s">
        <v>17</v>
      </c>
      <c r="D1633" s="47" t="s">
        <v>572</v>
      </c>
      <c r="E1633" s="47" t="s">
        <v>316</v>
      </c>
      <c r="F1633" s="47" t="s">
        <v>55</v>
      </c>
      <c r="G1633" s="47" t="s">
        <v>309</v>
      </c>
      <c r="H1633" s="46">
        <v>54030571</v>
      </c>
      <c r="I1633" s="48">
        <v>38292</v>
      </c>
      <c r="J1633" s="47" t="s">
        <v>638</v>
      </c>
      <c r="K1633" s="46">
        <v>1</v>
      </c>
      <c r="L1633" s="50">
        <v>742483.2</v>
      </c>
      <c r="M1633" s="50">
        <v>431963.11</v>
      </c>
      <c r="N1633" s="50">
        <v>310520.09000000003</v>
      </c>
      <c r="O1633" s="14">
        <v>2.1999999999999999E-2</v>
      </c>
      <c r="P1633" s="55">
        <f t="shared" si="77"/>
        <v>20418.288</v>
      </c>
      <c r="Q1633" s="15">
        <f t="shared" si="78"/>
        <v>452381.39799999999</v>
      </c>
      <c r="R1633" s="15">
        <f t="shared" si="79"/>
        <v>290101.80199999997</v>
      </c>
      <c r="X1633" s="7"/>
    </row>
    <row r="1634" spans="1:24" ht="13.8" x14ac:dyDescent="0.3">
      <c r="A1634" s="46">
        <v>59377328</v>
      </c>
      <c r="B1634" s="47" t="s">
        <v>16</v>
      </c>
      <c r="C1634" s="47" t="s">
        <v>17</v>
      </c>
      <c r="D1634" s="47" t="s">
        <v>572</v>
      </c>
      <c r="E1634" s="47" t="s">
        <v>316</v>
      </c>
      <c r="F1634" s="47" t="s">
        <v>55</v>
      </c>
      <c r="G1634" s="47" t="s">
        <v>309</v>
      </c>
      <c r="H1634" s="46">
        <v>59377328</v>
      </c>
      <c r="I1634" s="48">
        <v>38565</v>
      </c>
      <c r="J1634" s="47" t="s">
        <v>638</v>
      </c>
      <c r="K1634" s="46">
        <v>1</v>
      </c>
      <c r="L1634" s="50">
        <v>517313.33</v>
      </c>
      <c r="M1634" s="50">
        <v>274211.11</v>
      </c>
      <c r="N1634" s="50">
        <v>243102.22</v>
      </c>
      <c r="O1634" s="14">
        <v>2.1999999999999999E-2</v>
      </c>
      <c r="P1634" s="55">
        <f t="shared" si="77"/>
        <v>14226.116575</v>
      </c>
      <c r="Q1634" s="15">
        <f t="shared" si="78"/>
        <v>288437.22657499998</v>
      </c>
      <c r="R1634" s="15">
        <f t="shared" si="79"/>
        <v>228876.10342500004</v>
      </c>
      <c r="X1634" s="7"/>
    </row>
    <row r="1635" spans="1:24" ht="13.8" x14ac:dyDescent="0.3">
      <c r="A1635" s="46">
        <v>80053766</v>
      </c>
      <c r="B1635" s="47" t="s">
        <v>16</v>
      </c>
      <c r="C1635" s="47" t="s">
        <v>17</v>
      </c>
      <c r="D1635" s="47" t="s">
        <v>572</v>
      </c>
      <c r="E1635" s="47" t="s">
        <v>316</v>
      </c>
      <c r="F1635" s="47" t="s">
        <v>55</v>
      </c>
      <c r="G1635" s="47" t="s">
        <v>309</v>
      </c>
      <c r="H1635" s="46">
        <v>80053766</v>
      </c>
      <c r="I1635" s="48">
        <v>38991</v>
      </c>
      <c r="J1635" s="47" t="s">
        <v>638</v>
      </c>
      <c r="K1635" s="46">
        <v>1</v>
      </c>
      <c r="L1635" s="50">
        <v>1609631.27</v>
      </c>
      <c r="M1635" s="50">
        <v>769973.27</v>
      </c>
      <c r="N1635" s="50">
        <v>839658</v>
      </c>
      <c r="O1635" s="14">
        <v>2.1999999999999999E-2</v>
      </c>
      <c r="P1635" s="55">
        <f t="shared" si="77"/>
        <v>44264.859924999997</v>
      </c>
      <c r="Q1635" s="15">
        <f t="shared" si="78"/>
        <v>814238.12992500002</v>
      </c>
      <c r="R1635" s="15">
        <f t="shared" si="79"/>
        <v>795393.140075</v>
      </c>
      <c r="X1635" s="7"/>
    </row>
    <row r="1636" spans="1:24" ht="13.8" x14ac:dyDescent="0.3">
      <c r="A1636" s="46">
        <v>53620</v>
      </c>
      <c r="B1636" s="47" t="s">
        <v>16</v>
      </c>
      <c r="C1636" s="47" t="s">
        <v>17</v>
      </c>
      <c r="D1636" s="47" t="s">
        <v>572</v>
      </c>
      <c r="E1636" s="47" t="s">
        <v>319</v>
      </c>
      <c r="F1636" s="47" t="s">
        <v>55</v>
      </c>
      <c r="G1636" s="47" t="s">
        <v>309</v>
      </c>
      <c r="H1636" s="46">
        <v>53620</v>
      </c>
      <c r="I1636" s="48">
        <v>27211</v>
      </c>
      <c r="J1636" s="47" t="s">
        <v>638</v>
      </c>
      <c r="K1636" s="46">
        <v>11</v>
      </c>
      <c r="L1636" s="50">
        <v>7488428.5899999999</v>
      </c>
      <c r="M1636" s="50">
        <v>7488428.5899999999</v>
      </c>
      <c r="N1636" s="50">
        <v>0</v>
      </c>
      <c r="O1636" s="14">
        <v>2.1999999999999999E-2</v>
      </c>
      <c r="P1636" s="55">
        <f t="shared" si="77"/>
        <v>205931.78622500002</v>
      </c>
      <c r="Q1636" s="15">
        <f t="shared" si="78"/>
        <v>7694360.3762250002</v>
      </c>
      <c r="R1636" s="15">
        <f t="shared" si="79"/>
        <v>-205931.7862250004</v>
      </c>
      <c r="X1636" s="7"/>
    </row>
    <row r="1637" spans="1:24" ht="13.8" x14ac:dyDescent="0.3">
      <c r="A1637" s="46">
        <v>53543</v>
      </c>
      <c r="B1637" s="47" t="s">
        <v>16</v>
      </c>
      <c r="C1637" s="47" t="s">
        <v>17</v>
      </c>
      <c r="D1637" s="47" t="s">
        <v>572</v>
      </c>
      <c r="E1637" s="47" t="s">
        <v>315</v>
      </c>
      <c r="F1637" s="47" t="s">
        <v>55</v>
      </c>
      <c r="G1637" s="47" t="s">
        <v>309</v>
      </c>
      <c r="H1637" s="46">
        <v>53543</v>
      </c>
      <c r="I1637" s="48">
        <v>27211</v>
      </c>
      <c r="J1637" s="47" t="s">
        <v>638</v>
      </c>
      <c r="K1637" s="46">
        <v>0</v>
      </c>
      <c r="L1637" s="50">
        <v>0</v>
      </c>
      <c r="M1637" s="50">
        <v>0</v>
      </c>
      <c r="N1637" s="50">
        <v>0</v>
      </c>
      <c r="O1637" s="14">
        <v>2.1999999999999999E-2</v>
      </c>
      <c r="P1637" s="55">
        <f t="shared" si="77"/>
        <v>0</v>
      </c>
      <c r="Q1637" s="15">
        <f t="shared" si="78"/>
        <v>0</v>
      </c>
      <c r="R1637" s="15">
        <f t="shared" si="79"/>
        <v>0</v>
      </c>
      <c r="X1637" s="7"/>
    </row>
    <row r="1638" spans="1:24" ht="13.8" x14ac:dyDescent="0.3">
      <c r="A1638" s="46">
        <v>80053743</v>
      </c>
      <c r="B1638" s="47" t="s">
        <v>16</v>
      </c>
      <c r="C1638" s="47" t="s">
        <v>17</v>
      </c>
      <c r="D1638" s="47" t="s">
        <v>572</v>
      </c>
      <c r="E1638" s="47" t="s">
        <v>315</v>
      </c>
      <c r="F1638" s="47" t="s">
        <v>55</v>
      </c>
      <c r="G1638" s="47" t="s">
        <v>309</v>
      </c>
      <c r="H1638" s="46">
        <v>80053743</v>
      </c>
      <c r="I1638" s="48">
        <v>38991</v>
      </c>
      <c r="J1638" s="47" t="s">
        <v>638</v>
      </c>
      <c r="K1638" s="46">
        <v>1</v>
      </c>
      <c r="L1638" s="50">
        <v>368874.05</v>
      </c>
      <c r="M1638" s="50">
        <v>176452.31</v>
      </c>
      <c r="N1638" s="50">
        <v>192421.74</v>
      </c>
      <c r="O1638" s="14">
        <v>2.1999999999999999E-2</v>
      </c>
      <c r="P1638" s="55">
        <f t="shared" si="77"/>
        <v>10144.036375</v>
      </c>
      <c r="Q1638" s="15">
        <f t="shared" si="78"/>
        <v>186596.34637499999</v>
      </c>
      <c r="R1638" s="15">
        <f t="shared" si="79"/>
        <v>182277.70362499999</v>
      </c>
      <c r="X1638" s="7"/>
    </row>
    <row r="1639" spans="1:24" ht="13.8" x14ac:dyDescent="0.3">
      <c r="A1639" s="46">
        <v>53587</v>
      </c>
      <c r="B1639" s="47" t="s">
        <v>16</v>
      </c>
      <c r="C1639" s="47" t="s">
        <v>17</v>
      </c>
      <c r="D1639" s="47" t="s">
        <v>572</v>
      </c>
      <c r="E1639" s="47" t="s">
        <v>317</v>
      </c>
      <c r="F1639" s="47" t="s">
        <v>55</v>
      </c>
      <c r="G1639" s="47" t="s">
        <v>309</v>
      </c>
      <c r="H1639" s="46">
        <v>53587</v>
      </c>
      <c r="I1639" s="48">
        <v>27211</v>
      </c>
      <c r="J1639" s="47" t="s">
        <v>638</v>
      </c>
      <c r="K1639" s="46">
        <v>0</v>
      </c>
      <c r="L1639" s="50">
        <v>0</v>
      </c>
      <c r="M1639" s="50">
        <v>0</v>
      </c>
      <c r="N1639" s="50">
        <v>0</v>
      </c>
      <c r="O1639" s="14">
        <v>2.1999999999999999E-2</v>
      </c>
      <c r="P1639" s="55">
        <f t="shared" si="77"/>
        <v>0</v>
      </c>
      <c r="Q1639" s="15">
        <f t="shared" si="78"/>
        <v>0</v>
      </c>
      <c r="R1639" s="15">
        <f t="shared" si="79"/>
        <v>0</v>
      </c>
      <c r="X1639" s="7"/>
    </row>
    <row r="1640" spans="1:24" ht="13.8" x14ac:dyDescent="0.3">
      <c r="A1640" s="46">
        <v>53604</v>
      </c>
      <c r="B1640" s="47" t="s">
        <v>16</v>
      </c>
      <c r="C1640" s="47" t="s">
        <v>17</v>
      </c>
      <c r="D1640" s="47" t="s">
        <v>572</v>
      </c>
      <c r="E1640" s="47" t="s">
        <v>318</v>
      </c>
      <c r="F1640" s="47" t="s">
        <v>55</v>
      </c>
      <c r="G1640" s="47" t="s">
        <v>309</v>
      </c>
      <c r="H1640" s="46">
        <v>53604</v>
      </c>
      <c r="I1640" s="48">
        <v>27211</v>
      </c>
      <c r="J1640" s="47" t="s">
        <v>638</v>
      </c>
      <c r="K1640" s="46">
        <v>0</v>
      </c>
      <c r="L1640" s="50">
        <v>0</v>
      </c>
      <c r="M1640" s="50">
        <v>0</v>
      </c>
      <c r="N1640" s="50">
        <v>0</v>
      </c>
      <c r="O1640" s="14">
        <v>2.1999999999999999E-2</v>
      </c>
      <c r="P1640" s="55">
        <f t="shared" si="77"/>
        <v>0</v>
      </c>
      <c r="Q1640" s="15">
        <f t="shared" si="78"/>
        <v>0</v>
      </c>
      <c r="R1640" s="15">
        <f t="shared" si="79"/>
        <v>0</v>
      </c>
      <c r="X1640" s="7"/>
    </row>
    <row r="1641" spans="1:24" ht="13.8" x14ac:dyDescent="0.3">
      <c r="A1641" s="46">
        <v>54030589</v>
      </c>
      <c r="B1641" s="47" t="s">
        <v>16</v>
      </c>
      <c r="C1641" s="47" t="s">
        <v>17</v>
      </c>
      <c r="D1641" s="47" t="s">
        <v>572</v>
      </c>
      <c r="E1641" s="47" t="s">
        <v>318</v>
      </c>
      <c r="F1641" s="47" t="s">
        <v>55</v>
      </c>
      <c r="G1641" s="47" t="s">
        <v>309</v>
      </c>
      <c r="H1641" s="46">
        <v>54030589</v>
      </c>
      <c r="I1641" s="48">
        <v>38292</v>
      </c>
      <c r="J1641" s="47" t="s">
        <v>638</v>
      </c>
      <c r="K1641" s="46">
        <v>1</v>
      </c>
      <c r="L1641" s="50">
        <v>189618.8</v>
      </c>
      <c r="M1641" s="50">
        <v>110316.74</v>
      </c>
      <c r="N1641" s="50">
        <v>79302.06</v>
      </c>
      <c r="O1641" s="14">
        <v>2.1999999999999999E-2</v>
      </c>
      <c r="P1641" s="55">
        <f t="shared" si="77"/>
        <v>5214.5169999999998</v>
      </c>
      <c r="Q1641" s="15">
        <f t="shared" si="78"/>
        <v>115531.25700000001</v>
      </c>
      <c r="R1641" s="15">
        <f t="shared" si="79"/>
        <v>74087.542999999976</v>
      </c>
      <c r="X1641" s="7"/>
    </row>
    <row r="1642" spans="1:24" ht="13.8" x14ac:dyDescent="0.3">
      <c r="A1642" s="46">
        <v>59377348</v>
      </c>
      <c r="B1642" s="47" t="s">
        <v>16</v>
      </c>
      <c r="C1642" s="47" t="s">
        <v>17</v>
      </c>
      <c r="D1642" s="47" t="s">
        <v>572</v>
      </c>
      <c r="E1642" s="47" t="s">
        <v>318</v>
      </c>
      <c r="F1642" s="47" t="s">
        <v>55</v>
      </c>
      <c r="G1642" s="47" t="s">
        <v>309</v>
      </c>
      <c r="H1642" s="46">
        <v>59377348</v>
      </c>
      <c r="I1642" s="48">
        <v>38565</v>
      </c>
      <c r="J1642" s="47" t="s">
        <v>638</v>
      </c>
      <c r="K1642" s="46">
        <v>1</v>
      </c>
      <c r="L1642" s="50">
        <v>261348.08</v>
      </c>
      <c r="M1642" s="50">
        <v>138532.19</v>
      </c>
      <c r="N1642" s="50">
        <v>122815.89</v>
      </c>
      <c r="O1642" s="14">
        <v>2.1999999999999999E-2</v>
      </c>
      <c r="P1642" s="55">
        <f t="shared" si="77"/>
        <v>7187.0721999999996</v>
      </c>
      <c r="Q1642" s="15">
        <f t="shared" si="78"/>
        <v>145719.2622</v>
      </c>
      <c r="R1642" s="15">
        <f t="shared" si="79"/>
        <v>115628.81779999999</v>
      </c>
      <c r="X1642" s="7"/>
    </row>
    <row r="1643" spans="1:24" ht="13.8" x14ac:dyDescent="0.3">
      <c r="A1643" s="46">
        <v>71323862</v>
      </c>
      <c r="B1643" s="47" t="s">
        <v>16</v>
      </c>
      <c r="C1643" s="47" t="s">
        <v>17</v>
      </c>
      <c r="D1643" s="47" t="s">
        <v>572</v>
      </c>
      <c r="E1643" s="47" t="s">
        <v>318</v>
      </c>
      <c r="F1643" s="47" t="s">
        <v>55</v>
      </c>
      <c r="G1643" s="47" t="s">
        <v>309</v>
      </c>
      <c r="H1643" s="46">
        <v>71323862</v>
      </c>
      <c r="I1643" s="48">
        <v>38838</v>
      </c>
      <c r="J1643" s="47" t="s">
        <v>638</v>
      </c>
      <c r="K1643" s="46">
        <v>0</v>
      </c>
      <c r="L1643" s="50">
        <v>0</v>
      </c>
      <c r="M1643" s="50">
        <v>0</v>
      </c>
      <c r="N1643" s="50">
        <v>0</v>
      </c>
      <c r="O1643" s="14">
        <v>2.1999999999999999E-2</v>
      </c>
      <c r="P1643" s="55">
        <f t="shared" si="77"/>
        <v>0</v>
      </c>
      <c r="Q1643" s="15">
        <f t="shared" si="78"/>
        <v>0</v>
      </c>
      <c r="R1643" s="15">
        <f t="shared" si="79"/>
        <v>0</v>
      </c>
      <c r="X1643" s="7"/>
    </row>
    <row r="1644" spans="1:24" ht="13.8" x14ac:dyDescent="0.3">
      <c r="A1644" s="46">
        <v>72626602</v>
      </c>
      <c r="B1644" s="47" t="s">
        <v>16</v>
      </c>
      <c r="C1644" s="47" t="s">
        <v>17</v>
      </c>
      <c r="D1644" s="47" t="s">
        <v>572</v>
      </c>
      <c r="E1644" s="47" t="s">
        <v>318</v>
      </c>
      <c r="F1644" s="47" t="s">
        <v>55</v>
      </c>
      <c r="G1644" s="47" t="s">
        <v>309</v>
      </c>
      <c r="H1644" s="46">
        <v>72626602</v>
      </c>
      <c r="I1644" s="48">
        <v>27211</v>
      </c>
      <c r="J1644" s="47" t="s">
        <v>638</v>
      </c>
      <c r="K1644" s="46">
        <v>5</v>
      </c>
      <c r="L1644" s="50">
        <v>43157.07</v>
      </c>
      <c r="M1644" s="50">
        <v>43157.07</v>
      </c>
      <c r="N1644" s="50">
        <v>0</v>
      </c>
      <c r="O1644" s="14">
        <v>2.1999999999999999E-2</v>
      </c>
      <c r="P1644" s="55">
        <f t="shared" si="77"/>
        <v>1186.8194250000001</v>
      </c>
      <c r="Q1644" s="15">
        <f t="shared" si="78"/>
        <v>44343.889425000001</v>
      </c>
      <c r="R1644" s="15">
        <f t="shared" si="79"/>
        <v>-1186.8194250000015</v>
      </c>
      <c r="X1644" s="7"/>
    </row>
    <row r="1645" spans="1:24" ht="13.8" x14ac:dyDescent="0.3">
      <c r="A1645" s="46">
        <v>80053767</v>
      </c>
      <c r="B1645" s="47" t="s">
        <v>16</v>
      </c>
      <c r="C1645" s="47" t="s">
        <v>17</v>
      </c>
      <c r="D1645" s="47" t="s">
        <v>572</v>
      </c>
      <c r="E1645" s="47" t="s">
        <v>318</v>
      </c>
      <c r="F1645" s="47" t="s">
        <v>55</v>
      </c>
      <c r="G1645" s="47" t="s">
        <v>309</v>
      </c>
      <c r="H1645" s="46">
        <v>80053767</v>
      </c>
      <c r="I1645" s="48">
        <v>38991</v>
      </c>
      <c r="J1645" s="47" t="s">
        <v>638</v>
      </c>
      <c r="K1645" s="46">
        <v>1</v>
      </c>
      <c r="L1645" s="50">
        <v>305539.33</v>
      </c>
      <c r="M1645" s="50">
        <v>146155.91</v>
      </c>
      <c r="N1645" s="50">
        <v>159383.42000000001</v>
      </c>
      <c r="O1645" s="14">
        <v>2.1999999999999999E-2</v>
      </c>
      <c r="P1645" s="55">
        <f t="shared" si="77"/>
        <v>8402.3315750000002</v>
      </c>
      <c r="Q1645" s="15">
        <f t="shared" si="78"/>
        <v>154558.24157499999</v>
      </c>
      <c r="R1645" s="15">
        <f t="shared" si="79"/>
        <v>150981.08842500002</v>
      </c>
      <c r="X1645" s="7"/>
    </row>
    <row r="1646" spans="1:24" ht="13.8" x14ac:dyDescent="0.3">
      <c r="A1646" s="46">
        <v>85348124</v>
      </c>
      <c r="B1646" s="47" t="s">
        <v>16</v>
      </c>
      <c r="C1646" s="47" t="s">
        <v>17</v>
      </c>
      <c r="D1646" s="47" t="s">
        <v>572</v>
      </c>
      <c r="E1646" s="47" t="s">
        <v>318</v>
      </c>
      <c r="F1646" s="47" t="s">
        <v>55</v>
      </c>
      <c r="G1646" s="47" t="s">
        <v>309</v>
      </c>
      <c r="H1646" s="46">
        <v>85348124</v>
      </c>
      <c r="I1646" s="48">
        <v>39173</v>
      </c>
      <c r="J1646" s="47" t="s">
        <v>638</v>
      </c>
      <c r="K1646" s="46">
        <v>1</v>
      </c>
      <c r="L1646" s="50">
        <v>198208.29</v>
      </c>
      <c r="M1646" s="50">
        <v>84563.57</v>
      </c>
      <c r="N1646" s="50">
        <v>113644.72</v>
      </c>
      <c r="O1646" s="14">
        <v>2.1999999999999999E-2</v>
      </c>
      <c r="P1646" s="55">
        <f t="shared" si="77"/>
        <v>5450.7279749999998</v>
      </c>
      <c r="Q1646" s="15">
        <f t="shared" si="78"/>
        <v>90014.297975000009</v>
      </c>
      <c r="R1646" s="15">
        <f t="shared" si="79"/>
        <v>108193.992025</v>
      </c>
      <c r="X1646" s="7"/>
    </row>
    <row r="1647" spans="1:24" ht="13.8" x14ac:dyDescent="0.3">
      <c r="A1647" s="46">
        <v>86310489</v>
      </c>
      <c r="B1647" s="47" t="s">
        <v>16</v>
      </c>
      <c r="C1647" s="47" t="s">
        <v>17</v>
      </c>
      <c r="D1647" s="47" t="s">
        <v>572</v>
      </c>
      <c r="E1647" s="47" t="s">
        <v>318</v>
      </c>
      <c r="F1647" s="47" t="s">
        <v>55</v>
      </c>
      <c r="G1647" s="47" t="s">
        <v>309</v>
      </c>
      <c r="H1647" s="46">
        <v>86310489</v>
      </c>
      <c r="I1647" s="48">
        <v>39234</v>
      </c>
      <c r="J1647" s="47" t="s">
        <v>638</v>
      </c>
      <c r="K1647" s="46">
        <v>1</v>
      </c>
      <c r="L1647" s="50">
        <v>173501.81</v>
      </c>
      <c r="M1647" s="50">
        <v>74022.789999999994</v>
      </c>
      <c r="N1647" s="50">
        <v>99479.02</v>
      </c>
      <c r="O1647" s="14">
        <v>2.1999999999999999E-2</v>
      </c>
      <c r="P1647" s="55">
        <f t="shared" si="77"/>
        <v>4771.2997750000004</v>
      </c>
      <c r="Q1647" s="15">
        <f t="shared" si="78"/>
        <v>78794.089775</v>
      </c>
      <c r="R1647" s="15">
        <f t="shared" si="79"/>
        <v>94707.720224999997</v>
      </c>
      <c r="X1647" s="7"/>
    </row>
    <row r="1648" spans="1:24" ht="13.8" x14ac:dyDescent="0.3">
      <c r="A1648" s="46">
        <v>53521</v>
      </c>
      <c r="B1648" s="47" t="s">
        <v>16</v>
      </c>
      <c r="C1648" s="47" t="s">
        <v>17</v>
      </c>
      <c r="D1648" s="47" t="s">
        <v>572</v>
      </c>
      <c r="E1648" s="47" t="s">
        <v>314</v>
      </c>
      <c r="F1648" s="47" t="s">
        <v>55</v>
      </c>
      <c r="G1648" s="47" t="s">
        <v>309</v>
      </c>
      <c r="H1648" s="46">
        <v>53521</v>
      </c>
      <c r="I1648" s="48">
        <v>27211</v>
      </c>
      <c r="J1648" s="47" t="s">
        <v>638</v>
      </c>
      <c r="K1648" s="46">
        <v>11</v>
      </c>
      <c r="L1648" s="50">
        <v>1901454.37</v>
      </c>
      <c r="M1648" s="50">
        <v>1901454.37</v>
      </c>
      <c r="N1648" s="50">
        <v>0</v>
      </c>
      <c r="O1648" s="14">
        <v>2.1999999999999999E-2</v>
      </c>
      <c r="P1648" s="55">
        <f t="shared" si="77"/>
        <v>52289.995175000004</v>
      </c>
      <c r="Q1648" s="15">
        <f t="shared" si="78"/>
        <v>1953744.3651750002</v>
      </c>
      <c r="R1648" s="15">
        <f t="shared" si="79"/>
        <v>-52289.995175000047</v>
      </c>
      <c r="X1648" s="7"/>
    </row>
    <row r="1649" spans="1:24" ht="13.8" x14ac:dyDescent="0.3">
      <c r="A1649" s="46">
        <v>656201415</v>
      </c>
      <c r="B1649" s="47" t="s">
        <v>16</v>
      </c>
      <c r="C1649" s="47" t="s">
        <v>17</v>
      </c>
      <c r="D1649" s="47" t="s">
        <v>572</v>
      </c>
      <c r="E1649" s="47" t="s">
        <v>488</v>
      </c>
      <c r="F1649" s="47" t="s">
        <v>55</v>
      </c>
      <c r="G1649" s="47" t="s">
        <v>309</v>
      </c>
      <c r="H1649" s="46">
        <v>656201415</v>
      </c>
      <c r="I1649" s="48">
        <v>41244</v>
      </c>
      <c r="J1649" s="47" t="s">
        <v>638</v>
      </c>
      <c r="K1649" s="46">
        <v>12</v>
      </c>
      <c r="L1649" s="50">
        <v>27728.76</v>
      </c>
      <c r="M1649" s="50">
        <v>4660.38</v>
      </c>
      <c r="N1649" s="50">
        <v>23068.38</v>
      </c>
      <c r="O1649" s="14">
        <v>2.1999999999999999E-2</v>
      </c>
      <c r="P1649" s="55">
        <f t="shared" si="77"/>
        <v>762.54089999999997</v>
      </c>
      <c r="Q1649" s="15">
        <f t="shared" si="78"/>
        <v>5422.9209000000001</v>
      </c>
      <c r="R1649" s="15">
        <f t="shared" si="79"/>
        <v>22305.839099999997</v>
      </c>
      <c r="X1649" s="7"/>
    </row>
    <row r="1650" spans="1:24" ht="13.8" x14ac:dyDescent="0.3">
      <c r="A1650" s="46">
        <v>818695</v>
      </c>
      <c r="B1650" s="47" t="s">
        <v>16</v>
      </c>
      <c r="C1650" s="47" t="s">
        <v>17</v>
      </c>
      <c r="D1650" s="47" t="s">
        <v>516</v>
      </c>
      <c r="E1650" s="47" t="s">
        <v>70</v>
      </c>
      <c r="F1650" s="47" t="s">
        <v>55</v>
      </c>
      <c r="G1650" s="47" t="s">
        <v>309</v>
      </c>
      <c r="H1650" s="46">
        <v>818695</v>
      </c>
      <c r="I1650" s="48">
        <v>33055</v>
      </c>
      <c r="J1650" s="47" t="s">
        <v>638</v>
      </c>
      <c r="K1650" s="46">
        <v>0</v>
      </c>
      <c r="L1650" s="50">
        <v>0</v>
      </c>
      <c r="M1650" s="50">
        <v>0</v>
      </c>
      <c r="N1650" s="50">
        <v>0</v>
      </c>
      <c r="O1650" s="14">
        <v>2.1999999999999999E-2</v>
      </c>
      <c r="P1650" s="55">
        <f t="shared" si="77"/>
        <v>0</v>
      </c>
      <c r="Q1650" s="15">
        <f t="shared" si="78"/>
        <v>0</v>
      </c>
      <c r="R1650" s="15">
        <f t="shared" si="79"/>
        <v>0</v>
      </c>
      <c r="X1650" s="7"/>
    </row>
    <row r="1651" spans="1:24" ht="13.8" x14ac:dyDescent="0.3">
      <c r="A1651" s="46">
        <v>818696</v>
      </c>
      <c r="B1651" s="47" t="s">
        <v>16</v>
      </c>
      <c r="C1651" s="47" t="s">
        <v>17</v>
      </c>
      <c r="D1651" s="47" t="s">
        <v>516</v>
      </c>
      <c r="E1651" s="47" t="s">
        <v>70</v>
      </c>
      <c r="F1651" s="47" t="s">
        <v>55</v>
      </c>
      <c r="G1651" s="47" t="s">
        <v>309</v>
      </c>
      <c r="H1651" s="46">
        <v>818696</v>
      </c>
      <c r="I1651" s="48">
        <v>34151</v>
      </c>
      <c r="J1651" s="47" t="s">
        <v>638</v>
      </c>
      <c r="K1651" s="46">
        <v>0</v>
      </c>
      <c r="L1651" s="50">
        <v>0</v>
      </c>
      <c r="M1651" s="50">
        <v>0</v>
      </c>
      <c r="N1651" s="50">
        <v>0</v>
      </c>
      <c r="O1651" s="14">
        <v>2.1999999999999999E-2</v>
      </c>
      <c r="P1651" s="55">
        <f t="shared" si="77"/>
        <v>0</v>
      </c>
      <c r="Q1651" s="15">
        <f t="shared" si="78"/>
        <v>0</v>
      </c>
      <c r="R1651" s="15">
        <f t="shared" si="79"/>
        <v>0</v>
      </c>
      <c r="X1651" s="7"/>
    </row>
    <row r="1652" spans="1:24" ht="13.8" x14ac:dyDescent="0.3">
      <c r="A1652" s="46">
        <v>818697</v>
      </c>
      <c r="B1652" s="47" t="s">
        <v>16</v>
      </c>
      <c r="C1652" s="47" t="s">
        <v>17</v>
      </c>
      <c r="D1652" s="47" t="s">
        <v>516</v>
      </c>
      <c r="E1652" s="47" t="s">
        <v>70</v>
      </c>
      <c r="F1652" s="47" t="s">
        <v>55</v>
      </c>
      <c r="G1652" s="47" t="s">
        <v>309</v>
      </c>
      <c r="H1652" s="46">
        <v>818697</v>
      </c>
      <c r="I1652" s="48">
        <v>35247</v>
      </c>
      <c r="J1652" s="47" t="s">
        <v>638</v>
      </c>
      <c r="K1652" s="46">
        <v>0</v>
      </c>
      <c r="L1652" s="50">
        <v>0</v>
      </c>
      <c r="M1652" s="50">
        <v>0</v>
      </c>
      <c r="N1652" s="50">
        <v>0</v>
      </c>
      <c r="O1652" s="14">
        <v>2.1999999999999999E-2</v>
      </c>
      <c r="P1652" s="55">
        <f t="shared" si="77"/>
        <v>0</v>
      </c>
      <c r="Q1652" s="15">
        <f t="shared" si="78"/>
        <v>0</v>
      </c>
      <c r="R1652" s="15">
        <f t="shared" si="79"/>
        <v>0</v>
      </c>
      <c r="X1652" s="7"/>
    </row>
    <row r="1653" spans="1:24" ht="13.8" x14ac:dyDescent="0.3">
      <c r="A1653" s="46">
        <v>48581702</v>
      </c>
      <c r="B1653" s="47" t="s">
        <v>16</v>
      </c>
      <c r="C1653" s="47" t="s">
        <v>17</v>
      </c>
      <c r="D1653" s="47" t="s">
        <v>516</v>
      </c>
      <c r="E1653" s="47" t="s">
        <v>70</v>
      </c>
      <c r="F1653" s="47" t="s">
        <v>55</v>
      </c>
      <c r="G1653" s="47" t="s">
        <v>309</v>
      </c>
      <c r="H1653" s="46">
        <v>48581702</v>
      </c>
      <c r="I1653" s="48">
        <v>38292</v>
      </c>
      <c r="J1653" s="47" t="s">
        <v>638</v>
      </c>
      <c r="K1653" s="46">
        <v>0</v>
      </c>
      <c r="L1653" s="50">
        <v>0</v>
      </c>
      <c r="M1653" s="50">
        <v>0</v>
      </c>
      <c r="N1653" s="50">
        <v>0</v>
      </c>
      <c r="O1653" s="14">
        <v>2.1999999999999999E-2</v>
      </c>
      <c r="P1653" s="55">
        <f t="shared" si="77"/>
        <v>0</v>
      </c>
      <c r="Q1653" s="15">
        <f t="shared" si="78"/>
        <v>0</v>
      </c>
      <c r="R1653" s="15">
        <f t="shared" si="79"/>
        <v>0</v>
      </c>
      <c r="X1653" s="7"/>
    </row>
    <row r="1654" spans="1:24" ht="13.8" x14ac:dyDescent="0.3">
      <c r="A1654" s="46">
        <v>49973633</v>
      </c>
      <c r="B1654" s="47" t="s">
        <v>16</v>
      </c>
      <c r="C1654" s="47" t="s">
        <v>17</v>
      </c>
      <c r="D1654" s="47" t="s">
        <v>516</v>
      </c>
      <c r="E1654" s="47" t="s">
        <v>70</v>
      </c>
      <c r="F1654" s="47" t="s">
        <v>55</v>
      </c>
      <c r="G1654" s="47" t="s">
        <v>309</v>
      </c>
      <c r="H1654" s="46">
        <v>49973633</v>
      </c>
      <c r="I1654" s="48">
        <v>38292</v>
      </c>
      <c r="J1654" s="47" t="s">
        <v>638</v>
      </c>
      <c r="K1654" s="46">
        <v>0</v>
      </c>
      <c r="L1654" s="50">
        <v>0</v>
      </c>
      <c r="M1654" s="50">
        <v>0</v>
      </c>
      <c r="N1654" s="50">
        <v>0</v>
      </c>
      <c r="O1654" s="14">
        <v>2.1999999999999999E-2</v>
      </c>
      <c r="P1654" s="55">
        <f t="shared" si="77"/>
        <v>0</v>
      </c>
      <c r="Q1654" s="15">
        <f t="shared" si="78"/>
        <v>0</v>
      </c>
      <c r="R1654" s="15">
        <f t="shared" si="79"/>
        <v>0</v>
      </c>
      <c r="X1654" s="7"/>
    </row>
    <row r="1655" spans="1:24" ht="13.8" x14ac:dyDescent="0.3">
      <c r="A1655" s="46">
        <v>56105819</v>
      </c>
      <c r="B1655" s="47" t="s">
        <v>16</v>
      </c>
      <c r="C1655" s="47" t="s">
        <v>17</v>
      </c>
      <c r="D1655" s="47" t="s">
        <v>516</v>
      </c>
      <c r="E1655" s="47" t="s">
        <v>70</v>
      </c>
      <c r="F1655" s="47" t="s">
        <v>55</v>
      </c>
      <c r="G1655" s="47" t="s">
        <v>309</v>
      </c>
      <c r="H1655" s="46">
        <v>56105819</v>
      </c>
      <c r="I1655" s="48">
        <v>38565</v>
      </c>
      <c r="J1655" s="47" t="s">
        <v>638</v>
      </c>
      <c r="K1655" s="46">
        <v>0</v>
      </c>
      <c r="L1655" s="50">
        <v>0</v>
      </c>
      <c r="M1655" s="50">
        <v>0</v>
      </c>
      <c r="N1655" s="50">
        <v>0</v>
      </c>
      <c r="O1655" s="14">
        <v>2.1999999999999999E-2</v>
      </c>
      <c r="P1655" s="55">
        <f t="shared" si="77"/>
        <v>0</v>
      </c>
      <c r="Q1655" s="15">
        <f t="shared" si="78"/>
        <v>0</v>
      </c>
      <c r="R1655" s="15">
        <f t="shared" si="79"/>
        <v>0</v>
      </c>
      <c r="X1655" s="7"/>
    </row>
    <row r="1656" spans="1:24" ht="13.8" x14ac:dyDescent="0.3">
      <c r="A1656" s="46">
        <v>57564163</v>
      </c>
      <c r="B1656" s="47" t="s">
        <v>16</v>
      </c>
      <c r="C1656" s="47" t="s">
        <v>17</v>
      </c>
      <c r="D1656" s="47" t="s">
        <v>516</v>
      </c>
      <c r="E1656" s="47" t="s">
        <v>70</v>
      </c>
      <c r="F1656" s="47" t="s">
        <v>55</v>
      </c>
      <c r="G1656" s="47" t="s">
        <v>309</v>
      </c>
      <c r="H1656" s="46">
        <v>57564163</v>
      </c>
      <c r="I1656" s="48">
        <v>38565</v>
      </c>
      <c r="J1656" s="47" t="s">
        <v>638</v>
      </c>
      <c r="K1656" s="46">
        <v>0</v>
      </c>
      <c r="L1656" s="50">
        <v>0</v>
      </c>
      <c r="M1656" s="50">
        <v>0</v>
      </c>
      <c r="N1656" s="50">
        <v>0</v>
      </c>
      <c r="O1656" s="14">
        <v>2.1999999999999999E-2</v>
      </c>
      <c r="P1656" s="55">
        <f t="shared" si="77"/>
        <v>0</v>
      </c>
      <c r="Q1656" s="15">
        <f t="shared" si="78"/>
        <v>0</v>
      </c>
      <c r="R1656" s="15">
        <f t="shared" si="79"/>
        <v>0</v>
      </c>
      <c r="X1656" s="7"/>
    </row>
    <row r="1657" spans="1:24" ht="13.8" x14ac:dyDescent="0.3">
      <c r="A1657" s="46">
        <v>64333042</v>
      </c>
      <c r="B1657" s="47" t="s">
        <v>16</v>
      </c>
      <c r="C1657" s="47" t="s">
        <v>17</v>
      </c>
      <c r="D1657" s="47" t="s">
        <v>516</v>
      </c>
      <c r="E1657" s="47" t="s">
        <v>70</v>
      </c>
      <c r="F1657" s="47" t="s">
        <v>55</v>
      </c>
      <c r="G1657" s="47" t="s">
        <v>309</v>
      </c>
      <c r="H1657" s="46">
        <v>64333042</v>
      </c>
      <c r="I1657" s="48">
        <v>38838</v>
      </c>
      <c r="J1657" s="47" t="s">
        <v>638</v>
      </c>
      <c r="K1657" s="46">
        <v>0</v>
      </c>
      <c r="L1657" s="50">
        <v>0</v>
      </c>
      <c r="M1657" s="50">
        <v>0</v>
      </c>
      <c r="N1657" s="50">
        <v>0</v>
      </c>
      <c r="O1657" s="14">
        <v>2.1999999999999999E-2</v>
      </c>
      <c r="P1657" s="55">
        <f t="shared" si="77"/>
        <v>0</v>
      </c>
      <c r="Q1657" s="15">
        <f t="shared" si="78"/>
        <v>0</v>
      </c>
      <c r="R1657" s="15">
        <f t="shared" si="79"/>
        <v>0</v>
      </c>
      <c r="X1657" s="7"/>
    </row>
    <row r="1658" spans="1:24" ht="13.8" x14ac:dyDescent="0.3">
      <c r="A1658" s="46">
        <v>68398924</v>
      </c>
      <c r="B1658" s="47" t="s">
        <v>16</v>
      </c>
      <c r="C1658" s="47" t="s">
        <v>17</v>
      </c>
      <c r="D1658" s="47" t="s">
        <v>516</v>
      </c>
      <c r="E1658" s="47" t="s">
        <v>70</v>
      </c>
      <c r="F1658" s="47" t="s">
        <v>55</v>
      </c>
      <c r="G1658" s="47" t="s">
        <v>309</v>
      </c>
      <c r="H1658" s="46">
        <v>68398924</v>
      </c>
      <c r="I1658" s="48">
        <v>38991</v>
      </c>
      <c r="J1658" s="47" t="s">
        <v>638</v>
      </c>
      <c r="K1658" s="46">
        <v>0</v>
      </c>
      <c r="L1658" s="50">
        <v>0</v>
      </c>
      <c r="M1658" s="50">
        <v>0</v>
      </c>
      <c r="N1658" s="50">
        <v>0</v>
      </c>
      <c r="O1658" s="14">
        <v>2.1999999999999999E-2</v>
      </c>
      <c r="P1658" s="55">
        <f t="shared" si="77"/>
        <v>0</v>
      </c>
      <c r="Q1658" s="15">
        <f t="shared" si="78"/>
        <v>0</v>
      </c>
      <c r="R1658" s="15">
        <f t="shared" si="79"/>
        <v>0</v>
      </c>
      <c r="X1658" s="7"/>
    </row>
    <row r="1659" spans="1:24" ht="13.8" x14ac:dyDescent="0.3">
      <c r="A1659" s="46">
        <v>71449481</v>
      </c>
      <c r="B1659" s="47" t="s">
        <v>16</v>
      </c>
      <c r="C1659" s="47" t="s">
        <v>17</v>
      </c>
      <c r="D1659" s="47" t="s">
        <v>516</v>
      </c>
      <c r="E1659" s="47" t="s">
        <v>70</v>
      </c>
      <c r="F1659" s="47" t="s">
        <v>55</v>
      </c>
      <c r="G1659" s="47" t="s">
        <v>309</v>
      </c>
      <c r="H1659" s="46">
        <v>71449481</v>
      </c>
      <c r="I1659" s="48">
        <v>38991</v>
      </c>
      <c r="J1659" s="47" t="s">
        <v>638</v>
      </c>
      <c r="K1659" s="46">
        <v>0</v>
      </c>
      <c r="L1659" s="50">
        <v>0</v>
      </c>
      <c r="M1659" s="50">
        <v>0</v>
      </c>
      <c r="N1659" s="50">
        <v>0</v>
      </c>
      <c r="O1659" s="14">
        <v>2.1999999999999999E-2</v>
      </c>
      <c r="P1659" s="55">
        <f t="shared" si="77"/>
        <v>0</v>
      </c>
      <c r="Q1659" s="15">
        <f t="shared" si="78"/>
        <v>0</v>
      </c>
      <c r="R1659" s="15">
        <f t="shared" si="79"/>
        <v>0</v>
      </c>
      <c r="X1659" s="7"/>
    </row>
    <row r="1660" spans="1:24" ht="13.8" x14ac:dyDescent="0.3">
      <c r="A1660" s="46">
        <v>73830772</v>
      </c>
      <c r="B1660" s="47" t="s">
        <v>16</v>
      </c>
      <c r="C1660" s="47" t="s">
        <v>17</v>
      </c>
      <c r="D1660" s="47" t="s">
        <v>516</v>
      </c>
      <c r="E1660" s="47" t="s">
        <v>70</v>
      </c>
      <c r="F1660" s="47" t="s">
        <v>55</v>
      </c>
      <c r="G1660" s="47" t="s">
        <v>309</v>
      </c>
      <c r="H1660" s="46">
        <v>73830772</v>
      </c>
      <c r="I1660" s="48">
        <v>39173</v>
      </c>
      <c r="J1660" s="47" t="s">
        <v>638</v>
      </c>
      <c r="K1660" s="46">
        <v>0</v>
      </c>
      <c r="L1660" s="50">
        <v>0</v>
      </c>
      <c r="M1660" s="50">
        <v>0</v>
      </c>
      <c r="N1660" s="50">
        <v>0</v>
      </c>
      <c r="O1660" s="14">
        <v>2.1999999999999999E-2</v>
      </c>
      <c r="P1660" s="55">
        <f t="shared" si="77"/>
        <v>0</v>
      </c>
      <c r="Q1660" s="15">
        <f t="shared" si="78"/>
        <v>0</v>
      </c>
      <c r="R1660" s="15">
        <f t="shared" si="79"/>
        <v>0</v>
      </c>
      <c r="X1660" s="7"/>
    </row>
    <row r="1661" spans="1:24" ht="13.8" x14ac:dyDescent="0.3">
      <c r="A1661" s="46">
        <v>638865625</v>
      </c>
      <c r="B1661" s="47" t="s">
        <v>16</v>
      </c>
      <c r="C1661" s="47" t="s">
        <v>17</v>
      </c>
      <c r="D1661" s="47" t="s">
        <v>516</v>
      </c>
      <c r="E1661" s="47" t="s">
        <v>70</v>
      </c>
      <c r="F1661" s="47" t="s">
        <v>55</v>
      </c>
      <c r="G1661" s="47" t="s">
        <v>309</v>
      </c>
      <c r="H1661" s="46">
        <v>638865625</v>
      </c>
      <c r="I1661" s="48">
        <v>41244</v>
      </c>
      <c r="J1661" s="47" t="s">
        <v>638</v>
      </c>
      <c r="K1661" s="46">
        <v>0</v>
      </c>
      <c r="L1661" s="50">
        <v>0</v>
      </c>
      <c r="M1661" s="50">
        <v>0</v>
      </c>
      <c r="N1661" s="50">
        <v>0</v>
      </c>
      <c r="O1661" s="14">
        <v>2.1999999999999999E-2</v>
      </c>
      <c r="P1661" s="55">
        <f t="shared" si="77"/>
        <v>0</v>
      </c>
      <c r="Q1661" s="15">
        <f t="shared" si="78"/>
        <v>0</v>
      </c>
      <c r="R1661" s="15">
        <f t="shared" si="79"/>
        <v>0</v>
      </c>
      <c r="X1661" s="7"/>
    </row>
    <row r="1662" spans="1:24" ht="13.8" x14ac:dyDescent="0.3">
      <c r="A1662" s="46">
        <v>653212834</v>
      </c>
      <c r="B1662" s="47" t="s">
        <v>16</v>
      </c>
      <c r="C1662" s="47" t="s">
        <v>17</v>
      </c>
      <c r="D1662" s="47" t="s">
        <v>516</v>
      </c>
      <c r="E1662" s="47" t="s">
        <v>70</v>
      </c>
      <c r="F1662" s="47" t="s">
        <v>55</v>
      </c>
      <c r="G1662" s="47" t="s">
        <v>309</v>
      </c>
      <c r="H1662" s="46">
        <v>653212834</v>
      </c>
      <c r="I1662" s="48">
        <v>41244</v>
      </c>
      <c r="J1662" s="47" t="s">
        <v>638</v>
      </c>
      <c r="K1662" s="46">
        <v>0</v>
      </c>
      <c r="L1662" s="50">
        <v>0</v>
      </c>
      <c r="M1662" s="50">
        <v>0</v>
      </c>
      <c r="N1662" s="50">
        <v>0</v>
      </c>
      <c r="O1662" s="14">
        <v>2.1999999999999999E-2</v>
      </c>
      <c r="P1662" s="55">
        <f t="shared" si="77"/>
        <v>0</v>
      </c>
      <c r="Q1662" s="15">
        <f t="shared" si="78"/>
        <v>0</v>
      </c>
      <c r="R1662" s="15">
        <f t="shared" si="79"/>
        <v>0</v>
      </c>
      <c r="X1662" s="7"/>
    </row>
    <row r="1663" spans="1:24" ht="13.8" x14ac:dyDescent="0.3">
      <c r="A1663" s="46">
        <v>53439</v>
      </c>
      <c r="B1663" s="47" t="s">
        <v>16</v>
      </c>
      <c r="C1663" s="47" t="s">
        <v>17</v>
      </c>
      <c r="D1663" s="47" t="s">
        <v>517</v>
      </c>
      <c r="E1663" s="47" t="s">
        <v>22</v>
      </c>
      <c r="F1663" s="47" t="s">
        <v>55</v>
      </c>
      <c r="G1663" s="47" t="s">
        <v>309</v>
      </c>
      <c r="H1663" s="46">
        <v>53439</v>
      </c>
      <c r="I1663" s="48">
        <v>27211</v>
      </c>
      <c r="J1663" s="47" t="s">
        <v>638</v>
      </c>
      <c r="K1663" s="46">
        <v>0</v>
      </c>
      <c r="L1663" s="50">
        <v>0</v>
      </c>
      <c r="M1663" s="50">
        <v>0</v>
      </c>
      <c r="N1663" s="50">
        <v>0</v>
      </c>
      <c r="O1663" s="14">
        <v>2.1999999999999999E-2</v>
      </c>
      <c r="P1663" s="55">
        <f t="shared" si="77"/>
        <v>0</v>
      </c>
      <c r="Q1663" s="15">
        <f t="shared" si="78"/>
        <v>0</v>
      </c>
      <c r="R1663" s="15">
        <f t="shared" si="79"/>
        <v>0</v>
      </c>
      <c r="X1663" s="7"/>
    </row>
    <row r="1664" spans="1:24" ht="13.8" x14ac:dyDescent="0.3">
      <c r="A1664" s="46">
        <v>53440</v>
      </c>
      <c r="B1664" s="47" t="s">
        <v>16</v>
      </c>
      <c r="C1664" s="47" t="s">
        <v>17</v>
      </c>
      <c r="D1664" s="47" t="s">
        <v>517</v>
      </c>
      <c r="E1664" s="47" t="s">
        <v>22</v>
      </c>
      <c r="F1664" s="47" t="s">
        <v>55</v>
      </c>
      <c r="G1664" s="47" t="s">
        <v>309</v>
      </c>
      <c r="H1664" s="46">
        <v>53440</v>
      </c>
      <c r="I1664" s="48">
        <v>29037</v>
      </c>
      <c r="J1664" s="47" t="s">
        <v>638</v>
      </c>
      <c r="K1664" s="46">
        <v>0</v>
      </c>
      <c r="L1664" s="50">
        <v>0</v>
      </c>
      <c r="M1664" s="50">
        <v>0</v>
      </c>
      <c r="N1664" s="50">
        <v>0</v>
      </c>
      <c r="O1664" s="14">
        <v>2.1999999999999999E-2</v>
      </c>
      <c r="P1664" s="55">
        <f t="shared" si="77"/>
        <v>0</v>
      </c>
      <c r="Q1664" s="15">
        <f t="shared" si="78"/>
        <v>0</v>
      </c>
      <c r="R1664" s="15">
        <f t="shared" si="79"/>
        <v>0</v>
      </c>
      <c r="X1664" s="7"/>
    </row>
    <row r="1665" spans="1:24" ht="13.8" x14ac:dyDescent="0.3">
      <c r="A1665" s="46">
        <v>53441</v>
      </c>
      <c r="B1665" s="47" t="s">
        <v>16</v>
      </c>
      <c r="C1665" s="47" t="s">
        <v>17</v>
      </c>
      <c r="D1665" s="47" t="s">
        <v>517</v>
      </c>
      <c r="E1665" s="47" t="s">
        <v>22</v>
      </c>
      <c r="F1665" s="47" t="s">
        <v>55</v>
      </c>
      <c r="G1665" s="47" t="s">
        <v>309</v>
      </c>
      <c r="H1665" s="46">
        <v>53441</v>
      </c>
      <c r="I1665" s="48">
        <v>33055</v>
      </c>
      <c r="J1665" s="47" t="s">
        <v>638</v>
      </c>
      <c r="K1665" s="46">
        <v>0</v>
      </c>
      <c r="L1665" s="50">
        <v>0</v>
      </c>
      <c r="M1665" s="50">
        <v>0</v>
      </c>
      <c r="N1665" s="50">
        <v>0</v>
      </c>
      <c r="O1665" s="14">
        <v>2.1999999999999999E-2</v>
      </c>
      <c r="P1665" s="55">
        <f t="shared" si="77"/>
        <v>0</v>
      </c>
      <c r="Q1665" s="15">
        <f t="shared" si="78"/>
        <v>0</v>
      </c>
      <c r="R1665" s="15">
        <f t="shared" si="79"/>
        <v>0</v>
      </c>
      <c r="X1665" s="7"/>
    </row>
    <row r="1666" spans="1:24" ht="13.8" x14ac:dyDescent="0.3">
      <c r="A1666" s="46">
        <v>53443</v>
      </c>
      <c r="B1666" s="47" t="s">
        <v>16</v>
      </c>
      <c r="C1666" s="47" t="s">
        <v>17</v>
      </c>
      <c r="D1666" s="47" t="s">
        <v>517</v>
      </c>
      <c r="E1666" s="47" t="s">
        <v>22</v>
      </c>
      <c r="F1666" s="47" t="s">
        <v>55</v>
      </c>
      <c r="G1666" s="47" t="s">
        <v>309</v>
      </c>
      <c r="H1666" s="46">
        <v>53443</v>
      </c>
      <c r="I1666" s="48">
        <v>35247</v>
      </c>
      <c r="J1666" s="47" t="s">
        <v>638</v>
      </c>
      <c r="K1666" s="46">
        <v>0</v>
      </c>
      <c r="L1666" s="50">
        <v>0</v>
      </c>
      <c r="M1666" s="50">
        <v>0</v>
      </c>
      <c r="N1666" s="50">
        <v>0</v>
      </c>
      <c r="O1666" s="14">
        <v>2.1999999999999999E-2</v>
      </c>
      <c r="P1666" s="55">
        <f t="shared" si="77"/>
        <v>0</v>
      </c>
      <c r="Q1666" s="15">
        <f t="shared" si="78"/>
        <v>0</v>
      </c>
      <c r="R1666" s="15">
        <f t="shared" si="79"/>
        <v>0</v>
      </c>
      <c r="X1666" s="7"/>
    </row>
    <row r="1667" spans="1:24" ht="13.8" x14ac:dyDescent="0.3">
      <c r="A1667" s="46">
        <v>53504</v>
      </c>
      <c r="B1667" s="47" t="s">
        <v>16</v>
      </c>
      <c r="C1667" s="47" t="s">
        <v>17</v>
      </c>
      <c r="D1667" s="47" t="s">
        <v>573</v>
      </c>
      <c r="E1667" s="47" t="s">
        <v>313</v>
      </c>
      <c r="F1667" s="47" t="s">
        <v>55</v>
      </c>
      <c r="G1667" s="47" t="s">
        <v>309</v>
      </c>
      <c r="H1667" s="46">
        <v>53504</v>
      </c>
      <c r="I1667" s="48">
        <v>27211</v>
      </c>
      <c r="J1667" s="47" t="s">
        <v>638</v>
      </c>
      <c r="K1667" s="46">
        <v>11</v>
      </c>
      <c r="L1667" s="50">
        <v>115537.95</v>
      </c>
      <c r="M1667" s="50">
        <v>115537.95</v>
      </c>
      <c r="N1667" s="50">
        <v>0</v>
      </c>
      <c r="O1667" s="14">
        <v>2.1999999999999999E-2</v>
      </c>
      <c r="P1667" s="55">
        <f t="shared" si="77"/>
        <v>3177.2936249999998</v>
      </c>
      <c r="Q1667" s="15">
        <f t="shared" si="78"/>
        <v>118715.243625</v>
      </c>
      <c r="R1667" s="15">
        <f t="shared" si="79"/>
        <v>-3177.2936250000057</v>
      </c>
      <c r="X1667" s="7"/>
    </row>
    <row r="1668" spans="1:24" ht="13.8" x14ac:dyDescent="0.3">
      <c r="A1668" s="46">
        <v>53498</v>
      </c>
      <c r="B1668" s="47" t="s">
        <v>16</v>
      </c>
      <c r="C1668" s="47" t="s">
        <v>17</v>
      </c>
      <c r="D1668" s="47" t="s">
        <v>573</v>
      </c>
      <c r="E1668" s="47" t="s">
        <v>56</v>
      </c>
      <c r="F1668" s="47" t="s">
        <v>55</v>
      </c>
      <c r="G1668" s="47" t="s">
        <v>309</v>
      </c>
      <c r="H1668" s="46">
        <v>53498</v>
      </c>
      <c r="I1668" s="48">
        <v>27211</v>
      </c>
      <c r="J1668" s="47" t="s">
        <v>638</v>
      </c>
      <c r="K1668" s="46">
        <v>11</v>
      </c>
      <c r="L1668" s="50">
        <v>462151.8</v>
      </c>
      <c r="M1668" s="50">
        <v>462151.8</v>
      </c>
      <c r="N1668" s="50">
        <v>0</v>
      </c>
      <c r="O1668" s="14">
        <v>2.1999999999999999E-2</v>
      </c>
      <c r="P1668" s="55">
        <f t="shared" si="77"/>
        <v>12709.174499999999</v>
      </c>
      <c r="Q1668" s="15">
        <f t="shared" si="78"/>
        <v>474860.97450000001</v>
      </c>
      <c r="R1668" s="15">
        <f t="shared" si="79"/>
        <v>-12709.174500000023</v>
      </c>
      <c r="X1668" s="7"/>
    </row>
    <row r="1669" spans="1:24" ht="13.8" x14ac:dyDescent="0.3">
      <c r="A1669" s="46">
        <v>53649</v>
      </c>
      <c r="B1669" s="47" t="s">
        <v>24</v>
      </c>
      <c r="C1669" s="47" t="s">
        <v>41</v>
      </c>
      <c r="D1669" s="47" t="s">
        <v>571</v>
      </c>
      <c r="E1669" s="47" t="s">
        <v>321</v>
      </c>
      <c r="F1669" s="47" t="s">
        <v>55</v>
      </c>
      <c r="G1669" s="47" t="s">
        <v>53</v>
      </c>
      <c r="H1669" s="46">
        <v>53649</v>
      </c>
      <c r="I1669" s="48">
        <v>25750</v>
      </c>
      <c r="J1669" s="47" t="s">
        <v>638</v>
      </c>
      <c r="K1669" s="46">
        <v>12</v>
      </c>
      <c r="L1669" s="50">
        <v>199853.97</v>
      </c>
      <c r="M1669" s="50">
        <v>195571.01</v>
      </c>
      <c r="N1669" s="50">
        <v>4282.96</v>
      </c>
      <c r="O1669" s="14">
        <v>2.1000000000000001E-2</v>
      </c>
      <c r="P1669" s="55">
        <f t="shared" ref="P1669:P1732" si="80">L1669*(O1669/12)*15</f>
        <v>5246.1667125000004</v>
      </c>
      <c r="Q1669" s="15">
        <f t="shared" si="78"/>
        <v>200817.17671250002</v>
      </c>
      <c r="R1669" s="15">
        <f t="shared" si="79"/>
        <v>-963.2067125000176</v>
      </c>
      <c r="X1669" s="7"/>
    </row>
    <row r="1670" spans="1:24" ht="13.8" x14ac:dyDescent="0.3">
      <c r="A1670" s="46">
        <v>53650</v>
      </c>
      <c r="B1670" s="47" t="s">
        <v>24</v>
      </c>
      <c r="C1670" s="47" t="s">
        <v>41</v>
      </c>
      <c r="D1670" s="47" t="s">
        <v>571</v>
      </c>
      <c r="E1670" s="47" t="s">
        <v>321</v>
      </c>
      <c r="F1670" s="47" t="s">
        <v>55</v>
      </c>
      <c r="G1670" s="47" t="s">
        <v>53</v>
      </c>
      <c r="H1670" s="46">
        <v>53650</v>
      </c>
      <c r="I1670" s="48">
        <v>26481</v>
      </c>
      <c r="J1670" s="47" t="s">
        <v>638</v>
      </c>
      <c r="K1670" s="46">
        <v>12</v>
      </c>
      <c r="L1670" s="50">
        <v>230443.02</v>
      </c>
      <c r="M1670" s="50">
        <v>215537.47</v>
      </c>
      <c r="N1670" s="50">
        <v>14905.55</v>
      </c>
      <c r="O1670" s="14">
        <v>2.1000000000000001E-2</v>
      </c>
      <c r="P1670" s="55">
        <f t="shared" si="80"/>
        <v>6049.1292750000002</v>
      </c>
      <c r="Q1670" s="15">
        <f t="shared" si="78"/>
        <v>221586.59927500002</v>
      </c>
      <c r="R1670" s="15">
        <f t="shared" si="79"/>
        <v>8856.4207249999745</v>
      </c>
      <c r="X1670" s="7"/>
    </row>
    <row r="1671" spans="1:24" ht="13.8" x14ac:dyDescent="0.3">
      <c r="A1671" s="46">
        <v>53674</v>
      </c>
      <c r="B1671" s="47" t="s">
        <v>24</v>
      </c>
      <c r="C1671" s="47" t="s">
        <v>41</v>
      </c>
      <c r="D1671" s="47" t="s">
        <v>571</v>
      </c>
      <c r="E1671" s="47" t="s">
        <v>323</v>
      </c>
      <c r="F1671" s="47" t="s">
        <v>55</v>
      </c>
      <c r="G1671" s="47" t="s">
        <v>53</v>
      </c>
      <c r="H1671" s="46">
        <v>53674</v>
      </c>
      <c r="I1671" s="48">
        <v>25750</v>
      </c>
      <c r="J1671" s="47" t="s">
        <v>638</v>
      </c>
      <c r="K1671" s="46">
        <v>0</v>
      </c>
      <c r="L1671" s="50">
        <v>199853.97</v>
      </c>
      <c r="M1671" s="50">
        <v>195571.01</v>
      </c>
      <c r="N1671" s="50">
        <v>4282.96</v>
      </c>
      <c r="O1671" s="14">
        <v>2.1000000000000001E-2</v>
      </c>
      <c r="P1671" s="55">
        <f t="shared" si="80"/>
        <v>5246.1667125000004</v>
      </c>
      <c r="Q1671" s="15">
        <f t="shared" si="78"/>
        <v>200817.17671250002</v>
      </c>
      <c r="R1671" s="15">
        <f t="shared" si="79"/>
        <v>-963.2067125000176</v>
      </c>
      <c r="X1671" s="7"/>
    </row>
    <row r="1672" spans="1:24" ht="13.8" x14ac:dyDescent="0.3">
      <c r="A1672" s="46">
        <v>53675</v>
      </c>
      <c r="B1672" s="47" t="s">
        <v>24</v>
      </c>
      <c r="C1672" s="47" t="s">
        <v>41</v>
      </c>
      <c r="D1672" s="47" t="s">
        <v>571</v>
      </c>
      <c r="E1672" s="47" t="s">
        <v>323</v>
      </c>
      <c r="F1672" s="47" t="s">
        <v>55</v>
      </c>
      <c r="G1672" s="47" t="s">
        <v>53</v>
      </c>
      <c r="H1672" s="46">
        <v>53675</v>
      </c>
      <c r="I1672" s="48">
        <v>26481</v>
      </c>
      <c r="J1672" s="47" t="s">
        <v>638</v>
      </c>
      <c r="K1672" s="46">
        <v>0</v>
      </c>
      <c r="L1672" s="50">
        <v>230443.02</v>
      </c>
      <c r="M1672" s="50">
        <v>215537.47</v>
      </c>
      <c r="N1672" s="50">
        <v>14905.55</v>
      </c>
      <c r="O1672" s="14">
        <v>2.1000000000000001E-2</v>
      </c>
      <c r="P1672" s="55">
        <f t="shared" si="80"/>
        <v>6049.1292750000002</v>
      </c>
      <c r="Q1672" s="15">
        <f t="shared" si="78"/>
        <v>221586.59927500002</v>
      </c>
      <c r="R1672" s="15">
        <f t="shared" si="79"/>
        <v>8856.4207249999745</v>
      </c>
      <c r="X1672" s="7"/>
    </row>
    <row r="1673" spans="1:24" ht="13.8" x14ac:dyDescent="0.3">
      <c r="A1673" s="46">
        <v>53641</v>
      </c>
      <c r="B1673" s="47" t="s">
        <v>24</v>
      </c>
      <c r="C1673" s="47" t="s">
        <v>41</v>
      </c>
      <c r="D1673" s="47" t="s">
        <v>571</v>
      </c>
      <c r="E1673" s="47" t="s">
        <v>320</v>
      </c>
      <c r="F1673" s="47" t="s">
        <v>55</v>
      </c>
      <c r="G1673" s="47" t="s">
        <v>53</v>
      </c>
      <c r="H1673" s="46">
        <v>53641</v>
      </c>
      <c r="I1673" s="48">
        <v>25750</v>
      </c>
      <c r="J1673" s="47" t="s">
        <v>638</v>
      </c>
      <c r="K1673" s="46">
        <v>12</v>
      </c>
      <c r="L1673" s="50">
        <v>266471.96000000002</v>
      </c>
      <c r="M1673" s="50">
        <v>260761.35</v>
      </c>
      <c r="N1673" s="50">
        <v>5710.61</v>
      </c>
      <c r="O1673" s="14">
        <v>2.1000000000000001E-2</v>
      </c>
      <c r="P1673" s="55">
        <f t="shared" si="80"/>
        <v>6994.8889500000005</v>
      </c>
      <c r="Q1673" s="15">
        <f t="shared" si="78"/>
        <v>267756.23895000003</v>
      </c>
      <c r="R1673" s="15">
        <f t="shared" si="79"/>
        <v>-1284.2789500000072</v>
      </c>
      <c r="X1673" s="7"/>
    </row>
    <row r="1674" spans="1:24" ht="13.8" x14ac:dyDescent="0.3">
      <c r="A1674" s="46">
        <v>53642</v>
      </c>
      <c r="B1674" s="47" t="s">
        <v>24</v>
      </c>
      <c r="C1674" s="47" t="s">
        <v>41</v>
      </c>
      <c r="D1674" s="47" t="s">
        <v>571</v>
      </c>
      <c r="E1674" s="47" t="s">
        <v>320</v>
      </c>
      <c r="F1674" s="47" t="s">
        <v>55</v>
      </c>
      <c r="G1674" s="47" t="s">
        <v>53</v>
      </c>
      <c r="H1674" s="46">
        <v>53642</v>
      </c>
      <c r="I1674" s="48">
        <v>26481</v>
      </c>
      <c r="J1674" s="47" t="s">
        <v>638</v>
      </c>
      <c r="K1674" s="46">
        <v>12</v>
      </c>
      <c r="L1674" s="50">
        <v>307257.36</v>
      </c>
      <c r="M1674" s="50">
        <v>287383.28999999998</v>
      </c>
      <c r="N1674" s="50">
        <v>19874.07</v>
      </c>
      <c r="O1674" s="14">
        <v>2.1000000000000001E-2</v>
      </c>
      <c r="P1674" s="55">
        <f t="shared" si="80"/>
        <v>8065.5056999999997</v>
      </c>
      <c r="Q1674" s="15">
        <f t="shared" si="78"/>
        <v>295448.79569999996</v>
      </c>
      <c r="R1674" s="15">
        <f t="shared" si="79"/>
        <v>11808.564300000027</v>
      </c>
      <c r="X1674" s="7"/>
    </row>
    <row r="1675" spans="1:24" ht="13.8" x14ac:dyDescent="0.3">
      <c r="A1675" s="46">
        <v>53572</v>
      </c>
      <c r="B1675" s="47" t="s">
        <v>24</v>
      </c>
      <c r="C1675" s="47" t="s">
        <v>41</v>
      </c>
      <c r="D1675" s="47" t="s">
        <v>572</v>
      </c>
      <c r="E1675" s="47" t="s">
        <v>316</v>
      </c>
      <c r="F1675" s="47" t="s">
        <v>55</v>
      </c>
      <c r="G1675" s="47" t="s">
        <v>53</v>
      </c>
      <c r="H1675" s="46">
        <v>53572</v>
      </c>
      <c r="I1675" s="48">
        <v>25750</v>
      </c>
      <c r="J1675" s="47" t="s">
        <v>638</v>
      </c>
      <c r="K1675" s="46">
        <v>10</v>
      </c>
      <c r="L1675" s="50">
        <v>731682.78</v>
      </c>
      <c r="M1675" s="50">
        <v>716002.49</v>
      </c>
      <c r="N1675" s="50">
        <v>15680.29</v>
      </c>
      <c r="O1675" s="14">
        <v>2.1000000000000001E-2</v>
      </c>
      <c r="P1675" s="55">
        <f t="shared" si="80"/>
        <v>19206.672975000001</v>
      </c>
      <c r="Q1675" s="15">
        <f t="shared" si="78"/>
        <v>735209.16297499998</v>
      </c>
      <c r="R1675" s="15">
        <f t="shared" si="79"/>
        <v>-3526.3829749999568</v>
      </c>
      <c r="X1675" s="7"/>
    </row>
    <row r="1676" spans="1:24" ht="13.8" x14ac:dyDescent="0.3">
      <c r="A1676" s="46">
        <v>53573</v>
      </c>
      <c r="B1676" s="47" t="s">
        <v>24</v>
      </c>
      <c r="C1676" s="47" t="s">
        <v>41</v>
      </c>
      <c r="D1676" s="47" t="s">
        <v>572</v>
      </c>
      <c r="E1676" s="47" t="s">
        <v>316</v>
      </c>
      <c r="F1676" s="47" t="s">
        <v>55</v>
      </c>
      <c r="G1676" s="47" t="s">
        <v>53</v>
      </c>
      <c r="H1676" s="46">
        <v>53573</v>
      </c>
      <c r="I1676" s="48">
        <v>26481</v>
      </c>
      <c r="J1676" s="47" t="s">
        <v>638</v>
      </c>
      <c r="K1676" s="46">
        <v>12</v>
      </c>
      <c r="L1676" s="50">
        <v>1688466.68</v>
      </c>
      <c r="M1676" s="50">
        <v>1579253.02</v>
      </c>
      <c r="N1676" s="50">
        <v>109213.66</v>
      </c>
      <c r="O1676" s="14">
        <v>2.1000000000000001E-2</v>
      </c>
      <c r="P1676" s="55">
        <f t="shared" si="80"/>
        <v>44322.250350000002</v>
      </c>
      <c r="Q1676" s="15">
        <f t="shared" si="78"/>
        <v>1623575.2703500001</v>
      </c>
      <c r="R1676" s="15">
        <f t="shared" si="79"/>
        <v>64891.409649999812</v>
      </c>
      <c r="X1676" s="7"/>
    </row>
    <row r="1677" spans="1:24" ht="13.8" x14ac:dyDescent="0.3">
      <c r="A1677" s="46">
        <v>53574</v>
      </c>
      <c r="B1677" s="47" t="s">
        <v>24</v>
      </c>
      <c r="C1677" s="47" t="s">
        <v>41</v>
      </c>
      <c r="D1677" s="47" t="s">
        <v>572</v>
      </c>
      <c r="E1677" s="47" t="s">
        <v>316</v>
      </c>
      <c r="F1677" s="47" t="s">
        <v>55</v>
      </c>
      <c r="G1677" s="47" t="s">
        <v>53</v>
      </c>
      <c r="H1677" s="46">
        <v>53574</v>
      </c>
      <c r="I1677" s="48">
        <v>27211</v>
      </c>
      <c r="J1677" s="47" t="s">
        <v>638</v>
      </c>
      <c r="K1677" s="46">
        <v>0</v>
      </c>
      <c r="L1677" s="50">
        <v>0</v>
      </c>
      <c r="M1677" s="50">
        <v>0</v>
      </c>
      <c r="N1677" s="50">
        <v>0</v>
      </c>
      <c r="O1677" s="14">
        <v>2.1000000000000001E-2</v>
      </c>
      <c r="P1677" s="55">
        <f t="shared" si="80"/>
        <v>0</v>
      </c>
      <c r="Q1677" s="15">
        <f t="shared" si="78"/>
        <v>0</v>
      </c>
      <c r="R1677" s="15">
        <f t="shared" si="79"/>
        <v>0</v>
      </c>
      <c r="X1677" s="7"/>
    </row>
    <row r="1678" spans="1:24" ht="13.8" x14ac:dyDescent="0.3">
      <c r="A1678" s="46">
        <v>90542882</v>
      </c>
      <c r="B1678" s="47" t="s">
        <v>24</v>
      </c>
      <c r="C1678" s="47" t="s">
        <v>41</v>
      </c>
      <c r="D1678" s="47" t="s">
        <v>572</v>
      </c>
      <c r="E1678" s="47" t="s">
        <v>316</v>
      </c>
      <c r="F1678" s="47" t="s">
        <v>55</v>
      </c>
      <c r="G1678" s="47" t="s">
        <v>53</v>
      </c>
      <c r="H1678" s="46">
        <v>90542882</v>
      </c>
      <c r="I1678" s="48">
        <v>39539</v>
      </c>
      <c r="J1678" s="47" t="s">
        <v>638</v>
      </c>
      <c r="K1678" s="46">
        <v>1</v>
      </c>
      <c r="L1678" s="50">
        <v>6843.13</v>
      </c>
      <c r="M1678" s="50">
        <v>1072.92</v>
      </c>
      <c r="N1678" s="50">
        <v>5770.21</v>
      </c>
      <c r="O1678" s="14">
        <v>2.1000000000000001E-2</v>
      </c>
      <c r="P1678" s="55">
        <f t="shared" si="80"/>
        <v>179.63216249999999</v>
      </c>
      <c r="Q1678" s="15">
        <f t="shared" si="78"/>
        <v>1252.5521625000001</v>
      </c>
      <c r="R1678" s="15">
        <f t="shared" si="79"/>
        <v>5590.5778375</v>
      </c>
      <c r="X1678" s="7"/>
    </row>
    <row r="1679" spans="1:24" ht="13.8" x14ac:dyDescent="0.3">
      <c r="A1679" s="46">
        <v>90543006</v>
      </c>
      <c r="B1679" s="47" t="s">
        <v>24</v>
      </c>
      <c r="C1679" s="47" t="s">
        <v>41</v>
      </c>
      <c r="D1679" s="47" t="s">
        <v>572</v>
      </c>
      <c r="E1679" s="47" t="s">
        <v>316</v>
      </c>
      <c r="F1679" s="47" t="s">
        <v>55</v>
      </c>
      <c r="G1679" s="47" t="s">
        <v>53</v>
      </c>
      <c r="H1679" s="46">
        <v>90543006</v>
      </c>
      <c r="I1679" s="48">
        <v>26115</v>
      </c>
      <c r="J1679" s="47" t="s">
        <v>638</v>
      </c>
      <c r="K1679" s="46">
        <v>1</v>
      </c>
      <c r="L1679" s="50">
        <v>115434.53</v>
      </c>
      <c r="M1679" s="50">
        <v>110464.35</v>
      </c>
      <c r="N1679" s="50">
        <v>4970.18</v>
      </c>
      <c r="O1679" s="14">
        <v>2.1000000000000001E-2</v>
      </c>
      <c r="P1679" s="55">
        <f t="shared" si="80"/>
        <v>3030.1564125</v>
      </c>
      <c r="Q1679" s="15">
        <f t="shared" si="78"/>
        <v>113494.50641250001</v>
      </c>
      <c r="R1679" s="15">
        <f t="shared" si="79"/>
        <v>1940.0235874999926</v>
      </c>
      <c r="X1679" s="7"/>
    </row>
    <row r="1680" spans="1:24" ht="13.8" x14ac:dyDescent="0.3">
      <c r="A1680" s="46">
        <v>95521713</v>
      </c>
      <c r="B1680" s="47" t="s">
        <v>24</v>
      </c>
      <c r="C1680" s="47" t="s">
        <v>41</v>
      </c>
      <c r="D1680" s="47" t="s">
        <v>572</v>
      </c>
      <c r="E1680" s="47" t="s">
        <v>316</v>
      </c>
      <c r="F1680" s="47" t="s">
        <v>55</v>
      </c>
      <c r="G1680" s="47" t="s">
        <v>53</v>
      </c>
      <c r="H1680" s="46">
        <v>95521713</v>
      </c>
      <c r="I1680" s="48">
        <v>39783</v>
      </c>
      <c r="J1680" s="47" t="s">
        <v>638</v>
      </c>
      <c r="K1680" s="46">
        <v>0</v>
      </c>
      <c r="L1680" s="50">
        <v>5.98</v>
      </c>
      <c r="M1680" s="50">
        <v>0.94</v>
      </c>
      <c r="N1680" s="50">
        <v>5.04</v>
      </c>
      <c r="O1680" s="14">
        <v>2.1000000000000001E-2</v>
      </c>
      <c r="P1680" s="55">
        <f t="shared" si="80"/>
        <v>0.156975</v>
      </c>
      <c r="Q1680" s="15">
        <f t="shared" si="78"/>
        <v>1.096975</v>
      </c>
      <c r="R1680" s="15">
        <f t="shared" si="79"/>
        <v>4.8830249999999999</v>
      </c>
      <c r="X1680" s="7"/>
    </row>
    <row r="1681" spans="1:24" ht="13.8" x14ac:dyDescent="0.3">
      <c r="A1681" s="46">
        <v>95521721</v>
      </c>
      <c r="B1681" s="47" t="s">
        <v>24</v>
      </c>
      <c r="C1681" s="47" t="s">
        <v>41</v>
      </c>
      <c r="D1681" s="47" t="s">
        <v>572</v>
      </c>
      <c r="E1681" s="47" t="s">
        <v>316</v>
      </c>
      <c r="F1681" s="47" t="s">
        <v>55</v>
      </c>
      <c r="G1681" s="47" t="s">
        <v>53</v>
      </c>
      <c r="H1681" s="46">
        <v>95521721</v>
      </c>
      <c r="I1681" s="48">
        <v>39783</v>
      </c>
      <c r="J1681" s="47" t="s">
        <v>638</v>
      </c>
      <c r="K1681" s="46">
        <v>1</v>
      </c>
      <c r="L1681" s="50">
        <v>208807.16</v>
      </c>
      <c r="M1681" s="50">
        <v>32738.33</v>
      </c>
      <c r="N1681" s="50">
        <v>176068.83</v>
      </c>
      <c r="O1681" s="14">
        <v>2.1000000000000001E-2</v>
      </c>
      <c r="P1681" s="55">
        <f t="shared" si="80"/>
        <v>5481.1879500000005</v>
      </c>
      <c r="Q1681" s="15">
        <f t="shared" si="78"/>
        <v>38219.517950000001</v>
      </c>
      <c r="R1681" s="15">
        <f t="shared" si="79"/>
        <v>170587.64204999999</v>
      </c>
      <c r="X1681" s="7"/>
    </row>
    <row r="1682" spans="1:24" ht="13.8" x14ac:dyDescent="0.3">
      <c r="A1682" s="46">
        <v>95586591</v>
      </c>
      <c r="B1682" s="47" t="s">
        <v>24</v>
      </c>
      <c r="C1682" s="47" t="s">
        <v>41</v>
      </c>
      <c r="D1682" s="47" t="s">
        <v>572</v>
      </c>
      <c r="E1682" s="47" t="s">
        <v>316</v>
      </c>
      <c r="F1682" s="47" t="s">
        <v>55</v>
      </c>
      <c r="G1682" s="47" t="s">
        <v>53</v>
      </c>
      <c r="H1682" s="46">
        <v>95586591</v>
      </c>
      <c r="I1682" s="48">
        <v>39873</v>
      </c>
      <c r="J1682" s="47" t="s">
        <v>638</v>
      </c>
      <c r="K1682" s="46">
        <v>1</v>
      </c>
      <c r="L1682" s="50">
        <v>25129.15</v>
      </c>
      <c r="M1682" s="50">
        <v>3396.5</v>
      </c>
      <c r="N1682" s="50">
        <v>21732.65</v>
      </c>
      <c r="O1682" s="14">
        <v>2.1000000000000001E-2</v>
      </c>
      <c r="P1682" s="55">
        <f t="shared" si="80"/>
        <v>659.64018750000002</v>
      </c>
      <c r="Q1682" s="15">
        <f t="shared" si="78"/>
        <v>4056.1401875000001</v>
      </c>
      <c r="R1682" s="15">
        <f t="shared" si="79"/>
        <v>21073.0098125</v>
      </c>
      <c r="X1682" s="7"/>
    </row>
    <row r="1683" spans="1:24" ht="13.8" x14ac:dyDescent="0.3">
      <c r="A1683" s="46">
        <v>53626</v>
      </c>
      <c r="B1683" s="47" t="s">
        <v>24</v>
      </c>
      <c r="C1683" s="47" t="s">
        <v>41</v>
      </c>
      <c r="D1683" s="47" t="s">
        <v>572</v>
      </c>
      <c r="E1683" s="47" t="s">
        <v>319</v>
      </c>
      <c r="F1683" s="47" t="s">
        <v>55</v>
      </c>
      <c r="G1683" s="47" t="s">
        <v>53</v>
      </c>
      <c r="H1683" s="46">
        <v>53626</v>
      </c>
      <c r="I1683" s="48">
        <v>25750</v>
      </c>
      <c r="J1683" s="47" t="s">
        <v>638</v>
      </c>
      <c r="K1683" s="46">
        <v>11</v>
      </c>
      <c r="L1683" s="50">
        <v>2802120.35</v>
      </c>
      <c r="M1683" s="50">
        <v>2742069.65</v>
      </c>
      <c r="N1683" s="50">
        <v>60050.7</v>
      </c>
      <c r="O1683" s="14">
        <v>2.1000000000000001E-2</v>
      </c>
      <c r="P1683" s="55">
        <f t="shared" si="80"/>
        <v>73555.659187500001</v>
      </c>
      <c r="Q1683" s="15">
        <f t="shared" si="78"/>
        <v>2815625.3091874998</v>
      </c>
      <c r="R1683" s="15">
        <f t="shared" si="79"/>
        <v>-13504.959187499713</v>
      </c>
      <c r="X1683" s="7"/>
    </row>
    <row r="1684" spans="1:24" ht="13.8" x14ac:dyDescent="0.3">
      <c r="A1684" s="46">
        <v>53627</v>
      </c>
      <c r="B1684" s="47" t="s">
        <v>24</v>
      </c>
      <c r="C1684" s="47" t="s">
        <v>41</v>
      </c>
      <c r="D1684" s="47" t="s">
        <v>572</v>
      </c>
      <c r="E1684" s="47" t="s">
        <v>319</v>
      </c>
      <c r="F1684" s="47" t="s">
        <v>55</v>
      </c>
      <c r="G1684" s="47" t="s">
        <v>53</v>
      </c>
      <c r="H1684" s="46">
        <v>53627</v>
      </c>
      <c r="I1684" s="48">
        <v>26481</v>
      </c>
      <c r="J1684" s="47" t="s">
        <v>638</v>
      </c>
      <c r="K1684" s="46">
        <v>12</v>
      </c>
      <c r="L1684" s="50">
        <v>6304072.6699999999</v>
      </c>
      <c r="M1684" s="50">
        <v>5896311.7000000002</v>
      </c>
      <c r="N1684" s="50">
        <v>407760.97</v>
      </c>
      <c r="O1684" s="14">
        <v>2.1000000000000001E-2</v>
      </c>
      <c r="P1684" s="55">
        <f t="shared" si="80"/>
        <v>165481.9075875</v>
      </c>
      <c r="Q1684" s="15">
        <f t="shared" si="78"/>
        <v>6061793.6075875005</v>
      </c>
      <c r="R1684" s="15">
        <f t="shared" si="79"/>
        <v>242279.06241249945</v>
      </c>
      <c r="X1684" s="7"/>
    </row>
    <row r="1685" spans="1:24" ht="13.8" x14ac:dyDescent="0.3">
      <c r="A1685" s="46">
        <v>94002625</v>
      </c>
      <c r="B1685" s="47" t="s">
        <v>24</v>
      </c>
      <c r="C1685" s="47" t="s">
        <v>41</v>
      </c>
      <c r="D1685" s="47" t="s">
        <v>572</v>
      </c>
      <c r="E1685" s="47" t="s">
        <v>319</v>
      </c>
      <c r="F1685" s="47" t="s">
        <v>55</v>
      </c>
      <c r="G1685" s="47" t="s">
        <v>53</v>
      </c>
      <c r="H1685" s="46">
        <v>94002625</v>
      </c>
      <c r="I1685" s="48">
        <v>39753</v>
      </c>
      <c r="J1685" s="47" t="s">
        <v>638</v>
      </c>
      <c r="K1685" s="46">
        <v>0</v>
      </c>
      <c r="L1685" s="50">
        <v>67943.77</v>
      </c>
      <c r="M1685" s="50">
        <v>10652.73</v>
      </c>
      <c r="N1685" s="50">
        <v>57291.040000000001</v>
      </c>
      <c r="O1685" s="14">
        <v>2.1000000000000001E-2</v>
      </c>
      <c r="P1685" s="55">
        <f t="shared" si="80"/>
        <v>1783.5239625000002</v>
      </c>
      <c r="Q1685" s="15">
        <f t="shared" si="78"/>
        <v>12436.253962499999</v>
      </c>
      <c r="R1685" s="15">
        <f t="shared" si="79"/>
        <v>55507.516037500005</v>
      </c>
      <c r="X1685" s="7"/>
    </row>
    <row r="1686" spans="1:24" ht="13.8" x14ac:dyDescent="0.3">
      <c r="A1686" s="46">
        <v>97411745</v>
      </c>
      <c r="B1686" s="47" t="s">
        <v>24</v>
      </c>
      <c r="C1686" s="47" t="s">
        <v>41</v>
      </c>
      <c r="D1686" s="47" t="s">
        <v>572</v>
      </c>
      <c r="E1686" s="47" t="s">
        <v>319</v>
      </c>
      <c r="F1686" s="47" t="s">
        <v>55</v>
      </c>
      <c r="G1686" s="47" t="s">
        <v>53</v>
      </c>
      <c r="H1686" s="46">
        <v>97411745</v>
      </c>
      <c r="I1686" s="48">
        <v>26115</v>
      </c>
      <c r="J1686" s="47" t="s">
        <v>638</v>
      </c>
      <c r="K1686" s="46">
        <v>1</v>
      </c>
      <c r="L1686" s="50">
        <v>202010.43</v>
      </c>
      <c r="M1686" s="50">
        <v>193312.61</v>
      </c>
      <c r="N1686" s="50">
        <v>8697.82</v>
      </c>
      <c r="O1686" s="14">
        <v>2.1000000000000001E-2</v>
      </c>
      <c r="P1686" s="55">
        <f t="shared" si="80"/>
        <v>5302.7737875000003</v>
      </c>
      <c r="Q1686" s="15">
        <f t="shared" si="78"/>
        <v>198615.38378749997</v>
      </c>
      <c r="R1686" s="15">
        <f t="shared" si="79"/>
        <v>3395.0462125000195</v>
      </c>
      <c r="X1686" s="7"/>
    </row>
    <row r="1687" spans="1:24" ht="13.8" x14ac:dyDescent="0.3">
      <c r="A1687" s="46">
        <v>53545</v>
      </c>
      <c r="B1687" s="47" t="s">
        <v>24</v>
      </c>
      <c r="C1687" s="47" t="s">
        <v>41</v>
      </c>
      <c r="D1687" s="47" t="s">
        <v>572</v>
      </c>
      <c r="E1687" s="47" t="s">
        <v>315</v>
      </c>
      <c r="F1687" s="47" t="s">
        <v>55</v>
      </c>
      <c r="G1687" s="47" t="s">
        <v>53</v>
      </c>
      <c r="H1687" s="46">
        <v>53545</v>
      </c>
      <c r="I1687" s="48">
        <v>25750</v>
      </c>
      <c r="J1687" s="47" t="s">
        <v>638</v>
      </c>
      <c r="K1687" s="46">
        <v>0</v>
      </c>
      <c r="L1687" s="50">
        <v>0</v>
      </c>
      <c r="M1687" s="50">
        <v>0</v>
      </c>
      <c r="N1687" s="50">
        <v>0</v>
      </c>
      <c r="O1687" s="14">
        <v>2.1000000000000001E-2</v>
      </c>
      <c r="P1687" s="55">
        <f t="shared" si="80"/>
        <v>0</v>
      </c>
      <c r="Q1687" s="15">
        <f t="shared" si="78"/>
        <v>0</v>
      </c>
      <c r="R1687" s="15">
        <f t="shared" si="79"/>
        <v>0</v>
      </c>
      <c r="X1687" s="7"/>
    </row>
    <row r="1688" spans="1:24" ht="13.8" x14ac:dyDescent="0.3">
      <c r="A1688" s="46">
        <v>53546</v>
      </c>
      <c r="B1688" s="47" t="s">
        <v>24</v>
      </c>
      <c r="C1688" s="47" t="s">
        <v>41</v>
      </c>
      <c r="D1688" s="47" t="s">
        <v>572</v>
      </c>
      <c r="E1688" s="47" t="s">
        <v>315</v>
      </c>
      <c r="F1688" s="47" t="s">
        <v>55</v>
      </c>
      <c r="G1688" s="47" t="s">
        <v>53</v>
      </c>
      <c r="H1688" s="46">
        <v>53546</v>
      </c>
      <c r="I1688" s="48">
        <v>26481</v>
      </c>
      <c r="J1688" s="47" t="s">
        <v>638</v>
      </c>
      <c r="K1688" s="46">
        <v>0</v>
      </c>
      <c r="L1688" s="50">
        <v>0</v>
      </c>
      <c r="M1688" s="50">
        <v>0</v>
      </c>
      <c r="N1688" s="50">
        <v>0</v>
      </c>
      <c r="O1688" s="14">
        <v>2.1000000000000001E-2</v>
      </c>
      <c r="P1688" s="55">
        <f t="shared" si="80"/>
        <v>0</v>
      </c>
      <c r="Q1688" s="15">
        <f t="shared" si="78"/>
        <v>0</v>
      </c>
      <c r="R1688" s="15">
        <f t="shared" si="79"/>
        <v>0</v>
      </c>
      <c r="X1688" s="7"/>
    </row>
    <row r="1689" spans="1:24" ht="13.8" x14ac:dyDescent="0.3">
      <c r="A1689" s="46">
        <v>38332590</v>
      </c>
      <c r="B1689" s="47" t="s">
        <v>24</v>
      </c>
      <c r="C1689" s="47" t="s">
        <v>41</v>
      </c>
      <c r="D1689" s="47" t="s">
        <v>572</v>
      </c>
      <c r="E1689" s="47" t="s">
        <v>315</v>
      </c>
      <c r="F1689" s="47" t="s">
        <v>55</v>
      </c>
      <c r="G1689" s="47" t="s">
        <v>53</v>
      </c>
      <c r="H1689" s="46">
        <v>38332590</v>
      </c>
      <c r="I1689" s="48">
        <v>37865</v>
      </c>
      <c r="J1689" s="47" t="s">
        <v>638</v>
      </c>
      <c r="K1689" s="46">
        <v>1</v>
      </c>
      <c r="L1689" s="50">
        <v>234630.62</v>
      </c>
      <c r="M1689" s="50">
        <v>62157.55</v>
      </c>
      <c r="N1689" s="50">
        <v>172473.07</v>
      </c>
      <c r="O1689" s="14">
        <v>2.1000000000000001E-2</v>
      </c>
      <c r="P1689" s="55">
        <f t="shared" si="80"/>
        <v>6159.0537750000003</v>
      </c>
      <c r="Q1689" s="15">
        <f t="shared" si="78"/>
        <v>68316.603774999996</v>
      </c>
      <c r="R1689" s="15">
        <f t="shared" si="79"/>
        <v>166314.016225</v>
      </c>
      <c r="X1689" s="7"/>
    </row>
    <row r="1690" spans="1:24" ht="13.8" x14ac:dyDescent="0.3">
      <c r="A1690" s="46">
        <v>38491119</v>
      </c>
      <c r="B1690" s="47" t="s">
        <v>24</v>
      </c>
      <c r="C1690" s="47" t="s">
        <v>41</v>
      </c>
      <c r="D1690" s="47" t="s">
        <v>572</v>
      </c>
      <c r="E1690" s="47" t="s">
        <v>315</v>
      </c>
      <c r="F1690" s="47" t="s">
        <v>55</v>
      </c>
      <c r="G1690" s="47" t="s">
        <v>53</v>
      </c>
      <c r="H1690" s="46">
        <v>38491119</v>
      </c>
      <c r="I1690" s="48">
        <v>37073</v>
      </c>
      <c r="J1690" s="47" t="s">
        <v>638</v>
      </c>
      <c r="K1690" s="46">
        <v>1</v>
      </c>
      <c r="L1690" s="50">
        <v>320353.53000000003</v>
      </c>
      <c r="M1690" s="50">
        <v>98722.8</v>
      </c>
      <c r="N1690" s="50">
        <v>221630.73</v>
      </c>
      <c r="O1690" s="14">
        <v>2.1000000000000001E-2</v>
      </c>
      <c r="P1690" s="55">
        <f t="shared" si="80"/>
        <v>8409.2801625000011</v>
      </c>
      <c r="Q1690" s="15">
        <f t="shared" ref="Q1690:Q1753" si="81">M1690+P1690</f>
        <v>107132.0801625</v>
      </c>
      <c r="R1690" s="15">
        <f t="shared" ref="R1690:R1753" si="82">L1690-Q1690</f>
        <v>213221.44983750003</v>
      </c>
      <c r="X1690" s="7"/>
    </row>
    <row r="1691" spans="1:24" ht="13.8" x14ac:dyDescent="0.3">
      <c r="A1691" s="46">
        <v>39330633</v>
      </c>
      <c r="B1691" s="47" t="s">
        <v>24</v>
      </c>
      <c r="C1691" s="47" t="s">
        <v>41</v>
      </c>
      <c r="D1691" s="47" t="s">
        <v>572</v>
      </c>
      <c r="E1691" s="47" t="s">
        <v>315</v>
      </c>
      <c r="F1691" s="47" t="s">
        <v>55</v>
      </c>
      <c r="G1691" s="47" t="s">
        <v>53</v>
      </c>
      <c r="H1691" s="46">
        <v>39330633</v>
      </c>
      <c r="I1691" s="48">
        <v>37865</v>
      </c>
      <c r="J1691" s="47" t="s">
        <v>638</v>
      </c>
      <c r="K1691" s="46">
        <v>0</v>
      </c>
      <c r="L1691" s="50">
        <v>22988.12</v>
      </c>
      <c r="M1691" s="50">
        <v>6089.94</v>
      </c>
      <c r="N1691" s="50">
        <v>16898.18</v>
      </c>
      <c r="O1691" s="14">
        <v>2.1000000000000001E-2</v>
      </c>
      <c r="P1691" s="55">
        <f t="shared" si="80"/>
        <v>603.43815000000006</v>
      </c>
      <c r="Q1691" s="15">
        <f t="shared" si="81"/>
        <v>6693.3781499999996</v>
      </c>
      <c r="R1691" s="15">
        <f t="shared" si="82"/>
        <v>16294.741849999999</v>
      </c>
      <c r="X1691" s="7"/>
    </row>
    <row r="1692" spans="1:24" ht="13.8" x14ac:dyDescent="0.3">
      <c r="A1692" s="46">
        <v>40198197</v>
      </c>
      <c r="B1692" s="47" t="s">
        <v>24</v>
      </c>
      <c r="C1692" s="47" t="s">
        <v>41</v>
      </c>
      <c r="D1692" s="47" t="s">
        <v>572</v>
      </c>
      <c r="E1692" s="47" t="s">
        <v>315</v>
      </c>
      <c r="F1692" s="47" t="s">
        <v>55</v>
      </c>
      <c r="G1692" s="47" t="s">
        <v>53</v>
      </c>
      <c r="H1692" s="46">
        <v>40198197</v>
      </c>
      <c r="I1692" s="48">
        <v>37865</v>
      </c>
      <c r="J1692" s="47" t="s">
        <v>638</v>
      </c>
      <c r="K1692" s="46">
        <v>0</v>
      </c>
      <c r="L1692" s="50">
        <v>14686.06</v>
      </c>
      <c r="M1692" s="50">
        <v>3890.58</v>
      </c>
      <c r="N1692" s="50">
        <v>10795.48</v>
      </c>
      <c r="O1692" s="14">
        <v>2.1000000000000001E-2</v>
      </c>
      <c r="P1692" s="55">
        <f t="shared" si="80"/>
        <v>385.509075</v>
      </c>
      <c r="Q1692" s="15">
        <f t="shared" si="81"/>
        <v>4276.0890749999999</v>
      </c>
      <c r="R1692" s="15">
        <f t="shared" si="82"/>
        <v>10409.970925</v>
      </c>
      <c r="X1692" s="7"/>
    </row>
    <row r="1693" spans="1:24" ht="13.8" x14ac:dyDescent="0.3">
      <c r="A1693" s="46">
        <v>41623671</v>
      </c>
      <c r="B1693" s="47" t="s">
        <v>24</v>
      </c>
      <c r="C1693" s="47" t="s">
        <v>41</v>
      </c>
      <c r="D1693" s="47" t="s">
        <v>572</v>
      </c>
      <c r="E1693" s="47" t="s">
        <v>315</v>
      </c>
      <c r="F1693" s="47" t="s">
        <v>55</v>
      </c>
      <c r="G1693" s="47" t="s">
        <v>53</v>
      </c>
      <c r="H1693" s="46">
        <v>41623671</v>
      </c>
      <c r="I1693" s="48">
        <v>26481</v>
      </c>
      <c r="J1693" s="47" t="s">
        <v>638</v>
      </c>
      <c r="K1693" s="46">
        <v>11</v>
      </c>
      <c r="L1693" s="50">
        <v>948511.08</v>
      </c>
      <c r="M1693" s="50">
        <v>887159.34</v>
      </c>
      <c r="N1693" s="50">
        <v>61351.74</v>
      </c>
      <c r="O1693" s="14">
        <v>2.1000000000000001E-2</v>
      </c>
      <c r="P1693" s="55">
        <f t="shared" si="80"/>
        <v>24898.415849999998</v>
      </c>
      <c r="Q1693" s="15">
        <f t="shared" si="81"/>
        <v>912057.75584999996</v>
      </c>
      <c r="R1693" s="15">
        <f t="shared" si="82"/>
        <v>36453.32415</v>
      </c>
      <c r="X1693" s="7"/>
    </row>
    <row r="1694" spans="1:24" ht="13.8" x14ac:dyDescent="0.3">
      <c r="A1694" s="46">
        <v>41623674</v>
      </c>
      <c r="B1694" s="47" t="s">
        <v>24</v>
      </c>
      <c r="C1694" s="47" t="s">
        <v>41</v>
      </c>
      <c r="D1694" s="47" t="s">
        <v>572</v>
      </c>
      <c r="E1694" s="47" t="s">
        <v>315</v>
      </c>
      <c r="F1694" s="47" t="s">
        <v>55</v>
      </c>
      <c r="G1694" s="47" t="s">
        <v>53</v>
      </c>
      <c r="H1694" s="46">
        <v>41623674</v>
      </c>
      <c r="I1694" s="48">
        <v>25750</v>
      </c>
      <c r="J1694" s="47" t="s">
        <v>638</v>
      </c>
      <c r="K1694" s="46">
        <v>7</v>
      </c>
      <c r="L1694" s="50">
        <v>313876.99</v>
      </c>
      <c r="M1694" s="50">
        <v>307150.46000000002</v>
      </c>
      <c r="N1694" s="50">
        <v>6726.53</v>
      </c>
      <c r="O1694" s="14">
        <v>2.1000000000000001E-2</v>
      </c>
      <c r="P1694" s="55">
        <f t="shared" si="80"/>
        <v>8239.2709875</v>
      </c>
      <c r="Q1694" s="15">
        <f t="shared" si="81"/>
        <v>315389.73098750005</v>
      </c>
      <c r="R1694" s="15">
        <f t="shared" si="82"/>
        <v>-1512.7409875000594</v>
      </c>
      <c r="X1694" s="7"/>
    </row>
    <row r="1695" spans="1:24" ht="13.8" x14ac:dyDescent="0.3">
      <c r="A1695" s="46">
        <v>43418382</v>
      </c>
      <c r="B1695" s="47" t="s">
        <v>24</v>
      </c>
      <c r="C1695" s="47" t="s">
        <v>41</v>
      </c>
      <c r="D1695" s="47" t="s">
        <v>572</v>
      </c>
      <c r="E1695" s="47" t="s">
        <v>315</v>
      </c>
      <c r="F1695" s="47" t="s">
        <v>55</v>
      </c>
      <c r="G1695" s="47" t="s">
        <v>53</v>
      </c>
      <c r="H1695" s="46">
        <v>43418382</v>
      </c>
      <c r="I1695" s="48">
        <v>38018</v>
      </c>
      <c r="J1695" s="47" t="s">
        <v>638</v>
      </c>
      <c r="K1695" s="46">
        <v>0</v>
      </c>
      <c r="L1695" s="50">
        <v>0</v>
      </c>
      <c r="M1695" s="50">
        <v>0</v>
      </c>
      <c r="N1695" s="50">
        <v>0</v>
      </c>
      <c r="O1695" s="14">
        <v>2.1000000000000001E-2</v>
      </c>
      <c r="P1695" s="55">
        <f t="shared" si="80"/>
        <v>0</v>
      </c>
      <c r="Q1695" s="15">
        <f t="shared" si="81"/>
        <v>0</v>
      </c>
      <c r="R1695" s="15">
        <f t="shared" si="82"/>
        <v>0</v>
      </c>
      <c r="X1695" s="7"/>
    </row>
    <row r="1696" spans="1:24" ht="13.8" x14ac:dyDescent="0.3">
      <c r="A1696" s="46">
        <v>44640096</v>
      </c>
      <c r="B1696" s="47" t="s">
        <v>24</v>
      </c>
      <c r="C1696" s="47" t="s">
        <v>41</v>
      </c>
      <c r="D1696" s="47" t="s">
        <v>572</v>
      </c>
      <c r="E1696" s="47" t="s">
        <v>315</v>
      </c>
      <c r="F1696" s="47" t="s">
        <v>55</v>
      </c>
      <c r="G1696" s="47" t="s">
        <v>53</v>
      </c>
      <c r="H1696" s="46">
        <v>44640096</v>
      </c>
      <c r="I1696" s="48">
        <v>38018</v>
      </c>
      <c r="J1696" s="47" t="s">
        <v>638</v>
      </c>
      <c r="K1696" s="46">
        <v>-1</v>
      </c>
      <c r="L1696" s="50">
        <v>-518593.15</v>
      </c>
      <c r="M1696" s="50">
        <v>0</v>
      </c>
      <c r="N1696" s="50">
        <v>-518593.15</v>
      </c>
      <c r="O1696" s="14">
        <v>2.1000000000000001E-2</v>
      </c>
      <c r="P1696" s="55">
        <f t="shared" si="80"/>
        <v>-13613.070187500001</v>
      </c>
      <c r="Q1696" s="15">
        <f t="shared" si="81"/>
        <v>-13613.070187500001</v>
      </c>
      <c r="R1696" s="15">
        <f t="shared" si="82"/>
        <v>-504980.07981250004</v>
      </c>
      <c r="X1696" s="7"/>
    </row>
    <row r="1697" spans="1:24" ht="13.8" x14ac:dyDescent="0.3">
      <c r="A1697" s="46">
        <v>50361367</v>
      </c>
      <c r="B1697" s="47" t="s">
        <v>24</v>
      </c>
      <c r="C1697" s="47" t="s">
        <v>41</v>
      </c>
      <c r="D1697" s="47" t="s">
        <v>572</v>
      </c>
      <c r="E1697" s="47" t="s">
        <v>315</v>
      </c>
      <c r="F1697" s="47" t="s">
        <v>55</v>
      </c>
      <c r="G1697" s="47" t="s">
        <v>53</v>
      </c>
      <c r="H1697" s="46">
        <v>50361367</v>
      </c>
      <c r="I1697" s="48">
        <v>38018</v>
      </c>
      <c r="J1697" s="47" t="s">
        <v>638</v>
      </c>
      <c r="K1697" s="46">
        <v>1</v>
      </c>
      <c r="L1697" s="50">
        <v>518593.15</v>
      </c>
      <c r="M1697" s="50">
        <v>0</v>
      </c>
      <c r="N1697" s="50">
        <v>518593.15</v>
      </c>
      <c r="O1697" s="14">
        <v>2.1000000000000001E-2</v>
      </c>
      <c r="P1697" s="55">
        <f t="shared" si="80"/>
        <v>13613.070187500001</v>
      </c>
      <c r="Q1697" s="15">
        <f t="shared" si="81"/>
        <v>13613.070187500001</v>
      </c>
      <c r="R1697" s="15">
        <f t="shared" si="82"/>
        <v>504980.07981250004</v>
      </c>
      <c r="X1697" s="7"/>
    </row>
    <row r="1698" spans="1:24" ht="13.8" x14ac:dyDescent="0.3">
      <c r="A1698" s="46">
        <v>59304412</v>
      </c>
      <c r="B1698" s="47" t="s">
        <v>24</v>
      </c>
      <c r="C1698" s="47" t="s">
        <v>41</v>
      </c>
      <c r="D1698" s="47" t="s">
        <v>572</v>
      </c>
      <c r="E1698" s="47" t="s">
        <v>315</v>
      </c>
      <c r="F1698" s="47" t="s">
        <v>55</v>
      </c>
      <c r="G1698" s="47" t="s">
        <v>53</v>
      </c>
      <c r="H1698" s="46">
        <v>59304412</v>
      </c>
      <c r="I1698" s="48">
        <v>38596</v>
      </c>
      <c r="J1698" s="47" t="s">
        <v>638</v>
      </c>
      <c r="K1698" s="46">
        <v>1</v>
      </c>
      <c r="L1698" s="50">
        <v>408029.37</v>
      </c>
      <c r="M1698" s="50">
        <v>90445.8</v>
      </c>
      <c r="N1698" s="50">
        <v>317583.57</v>
      </c>
      <c r="O1698" s="14">
        <v>2.1000000000000001E-2</v>
      </c>
      <c r="P1698" s="55">
        <f t="shared" si="80"/>
        <v>10710.770962500001</v>
      </c>
      <c r="Q1698" s="15">
        <f t="shared" si="81"/>
        <v>101156.5709625</v>
      </c>
      <c r="R1698" s="15">
        <f t="shared" si="82"/>
        <v>306872.79903749999</v>
      </c>
      <c r="X1698" s="7"/>
    </row>
    <row r="1699" spans="1:24" ht="13.8" x14ac:dyDescent="0.3">
      <c r="A1699" s="46">
        <v>60185212</v>
      </c>
      <c r="B1699" s="47" t="s">
        <v>24</v>
      </c>
      <c r="C1699" s="47" t="s">
        <v>41</v>
      </c>
      <c r="D1699" s="47" t="s">
        <v>572</v>
      </c>
      <c r="E1699" s="47" t="s">
        <v>315</v>
      </c>
      <c r="F1699" s="47" t="s">
        <v>55</v>
      </c>
      <c r="G1699" s="47" t="s">
        <v>53</v>
      </c>
      <c r="H1699" s="46">
        <v>60185212</v>
      </c>
      <c r="I1699" s="48">
        <v>38687</v>
      </c>
      <c r="J1699" s="47" t="s">
        <v>638</v>
      </c>
      <c r="K1699" s="46">
        <v>0</v>
      </c>
      <c r="L1699" s="50">
        <v>46947.81</v>
      </c>
      <c r="M1699" s="50">
        <v>10406.68</v>
      </c>
      <c r="N1699" s="50">
        <v>36541.129999999997</v>
      </c>
      <c r="O1699" s="14">
        <v>2.1000000000000001E-2</v>
      </c>
      <c r="P1699" s="55">
        <f t="shared" si="80"/>
        <v>1232.3800124999998</v>
      </c>
      <c r="Q1699" s="15">
        <f t="shared" si="81"/>
        <v>11639.0600125</v>
      </c>
      <c r="R1699" s="15">
        <f t="shared" si="82"/>
        <v>35308.749987499999</v>
      </c>
      <c r="X1699" s="7"/>
    </row>
    <row r="1700" spans="1:24" ht="13.8" x14ac:dyDescent="0.3">
      <c r="A1700" s="46">
        <v>90542855</v>
      </c>
      <c r="B1700" s="47" t="s">
        <v>24</v>
      </c>
      <c r="C1700" s="47" t="s">
        <v>41</v>
      </c>
      <c r="D1700" s="47" t="s">
        <v>572</v>
      </c>
      <c r="E1700" s="47" t="s">
        <v>315</v>
      </c>
      <c r="F1700" s="47" t="s">
        <v>55</v>
      </c>
      <c r="G1700" s="47" t="s">
        <v>53</v>
      </c>
      <c r="H1700" s="46">
        <v>90542855</v>
      </c>
      <c r="I1700" s="48">
        <v>39539</v>
      </c>
      <c r="J1700" s="47" t="s">
        <v>638</v>
      </c>
      <c r="K1700" s="46">
        <v>1</v>
      </c>
      <c r="L1700" s="50">
        <v>20529.45</v>
      </c>
      <c r="M1700" s="50">
        <v>3218.76</v>
      </c>
      <c r="N1700" s="50">
        <v>17310.689999999999</v>
      </c>
      <c r="O1700" s="14">
        <v>2.1000000000000001E-2</v>
      </c>
      <c r="P1700" s="55">
        <f t="shared" si="80"/>
        <v>538.89806250000004</v>
      </c>
      <c r="Q1700" s="15">
        <f t="shared" si="81"/>
        <v>3757.6580625000001</v>
      </c>
      <c r="R1700" s="15">
        <f t="shared" si="82"/>
        <v>16771.791937500002</v>
      </c>
      <c r="X1700" s="7"/>
    </row>
    <row r="1701" spans="1:24" ht="13.8" x14ac:dyDescent="0.3">
      <c r="A1701" s="46">
        <v>90543003</v>
      </c>
      <c r="B1701" s="47" t="s">
        <v>24</v>
      </c>
      <c r="C1701" s="47" t="s">
        <v>41</v>
      </c>
      <c r="D1701" s="47" t="s">
        <v>572</v>
      </c>
      <c r="E1701" s="47" t="s">
        <v>315</v>
      </c>
      <c r="F1701" s="47" t="s">
        <v>55</v>
      </c>
      <c r="G1701" s="47" t="s">
        <v>53</v>
      </c>
      <c r="H1701" s="46">
        <v>90543003</v>
      </c>
      <c r="I1701" s="48">
        <v>38718</v>
      </c>
      <c r="J1701" s="47" t="s">
        <v>638</v>
      </c>
      <c r="K1701" s="46">
        <v>1</v>
      </c>
      <c r="L1701" s="50">
        <v>400953.56</v>
      </c>
      <c r="M1701" s="50">
        <v>80206.38</v>
      </c>
      <c r="N1701" s="50">
        <v>320747.18</v>
      </c>
      <c r="O1701" s="14">
        <v>2.1000000000000001E-2</v>
      </c>
      <c r="P1701" s="55">
        <f t="shared" si="80"/>
        <v>10525.03095</v>
      </c>
      <c r="Q1701" s="15">
        <f t="shared" si="81"/>
        <v>90731.410950000005</v>
      </c>
      <c r="R1701" s="15">
        <f t="shared" si="82"/>
        <v>310222.14905000001</v>
      </c>
      <c r="X1701" s="7"/>
    </row>
    <row r="1702" spans="1:24" ht="13.8" x14ac:dyDescent="0.3">
      <c r="A1702" s="46">
        <v>94002622</v>
      </c>
      <c r="B1702" s="47" t="s">
        <v>24</v>
      </c>
      <c r="C1702" s="47" t="s">
        <v>41</v>
      </c>
      <c r="D1702" s="47" t="s">
        <v>572</v>
      </c>
      <c r="E1702" s="47" t="s">
        <v>315</v>
      </c>
      <c r="F1702" s="47" t="s">
        <v>55</v>
      </c>
      <c r="G1702" s="47" t="s">
        <v>53</v>
      </c>
      <c r="H1702" s="46">
        <v>94002622</v>
      </c>
      <c r="I1702" s="48">
        <v>39753</v>
      </c>
      <c r="J1702" s="47" t="s">
        <v>638</v>
      </c>
      <c r="K1702" s="46">
        <v>1</v>
      </c>
      <c r="L1702" s="50">
        <v>392929.67</v>
      </c>
      <c r="M1702" s="50">
        <v>61606.41</v>
      </c>
      <c r="N1702" s="50">
        <v>331323.26</v>
      </c>
      <c r="O1702" s="14">
        <v>2.1000000000000001E-2</v>
      </c>
      <c r="P1702" s="55">
        <f t="shared" si="80"/>
        <v>10314.4038375</v>
      </c>
      <c r="Q1702" s="15">
        <f t="shared" si="81"/>
        <v>71920.813837499998</v>
      </c>
      <c r="R1702" s="15">
        <f t="shared" si="82"/>
        <v>321008.85616249999</v>
      </c>
      <c r="X1702" s="7"/>
    </row>
    <row r="1703" spans="1:24" ht="13.8" x14ac:dyDescent="0.3">
      <c r="A1703" s="46">
        <v>95521727</v>
      </c>
      <c r="B1703" s="47" t="s">
        <v>24</v>
      </c>
      <c r="C1703" s="47" t="s">
        <v>41</v>
      </c>
      <c r="D1703" s="47" t="s">
        <v>572</v>
      </c>
      <c r="E1703" s="47" t="s">
        <v>315</v>
      </c>
      <c r="F1703" s="47" t="s">
        <v>55</v>
      </c>
      <c r="G1703" s="47" t="s">
        <v>53</v>
      </c>
      <c r="H1703" s="46">
        <v>95521727</v>
      </c>
      <c r="I1703" s="48">
        <v>39783</v>
      </c>
      <c r="J1703" s="47" t="s">
        <v>638</v>
      </c>
      <c r="K1703" s="46">
        <v>1</v>
      </c>
      <c r="L1703" s="50">
        <v>201983.72</v>
      </c>
      <c r="M1703" s="50">
        <v>31668.5</v>
      </c>
      <c r="N1703" s="50">
        <v>170315.22</v>
      </c>
      <c r="O1703" s="14">
        <v>2.1000000000000001E-2</v>
      </c>
      <c r="P1703" s="55">
        <f t="shared" si="80"/>
        <v>5302.0726500000001</v>
      </c>
      <c r="Q1703" s="15">
        <f t="shared" si="81"/>
        <v>36970.572650000002</v>
      </c>
      <c r="R1703" s="15">
        <f t="shared" si="82"/>
        <v>165013.14734999998</v>
      </c>
      <c r="X1703" s="7"/>
    </row>
    <row r="1704" spans="1:24" ht="13.8" x14ac:dyDescent="0.3">
      <c r="A1704" s="46">
        <v>95586575</v>
      </c>
      <c r="B1704" s="47" t="s">
        <v>24</v>
      </c>
      <c r="C1704" s="47" t="s">
        <v>41</v>
      </c>
      <c r="D1704" s="47" t="s">
        <v>572</v>
      </c>
      <c r="E1704" s="47" t="s">
        <v>315</v>
      </c>
      <c r="F1704" s="47" t="s">
        <v>55</v>
      </c>
      <c r="G1704" s="47" t="s">
        <v>53</v>
      </c>
      <c r="H1704" s="46">
        <v>95586575</v>
      </c>
      <c r="I1704" s="48">
        <v>39873</v>
      </c>
      <c r="J1704" s="47" t="s">
        <v>638</v>
      </c>
      <c r="K1704" s="46">
        <v>1</v>
      </c>
      <c r="L1704" s="50">
        <v>13960.63</v>
      </c>
      <c r="M1704" s="50">
        <v>1886.94</v>
      </c>
      <c r="N1704" s="50">
        <v>12073.69</v>
      </c>
      <c r="O1704" s="14">
        <v>2.1000000000000001E-2</v>
      </c>
      <c r="P1704" s="55">
        <f t="shared" si="80"/>
        <v>366.46653749999996</v>
      </c>
      <c r="Q1704" s="15">
        <f t="shared" si="81"/>
        <v>2253.4065375</v>
      </c>
      <c r="R1704" s="15">
        <f t="shared" si="82"/>
        <v>11707.223462499998</v>
      </c>
      <c r="X1704" s="7"/>
    </row>
    <row r="1705" spans="1:24" ht="13.8" x14ac:dyDescent="0.3">
      <c r="A1705" s="46">
        <v>53590</v>
      </c>
      <c r="B1705" s="47" t="s">
        <v>24</v>
      </c>
      <c r="C1705" s="47" t="s">
        <v>41</v>
      </c>
      <c r="D1705" s="47" t="s">
        <v>572</v>
      </c>
      <c r="E1705" s="47" t="s">
        <v>317</v>
      </c>
      <c r="F1705" s="47" t="s">
        <v>55</v>
      </c>
      <c r="G1705" s="47" t="s">
        <v>53</v>
      </c>
      <c r="H1705" s="46">
        <v>53590</v>
      </c>
      <c r="I1705" s="48">
        <v>25750</v>
      </c>
      <c r="J1705" s="47" t="s">
        <v>638</v>
      </c>
      <c r="K1705" s="46">
        <v>0</v>
      </c>
      <c r="L1705" s="50">
        <v>0</v>
      </c>
      <c r="M1705" s="50">
        <v>0</v>
      </c>
      <c r="N1705" s="50">
        <v>0</v>
      </c>
      <c r="O1705" s="14">
        <v>2.1000000000000001E-2</v>
      </c>
      <c r="P1705" s="55">
        <f t="shared" si="80"/>
        <v>0</v>
      </c>
      <c r="Q1705" s="15">
        <f t="shared" si="81"/>
        <v>0</v>
      </c>
      <c r="R1705" s="15">
        <f t="shared" si="82"/>
        <v>0</v>
      </c>
      <c r="X1705" s="7"/>
    </row>
    <row r="1706" spans="1:24" ht="13.8" x14ac:dyDescent="0.3">
      <c r="A1706" s="46">
        <v>53591</v>
      </c>
      <c r="B1706" s="47" t="s">
        <v>24</v>
      </c>
      <c r="C1706" s="47" t="s">
        <v>41</v>
      </c>
      <c r="D1706" s="47" t="s">
        <v>572</v>
      </c>
      <c r="E1706" s="47" t="s">
        <v>317</v>
      </c>
      <c r="F1706" s="47" t="s">
        <v>55</v>
      </c>
      <c r="G1706" s="47" t="s">
        <v>53</v>
      </c>
      <c r="H1706" s="46">
        <v>53591</v>
      </c>
      <c r="I1706" s="48">
        <v>26481</v>
      </c>
      <c r="J1706" s="47" t="s">
        <v>638</v>
      </c>
      <c r="K1706" s="46">
        <v>0</v>
      </c>
      <c r="L1706" s="50">
        <v>0</v>
      </c>
      <c r="M1706" s="50">
        <v>0</v>
      </c>
      <c r="N1706" s="50">
        <v>0</v>
      </c>
      <c r="O1706" s="14">
        <v>2.1000000000000001E-2</v>
      </c>
      <c r="P1706" s="55">
        <f t="shared" si="80"/>
        <v>0</v>
      </c>
      <c r="Q1706" s="15">
        <f t="shared" si="81"/>
        <v>0</v>
      </c>
      <c r="R1706" s="15">
        <f t="shared" si="82"/>
        <v>0</v>
      </c>
      <c r="X1706" s="7"/>
    </row>
    <row r="1707" spans="1:24" ht="13.8" x14ac:dyDescent="0.3">
      <c r="A1707" s="46">
        <v>94002623</v>
      </c>
      <c r="B1707" s="47" t="s">
        <v>24</v>
      </c>
      <c r="C1707" s="47" t="s">
        <v>41</v>
      </c>
      <c r="D1707" s="47" t="s">
        <v>572</v>
      </c>
      <c r="E1707" s="47" t="s">
        <v>317</v>
      </c>
      <c r="F1707" s="47" t="s">
        <v>55</v>
      </c>
      <c r="G1707" s="47" t="s">
        <v>53</v>
      </c>
      <c r="H1707" s="46">
        <v>94002623</v>
      </c>
      <c r="I1707" s="48">
        <v>39753</v>
      </c>
      <c r="J1707" s="47" t="s">
        <v>638</v>
      </c>
      <c r="K1707" s="46">
        <v>0</v>
      </c>
      <c r="L1707" s="50">
        <v>155469.54999999999</v>
      </c>
      <c r="M1707" s="50">
        <v>24375.66</v>
      </c>
      <c r="N1707" s="50">
        <v>131093.89000000001</v>
      </c>
      <c r="O1707" s="14">
        <v>2.1000000000000001E-2</v>
      </c>
      <c r="P1707" s="55">
        <f t="shared" si="80"/>
        <v>4081.0756874999997</v>
      </c>
      <c r="Q1707" s="15">
        <f t="shared" si="81"/>
        <v>28456.7356875</v>
      </c>
      <c r="R1707" s="15">
        <f t="shared" si="82"/>
        <v>127012.81431249999</v>
      </c>
      <c r="X1707" s="7"/>
    </row>
    <row r="1708" spans="1:24" ht="13.8" x14ac:dyDescent="0.3">
      <c r="A1708" s="46">
        <v>97411754</v>
      </c>
      <c r="B1708" s="47" t="s">
        <v>24</v>
      </c>
      <c r="C1708" s="47" t="s">
        <v>41</v>
      </c>
      <c r="D1708" s="47" t="s">
        <v>572</v>
      </c>
      <c r="E1708" s="47" t="s">
        <v>317</v>
      </c>
      <c r="F1708" s="47" t="s">
        <v>55</v>
      </c>
      <c r="G1708" s="47" t="s">
        <v>53</v>
      </c>
      <c r="H1708" s="46">
        <v>97411754</v>
      </c>
      <c r="I1708" s="48">
        <v>37073</v>
      </c>
      <c r="J1708" s="47" t="s">
        <v>638</v>
      </c>
      <c r="K1708" s="46">
        <v>1</v>
      </c>
      <c r="L1708" s="50">
        <v>452810.21</v>
      </c>
      <c r="M1708" s="50">
        <v>139541.75</v>
      </c>
      <c r="N1708" s="50">
        <v>313268.46000000002</v>
      </c>
      <c r="O1708" s="14">
        <v>2.1000000000000001E-2</v>
      </c>
      <c r="P1708" s="55">
        <f t="shared" si="80"/>
        <v>11886.268012500001</v>
      </c>
      <c r="Q1708" s="15">
        <f t="shared" si="81"/>
        <v>151428.01801249999</v>
      </c>
      <c r="R1708" s="15">
        <f t="shared" si="82"/>
        <v>301382.19198750006</v>
      </c>
      <c r="X1708" s="7"/>
    </row>
    <row r="1709" spans="1:24" ht="13.8" x14ac:dyDescent="0.3">
      <c r="A1709" s="46">
        <v>53606</v>
      </c>
      <c r="B1709" s="47" t="s">
        <v>24</v>
      </c>
      <c r="C1709" s="47" t="s">
        <v>41</v>
      </c>
      <c r="D1709" s="47" t="s">
        <v>572</v>
      </c>
      <c r="E1709" s="47" t="s">
        <v>318</v>
      </c>
      <c r="F1709" s="47" t="s">
        <v>55</v>
      </c>
      <c r="G1709" s="47" t="s">
        <v>53</v>
      </c>
      <c r="H1709" s="46">
        <v>53606</v>
      </c>
      <c r="I1709" s="48">
        <v>25750</v>
      </c>
      <c r="J1709" s="47" t="s">
        <v>638</v>
      </c>
      <c r="K1709" s="46">
        <v>0</v>
      </c>
      <c r="L1709" s="50">
        <v>0</v>
      </c>
      <c r="M1709" s="50">
        <v>0</v>
      </c>
      <c r="N1709" s="50">
        <v>0</v>
      </c>
      <c r="O1709" s="14">
        <v>2.1000000000000001E-2</v>
      </c>
      <c r="P1709" s="55">
        <f t="shared" si="80"/>
        <v>0</v>
      </c>
      <c r="Q1709" s="15">
        <f t="shared" si="81"/>
        <v>0</v>
      </c>
      <c r="R1709" s="15">
        <f t="shared" si="82"/>
        <v>0</v>
      </c>
      <c r="X1709" s="7"/>
    </row>
    <row r="1710" spans="1:24" ht="13.8" x14ac:dyDescent="0.3">
      <c r="A1710" s="46">
        <v>53607</v>
      </c>
      <c r="B1710" s="47" t="s">
        <v>24</v>
      </c>
      <c r="C1710" s="47" t="s">
        <v>41</v>
      </c>
      <c r="D1710" s="47" t="s">
        <v>572</v>
      </c>
      <c r="E1710" s="47" t="s">
        <v>318</v>
      </c>
      <c r="F1710" s="47" t="s">
        <v>55</v>
      </c>
      <c r="G1710" s="47" t="s">
        <v>53</v>
      </c>
      <c r="H1710" s="46">
        <v>53607</v>
      </c>
      <c r="I1710" s="48">
        <v>26481</v>
      </c>
      <c r="J1710" s="47" t="s">
        <v>638</v>
      </c>
      <c r="K1710" s="46">
        <v>0</v>
      </c>
      <c r="L1710" s="50">
        <v>0</v>
      </c>
      <c r="M1710" s="50">
        <v>0</v>
      </c>
      <c r="N1710" s="50">
        <v>0</v>
      </c>
      <c r="O1710" s="14">
        <v>2.1000000000000001E-2</v>
      </c>
      <c r="P1710" s="55">
        <f t="shared" si="80"/>
        <v>0</v>
      </c>
      <c r="Q1710" s="15">
        <f t="shared" si="81"/>
        <v>0</v>
      </c>
      <c r="R1710" s="15">
        <f t="shared" si="82"/>
        <v>0</v>
      </c>
      <c r="X1710" s="7"/>
    </row>
    <row r="1711" spans="1:24" ht="13.8" x14ac:dyDescent="0.3">
      <c r="A1711" s="46">
        <v>53608</v>
      </c>
      <c r="B1711" s="47" t="s">
        <v>24</v>
      </c>
      <c r="C1711" s="47" t="s">
        <v>41</v>
      </c>
      <c r="D1711" s="47" t="s">
        <v>572</v>
      </c>
      <c r="E1711" s="47" t="s">
        <v>318</v>
      </c>
      <c r="F1711" s="47" t="s">
        <v>55</v>
      </c>
      <c r="G1711" s="47" t="s">
        <v>53</v>
      </c>
      <c r="H1711" s="46">
        <v>53608</v>
      </c>
      <c r="I1711" s="48">
        <v>37073</v>
      </c>
      <c r="J1711" s="47" t="s">
        <v>638</v>
      </c>
      <c r="K1711" s="46">
        <v>1</v>
      </c>
      <c r="L1711" s="50">
        <v>56453.599999999999</v>
      </c>
      <c r="M1711" s="50">
        <v>17397.21</v>
      </c>
      <c r="N1711" s="50">
        <v>39056.39</v>
      </c>
      <c r="O1711" s="14">
        <v>2.1000000000000001E-2</v>
      </c>
      <c r="P1711" s="55">
        <f t="shared" si="80"/>
        <v>1481.9070000000002</v>
      </c>
      <c r="Q1711" s="15">
        <f t="shared" si="81"/>
        <v>18879.116999999998</v>
      </c>
      <c r="R1711" s="15">
        <f t="shared" si="82"/>
        <v>37574.483</v>
      </c>
      <c r="X1711" s="7"/>
    </row>
    <row r="1712" spans="1:24" ht="13.8" x14ac:dyDescent="0.3">
      <c r="A1712" s="46">
        <v>41623668</v>
      </c>
      <c r="B1712" s="47" t="s">
        <v>24</v>
      </c>
      <c r="C1712" s="47" t="s">
        <v>41</v>
      </c>
      <c r="D1712" s="47" t="s">
        <v>572</v>
      </c>
      <c r="E1712" s="47" t="s">
        <v>318</v>
      </c>
      <c r="F1712" s="47" t="s">
        <v>55</v>
      </c>
      <c r="G1712" s="47" t="s">
        <v>53</v>
      </c>
      <c r="H1712" s="46">
        <v>41623668</v>
      </c>
      <c r="I1712" s="48">
        <v>25750</v>
      </c>
      <c r="J1712" s="47" t="s">
        <v>638</v>
      </c>
      <c r="K1712" s="46">
        <v>10</v>
      </c>
      <c r="L1712" s="50">
        <v>112159.5</v>
      </c>
      <c r="M1712" s="50">
        <v>109755.87</v>
      </c>
      <c r="N1712" s="50">
        <v>2403.63</v>
      </c>
      <c r="O1712" s="14">
        <v>2.1000000000000001E-2</v>
      </c>
      <c r="P1712" s="55">
        <f t="shared" si="80"/>
        <v>2944.1868749999999</v>
      </c>
      <c r="Q1712" s="15">
        <f t="shared" si="81"/>
        <v>112700.05687499999</v>
      </c>
      <c r="R1712" s="15">
        <f t="shared" si="82"/>
        <v>-540.55687499999476</v>
      </c>
      <c r="X1712" s="7"/>
    </row>
    <row r="1713" spans="1:24" ht="13.8" x14ac:dyDescent="0.3">
      <c r="A1713" s="46">
        <v>41623677</v>
      </c>
      <c r="B1713" s="47" t="s">
        <v>24</v>
      </c>
      <c r="C1713" s="47" t="s">
        <v>41</v>
      </c>
      <c r="D1713" s="47" t="s">
        <v>572</v>
      </c>
      <c r="E1713" s="47" t="s">
        <v>318</v>
      </c>
      <c r="F1713" s="47" t="s">
        <v>55</v>
      </c>
      <c r="G1713" s="47" t="s">
        <v>53</v>
      </c>
      <c r="H1713" s="46">
        <v>41623677</v>
      </c>
      <c r="I1713" s="48">
        <v>26481</v>
      </c>
      <c r="J1713" s="47" t="s">
        <v>638</v>
      </c>
      <c r="K1713" s="46">
        <v>12</v>
      </c>
      <c r="L1713" s="50">
        <v>277540.08</v>
      </c>
      <c r="M1713" s="50">
        <v>259588.19</v>
      </c>
      <c r="N1713" s="50">
        <v>17951.89</v>
      </c>
      <c r="O1713" s="14">
        <v>2.1000000000000001E-2</v>
      </c>
      <c r="P1713" s="55">
        <f t="shared" si="80"/>
        <v>7285.4271000000008</v>
      </c>
      <c r="Q1713" s="15">
        <f t="shared" si="81"/>
        <v>266873.61710000003</v>
      </c>
      <c r="R1713" s="15">
        <f t="shared" si="82"/>
        <v>10666.462899999984</v>
      </c>
      <c r="X1713" s="7"/>
    </row>
    <row r="1714" spans="1:24" ht="13.8" x14ac:dyDescent="0.3">
      <c r="A1714" s="46">
        <v>94002624</v>
      </c>
      <c r="B1714" s="47" t="s">
        <v>24</v>
      </c>
      <c r="C1714" s="47" t="s">
        <v>41</v>
      </c>
      <c r="D1714" s="47" t="s">
        <v>572</v>
      </c>
      <c r="E1714" s="47" t="s">
        <v>318</v>
      </c>
      <c r="F1714" s="47" t="s">
        <v>55</v>
      </c>
      <c r="G1714" s="47" t="s">
        <v>53</v>
      </c>
      <c r="H1714" s="46">
        <v>94002624</v>
      </c>
      <c r="I1714" s="48">
        <v>39753</v>
      </c>
      <c r="J1714" s="47" t="s">
        <v>638</v>
      </c>
      <c r="K1714" s="46">
        <v>0</v>
      </c>
      <c r="L1714" s="50">
        <v>10540.31</v>
      </c>
      <c r="M1714" s="50">
        <v>1652.59</v>
      </c>
      <c r="N1714" s="50">
        <v>8887.7199999999993</v>
      </c>
      <c r="O1714" s="14">
        <v>2.1000000000000001E-2</v>
      </c>
      <c r="P1714" s="55">
        <f t="shared" si="80"/>
        <v>276.68313749999999</v>
      </c>
      <c r="Q1714" s="15">
        <f t="shared" si="81"/>
        <v>1929.2731374999998</v>
      </c>
      <c r="R1714" s="15">
        <f t="shared" si="82"/>
        <v>8611.0368624999992</v>
      </c>
      <c r="X1714" s="7"/>
    </row>
    <row r="1715" spans="1:24" ht="13.8" x14ac:dyDescent="0.3">
      <c r="A1715" s="46">
        <v>97411751</v>
      </c>
      <c r="B1715" s="47" t="s">
        <v>24</v>
      </c>
      <c r="C1715" s="47" t="s">
        <v>41</v>
      </c>
      <c r="D1715" s="47" t="s">
        <v>572</v>
      </c>
      <c r="E1715" s="47" t="s">
        <v>318</v>
      </c>
      <c r="F1715" s="47" t="s">
        <v>55</v>
      </c>
      <c r="G1715" s="47" t="s">
        <v>53</v>
      </c>
      <c r="H1715" s="46">
        <v>97411751</v>
      </c>
      <c r="I1715" s="48">
        <v>26115</v>
      </c>
      <c r="J1715" s="47" t="s">
        <v>638</v>
      </c>
      <c r="K1715" s="46">
        <v>1</v>
      </c>
      <c r="L1715" s="50">
        <v>28858.63</v>
      </c>
      <c r="M1715" s="50">
        <v>27616.080000000002</v>
      </c>
      <c r="N1715" s="50">
        <v>1242.55</v>
      </c>
      <c r="O1715" s="14">
        <v>2.1000000000000001E-2</v>
      </c>
      <c r="P1715" s="55">
        <f t="shared" si="80"/>
        <v>757.53903750000006</v>
      </c>
      <c r="Q1715" s="15">
        <f t="shared" si="81"/>
        <v>28373.619037500001</v>
      </c>
      <c r="R1715" s="15">
        <f t="shared" si="82"/>
        <v>485.01096250000046</v>
      </c>
      <c r="X1715" s="7"/>
    </row>
    <row r="1716" spans="1:24" ht="13.8" x14ac:dyDescent="0.3">
      <c r="A1716" s="46">
        <v>53529</v>
      </c>
      <c r="B1716" s="47" t="s">
        <v>24</v>
      </c>
      <c r="C1716" s="47" t="s">
        <v>41</v>
      </c>
      <c r="D1716" s="47" t="s">
        <v>572</v>
      </c>
      <c r="E1716" s="47" t="s">
        <v>314</v>
      </c>
      <c r="F1716" s="47" t="s">
        <v>55</v>
      </c>
      <c r="G1716" s="47" t="s">
        <v>53</v>
      </c>
      <c r="H1716" s="46">
        <v>53529</v>
      </c>
      <c r="I1716" s="48">
        <v>25750</v>
      </c>
      <c r="J1716" s="47" t="s">
        <v>638</v>
      </c>
      <c r="K1716" s="46">
        <v>11</v>
      </c>
      <c r="L1716" s="50">
        <v>658710.25</v>
      </c>
      <c r="M1716" s="50">
        <v>644593.79</v>
      </c>
      <c r="N1716" s="50">
        <v>14116.46</v>
      </c>
      <c r="O1716" s="14">
        <v>2.1000000000000001E-2</v>
      </c>
      <c r="P1716" s="55">
        <f t="shared" si="80"/>
        <v>17291.1440625</v>
      </c>
      <c r="Q1716" s="15">
        <f t="shared" si="81"/>
        <v>661884.93406250002</v>
      </c>
      <c r="R1716" s="15">
        <f t="shared" si="82"/>
        <v>-3174.6840625000186</v>
      </c>
      <c r="X1716" s="7"/>
    </row>
    <row r="1717" spans="1:24" ht="13.8" x14ac:dyDescent="0.3">
      <c r="A1717" s="46">
        <v>53530</v>
      </c>
      <c r="B1717" s="47" t="s">
        <v>24</v>
      </c>
      <c r="C1717" s="47" t="s">
        <v>41</v>
      </c>
      <c r="D1717" s="47" t="s">
        <v>572</v>
      </c>
      <c r="E1717" s="47" t="s">
        <v>314</v>
      </c>
      <c r="F1717" s="47" t="s">
        <v>55</v>
      </c>
      <c r="G1717" s="47" t="s">
        <v>53</v>
      </c>
      <c r="H1717" s="46">
        <v>53530</v>
      </c>
      <c r="I1717" s="48">
        <v>26481</v>
      </c>
      <c r="J1717" s="47" t="s">
        <v>638</v>
      </c>
      <c r="K1717" s="46">
        <v>12</v>
      </c>
      <c r="L1717" s="50">
        <v>1324400.79</v>
      </c>
      <c r="M1717" s="50">
        <v>1238735.7</v>
      </c>
      <c r="N1717" s="50">
        <v>85665.09</v>
      </c>
      <c r="O1717" s="14">
        <v>2.1000000000000001E-2</v>
      </c>
      <c r="P1717" s="55">
        <f t="shared" si="80"/>
        <v>34765.520737499995</v>
      </c>
      <c r="Q1717" s="15">
        <f t="shared" si="81"/>
        <v>1273501.2207374999</v>
      </c>
      <c r="R1717" s="15">
        <f t="shared" si="82"/>
        <v>50899.569262500154</v>
      </c>
      <c r="X1717" s="7"/>
    </row>
    <row r="1718" spans="1:24" ht="13.8" x14ac:dyDescent="0.3">
      <c r="A1718" s="46">
        <v>94002562</v>
      </c>
      <c r="B1718" s="47" t="s">
        <v>24</v>
      </c>
      <c r="C1718" s="47" t="s">
        <v>41</v>
      </c>
      <c r="D1718" s="47" t="s">
        <v>572</v>
      </c>
      <c r="E1718" s="47" t="s">
        <v>314</v>
      </c>
      <c r="F1718" s="47" t="s">
        <v>55</v>
      </c>
      <c r="G1718" s="47" t="s">
        <v>53</v>
      </c>
      <c r="H1718" s="46">
        <v>94002562</v>
      </c>
      <c r="I1718" s="48">
        <v>39753</v>
      </c>
      <c r="J1718" s="47" t="s">
        <v>638</v>
      </c>
      <c r="K1718" s="46">
        <v>0</v>
      </c>
      <c r="L1718" s="50">
        <v>28985.85</v>
      </c>
      <c r="M1718" s="50">
        <v>4544.62</v>
      </c>
      <c r="N1718" s="50">
        <v>24441.23</v>
      </c>
      <c r="O1718" s="14">
        <v>2.1000000000000001E-2</v>
      </c>
      <c r="P1718" s="55">
        <f t="shared" si="80"/>
        <v>760.87856249999993</v>
      </c>
      <c r="Q1718" s="15">
        <f t="shared" si="81"/>
        <v>5305.4985624999999</v>
      </c>
      <c r="R1718" s="15">
        <f t="shared" si="82"/>
        <v>23680.351437499998</v>
      </c>
      <c r="X1718" s="7"/>
    </row>
    <row r="1719" spans="1:24" ht="13.8" x14ac:dyDescent="0.3">
      <c r="A1719" s="46">
        <v>97411748</v>
      </c>
      <c r="B1719" s="47" t="s">
        <v>24</v>
      </c>
      <c r="C1719" s="47" t="s">
        <v>41</v>
      </c>
      <c r="D1719" s="47" t="s">
        <v>572</v>
      </c>
      <c r="E1719" s="47" t="s">
        <v>314</v>
      </c>
      <c r="F1719" s="47" t="s">
        <v>55</v>
      </c>
      <c r="G1719" s="47" t="s">
        <v>53</v>
      </c>
      <c r="H1719" s="46">
        <v>97411748</v>
      </c>
      <c r="I1719" s="48">
        <v>26115</v>
      </c>
      <c r="J1719" s="47" t="s">
        <v>638</v>
      </c>
      <c r="K1719" s="46">
        <v>1</v>
      </c>
      <c r="L1719" s="50">
        <v>86575.91</v>
      </c>
      <c r="M1719" s="50">
        <v>82848.27</v>
      </c>
      <c r="N1719" s="50">
        <v>3727.64</v>
      </c>
      <c r="O1719" s="14">
        <v>2.1000000000000001E-2</v>
      </c>
      <c r="P1719" s="55">
        <f t="shared" si="80"/>
        <v>2272.6176375</v>
      </c>
      <c r="Q1719" s="15">
        <f t="shared" si="81"/>
        <v>85120.887637500011</v>
      </c>
      <c r="R1719" s="15">
        <f t="shared" si="82"/>
        <v>1455.0223624999926</v>
      </c>
      <c r="X1719" s="7"/>
    </row>
    <row r="1720" spans="1:24" ht="13.8" x14ac:dyDescent="0.3">
      <c r="A1720" s="46">
        <v>818700</v>
      </c>
      <c r="B1720" s="47" t="s">
        <v>24</v>
      </c>
      <c r="C1720" s="47" t="s">
        <v>41</v>
      </c>
      <c r="D1720" s="47" t="s">
        <v>516</v>
      </c>
      <c r="E1720" s="47" t="s">
        <v>70</v>
      </c>
      <c r="F1720" s="47" t="s">
        <v>55</v>
      </c>
      <c r="G1720" s="47" t="s">
        <v>53</v>
      </c>
      <c r="H1720" s="46">
        <v>818700</v>
      </c>
      <c r="I1720" s="48">
        <v>31959</v>
      </c>
      <c r="J1720" s="47" t="s">
        <v>638</v>
      </c>
      <c r="K1720" s="46">
        <v>0</v>
      </c>
      <c r="L1720" s="50">
        <v>0</v>
      </c>
      <c r="M1720" s="50">
        <v>0</v>
      </c>
      <c r="N1720" s="50">
        <v>0</v>
      </c>
      <c r="O1720" s="14">
        <v>2.1000000000000001E-2</v>
      </c>
      <c r="P1720" s="55">
        <f t="shared" si="80"/>
        <v>0</v>
      </c>
      <c r="Q1720" s="15">
        <f t="shared" si="81"/>
        <v>0</v>
      </c>
      <c r="R1720" s="15">
        <f t="shared" si="82"/>
        <v>0</v>
      </c>
      <c r="X1720" s="7"/>
    </row>
    <row r="1721" spans="1:24" ht="13.8" x14ac:dyDescent="0.3">
      <c r="A1721" s="46">
        <v>818699</v>
      </c>
      <c r="B1721" s="47" t="s">
        <v>24</v>
      </c>
      <c r="C1721" s="47" t="s">
        <v>41</v>
      </c>
      <c r="D1721" s="47" t="s">
        <v>516</v>
      </c>
      <c r="E1721" s="47" t="s">
        <v>70</v>
      </c>
      <c r="F1721" s="47" t="s">
        <v>55</v>
      </c>
      <c r="G1721" s="47" t="s">
        <v>53</v>
      </c>
      <c r="H1721" s="46">
        <v>818699</v>
      </c>
      <c r="I1721" s="48">
        <v>31229</v>
      </c>
      <c r="J1721" s="47" t="s">
        <v>638</v>
      </c>
      <c r="K1721" s="46">
        <v>0</v>
      </c>
      <c r="L1721" s="50">
        <v>0</v>
      </c>
      <c r="M1721" s="50">
        <v>0</v>
      </c>
      <c r="N1721" s="50">
        <v>0</v>
      </c>
      <c r="O1721" s="14">
        <v>2.1000000000000001E-2</v>
      </c>
      <c r="P1721" s="55">
        <f t="shared" si="80"/>
        <v>0</v>
      </c>
      <c r="Q1721" s="15">
        <f t="shared" si="81"/>
        <v>0</v>
      </c>
      <c r="R1721" s="15">
        <f t="shared" si="82"/>
        <v>0</v>
      </c>
      <c r="X1721" s="7"/>
    </row>
    <row r="1722" spans="1:24" ht="13.8" x14ac:dyDescent="0.3">
      <c r="A1722" s="46">
        <v>818701</v>
      </c>
      <c r="B1722" s="47" t="s">
        <v>24</v>
      </c>
      <c r="C1722" s="47" t="s">
        <v>41</v>
      </c>
      <c r="D1722" s="47" t="s">
        <v>516</v>
      </c>
      <c r="E1722" s="47" t="s">
        <v>70</v>
      </c>
      <c r="F1722" s="47" t="s">
        <v>55</v>
      </c>
      <c r="G1722" s="47" t="s">
        <v>53</v>
      </c>
      <c r="H1722" s="46">
        <v>818701</v>
      </c>
      <c r="I1722" s="48">
        <v>37073</v>
      </c>
      <c r="J1722" s="47" t="s">
        <v>638</v>
      </c>
      <c r="K1722" s="46">
        <v>0</v>
      </c>
      <c r="L1722" s="50">
        <v>0</v>
      </c>
      <c r="M1722" s="50">
        <v>0</v>
      </c>
      <c r="N1722" s="50">
        <v>0</v>
      </c>
      <c r="O1722" s="14">
        <v>2.1000000000000001E-2</v>
      </c>
      <c r="P1722" s="55">
        <f t="shared" si="80"/>
        <v>0</v>
      </c>
      <c r="Q1722" s="15">
        <f t="shared" si="81"/>
        <v>0</v>
      </c>
      <c r="R1722" s="15">
        <f t="shared" si="82"/>
        <v>0</v>
      </c>
      <c r="X1722" s="7"/>
    </row>
    <row r="1723" spans="1:24" ht="13.8" x14ac:dyDescent="0.3">
      <c r="A1723" s="46">
        <v>84158000</v>
      </c>
      <c r="B1723" s="47" t="s">
        <v>24</v>
      </c>
      <c r="C1723" s="47" t="s">
        <v>41</v>
      </c>
      <c r="D1723" s="47" t="s">
        <v>516</v>
      </c>
      <c r="E1723" s="47" t="s">
        <v>70</v>
      </c>
      <c r="F1723" s="47" t="s">
        <v>55</v>
      </c>
      <c r="G1723" s="47" t="s">
        <v>53</v>
      </c>
      <c r="H1723" s="46">
        <v>84158000</v>
      </c>
      <c r="I1723" s="48">
        <v>39539</v>
      </c>
      <c r="J1723" s="47" t="s">
        <v>638</v>
      </c>
      <c r="K1723" s="46">
        <v>0</v>
      </c>
      <c r="L1723" s="50">
        <v>0</v>
      </c>
      <c r="M1723" s="50">
        <v>0</v>
      </c>
      <c r="N1723" s="50">
        <v>0</v>
      </c>
      <c r="O1723" s="14">
        <v>2.1000000000000001E-2</v>
      </c>
      <c r="P1723" s="55">
        <f t="shared" si="80"/>
        <v>0</v>
      </c>
      <c r="Q1723" s="15">
        <f t="shared" si="81"/>
        <v>0</v>
      </c>
      <c r="R1723" s="15">
        <f t="shared" si="82"/>
        <v>0</v>
      </c>
      <c r="X1723" s="7"/>
    </row>
    <row r="1724" spans="1:24" ht="13.8" x14ac:dyDescent="0.3">
      <c r="A1724" s="46">
        <v>35837221</v>
      </c>
      <c r="B1724" s="47" t="s">
        <v>24</v>
      </c>
      <c r="C1724" s="47" t="s">
        <v>41</v>
      </c>
      <c r="D1724" s="47" t="s">
        <v>516</v>
      </c>
      <c r="E1724" s="47" t="s">
        <v>70</v>
      </c>
      <c r="F1724" s="47" t="s">
        <v>55</v>
      </c>
      <c r="G1724" s="47" t="s">
        <v>53</v>
      </c>
      <c r="H1724" s="46">
        <v>35837221</v>
      </c>
      <c r="I1724" s="48">
        <v>37865</v>
      </c>
      <c r="J1724" s="47" t="s">
        <v>638</v>
      </c>
      <c r="K1724" s="46">
        <v>0</v>
      </c>
      <c r="L1724" s="50">
        <v>0</v>
      </c>
      <c r="M1724" s="50">
        <v>0</v>
      </c>
      <c r="N1724" s="50">
        <v>0</v>
      </c>
      <c r="O1724" s="14">
        <v>2.1000000000000001E-2</v>
      </c>
      <c r="P1724" s="55">
        <f t="shared" si="80"/>
        <v>0</v>
      </c>
      <c r="Q1724" s="15">
        <f t="shared" si="81"/>
        <v>0</v>
      </c>
      <c r="R1724" s="15">
        <f t="shared" si="82"/>
        <v>0</v>
      </c>
      <c r="X1724" s="7"/>
    </row>
    <row r="1725" spans="1:24" ht="13.8" x14ac:dyDescent="0.3">
      <c r="A1725" s="46">
        <v>35837230</v>
      </c>
      <c r="B1725" s="47" t="s">
        <v>24</v>
      </c>
      <c r="C1725" s="47" t="s">
        <v>41</v>
      </c>
      <c r="D1725" s="47" t="s">
        <v>516</v>
      </c>
      <c r="E1725" s="47" t="s">
        <v>70</v>
      </c>
      <c r="F1725" s="47" t="s">
        <v>55</v>
      </c>
      <c r="G1725" s="47" t="s">
        <v>53</v>
      </c>
      <c r="H1725" s="46">
        <v>35837230</v>
      </c>
      <c r="I1725" s="48">
        <v>37865</v>
      </c>
      <c r="J1725" s="47" t="s">
        <v>638</v>
      </c>
      <c r="K1725" s="46">
        <v>0</v>
      </c>
      <c r="L1725" s="50">
        <v>0</v>
      </c>
      <c r="M1725" s="50">
        <v>0</v>
      </c>
      <c r="N1725" s="50">
        <v>0</v>
      </c>
      <c r="O1725" s="14">
        <v>2.1000000000000001E-2</v>
      </c>
      <c r="P1725" s="55">
        <f t="shared" si="80"/>
        <v>0</v>
      </c>
      <c r="Q1725" s="15">
        <f t="shared" si="81"/>
        <v>0</v>
      </c>
      <c r="R1725" s="15">
        <f t="shared" si="82"/>
        <v>0</v>
      </c>
      <c r="X1725" s="7"/>
    </row>
    <row r="1726" spans="1:24" ht="13.8" x14ac:dyDescent="0.3">
      <c r="A1726" s="46">
        <v>35839361</v>
      </c>
      <c r="B1726" s="47" t="s">
        <v>24</v>
      </c>
      <c r="C1726" s="47" t="s">
        <v>41</v>
      </c>
      <c r="D1726" s="47" t="s">
        <v>516</v>
      </c>
      <c r="E1726" s="47" t="s">
        <v>70</v>
      </c>
      <c r="F1726" s="47" t="s">
        <v>55</v>
      </c>
      <c r="G1726" s="47" t="s">
        <v>53</v>
      </c>
      <c r="H1726" s="46">
        <v>35839361</v>
      </c>
      <c r="I1726" s="48">
        <v>37865</v>
      </c>
      <c r="J1726" s="47" t="s">
        <v>638</v>
      </c>
      <c r="K1726" s="46">
        <v>0</v>
      </c>
      <c r="L1726" s="50">
        <v>0</v>
      </c>
      <c r="M1726" s="50">
        <v>0</v>
      </c>
      <c r="N1726" s="50">
        <v>0</v>
      </c>
      <c r="O1726" s="14">
        <v>2.1000000000000001E-2</v>
      </c>
      <c r="P1726" s="55">
        <f t="shared" si="80"/>
        <v>0</v>
      </c>
      <c r="Q1726" s="15">
        <f t="shared" si="81"/>
        <v>0</v>
      </c>
      <c r="R1726" s="15">
        <f t="shared" si="82"/>
        <v>0</v>
      </c>
      <c r="X1726" s="7"/>
    </row>
    <row r="1727" spans="1:24" ht="13.8" x14ac:dyDescent="0.3">
      <c r="A1727" s="46">
        <v>38891385</v>
      </c>
      <c r="B1727" s="47" t="s">
        <v>24</v>
      </c>
      <c r="C1727" s="47" t="s">
        <v>41</v>
      </c>
      <c r="D1727" s="47" t="s">
        <v>516</v>
      </c>
      <c r="E1727" s="47" t="s">
        <v>70</v>
      </c>
      <c r="F1727" s="47" t="s">
        <v>55</v>
      </c>
      <c r="G1727" s="47" t="s">
        <v>53</v>
      </c>
      <c r="H1727" s="46">
        <v>38891385</v>
      </c>
      <c r="I1727" s="48">
        <v>37865</v>
      </c>
      <c r="J1727" s="47" t="s">
        <v>638</v>
      </c>
      <c r="K1727" s="46">
        <v>0</v>
      </c>
      <c r="L1727" s="50">
        <v>0</v>
      </c>
      <c r="M1727" s="50">
        <v>0</v>
      </c>
      <c r="N1727" s="50">
        <v>0</v>
      </c>
      <c r="O1727" s="14">
        <v>2.1000000000000001E-2</v>
      </c>
      <c r="P1727" s="55">
        <f t="shared" si="80"/>
        <v>0</v>
      </c>
      <c r="Q1727" s="15">
        <f t="shared" si="81"/>
        <v>0</v>
      </c>
      <c r="R1727" s="15">
        <f t="shared" si="82"/>
        <v>0</v>
      </c>
      <c r="X1727" s="7"/>
    </row>
    <row r="1728" spans="1:24" ht="13.8" x14ac:dyDescent="0.3">
      <c r="A1728" s="46">
        <v>41193367</v>
      </c>
      <c r="B1728" s="47" t="s">
        <v>24</v>
      </c>
      <c r="C1728" s="47" t="s">
        <v>41</v>
      </c>
      <c r="D1728" s="47" t="s">
        <v>516</v>
      </c>
      <c r="E1728" s="47" t="s">
        <v>70</v>
      </c>
      <c r="F1728" s="47" t="s">
        <v>55</v>
      </c>
      <c r="G1728" s="47" t="s">
        <v>53</v>
      </c>
      <c r="H1728" s="46">
        <v>41193367</v>
      </c>
      <c r="I1728" s="48">
        <v>38018</v>
      </c>
      <c r="J1728" s="47" t="s">
        <v>638</v>
      </c>
      <c r="K1728" s="46">
        <v>0</v>
      </c>
      <c r="L1728" s="50">
        <v>0</v>
      </c>
      <c r="M1728" s="50">
        <v>0</v>
      </c>
      <c r="N1728" s="50">
        <v>0</v>
      </c>
      <c r="O1728" s="14">
        <v>2.1000000000000001E-2</v>
      </c>
      <c r="P1728" s="55">
        <f t="shared" si="80"/>
        <v>0</v>
      </c>
      <c r="Q1728" s="15">
        <f t="shared" si="81"/>
        <v>0</v>
      </c>
      <c r="R1728" s="15">
        <f t="shared" si="82"/>
        <v>0</v>
      </c>
      <c r="X1728" s="7"/>
    </row>
    <row r="1729" spans="1:24" ht="13.8" x14ac:dyDescent="0.3">
      <c r="A1729" s="46">
        <v>58742614</v>
      </c>
      <c r="B1729" s="47" t="s">
        <v>24</v>
      </c>
      <c r="C1729" s="47" t="s">
        <v>41</v>
      </c>
      <c r="D1729" s="47" t="s">
        <v>516</v>
      </c>
      <c r="E1729" s="47" t="s">
        <v>70</v>
      </c>
      <c r="F1729" s="47" t="s">
        <v>55</v>
      </c>
      <c r="G1729" s="47" t="s">
        <v>53</v>
      </c>
      <c r="H1729" s="46">
        <v>58742614</v>
      </c>
      <c r="I1729" s="48">
        <v>38687</v>
      </c>
      <c r="J1729" s="47" t="s">
        <v>638</v>
      </c>
      <c r="K1729" s="46">
        <v>0</v>
      </c>
      <c r="L1729" s="50">
        <v>0</v>
      </c>
      <c r="M1729" s="50">
        <v>0</v>
      </c>
      <c r="N1729" s="50">
        <v>0</v>
      </c>
      <c r="O1729" s="14">
        <v>2.1000000000000001E-2</v>
      </c>
      <c r="P1729" s="55">
        <f t="shared" si="80"/>
        <v>0</v>
      </c>
      <c r="Q1729" s="15">
        <f t="shared" si="81"/>
        <v>0</v>
      </c>
      <c r="R1729" s="15">
        <f t="shared" si="82"/>
        <v>0</v>
      </c>
      <c r="X1729" s="7"/>
    </row>
    <row r="1730" spans="1:24" ht="13.8" x14ac:dyDescent="0.3">
      <c r="A1730" s="46">
        <v>59526041</v>
      </c>
      <c r="B1730" s="47" t="s">
        <v>24</v>
      </c>
      <c r="C1730" s="47" t="s">
        <v>41</v>
      </c>
      <c r="D1730" s="47" t="s">
        <v>516</v>
      </c>
      <c r="E1730" s="47" t="s">
        <v>70</v>
      </c>
      <c r="F1730" s="47" t="s">
        <v>55</v>
      </c>
      <c r="G1730" s="47" t="s">
        <v>53</v>
      </c>
      <c r="H1730" s="46">
        <v>59526041</v>
      </c>
      <c r="I1730" s="48">
        <v>38718</v>
      </c>
      <c r="J1730" s="47" t="s">
        <v>638</v>
      </c>
      <c r="K1730" s="46">
        <v>0</v>
      </c>
      <c r="L1730" s="50">
        <v>0</v>
      </c>
      <c r="M1730" s="50">
        <v>0</v>
      </c>
      <c r="N1730" s="50">
        <v>0</v>
      </c>
      <c r="O1730" s="14">
        <v>2.1000000000000001E-2</v>
      </c>
      <c r="P1730" s="55">
        <f t="shared" si="80"/>
        <v>0</v>
      </c>
      <c r="Q1730" s="15">
        <f t="shared" si="81"/>
        <v>0</v>
      </c>
      <c r="R1730" s="15">
        <f t="shared" si="82"/>
        <v>0</v>
      </c>
      <c r="X1730" s="7"/>
    </row>
    <row r="1731" spans="1:24" ht="13.8" x14ac:dyDescent="0.3">
      <c r="A1731" s="46">
        <v>88835013</v>
      </c>
      <c r="B1731" s="47" t="s">
        <v>24</v>
      </c>
      <c r="C1731" s="47" t="s">
        <v>41</v>
      </c>
      <c r="D1731" s="47" t="s">
        <v>516</v>
      </c>
      <c r="E1731" s="47" t="s">
        <v>70</v>
      </c>
      <c r="F1731" s="47" t="s">
        <v>55</v>
      </c>
      <c r="G1731" s="47" t="s">
        <v>53</v>
      </c>
      <c r="H1731" s="46">
        <v>88835013</v>
      </c>
      <c r="I1731" s="48">
        <v>39753</v>
      </c>
      <c r="J1731" s="47" t="s">
        <v>638</v>
      </c>
      <c r="K1731" s="46">
        <v>0</v>
      </c>
      <c r="L1731" s="50">
        <v>0</v>
      </c>
      <c r="M1731" s="50">
        <v>0</v>
      </c>
      <c r="N1731" s="50">
        <v>0</v>
      </c>
      <c r="O1731" s="14">
        <v>2.1000000000000001E-2</v>
      </c>
      <c r="P1731" s="55">
        <f t="shared" si="80"/>
        <v>0</v>
      </c>
      <c r="Q1731" s="15">
        <f t="shared" si="81"/>
        <v>0</v>
      </c>
      <c r="R1731" s="15">
        <f t="shared" si="82"/>
        <v>0</v>
      </c>
      <c r="X1731" s="7"/>
    </row>
    <row r="1732" spans="1:24" ht="13.8" x14ac:dyDescent="0.3">
      <c r="A1732" s="46">
        <v>89482026</v>
      </c>
      <c r="B1732" s="47" t="s">
        <v>24</v>
      </c>
      <c r="C1732" s="47" t="s">
        <v>41</v>
      </c>
      <c r="D1732" s="47" t="s">
        <v>516</v>
      </c>
      <c r="E1732" s="47" t="s">
        <v>70</v>
      </c>
      <c r="F1732" s="47" t="s">
        <v>55</v>
      </c>
      <c r="G1732" s="47" t="s">
        <v>53</v>
      </c>
      <c r="H1732" s="46">
        <v>89482026</v>
      </c>
      <c r="I1732" s="48">
        <v>39783</v>
      </c>
      <c r="J1732" s="47" t="s">
        <v>638</v>
      </c>
      <c r="K1732" s="46">
        <v>0</v>
      </c>
      <c r="L1732" s="50">
        <v>0</v>
      </c>
      <c r="M1732" s="50">
        <v>0</v>
      </c>
      <c r="N1732" s="50">
        <v>0</v>
      </c>
      <c r="O1732" s="14">
        <v>2.1000000000000001E-2</v>
      </c>
      <c r="P1732" s="55">
        <f t="shared" si="80"/>
        <v>0</v>
      </c>
      <c r="Q1732" s="15">
        <f t="shared" si="81"/>
        <v>0</v>
      </c>
      <c r="R1732" s="15">
        <f t="shared" si="82"/>
        <v>0</v>
      </c>
      <c r="X1732" s="7"/>
    </row>
    <row r="1733" spans="1:24" ht="13.8" x14ac:dyDescent="0.3">
      <c r="A1733" s="46">
        <v>90097521</v>
      </c>
      <c r="B1733" s="47" t="s">
        <v>24</v>
      </c>
      <c r="C1733" s="47" t="s">
        <v>41</v>
      </c>
      <c r="D1733" s="47" t="s">
        <v>516</v>
      </c>
      <c r="E1733" s="47" t="s">
        <v>70</v>
      </c>
      <c r="F1733" s="47" t="s">
        <v>55</v>
      </c>
      <c r="G1733" s="47" t="s">
        <v>53</v>
      </c>
      <c r="H1733" s="46">
        <v>90097521</v>
      </c>
      <c r="I1733" s="48">
        <v>39753</v>
      </c>
      <c r="J1733" s="47" t="s">
        <v>638</v>
      </c>
      <c r="K1733" s="46">
        <v>0</v>
      </c>
      <c r="L1733" s="50">
        <v>0</v>
      </c>
      <c r="M1733" s="50">
        <v>0</v>
      </c>
      <c r="N1733" s="50">
        <v>0</v>
      </c>
      <c r="O1733" s="14">
        <v>2.1000000000000001E-2</v>
      </c>
      <c r="P1733" s="55">
        <f t="shared" ref="P1733:P1796" si="83">L1733*(O1733/12)*15</f>
        <v>0</v>
      </c>
      <c r="Q1733" s="15">
        <f t="shared" si="81"/>
        <v>0</v>
      </c>
      <c r="R1733" s="15">
        <f t="shared" si="82"/>
        <v>0</v>
      </c>
      <c r="X1733" s="7"/>
    </row>
    <row r="1734" spans="1:24" ht="13.8" x14ac:dyDescent="0.3">
      <c r="A1734" s="46">
        <v>90650207</v>
      </c>
      <c r="B1734" s="47" t="s">
        <v>24</v>
      </c>
      <c r="C1734" s="47" t="s">
        <v>41</v>
      </c>
      <c r="D1734" s="47" t="s">
        <v>516</v>
      </c>
      <c r="E1734" s="47" t="s">
        <v>70</v>
      </c>
      <c r="F1734" s="47" t="s">
        <v>55</v>
      </c>
      <c r="G1734" s="47" t="s">
        <v>53</v>
      </c>
      <c r="H1734" s="46">
        <v>90650207</v>
      </c>
      <c r="I1734" s="48">
        <v>39783</v>
      </c>
      <c r="J1734" s="47" t="s">
        <v>638</v>
      </c>
      <c r="K1734" s="46">
        <v>0</v>
      </c>
      <c r="L1734" s="50">
        <v>0</v>
      </c>
      <c r="M1734" s="50">
        <v>0</v>
      </c>
      <c r="N1734" s="50">
        <v>0</v>
      </c>
      <c r="O1734" s="14">
        <v>2.1000000000000001E-2</v>
      </c>
      <c r="P1734" s="55">
        <f t="shared" si="83"/>
        <v>0</v>
      </c>
      <c r="Q1734" s="15">
        <f t="shared" si="81"/>
        <v>0</v>
      </c>
      <c r="R1734" s="15">
        <f t="shared" si="82"/>
        <v>0</v>
      </c>
      <c r="X1734" s="7"/>
    </row>
    <row r="1735" spans="1:24" ht="13.8" x14ac:dyDescent="0.3">
      <c r="A1735" s="46">
        <v>91246806</v>
      </c>
      <c r="B1735" s="47" t="s">
        <v>24</v>
      </c>
      <c r="C1735" s="47" t="s">
        <v>41</v>
      </c>
      <c r="D1735" s="47" t="s">
        <v>516</v>
      </c>
      <c r="E1735" s="47" t="s">
        <v>70</v>
      </c>
      <c r="F1735" s="47" t="s">
        <v>55</v>
      </c>
      <c r="G1735" s="47" t="s">
        <v>53</v>
      </c>
      <c r="H1735" s="46">
        <v>91246806</v>
      </c>
      <c r="I1735" s="48">
        <v>39873</v>
      </c>
      <c r="J1735" s="47" t="s">
        <v>638</v>
      </c>
      <c r="K1735" s="46">
        <v>0</v>
      </c>
      <c r="L1735" s="50">
        <v>0</v>
      </c>
      <c r="M1735" s="50">
        <v>0</v>
      </c>
      <c r="N1735" s="50">
        <v>0</v>
      </c>
      <c r="O1735" s="14">
        <v>2.1000000000000001E-2</v>
      </c>
      <c r="P1735" s="55">
        <f t="shared" si="83"/>
        <v>0</v>
      </c>
      <c r="Q1735" s="15">
        <f t="shared" si="81"/>
        <v>0</v>
      </c>
      <c r="R1735" s="15">
        <f t="shared" si="82"/>
        <v>0</v>
      </c>
      <c r="X1735" s="7"/>
    </row>
    <row r="1736" spans="1:24" ht="13.8" x14ac:dyDescent="0.3">
      <c r="A1736" s="46">
        <v>91252415</v>
      </c>
      <c r="B1736" s="47" t="s">
        <v>24</v>
      </c>
      <c r="C1736" s="47" t="s">
        <v>41</v>
      </c>
      <c r="D1736" s="47" t="s">
        <v>516</v>
      </c>
      <c r="E1736" s="47" t="s">
        <v>70</v>
      </c>
      <c r="F1736" s="47" t="s">
        <v>55</v>
      </c>
      <c r="G1736" s="47" t="s">
        <v>53</v>
      </c>
      <c r="H1736" s="46">
        <v>91252415</v>
      </c>
      <c r="I1736" s="48">
        <v>39753</v>
      </c>
      <c r="J1736" s="47" t="s">
        <v>638</v>
      </c>
      <c r="K1736" s="46">
        <v>0</v>
      </c>
      <c r="L1736" s="50">
        <v>0</v>
      </c>
      <c r="M1736" s="50">
        <v>0</v>
      </c>
      <c r="N1736" s="50">
        <v>0</v>
      </c>
      <c r="O1736" s="14">
        <v>2.1000000000000001E-2</v>
      </c>
      <c r="P1736" s="55">
        <f t="shared" si="83"/>
        <v>0</v>
      </c>
      <c r="Q1736" s="15">
        <f t="shared" si="81"/>
        <v>0</v>
      </c>
      <c r="R1736" s="15">
        <f t="shared" si="82"/>
        <v>0</v>
      </c>
      <c r="X1736" s="7"/>
    </row>
    <row r="1737" spans="1:24" ht="13.8" x14ac:dyDescent="0.3">
      <c r="A1737" s="46">
        <v>91289968</v>
      </c>
      <c r="B1737" s="47" t="s">
        <v>24</v>
      </c>
      <c r="C1737" s="47" t="s">
        <v>41</v>
      </c>
      <c r="D1737" s="47" t="s">
        <v>516</v>
      </c>
      <c r="E1737" s="47" t="s">
        <v>70</v>
      </c>
      <c r="F1737" s="47" t="s">
        <v>55</v>
      </c>
      <c r="G1737" s="47" t="s">
        <v>53</v>
      </c>
      <c r="H1737" s="46">
        <v>91289968</v>
      </c>
      <c r="I1737" s="48">
        <v>39783</v>
      </c>
      <c r="J1737" s="47" t="s">
        <v>638</v>
      </c>
      <c r="K1737" s="46">
        <v>0</v>
      </c>
      <c r="L1737" s="50">
        <v>0</v>
      </c>
      <c r="M1737" s="50">
        <v>0</v>
      </c>
      <c r="N1737" s="50">
        <v>0</v>
      </c>
      <c r="O1737" s="14">
        <v>2.1000000000000001E-2</v>
      </c>
      <c r="P1737" s="55">
        <f t="shared" si="83"/>
        <v>0</v>
      </c>
      <c r="Q1737" s="15">
        <f t="shared" si="81"/>
        <v>0</v>
      </c>
      <c r="R1737" s="15">
        <f t="shared" si="82"/>
        <v>0</v>
      </c>
      <c r="X1737" s="7"/>
    </row>
    <row r="1738" spans="1:24" ht="13.8" x14ac:dyDescent="0.3">
      <c r="A1738" s="46">
        <v>92884688</v>
      </c>
      <c r="B1738" s="47" t="s">
        <v>24</v>
      </c>
      <c r="C1738" s="47" t="s">
        <v>41</v>
      </c>
      <c r="D1738" s="47" t="s">
        <v>516</v>
      </c>
      <c r="E1738" s="47" t="s">
        <v>70</v>
      </c>
      <c r="F1738" s="47" t="s">
        <v>55</v>
      </c>
      <c r="G1738" s="47" t="s">
        <v>53</v>
      </c>
      <c r="H1738" s="46">
        <v>92884688</v>
      </c>
      <c r="I1738" s="48">
        <v>39965</v>
      </c>
      <c r="J1738" s="47" t="s">
        <v>638</v>
      </c>
      <c r="K1738" s="46">
        <v>0</v>
      </c>
      <c r="L1738" s="50">
        <v>0</v>
      </c>
      <c r="M1738" s="50">
        <v>0</v>
      </c>
      <c r="N1738" s="50">
        <v>0</v>
      </c>
      <c r="O1738" s="14">
        <v>2.1000000000000001E-2</v>
      </c>
      <c r="P1738" s="55">
        <f t="shared" si="83"/>
        <v>0</v>
      </c>
      <c r="Q1738" s="15">
        <f t="shared" si="81"/>
        <v>0</v>
      </c>
      <c r="R1738" s="15">
        <f t="shared" si="82"/>
        <v>0</v>
      </c>
      <c r="X1738" s="7"/>
    </row>
    <row r="1739" spans="1:24" ht="13.8" x14ac:dyDescent="0.3">
      <c r="A1739" s="46">
        <v>53450</v>
      </c>
      <c r="B1739" s="47" t="s">
        <v>24</v>
      </c>
      <c r="C1739" s="47" t="s">
        <v>41</v>
      </c>
      <c r="D1739" s="47" t="s">
        <v>517</v>
      </c>
      <c r="E1739" s="47" t="s">
        <v>22</v>
      </c>
      <c r="F1739" s="47" t="s">
        <v>55</v>
      </c>
      <c r="G1739" s="47" t="s">
        <v>53</v>
      </c>
      <c r="H1739" s="46">
        <v>53450</v>
      </c>
      <c r="I1739" s="48">
        <v>25750</v>
      </c>
      <c r="J1739" s="47" t="s">
        <v>638</v>
      </c>
      <c r="K1739" s="46">
        <v>0</v>
      </c>
      <c r="L1739" s="50">
        <v>0</v>
      </c>
      <c r="M1739" s="50">
        <v>0</v>
      </c>
      <c r="N1739" s="50">
        <v>0</v>
      </c>
      <c r="O1739" s="14">
        <v>2.1000000000000001E-2</v>
      </c>
      <c r="P1739" s="55">
        <f t="shared" si="83"/>
        <v>0</v>
      </c>
      <c r="Q1739" s="15">
        <f t="shared" si="81"/>
        <v>0</v>
      </c>
      <c r="R1739" s="15">
        <f t="shared" si="82"/>
        <v>0</v>
      </c>
      <c r="X1739" s="7"/>
    </row>
    <row r="1740" spans="1:24" ht="13.8" x14ac:dyDescent="0.3">
      <c r="A1740" s="46">
        <v>53451</v>
      </c>
      <c r="B1740" s="47" t="s">
        <v>24</v>
      </c>
      <c r="C1740" s="47" t="s">
        <v>41</v>
      </c>
      <c r="D1740" s="47" t="s">
        <v>517</v>
      </c>
      <c r="E1740" s="47" t="s">
        <v>22</v>
      </c>
      <c r="F1740" s="47" t="s">
        <v>55</v>
      </c>
      <c r="G1740" s="47" t="s">
        <v>53</v>
      </c>
      <c r="H1740" s="46">
        <v>53451</v>
      </c>
      <c r="I1740" s="48">
        <v>26481</v>
      </c>
      <c r="J1740" s="47" t="s">
        <v>638</v>
      </c>
      <c r="K1740" s="46">
        <v>0</v>
      </c>
      <c r="L1740" s="50">
        <v>0</v>
      </c>
      <c r="M1740" s="50">
        <v>0</v>
      </c>
      <c r="N1740" s="50">
        <v>0</v>
      </c>
      <c r="O1740" s="14">
        <v>2.1000000000000001E-2</v>
      </c>
      <c r="P1740" s="55">
        <f t="shared" si="83"/>
        <v>0</v>
      </c>
      <c r="Q1740" s="15">
        <f t="shared" si="81"/>
        <v>0</v>
      </c>
      <c r="R1740" s="15">
        <f t="shared" si="82"/>
        <v>0</v>
      </c>
      <c r="X1740" s="7"/>
    </row>
    <row r="1741" spans="1:24" ht="13.8" x14ac:dyDescent="0.3">
      <c r="A1741" s="46">
        <v>53452</v>
      </c>
      <c r="B1741" s="47" t="s">
        <v>24</v>
      </c>
      <c r="C1741" s="47" t="s">
        <v>41</v>
      </c>
      <c r="D1741" s="47" t="s">
        <v>517</v>
      </c>
      <c r="E1741" s="47" t="s">
        <v>22</v>
      </c>
      <c r="F1741" s="47" t="s">
        <v>55</v>
      </c>
      <c r="G1741" s="47" t="s">
        <v>53</v>
      </c>
      <c r="H1741" s="46">
        <v>53452</v>
      </c>
      <c r="I1741" s="48">
        <v>27211</v>
      </c>
      <c r="J1741" s="47" t="s">
        <v>638</v>
      </c>
      <c r="K1741" s="46">
        <v>0</v>
      </c>
      <c r="L1741" s="50">
        <v>0</v>
      </c>
      <c r="M1741" s="50">
        <v>0</v>
      </c>
      <c r="N1741" s="50">
        <v>0</v>
      </c>
      <c r="O1741" s="14">
        <v>2.1000000000000001E-2</v>
      </c>
      <c r="P1741" s="55">
        <f t="shared" si="83"/>
        <v>0</v>
      </c>
      <c r="Q1741" s="15">
        <f t="shared" si="81"/>
        <v>0</v>
      </c>
      <c r="R1741" s="15">
        <f t="shared" si="82"/>
        <v>0</v>
      </c>
      <c r="X1741" s="7"/>
    </row>
    <row r="1742" spans="1:24" ht="13.8" x14ac:dyDescent="0.3">
      <c r="A1742" s="46">
        <v>53453</v>
      </c>
      <c r="B1742" s="47" t="s">
        <v>24</v>
      </c>
      <c r="C1742" s="47" t="s">
        <v>41</v>
      </c>
      <c r="D1742" s="47" t="s">
        <v>517</v>
      </c>
      <c r="E1742" s="47" t="s">
        <v>22</v>
      </c>
      <c r="F1742" s="47" t="s">
        <v>55</v>
      </c>
      <c r="G1742" s="47" t="s">
        <v>53</v>
      </c>
      <c r="H1742" s="46">
        <v>53453</v>
      </c>
      <c r="I1742" s="48">
        <v>30498</v>
      </c>
      <c r="J1742" s="47" t="s">
        <v>638</v>
      </c>
      <c r="K1742" s="46">
        <v>0</v>
      </c>
      <c r="L1742" s="50">
        <v>0</v>
      </c>
      <c r="M1742" s="50">
        <v>0</v>
      </c>
      <c r="N1742" s="50">
        <v>0</v>
      </c>
      <c r="O1742" s="14">
        <v>2.1000000000000001E-2</v>
      </c>
      <c r="P1742" s="55">
        <f t="shared" si="83"/>
        <v>0</v>
      </c>
      <c r="Q1742" s="15">
        <f t="shared" si="81"/>
        <v>0</v>
      </c>
      <c r="R1742" s="15">
        <f t="shared" si="82"/>
        <v>0</v>
      </c>
      <c r="X1742" s="7"/>
    </row>
    <row r="1743" spans="1:24" ht="13.8" x14ac:dyDescent="0.3">
      <c r="A1743" s="46">
        <v>53454</v>
      </c>
      <c r="B1743" s="47" t="s">
        <v>24</v>
      </c>
      <c r="C1743" s="47" t="s">
        <v>41</v>
      </c>
      <c r="D1743" s="47" t="s">
        <v>517</v>
      </c>
      <c r="E1743" s="47" t="s">
        <v>22</v>
      </c>
      <c r="F1743" s="47" t="s">
        <v>55</v>
      </c>
      <c r="G1743" s="47" t="s">
        <v>53</v>
      </c>
      <c r="H1743" s="46">
        <v>53454</v>
      </c>
      <c r="I1743" s="48">
        <v>31229</v>
      </c>
      <c r="J1743" s="47" t="s">
        <v>638</v>
      </c>
      <c r="K1743" s="46">
        <v>0</v>
      </c>
      <c r="L1743" s="50">
        <v>0</v>
      </c>
      <c r="M1743" s="50">
        <v>0</v>
      </c>
      <c r="N1743" s="50">
        <v>0</v>
      </c>
      <c r="O1743" s="14">
        <v>2.1000000000000001E-2</v>
      </c>
      <c r="P1743" s="55">
        <f t="shared" si="83"/>
        <v>0</v>
      </c>
      <c r="Q1743" s="15">
        <f t="shared" si="81"/>
        <v>0</v>
      </c>
      <c r="R1743" s="15">
        <f t="shared" si="82"/>
        <v>0</v>
      </c>
      <c r="X1743" s="7"/>
    </row>
    <row r="1744" spans="1:24" ht="13.8" x14ac:dyDescent="0.3">
      <c r="A1744" s="46">
        <v>53455</v>
      </c>
      <c r="B1744" s="47" t="s">
        <v>24</v>
      </c>
      <c r="C1744" s="47" t="s">
        <v>41</v>
      </c>
      <c r="D1744" s="47" t="s">
        <v>517</v>
      </c>
      <c r="E1744" s="47" t="s">
        <v>22</v>
      </c>
      <c r="F1744" s="47" t="s">
        <v>55</v>
      </c>
      <c r="G1744" s="47" t="s">
        <v>53</v>
      </c>
      <c r="H1744" s="46">
        <v>53455</v>
      </c>
      <c r="I1744" s="48">
        <v>31959</v>
      </c>
      <c r="J1744" s="47" t="s">
        <v>638</v>
      </c>
      <c r="K1744" s="46">
        <v>0</v>
      </c>
      <c r="L1744" s="50">
        <v>0</v>
      </c>
      <c r="M1744" s="50">
        <v>0</v>
      </c>
      <c r="N1744" s="50">
        <v>0</v>
      </c>
      <c r="O1744" s="14">
        <v>2.1000000000000001E-2</v>
      </c>
      <c r="P1744" s="55">
        <f t="shared" si="83"/>
        <v>0</v>
      </c>
      <c r="Q1744" s="15">
        <f t="shared" si="81"/>
        <v>0</v>
      </c>
      <c r="R1744" s="15">
        <f t="shared" si="82"/>
        <v>0</v>
      </c>
      <c r="X1744" s="7"/>
    </row>
    <row r="1745" spans="1:24" ht="13.8" x14ac:dyDescent="0.3">
      <c r="A1745" s="46">
        <v>53456</v>
      </c>
      <c r="B1745" s="47" t="s">
        <v>24</v>
      </c>
      <c r="C1745" s="47" t="s">
        <v>41</v>
      </c>
      <c r="D1745" s="47" t="s">
        <v>517</v>
      </c>
      <c r="E1745" s="47" t="s">
        <v>22</v>
      </c>
      <c r="F1745" s="47" t="s">
        <v>55</v>
      </c>
      <c r="G1745" s="47" t="s">
        <v>53</v>
      </c>
      <c r="H1745" s="46">
        <v>53456</v>
      </c>
      <c r="I1745" s="48">
        <v>37073</v>
      </c>
      <c r="J1745" s="47" t="s">
        <v>638</v>
      </c>
      <c r="K1745" s="46">
        <v>0</v>
      </c>
      <c r="L1745" s="50">
        <v>0</v>
      </c>
      <c r="M1745" s="50">
        <v>0</v>
      </c>
      <c r="N1745" s="50">
        <v>0</v>
      </c>
      <c r="O1745" s="14">
        <v>2.1000000000000001E-2</v>
      </c>
      <c r="P1745" s="55">
        <f t="shared" si="83"/>
        <v>0</v>
      </c>
      <c r="Q1745" s="15">
        <f t="shared" si="81"/>
        <v>0</v>
      </c>
      <c r="R1745" s="15">
        <f t="shared" si="82"/>
        <v>0</v>
      </c>
      <c r="X1745" s="7"/>
    </row>
    <row r="1746" spans="1:24" ht="13.8" x14ac:dyDescent="0.3">
      <c r="A1746" s="46">
        <v>53509</v>
      </c>
      <c r="B1746" s="47" t="s">
        <v>24</v>
      </c>
      <c r="C1746" s="47" t="s">
        <v>41</v>
      </c>
      <c r="D1746" s="47" t="s">
        <v>573</v>
      </c>
      <c r="E1746" s="47" t="s">
        <v>313</v>
      </c>
      <c r="F1746" s="47" t="s">
        <v>55</v>
      </c>
      <c r="G1746" s="47" t="s">
        <v>53</v>
      </c>
      <c r="H1746" s="46">
        <v>53509</v>
      </c>
      <c r="I1746" s="48">
        <v>25750</v>
      </c>
      <c r="J1746" s="47" t="s">
        <v>638</v>
      </c>
      <c r="K1746" s="46">
        <v>12</v>
      </c>
      <c r="L1746" s="50">
        <v>79685.61</v>
      </c>
      <c r="M1746" s="50">
        <v>77977.91</v>
      </c>
      <c r="N1746" s="50">
        <v>1707.7</v>
      </c>
      <c r="O1746" s="14">
        <v>2.1000000000000001E-2</v>
      </c>
      <c r="P1746" s="55">
        <f t="shared" si="83"/>
        <v>2091.7472625</v>
      </c>
      <c r="Q1746" s="15">
        <f t="shared" si="81"/>
        <v>80069.657262499997</v>
      </c>
      <c r="R1746" s="15">
        <f t="shared" si="82"/>
        <v>-384.04726249999658</v>
      </c>
      <c r="X1746" s="7"/>
    </row>
    <row r="1747" spans="1:24" ht="13.8" x14ac:dyDescent="0.3">
      <c r="A1747" s="46">
        <v>53510</v>
      </c>
      <c r="B1747" s="47" t="s">
        <v>24</v>
      </c>
      <c r="C1747" s="47" t="s">
        <v>41</v>
      </c>
      <c r="D1747" s="47" t="s">
        <v>573</v>
      </c>
      <c r="E1747" s="47" t="s">
        <v>313</v>
      </c>
      <c r="F1747" s="47" t="s">
        <v>55</v>
      </c>
      <c r="G1747" s="47" t="s">
        <v>53</v>
      </c>
      <c r="H1747" s="46">
        <v>53510</v>
      </c>
      <c r="I1747" s="48">
        <v>26481</v>
      </c>
      <c r="J1747" s="47" t="s">
        <v>638</v>
      </c>
      <c r="K1747" s="46">
        <v>12</v>
      </c>
      <c r="L1747" s="50">
        <v>91894.46</v>
      </c>
      <c r="M1747" s="50">
        <v>85950.53</v>
      </c>
      <c r="N1747" s="50">
        <v>5943.93</v>
      </c>
      <c r="O1747" s="14">
        <v>2.1000000000000001E-2</v>
      </c>
      <c r="P1747" s="55">
        <f t="shared" si="83"/>
        <v>2412.2295750000003</v>
      </c>
      <c r="Q1747" s="15">
        <f t="shared" si="81"/>
        <v>88362.759575000004</v>
      </c>
      <c r="R1747" s="15">
        <f t="shared" si="82"/>
        <v>3531.7004250000027</v>
      </c>
      <c r="X1747" s="7"/>
    </row>
    <row r="1748" spans="1:24" ht="13.8" x14ac:dyDescent="0.3">
      <c r="A1748" s="46">
        <v>53500</v>
      </c>
      <c r="B1748" s="47" t="s">
        <v>24</v>
      </c>
      <c r="C1748" s="47" t="s">
        <v>41</v>
      </c>
      <c r="D1748" s="47" t="s">
        <v>573</v>
      </c>
      <c r="E1748" s="47" t="s">
        <v>56</v>
      </c>
      <c r="F1748" s="47" t="s">
        <v>55</v>
      </c>
      <c r="G1748" s="47" t="s">
        <v>53</v>
      </c>
      <c r="H1748" s="46">
        <v>53500</v>
      </c>
      <c r="I1748" s="48">
        <v>26481</v>
      </c>
      <c r="J1748" s="47" t="s">
        <v>638</v>
      </c>
      <c r="K1748" s="46">
        <v>12</v>
      </c>
      <c r="L1748" s="50">
        <v>367577.82</v>
      </c>
      <c r="M1748" s="50">
        <v>343802.1</v>
      </c>
      <c r="N1748" s="50">
        <v>23775.72</v>
      </c>
      <c r="O1748" s="14">
        <v>2.1000000000000001E-2</v>
      </c>
      <c r="P1748" s="55">
        <f t="shared" si="83"/>
        <v>9648.9177750000017</v>
      </c>
      <c r="Q1748" s="15">
        <f t="shared" si="81"/>
        <v>353451.01777499996</v>
      </c>
      <c r="R1748" s="15">
        <f t="shared" si="82"/>
        <v>14126.80222500005</v>
      </c>
      <c r="X1748" s="7"/>
    </row>
    <row r="1749" spans="1:24" ht="13.8" x14ac:dyDescent="0.3">
      <c r="A1749" s="46">
        <v>53499</v>
      </c>
      <c r="B1749" s="47" t="s">
        <v>24</v>
      </c>
      <c r="C1749" s="47" t="s">
        <v>41</v>
      </c>
      <c r="D1749" s="47" t="s">
        <v>573</v>
      </c>
      <c r="E1749" s="47" t="s">
        <v>56</v>
      </c>
      <c r="F1749" s="47" t="s">
        <v>55</v>
      </c>
      <c r="G1749" s="47" t="s">
        <v>53</v>
      </c>
      <c r="H1749" s="46">
        <v>53499</v>
      </c>
      <c r="I1749" s="48">
        <v>25750</v>
      </c>
      <c r="J1749" s="47" t="s">
        <v>638</v>
      </c>
      <c r="K1749" s="46">
        <v>12</v>
      </c>
      <c r="L1749" s="50">
        <v>318742.40999999997</v>
      </c>
      <c r="M1749" s="50">
        <v>311911.62</v>
      </c>
      <c r="N1749" s="50">
        <v>6830.79</v>
      </c>
      <c r="O1749" s="14">
        <v>2.1000000000000001E-2</v>
      </c>
      <c r="P1749" s="55">
        <f t="shared" si="83"/>
        <v>8366.9882624999991</v>
      </c>
      <c r="Q1749" s="15">
        <f t="shared" si="81"/>
        <v>320278.60826249997</v>
      </c>
      <c r="R1749" s="15">
        <f t="shared" si="82"/>
        <v>-1536.1982624999946</v>
      </c>
      <c r="X1749" s="7"/>
    </row>
    <row r="1750" spans="1:24" ht="13.8" x14ac:dyDescent="0.3">
      <c r="A1750" s="46">
        <v>53449</v>
      </c>
      <c r="B1750" s="47" t="s">
        <v>24</v>
      </c>
      <c r="C1750" s="47" t="s">
        <v>310</v>
      </c>
      <c r="D1750" s="47" t="s">
        <v>517</v>
      </c>
      <c r="E1750" s="47" t="s">
        <v>22</v>
      </c>
      <c r="F1750" s="47" t="s">
        <v>55</v>
      </c>
      <c r="G1750" s="47" t="s">
        <v>53</v>
      </c>
      <c r="H1750" s="46">
        <v>53449</v>
      </c>
      <c r="I1750" s="48">
        <v>27211</v>
      </c>
      <c r="J1750" s="47" t="s">
        <v>638</v>
      </c>
      <c r="K1750" s="46">
        <v>0</v>
      </c>
      <c r="L1750" s="50">
        <v>0</v>
      </c>
      <c r="M1750" s="50">
        <v>0</v>
      </c>
      <c r="N1750" s="50">
        <v>0</v>
      </c>
      <c r="O1750" s="14">
        <v>2.1000000000000001E-2</v>
      </c>
      <c r="P1750" s="55">
        <f t="shared" si="83"/>
        <v>0</v>
      </c>
      <c r="Q1750" s="15">
        <f t="shared" si="81"/>
        <v>0</v>
      </c>
      <c r="R1750" s="15">
        <f t="shared" si="82"/>
        <v>0</v>
      </c>
      <c r="X1750" s="7"/>
    </row>
    <row r="1751" spans="1:24" ht="13.8" x14ac:dyDescent="0.3">
      <c r="A1751" s="46">
        <v>818702</v>
      </c>
      <c r="B1751" s="47" t="s">
        <v>24</v>
      </c>
      <c r="C1751" s="47" t="s">
        <v>88</v>
      </c>
      <c r="D1751" s="47" t="s">
        <v>516</v>
      </c>
      <c r="E1751" s="47" t="s">
        <v>70</v>
      </c>
      <c r="F1751" s="47" t="s">
        <v>55</v>
      </c>
      <c r="G1751" s="47" t="s">
        <v>53</v>
      </c>
      <c r="H1751" s="46">
        <v>818702</v>
      </c>
      <c r="I1751" s="48">
        <v>30498</v>
      </c>
      <c r="J1751" s="47" t="s">
        <v>638</v>
      </c>
      <c r="K1751" s="46">
        <v>0</v>
      </c>
      <c r="L1751" s="50">
        <v>0</v>
      </c>
      <c r="M1751" s="50">
        <v>0</v>
      </c>
      <c r="N1751" s="50">
        <v>0</v>
      </c>
      <c r="O1751" s="14">
        <v>2.1000000000000001E-2</v>
      </c>
      <c r="P1751" s="55">
        <f t="shared" si="83"/>
        <v>0</v>
      </c>
      <c r="Q1751" s="15">
        <f t="shared" si="81"/>
        <v>0</v>
      </c>
      <c r="R1751" s="15">
        <f t="shared" si="82"/>
        <v>0</v>
      </c>
      <c r="X1751" s="7"/>
    </row>
    <row r="1752" spans="1:24" ht="13.8" x14ac:dyDescent="0.3">
      <c r="A1752" s="46">
        <v>818703</v>
      </c>
      <c r="B1752" s="47" t="s">
        <v>24</v>
      </c>
      <c r="C1752" s="47" t="s">
        <v>88</v>
      </c>
      <c r="D1752" s="47" t="s">
        <v>516</v>
      </c>
      <c r="E1752" s="47" t="s">
        <v>70</v>
      </c>
      <c r="F1752" s="47" t="s">
        <v>55</v>
      </c>
      <c r="G1752" s="47" t="s">
        <v>53</v>
      </c>
      <c r="H1752" s="46">
        <v>818703</v>
      </c>
      <c r="I1752" s="48">
        <v>31229</v>
      </c>
      <c r="J1752" s="47" t="s">
        <v>638</v>
      </c>
      <c r="K1752" s="46">
        <v>0</v>
      </c>
      <c r="L1752" s="50">
        <v>0</v>
      </c>
      <c r="M1752" s="50">
        <v>0</v>
      </c>
      <c r="N1752" s="50">
        <v>0</v>
      </c>
      <c r="O1752" s="14">
        <v>2.1000000000000001E-2</v>
      </c>
      <c r="P1752" s="55">
        <f t="shared" si="83"/>
        <v>0</v>
      </c>
      <c r="Q1752" s="15">
        <f t="shared" si="81"/>
        <v>0</v>
      </c>
      <c r="R1752" s="15">
        <f t="shared" si="82"/>
        <v>0</v>
      </c>
      <c r="X1752" s="7"/>
    </row>
    <row r="1753" spans="1:24" ht="13.8" x14ac:dyDescent="0.3">
      <c r="A1753" s="46">
        <v>53457</v>
      </c>
      <c r="B1753" s="47" t="s">
        <v>24</v>
      </c>
      <c r="C1753" s="47" t="s">
        <v>88</v>
      </c>
      <c r="D1753" s="47" t="s">
        <v>517</v>
      </c>
      <c r="E1753" s="47" t="s">
        <v>22</v>
      </c>
      <c r="F1753" s="47" t="s">
        <v>55</v>
      </c>
      <c r="G1753" s="47" t="s">
        <v>53</v>
      </c>
      <c r="H1753" s="46">
        <v>53457</v>
      </c>
      <c r="I1753" s="48">
        <v>25750</v>
      </c>
      <c r="J1753" s="47" t="s">
        <v>638</v>
      </c>
      <c r="K1753" s="46">
        <v>0</v>
      </c>
      <c r="L1753" s="50">
        <v>0</v>
      </c>
      <c r="M1753" s="50">
        <v>0</v>
      </c>
      <c r="N1753" s="50">
        <v>0</v>
      </c>
      <c r="O1753" s="14">
        <v>2.1000000000000001E-2</v>
      </c>
      <c r="P1753" s="55">
        <f t="shared" si="83"/>
        <v>0</v>
      </c>
      <c r="Q1753" s="15">
        <f t="shared" si="81"/>
        <v>0</v>
      </c>
      <c r="R1753" s="15">
        <f t="shared" si="82"/>
        <v>0</v>
      </c>
      <c r="X1753" s="7"/>
    </row>
    <row r="1754" spans="1:24" ht="13.8" x14ac:dyDescent="0.3">
      <c r="A1754" s="46">
        <v>53458</v>
      </c>
      <c r="B1754" s="47" t="s">
        <v>24</v>
      </c>
      <c r="C1754" s="47" t="s">
        <v>88</v>
      </c>
      <c r="D1754" s="47" t="s">
        <v>517</v>
      </c>
      <c r="E1754" s="47" t="s">
        <v>22</v>
      </c>
      <c r="F1754" s="47" t="s">
        <v>55</v>
      </c>
      <c r="G1754" s="47" t="s">
        <v>53</v>
      </c>
      <c r="H1754" s="46">
        <v>53458</v>
      </c>
      <c r="I1754" s="48">
        <v>26481</v>
      </c>
      <c r="J1754" s="47" t="s">
        <v>638</v>
      </c>
      <c r="K1754" s="46">
        <v>0</v>
      </c>
      <c r="L1754" s="50">
        <v>0</v>
      </c>
      <c r="M1754" s="50">
        <v>0</v>
      </c>
      <c r="N1754" s="50">
        <v>0</v>
      </c>
      <c r="O1754" s="14">
        <v>2.1000000000000001E-2</v>
      </c>
      <c r="P1754" s="55">
        <f t="shared" si="83"/>
        <v>0</v>
      </c>
      <c r="Q1754" s="15">
        <f t="shared" ref="Q1754:Q1817" si="84">M1754+P1754</f>
        <v>0</v>
      </c>
      <c r="R1754" s="15">
        <f t="shared" ref="R1754:R1817" si="85">L1754-Q1754</f>
        <v>0</v>
      </c>
      <c r="X1754" s="7"/>
    </row>
    <row r="1755" spans="1:24" ht="13.8" x14ac:dyDescent="0.3">
      <c r="A1755" s="46">
        <v>53459</v>
      </c>
      <c r="B1755" s="47" t="s">
        <v>24</v>
      </c>
      <c r="C1755" s="47" t="s">
        <v>88</v>
      </c>
      <c r="D1755" s="47" t="s">
        <v>517</v>
      </c>
      <c r="E1755" s="47" t="s">
        <v>22</v>
      </c>
      <c r="F1755" s="47" t="s">
        <v>55</v>
      </c>
      <c r="G1755" s="47" t="s">
        <v>53</v>
      </c>
      <c r="H1755" s="46">
        <v>53459</v>
      </c>
      <c r="I1755" s="48">
        <v>30498</v>
      </c>
      <c r="J1755" s="47" t="s">
        <v>638</v>
      </c>
      <c r="K1755" s="46">
        <v>0</v>
      </c>
      <c r="L1755" s="50">
        <v>0</v>
      </c>
      <c r="M1755" s="50">
        <v>0</v>
      </c>
      <c r="N1755" s="50">
        <v>0</v>
      </c>
      <c r="O1755" s="14">
        <v>2.1000000000000001E-2</v>
      </c>
      <c r="P1755" s="55">
        <f t="shared" si="83"/>
        <v>0</v>
      </c>
      <c r="Q1755" s="15">
        <f t="shared" si="84"/>
        <v>0</v>
      </c>
      <c r="R1755" s="15">
        <f t="shared" si="85"/>
        <v>0</v>
      </c>
      <c r="X1755" s="7"/>
    </row>
    <row r="1756" spans="1:24" ht="13.8" x14ac:dyDescent="0.3">
      <c r="A1756" s="46">
        <v>818704</v>
      </c>
      <c r="B1756" s="47" t="s">
        <v>24</v>
      </c>
      <c r="C1756" s="47" t="s">
        <v>89</v>
      </c>
      <c r="D1756" s="47" t="s">
        <v>516</v>
      </c>
      <c r="E1756" s="47" t="s">
        <v>70</v>
      </c>
      <c r="F1756" s="47" t="s">
        <v>55</v>
      </c>
      <c r="G1756" s="47" t="s">
        <v>53</v>
      </c>
      <c r="H1756" s="46">
        <v>818704</v>
      </c>
      <c r="I1756" s="48">
        <v>31229</v>
      </c>
      <c r="J1756" s="47" t="s">
        <v>638</v>
      </c>
      <c r="K1756" s="46">
        <v>0</v>
      </c>
      <c r="L1756" s="50">
        <v>0</v>
      </c>
      <c r="M1756" s="50">
        <v>0</v>
      </c>
      <c r="N1756" s="50">
        <v>0</v>
      </c>
      <c r="O1756" s="14">
        <v>2.1000000000000001E-2</v>
      </c>
      <c r="P1756" s="55">
        <f t="shared" si="83"/>
        <v>0</v>
      </c>
      <c r="Q1756" s="15">
        <f t="shared" si="84"/>
        <v>0</v>
      </c>
      <c r="R1756" s="15">
        <f t="shared" si="85"/>
        <v>0</v>
      </c>
      <c r="X1756" s="7"/>
    </row>
    <row r="1757" spans="1:24" ht="13.8" x14ac:dyDescent="0.3">
      <c r="A1757" s="46">
        <v>53460</v>
      </c>
      <c r="B1757" s="47" t="s">
        <v>24</v>
      </c>
      <c r="C1757" s="47" t="s">
        <v>89</v>
      </c>
      <c r="D1757" s="47" t="s">
        <v>517</v>
      </c>
      <c r="E1757" s="47" t="s">
        <v>22</v>
      </c>
      <c r="F1757" s="47" t="s">
        <v>55</v>
      </c>
      <c r="G1757" s="47" t="s">
        <v>53</v>
      </c>
      <c r="H1757" s="46">
        <v>53460</v>
      </c>
      <c r="I1757" s="48">
        <v>25750</v>
      </c>
      <c r="J1757" s="47" t="s">
        <v>638</v>
      </c>
      <c r="K1757" s="46">
        <v>0</v>
      </c>
      <c r="L1757" s="50">
        <v>0</v>
      </c>
      <c r="M1757" s="50">
        <v>0</v>
      </c>
      <c r="N1757" s="50">
        <v>0</v>
      </c>
      <c r="O1757" s="14">
        <v>2.1000000000000001E-2</v>
      </c>
      <c r="P1757" s="55">
        <f t="shared" si="83"/>
        <v>0</v>
      </c>
      <c r="Q1757" s="15">
        <f t="shared" si="84"/>
        <v>0</v>
      </c>
      <c r="R1757" s="15">
        <f t="shared" si="85"/>
        <v>0</v>
      </c>
      <c r="X1757" s="7"/>
    </row>
    <row r="1758" spans="1:24" ht="13.8" x14ac:dyDescent="0.3">
      <c r="A1758" s="46">
        <v>53461</v>
      </c>
      <c r="B1758" s="47" t="s">
        <v>24</v>
      </c>
      <c r="C1758" s="47" t="s">
        <v>63</v>
      </c>
      <c r="D1758" s="47" t="s">
        <v>517</v>
      </c>
      <c r="E1758" s="47" t="s">
        <v>22</v>
      </c>
      <c r="F1758" s="47" t="s">
        <v>55</v>
      </c>
      <c r="G1758" s="47" t="s">
        <v>53</v>
      </c>
      <c r="H1758" s="46">
        <v>53461</v>
      </c>
      <c r="I1758" s="48">
        <v>26481</v>
      </c>
      <c r="J1758" s="47" t="s">
        <v>638</v>
      </c>
      <c r="K1758" s="46">
        <v>0</v>
      </c>
      <c r="L1758" s="50">
        <v>0</v>
      </c>
      <c r="M1758" s="50">
        <v>0</v>
      </c>
      <c r="N1758" s="50">
        <v>0</v>
      </c>
      <c r="O1758" s="14">
        <v>2.1000000000000001E-2</v>
      </c>
      <c r="P1758" s="55">
        <f t="shared" si="83"/>
        <v>0</v>
      </c>
      <c r="Q1758" s="15">
        <f t="shared" si="84"/>
        <v>0</v>
      </c>
      <c r="R1758" s="15">
        <f t="shared" si="85"/>
        <v>0</v>
      </c>
      <c r="X1758" s="7"/>
    </row>
    <row r="1759" spans="1:24" ht="13.8" x14ac:dyDescent="0.3">
      <c r="A1759" s="46">
        <v>53651</v>
      </c>
      <c r="B1759" s="47" t="s">
        <v>30</v>
      </c>
      <c r="C1759" s="47" t="s">
        <v>36</v>
      </c>
      <c r="D1759" s="47" t="s">
        <v>571</v>
      </c>
      <c r="E1759" s="47" t="s">
        <v>321</v>
      </c>
      <c r="F1759" s="47" t="s">
        <v>55</v>
      </c>
      <c r="G1759" s="47" t="s">
        <v>312</v>
      </c>
      <c r="H1759" s="46">
        <v>53651</v>
      </c>
      <c r="I1759" s="48">
        <v>26115</v>
      </c>
      <c r="J1759" s="47" t="s">
        <v>638</v>
      </c>
      <c r="K1759" s="46">
        <v>12</v>
      </c>
      <c r="L1759" s="50">
        <v>35823.29</v>
      </c>
      <c r="M1759" s="50">
        <v>35823.29</v>
      </c>
      <c r="N1759" s="50">
        <v>0</v>
      </c>
      <c r="O1759" s="14">
        <v>2.1000000000000001E-2</v>
      </c>
      <c r="P1759" s="55">
        <f t="shared" si="83"/>
        <v>940.36136250000004</v>
      </c>
      <c r="Q1759" s="15">
        <f t="shared" si="84"/>
        <v>36763.651362500001</v>
      </c>
      <c r="R1759" s="15">
        <f t="shared" si="85"/>
        <v>-940.36136249999981</v>
      </c>
      <c r="X1759" s="7"/>
    </row>
    <row r="1760" spans="1:24" ht="13.8" x14ac:dyDescent="0.3">
      <c r="A1760" s="46">
        <v>53676</v>
      </c>
      <c r="B1760" s="47" t="s">
        <v>30</v>
      </c>
      <c r="C1760" s="47" t="s">
        <v>36</v>
      </c>
      <c r="D1760" s="47" t="s">
        <v>571</v>
      </c>
      <c r="E1760" s="47" t="s">
        <v>323</v>
      </c>
      <c r="F1760" s="47" t="s">
        <v>55</v>
      </c>
      <c r="G1760" s="47" t="s">
        <v>312</v>
      </c>
      <c r="H1760" s="46">
        <v>53676</v>
      </c>
      <c r="I1760" s="48">
        <v>26115</v>
      </c>
      <c r="J1760" s="47" t="s">
        <v>638</v>
      </c>
      <c r="K1760" s="46">
        <v>12</v>
      </c>
      <c r="L1760" s="50">
        <v>372562.21</v>
      </c>
      <c r="M1760" s="50">
        <v>372562.21</v>
      </c>
      <c r="N1760" s="50">
        <v>0</v>
      </c>
      <c r="O1760" s="14">
        <v>2.1000000000000001E-2</v>
      </c>
      <c r="P1760" s="55">
        <f t="shared" si="83"/>
        <v>9779.7580125000022</v>
      </c>
      <c r="Q1760" s="15">
        <f t="shared" si="84"/>
        <v>382341.96801250003</v>
      </c>
      <c r="R1760" s="15">
        <f t="shared" si="85"/>
        <v>-9779.7580125000095</v>
      </c>
      <c r="X1760" s="7"/>
    </row>
    <row r="1761" spans="1:24" ht="13.8" x14ac:dyDescent="0.3">
      <c r="A1761" s="46">
        <v>53664</v>
      </c>
      <c r="B1761" s="47" t="s">
        <v>30</v>
      </c>
      <c r="C1761" s="47" t="s">
        <v>36</v>
      </c>
      <c r="D1761" s="47" t="s">
        <v>571</v>
      </c>
      <c r="E1761" s="47" t="s">
        <v>322</v>
      </c>
      <c r="F1761" s="47" t="s">
        <v>55</v>
      </c>
      <c r="G1761" s="47" t="s">
        <v>312</v>
      </c>
      <c r="H1761" s="46">
        <v>53664</v>
      </c>
      <c r="I1761" s="48">
        <v>26115</v>
      </c>
      <c r="J1761" s="47" t="s">
        <v>638</v>
      </c>
      <c r="K1761" s="46">
        <v>12</v>
      </c>
      <c r="L1761" s="50">
        <v>286586.32</v>
      </c>
      <c r="M1761" s="50">
        <v>286586.32</v>
      </c>
      <c r="N1761" s="50">
        <v>0</v>
      </c>
      <c r="O1761" s="14">
        <v>2.1000000000000001E-2</v>
      </c>
      <c r="P1761" s="55">
        <f t="shared" si="83"/>
        <v>7522.8909000000003</v>
      </c>
      <c r="Q1761" s="15">
        <f t="shared" si="84"/>
        <v>294109.21090000001</v>
      </c>
      <c r="R1761" s="15">
        <f t="shared" si="85"/>
        <v>-7522.8908999999985</v>
      </c>
      <c r="X1761" s="7"/>
    </row>
    <row r="1762" spans="1:24" ht="13.8" x14ac:dyDescent="0.3">
      <c r="A1762" s="46">
        <v>53643</v>
      </c>
      <c r="B1762" s="47" t="s">
        <v>30</v>
      </c>
      <c r="C1762" s="47" t="s">
        <v>36</v>
      </c>
      <c r="D1762" s="47" t="s">
        <v>571</v>
      </c>
      <c r="E1762" s="47" t="s">
        <v>320</v>
      </c>
      <c r="F1762" s="47" t="s">
        <v>55</v>
      </c>
      <c r="G1762" s="47" t="s">
        <v>312</v>
      </c>
      <c r="H1762" s="46">
        <v>53643</v>
      </c>
      <c r="I1762" s="48">
        <v>26115</v>
      </c>
      <c r="J1762" s="47" t="s">
        <v>638</v>
      </c>
      <c r="K1762" s="46">
        <v>12</v>
      </c>
      <c r="L1762" s="50">
        <v>21493.97</v>
      </c>
      <c r="M1762" s="50">
        <v>21493.97</v>
      </c>
      <c r="N1762" s="50">
        <v>0</v>
      </c>
      <c r="O1762" s="14">
        <v>2.1000000000000001E-2</v>
      </c>
      <c r="P1762" s="55">
        <f t="shared" si="83"/>
        <v>564.21671250000009</v>
      </c>
      <c r="Q1762" s="15">
        <f t="shared" si="84"/>
        <v>22058.186712500003</v>
      </c>
      <c r="R1762" s="15">
        <f t="shared" si="85"/>
        <v>-564.21671250000145</v>
      </c>
      <c r="X1762" s="7"/>
    </row>
    <row r="1763" spans="1:24" ht="13.8" x14ac:dyDescent="0.3">
      <c r="A1763" s="46">
        <v>53579</v>
      </c>
      <c r="B1763" s="47" t="s">
        <v>30</v>
      </c>
      <c r="C1763" s="47" t="s">
        <v>36</v>
      </c>
      <c r="D1763" s="47" t="s">
        <v>572</v>
      </c>
      <c r="E1763" s="47" t="s">
        <v>316</v>
      </c>
      <c r="F1763" s="47" t="s">
        <v>55</v>
      </c>
      <c r="G1763" s="47" t="s">
        <v>312</v>
      </c>
      <c r="H1763" s="46">
        <v>53579</v>
      </c>
      <c r="I1763" s="48">
        <v>26115</v>
      </c>
      <c r="J1763" s="47" t="s">
        <v>638</v>
      </c>
      <c r="K1763" s="46">
        <v>11</v>
      </c>
      <c r="L1763" s="50">
        <v>1396942.05</v>
      </c>
      <c r="M1763" s="50">
        <v>1396942.05</v>
      </c>
      <c r="N1763" s="50">
        <v>0</v>
      </c>
      <c r="O1763" s="14">
        <v>2.1000000000000001E-2</v>
      </c>
      <c r="P1763" s="55">
        <f t="shared" si="83"/>
        <v>36669.728812500005</v>
      </c>
      <c r="Q1763" s="15">
        <f t="shared" si="84"/>
        <v>1433611.7788124999</v>
      </c>
      <c r="R1763" s="15">
        <f t="shared" si="85"/>
        <v>-36669.728812499903</v>
      </c>
      <c r="X1763" s="7"/>
    </row>
    <row r="1764" spans="1:24" ht="13.8" x14ac:dyDescent="0.3">
      <c r="A1764" s="46">
        <v>53580</v>
      </c>
      <c r="B1764" s="47" t="s">
        <v>30</v>
      </c>
      <c r="C1764" s="47" t="s">
        <v>36</v>
      </c>
      <c r="D1764" s="47" t="s">
        <v>572</v>
      </c>
      <c r="E1764" s="47" t="s">
        <v>316</v>
      </c>
      <c r="F1764" s="47" t="s">
        <v>55</v>
      </c>
      <c r="G1764" s="47" t="s">
        <v>312</v>
      </c>
      <c r="H1764" s="46">
        <v>53580</v>
      </c>
      <c r="I1764" s="48">
        <v>36708</v>
      </c>
      <c r="J1764" s="47" t="s">
        <v>638</v>
      </c>
      <c r="K1764" s="46">
        <v>0</v>
      </c>
      <c r="L1764" s="50">
        <v>13164.39</v>
      </c>
      <c r="M1764" s="50">
        <v>6157.93</v>
      </c>
      <c r="N1764" s="50">
        <v>7006.46</v>
      </c>
      <c r="O1764" s="14">
        <v>2.1000000000000001E-2</v>
      </c>
      <c r="P1764" s="55">
        <f t="shared" si="83"/>
        <v>345.56523749999997</v>
      </c>
      <c r="Q1764" s="15">
        <f t="shared" si="84"/>
        <v>6503.4952375000003</v>
      </c>
      <c r="R1764" s="15">
        <f t="shared" si="85"/>
        <v>6660.8947624999992</v>
      </c>
      <c r="X1764" s="7"/>
    </row>
    <row r="1765" spans="1:24" ht="13.8" x14ac:dyDescent="0.3">
      <c r="A1765" s="46">
        <v>53581</v>
      </c>
      <c r="B1765" s="47" t="s">
        <v>30</v>
      </c>
      <c r="C1765" s="47" t="s">
        <v>36</v>
      </c>
      <c r="D1765" s="47" t="s">
        <v>572</v>
      </c>
      <c r="E1765" s="47" t="s">
        <v>316</v>
      </c>
      <c r="F1765" s="47" t="s">
        <v>55</v>
      </c>
      <c r="G1765" s="47" t="s">
        <v>312</v>
      </c>
      <c r="H1765" s="46">
        <v>53581</v>
      </c>
      <c r="I1765" s="48">
        <v>26115</v>
      </c>
      <c r="J1765" s="47" t="s">
        <v>638</v>
      </c>
      <c r="K1765" s="46">
        <v>1</v>
      </c>
      <c r="L1765" s="50">
        <v>91037.91</v>
      </c>
      <c r="M1765" s="50">
        <v>91037.91</v>
      </c>
      <c r="N1765" s="50">
        <v>0</v>
      </c>
      <c r="O1765" s="14">
        <v>2.1000000000000001E-2</v>
      </c>
      <c r="P1765" s="55">
        <f t="shared" si="83"/>
        <v>2389.7451375000001</v>
      </c>
      <c r="Q1765" s="15">
        <f t="shared" si="84"/>
        <v>93427.655137499998</v>
      </c>
      <c r="R1765" s="15">
        <f t="shared" si="85"/>
        <v>-2389.7451374999946</v>
      </c>
      <c r="X1765" s="7"/>
    </row>
    <row r="1766" spans="1:24" ht="13.8" x14ac:dyDescent="0.3">
      <c r="A1766" s="46">
        <v>53632</v>
      </c>
      <c r="B1766" s="47" t="s">
        <v>30</v>
      </c>
      <c r="C1766" s="47" t="s">
        <v>36</v>
      </c>
      <c r="D1766" s="47" t="s">
        <v>572</v>
      </c>
      <c r="E1766" s="47" t="s">
        <v>319</v>
      </c>
      <c r="F1766" s="47" t="s">
        <v>55</v>
      </c>
      <c r="G1766" s="47" t="s">
        <v>312</v>
      </c>
      <c r="H1766" s="46">
        <v>53632</v>
      </c>
      <c r="I1766" s="48">
        <v>26115</v>
      </c>
      <c r="J1766" s="47" t="s">
        <v>638</v>
      </c>
      <c r="K1766" s="46">
        <v>11</v>
      </c>
      <c r="L1766" s="50">
        <v>2105469.61</v>
      </c>
      <c r="M1766" s="50">
        <v>2105469.61</v>
      </c>
      <c r="N1766" s="50">
        <v>0</v>
      </c>
      <c r="O1766" s="14">
        <v>2.1000000000000001E-2</v>
      </c>
      <c r="P1766" s="55">
        <f t="shared" si="83"/>
        <v>55268.577262499995</v>
      </c>
      <c r="Q1766" s="15">
        <f t="shared" si="84"/>
        <v>2160738.1872624997</v>
      </c>
      <c r="R1766" s="15">
        <f t="shared" si="85"/>
        <v>-55268.577262499835</v>
      </c>
      <c r="X1766" s="7"/>
    </row>
    <row r="1767" spans="1:24" ht="13.8" x14ac:dyDescent="0.3">
      <c r="A1767" s="46">
        <v>53633</v>
      </c>
      <c r="B1767" s="47" t="s">
        <v>30</v>
      </c>
      <c r="C1767" s="47" t="s">
        <v>36</v>
      </c>
      <c r="D1767" s="47" t="s">
        <v>572</v>
      </c>
      <c r="E1767" s="47" t="s">
        <v>319</v>
      </c>
      <c r="F1767" s="47" t="s">
        <v>55</v>
      </c>
      <c r="G1767" s="47" t="s">
        <v>312</v>
      </c>
      <c r="H1767" s="46">
        <v>53633</v>
      </c>
      <c r="I1767" s="48">
        <v>27211</v>
      </c>
      <c r="J1767" s="47" t="s">
        <v>638</v>
      </c>
      <c r="K1767" s="46">
        <v>0</v>
      </c>
      <c r="L1767" s="50">
        <v>7100.4</v>
      </c>
      <c r="M1767" s="50">
        <v>7100.4</v>
      </c>
      <c r="N1767" s="50">
        <v>0</v>
      </c>
      <c r="O1767" s="14">
        <v>2.1000000000000001E-2</v>
      </c>
      <c r="P1767" s="55">
        <f t="shared" si="83"/>
        <v>186.38549999999998</v>
      </c>
      <c r="Q1767" s="15">
        <f t="shared" si="84"/>
        <v>7286.7855</v>
      </c>
      <c r="R1767" s="15">
        <f t="shared" si="85"/>
        <v>-186.38550000000032</v>
      </c>
      <c r="X1767" s="7"/>
    </row>
    <row r="1768" spans="1:24" ht="13.8" x14ac:dyDescent="0.3">
      <c r="A1768" s="46">
        <v>53634</v>
      </c>
      <c r="B1768" s="47" t="s">
        <v>30</v>
      </c>
      <c r="C1768" s="47" t="s">
        <v>36</v>
      </c>
      <c r="D1768" s="47" t="s">
        <v>572</v>
      </c>
      <c r="E1768" s="47" t="s">
        <v>319</v>
      </c>
      <c r="F1768" s="47" t="s">
        <v>55</v>
      </c>
      <c r="G1768" s="47" t="s">
        <v>312</v>
      </c>
      <c r="H1768" s="46">
        <v>53634</v>
      </c>
      <c r="I1768" s="48">
        <v>36708</v>
      </c>
      <c r="J1768" s="47" t="s">
        <v>638</v>
      </c>
      <c r="K1768" s="46">
        <v>1</v>
      </c>
      <c r="L1768" s="50">
        <v>322527.62</v>
      </c>
      <c r="M1768" s="50">
        <v>150869.34</v>
      </c>
      <c r="N1768" s="50">
        <v>171658.28</v>
      </c>
      <c r="O1768" s="14">
        <v>2.1000000000000001E-2</v>
      </c>
      <c r="P1768" s="55">
        <f t="shared" si="83"/>
        <v>8466.3500249999997</v>
      </c>
      <c r="Q1768" s="15">
        <f t="shared" si="84"/>
        <v>159335.69002499999</v>
      </c>
      <c r="R1768" s="15">
        <f t="shared" si="85"/>
        <v>163191.92997500001</v>
      </c>
      <c r="X1768" s="7"/>
    </row>
    <row r="1769" spans="1:24" ht="13.8" x14ac:dyDescent="0.3">
      <c r="A1769" s="46">
        <v>53552</v>
      </c>
      <c r="B1769" s="47" t="s">
        <v>30</v>
      </c>
      <c r="C1769" s="47" t="s">
        <v>36</v>
      </c>
      <c r="D1769" s="47" t="s">
        <v>572</v>
      </c>
      <c r="E1769" s="47" t="s">
        <v>315</v>
      </c>
      <c r="F1769" s="47" t="s">
        <v>55</v>
      </c>
      <c r="G1769" s="47" t="s">
        <v>312</v>
      </c>
      <c r="H1769" s="46">
        <v>53552</v>
      </c>
      <c r="I1769" s="48">
        <v>26115</v>
      </c>
      <c r="J1769" s="47" t="s">
        <v>638</v>
      </c>
      <c r="K1769" s="46">
        <v>0</v>
      </c>
      <c r="L1769" s="50">
        <v>0</v>
      </c>
      <c r="M1769" s="50">
        <v>0</v>
      </c>
      <c r="N1769" s="50">
        <v>0</v>
      </c>
      <c r="O1769" s="14">
        <v>2.1000000000000001E-2</v>
      </c>
      <c r="P1769" s="55">
        <f t="shared" si="83"/>
        <v>0</v>
      </c>
      <c r="Q1769" s="15">
        <f t="shared" si="84"/>
        <v>0</v>
      </c>
      <c r="R1769" s="15">
        <f t="shared" si="85"/>
        <v>0</v>
      </c>
      <c r="X1769" s="7"/>
    </row>
    <row r="1770" spans="1:24" ht="13.8" x14ac:dyDescent="0.3">
      <c r="A1770" s="46">
        <v>53553</v>
      </c>
      <c r="B1770" s="47" t="s">
        <v>30</v>
      </c>
      <c r="C1770" s="47" t="s">
        <v>36</v>
      </c>
      <c r="D1770" s="47" t="s">
        <v>572</v>
      </c>
      <c r="E1770" s="47" t="s">
        <v>315</v>
      </c>
      <c r="F1770" s="47" t="s">
        <v>55</v>
      </c>
      <c r="G1770" s="47" t="s">
        <v>312</v>
      </c>
      <c r="H1770" s="46">
        <v>53553</v>
      </c>
      <c r="I1770" s="48">
        <v>27211</v>
      </c>
      <c r="J1770" s="47" t="s">
        <v>638</v>
      </c>
      <c r="K1770" s="46">
        <v>0</v>
      </c>
      <c r="L1770" s="50">
        <v>0</v>
      </c>
      <c r="M1770" s="50">
        <v>0</v>
      </c>
      <c r="N1770" s="50">
        <v>0</v>
      </c>
      <c r="O1770" s="14">
        <v>2.1000000000000001E-2</v>
      </c>
      <c r="P1770" s="55">
        <f t="shared" si="83"/>
        <v>0</v>
      </c>
      <c r="Q1770" s="15">
        <f t="shared" si="84"/>
        <v>0</v>
      </c>
      <c r="R1770" s="15">
        <f t="shared" si="85"/>
        <v>0</v>
      </c>
      <c r="X1770" s="7"/>
    </row>
    <row r="1771" spans="1:24" ht="13.8" x14ac:dyDescent="0.3">
      <c r="A1771" s="46">
        <v>53554</v>
      </c>
      <c r="B1771" s="47" t="s">
        <v>30</v>
      </c>
      <c r="C1771" s="47" t="s">
        <v>36</v>
      </c>
      <c r="D1771" s="47" t="s">
        <v>572</v>
      </c>
      <c r="E1771" s="47" t="s">
        <v>315</v>
      </c>
      <c r="F1771" s="47" t="s">
        <v>55</v>
      </c>
      <c r="G1771" s="47" t="s">
        <v>312</v>
      </c>
      <c r="H1771" s="46">
        <v>53554</v>
      </c>
      <c r="I1771" s="48">
        <v>36708</v>
      </c>
      <c r="J1771" s="47" t="s">
        <v>638</v>
      </c>
      <c r="K1771" s="46">
        <v>0</v>
      </c>
      <c r="L1771" s="50">
        <v>6582.2</v>
      </c>
      <c r="M1771" s="50">
        <v>3078.97</v>
      </c>
      <c r="N1771" s="50">
        <v>3503.23</v>
      </c>
      <c r="O1771" s="14">
        <v>2.1000000000000001E-2</v>
      </c>
      <c r="P1771" s="55">
        <f t="shared" si="83"/>
        <v>172.78275000000002</v>
      </c>
      <c r="Q1771" s="15">
        <f t="shared" si="84"/>
        <v>3251.7527499999997</v>
      </c>
      <c r="R1771" s="15">
        <f t="shared" si="85"/>
        <v>3330.4472500000002</v>
      </c>
      <c r="X1771" s="7"/>
    </row>
    <row r="1772" spans="1:24" ht="13.8" x14ac:dyDescent="0.3">
      <c r="A1772" s="46">
        <v>53555</v>
      </c>
      <c r="B1772" s="47" t="s">
        <v>30</v>
      </c>
      <c r="C1772" s="47" t="s">
        <v>36</v>
      </c>
      <c r="D1772" s="47" t="s">
        <v>572</v>
      </c>
      <c r="E1772" s="47" t="s">
        <v>315</v>
      </c>
      <c r="F1772" s="47" t="s">
        <v>55</v>
      </c>
      <c r="G1772" s="47" t="s">
        <v>312</v>
      </c>
      <c r="H1772" s="46">
        <v>53555</v>
      </c>
      <c r="I1772" s="48">
        <v>26115</v>
      </c>
      <c r="J1772" s="47" t="s">
        <v>638</v>
      </c>
      <c r="K1772" s="46">
        <v>1</v>
      </c>
      <c r="L1772" s="50">
        <v>44839.57</v>
      </c>
      <c r="M1772" s="50">
        <v>44839.57</v>
      </c>
      <c r="N1772" s="50">
        <v>0</v>
      </c>
      <c r="O1772" s="14">
        <v>2.1000000000000001E-2</v>
      </c>
      <c r="P1772" s="55">
        <f t="shared" si="83"/>
        <v>1177.0387125</v>
      </c>
      <c r="Q1772" s="15">
        <f t="shared" si="84"/>
        <v>46016.608712499998</v>
      </c>
      <c r="R1772" s="15">
        <f t="shared" si="85"/>
        <v>-1177.0387124999979</v>
      </c>
      <c r="X1772" s="7"/>
    </row>
    <row r="1773" spans="1:24" ht="13.8" x14ac:dyDescent="0.3">
      <c r="A1773" s="46">
        <v>41739780</v>
      </c>
      <c r="B1773" s="47" t="s">
        <v>30</v>
      </c>
      <c r="C1773" s="47" t="s">
        <v>36</v>
      </c>
      <c r="D1773" s="47" t="s">
        <v>572</v>
      </c>
      <c r="E1773" s="47" t="s">
        <v>315</v>
      </c>
      <c r="F1773" s="47" t="s">
        <v>55</v>
      </c>
      <c r="G1773" s="47" t="s">
        <v>312</v>
      </c>
      <c r="H1773" s="46">
        <v>41739780</v>
      </c>
      <c r="I1773" s="48">
        <v>26115</v>
      </c>
      <c r="J1773" s="47" t="s">
        <v>638</v>
      </c>
      <c r="K1773" s="46">
        <v>8</v>
      </c>
      <c r="L1773" s="50">
        <v>567514.72</v>
      </c>
      <c r="M1773" s="50">
        <v>567514.72</v>
      </c>
      <c r="N1773" s="50">
        <v>0</v>
      </c>
      <c r="O1773" s="14">
        <v>2.1000000000000001E-2</v>
      </c>
      <c r="P1773" s="55">
        <f t="shared" si="83"/>
        <v>14897.261399999999</v>
      </c>
      <c r="Q1773" s="15">
        <f t="shared" si="84"/>
        <v>582411.98139999993</v>
      </c>
      <c r="R1773" s="15">
        <f t="shared" si="85"/>
        <v>-14897.261399999959</v>
      </c>
      <c r="X1773" s="7"/>
    </row>
    <row r="1774" spans="1:24" ht="13.8" x14ac:dyDescent="0.3">
      <c r="A1774" s="46">
        <v>44894195</v>
      </c>
      <c r="B1774" s="47" t="s">
        <v>30</v>
      </c>
      <c r="C1774" s="47" t="s">
        <v>36</v>
      </c>
      <c r="D1774" s="47" t="s">
        <v>572</v>
      </c>
      <c r="E1774" s="47" t="s">
        <v>315</v>
      </c>
      <c r="F1774" s="47" t="s">
        <v>55</v>
      </c>
      <c r="G1774" s="47" t="s">
        <v>312</v>
      </c>
      <c r="H1774" s="46">
        <v>44894195</v>
      </c>
      <c r="I1774" s="48">
        <v>38047</v>
      </c>
      <c r="J1774" s="47" t="s">
        <v>638</v>
      </c>
      <c r="K1774" s="46">
        <v>0</v>
      </c>
      <c r="L1774" s="50">
        <v>52992.36</v>
      </c>
      <c r="M1774" s="50">
        <v>18286.48</v>
      </c>
      <c r="N1774" s="50">
        <v>34705.879999999997</v>
      </c>
      <c r="O1774" s="14">
        <v>2.1000000000000001E-2</v>
      </c>
      <c r="P1774" s="55">
        <f t="shared" si="83"/>
        <v>1391.04945</v>
      </c>
      <c r="Q1774" s="15">
        <f t="shared" si="84"/>
        <v>19677.529449999998</v>
      </c>
      <c r="R1774" s="15">
        <f t="shared" si="85"/>
        <v>33314.830549999999</v>
      </c>
      <c r="X1774" s="7"/>
    </row>
    <row r="1775" spans="1:24" ht="13.8" x14ac:dyDescent="0.3">
      <c r="A1775" s="46">
        <v>47457946</v>
      </c>
      <c r="B1775" s="47" t="s">
        <v>30</v>
      </c>
      <c r="C1775" s="47" t="s">
        <v>36</v>
      </c>
      <c r="D1775" s="47" t="s">
        <v>572</v>
      </c>
      <c r="E1775" s="47" t="s">
        <v>315</v>
      </c>
      <c r="F1775" s="47" t="s">
        <v>55</v>
      </c>
      <c r="G1775" s="47" t="s">
        <v>312</v>
      </c>
      <c r="H1775" s="46">
        <v>47457946</v>
      </c>
      <c r="I1775" s="48">
        <v>38169</v>
      </c>
      <c r="J1775" s="47" t="s">
        <v>638</v>
      </c>
      <c r="K1775" s="46">
        <v>0</v>
      </c>
      <c r="L1775" s="50">
        <v>0</v>
      </c>
      <c r="M1775" s="50">
        <v>0</v>
      </c>
      <c r="N1775" s="50">
        <v>0</v>
      </c>
      <c r="O1775" s="14">
        <v>2.1000000000000001E-2</v>
      </c>
      <c r="P1775" s="55">
        <f t="shared" si="83"/>
        <v>0</v>
      </c>
      <c r="Q1775" s="15">
        <f t="shared" si="84"/>
        <v>0</v>
      </c>
      <c r="R1775" s="15">
        <f t="shared" si="85"/>
        <v>0</v>
      </c>
      <c r="X1775" s="7"/>
    </row>
    <row r="1776" spans="1:24" ht="13.8" x14ac:dyDescent="0.3">
      <c r="A1776" s="46">
        <v>49055434</v>
      </c>
      <c r="B1776" s="47" t="s">
        <v>30</v>
      </c>
      <c r="C1776" s="47" t="s">
        <v>36</v>
      </c>
      <c r="D1776" s="47" t="s">
        <v>572</v>
      </c>
      <c r="E1776" s="47" t="s">
        <v>315</v>
      </c>
      <c r="F1776" s="47" t="s">
        <v>55</v>
      </c>
      <c r="G1776" s="47" t="s">
        <v>312</v>
      </c>
      <c r="H1776" s="46">
        <v>49055434</v>
      </c>
      <c r="I1776" s="48">
        <v>38200</v>
      </c>
      <c r="J1776" s="47" t="s">
        <v>638</v>
      </c>
      <c r="K1776" s="46">
        <v>0</v>
      </c>
      <c r="L1776" s="50">
        <v>420958.27</v>
      </c>
      <c r="M1776" s="50">
        <v>145263.26999999999</v>
      </c>
      <c r="N1776" s="50">
        <v>275695</v>
      </c>
      <c r="O1776" s="14">
        <v>2.1000000000000001E-2</v>
      </c>
      <c r="P1776" s="55">
        <f t="shared" si="83"/>
        <v>11050.154587500001</v>
      </c>
      <c r="Q1776" s="15">
        <f t="shared" si="84"/>
        <v>156313.42458749999</v>
      </c>
      <c r="R1776" s="15">
        <f t="shared" si="85"/>
        <v>264644.84541250003</v>
      </c>
      <c r="X1776" s="7"/>
    </row>
    <row r="1777" spans="1:24" ht="13.8" x14ac:dyDescent="0.3">
      <c r="A1777" s="46">
        <v>49058052</v>
      </c>
      <c r="B1777" s="47" t="s">
        <v>30</v>
      </c>
      <c r="C1777" s="47" t="s">
        <v>36</v>
      </c>
      <c r="D1777" s="47" t="s">
        <v>572</v>
      </c>
      <c r="E1777" s="47" t="s">
        <v>315</v>
      </c>
      <c r="F1777" s="47" t="s">
        <v>55</v>
      </c>
      <c r="G1777" s="47" t="s">
        <v>312</v>
      </c>
      <c r="H1777" s="46">
        <v>49058052</v>
      </c>
      <c r="I1777" s="48">
        <v>38169</v>
      </c>
      <c r="J1777" s="47" t="s">
        <v>638</v>
      </c>
      <c r="K1777" s="46">
        <v>1</v>
      </c>
      <c r="L1777" s="50">
        <v>243784.59</v>
      </c>
      <c r="M1777" s="50">
        <v>84124.6</v>
      </c>
      <c r="N1777" s="50">
        <v>159659.99</v>
      </c>
      <c r="O1777" s="14">
        <v>2.1000000000000001E-2</v>
      </c>
      <c r="P1777" s="55">
        <f t="shared" si="83"/>
        <v>6399.3454875000007</v>
      </c>
      <c r="Q1777" s="15">
        <f t="shared" si="84"/>
        <v>90523.945487500008</v>
      </c>
      <c r="R1777" s="15">
        <f t="shared" si="85"/>
        <v>153260.64451249997</v>
      </c>
      <c r="X1777" s="7"/>
    </row>
    <row r="1778" spans="1:24" ht="13.8" x14ac:dyDescent="0.3">
      <c r="A1778" s="46">
        <v>49598964</v>
      </c>
      <c r="B1778" s="47" t="s">
        <v>30</v>
      </c>
      <c r="C1778" s="47" t="s">
        <v>36</v>
      </c>
      <c r="D1778" s="47" t="s">
        <v>572</v>
      </c>
      <c r="E1778" s="47" t="s">
        <v>315</v>
      </c>
      <c r="F1778" s="47" t="s">
        <v>55</v>
      </c>
      <c r="G1778" s="47" t="s">
        <v>312</v>
      </c>
      <c r="H1778" s="46">
        <v>49598964</v>
      </c>
      <c r="I1778" s="48">
        <v>38018</v>
      </c>
      <c r="J1778" s="47" t="s">
        <v>638</v>
      </c>
      <c r="K1778" s="46">
        <v>0</v>
      </c>
      <c r="L1778" s="50">
        <v>0</v>
      </c>
      <c r="M1778" s="50">
        <v>0</v>
      </c>
      <c r="N1778" s="50">
        <v>0</v>
      </c>
      <c r="O1778" s="14">
        <v>2.1000000000000001E-2</v>
      </c>
      <c r="P1778" s="55">
        <f t="shared" si="83"/>
        <v>0</v>
      </c>
      <c r="Q1778" s="15">
        <f t="shared" si="84"/>
        <v>0</v>
      </c>
      <c r="R1778" s="15">
        <f t="shared" si="85"/>
        <v>0</v>
      </c>
      <c r="X1778" s="7"/>
    </row>
    <row r="1779" spans="1:24" ht="13.8" x14ac:dyDescent="0.3">
      <c r="A1779" s="46">
        <v>49598967</v>
      </c>
      <c r="B1779" s="47" t="s">
        <v>30</v>
      </c>
      <c r="C1779" s="47" t="s">
        <v>36</v>
      </c>
      <c r="D1779" s="47" t="s">
        <v>572</v>
      </c>
      <c r="E1779" s="47" t="s">
        <v>315</v>
      </c>
      <c r="F1779" s="47" t="s">
        <v>55</v>
      </c>
      <c r="G1779" s="47" t="s">
        <v>312</v>
      </c>
      <c r="H1779" s="46">
        <v>49598967</v>
      </c>
      <c r="I1779" s="48">
        <v>38018</v>
      </c>
      <c r="J1779" s="47" t="s">
        <v>638</v>
      </c>
      <c r="K1779" s="46">
        <v>1</v>
      </c>
      <c r="L1779" s="50">
        <v>518593.15</v>
      </c>
      <c r="M1779" s="50">
        <v>178954.87</v>
      </c>
      <c r="N1779" s="50">
        <v>339638.28</v>
      </c>
      <c r="O1779" s="14">
        <v>2.1000000000000001E-2</v>
      </c>
      <c r="P1779" s="55">
        <f t="shared" si="83"/>
        <v>13613.070187500001</v>
      </c>
      <c r="Q1779" s="15">
        <f t="shared" si="84"/>
        <v>192567.9401875</v>
      </c>
      <c r="R1779" s="15">
        <f t="shared" si="85"/>
        <v>326025.20981250005</v>
      </c>
      <c r="X1779" s="7"/>
    </row>
    <row r="1780" spans="1:24" ht="13.8" x14ac:dyDescent="0.3">
      <c r="A1780" s="46">
        <v>50618783</v>
      </c>
      <c r="B1780" s="47" t="s">
        <v>30</v>
      </c>
      <c r="C1780" s="47" t="s">
        <v>36</v>
      </c>
      <c r="D1780" s="47" t="s">
        <v>572</v>
      </c>
      <c r="E1780" s="47" t="s">
        <v>315</v>
      </c>
      <c r="F1780" s="47" t="s">
        <v>55</v>
      </c>
      <c r="G1780" s="47" t="s">
        <v>312</v>
      </c>
      <c r="H1780" s="46">
        <v>50618783</v>
      </c>
      <c r="I1780" s="48">
        <v>38200</v>
      </c>
      <c r="J1780" s="47" t="s">
        <v>638</v>
      </c>
      <c r="K1780" s="46">
        <v>0</v>
      </c>
      <c r="L1780" s="50">
        <v>-354795</v>
      </c>
      <c r="M1780" s="50">
        <v>-122431.8</v>
      </c>
      <c r="N1780" s="50">
        <v>-232363.2</v>
      </c>
      <c r="O1780" s="14">
        <v>2.1000000000000001E-2</v>
      </c>
      <c r="P1780" s="55">
        <f t="shared" si="83"/>
        <v>-9313.3687499999996</v>
      </c>
      <c r="Q1780" s="15">
        <f t="shared" si="84"/>
        <v>-131745.16875000001</v>
      </c>
      <c r="R1780" s="15">
        <f t="shared" si="85"/>
        <v>-223049.83124999999</v>
      </c>
      <c r="X1780" s="7"/>
    </row>
    <row r="1781" spans="1:24" ht="13.8" x14ac:dyDescent="0.3">
      <c r="A1781" s="46">
        <v>52531515</v>
      </c>
      <c r="B1781" s="47" t="s">
        <v>30</v>
      </c>
      <c r="C1781" s="47" t="s">
        <v>36</v>
      </c>
      <c r="D1781" s="47" t="s">
        <v>572</v>
      </c>
      <c r="E1781" s="47" t="s">
        <v>315</v>
      </c>
      <c r="F1781" s="47" t="s">
        <v>55</v>
      </c>
      <c r="G1781" s="47" t="s">
        <v>312</v>
      </c>
      <c r="H1781" s="46">
        <v>52531515</v>
      </c>
      <c r="I1781" s="48">
        <v>38322</v>
      </c>
      <c r="J1781" s="47" t="s">
        <v>638</v>
      </c>
      <c r="K1781" s="46">
        <v>1</v>
      </c>
      <c r="L1781" s="50">
        <v>376125.11</v>
      </c>
      <c r="M1781" s="50">
        <v>129792.35</v>
      </c>
      <c r="N1781" s="50">
        <v>246332.76</v>
      </c>
      <c r="O1781" s="14">
        <v>2.1000000000000001E-2</v>
      </c>
      <c r="P1781" s="55">
        <f t="shared" si="83"/>
        <v>9873.2841375000007</v>
      </c>
      <c r="Q1781" s="15">
        <f t="shared" si="84"/>
        <v>139665.63413750002</v>
      </c>
      <c r="R1781" s="15">
        <f t="shared" si="85"/>
        <v>236459.47586249997</v>
      </c>
      <c r="X1781" s="7"/>
    </row>
    <row r="1782" spans="1:24" ht="13.8" x14ac:dyDescent="0.3">
      <c r="A1782" s="46">
        <v>54353370</v>
      </c>
      <c r="B1782" s="47" t="s">
        <v>30</v>
      </c>
      <c r="C1782" s="47" t="s">
        <v>36</v>
      </c>
      <c r="D1782" s="47" t="s">
        <v>572</v>
      </c>
      <c r="E1782" s="47" t="s">
        <v>315</v>
      </c>
      <c r="F1782" s="47" t="s">
        <v>55</v>
      </c>
      <c r="G1782" s="47" t="s">
        <v>312</v>
      </c>
      <c r="H1782" s="46">
        <v>54353370</v>
      </c>
      <c r="I1782" s="48">
        <v>38443</v>
      </c>
      <c r="J1782" s="47" t="s">
        <v>638</v>
      </c>
      <c r="K1782" s="46">
        <v>0</v>
      </c>
      <c r="L1782" s="50">
        <v>40836.5</v>
      </c>
      <c r="M1782" s="50">
        <v>12839.16</v>
      </c>
      <c r="N1782" s="50">
        <v>27997.34</v>
      </c>
      <c r="O1782" s="14">
        <v>2.1000000000000001E-2</v>
      </c>
      <c r="P1782" s="55">
        <f t="shared" si="83"/>
        <v>1071.9581250000001</v>
      </c>
      <c r="Q1782" s="15">
        <f t="shared" si="84"/>
        <v>13911.118125000001</v>
      </c>
      <c r="R1782" s="15">
        <f t="shared" si="85"/>
        <v>26925.381874999999</v>
      </c>
      <c r="X1782" s="7"/>
    </row>
    <row r="1783" spans="1:24" ht="13.8" x14ac:dyDescent="0.3">
      <c r="A1783" s="46">
        <v>53596</v>
      </c>
      <c r="B1783" s="47" t="s">
        <v>30</v>
      </c>
      <c r="C1783" s="47" t="s">
        <v>36</v>
      </c>
      <c r="D1783" s="47" t="s">
        <v>572</v>
      </c>
      <c r="E1783" s="47" t="s">
        <v>317</v>
      </c>
      <c r="F1783" s="47" t="s">
        <v>55</v>
      </c>
      <c r="G1783" s="47" t="s">
        <v>312</v>
      </c>
      <c r="H1783" s="46">
        <v>53596</v>
      </c>
      <c r="I1783" s="48">
        <v>26115</v>
      </c>
      <c r="J1783" s="47" t="s">
        <v>638</v>
      </c>
      <c r="K1783" s="46">
        <v>11</v>
      </c>
      <c r="L1783" s="50">
        <v>2177084.48</v>
      </c>
      <c r="M1783" s="50">
        <v>2177084.48</v>
      </c>
      <c r="N1783" s="50">
        <v>0</v>
      </c>
      <c r="O1783" s="14">
        <v>2.1000000000000001E-2</v>
      </c>
      <c r="P1783" s="55">
        <f t="shared" si="83"/>
        <v>57148.467600000004</v>
      </c>
      <c r="Q1783" s="15">
        <f t="shared" si="84"/>
        <v>2234232.9476000001</v>
      </c>
      <c r="R1783" s="15">
        <f t="shared" si="85"/>
        <v>-57148.467600000091</v>
      </c>
      <c r="X1783" s="7"/>
    </row>
    <row r="1784" spans="1:24" ht="13.8" x14ac:dyDescent="0.3">
      <c r="A1784" s="46">
        <v>53597</v>
      </c>
      <c r="B1784" s="47" t="s">
        <v>30</v>
      </c>
      <c r="C1784" s="47" t="s">
        <v>36</v>
      </c>
      <c r="D1784" s="47" t="s">
        <v>572</v>
      </c>
      <c r="E1784" s="47" t="s">
        <v>317</v>
      </c>
      <c r="F1784" s="47" t="s">
        <v>55</v>
      </c>
      <c r="G1784" s="47" t="s">
        <v>312</v>
      </c>
      <c r="H1784" s="46">
        <v>53597</v>
      </c>
      <c r="I1784" s="48">
        <v>36708</v>
      </c>
      <c r="J1784" s="47" t="s">
        <v>638</v>
      </c>
      <c r="K1784" s="46">
        <v>1</v>
      </c>
      <c r="L1784" s="50">
        <v>131643.92000000001</v>
      </c>
      <c r="M1784" s="50">
        <v>61579.32</v>
      </c>
      <c r="N1784" s="50">
        <v>70064.600000000006</v>
      </c>
      <c r="O1784" s="14">
        <v>2.1000000000000001E-2</v>
      </c>
      <c r="P1784" s="55">
        <f t="shared" si="83"/>
        <v>3455.6529000000005</v>
      </c>
      <c r="Q1784" s="15">
        <f t="shared" si="84"/>
        <v>65034.972900000001</v>
      </c>
      <c r="R1784" s="15">
        <f t="shared" si="85"/>
        <v>66608.947100000019</v>
      </c>
      <c r="X1784" s="7"/>
    </row>
    <row r="1785" spans="1:24" ht="13.8" x14ac:dyDescent="0.3">
      <c r="A1785" s="46">
        <v>53613</v>
      </c>
      <c r="B1785" s="47" t="s">
        <v>30</v>
      </c>
      <c r="C1785" s="47" t="s">
        <v>36</v>
      </c>
      <c r="D1785" s="47" t="s">
        <v>572</v>
      </c>
      <c r="E1785" s="47" t="s">
        <v>318</v>
      </c>
      <c r="F1785" s="47" t="s">
        <v>55</v>
      </c>
      <c r="G1785" s="47" t="s">
        <v>312</v>
      </c>
      <c r="H1785" s="46">
        <v>53613</v>
      </c>
      <c r="I1785" s="48">
        <v>26115</v>
      </c>
      <c r="J1785" s="47" t="s">
        <v>638</v>
      </c>
      <c r="K1785" s="46">
        <v>0</v>
      </c>
      <c r="L1785" s="50">
        <v>0</v>
      </c>
      <c r="M1785" s="50">
        <v>0</v>
      </c>
      <c r="N1785" s="50">
        <v>0</v>
      </c>
      <c r="O1785" s="14">
        <v>2.1000000000000001E-2</v>
      </c>
      <c r="P1785" s="55">
        <f t="shared" si="83"/>
        <v>0</v>
      </c>
      <c r="Q1785" s="15">
        <f t="shared" si="84"/>
        <v>0</v>
      </c>
      <c r="R1785" s="15">
        <f t="shared" si="85"/>
        <v>0</v>
      </c>
      <c r="X1785" s="7"/>
    </row>
    <row r="1786" spans="1:24" ht="13.8" x14ac:dyDescent="0.3">
      <c r="A1786" s="46">
        <v>53614</v>
      </c>
      <c r="B1786" s="47" t="s">
        <v>30</v>
      </c>
      <c r="C1786" s="47" t="s">
        <v>36</v>
      </c>
      <c r="D1786" s="47" t="s">
        <v>572</v>
      </c>
      <c r="E1786" s="47" t="s">
        <v>318</v>
      </c>
      <c r="F1786" s="47" t="s">
        <v>55</v>
      </c>
      <c r="G1786" s="47" t="s">
        <v>312</v>
      </c>
      <c r="H1786" s="46">
        <v>53614</v>
      </c>
      <c r="I1786" s="48">
        <v>36708</v>
      </c>
      <c r="J1786" s="47" t="s">
        <v>638</v>
      </c>
      <c r="K1786" s="46">
        <v>1</v>
      </c>
      <c r="L1786" s="50">
        <v>52657.57</v>
      </c>
      <c r="M1786" s="50">
        <v>24631.73</v>
      </c>
      <c r="N1786" s="50">
        <v>28025.84</v>
      </c>
      <c r="O1786" s="14">
        <v>2.1000000000000001E-2</v>
      </c>
      <c r="P1786" s="55">
        <f t="shared" si="83"/>
        <v>1382.2612125000001</v>
      </c>
      <c r="Q1786" s="15">
        <f t="shared" si="84"/>
        <v>26013.991212500001</v>
      </c>
      <c r="R1786" s="15">
        <f t="shared" si="85"/>
        <v>26643.578787499999</v>
      </c>
      <c r="X1786" s="7"/>
    </row>
    <row r="1787" spans="1:24" ht="13.8" x14ac:dyDescent="0.3">
      <c r="A1787" s="46">
        <v>41739783</v>
      </c>
      <c r="B1787" s="47" t="s">
        <v>30</v>
      </c>
      <c r="C1787" s="47" t="s">
        <v>36</v>
      </c>
      <c r="D1787" s="47" t="s">
        <v>572</v>
      </c>
      <c r="E1787" s="47" t="s">
        <v>318</v>
      </c>
      <c r="F1787" s="47" t="s">
        <v>55</v>
      </c>
      <c r="G1787" s="47" t="s">
        <v>312</v>
      </c>
      <c r="H1787" s="46">
        <v>41739783</v>
      </c>
      <c r="I1787" s="48">
        <v>26115</v>
      </c>
      <c r="J1787" s="47" t="s">
        <v>638</v>
      </c>
      <c r="K1787" s="46">
        <v>11</v>
      </c>
      <c r="L1787" s="50">
        <v>343750.44</v>
      </c>
      <c r="M1787" s="50">
        <v>343750.44</v>
      </c>
      <c r="N1787" s="50">
        <v>0</v>
      </c>
      <c r="O1787" s="14">
        <v>2.1000000000000001E-2</v>
      </c>
      <c r="P1787" s="55">
        <f t="shared" si="83"/>
        <v>9023.4490499999993</v>
      </c>
      <c r="Q1787" s="15">
        <f t="shared" si="84"/>
        <v>352773.88905</v>
      </c>
      <c r="R1787" s="15">
        <f t="shared" si="85"/>
        <v>-9023.4490499999956</v>
      </c>
      <c r="X1787" s="7"/>
    </row>
    <row r="1788" spans="1:24" ht="13.8" x14ac:dyDescent="0.3">
      <c r="A1788" s="46">
        <v>53535</v>
      </c>
      <c r="B1788" s="47" t="s">
        <v>30</v>
      </c>
      <c r="C1788" s="47" t="s">
        <v>36</v>
      </c>
      <c r="D1788" s="47" t="s">
        <v>572</v>
      </c>
      <c r="E1788" s="47" t="s">
        <v>314</v>
      </c>
      <c r="F1788" s="47" t="s">
        <v>55</v>
      </c>
      <c r="G1788" s="47" t="s">
        <v>312</v>
      </c>
      <c r="H1788" s="46">
        <v>53535</v>
      </c>
      <c r="I1788" s="48">
        <v>26115</v>
      </c>
      <c r="J1788" s="47" t="s">
        <v>638</v>
      </c>
      <c r="K1788" s="46">
        <v>11</v>
      </c>
      <c r="L1788" s="50">
        <v>2130399.41</v>
      </c>
      <c r="M1788" s="50">
        <v>2130399.41</v>
      </c>
      <c r="N1788" s="50">
        <v>0</v>
      </c>
      <c r="O1788" s="14">
        <v>2.1000000000000001E-2</v>
      </c>
      <c r="P1788" s="55">
        <f t="shared" si="83"/>
        <v>55922.984512500007</v>
      </c>
      <c r="Q1788" s="15">
        <f t="shared" si="84"/>
        <v>2186322.3945125001</v>
      </c>
      <c r="R1788" s="15">
        <f t="shared" si="85"/>
        <v>-55922.984512499999</v>
      </c>
      <c r="X1788" s="7"/>
    </row>
    <row r="1789" spans="1:24" ht="13.8" x14ac:dyDescent="0.3">
      <c r="A1789" s="46">
        <v>53536</v>
      </c>
      <c r="B1789" s="47" t="s">
        <v>30</v>
      </c>
      <c r="C1789" s="47" t="s">
        <v>36</v>
      </c>
      <c r="D1789" s="47" t="s">
        <v>572</v>
      </c>
      <c r="E1789" s="47" t="s">
        <v>314</v>
      </c>
      <c r="F1789" s="47" t="s">
        <v>55</v>
      </c>
      <c r="G1789" s="47" t="s">
        <v>312</v>
      </c>
      <c r="H1789" s="46">
        <v>53536</v>
      </c>
      <c r="I1789" s="48">
        <v>36708</v>
      </c>
      <c r="J1789" s="47" t="s">
        <v>638</v>
      </c>
      <c r="K1789" s="46">
        <v>1</v>
      </c>
      <c r="L1789" s="50">
        <v>131643.92000000001</v>
      </c>
      <c r="M1789" s="50">
        <v>61579.32</v>
      </c>
      <c r="N1789" s="50">
        <v>70064.600000000006</v>
      </c>
      <c r="O1789" s="14">
        <v>2.1000000000000001E-2</v>
      </c>
      <c r="P1789" s="55">
        <f t="shared" si="83"/>
        <v>3455.6529000000005</v>
      </c>
      <c r="Q1789" s="15">
        <f t="shared" si="84"/>
        <v>65034.972900000001</v>
      </c>
      <c r="R1789" s="15">
        <f t="shared" si="85"/>
        <v>66608.947100000019</v>
      </c>
      <c r="X1789" s="7"/>
    </row>
    <row r="1790" spans="1:24" ht="13.8" x14ac:dyDescent="0.3">
      <c r="A1790" s="46">
        <v>818711</v>
      </c>
      <c r="B1790" s="47" t="s">
        <v>30</v>
      </c>
      <c r="C1790" s="47" t="s">
        <v>36</v>
      </c>
      <c r="D1790" s="47" t="s">
        <v>516</v>
      </c>
      <c r="E1790" s="47" t="s">
        <v>70</v>
      </c>
      <c r="F1790" s="47" t="s">
        <v>55</v>
      </c>
      <c r="G1790" s="47" t="s">
        <v>312</v>
      </c>
      <c r="H1790" s="46">
        <v>818711</v>
      </c>
      <c r="I1790" s="48">
        <v>36708</v>
      </c>
      <c r="J1790" s="47" t="s">
        <v>638</v>
      </c>
      <c r="K1790" s="46">
        <v>0</v>
      </c>
      <c r="L1790" s="50">
        <v>0</v>
      </c>
      <c r="M1790" s="50">
        <v>0</v>
      </c>
      <c r="N1790" s="50">
        <v>0</v>
      </c>
      <c r="O1790" s="14">
        <v>2.1000000000000001E-2</v>
      </c>
      <c r="P1790" s="55">
        <f t="shared" si="83"/>
        <v>0</v>
      </c>
      <c r="Q1790" s="15">
        <f t="shared" si="84"/>
        <v>0</v>
      </c>
      <c r="R1790" s="15">
        <f t="shared" si="85"/>
        <v>0</v>
      </c>
      <c r="X1790" s="7"/>
    </row>
    <row r="1791" spans="1:24" ht="13.8" x14ac:dyDescent="0.3">
      <c r="A1791" s="46">
        <v>818712</v>
      </c>
      <c r="B1791" s="47" t="s">
        <v>30</v>
      </c>
      <c r="C1791" s="47" t="s">
        <v>36</v>
      </c>
      <c r="D1791" s="47" t="s">
        <v>516</v>
      </c>
      <c r="E1791" s="47" t="s">
        <v>70</v>
      </c>
      <c r="F1791" s="47" t="s">
        <v>55</v>
      </c>
      <c r="G1791" s="47" t="s">
        <v>312</v>
      </c>
      <c r="H1791" s="46">
        <v>818712</v>
      </c>
      <c r="I1791" s="48">
        <v>37073</v>
      </c>
      <c r="J1791" s="47" t="s">
        <v>638</v>
      </c>
      <c r="K1791" s="46">
        <v>0</v>
      </c>
      <c r="L1791" s="50">
        <v>0</v>
      </c>
      <c r="M1791" s="50">
        <v>0</v>
      </c>
      <c r="N1791" s="50">
        <v>0</v>
      </c>
      <c r="O1791" s="14">
        <v>2.1000000000000001E-2</v>
      </c>
      <c r="P1791" s="55">
        <f t="shared" si="83"/>
        <v>0</v>
      </c>
      <c r="Q1791" s="15">
        <f t="shared" si="84"/>
        <v>0</v>
      </c>
      <c r="R1791" s="15">
        <f t="shared" si="85"/>
        <v>0</v>
      </c>
      <c r="X1791" s="7"/>
    </row>
    <row r="1792" spans="1:24" ht="13.8" x14ac:dyDescent="0.3">
      <c r="A1792" s="46">
        <v>43720256</v>
      </c>
      <c r="B1792" s="47" t="s">
        <v>30</v>
      </c>
      <c r="C1792" s="47" t="s">
        <v>36</v>
      </c>
      <c r="D1792" s="47" t="s">
        <v>516</v>
      </c>
      <c r="E1792" s="47" t="s">
        <v>70</v>
      </c>
      <c r="F1792" s="47" t="s">
        <v>55</v>
      </c>
      <c r="G1792" s="47" t="s">
        <v>312</v>
      </c>
      <c r="H1792" s="46">
        <v>43720256</v>
      </c>
      <c r="I1792" s="48">
        <v>38047</v>
      </c>
      <c r="J1792" s="47" t="s">
        <v>638</v>
      </c>
      <c r="K1792" s="46">
        <v>0</v>
      </c>
      <c r="L1792" s="50">
        <v>0</v>
      </c>
      <c r="M1792" s="50">
        <v>0</v>
      </c>
      <c r="N1792" s="50">
        <v>0</v>
      </c>
      <c r="O1792" s="14">
        <v>2.1000000000000001E-2</v>
      </c>
      <c r="P1792" s="55">
        <f t="shared" si="83"/>
        <v>0</v>
      </c>
      <c r="Q1792" s="15">
        <f t="shared" si="84"/>
        <v>0</v>
      </c>
      <c r="R1792" s="15">
        <f t="shared" si="85"/>
        <v>0</v>
      </c>
      <c r="X1792" s="7"/>
    </row>
    <row r="1793" spans="1:24" ht="13.8" x14ac:dyDescent="0.3">
      <c r="A1793" s="46">
        <v>46073853</v>
      </c>
      <c r="B1793" s="47" t="s">
        <v>30</v>
      </c>
      <c r="C1793" s="47" t="s">
        <v>36</v>
      </c>
      <c r="D1793" s="47" t="s">
        <v>516</v>
      </c>
      <c r="E1793" s="47" t="s">
        <v>70</v>
      </c>
      <c r="F1793" s="47" t="s">
        <v>55</v>
      </c>
      <c r="G1793" s="47" t="s">
        <v>312</v>
      </c>
      <c r="H1793" s="46">
        <v>46073853</v>
      </c>
      <c r="I1793" s="48">
        <v>38169</v>
      </c>
      <c r="J1793" s="47" t="s">
        <v>638</v>
      </c>
      <c r="K1793" s="46">
        <v>0</v>
      </c>
      <c r="L1793" s="50">
        <v>0</v>
      </c>
      <c r="M1793" s="50">
        <v>0</v>
      </c>
      <c r="N1793" s="50">
        <v>0</v>
      </c>
      <c r="O1793" s="14">
        <v>2.1000000000000001E-2</v>
      </c>
      <c r="P1793" s="55">
        <f t="shared" si="83"/>
        <v>0</v>
      </c>
      <c r="Q1793" s="15">
        <f t="shared" si="84"/>
        <v>0</v>
      </c>
      <c r="R1793" s="15">
        <f t="shared" si="85"/>
        <v>0</v>
      </c>
      <c r="X1793" s="7"/>
    </row>
    <row r="1794" spans="1:24" ht="13.8" x14ac:dyDescent="0.3">
      <c r="A1794" s="46">
        <v>46635719</v>
      </c>
      <c r="B1794" s="47" t="s">
        <v>30</v>
      </c>
      <c r="C1794" s="47" t="s">
        <v>36</v>
      </c>
      <c r="D1794" s="47" t="s">
        <v>516</v>
      </c>
      <c r="E1794" s="47" t="s">
        <v>70</v>
      </c>
      <c r="F1794" s="47" t="s">
        <v>55</v>
      </c>
      <c r="G1794" s="47" t="s">
        <v>312</v>
      </c>
      <c r="H1794" s="46">
        <v>46635719</v>
      </c>
      <c r="I1794" s="48">
        <v>38200</v>
      </c>
      <c r="J1794" s="47" t="s">
        <v>638</v>
      </c>
      <c r="K1794" s="46">
        <v>0</v>
      </c>
      <c r="L1794" s="50">
        <v>0</v>
      </c>
      <c r="M1794" s="50">
        <v>0</v>
      </c>
      <c r="N1794" s="50">
        <v>0</v>
      </c>
      <c r="O1794" s="14">
        <v>2.1000000000000001E-2</v>
      </c>
      <c r="P1794" s="55">
        <f t="shared" si="83"/>
        <v>0</v>
      </c>
      <c r="Q1794" s="15">
        <f t="shared" si="84"/>
        <v>0</v>
      </c>
      <c r="R1794" s="15">
        <f t="shared" si="85"/>
        <v>0</v>
      </c>
      <c r="X1794" s="7"/>
    </row>
    <row r="1795" spans="1:24" ht="13.8" x14ac:dyDescent="0.3">
      <c r="A1795" s="46">
        <v>52685046</v>
      </c>
      <c r="B1795" s="47" t="s">
        <v>30</v>
      </c>
      <c r="C1795" s="47" t="s">
        <v>36</v>
      </c>
      <c r="D1795" s="47" t="s">
        <v>516</v>
      </c>
      <c r="E1795" s="47" t="s">
        <v>70</v>
      </c>
      <c r="F1795" s="47" t="s">
        <v>55</v>
      </c>
      <c r="G1795" s="47" t="s">
        <v>312</v>
      </c>
      <c r="H1795" s="46">
        <v>52685046</v>
      </c>
      <c r="I1795" s="48">
        <v>38443</v>
      </c>
      <c r="J1795" s="47" t="s">
        <v>638</v>
      </c>
      <c r="K1795" s="46">
        <v>0</v>
      </c>
      <c r="L1795" s="50">
        <v>0</v>
      </c>
      <c r="M1795" s="50">
        <v>0</v>
      </c>
      <c r="N1795" s="50">
        <v>0</v>
      </c>
      <c r="O1795" s="14">
        <v>2.1000000000000001E-2</v>
      </c>
      <c r="P1795" s="55">
        <f t="shared" si="83"/>
        <v>0</v>
      </c>
      <c r="Q1795" s="15">
        <f t="shared" si="84"/>
        <v>0</v>
      </c>
      <c r="R1795" s="15">
        <f t="shared" si="85"/>
        <v>0</v>
      </c>
      <c r="X1795" s="7"/>
    </row>
    <row r="1796" spans="1:24" ht="13.8" x14ac:dyDescent="0.3">
      <c r="A1796" s="46">
        <v>57436373</v>
      </c>
      <c r="B1796" s="47" t="s">
        <v>30</v>
      </c>
      <c r="C1796" s="47" t="s">
        <v>36</v>
      </c>
      <c r="D1796" s="47" t="s">
        <v>516</v>
      </c>
      <c r="E1796" s="47" t="s">
        <v>70</v>
      </c>
      <c r="F1796" s="47" t="s">
        <v>55</v>
      </c>
      <c r="G1796" s="47" t="s">
        <v>312</v>
      </c>
      <c r="H1796" s="46">
        <v>57436373</v>
      </c>
      <c r="I1796" s="48">
        <v>38596</v>
      </c>
      <c r="J1796" s="47" t="s">
        <v>638</v>
      </c>
      <c r="K1796" s="46">
        <v>0</v>
      </c>
      <c r="L1796" s="50">
        <v>0</v>
      </c>
      <c r="M1796" s="50">
        <v>0</v>
      </c>
      <c r="N1796" s="50">
        <v>0</v>
      </c>
      <c r="O1796" s="14">
        <v>2.1000000000000001E-2</v>
      </c>
      <c r="P1796" s="55">
        <f t="shared" si="83"/>
        <v>0</v>
      </c>
      <c r="Q1796" s="15">
        <f t="shared" si="84"/>
        <v>0</v>
      </c>
      <c r="R1796" s="15">
        <f t="shared" si="85"/>
        <v>0</v>
      </c>
      <c r="X1796" s="7"/>
    </row>
    <row r="1797" spans="1:24" ht="13.8" x14ac:dyDescent="0.3">
      <c r="A1797" s="46">
        <v>53475</v>
      </c>
      <c r="B1797" s="47" t="s">
        <v>30</v>
      </c>
      <c r="C1797" s="47" t="s">
        <v>36</v>
      </c>
      <c r="D1797" s="47" t="s">
        <v>517</v>
      </c>
      <c r="E1797" s="47" t="s">
        <v>22</v>
      </c>
      <c r="F1797" s="47" t="s">
        <v>55</v>
      </c>
      <c r="G1797" s="47" t="s">
        <v>312</v>
      </c>
      <c r="H1797" s="46">
        <v>53475</v>
      </c>
      <c r="I1797" s="48">
        <v>26115</v>
      </c>
      <c r="J1797" s="47" t="s">
        <v>638</v>
      </c>
      <c r="K1797" s="46">
        <v>0</v>
      </c>
      <c r="L1797" s="50">
        <v>0</v>
      </c>
      <c r="M1797" s="50">
        <v>0</v>
      </c>
      <c r="N1797" s="50">
        <v>0</v>
      </c>
      <c r="O1797" s="14">
        <v>2.1000000000000001E-2</v>
      </c>
      <c r="P1797" s="55">
        <f t="shared" ref="P1797:P1860" si="86">L1797*(O1797/12)*15</f>
        <v>0</v>
      </c>
      <c r="Q1797" s="15">
        <f t="shared" si="84"/>
        <v>0</v>
      </c>
      <c r="R1797" s="15">
        <f t="shared" si="85"/>
        <v>0</v>
      </c>
      <c r="X1797" s="7"/>
    </row>
    <row r="1798" spans="1:24" ht="13.8" x14ac:dyDescent="0.3">
      <c r="A1798" s="46">
        <v>53476</v>
      </c>
      <c r="B1798" s="47" t="s">
        <v>30</v>
      </c>
      <c r="C1798" s="47" t="s">
        <v>36</v>
      </c>
      <c r="D1798" s="47" t="s">
        <v>517</v>
      </c>
      <c r="E1798" s="47" t="s">
        <v>22</v>
      </c>
      <c r="F1798" s="47" t="s">
        <v>55</v>
      </c>
      <c r="G1798" s="47" t="s">
        <v>312</v>
      </c>
      <c r="H1798" s="46">
        <v>53476</v>
      </c>
      <c r="I1798" s="48">
        <v>27211</v>
      </c>
      <c r="J1798" s="47" t="s">
        <v>638</v>
      </c>
      <c r="K1798" s="46">
        <v>0</v>
      </c>
      <c r="L1798" s="50">
        <v>0</v>
      </c>
      <c r="M1798" s="50">
        <v>0</v>
      </c>
      <c r="N1798" s="50">
        <v>0</v>
      </c>
      <c r="O1798" s="14">
        <v>2.1000000000000001E-2</v>
      </c>
      <c r="P1798" s="55">
        <f t="shared" si="86"/>
        <v>0</v>
      </c>
      <c r="Q1798" s="15">
        <f t="shared" si="84"/>
        <v>0</v>
      </c>
      <c r="R1798" s="15">
        <f t="shared" si="85"/>
        <v>0</v>
      </c>
      <c r="X1798" s="7"/>
    </row>
    <row r="1799" spans="1:24" ht="13.8" x14ac:dyDescent="0.3">
      <c r="A1799" s="46">
        <v>53477</v>
      </c>
      <c r="B1799" s="47" t="s">
        <v>30</v>
      </c>
      <c r="C1799" s="47" t="s">
        <v>36</v>
      </c>
      <c r="D1799" s="47" t="s">
        <v>517</v>
      </c>
      <c r="E1799" s="47" t="s">
        <v>22</v>
      </c>
      <c r="F1799" s="47" t="s">
        <v>55</v>
      </c>
      <c r="G1799" s="47" t="s">
        <v>312</v>
      </c>
      <c r="H1799" s="46">
        <v>53477</v>
      </c>
      <c r="I1799" s="48">
        <v>36708</v>
      </c>
      <c r="J1799" s="47" t="s">
        <v>638</v>
      </c>
      <c r="K1799" s="46">
        <v>0</v>
      </c>
      <c r="L1799" s="50">
        <v>0</v>
      </c>
      <c r="M1799" s="50">
        <v>0</v>
      </c>
      <c r="N1799" s="50">
        <v>0</v>
      </c>
      <c r="O1799" s="14">
        <v>2.1000000000000001E-2</v>
      </c>
      <c r="P1799" s="55">
        <f t="shared" si="86"/>
        <v>0</v>
      </c>
      <c r="Q1799" s="15">
        <f t="shared" si="84"/>
        <v>0</v>
      </c>
      <c r="R1799" s="15">
        <f t="shared" si="85"/>
        <v>0</v>
      </c>
      <c r="X1799" s="7"/>
    </row>
    <row r="1800" spans="1:24" ht="13.8" x14ac:dyDescent="0.3">
      <c r="A1800" s="46">
        <v>53478</v>
      </c>
      <c r="B1800" s="47" t="s">
        <v>30</v>
      </c>
      <c r="C1800" s="47" t="s">
        <v>36</v>
      </c>
      <c r="D1800" s="47" t="s">
        <v>517</v>
      </c>
      <c r="E1800" s="47" t="s">
        <v>22</v>
      </c>
      <c r="F1800" s="47" t="s">
        <v>55</v>
      </c>
      <c r="G1800" s="47" t="s">
        <v>312</v>
      </c>
      <c r="H1800" s="46">
        <v>53478</v>
      </c>
      <c r="I1800" s="48">
        <v>37073</v>
      </c>
      <c r="J1800" s="47" t="s">
        <v>638</v>
      </c>
      <c r="K1800" s="46">
        <v>0</v>
      </c>
      <c r="L1800" s="50">
        <v>0</v>
      </c>
      <c r="M1800" s="50">
        <v>0</v>
      </c>
      <c r="N1800" s="50">
        <v>0</v>
      </c>
      <c r="O1800" s="14">
        <v>2.1000000000000001E-2</v>
      </c>
      <c r="P1800" s="55">
        <f t="shared" si="86"/>
        <v>0</v>
      </c>
      <c r="Q1800" s="15">
        <f t="shared" si="84"/>
        <v>0</v>
      </c>
      <c r="R1800" s="15">
        <f t="shared" si="85"/>
        <v>0</v>
      </c>
      <c r="X1800" s="7"/>
    </row>
    <row r="1801" spans="1:24" ht="13.8" x14ac:dyDescent="0.3">
      <c r="A1801" s="46">
        <v>53515</v>
      </c>
      <c r="B1801" s="47" t="s">
        <v>30</v>
      </c>
      <c r="C1801" s="47" t="s">
        <v>36</v>
      </c>
      <c r="D1801" s="47" t="s">
        <v>573</v>
      </c>
      <c r="E1801" s="47" t="s">
        <v>313</v>
      </c>
      <c r="F1801" s="47" t="s">
        <v>55</v>
      </c>
      <c r="G1801" s="47" t="s">
        <v>312</v>
      </c>
      <c r="H1801" s="46">
        <v>53515</v>
      </c>
      <c r="I1801" s="48">
        <v>26115</v>
      </c>
      <c r="J1801" s="47" t="s">
        <v>638</v>
      </c>
      <c r="K1801" s="46">
        <v>12</v>
      </c>
      <c r="L1801" s="50">
        <v>85446</v>
      </c>
      <c r="M1801" s="50">
        <v>85446</v>
      </c>
      <c r="N1801" s="50">
        <v>0</v>
      </c>
      <c r="O1801" s="14">
        <v>2.1000000000000001E-2</v>
      </c>
      <c r="P1801" s="55">
        <f t="shared" si="86"/>
        <v>2242.9575</v>
      </c>
      <c r="Q1801" s="15">
        <f t="shared" si="84"/>
        <v>87688.957500000004</v>
      </c>
      <c r="R1801" s="15">
        <f t="shared" si="85"/>
        <v>-2242.9575000000041</v>
      </c>
      <c r="X1801" s="7"/>
    </row>
    <row r="1802" spans="1:24" ht="13.8" x14ac:dyDescent="0.3">
      <c r="A1802" s="46">
        <v>53501</v>
      </c>
      <c r="B1802" s="47" t="s">
        <v>30</v>
      </c>
      <c r="C1802" s="47" t="s">
        <v>36</v>
      </c>
      <c r="D1802" s="47" t="s">
        <v>573</v>
      </c>
      <c r="E1802" s="47" t="s">
        <v>56</v>
      </c>
      <c r="F1802" s="47" t="s">
        <v>55</v>
      </c>
      <c r="G1802" s="47" t="s">
        <v>312</v>
      </c>
      <c r="H1802" s="46">
        <v>53501</v>
      </c>
      <c r="I1802" s="48">
        <v>26115</v>
      </c>
      <c r="J1802" s="47" t="s">
        <v>638</v>
      </c>
      <c r="K1802" s="46">
        <v>12</v>
      </c>
      <c r="L1802" s="50">
        <v>341783.97</v>
      </c>
      <c r="M1802" s="50">
        <v>341783.97</v>
      </c>
      <c r="N1802" s="50">
        <v>0</v>
      </c>
      <c r="O1802" s="14">
        <v>2.1000000000000001E-2</v>
      </c>
      <c r="P1802" s="55">
        <f t="shared" si="86"/>
        <v>8971.8292124999989</v>
      </c>
      <c r="Q1802" s="15">
        <f t="shared" si="84"/>
        <v>350755.79921249999</v>
      </c>
      <c r="R1802" s="15">
        <f t="shared" si="85"/>
        <v>-8971.8292125000153</v>
      </c>
      <c r="X1802" s="7"/>
    </row>
    <row r="1803" spans="1:24" ht="13.8" x14ac:dyDescent="0.3">
      <c r="A1803" s="46">
        <v>53474</v>
      </c>
      <c r="B1803" s="47" t="s">
        <v>30</v>
      </c>
      <c r="C1803" s="47" t="s">
        <v>31</v>
      </c>
      <c r="D1803" s="47" t="s">
        <v>517</v>
      </c>
      <c r="E1803" s="47" t="s">
        <v>22</v>
      </c>
      <c r="F1803" s="47" t="s">
        <v>55</v>
      </c>
      <c r="G1803" s="47" t="s">
        <v>312</v>
      </c>
      <c r="H1803" s="46">
        <v>53474</v>
      </c>
      <c r="I1803" s="48">
        <v>27211</v>
      </c>
      <c r="J1803" s="47" t="s">
        <v>638</v>
      </c>
      <c r="K1803" s="46">
        <v>0</v>
      </c>
      <c r="L1803" s="50">
        <v>0</v>
      </c>
      <c r="M1803" s="50">
        <v>0</v>
      </c>
      <c r="N1803" s="50">
        <v>0</v>
      </c>
      <c r="O1803" s="14">
        <v>2.1000000000000001E-2</v>
      </c>
      <c r="P1803" s="55">
        <f t="shared" si="86"/>
        <v>0</v>
      </c>
      <c r="Q1803" s="15">
        <f t="shared" si="84"/>
        <v>0</v>
      </c>
      <c r="R1803" s="15">
        <f t="shared" si="85"/>
        <v>0</v>
      </c>
      <c r="X1803" s="7"/>
    </row>
    <row r="1804" spans="1:24" ht="13.8" x14ac:dyDescent="0.3">
      <c r="A1804" s="46">
        <v>638867889</v>
      </c>
      <c r="B1804" s="47" t="s">
        <v>16</v>
      </c>
      <c r="C1804" s="47" t="s">
        <v>236</v>
      </c>
      <c r="D1804" s="47" t="s">
        <v>516</v>
      </c>
      <c r="E1804" s="47" t="s">
        <v>70</v>
      </c>
      <c r="F1804" s="47" t="s">
        <v>59</v>
      </c>
      <c r="G1804" s="47" t="s">
        <v>57</v>
      </c>
      <c r="H1804" s="46">
        <v>638867889</v>
      </c>
      <c r="I1804" s="48">
        <v>41244</v>
      </c>
      <c r="J1804" s="47" t="s">
        <v>638</v>
      </c>
      <c r="K1804" s="46">
        <v>0</v>
      </c>
      <c r="L1804" s="50">
        <v>0</v>
      </c>
      <c r="M1804" s="50">
        <v>0</v>
      </c>
      <c r="N1804" s="50">
        <v>0</v>
      </c>
      <c r="O1804" s="14">
        <v>2.1999999999999999E-2</v>
      </c>
      <c r="P1804" s="55">
        <f t="shared" si="86"/>
        <v>0</v>
      </c>
      <c r="Q1804" s="15">
        <f t="shared" si="84"/>
        <v>0</v>
      </c>
      <c r="R1804" s="15">
        <f t="shared" si="85"/>
        <v>0</v>
      </c>
      <c r="X1804" s="7"/>
    </row>
    <row r="1805" spans="1:24" ht="13.8" x14ac:dyDescent="0.3">
      <c r="A1805" s="46">
        <v>653968517</v>
      </c>
      <c r="B1805" s="47" t="s">
        <v>16</v>
      </c>
      <c r="C1805" s="47" t="s">
        <v>236</v>
      </c>
      <c r="D1805" s="47" t="s">
        <v>516</v>
      </c>
      <c r="E1805" s="47" t="s">
        <v>70</v>
      </c>
      <c r="F1805" s="47" t="s">
        <v>59</v>
      </c>
      <c r="G1805" s="47" t="s">
        <v>57</v>
      </c>
      <c r="H1805" s="46">
        <v>653968517</v>
      </c>
      <c r="I1805" s="48">
        <v>41244</v>
      </c>
      <c r="J1805" s="47" t="s">
        <v>638</v>
      </c>
      <c r="K1805" s="46">
        <v>0</v>
      </c>
      <c r="L1805" s="50">
        <v>0</v>
      </c>
      <c r="M1805" s="50">
        <v>0</v>
      </c>
      <c r="N1805" s="50">
        <v>0</v>
      </c>
      <c r="O1805" s="14">
        <v>2.1999999999999999E-2</v>
      </c>
      <c r="P1805" s="55">
        <f t="shared" si="86"/>
        <v>0</v>
      </c>
      <c r="Q1805" s="15">
        <f t="shared" si="84"/>
        <v>0</v>
      </c>
      <c r="R1805" s="15">
        <f t="shared" si="85"/>
        <v>0</v>
      </c>
      <c r="X1805" s="7"/>
    </row>
    <row r="1806" spans="1:24" ht="13.8" x14ac:dyDescent="0.3">
      <c r="A1806" s="46">
        <v>656171225</v>
      </c>
      <c r="B1806" s="47" t="s">
        <v>16</v>
      </c>
      <c r="C1806" s="47" t="s">
        <v>236</v>
      </c>
      <c r="D1806" s="47" t="s">
        <v>574</v>
      </c>
      <c r="E1806" s="47" t="s">
        <v>339</v>
      </c>
      <c r="F1806" s="47" t="s">
        <v>59</v>
      </c>
      <c r="G1806" s="47" t="s">
        <v>57</v>
      </c>
      <c r="H1806" s="46">
        <v>656171225</v>
      </c>
      <c r="I1806" s="48">
        <v>41244</v>
      </c>
      <c r="J1806" s="47" t="s">
        <v>638</v>
      </c>
      <c r="K1806" s="46">
        <v>1</v>
      </c>
      <c r="L1806" s="50">
        <v>8505.2199999999993</v>
      </c>
      <c r="M1806" s="50">
        <v>2281.06</v>
      </c>
      <c r="N1806" s="50">
        <v>6224.16</v>
      </c>
      <c r="O1806" s="14">
        <v>2.1999999999999999E-2</v>
      </c>
      <c r="P1806" s="55">
        <f t="shared" si="86"/>
        <v>233.89354999999998</v>
      </c>
      <c r="Q1806" s="15">
        <f t="shared" si="84"/>
        <v>2514.9535499999997</v>
      </c>
      <c r="R1806" s="15">
        <f t="shared" si="85"/>
        <v>5990.2664499999992</v>
      </c>
      <c r="X1806" s="7"/>
    </row>
    <row r="1807" spans="1:24" ht="13.8" x14ac:dyDescent="0.3">
      <c r="A1807" s="46">
        <v>656171229</v>
      </c>
      <c r="B1807" s="47" t="s">
        <v>16</v>
      </c>
      <c r="C1807" s="47" t="s">
        <v>236</v>
      </c>
      <c r="D1807" s="47" t="s">
        <v>574</v>
      </c>
      <c r="E1807" s="47" t="s">
        <v>339</v>
      </c>
      <c r="F1807" s="47" t="s">
        <v>59</v>
      </c>
      <c r="G1807" s="47" t="s">
        <v>57</v>
      </c>
      <c r="H1807" s="46">
        <v>656171229</v>
      </c>
      <c r="I1807" s="48">
        <v>41244</v>
      </c>
      <c r="J1807" s="47" t="s">
        <v>638</v>
      </c>
      <c r="K1807" s="46">
        <v>1</v>
      </c>
      <c r="L1807" s="50">
        <v>8505.01</v>
      </c>
      <c r="M1807" s="50">
        <v>2281.0100000000002</v>
      </c>
      <c r="N1807" s="50">
        <v>6224</v>
      </c>
      <c r="O1807" s="14">
        <v>2.1999999999999999E-2</v>
      </c>
      <c r="P1807" s="55">
        <f t="shared" si="86"/>
        <v>233.88777499999998</v>
      </c>
      <c r="Q1807" s="15">
        <f t="shared" si="84"/>
        <v>2514.8977750000004</v>
      </c>
      <c r="R1807" s="15">
        <f t="shared" si="85"/>
        <v>5990.1122249999999</v>
      </c>
      <c r="X1807" s="7"/>
    </row>
    <row r="1808" spans="1:24" ht="13.8" x14ac:dyDescent="0.3">
      <c r="A1808" s="46">
        <v>691641741</v>
      </c>
      <c r="B1808" s="47" t="s">
        <v>16</v>
      </c>
      <c r="C1808" s="47" t="s">
        <v>236</v>
      </c>
      <c r="D1808" s="47" t="s">
        <v>580</v>
      </c>
      <c r="E1808" s="47" t="s">
        <v>435</v>
      </c>
      <c r="F1808" s="47" t="s">
        <v>59</v>
      </c>
      <c r="G1808" s="47" t="s">
        <v>57</v>
      </c>
      <c r="H1808" s="46">
        <v>691641741</v>
      </c>
      <c r="I1808" s="48">
        <v>38687</v>
      </c>
      <c r="J1808" s="47" t="s">
        <v>638</v>
      </c>
      <c r="K1808" s="46">
        <v>1</v>
      </c>
      <c r="L1808" s="50">
        <v>81600</v>
      </c>
      <c r="M1808" s="50">
        <v>69021.23</v>
      </c>
      <c r="N1808" s="50">
        <v>12578.77</v>
      </c>
      <c r="O1808" s="14">
        <v>2.1999999999999999E-2</v>
      </c>
      <c r="P1808" s="55">
        <f t="shared" si="86"/>
        <v>2244</v>
      </c>
      <c r="Q1808" s="15">
        <f t="shared" si="84"/>
        <v>71265.23</v>
      </c>
      <c r="R1808" s="15">
        <f t="shared" si="85"/>
        <v>10334.770000000004</v>
      </c>
      <c r="X1808" s="7"/>
    </row>
    <row r="1809" spans="1:24" ht="13.8" x14ac:dyDescent="0.3">
      <c r="A1809" s="46">
        <v>818833</v>
      </c>
      <c r="B1809" s="47" t="s">
        <v>16</v>
      </c>
      <c r="C1809" s="47" t="s">
        <v>17</v>
      </c>
      <c r="D1809" s="47" t="s">
        <v>516</v>
      </c>
      <c r="E1809" s="47" t="s">
        <v>70</v>
      </c>
      <c r="F1809" s="47" t="s">
        <v>59</v>
      </c>
      <c r="G1809" s="47" t="s">
        <v>57</v>
      </c>
      <c r="H1809" s="46">
        <v>818833</v>
      </c>
      <c r="I1809" s="48">
        <v>30864</v>
      </c>
      <c r="J1809" s="47" t="s">
        <v>638</v>
      </c>
      <c r="K1809" s="46">
        <v>0</v>
      </c>
      <c r="L1809" s="50">
        <v>0</v>
      </c>
      <c r="M1809" s="50">
        <v>0</v>
      </c>
      <c r="N1809" s="50">
        <v>0</v>
      </c>
      <c r="O1809" s="14">
        <v>2.1999999999999999E-2</v>
      </c>
      <c r="P1809" s="55">
        <f t="shared" si="86"/>
        <v>0</v>
      </c>
      <c r="Q1809" s="15">
        <f t="shared" si="84"/>
        <v>0</v>
      </c>
      <c r="R1809" s="15">
        <f t="shared" si="85"/>
        <v>0</v>
      </c>
      <c r="X1809" s="7"/>
    </row>
    <row r="1810" spans="1:24" ht="13.8" x14ac:dyDescent="0.3">
      <c r="A1810" s="46">
        <v>818834</v>
      </c>
      <c r="B1810" s="47" t="s">
        <v>16</v>
      </c>
      <c r="C1810" s="47" t="s">
        <v>17</v>
      </c>
      <c r="D1810" s="47" t="s">
        <v>516</v>
      </c>
      <c r="E1810" s="47" t="s">
        <v>70</v>
      </c>
      <c r="F1810" s="47" t="s">
        <v>59</v>
      </c>
      <c r="G1810" s="47" t="s">
        <v>57</v>
      </c>
      <c r="H1810" s="46">
        <v>818834</v>
      </c>
      <c r="I1810" s="48">
        <v>31229</v>
      </c>
      <c r="J1810" s="47" t="s">
        <v>638</v>
      </c>
      <c r="K1810" s="46">
        <v>0</v>
      </c>
      <c r="L1810" s="50">
        <v>0</v>
      </c>
      <c r="M1810" s="50">
        <v>0</v>
      </c>
      <c r="N1810" s="50">
        <v>0</v>
      </c>
      <c r="O1810" s="14">
        <v>2.1999999999999999E-2</v>
      </c>
      <c r="P1810" s="55">
        <f t="shared" si="86"/>
        <v>0</v>
      </c>
      <c r="Q1810" s="15">
        <f t="shared" si="84"/>
        <v>0</v>
      </c>
      <c r="R1810" s="15">
        <f t="shared" si="85"/>
        <v>0</v>
      </c>
      <c r="X1810" s="7"/>
    </row>
    <row r="1811" spans="1:24" ht="13.8" x14ac:dyDescent="0.3">
      <c r="A1811" s="46">
        <v>818835</v>
      </c>
      <c r="B1811" s="47" t="s">
        <v>16</v>
      </c>
      <c r="C1811" s="47" t="s">
        <v>17</v>
      </c>
      <c r="D1811" s="47" t="s">
        <v>516</v>
      </c>
      <c r="E1811" s="47" t="s">
        <v>70</v>
      </c>
      <c r="F1811" s="47" t="s">
        <v>59</v>
      </c>
      <c r="G1811" s="47" t="s">
        <v>57</v>
      </c>
      <c r="H1811" s="46">
        <v>818835</v>
      </c>
      <c r="I1811" s="48">
        <v>33055</v>
      </c>
      <c r="J1811" s="47" t="s">
        <v>638</v>
      </c>
      <c r="K1811" s="46">
        <v>0</v>
      </c>
      <c r="L1811" s="50">
        <v>0</v>
      </c>
      <c r="M1811" s="50">
        <v>0</v>
      </c>
      <c r="N1811" s="50">
        <v>0</v>
      </c>
      <c r="O1811" s="14">
        <v>2.1999999999999999E-2</v>
      </c>
      <c r="P1811" s="55">
        <f t="shared" si="86"/>
        <v>0</v>
      </c>
      <c r="Q1811" s="15">
        <f t="shared" si="84"/>
        <v>0</v>
      </c>
      <c r="R1811" s="15">
        <f t="shared" si="85"/>
        <v>0</v>
      </c>
      <c r="X1811" s="7"/>
    </row>
    <row r="1812" spans="1:24" ht="13.8" x14ac:dyDescent="0.3">
      <c r="A1812" s="46">
        <v>818836</v>
      </c>
      <c r="B1812" s="47" t="s">
        <v>16</v>
      </c>
      <c r="C1812" s="47" t="s">
        <v>17</v>
      </c>
      <c r="D1812" s="47" t="s">
        <v>516</v>
      </c>
      <c r="E1812" s="47" t="s">
        <v>70</v>
      </c>
      <c r="F1812" s="47" t="s">
        <v>59</v>
      </c>
      <c r="G1812" s="47" t="s">
        <v>57</v>
      </c>
      <c r="H1812" s="46">
        <v>818836</v>
      </c>
      <c r="I1812" s="48">
        <v>33786</v>
      </c>
      <c r="J1812" s="47" t="s">
        <v>638</v>
      </c>
      <c r="K1812" s="46">
        <v>0</v>
      </c>
      <c r="L1812" s="50">
        <v>0</v>
      </c>
      <c r="M1812" s="50">
        <v>0</v>
      </c>
      <c r="N1812" s="50">
        <v>0</v>
      </c>
      <c r="O1812" s="14">
        <v>2.1999999999999999E-2</v>
      </c>
      <c r="P1812" s="55">
        <f t="shared" si="86"/>
        <v>0</v>
      </c>
      <c r="Q1812" s="15">
        <f t="shared" si="84"/>
        <v>0</v>
      </c>
      <c r="R1812" s="15">
        <f t="shared" si="85"/>
        <v>0</v>
      </c>
      <c r="X1812" s="7"/>
    </row>
    <row r="1813" spans="1:24" ht="13.8" x14ac:dyDescent="0.3">
      <c r="A1813" s="46">
        <v>818837</v>
      </c>
      <c r="B1813" s="47" t="s">
        <v>16</v>
      </c>
      <c r="C1813" s="47" t="s">
        <v>17</v>
      </c>
      <c r="D1813" s="47" t="s">
        <v>516</v>
      </c>
      <c r="E1813" s="47" t="s">
        <v>70</v>
      </c>
      <c r="F1813" s="47" t="s">
        <v>59</v>
      </c>
      <c r="G1813" s="47" t="s">
        <v>57</v>
      </c>
      <c r="H1813" s="46">
        <v>818837</v>
      </c>
      <c r="I1813" s="48">
        <v>35247</v>
      </c>
      <c r="J1813" s="47" t="s">
        <v>638</v>
      </c>
      <c r="K1813" s="46">
        <v>0</v>
      </c>
      <c r="L1813" s="50">
        <v>0</v>
      </c>
      <c r="M1813" s="50">
        <v>0</v>
      </c>
      <c r="N1813" s="50">
        <v>0</v>
      </c>
      <c r="O1813" s="14">
        <v>2.1999999999999999E-2</v>
      </c>
      <c r="P1813" s="55">
        <f t="shared" si="86"/>
        <v>0</v>
      </c>
      <c r="Q1813" s="15">
        <f t="shared" si="84"/>
        <v>0</v>
      </c>
      <c r="R1813" s="15">
        <f t="shared" si="85"/>
        <v>0</v>
      </c>
      <c r="X1813" s="7"/>
    </row>
    <row r="1814" spans="1:24" ht="13.8" x14ac:dyDescent="0.3">
      <c r="A1814" s="46">
        <v>818838</v>
      </c>
      <c r="B1814" s="47" t="s">
        <v>16</v>
      </c>
      <c r="C1814" s="47" t="s">
        <v>17</v>
      </c>
      <c r="D1814" s="47" t="s">
        <v>516</v>
      </c>
      <c r="E1814" s="47" t="s">
        <v>70</v>
      </c>
      <c r="F1814" s="47" t="s">
        <v>59</v>
      </c>
      <c r="G1814" s="47" t="s">
        <v>57</v>
      </c>
      <c r="H1814" s="46">
        <v>818838</v>
      </c>
      <c r="I1814" s="48">
        <v>35612</v>
      </c>
      <c r="J1814" s="47" t="s">
        <v>638</v>
      </c>
      <c r="K1814" s="46">
        <v>0</v>
      </c>
      <c r="L1814" s="50">
        <v>0</v>
      </c>
      <c r="M1814" s="50">
        <v>0</v>
      </c>
      <c r="N1814" s="50">
        <v>0</v>
      </c>
      <c r="O1814" s="14">
        <v>2.1999999999999999E-2</v>
      </c>
      <c r="P1814" s="55">
        <f t="shared" si="86"/>
        <v>0</v>
      </c>
      <c r="Q1814" s="15">
        <f t="shared" si="84"/>
        <v>0</v>
      </c>
      <c r="R1814" s="15">
        <f t="shared" si="85"/>
        <v>0</v>
      </c>
      <c r="X1814" s="7"/>
    </row>
    <row r="1815" spans="1:24" ht="13.8" x14ac:dyDescent="0.3">
      <c r="A1815" s="46">
        <v>818839</v>
      </c>
      <c r="B1815" s="47" t="s">
        <v>16</v>
      </c>
      <c r="C1815" s="47" t="s">
        <v>17</v>
      </c>
      <c r="D1815" s="47" t="s">
        <v>516</v>
      </c>
      <c r="E1815" s="47" t="s">
        <v>70</v>
      </c>
      <c r="F1815" s="47" t="s">
        <v>59</v>
      </c>
      <c r="G1815" s="47" t="s">
        <v>57</v>
      </c>
      <c r="H1815" s="46">
        <v>818839</v>
      </c>
      <c r="I1815" s="48">
        <v>36708</v>
      </c>
      <c r="J1815" s="47" t="s">
        <v>638</v>
      </c>
      <c r="K1815" s="46">
        <v>0</v>
      </c>
      <c r="L1815" s="50">
        <v>0</v>
      </c>
      <c r="M1815" s="50">
        <v>0</v>
      </c>
      <c r="N1815" s="50">
        <v>0</v>
      </c>
      <c r="O1815" s="14">
        <v>2.1999999999999999E-2</v>
      </c>
      <c r="P1815" s="55">
        <f t="shared" si="86"/>
        <v>0</v>
      </c>
      <c r="Q1815" s="15">
        <f t="shared" si="84"/>
        <v>0</v>
      </c>
      <c r="R1815" s="15">
        <f t="shared" si="85"/>
        <v>0</v>
      </c>
      <c r="X1815" s="7"/>
    </row>
    <row r="1816" spans="1:24" ht="13.8" x14ac:dyDescent="0.3">
      <c r="A1816" s="46">
        <v>818840</v>
      </c>
      <c r="B1816" s="47" t="s">
        <v>16</v>
      </c>
      <c r="C1816" s="47" t="s">
        <v>17</v>
      </c>
      <c r="D1816" s="47" t="s">
        <v>516</v>
      </c>
      <c r="E1816" s="47" t="s">
        <v>70</v>
      </c>
      <c r="F1816" s="47" t="s">
        <v>59</v>
      </c>
      <c r="G1816" s="47" t="s">
        <v>57</v>
      </c>
      <c r="H1816" s="46">
        <v>818840</v>
      </c>
      <c r="I1816" s="48">
        <v>37073</v>
      </c>
      <c r="J1816" s="47" t="s">
        <v>638</v>
      </c>
      <c r="K1816" s="46">
        <v>0</v>
      </c>
      <c r="L1816" s="50">
        <v>0</v>
      </c>
      <c r="M1816" s="50">
        <v>0</v>
      </c>
      <c r="N1816" s="50">
        <v>0</v>
      </c>
      <c r="O1816" s="14">
        <v>2.1999999999999999E-2</v>
      </c>
      <c r="P1816" s="55">
        <f t="shared" si="86"/>
        <v>0</v>
      </c>
      <c r="Q1816" s="15">
        <f t="shared" si="84"/>
        <v>0</v>
      </c>
      <c r="R1816" s="15">
        <f t="shared" si="85"/>
        <v>0</v>
      </c>
      <c r="X1816" s="7"/>
    </row>
    <row r="1817" spans="1:24" ht="13.8" x14ac:dyDescent="0.3">
      <c r="A1817" s="46">
        <v>19392569</v>
      </c>
      <c r="B1817" s="47" t="s">
        <v>16</v>
      </c>
      <c r="C1817" s="47" t="s">
        <v>17</v>
      </c>
      <c r="D1817" s="47" t="s">
        <v>516</v>
      </c>
      <c r="E1817" s="47" t="s">
        <v>70</v>
      </c>
      <c r="F1817" s="47" t="s">
        <v>59</v>
      </c>
      <c r="G1817" s="47" t="s">
        <v>57</v>
      </c>
      <c r="H1817" s="46">
        <v>19392569</v>
      </c>
      <c r="I1817" s="48">
        <v>37561</v>
      </c>
      <c r="J1817" s="47" t="s">
        <v>638</v>
      </c>
      <c r="K1817" s="46">
        <v>0</v>
      </c>
      <c r="L1817" s="50">
        <v>0</v>
      </c>
      <c r="M1817" s="50">
        <v>0</v>
      </c>
      <c r="N1817" s="50">
        <v>0</v>
      </c>
      <c r="O1817" s="14">
        <v>2.1999999999999999E-2</v>
      </c>
      <c r="P1817" s="55">
        <f t="shared" si="86"/>
        <v>0</v>
      </c>
      <c r="Q1817" s="15">
        <f t="shared" si="84"/>
        <v>0</v>
      </c>
      <c r="R1817" s="15">
        <f t="shared" si="85"/>
        <v>0</v>
      </c>
      <c r="X1817" s="7"/>
    </row>
    <row r="1818" spans="1:24" ht="13.8" x14ac:dyDescent="0.3">
      <c r="A1818" s="46">
        <v>49943385</v>
      </c>
      <c r="B1818" s="47" t="s">
        <v>16</v>
      </c>
      <c r="C1818" s="47" t="s">
        <v>17</v>
      </c>
      <c r="D1818" s="47" t="s">
        <v>516</v>
      </c>
      <c r="E1818" s="47" t="s">
        <v>70</v>
      </c>
      <c r="F1818" s="47" t="s">
        <v>59</v>
      </c>
      <c r="G1818" s="47" t="s">
        <v>57</v>
      </c>
      <c r="H1818" s="46">
        <v>49943385</v>
      </c>
      <c r="I1818" s="48">
        <v>38353</v>
      </c>
      <c r="J1818" s="47" t="s">
        <v>638</v>
      </c>
      <c r="K1818" s="46">
        <v>0</v>
      </c>
      <c r="L1818" s="50">
        <v>0</v>
      </c>
      <c r="M1818" s="50">
        <v>0</v>
      </c>
      <c r="N1818" s="50">
        <v>0</v>
      </c>
      <c r="O1818" s="14">
        <v>2.1999999999999999E-2</v>
      </c>
      <c r="P1818" s="55">
        <f t="shared" si="86"/>
        <v>0</v>
      </c>
      <c r="Q1818" s="15">
        <f t="shared" ref="Q1818:Q1881" si="87">M1818+P1818</f>
        <v>0</v>
      </c>
      <c r="R1818" s="15">
        <f t="shared" ref="R1818:R1881" si="88">L1818-Q1818</f>
        <v>0</v>
      </c>
      <c r="X1818" s="7"/>
    </row>
    <row r="1819" spans="1:24" ht="13.8" x14ac:dyDescent="0.3">
      <c r="A1819" s="46">
        <v>59525561</v>
      </c>
      <c r="B1819" s="47" t="s">
        <v>16</v>
      </c>
      <c r="C1819" s="47" t="s">
        <v>17</v>
      </c>
      <c r="D1819" s="47" t="s">
        <v>516</v>
      </c>
      <c r="E1819" s="47" t="s">
        <v>70</v>
      </c>
      <c r="F1819" s="47" t="s">
        <v>59</v>
      </c>
      <c r="G1819" s="47" t="s">
        <v>57</v>
      </c>
      <c r="H1819" s="46">
        <v>59525561</v>
      </c>
      <c r="I1819" s="48">
        <v>38687</v>
      </c>
      <c r="J1819" s="47" t="s">
        <v>638</v>
      </c>
      <c r="K1819" s="46">
        <v>0</v>
      </c>
      <c r="L1819" s="50">
        <v>0</v>
      </c>
      <c r="M1819" s="50">
        <v>0</v>
      </c>
      <c r="N1819" s="50">
        <v>0</v>
      </c>
      <c r="O1819" s="14">
        <v>2.1999999999999999E-2</v>
      </c>
      <c r="P1819" s="55">
        <f t="shared" si="86"/>
        <v>0</v>
      </c>
      <c r="Q1819" s="15">
        <f t="shared" si="87"/>
        <v>0</v>
      </c>
      <c r="R1819" s="15">
        <f t="shared" si="88"/>
        <v>0</v>
      </c>
      <c r="X1819" s="7"/>
    </row>
    <row r="1820" spans="1:24" ht="13.8" x14ac:dyDescent="0.3">
      <c r="A1820" s="46">
        <v>60341502</v>
      </c>
      <c r="B1820" s="47" t="s">
        <v>16</v>
      </c>
      <c r="C1820" s="47" t="s">
        <v>17</v>
      </c>
      <c r="D1820" s="47" t="s">
        <v>516</v>
      </c>
      <c r="E1820" s="47" t="s">
        <v>70</v>
      </c>
      <c r="F1820" s="47" t="s">
        <v>59</v>
      </c>
      <c r="G1820" s="47" t="s">
        <v>57</v>
      </c>
      <c r="H1820" s="46">
        <v>60341502</v>
      </c>
      <c r="I1820" s="48">
        <v>38687</v>
      </c>
      <c r="J1820" s="47" t="s">
        <v>638</v>
      </c>
      <c r="K1820" s="46">
        <v>0</v>
      </c>
      <c r="L1820" s="50">
        <v>0</v>
      </c>
      <c r="M1820" s="50">
        <v>0</v>
      </c>
      <c r="N1820" s="50">
        <v>0</v>
      </c>
      <c r="O1820" s="14">
        <v>2.1999999999999999E-2</v>
      </c>
      <c r="P1820" s="55">
        <f t="shared" si="86"/>
        <v>0</v>
      </c>
      <c r="Q1820" s="15">
        <f t="shared" si="87"/>
        <v>0</v>
      </c>
      <c r="R1820" s="15">
        <f t="shared" si="88"/>
        <v>0</v>
      </c>
      <c r="X1820" s="7"/>
    </row>
    <row r="1821" spans="1:24" ht="13.8" x14ac:dyDescent="0.3">
      <c r="A1821" s="46">
        <v>61541873</v>
      </c>
      <c r="B1821" s="47" t="s">
        <v>16</v>
      </c>
      <c r="C1821" s="47" t="s">
        <v>17</v>
      </c>
      <c r="D1821" s="47" t="s">
        <v>516</v>
      </c>
      <c r="E1821" s="47" t="s">
        <v>70</v>
      </c>
      <c r="F1821" s="47" t="s">
        <v>59</v>
      </c>
      <c r="G1821" s="47" t="s">
        <v>57</v>
      </c>
      <c r="H1821" s="46">
        <v>61541873</v>
      </c>
      <c r="I1821" s="48">
        <v>38687</v>
      </c>
      <c r="J1821" s="47" t="s">
        <v>638</v>
      </c>
      <c r="K1821" s="46">
        <v>0</v>
      </c>
      <c r="L1821" s="50">
        <v>0</v>
      </c>
      <c r="M1821" s="50">
        <v>0</v>
      </c>
      <c r="N1821" s="50">
        <v>0</v>
      </c>
      <c r="O1821" s="14">
        <v>2.1999999999999999E-2</v>
      </c>
      <c r="P1821" s="55">
        <f t="shared" si="86"/>
        <v>0</v>
      </c>
      <c r="Q1821" s="15">
        <f t="shared" si="87"/>
        <v>0</v>
      </c>
      <c r="R1821" s="15">
        <f t="shared" si="88"/>
        <v>0</v>
      </c>
      <c r="X1821" s="7"/>
    </row>
    <row r="1822" spans="1:24" ht="13.8" x14ac:dyDescent="0.3">
      <c r="A1822" s="46">
        <v>95599991</v>
      </c>
      <c r="B1822" s="47" t="s">
        <v>16</v>
      </c>
      <c r="C1822" s="47" t="s">
        <v>17</v>
      </c>
      <c r="D1822" s="47" t="s">
        <v>516</v>
      </c>
      <c r="E1822" s="47" t="s">
        <v>70</v>
      </c>
      <c r="F1822" s="47" t="s">
        <v>59</v>
      </c>
      <c r="G1822" s="47" t="s">
        <v>57</v>
      </c>
      <c r="H1822" s="46">
        <v>95599991</v>
      </c>
      <c r="I1822" s="48">
        <v>40118</v>
      </c>
      <c r="J1822" s="47" t="s">
        <v>638</v>
      </c>
      <c r="K1822" s="46">
        <v>0</v>
      </c>
      <c r="L1822" s="50">
        <v>0</v>
      </c>
      <c r="M1822" s="50">
        <v>0</v>
      </c>
      <c r="N1822" s="50">
        <v>0</v>
      </c>
      <c r="O1822" s="14">
        <v>2.1999999999999999E-2</v>
      </c>
      <c r="P1822" s="55">
        <f t="shared" si="86"/>
        <v>0</v>
      </c>
      <c r="Q1822" s="15">
        <f t="shared" si="87"/>
        <v>0</v>
      </c>
      <c r="R1822" s="15">
        <f t="shared" si="88"/>
        <v>0</v>
      </c>
      <c r="X1822" s="7"/>
    </row>
    <row r="1823" spans="1:24" ht="13.8" x14ac:dyDescent="0.3">
      <c r="A1823" s="46">
        <v>101838600</v>
      </c>
      <c r="B1823" s="47" t="s">
        <v>16</v>
      </c>
      <c r="C1823" s="47" t="s">
        <v>17</v>
      </c>
      <c r="D1823" s="47" t="s">
        <v>516</v>
      </c>
      <c r="E1823" s="47" t="s">
        <v>70</v>
      </c>
      <c r="F1823" s="47" t="s">
        <v>59</v>
      </c>
      <c r="G1823" s="47" t="s">
        <v>57</v>
      </c>
      <c r="H1823" s="46">
        <v>101838600</v>
      </c>
      <c r="I1823" s="48">
        <v>40483</v>
      </c>
      <c r="J1823" s="47" t="s">
        <v>638</v>
      </c>
      <c r="K1823" s="46">
        <v>0</v>
      </c>
      <c r="L1823" s="50">
        <v>0</v>
      </c>
      <c r="M1823" s="50">
        <v>0</v>
      </c>
      <c r="N1823" s="50">
        <v>0</v>
      </c>
      <c r="O1823" s="14">
        <v>2.1999999999999999E-2</v>
      </c>
      <c r="P1823" s="55">
        <f t="shared" si="86"/>
        <v>0</v>
      </c>
      <c r="Q1823" s="15">
        <f t="shared" si="87"/>
        <v>0</v>
      </c>
      <c r="R1823" s="15">
        <f t="shared" si="88"/>
        <v>0</v>
      </c>
      <c r="X1823" s="7"/>
    </row>
    <row r="1824" spans="1:24" ht="13.8" x14ac:dyDescent="0.3">
      <c r="A1824" s="46">
        <v>101838990</v>
      </c>
      <c r="B1824" s="47" t="s">
        <v>16</v>
      </c>
      <c r="C1824" s="47" t="s">
        <v>17</v>
      </c>
      <c r="D1824" s="47" t="s">
        <v>516</v>
      </c>
      <c r="E1824" s="47" t="s">
        <v>70</v>
      </c>
      <c r="F1824" s="47" t="s">
        <v>59</v>
      </c>
      <c r="G1824" s="47" t="s">
        <v>57</v>
      </c>
      <c r="H1824" s="46">
        <v>101838990</v>
      </c>
      <c r="I1824" s="48">
        <v>40483</v>
      </c>
      <c r="J1824" s="47" t="s">
        <v>638</v>
      </c>
      <c r="K1824" s="46">
        <v>0</v>
      </c>
      <c r="L1824" s="50">
        <v>0</v>
      </c>
      <c r="M1824" s="50">
        <v>0</v>
      </c>
      <c r="N1824" s="50">
        <v>0</v>
      </c>
      <c r="O1824" s="14">
        <v>2.1999999999999999E-2</v>
      </c>
      <c r="P1824" s="55">
        <f t="shared" si="86"/>
        <v>0</v>
      </c>
      <c r="Q1824" s="15">
        <f t="shared" si="87"/>
        <v>0</v>
      </c>
      <c r="R1824" s="15">
        <f t="shared" si="88"/>
        <v>0</v>
      </c>
      <c r="X1824" s="7"/>
    </row>
    <row r="1825" spans="1:24" ht="13.8" x14ac:dyDescent="0.3">
      <c r="A1825" s="46">
        <v>638019240</v>
      </c>
      <c r="B1825" s="47" t="s">
        <v>16</v>
      </c>
      <c r="C1825" s="47" t="s">
        <v>17</v>
      </c>
      <c r="D1825" s="47" t="s">
        <v>516</v>
      </c>
      <c r="E1825" s="47" t="s">
        <v>70</v>
      </c>
      <c r="F1825" s="47" t="s">
        <v>59</v>
      </c>
      <c r="G1825" s="47" t="s">
        <v>57</v>
      </c>
      <c r="H1825" s="46">
        <v>638019240</v>
      </c>
      <c r="I1825" s="48">
        <v>41214</v>
      </c>
      <c r="J1825" s="47" t="s">
        <v>638</v>
      </c>
      <c r="K1825" s="46">
        <v>0</v>
      </c>
      <c r="L1825" s="50">
        <v>0</v>
      </c>
      <c r="M1825" s="50">
        <v>0</v>
      </c>
      <c r="N1825" s="50">
        <v>0</v>
      </c>
      <c r="O1825" s="14">
        <v>2.1999999999999999E-2</v>
      </c>
      <c r="P1825" s="55">
        <f t="shared" si="86"/>
        <v>0</v>
      </c>
      <c r="Q1825" s="15">
        <f t="shared" si="87"/>
        <v>0</v>
      </c>
      <c r="R1825" s="15">
        <f t="shared" si="88"/>
        <v>0</v>
      </c>
      <c r="X1825" s="7"/>
    </row>
    <row r="1826" spans="1:24" ht="13.8" x14ac:dyDescent="0.3">
      <c r="A1826" s="46">
        <v>638863554</v>
      </c>
      <c r="B1826" s="47" t="s">
        <v>16</v>
      </c>
      <c r="C1826" s="47" t="s">
        <v>17</v>
      </c>
      <c r="D1826" s="47" t="s">
        <v>516</v>
      </c>
      <c r="E1826" s="47" t="s">
        <v>70</v>
      </c>
      <c r="F1826" s="47" t="s">
        <v>59</v>
      </c>
      <c r="G1826" s="47" t="s">
        <v>57</v>
      </c>
      <c r="H1826" s="46">
        <v>638863554</v>
      </c>
      <c r="I1826" s="48">
        <v>41244</v>
      </c>
      <c r="J1826" s="47" t="s">
        <v>638</v>
      </c>
      <c r="K1826" s="46">
        <v>0</v>
      </c>
      <c r="L1826" s="50">
        <v>0</v>
      </c>
      <c r="M1826" s="50">
        <v>0</v>
      </c>
      <c r="N1826" s="50">
        <v>0</v>
      </c>
      <c r="O1826" s="14">
        <v>2.1999999999999999E-2</v>
      </c>
      <c r="P1826" s="55">
        <f t="shared" si="86"/>
        <v>0</v>
      </c>
      <c r="Q1826" s="15">
        <f t="shared" si="87"/>
        <v>0</v>
      </c>
      <c r="R1826" s="15">
        <f t="shared" si="88"/>
        <v>0</v>
      </c>
      <c r="X1826" s="7"/>
    </row>
    <row r="1827" spans="1:24" ht="13.8" x14ac:dyDescent="0.3">
      <c r="A1827" s="46">
        <v>640495983</v>
      </c>
      <c r="B1827" s="47" t="s">
        <v>16</v>
      </c>
      <c r="C1827" s="47" t="s">
        <v>17</v>
      </c>
      <c r="D1827" s="47" t="s">
        <v>516</v>
      </c>
      <c r="E1827" s="47" t="s">
        <v>70</v>
      </c>
      <c r="F1827" s="47" t="s">
        <v>59</v>
      </c>
      <c r="G1827" s="47" t="s">
        <v>57</v>
      </c>
      <c r="H1827" s="46">
        <v>640495983</v>
      </c>
      <c r="I1827" s="48">
        <v>41244</v>
      </c>
      <c r="J1827" s="47" t="s">
        <v>638</v>
      </c>
      <c r="K1827" s="46">
        <v>0</v>
      </c>
      <c r="L1827" s="50">
        <v>0</v>
      </c>
      <c r="M1827" s="50">
        <v>0</v>
      </c>
      <c r="N1827" s="50">
        <v>0</v>
      </c>
      <c r="O1827" s="14">
        <v>2.1999999999999999E-2</v>
      </c>
      <c r="P1827" s="55">
        <f t="shared" si="86"/>
        <v>0</v>
      </c>
      <c r="Q1827" s="15">
        <f t="shared" si="87"/>
        <v>0</v>
      </c>
      <c r="R1827" s="15">
        <f t="shared" si="88"/>
        <v>0</v>
      </c>
      <c r="X1827" s="7"/>
    </row>
    <row r="1828" spans="1:24" ht="13.8" x14ac:dyDescent="0.3">
      <c r="A1828" s="46">
        <v>641579727</v>
      </c>
      <c r="B1828" s="47" t="s">
        <v>16</v>
      </c>
      <c r="C1828" s="47" t="s">
        <v>17</v>
      </c>
      <c r="D1828" s="47" t="s">
        <v>516</v>
      </c>
      <c r="E1828" s="47" t="s">
        <v>70</v>
      </c>
      <c r="F1828" s="47" t="s">
        <v>59</v>
      </c>
      <c r="G1828" s="47" t="s">
        <v>57</v>
      </c>
      <c r="H1828" s="46">
        <v>641579727</v>
      </c>
      <c r="I1828" s="48">
        <v>41244</v>
      </c>
      <c r="J1828" s="47" t="s">
        <v>638</v>
      </c>
      <c r="K1828" s="46">
        <v>0</v>
      </c>
      <c r="L1828" s="50">
        <v>0</v>
      </c>
      <c r="M1828" s="50">
        <v>0</v>
      </c>
      <c r="N1828" s="50">
        <v>0</v>
      </c>
      <c r="O1828" s="14">
        <v>2.1999999999999999E-2</v>
      </c>
      <c r="P1828" s="55">
        <f t="shared" si="86"/>
        <v>0</v>
      </c>
      <c r="Q1828" s="15">
        <f t="shared" si="87"/>
        <v>0</v>
      </c>
      <c r="R1828" s="15">
        <f t="shared" si="88"/>
        <v>0</v>
      </c>
      <c r="X1828" s="7"/>
    </row>
    <row r="1829" spans="1:24" ht="13.8" x14ac:dyDescent="0.3">
      <c r="A1829" s="46">
        <v>653980615</v>
      </c>
      <c r="B1829" s="47" t="s">
        <v>16</v>
      </c>
      <c r="C1829" s="47" t="s">
        <v>17</v>
      </c>
      <c r="D1829" s="47" t="s">
        <v>516</v>
      </c>
      <c r="E1829" s="47" t="s">
        <v>70</v>
      </c>
      <c r="F1829" s="47" t="s">
        <v>59</v>
      </c>
      <c r="G1829" s="47" t="s">
        <v>57</v>
      </c>
      <c r="H1829" s="46">
        <v>653980615</v>
      </c>
      <c r="I1829" s="48">
        <v>41214</v>
      </c>
      <c r="J1829" s="47" t="s">
        <v>638</v>
      </c>
      <c r="K1829" s="46">
        <v>0</v>
      </c>
      <c r="L1829" s="50">
        <v>0</v>
      </c>
      <c r="M1829" s="50">
        <v>0</v>
      </c>
      <c r="N1829" s="50">
        <v>0</v>
      </c>
      <c r="O1829" s="14">
        <v>2.1999999999999999E-2</v>
      </c>
      <c r="P1829" s="55">
        <f t="shared" si="86"/>
        <v>0</v>
      </c>
      <c r="Q1829" s="15">
        <f t="shared" si="87"/>
        <v>0</v>
      </c>
      <c r="R1829" s="15">
        <f t="shared" si="88"/>
        <v>0</v>
      </c>
      <c r="X1829" s="7"/>
    </row>
    <row r="1830" spans="1:24" ht="13.8" x14ac:dyDescent="0.3">
      <c r="A1830" s="46">
        <v>656629654</v>
      </c>
      <c r="B1830" s="47" t="s">
        <v>16</v>
      </c>
      <c r="C1830" s="47" t="s">
        <v>17</v>
      </c>
      <c r="D1830" s="47" t="s">
        <v>516</v>
      </c>
      <c r="E1830" s="47" t="s">
        <v>70</v>
      </c>
      <c r="F1830" s="47" t="s">
        <v>59</v>
      </c>
      <c r="G1830" s="47" t="s">
        <v>57</v>
      </c>
      <c r="H1830" s="46">
        <v>656629654</v>
      </c>
      <c r="I1830" s="48">
        <v>41214</v>
      </c>
      <c r="J1830" s="47" t="s">
        <v>638</v>
      </c>
      <c r="K1830" s="46">
        <v>0</v>
      </c>
      <c r="L1830" s="50">
        <v>0</v>
      </c>
      <c r="M1830" s="50">
        <v>0</v>
      </c>
      <c r="N1830" s="50">
        <v>0</v>
      </c>
      <c r="O1830" s="14">
        <v>2.1999999999999999E-2</v>
      </c>
      <c r="P1830" s="55">
        <f t="shared" si="86"/>
        <v>0</v>
      </c>
      <c r="Q1830" s="15">
        <f t="shared" si="87"/>
        <v>0</v>
      </c>
      <c r="R1830" s="15">
        <f t="shared" si="88"/>
        <v>0</v>
      </c>
      <c r="X1830" s="7"/>
    </row>
    <row r="1831" spans="1:24" ht="13.8" x14ac:dyDescent="0.3">
      <c r="A1831" s="46">
        <v>663564348</v>
      </c>
      <c r="B1831" s="47" t="s">
        <v>16</v>
      </c>
      <c r="C1831" s="47" t="s">
        <v>17</v>
      </c>
      <c r="D1831" s="47" t="s">
        <v>516</v>
      </c>
      <c r="E1831" s="47" t="s">
        <v>70</v>
      </c>
      <c r="F1831" s="47" t="s">
        <v>59</v>
      </c>
      <c r="G1831" s="47" t="s">
        <v>57</v>
      </c>
      <c r="H1831" s="46">
        <v>663564348</v>
      </c>
      <c r="I1831" s="48">
        <v>41791</v>
      </c>
      <c r="J1831" s="47" t="s">
        <v>638</v>
      </c>
      <c r="K1831" s="46">
        <v>0</v>
      </c>
      <c r="L1831" s="50">
        <v>0</v>
      </c>
      <c r="M1831" s="50">
        <v>0</v>
      </c>
      <c r="N1831" s="50">
        <v>0</v>
      </c>
      <c r="O1831" s="14">
        <v>2.1999999999999999E-2</v>
      </c>
      <c r="P1831" s="55">
        <f t="shared" si="86"/>
        <v>0</v>
      </c>
      <c r="Q1831" s="15">
        <f t="shared" si="87"/>
        <v>0</v>
      </c>
      <c r="R1831" s="15">
        <f t="shared" si="88"/>
        <v>0</v>
      </c>
      <c r="X1831" s="7"/>
    </row>
    <row r="1832" spans="1:24" ht="13.8" x14ac:dyDescent="0.3">
      <c r="A1832" s="46">
        <v>665429410</v>
      </c>
      <c r="B1832" s="47" t="s">
        <v>16</v>
      </c>
      <c r="C1832" s="47" t="s">
        <v>17</v>
      </c>
      <c r="D1832" s="47" t="s">
        <v>516</v>
      </c>
      <c r="E1832" s="47" t="s">
        <v>70</v>
      </c>
      <c r="F1832" s="47" t="s">
        <v>59</v>
      </c>
      <c r="G1832" s="47" t="s">
        <v>57</v>
      </c>
      <c r="H1832" s="46">
        <v>665429410</v>
      </c>
      <c r="I1832" s="48">
        <v>41791</v>
      </c>
      <c r="J1832" s="47" t="s">
        <v>638</v>
      </c>
      <c r="K1832" s="46">
        <v>0</v>
      </c>
      <c r="L1832" s="50">
        <v>0</v>
      </c>
      <c r="M1832" s="50">
        <v>0</v>
      </c>
      <c r="N1832" s="50">
        <v>0</v>
      </c>
      <c r="O1832" s="14">
        <v>2.1999999999999999E-2</v>
      </c>
      <c r="P1832" s="55">
        <f t="shared" si="86"/>
        <v>0</v>
      </c>
      <c r="Q1832" s="15">
        <f t="shared" si="87"/>
        <v>0</v>
      </c>
      <c r="R1832" s="15">
        <f t="shared" si="88"/>
        <v>0</v>
      </c>
      <c r="X1832" s="7"/>
    </row>
    <row r="1833" spans="1:24" ht="13.8" x14ac:dyDescent="0.3">
      <c r="A1833" s="46">
        <v>667164468</v>
      </c>
      <c r="B1833" s="47" t="s">
        <v>16</v>
      </c>
      <c r="C1833" s="47" t="s">
        <v>17</v>
      </c>
      <c r="D1833" s="47" t="s">
        <v>516</v>
      </c>
      <c r="E1833" s="47" t="s">
        <v>70</v>
      </c>
      <c r="F1833" s="47" t="s">
        <v>59</v>
      </c>
      <c r="G1833" s="47" t="s">
        <v>57</v>
      </c>
      <c r="H1833" s="46">
        <v>667164468</v>
      </c>
      <c r="I1833" s="48">
        <v>41791</v>
      </c>
      <c r="J1833" s="47" t="s">
        <v>638</v>
      </c>
      <c r="K1833" s="46">
        <v>0</v>
      </c>
      <c r="L1833" s="50">
        <v>0</v>
      </c>
      <c r="M1833" s="50">
        <v>0</v>
      </c>
      <c r="N1833" s="50">
        <v>0</v>
      </c>
      <c r="O1833" s="14">
        <v>2.1999999999999999E-2</v>
      </c>
      <c r="P1833" s="55">
        <f t="shared" si="86"/>
        <v>0</v>
      </c>
      <c r="Q1833" s="15">
        <f t="shared" si="87"/>
        <v>0</v>
      </c>
      <c r="R1833" s="15">
        <f t="shared" si="88"/>
        <v>0</v>
      </c>
      <c r="X1833" s="7"/>
    </row>
    <row r="1834" spans="1:24" ht="13.8" x14ac:dyDescent="0.3">
      <c r="A1834" s="46">
        <v>680645037</v>
      </c>
      <c r="B1834" s="47" t="s">
        <v>16</v>
      </c>
      <c r="C1834" s="47" t="s">
        <v>17</v>
      </c>
      <c r="D1834" s="47" t="s">
        <v>516</v>
      </c>
      <c r="E1834" s="47" t="s">
        <v>70</v>
      </c>
      <c r="F1834" s="47" t="s">
        <v>59</v>
      </c>
      <c r="G1834" s="47" t="s">
        <v>57</v>
      </c>
      <c r="H1834" s="46">
        <v>680645037</v>
      </c>
      <c r="I1834" s="48">
        <v>41791</v>
      </c>
      <c r="J1834" s="47" t="s">
        <v>638</v>
      </c>
      <c r="K1834" s="46">
        <v>0</v>
      </c>
      <c r="L1834" s="50">
        <v>0</v>
      </c>
      <c r="M1834" s="50">
        <v>0</v>
      </c>
      <c r="N1834" s="50">
        <v>0</v>
      </c>
      <c r="O1834" s="14">
        <v>2.1999999999999999E-2</v>
      </c>
      <c r="P1834" s="55">
        <f t="shared" si="86"/>
        <v>0</v>
      </c>
      <c r="Q1834" s="15">
        <f t="shared" si="87"/>
        <v>0</v>
      </c>
      <c r="R1834" s="15">
        <f t="shared" si="88"/>
        <v>0</v>
      </c>
      <c r="X1834" s="7"/>
    </row>
    <row r="1835" spans="1:24" ht="13.8" x14ac:dyDescent="0.3">
      <c r="A1835" s="46">
        <v>48747213</v>
      </c>
      <c r="B1835" s="47" t="s">
        <v>16</v>
      </c>
      <c r="C1835" s="47" t="s">
        <v>17</v>
      </c>
      <c r="D1835" s="47" t="s">
        <v>516</v>
      </c>
      <c r="E1835" s="47" t="s">
        <v>70</v>
      </c>
      <c r="F1835" s="47" t="s">
        <v>59</v>
      </c>
      <c r="G1835" s="47" t="s">
        <v>419</v>
      </c>
      <c r="H1835" s="46">
        <v>48747213</v>
      </c>
      <c r="I1835" s="48">
        <v>38261</v>
      </c>
      <c r="J1835" s="47" t="s">
        <v>638</v>
      </c>
      <c r="K1835" s="46">
        <v>0</v>
      </c>
      <c r="L1835" s="50">
        <v>0</v>
      </c>
      <c r="M1835" s="50">
        <v>0</v>
      </c>
      <c r="N1835" s="50">
        <v>0</v>
      </c>
      <c r="O1835" s="14">
        <v>2.1999999999999999E-2</v>
      </c>
      <c r="P1835" s="55">
        <f t="shared" si="86"/>
        <v>0</v>
      </c>
      <c r="Q1835" s="15">
        <f t="shared" si="87"/>
        <v>0</v>
      </c>
      <c r="R1835" s="15">
        <f t="shared" si="88"/>
        <v>0</v>
      </c>
      <c r="X1835" s="7"/>
    </row>
    <row r="1836" spans="1:24" ht="13.8" x14ac:dyDescent="0.3">
      <c r="A1836" s="46">
        <v>54249</v>
      </c>
      <c r="B1836" s="47" t="s">
        <v>16</v>
      </c>
      <c r="C1836" s="47" t="s">
        <v>17</v>
      </c>
      <c r="D1836" s="47" t="s">
        <v>574</v>
      </c>
      <c r="E1836" s="47" t="s">
        <v>340</v>
      </c>
      <c r="F1836" s="47" t="s">
        <v>59</v>
      </c>
      <c r="G1836" s="47" t="s">
        <v>57</v>
      </c>
      <c r="H1836" s="46">
        <v>54249</v>
      </c>
      <c r="I1836" s="48">
        <v>27211</v>
      </c>
      <c r="J1836" s="47" t="s">
        <v>638</v>
      </c>
      <c r="K1836" s="46">
        <v>11</v>
      </c>
      <c r="L1836" s="50">
        <v>5904.57</v>
      </c>
      <c r="M1836" s="50">
        <v>5904.57</v>
      </c>
      <c r="N1836" s="50">
        <v>0</v>
      </c>
      <c r="O1836" s="14">
        <v>2.1999999999999999E-2</v>
      </c>
      <c r="P1836" s="55">
        <f t="shared" si="86"/>
        <v>162.375675</v>
      </c>
      <c r="Q1836" s="15">
        <f t="shared" si="87"/>
        <v>6066.9456749999999</v>
      </c>
      <c r="R1836" s="15">
        <f t="shared" si="88"/>
        <v>-162.37567500000023</v>
      </c>
      <c r="X1836" s="7"/>
    </row>
    <row r="1837" spans="1:24" ht="13.8" x14ac:dyDescent="0.3">
      <c r="A1837" s="46">
        <v>34195082</v>
      </c>
      <c r="B1837" s="47" t="s">
        <v>16</v>
      </c>
      <c r="C1837" s="47" t="s">
        <v>17</v>
      </c>
      <c r="D1837" s="47" t="s">
        <v>574</v>
      </c>
      <c r="E1837" s="47" t="s">
        <v>405</v>
      </c>
      <c r="F1837" s="47" t="s">
        <v>59</v>
      </c>
      <c r="G1837" s="47" t="s">
        <v>57</v>
      </c>
      <c r="H1837" s="46">
        <v>34195082</v>
      </c>
      <c r="I1837" s="48">
        <v>37561</v>
      </c>
      <c r="J1837" s="47" t="s">
        <v>638</v>
      </c>
      <c r="K1837" s="46">
        <v>11</v>
      </c>
      <c r="L1837" s="50">
        <v>325629.44</v>
      </c>
      <c r="M1837" s="50">
        <v>325629.44</v>
      </c>
      <c r="N1837" s="50">
        <v>0</v>
      </c>
      <c r="O1837" s="14">
        <v>2.1999999999999999E-2</v>
      </c>
      <c r="P1837" s="55">
        <f t="shared" si="86"/>
        <v>8954.8096000000005</v>
      </c>
      <c r="Q1837" s="15">
        <f t="shared" si="87"/>
        <v>334584.24959999998</v>
      </c>
      <c r="R1837" s="15">
        <f t="shared" si="88"/>
        <v>-8954.8095999999787</v>
      </c>
      <c r="X1837" s="7"/>
    </row>
    <row r="1838" spans="1:24" ht="13.8" x14ac:dyDescent="0.3">
      <c r="A1838" s="46">
        <v>54232</v>
      </c>
      <c r="B1838" s="47" t="s">
        <v>16</v>
      </c>
      <c r="C1838" s="47" t="s">
        <v>17</v>
      </c>
      <c r="D1838" s="47" t="s">
        <v>574</v>
      </c>
      <c r="E1838" s="47" t="s">
        <v>339</v>
      </c>
      <c r="F1838" s="47" t="s">
        <v>59</v>
      </c>
      <c r="G1838" s="47" t="s">
        <v>57</v>
      </c>
      <c r="H1838" s="46">
        <v>54232</v>
      </c>
      <c r="I1838" s="48">
        <v>27211</v>
      </c>
      <c r="J1838" s="47" t="s">
        <v>638</v>
      </c>
      <c r="K1838" s="46">
        <v>6</v>
      </c>
      <c r="L1838" s="50">
        <v>38725.129999999997</v>
      </c>
      <c r="M1838" s="50">
        <v>38725.129999999997</v>
      </c>
      <c r="N1838" s="50">
        <v>0</v>
      </c>
      <c r="O1838" s="14">
        <v>2.1999999999999999E-2</v>
      </c>
      <c r="P1838" s="55">
        <f t="shared" si="86"/>
        <v>1064.941075</v>
      </c>
      <c r="Q1838" s="15">
        <f t="shared" si="87"/>
        <v>39790.071075</v>
      </c>
      <c r="R1838" s="15">
        <f t="shared" si="88"/>
        <v>-1064.9410750000025</v>
      </c>
      <c r="X1838" s="7"/>
    </row>
    <row r="1839" spans="1:24" ht="13.8" x14ac:dyDescent="0.3">
      <c r="A1839" s="46">
        <v>54233</v>
      </c>
      <c r="B1839" s="47" t="s">
        <v>16</v>
      </c>
      <c r="C1839" s="47" t="s">
        <v>17</v>
      </c>
      <c r="D1839" s="47" t="s">
        <v>574</v>
      </c>
      <c r="E1839" s="47" t="s">
        <v>339</v>
      </c>
      <c r="F1839" s="47" t="s">
        <v>59</v>
      </c>
      <c r="G1839" s="47" t="s">
        <v>57</v>
      </c>
      <c r="H1839" s="46">
        <v>54233</v>
      </c>
      <c r="I1839" s="48">
        <v>33786</v>
      </c>
      <c r="J1839" s="47" t="s">
        <v>638</v>
      </c>
      <c r="K1839" s="46">
        <v>0</v>
      </c>
      <c r="L1839" s="50">
        <v>36000</v>
      </c>
      <c r="M1839" s="50">
        <v>36000</v>
      </c>
      <c r="N1839" s="50">
        <v>0</v>
      </c>
      <c r="O1839" s="14">
        <v>2.1999999999999999E-2</v>
      </c>
      <c r="P1839" s="55">
        <f t="shared" si="86"/>
        <v>990</v>
      </c>
      <c r="Q1839" s="15">
        <f t="shared" si="87"/>
        <v>36990</v>
      </c>
      <c r="R1839" s="15">
        <f t="shared" si="88"/>
        <v>-990</v>
      </c>
      <c r="X1839" s="7"/>
    </row>
    <row r="1840" spans="1:24" ht="13.8" x14ac:dyDescent="0.3">
      <c r="A1840" s="46">
        <v>100214736</v>
      </c>
      <c r="B1840" s="47" t="s">
        <v>16</v>
      </c>
      <c r="C1840" s="47" t="s">
        <v>17</v>
      </c>
      <c r="D1840" s="47" t="s">
        <v>574</v>
      </c>
      <c r="E1840" s="47" t="s">
        <v>339</v>
      </c>
      <c r="F1840" s="47" t="s">
        <v>59</v>
      </c>
      <c r="G1840" s="47" t="s">
        <v>57</v>
      </c>
      <c r="H1840" s="46">
        <v>100214736</v>
      </c>
      <c r="I1840" s="48">
        <v>40118</v>
      </c>
      <c r="J1840" s="47" t="s">
        <v>638</v>
      </c>
      <c r="K1840" s="46">
        <v>2</v>
      </c>
      <c r="L1840" s="50">
        <v>223276.88</v>
      </c>
      <c r="M1840" s="50">
        <v>115157.55</v>
      </c>
      <c r="N1840" s="50">
        <v>108119.33</v>
      </c>
      <c r="O1840" s="14">
        <v>2.1999999999999999E-2</v>
      </c>
      <c r="P1840" s="55">
        <f t="shared" si="86"/>
        <v>6140.1142</v>
      </c>
      <c r="Q1840" s="15">
        <f t="shared" si="87"/>
        <v>121297.6642</v>
      </c>
      <c r="R1840" s="15">
        <f t="shared" si="88"/>
        <v>101979.21580000001</v>
      </c>
      <c r="X1840" s="7"/>
    </row>
    <row r="1841" spans="1:24" ht="13.8" x14ac:dyDescent="0.3">
      <c r="A1841" s="46">
        <v>626671155</v>
      </c>
      <c r="B1841" s="47" t="s">
        <v>16</v>
      </c>
      <c r="C1841" s="47" t="s">
        <v>17</v>
      </c>
      <c r="D1841" s="47" t="s">
        <v>574</v>
      </c>
      <c r="E1841" s="47" t="s">
        <v>339</v>
      </c>
      <c r="F1841" s="47" t="s">
        <v>59</v>
      </c>
      <c r="G1841" s="47" t="s">
        <v>57</v>
      </c>
      <c r="H1841" s="46">
        <v>626671155</v>
      </c>
      <c r="I1841" s="48">
        <v>40483</v>
      </c>
      <c r="J1841" s="47" t="s">
        <v>638</v>
      </c>
      <c r="K1841" s="46">
        <v>0</v>
      </c>
      <c r="L1841" s="50">
        <v>29506.78</v>
      </c>
      <c r="M1841" s="50">
        <v>12783.5</v>
      </c>
      <c r="N1841" s="50">
        <v>16723.28</v>
      </c>
      <c r="O1841" s="14">
        <v>2.1999999999999999E-2</v>
      </c>
      <c r="P1841" s="55">
        <f t="shared" si="86"/>
        <v>811.43644999999992</v>
      </c>
      <c r="Q1841" s="15">
        <f t="shared" si="87"/>
        <v>13594.936449999999</v>
      </c>
      <c r="R1841" s="15">
        <f t="shared" si="88"/>
        <v>15911.84355</v>
      </c>
      <c r="X1841" s="7"/>
    </row>
    <row r="1842" spans="1:24" ht="13.8" x14ac:dyDescent="0.3">
      <c r="A1842" s="46">
        <v>626671243</v>
      </c>
      <c r="B1842" s="47" t="s">
        <v>16</v>
      </c>
      <c r="C1842" s="47" t="s">
        <v>17</v>
      </c>
      <c r="D1842" s="47" t="s">
        <v>574</v>
      </c>
      <c r="E1842" s="47" t="s">
        <v>339</v>
      </c>
      <c r="F1842" s="47" t="s">
        <v>59</v>
      </c>
      <c r="G1842" s="47" t="s">
        <v>57</v>
      </c>
      <c r="H1842" s="46">
        <v>626671243</v>
      </c>
      <c r="I1842" s="48">
        <v>40148</v>
      </c>
      <c r="J1842" s="47" t="s">
        <v>638</v>
      </c>
      <c r="K1842" s="46">
        <v>0</v>
      </c>
      <c r="L1842" s="50">
        <v>0</v>
      </c>
      <c r="M1842" s="50">
        <v>0</v>
      </c>
      <c r="N1842" s="50">
        <v>0</v>
      </c>
      <c r="O1842" s="14">
        <v>2.1999999999999999E-2</v>
      </c>
      <c r="P1842" s="55">
        <f t="shared" si="86"/>
        <v>0</v>
      </c>
      <c r="Q1842" s="15">
        <f t="shared" si="87"/>
        <v>0</v>
      </c>
      <c r="R1842" s="15">
        <f t="shared" si="88"/>
        <v>0</v>
      </c>
      <c r="X1842" s="7"/>
    </row>
    <row r="1843" spans="1:24" ht="13.8" x14ac:dyDescent="0.3">
      <c r="A1843" s="46">
        <v>629037245</v>
      </c>
      <c r="B1843" s="47" t="s">
        <v>16</v>
      </c>
      <c r="C1843" s="47" t="s">
        <v>17</v>
      </c>
      <c r="D1843" s="47" t="s">
        <v>574</v>
      </c>
      <c r="E1843" s="47" t="s">
        <v>339</v>
      </c>
      <c r="F1843" s="47" t="s">
        <v>59</v>
      </c>
      <c r="G1843" s="47" t="s">
        <v>57</v>
      </c>
      <c r="H1843" s="46">
        <v>629037245</v>
      </c>
      <c r="I1843" s="48">
        <v>40148</v>
      </c>
      <c r="J1843" s="47" t="s">
        <v>638</v>
      </c>
      <c r="K1843" s="46">
        <v>1</v>
      </c>
      <c r="L1843" s="50">
        <v>48403.09</v>
      </c>
      <c r="M1843" s="50">
        <v>24964.44</v>
      </c>
      <c r="N1843" s="50">
        <v>23438.65</v>
      </c>
      <c r="O1843" s="14">
        <v>2.1999999999999999E-2</v>
      </c>
      <c r="P1843" s="55">
        <f t="shared" si="86"/>
        <v>1331.084975</v>
      </c>
      <c r="Q1843" s="15">
        <f t="shared" si="87"/>
        <v>26295.524975</v>
      </c>
      <c r="R1843" s="15">
        <f t="shared" si="88"/>
        <v>22107.565024999996</v>
      </c>
      <c r="X1843" s="7"/>
    </row>
    <row r="1844" spans="1:24" ht="13.8" x14ac:dyDescent="0.3">
      <c r="A1844" s="46">
        <v>646577331</v>
      </c>
      <c r="B1844" s="47" t="s">
        <v>16</v>
      </c>
      <c r="C1844" s="47" t="s">
        <v>17</v>
      </c>
      <c r="D1844" s="47" t="s">
        <v>574</v>
      </c>
      <c r="E1844" s="47" t="s">
        <v>339</v>
      </c>
      <c r="F1844" s="47" t="s">
        <v>59</v>
      </c>
      <c r="G1844" s="47" t="s">
        <v>57</v>
      </c>
      <c r="H1844" s="46">
        <v>646577331</v>
      </c>
      <c r="I1844" s="48">
        <v>40148</v>
      </c>
      <c r="J1844" s="47" t="s">
        <v>638</v>
      </c>
      <c r="K1844" s="46">
        <v>1</v>
      </c>
      <c r="L1844" s="50">
        <v>48403.12</v>
      </c>
      <c r="M1844" s="50">
        <v>24964.45</v>
      </c>
      <c r="N1844" s="50">
        <v>23438.67</v>
      </c>
      <c r="O1844" s="14">
        <v>2.1999999999999999E-2</v>
      </c>
      <c r="P1844" s="55">
        <f t="shared" si="86"/>
        <v>1331.0858000000001</v>
      </c>
      <c r="Q1844" s="15">
        <f t="shared" si="87"/>
        <v>26295.535800000001</v>
      </c>
      <c r="R1844" s="15">
        <f t="shared" si="88"/>
        <v>22107.584200000001</v>
      </c>
      <c r="X1844" s="7"/>
    </row>
    <row r="1845" spans="1:24" ht="13.8" x14ac:dyDescent="0.3">
      <c r="A1845" s="46">
        <v>656166831</v>
      </c>
      <c r="B1845" s="47" t="s">
        <v>16</v>
      </c>
      <c r="C1845" s="47" t="s">
        <v>17</v>
      </c>
      <c r="D1845" s="47" t="s">
        <v>574</v>
      </c>
      <c r="E1845" s="47" t="s">
        <v>339</v>
      </c>
      <c r="F1845" s="47" t="s">
        <v>59</v>
      </c>
      <c r="G1845" s="47" t="s">
        <v>57</v>
      </c>
      <c r="H1845" s="46">
        <v>656166831</v>
      </c>
      <c r="I1845" s="48">
        <v>40483</v>
      </c>
      <c r="J1845" s="47" t="s">
        <v>638</v>
      </c>
      <c r="K1845" s="46">
        <v>1</v>
      </c>
      <c r="L1845" s="50">
        <v>42149.9</v>
      </c>
      <c r="M1845" s="50">
        <v>18261</v>
      </c>
      <c r="N1845" s="50">
        <v>23888.9</v>
      </c>
      <c r="O1845" s="14">
        <v>2.1999999999999999E-2</v>
      </c>
      <c r="P1845" s="55">
        <f t="shared" si="86"/>
        <v>1159.1222499999999</v>
      </c>
      <c r="Q1845" s="15">
        <f t="shared" si="87"/>
        <v>19420.12225</v>
      </c>
      <c r="R1845" s="15">
        <f t="shared" si="88"/>
        <v>22729.777750000001</v>
      </c>
      <c r="X1845" s="7"/>
    </row>
    <row r="1846" spans="1:24" ht="13.8" x14ac:dyDescent="0.3">
      <c r="A1846" s="46">
        <v>656171165</v>
      </c>
      <c r="B1846" s="47" t="s">
        <v>16</v>
      </c>
      <c r="C1846" s="47" t="s">
        <v>17</v>
      </c>
      <c r="D1846" s="47" t="s">
        <v>574</v>
      </c>
      <c r="E1846" s="47" t="s">
        <v>339</v>
      </c>
      <c r="F1846" s="47" t="s">
        <v>59</v>
      </c>
      <c r="G1846" s="47" t="s">
        <v>57</v>
      </c>
      <c r="H1846" s="46">
        <v>656171165</v>
      </c>
      <c r="I1846" s="48">
        <v>41214</v>
      </c>
      <c r="J1846" s="47" t="s">
        <v>638</v>
      </c>
      <c r="K1846" s="46">
        <v>1</v>
      </c>
      <c r="L1846" s="50">
        <v>34039.230000000003</v>
      </c>
      <c r="M1846" s="50">
        <v>9129.18</v>
      </c>
      <c r="N1846" s="50">
        <v>24910.05</v>
      </c>
      <c r="O1846" s="14">
        <v>2.1999999999999999E-2</v>
      </c>
      <c r="P1846" s="55">
        <f t="shared" si="86"/>
        <v>936.07882500000005</v>
      </c>
      <c r="Q1846" s="15">
        <f t="shared" si="87"/>
        <v>10065.258825000001</v>
      </c>
      <c r="R1846" s="15">
        <f t="shared" si="88"/>
        <v>23973.971175000002</v>
      </c>
      <c r="X1846" s="7"/>
    </row>
    <row r="1847" spans="1:24" ht="13.8" x14ac:dyDescent="0.3">
      <c r="A1847" s="46">
        <v>656171169</v>
      </c>
      <c r="B1847" s="47" t="s">
        <v>16</v>
      </c>
      <c r="C1847" s="47" t="s">
        <v>17</v>
      </c>
      <c r="D1847" s="47" t="s">
        <v>574</v>
      </c>
      <c r="E1847" s="47" t="s">
        <v>339</v>
      </c>
      <c r="F1847" s="47" t="s">
        <v>59</v>
      </c>
      <c r="G1847" s="47" t="s">
        <v>57</v>
      </c>
      <c r="H1847" s="46">
        <v>656171169</v>
      </c>
      <c r="I1847" s="48">
        <v>41214</v>
      </c>
      <c r="J1847" s="47" t="s">
        <v>638</v>
      </c>
      <c r="K1847" s="46">
        <v>1</v>
      </c>
      <c r="L1847" s="50">
        <v>34039.199999999997</v>
      </c>
      <c r="M1847" s="50">
        <v>9129.17</v>
      </c>
      <c r="N1847" s="50">
        <v>24910.03</v>
      </c>
      <c r="O1847" s="14">
        <v>2.1999999999999999E-2</v>
      </c>
      <c r="P1847" s="55">
        <f t="shared" si="86"/>
        <v>936.07799999999986</v>
      </c>
      <c r="Q1847" s="15">
        <f t="shared" si="87"/>
        <v>10065.248</v>
      </c>
      <c r="R1847" s="15">
        <f t="shared" si="88"/>
        <v>23973.951999999997</v>
      </c>
      <c r="X1847" s="7"/>
    </row>
    <row r="1848" spans="1:24" ht="13.8" x14ac:dyDescent="0.3">
      <c r="A1848" s="46">
        <v>659953230</v>
      </c>
      <c r="B1848" s="47" t="s">
        <v>16</v>
      </c>
      <c r="C1848" s="47" t="s">
        <v>17</v>
      </c>
      <c r="D1848" s="47" t="s">
        <v>574</v>
      </c>
      <c r="E1848" s="47" t="s">
        <v>339</v>
      </c>
      <c r="F1848" s="47" t="s">
        <v>59</v>
      </c>
      <c r="G1848" s="47" t="s">
        <v>57</v>
      </c>
      <c r="H1848" s="46">
        <v>659953230</v>
      </c>
      <c r="I1848" s="48">
        <v>41214</v>
      </c>
      <c r="J1848" s="47" t="s">
        <v>638</v>
      </c>
      <c r="K1848" s="46">
        <v>0</v>
      </c>
      <c r="L1848" s="50">
        <v>-466.63</v>
      </c>
      <c r="M1848" s="50">
        <v>-125.15</v>
      </c>
      <c r="N1848" s="50">
        <v>-341.48</v>
      </c>
      <c r="O1848" s="14">
        <v>2.1999999999999999E-2</v>
      </c>
      <c r="P1848" s="55">
        <f t="shared" si="86"/>
        <v>-12.832324999999999</v>
      </c>
      <c r="Q1848" s="15">
        <f t="shared" si="87"/>
        <v>-137.982325</v>
      </c>
      <c r="R1848" s="15">
        <f t="shared" si="88"/>
        <v>-328.64767499999999</v>
      </c>
      <c r="X1848" s="7"/>
    </row>
    <row r="1849" spans="1:24" ht="13.8" x14ac:dyDescent="0.3">
      <c r="A1849" s="46">
        <v>54262</v>
      </c>
      <c r="B1849" s="47" t="s">
        <v>16</v>
      </c>
      <c r="C1849" s="47" t="s">
        <v>17</v>
      </c>
      <c r="D1849" s="47" t="s">
        <v>575</v>
      </c>
      <c r="E1849" s="47" t="s">
        <v>341</v>
      </c>
      <c r="F1849" s="47" t="s">
        <v>59</v>
      </c>
      <c r="G1849" s="47" t="s">
        <v>57</v>
      </c>
      <c r="H1849" s="46">
        <v>54262</v>
      </c>
      <c r="I1849" s="48">
        <v>27211</v>
      </c>
      <c r="J1849" s="47" t="s">
        <v>638</v>
      </c>
      <c r="K1849" s="46">
        <v>0</v>
      </c>
      <c r="L1849" s="50">
        <v>0</v>
      </c>
      <c r="M1849" s="50">
        <v>0</v>
      </c>
      <c r="N1849" s="50">
        <v>0</v>
      </c>
      <c r="O1849" s="14">
        <v>2.1999999999999999E-2</v>
      </c>
      <c r="P1849" s="55">
        <f t="shared" si="86"/>
        <v>0</v>
      </c>
      <c r="Q1849" s="15">
        <f t="shared" si="87"/>
        <v>0</v>
      </c>
      <c r="R1849" s="15">
        <f t="shared" si="88"/>
        <v>0</v>
      </c>
      <c r="X1849" s="7"/>
    </row>
    <row r="1850" spans="1:24" ht="13.8" x14ac:dyDescent="0.3">
      <c r="A1850" s="46">
        <v>53800</v>
      </c>
      <c r="B1850" s="47" t="s">
        <v>16</v>
      </c>
      <c r="C1850" s="47" t="s">
        <v>17</v>
      </c>
      <c r="D1850" s="47" t="s">
        <v>517</v>
      </c>
      <c r="E1850" s="47" t="s">
        <v>22</v>
      </c>
      <c r="F1850" s="47" t="s">
        <v>59</v>
      </c>
      <c r="G1850" s="47" t="s">
        <v>57</v>
      </c>
      <c r="H1850" s="46">
        <v>53800</v>
      </c>
      <c r="I1850" s="48">
        <v>33055</v>
      </c>
      <c r="J1850" s="47" t="s">
        <v>638</v>
      </c>
      <c r="K1850" s="46">
        <v>0</v>
      </c>
      <c r="L1850" s="50">
        <v>0</v>
      </c>
      <c r="M1850" s="50">
        <v>0</v>
      </c>
      <c r="N1850" s="50">
        <v>0</v>
      </c>
      <c r="O1850" s="14">
        <v>2.1999999999999999E-2</v>
      </c>
      <c r="P1850" s="55">
        <f t="shared" si="86"/>
        <v>0</v>
      </c>
      <c r="Q1850" s="15">
        <f t="shared" si="87"/>
        <v>0</v>
      </c>
      <c r="R1850" s="15">
        <f t="shared" si="88"/>
        <v>0</v>
      </c>
      <c r="X1850" s="7"/>
    </row>
    <row r="1851" spans="1:24" ht="13.8" x14ac:dyDescent="0.3">
      <c r="A1851" s="46">
        <v>53793</v>
      </c>
      <c r="B1851" s="47" t="s">
        <v>16</v>
      </c>
      <c r="C1851" s="47" t="s">
        <v>17</v>
      </c>
      <c r="D1851" s="47" t="s">
        <v>517</v>
      </c>
      <c r="E1851" s="47" t="s">
        <v>22</v>
      </c>
      <c r="F1851" s="47" t="s">
        <v>59</v>
      </c>
      <c r="G1851" s="47" t="s">
        <v>57</v>
      </c>
      <c r="H1851" s="46">
        <v>53793</v>
      </c>
      <c r="I1851" s="48">
        <v>27211</v>
      </c>
      <c r="J1851" s="47" t="s">
        <v>638</v>
      </c>
      <c r="K1851" s="46">
        <v>0</v>
      </c>
      <c r="L1851" s="50">
        <v>0</v>
      </c>
      <c r="M1851" s="50">
        <v>0</v>
      </c>
      <c r="N1851" s="50">
        <v>0</v>
      </c>
      <c r="O1851" s="14">
        <v>2.1999999999999999E-2</v>
      </c>
      <c r="P1851" s="55">
        <f t="shared" si="86"/>
        <v>0</v>
      </c>
      <c r="Q1851" s="15">
        <f t="shared" si="87"/>
        <v>0</v>
      </c>
      <c r="R1851" s="15">
        <f t="shared" si="88"/>
        <v>0</v>
      </c>
      <c r="X1851" s="7"/>
    </row>
    <row r="1852" spans="1:24" ht="13.8" x14ac:dyDescent="0.3">
      <c r="A1852" s="46">
        <v>53794</v>
      </c>
      <c r="B1852" s="47" t="s">
        <v>16</v>
      </c>
      <c r="C1852" s="47" t="s">
        <v>17</v>
      </c>
      <c r="D1852" s="47" t="s">
        <v>517</v>
      </c>
      <c r="E1852" s="47" t="s">
        <v>22</v>
      </c>
      <c r="F1852" s="47" t="s">
        <v>59</v>
      </c>
      <c r="G1852" s="47" t="s">
        <v>57</v>
      </c>
      <c r="H1852" s="46">
        <v>53794</v>
      </c>
      <c r="I1852" s="48">
        <v>27942</v>
      </c>
      <c r="J1852" s="47" t="s">
        <v>638</v>
      </c>
      <c r="K1852" s="46">
        <v>0</v>
      </c>
      <c r="L1852" s="50">
        <v>0</v>
      </c>
      <c r="M1852" s="50">
        <v>0</v>
      </c>
      <c r="N1852" s="50">
        <v>0</v>
      </c>
      <c r="O1852" s="14">
        <v>2.1999999999999999E-2</v>
      </c>
      <c r="P1852" s="55">
        <f t="shared" si="86"/>
        <v>0</v>
      </c>
      <c r="Q1852" s="15">
        <f t="shared" si="87"/>
        <v>0</v>
      </c>
      <c r="R1852" s="15">
        <f t="shared" si="88"/>
        <v>0</v>
      </c>
      <c r="X1852" s="7"/>
    </row>
    <row r="1853" spans="1:24" ht="13.8" x14ac:dyDescent="0.3">
      <c r="A1853" s="46">
        <v>53795</v>
      </c>
      <c r="B1853" s="47" t="s">
        <v>16</v>
      </c>
      <c r="C1853" s="47" t="s">
        <v>17</v>
      </c>
      <c r="D1853" s="47" t="s">
        <v>517</v>
      </c>
      <c r="E1853" s="47" t="s">
        <v>22</v>
      </c>
      <c r="F1853" s="47" t="s">
        <v>59</v>
      </c>
      <c r="G1853" s="47" t="s">
        <v>57</v>
      </c>
      <c r="H1853" s="46">
        <v>53795</v>
      </c>
      <c r="I1853" s="48">
        <v>28672</v>
      </c>
      <c r="J1853" s="47" t="s">
        <v>638</v>
      </c>
      <c r="K1853" s="46">
        <v>0</v>
      </c>
      <c r="L1853" s="50">
        <v>0</v>
      </c>
      <c r="M1853" s="50">
        <v>0</v>
      </c>
      <c r="N1853" s="50">
        <v>0</v>
      </c>
      <c r="O1853" s="14">
        <v>2.1999999999999999E-2</v>
      </c>
      <c r="P1853" s="55">
        <f t="shared" si="86"/>
        <v>0</v>
      </c>
      <c r="Q1853" s="15">
        <f t="shared" si="87"/>
        <v>0</v>
      </c>
      <c r="R1853" s="15">
        <f t="shared" si="88"/>
        <v>0</v>
      </c>
      <c r="X1853" s="7"/>
    </row>
    <row r="1854" spans="1:24" ht="13.8" x14ac:dyDescent="0.3">
      <c r="A1854" s="46">
        <v>53796</v>
      </c>
      <c r="B1854" s="47" t="s">
        <v>16</v>
      </c>
      <c r="C1854" s="47" t="s">
        <v>17</v>
      </c>
      <c r="D1854" s="47" t="s">
        <v>517</v>
      </c>
      <c r="E1854" s="47" t="s">
        <v>22</v>
      </c>
      <c r="F1854" s="47" t="s">
        <v>59</v>
      </c>
      <c r="G1854" s="47" t="s">
        <v>57</v>
      </c>
      <c r="H1854" s="46">
        <v>53796</v>
      </c>
      <c r="I1854" s="48">
        <v>29037</v>
      </c>
      <c r="J1854" s="47" t="s">
        <v>638</v>
      </c>
      <c r="K1854" s="46">
        <v>0</v>
      </c>
      <c r="L1854" s="50">
        <v>0</v>
      </c>
      <c r="M1854" s="50">
        <v>0</v>
      </c>
      <c r="N1854" s="50">
        <v>0</v>
      </c>
      <c r="O1854" s="14">
        <v>2.1999999999999999E-2</v>
      </c>
      <c r="P1854" s="55">
        <f t="shared" si="86"/>
        <v>0</v>
      </c>
      <c r="Q1854" s="15">
        <f t="shared" si="87"/>
        <v>0</v>
      </c>
      <c r="R1854" s="15">
        <f t="shared" si="88"/>
        <v>0</v>
      </c>
      <c r="X1854" s="7"/>
    </row>
    <row r="1855" spans="1:24" ht="13.8" x14ac:dyDescent="0.3">
      <c r="A1855" s="46">
        <v>53797</v>
      </c>
      <c r="B1855" s="47" t="s">
        <v>16</v>
      </c>
      <c r="C1855" s="47" t="s">
        <v>17</v>
      </c>
      <c r="D1855" s="47" t="s">
        <v>517</v>
      </c>
      <c r="E1855" s="47" t="s">
        <v>22</v>
      </c>
      <c r="F1855" s="47" t="s">
        <v>59</v>
      </c>
      <c r="G1855" s="47" t="s">
        <v>57</v>
      </c>
      <c r="H1855" s="46">
        <v>53797</v>
      </c>
      <c r="I1855" s="48">
        <v>30864</v>
      </c>
      <c r="J1855" s="47" t="s">
        <v>638</v>
      </c>
      <c r="K1855" s="46">
        <v>0</v>
      </c>
      <c r="L1855" s="50">
        <v>0</v>
      </c>
      <c r="M1855" s="50">
        <v>0</v>
      </c>
      <c r="N1855" s="50">
        <v>0</v>
      </c>
      <c r="O1855" s="14">
        <v>2.1999999999999999E-2</v>
      </c>
      <c r="P1855" s="55">
        <f t="shared" si="86"/>
        <v>0</v>
      </c>
      <c r="Q1855" s="15">
        <f t="shared" si="87"/>
        <v>0</v>
      </c>
      <c r="R1855" s="15">
        <f t="shared" si="88"/>
        <v>0</v>
      </c>
      <c r="X1855" s="7"/>
    </row>
    <row r="1856" spans="1:24" ht="13.8" x14ac:dyDescent="0.3">
      <c r="A1856" s="46">
        <v>53798</v>
      </c>
      <c r="B1856" s="47" t="s">
        <v>16</v>
      </c>
      <c r="C1856" s="47" t="s">
        <v>17</v>
      </c>
      <c r="D1856" s="47" t="s">
        <v>517</v>
      </c>
      <c r="E1856" s="47" t="s">
        <v>22</v>
      </c>
      <c r="F1856" s="47" t="s">
        <v>59</v>
      </c>
      <c r="G1856" s="47" t="s">
        <v>57</v>
      </c>
      <c r="H1856" s="46">
        <v>53798</v>
      </c>
      <c r="I1856" s="48">
        <v>31229</v>
      </c>
      <c r="J1856" s="47" t="s">
        <v>638</v>
      </c>
      <c r="K1856" s="46">
        <v>0</v>
      </c>
      <c r="L1856" s="50">
        <v>0</v>
      </c>
      <c r="M1856" s="50">
        <v>0</v>
      </c>
      <c r="N1856" s="50">
        <v>0</v>
      </c>
      <c r="O1856" s="14">
        <v>2.1999999999999999E-2</v>
      </c>
      <c r="P1856" s="55">
        <f t="shared" si="86"/>
        <v>0</v>
      </c>
      <c r="Q1856" s="15">
        <f t="shared" si="87"/>
        <v>0</v>
      </c>
      <c r="R1856" s="15">
        <f t="shared" si="88"/>
        <v>0</v>
      </c>
      <c r="X1856" s="7"/>
    </row>
    <row r="1857" spans="1:24" ht="13.8" x14ac:dyDescent="0.3">
      <c r="A1857" s="46">
        <v>53799</v>
      </c>
      <c r="B1857" s="47" t="s">
        <v>16</v>
      </c>
      <c r="C1857" s="47" t="s">
        <v>17</v>
      </c>
      <c r="D1857" s="47" t="s">
        <v>517</v>
      </c>
      <c r="E1857" s="47" t="s">
        <v>22</v>
      </c>
      <c r="F1857" s="47" t="s">
        <v>59</v>
      </c>
      <c r="G1857" s="47" t="s">
        <v>57</v>
      </c>
      <c r="H1857" s="46">
        <v>53799</v>
      </c>
      <c r="I1857" s="48">
        <v>31959</v>
      </c>
      <c r="J1857" s="47" t="s">
        <v>638</v>
      </c>
      <c r="K1857" s="46">
        <v>0</v>
      </c>
      <c r="L1857" s="50">
        <v>0</v>
      </c>
      <c r="M1857" s="50">
        <v>0</v>
      </c>
      <c r="N1857" s="50">
        <v>0</v>
      </c>
      <c r="O1857" s="14">
        <v>2.1999999999999999E-2</v>
      </c>
      <c r="P1857" s="55">
        <f t="shared" si="86"/>
        <v>0</v>
      </c>
      <c r="Q1857" s="15">
        <f t="shared" si="87"/>
        <v>0</v>
      </c>
      <c r="R1857" s="15">
        <f t="shared" si="88"/>
        <v>0</v>
      </c>
      <c r="X1857" s="7"/>
    </row>
    <row r="1858" spans="1:24" ht="13.8" x14ac:dyDescent="0.3">
      <c r="A1858" s="46">
        <v>53801</v>
      </c>
      <c r="B1858" s="47" t="s">
        <v>16</v>
      </c>
      <c r="C1858" s="47" t="s">
        <v>17</v>
      </c>
      <c r="D1858" s="47" t="s">
        <v>517</v>
      </c>
      <c r="E1858" s="47" t="s">
        <v>22</v>
      </c>
      <c r="F1858" s="47" t="s">
        <v>59</v>
      </c>
      <c r="G1858" s="47" t="s">
        <v>57</v>
      </c>
      <c r="H1858" s="46">
        <v>53801</v>
      </c>
      <c r="I1858" s="48">
        <v>33420</v>
      </c>
      <c r="J1858" s="47" t="s">
        <v>638</v>
      </c>
      <c r="K1858" s="46">
        <v>0</v>
      </c>
      <c r="L1858" s="50">
        <v>0</v>
      </c>
      <c r="M1858" s="50">
        <v>0</v>
      </c>
      <c r="N1858" s="50">
        <v>0</v>
      </c>
      <c r="O1858" s="14">
        <v>2.1999999999999999E-2</v>
      </c>
      <c r="P1858" s="55">
        <f t="shared" si="86"/>
        <v>0</v>
      </c>
      <c r="Q1858" s="15">
        <f t="shared" si="87"/>
        <v>0</v>
      </c>
      <c r="R1858" s="15">
        <f t="shared" si="88"/>
        <v>0</v>
      </c>
      <c r="X1858" s="7"/>
    </row>
    <row r="1859" spans="1:24" ht="13.8" x14ac:dyDescent="0.3">
      <c r="A1859" s="46">
        <v>53803</v>
      </c>
      <c r="B1859" s="47" t="s">
        <v>16</v>
      </c>
      <c r="C1859" s="47" t="s">
        <v>17</v>
      </c>
      <c r="D1859" s="47" t="s">
        <v>517</v>
      </c>
      <c r="E1859" s="47" t="s">
        <v>22</v>
      </c>
      <c r="F1859" s="47" t="s">
        <v>59</v>
      </c>
      <c r="G1859" s="47" t="s">
        <v>57</v>
      </c>
      <c r="H1859" s="46">
        <v>53803</v>
      </c>
      <c r="I1859" s="48">
        <v>35247</v>
      </c>
      <c r="J1859" s="47" t="s">
        <v>638</v>
      </c>
      <c r="K1859" s="46">
        <v>0</v>
      </c>
      <c r="L1859" s="50">
        <v>0</v>
      </c>
      <c r="M1859" s="50">
        <v>0</v>
      </c>
      <c r="N1859" s="50">
        <v>0</v>
      </c>
      <c r="O1859" s="14">
        <v>2.1999999999999999E-2</v>
      </c>
      <c r="P1859" s="55">
        <f t="shared" si="86"/>
        <v>0</v>
      </c>
      <c r="Q1859" s="15">
        <f t="shared" si="87"/>
        <v>0</v>
      </c>
      <c r="R1859" s="15">
        <f t="shared" si="88"/>
        <v>0</v>
      </c>
      <c r="X1859" s="7"/>
    </row>
    <row r="1860" spans="1:24" ht="13.8" x14ac:dyDescent="0.3">
      <c r="A1860" s="46">
        <v>53804</v>
      </c>
      <c r="B1860" s="47" t="s">
        <v>16</v>
      </c>
      <c r="C1860" s="47" t="s">
        <v>17</v>
      </c>
      <c r="D1860" s="47" t="s">
        <v>517</v>
      </c>
      <c r="E1860" s="47" t="s">
        <v>22</v>
      </c>
      <c r="F1860" s="47" t="s">
        <v>59</v>
      </c>
      <c r="G1860" s="47" t="s">
        <v>57</v>
      </c>
      <c r="H1860" s="46">
        <v>53804</v>
      </c>
      <c r="I1860" s="48">
        <v>37073</v>
      </c>
      <c r="J1860" s="47" t="s">
        <v>638</v>
      </c>
      <c r="K1860" s="46">
        <v>0</v>
      </c>
      <c r="L1860" s="50">
        <v>0</v>
      </c>
      <c r="M1860" s="50">
        <v>0</v>
      </c>
      <c r="N1860" s="50">
        <v>0</v>
      </c>
      <c r="O1860" s="14">
        <v>2.1999999999999999E-2</v>
      </c>
      <c r="P1860" s="55">
        <f t="shared" si="86"/>
        <v>0</v>
      </c>
      <c r="Q1860" s="15">
        <f t="shared" si="87"/>
        <v>0</v>
      </c>
      <c r="R1860" s="15">
        <f t="shared" si="88"/>
        <v>0</v>
      </c>
      <c r="X1860" s="7"/>
    </row>
    <row r="1861" spans="1:24" ht="13.8" x14ac:dyDescent="0.3">
      <c r="A1861" s="46">
        <v>72839096</v>
      </c>
      <c r="B1861" s="47" t="s">
        <v>16</v>
      </c>
      <c r="C1861" s="47" t="s">
        <v>17</v>
      </c>
      <c r="D1861" s="47" t="s">
        <v>576</v>
      </c>
      <c r="E1861" s="47" t="s">
        <v>439</v>
      </c>
      <c r="F1861" s="47" t="s">
        <v>59</v>
      </c>
      <c r="G1861" s="47" t="s">
        <v>57</v>
      </c>
      <c r="H1861" s="46">
        <v>72839096</v>
      </c>
      <c r="I1861" s="48">
        <v>38687</v>
      </c>
      <c r="J1861" s="47" t="s">
        <v>638</v>
      </c>
      <c r="K1861" s="46">
        <v>1</v>
      </c>
      <c r="L1861" s="50">
        <v>188663.25</v>
      </c>
      <c r="M1861" s="50">
        <v>159580.5</v>
      </c>
      <c r="N1861" s="50">
        <v>29082.75</v>
      </c>
      <c r="O1861" s="14">
        <v>2.1999999999999999E-2</v>
      </c>
      <c r="P1861" s="55">
        <f t="shared" ref="P1861:P1924" si="89">L1861*(O1861/12)*15</f>
        <v>5188.2393750000001</v>
      </c>
      <c r="Q1861" s="15">
        <f t="shared" si="87"/>
        <v>164768.739375</v>
      </c>
      <c r="R1861" s="15">
        <f t="shared" si="88"/>
        <v>23894.510624999995</v>
      </c>
      <c r="X1861" s="7"/>
    </row>
    <row r="1862" spans="1:24" ht="13.8" x14ac:dyDescent="0.3">
      <c r="A1862" s="46">
        <v>72839095</v>
      </c>
      <c r="B1862" s="47" t="s">
        <v>16</v>
      </c>
      <c r="C1862" s="47" t="s">
        <v>17</v>
      </c>
      <c r="D1862" s="47" t="s">
        <v>576</v>
      </c>
      <c r="E1862" s="47" t="s">
        <v>438</v>
      </c>
      <c r="F1862" s="47" t="s">
        <v>59</v>
      </c>
      <c r="G1862" s="47" t="s">
        <v>57</v>
      </c>
      <c r="H1862" s="46">
        <v>72839095</v>
      </c>
      <c r="I1862" s="48">
        <v>38687</v>
      </c>
      <c r="J1862" s="47" t="s">
        <v>638</v>
      </c>
      <c r="K1862" s="46">
        <v>1</v>
      </c>
      <c r="L1862" s="50">
        <v>84206.25</v>
      </c>
      <c r="M1862" s="50">
        <v>71225.72</v>
      </c>
      <c r="N1862" s="50">
        <v>12980.53</v>
      </c>
      <c r="O1862" s="14">
        <v>2.1999999999999999E-2</v>
      </c>
      <c r="P1862" s="55">
        <f t="shared" si="89"/>
        <v>2315.6718749999995</v>
      </c>
      <c r="Q1862" s="15">
        <f t="shared" si="87"/>
        <v>73541.391875000001</v>
      </c>
      <c r="R1862" s="15">
        <f t="shared" si="88"/>
        <v>10664.858124999999</v>
      </c>
      <c r="X1862" s="7"/>
    </row>
    <row r="1863" spans="1:24" ht="13.8" x14ac:dyDescent="0.3">
      <c r="A1863" s="46">
        <v>72839093</v>
      </c>
      <c r="B1863" s="47" t="s">
        <v>16</v>
      </c>
      <c r="C1863" s="47" t="s">
        <v>17</v>
      </c>
      <c r="D1863" s="47" t="s">
        <v>576</v>
      </c>
      <c r="E1863" s="47" t="s">
        <v>437</v>
      </c>
      <c r="F1863" s="47" t="s">
        <v>59</v>
      </c>
      <c r="G1863" s="47" t="s">
        <v>57</v>
      </c>
      <c r="H1863" s="46">
        <v>72839093</v>
      </c>
      <c r="I1863" s="48">
        <v>38687</v>
      </c>
      <c r="J1863" s="47" t="s">
        <v>638</v>
      </c>
      <c r="K1863" s="46">
        <v>1</v>
      </c>
      <c r="L1863" s="50">
        <v>235828.09</v>
      </c>
      <c r="M1863" s="50">
        <v>199474.81</v>
      </c>
      <c r="N1863" s="50">
        <v>36353.279999999999</v>
      </c>
      <c r="O1863" s="14">
        <v>2.1999999999999999E-2</v>
      </c>
      <c r="P1863" s="55">
        <f t="shared" si="89"/>
        <v>6485.2724749999998</v>
      </c>
      <c r="Q1863" s="15">
        <f t="shared" si="87"/>
        <v>205960.082475</v>
      </c>
      <c r="R1863" s="15">
        <f t="shared" si="88"/>
        <v>29868.007524999994</v>
      </c>
      <c r="X1863" s="7"/>
    </row>
    <row r="1864" spans="1:24" ht="13.8" x14ac:dyDescent="0.3">
      <c r="A1864" s="46">
        <v>72839097</v>
      </c>
      <c r="B1864" s="47" t="s">
        <v>16</v>
      </c>
      <c r="C1864" s="47" t="s">
        <v>17</v>
      </c>
      <c r="D1864" s="47" t="s">
        <v>576</v>
      </c>
      <c r="E1864" s="47" t="s">
        <v>440</v>
      </c>
      <c r="F1864" s="47" t="s">
        <v>59</v>
      </c>
      <c r="G1864" s="47" t="s">
        <v>57</v>
      </c>
      <c r="H1864" s="46">
        <v>72839097</v>
      </c>
      <c r="I1864" s="48">
        <v>38687</v>
      </c>
      <c r="J1864" s="47" t="s">
        <v>638</v>
      </c>
      <c r="K1864" s="46">
        <v>1</v>
      </c>
      <c r="L1864" s="50">
        <v>231292.2</v>
      </c>
      <c r="M1864" s="50">
        <v>195638.13</v>
      </c>
      <c r="N1864" s="50">
        <v>35654.07</v>
      </c>
      <c r="O1864" s="14">
        <v>2.1999999999999999E-2</v>
      </c>
      <c r="P1864" s="55">
        <f t="shared" si="89"/>
        <v>6360.5355</v>
      </c>
      <c r="Q1864" s="15">
        <f t="shared" si="87"/>
        <v>201998.6655</v>
      </c>
      <c r="R1864" s="15">
        <f t="shared" si="88"/>
        <v>29293.534500000009</v>
      </c>
      <c r="X1864" s="7"/>
    </row>
    <row r="1865" spans="1:24" ht="13.8" x14ac:dyDescent="0.3">
      <c r="A1865" s="46">
        <v>626671147</v>
      </c>
      <c r="B1865" s="47" t="s">
        <v>16</v>
      </c>
      <c r="C1865" s="47" t="s">
        <v>17</v>
      </c>
      <c r="D1865" s="47" t="s">
        <v>577</v>
      </c>
      <c r="E1865" s="47" t="s">
        <v>473</v>
      </c>
      <c r="F1865" s="47" t="s">
        <v>59</v>
      </c>
      <c r="G1865" s="47" t="s">
        <v>57</v>
      </c>
      <c r="H1865" s="46">
        <v>626671147</v>
      </c>
      <c r="I1865" s="48">
        <v>40483</v>
      </c>
      <c r="J1865" s="47" t="s">
        <v>638</v>
      </c>
      <c r="K1865" s="46">
        <v>1</v>
      </c>
      <c r="L1865" s="50">
        <v>57254.69</v>
      </c>
      <c r="M1865" s="50">
        <v>24804.99</v>
      </c>
      <c r="N1865" s="50">
        <v>32449.7</v>
      </c>
      <c r="O1865" s="14">
        <v>2.1999999999999999E-2</v>
      </c>
      <c r="P1865" s="55">
        <f t="shared" si="89"/>
        <v>1574.5039750000001</v>
      </c>
      <c r="Q1865" s="15">
        <f t="shared" si="87"/>
        <v>26379.493975000001</v>
      </c>
      <c r="R1865" s="15">
        <f t="shared" si="88"/>
        <v>30875.196025000001</v>
      </c>
      <c r="X1865" s="7"/>
    </row>
    <row r="1866" spans="1:24" ht="13.8" x14ac:dyDescent="0.3">
      <c r="A1866" s="46">
        <v>53951</v>
      </c>
      <c r="B1866" s="47" t="s">
        <v>16</v>
      </c>
      <c r="C1866" s="47" t="s">
        <v>17</v>
      </c>
      <c r="D1866" s="47" t="s">
        <v>578</v>
      </c>
      <c r="E1866" s="47" t="s">
        <v>325</v>
      </c>
      <c r="F1866" s="47" t="s">
        <v>59</v>
      </c>
      <c r="G1866" s="47" t="s">
        <v>57</v>
      </c>
      <c r="H1866" s="46">
        <v>53951</v>
      </c>
      <c r="I1866" s="48">
        <v>27211</v>
      </c>
      <c r="J1866" s="47" t="s">
        <v>638</v>
      </c>
      <c r="K1866" s="46">
        <v>11</v>
      </c>
      <c r="L1866" s="50">
        <v>33943.25</v>
      </c>
      <c r="M1866" s="50">
        <v>33943.25</v>
      </c>
      <c r="N1866" s="50">
        <v>0</v>
      </c>
      <c r="O1866" s="14">
        <v>2.1999999999999999E-2</v>
      </c>
      <c r="P1866" s="55">
        <f t="shared" si="89"/>
        <v>933.43937500000004</v>
      </c>
      <c r="Q1866" s="15">
        <f t="shared" si="87"/>
        <v>34876.689375000002</v>
      </c>
      <c r="R1866" s="15">
        <f t="shared" si="88"/>
        <v>-933.43937500000175</v>
      </c>
      <c r="X1866" s="7"/>
    </row>
    <row r="1867" spans="1:24" ht="13.8" x14ac:dyDescent="0.3">
      <c r="A1867" s="46">
        <v>53964</v>
      </c>
      <c r="B1867" s="47" t="s">
        <v>16</v>
      </c>
      <c r="C1867" s="47" t="s">
        <v>17</v>
      </c>
      <c r="D1867" s="47" t="s">
        <v>579</v>
      </c>
      <c r="E1867" s="47" t="s">
        <v>326</v>
      </c>
      <c r="F1867" s="47" t="s">
        <v>59</v>
      </c>
      <c r="G1867" s="47" t="s">
        <v>57</v>
      </c>
      <c r="H1867" s="46">
        <v>53964</v>
      </c>
      <c r="I1867" s="48">
        <v>27211</v>
      </c>
      <c r="J1867" s="47" t="s">
        <v>638</v>
      </c>
      <c r="K1867" s="46">
        <v>12</v>
      </c>
      <c r="L1867" s="50">
        <v>55542.46</v>
      </c>
      <c r="M1867" s="50">
        <v>55542.46</v>
      </c>
      <c r="N1867" s="50">
        <v>0</v>
      </c>
      <c r="O1867" s="14">
        <v>2.1999999999999999E-2</v>
      </c>
      <c r="P1867" s="55">
        <f t="shared" si="89"/>
        <v>1527.4176500000001</v>
      </c>
      <c r="Q1867" s="15">
        <f t="shared" si="87"/>
        <v>57069.877650000002</v>
      </c>
      <c r="R1867" s="15">
        <f t="shared" si="88"/>
        <v>-1527.4176500000031</v>
      </c>
      <c r="X1867" s="7"/>
    </row>
    <row r="1868" spans="1:24" ht="13.8" x14ac:dyDescent="0.3">
      <c r="A1868" s="46">
        <v>53983</v>
      </c>
      <c r="B1868" s="47" t="s">
        <v>16</v>
      </c>
      <c r="C1868" s="47" t="s">
        <v>17</v>
      </c>
      <c r="D1868" s="47" t="s">
        <v>579</v>
      </c>
      <c r="E1868" s="47" t="s">
        <v>328</v>
      </c>
      <c r="F1868" s="47" t="s">
        <v>59</v>
      </c>
      <c r="G1868" s="47" t="s">
        <v>57</v>
      </c>
      <c r="H1868" s="46">
        <v>53983</v>
      </c>
      <c r="I1868" s="48">
        <v>27211</v>
      </c>
      <c r="J1868" s="47" t="s">
        <v>638</v>
      </c>
      <c r="K1868" s="46">
        <v>12</v>
      </c>
      <c r="L1868" s="50">
        <v>37028.31</v>
      </c>
      <c r="M1868" s="50">
        <v>37028.31</v>
      </c>
      <c r="N1868" s="50">
        <v>0</v>
      </c>
      <c r="O1868" s="14">
        <v>2.1999999999999999E-2</v>
      </c>
      <c r="P1868" s="55">
        <f t="shared" si="89"/>
        <v>1018.2785249999999</v>
      </c>
      <c r="Q1868" s="15">
        <f t="shared" si="87"/>
        <v>38046.588524999999</v>
      </c>
      <c r="R1868" s="15">
        <f t="shared" si="88"/>
        <v>-1018.2785250000015</v>
      </c>
      <c r="X1868" s="7"/>
    </row>
    <row r="1869" spans="1:24" ht="13.8" x14ac:dyDescent="0.3">
      <c r="A1869" s="46">
        <v>72839106</v>
      </c>
      <c r="B1869" s="47" t="s">
        <v>16</v>
      </c>
      <c r="C1869" s="47" t="s">
        <v>17</v>
      </c>
      <c r="D1869" s="47" t="s">
        <v>642</v>
      </c>
      <c r="E1869" s="47" t="s">
        <v>444</v>
      </c>
      <c r="F1869" s="47" t="s">
        <v>59</v>
      </c>
      <c r="G1869" s="47" t="s">
        <v>57</v>
      </c>
      <c r="H1869" s="46">
        <v>72839106</v>
      </c>
      <c r="I1869" s="48">
        <v>38687</v>
      </c>
      <c r="J1869" s="47" t="s">
        <v>638</v>
      </c>
      <c r="K1869" s="46">
        <v>2</v>
      </c>
      <c r="L1869" s="50">
        <v>1104891.19</v>
      </c>
      <c r="M1869" s="50">
        <v>934570.41</v>
      </c>
      <c r="N1869" s="50">
        <v>170320.78</v>
      </c>
      <c r="O1869" s="14">
        <v>2.1999999999999999E-2</v>
      </c>
      <c r="P1869" s="55">
        <f t="shared" si="89"/>
        <v>30384.507724999996</v>
      </c>
      <c r="Q1869" s="15">
        <f t="shared" si="87"/>
        <v>964954.91772500006</v>
      </c>
      <c r="R1869" s="15">
        <f t="shared" si="88"/>
        <v>139936.27227499988</v>
      </c>
      <c r="X1869" s="7"/>
    </row>
    <row r="1870" spans="1:24" ht="13.8" x14ac:dyDescent="0.3">
      <c r="A1870" s="46">
        <v>72839087</v>
      </c>
      <c r="B1870" s="47" t="s">
        <v>16</v>
      </c>
      <c r="C1870" s="47" t="s">
        <v>17</v>
      </c>
      <c r="D1870" s="47" t="s">
        <v>642</v>
      </c>
      <c r="E1870" s="47" t="s">
        <v>431</v>
      </c>
      <c r="F1870" s="47" t="s">
        <v>59</v>
      </c>
      <c r="G1870" s="47" t="s">
        <v>57</v>
      </c>
      <c r="H1870" s="46">
        <v>72839087</v>
      </c>
      <c r="I1870" s="48">
        <v>38687</v>
      </c>
      <c r="J1870" s="47" t="s">
        <v>638</v>
      </c>
      <c r="K1870" s="46">
        <v>1</v>
      </c>
      <c r="L1870" s="50">
        <v>235828.09</v>
      </c>
      <c r="M1870" s="50">
        <v>199474.81</v>
      </c>
      <c r="N1870" s="50">
        <v>36353.279999999999</v>
      </c>
      <c r="O1870" s="14">
        <v>2.1999999999999999E-2</v>
      </c>
      <c r="P1870" s="55">
        <f t="shared" si="89"/>
        <v>6485.2724749999998</v>
      </c>
      <c r="Q1870" s="15">
        <f t="shared" si="87"/>
        <v>205960.082475</v>
      </c>
      <c r="R1870" s="15">
        <f t="shared" si="88"/>
        <v>29868.007524999994</v>
      </c>
      <c r="X1870" s="7"/>
    </row>
    <row r="1871" spans="1:24" ht="13.8" x14ac:dyDescent="0.3">
      <c r="A1871" s="46">
        <v>72839091</v>
      </c>
      <c r="B1871" s="47" t="s">
        <v>16</v>
      </c>
      <c r="C1871" s="47" t="s">
        <v>17</v>
      </c>
      <c r="D1871" s="47" t="s">
        <v>580</v>
      </c>
      <c r="E1871" s="47" t="s">
        <v>435</v>
      </c>
      <c r="F1871" s="47" t="s">
        <v>59</v>
      </c>
      <c r="G1871" s="47" t="s">
        <v>57</v>
      </c>
      <c r="H1871" s="46">
        <v>72839091</v>
      </c>
      <c r="I1871" s="48">
        <v>38687</v>
      </c>
      <c r="J1871" s="47" t="s">
        <v>638</v>
      </c>
      <c r="K1871" s="46">
        <v>2</v>
      </c>
      <c r="L1871" s="50">
        <v>205837.58</v>
      </c>
      <c r="M1871" s="50">
        <v>174107.38</v>
      </c>
      <c r="N1871" s="50">
        <v>31730.2</v>
      </c>
      <c r="O1871" s="14">
        <v>2.1999999999999999E-2</v>
      </c>
      <c r="P1871" s="55">
        <f t="shared" si="89"/>
        <v>5660.533449999999</v>
      </c>
      <c r="Q1871" s="15">
        <f t="shared" si="87"/>
        <v>179767.91344999999</v>
      </c>
      <c r="R1871" s="15">
        <f t="shared" si="88"/>
        <v>26069.666549999994</v>
      </c>
      <c r="X1871" s="7"/>
    </row>
    <row r="1872" spans="1:24" ht="13.8" x14ac:dyDescent="0.3">
      <c r="A1872" s="46">
        <v>72839092</v>
      </c>
      <c r="B1872" s="47" t="s">
        <v>16</v>
      </c>
      <c r="C1872" s="47" t="s">
        <v>17</v>
      </c>
      <c r="D1872" s="47" t="s">
        <v>580</v>
      </c>
      <c r="E1872" s="47" t="s">
        <v>436</v>
      </c>
      <c r="F1872" s="47" t="s">
        <v>59</v>
      </c>
      <c r="G1872" s="47" t="s">
        <v>57</v>
      </c>
      <c r="H1872" s="46">
        <v>72839092</v>
      </c>
      <c r="I1872" s="48">
        <v>38687</v>
      </c>
      <c r="J1872" s="47" t="s">
        <v>638</v>
      </c>
      <c r="K1872" s="46">
        <v>1</v>
      </c>
      <c r="L1872" s="50">
        <v>282994.84999999998</v>
      </c>
      <c r="M1872" s="50">
        <v>239370.73</v>
      </c>
      <c r="N1872" s="50">
        <v>43624.12</v>
      </c>
      <c r="O1872" s="14">
        <v>2.1999999999999999E-2</v>
      </c>
      <c r="P1872" s="55">
        <f t="shared" si="89"/>
        <v>7782.3583749999998</v>
      </c>
      <c r="Q1872" s="15">
        <f t="shared" si="87"/>
        <v>247153.08837500002</v>
      </c>
      <c r="R1872" s="15">
        <f t="shared" si="88"/>
        <v>35841.761624999956</v>
      </c>
      <c r="X1872" s="7"/>
    </row>
    <row r="1873" spans="1:24" ht="13.8" x14ac:dyDescent="0.3">
      <c r="A1873" s="46">
        <v>72839090</v>
      </c>
      <c r="B1873" s="47" t="s">
        <v>16</v>
      </c>
      <c r="C1873" s="47" t="s">
        <v>17</v>
      </c>
      <c r="D1873" s="47" t="s">
        <v>580</v>
      </c>
      <c r="E1873" s="47" t="s">
        <v>434</v>
      </c>
      <c r="F1873" s="47" t="s">
        <v>59</v>
      </c>
      <c r="G1873" s="47" t="s">
        <v>57</v>
      </c>
      <c r="H1873" s="46">
        <v>72839090</v>
      </c>
      <c r="I1873" s="48">
        <v>38687</v>
      </c>
      <c r="J1873" s="47" t="s">
        <v>638</v>
      </c>
      <c r="K1873" s="46">
        <v>2</v>
      </c>
      <c r="L1873" s="50">
        <v>982406.61</v>
      </c>
      <c r="M1873" s="50">
        <v>830967.03</v>
      </c>
      <c r="N1873" s="50">
        <v>151439.57999999999</v>
      </c>
      <c r="O1873" s="14">
        <v>2.1999999999999999E-2</v>
      </c>
      <c r="P1873" s="55">
        <f t="shared" si="89"/>
        <v>27016.181774999997</v>
      </c>
      <c r="Q1873" s="15">
        <f t="shared" si="87"/>
        <v>857983.21177499997</v>
      </c>
      <c r="R1873" s="15">
        <f t="shared" si="88"/>
        <v>124423.39822500001</v>
      </c>
      <c r="X1873" s="7"/>
    </row>
    <row r="1874" spans="1:24" ht="13.8" x14ac:dyDescent="0.3">
      <c r="A1874" s="46">
        <v>72839089</v>
      </c>
      <c r="B1874" s="47" t="s">
        <v>16</v>
      </c>
      <c r="C1874" s="47" t="s">
        <v>17</v>
      </c>
      <c r="D1874" s="47" t="s">
        <v>580</v>
      </c>
      <c r="E1874" s="47" t="s">
        <v>433</v>
      </c>
      <c r="F1874" s="47" t="s">
        <v>59</v>
      </c>
      <c r="G1874" s="47" t="s">
        <v>57</v>
      </c>
      <c r="H1874" s="46">
        <v>72839089</v>
      </c>
      <c r="I1874" s="48">
        <v>38687</v>
      </c>
      <c r="J1874" s="47" t="s">
        <v>638</v>
      </c>
      <c r="K1874" s="46">
        <v>2</v>
      </c>
      <c r="L1874" s="50">
        <v>1225669.18</v>
      </c>
      <c r="M1874" s="50">
        <v>1036730.28</v>
      </c>
      <c r="N1874" s="50">
        <v>188938.9</v>
      </c>
      <c r="O1874" s="14">
        <v>2.1999999999999999E-2</v>
      </c>
      <c r="P1874" s="55">
        <f t="shared" si="89"/>
        <v>33705.902449999994</v>
      </c>
      <c r="Q1874" s="15">
        <f t="shared" si="87"/>
        <v>1070436.18245</v>
      </c>
      <c r="R1874" s="15">
        <f t="shared" si="88"/>
        <v>155232.99754999997</v>
      </c>
      <c r="X1874" s="7"/>
    </row>
    <row r="1875" spans="1:24" ht="13.8" x14ac:dyDescent="0.3">
      <c r="A1875" s="46">
        <v>72839088</v>
      </c>
      <c r="B1875" s="47" t="s">
        <v>16</v>
      </c>
      <c r="C1875" s="47" t="s">
        <v>17</v>
      </c>
      <c r="D1875" s="47" t="s">
        <v>580</v>
      </c>
      <c r="E1875" s="47" t="s">
        <v>432</v>
      </c>
      <c r="F1875" s="47" t="s">
        <v>59</v>
      </c>
      <c r="G1875" s="47" t="s">
        <v>57</v>
      </c>
      <c r="H1875" s="46">
        <v>72839088</v>
      </c>
      <c r="I1875" s="48">
        <v>38687</v>
      </c>
      <c r="J1875" s="47" t="s">
        <v>638</v>
      </c>
      <c r="K1875" s="46">
        <v>2</v>
      </c>
      <c r="L1875" s="50">
        <v>30675.07</v>
      </c>
      <c r="M1875" s="50">
        <v>25946.46</v>
      </c>
      <c r="N1875" s="50">
        <v>4728.6099999999997</v>
      </c>
      <c r="O1875" s="14">
        <v>2.1999999999999999E-2</v>
      </c>
      <c r="P1875" s="55">
        <f t="shared" si="89"/>
        <v>843.56442500000003</v>
      </c>
      <c r="Q1875" s="15">
        <f t="shared" si="87"/>
        <v>26790.024425</v>
      </c>
      <c r="R1875" s="15">
        <f t="shared" si="88"/>
        <v>3885.0455750000001</v>
      </c>
      <c r="X1875" s="7"/>
    </row>
    <row r="1876" spans="1:24" ht="13.8" x14ac:dyDescent="0.3">
      <c r="A1876" s="46">
        <v>50686578</v>
      </c>
      <c r="B1876" s="47" t="s">
        <v>16</v>
      </c>
      <c r="C1876" s="47" t="s">
        <v>17</v>
      </c>
      <c r="D1876" s="47" t="s">
        <v>581</v>
      </c>
      <c r="E1876" s="47" t="s">
        <v>422</v>
      </c>
      <c r="F1876" s="47" t="s">
        <v>59</v>
      </c>
      <c r="G1876" s="47" t="s">
        <v>419</v>
      </c>
      <c r="H1876" s="46">
        <v>50686578</v>
      </c>
      <c r="I1876" s="48">
        <v>38261</v>
      </c>
      <c r="J1876" s="47" t="s">
        <v>638</v>
      </c>
      <c r="K1876" s="46">
        <v>0</v>
      </c>
      <c r="L1876" s="50">
        <v>12430</v>
      </c>
      <c r="M1876" s="50">
        <v>3238.14</v>
      </c>
      <c r="N1876" s="50">
        <v>9191.86</v>
      </c>
      <c r="O1876" s="14">
        <v>2.1999999999999999E-2</v>
      </c>
      <c r="P1876" s="55">
        <f t="shared" si="89"/>
        <v>341.82499999999999</v>
      </c>
      <c r="Q1876" s="15">
        <f t="shared" si="87"/>
        <v>3579.9649999999997</v>
      </c>
      <c r="R1876" s="15">
        <f t="shared" si="88"/>
        <v>8850.0349999999999</v>
      </c>
      <c r="X1876" s="7"/>
    </row>
    <row r="1877" spans="1:24" ht="13.8" x14ac:dyDescent="0.3">
      <c r="A1877" s="46">
        <v>54037</v>
      </c>
      <c r="B1877" s="47" t="s">
        <v>16</v>
      </c>
      <c r="C1877" s="47" t="s">
        <v>17</v>
      </c>
      <c r="D1877" s="47" t="s">
        <v>581</v>
      </c>
      <c r="E1877" s="47" t="s">
        <v>330</v>
      </c>
      <c r="F1877" s="47" t="s">
        <v>59</v>
      </c>
      <c r="G1877" s="47" t="s">
        <v>57</v>
      </c>
      <c r="H1877" s="46">
        <v>54037</v>
      </c>
      <c r="I1877" s="48">
        <v>27211</v>
      </c>
      <c r="J1877" s="47" t="s">
        <v>638</v>
      </c>
      <c r="K1877" s="46">
        <v>6</v>
      </c>
      <c r="L1877" s="50">
        <v>617135</v>
      </c>
      <c r="M1877" s="50">
        <v>617135</v>
      </c>
      <c r="N1877" s="50">
        <v>0</v>
      </c>
      <c r="O1877" s="14">
        <v>2.1999999999999999E-2</v>
      </c>
      <c r="P1877" s="55">
        <f t="shared" si="89"/>
        <v>16971.212500000001</v>
      </c>
      <c r="Q1877" s="15">
        <f t="shared" si="87"/>
        <v>634106.21250000002</v>
      </c>
      <c r="R1877" s="15">
        <f t="shared" si="88"/>
        <v>-16971.212500000023</v>
      </c>
      <c r="X1877" s="7"/>
    </row>
    <row r="1878" spans="1:24" ht="13.8" x14ac:dyDescent="0.3">
      <c r="A1878" s="46">
        <v>53890746</v>
      </c>
      <c r="B1878" s="47" t="s">
        <v>16</v>
      </c>
      <c r="C1878" s="47" t="s">
        <v>17</v>
      </c>
      <c r="D1878" s="47" t="s">
        <v>582</v>
      </c>
      <c r="E1878" s="47" t="s">
        <v>333</v>
      </c>
      <c r="F1878" s="47" t="s">
        <v>59</v>
      </c>
      <c r="G1878" s="47" t="s">
        <v>57</v>
      </c>
      <c r="H1878" s="46">
        <v>53890746</v>
      </c>
      <c r="I1878" s="48">
        <v>38353</v>
      </c>
      <c r="J1878" s="47" t="s">
        <v>638</v>
      </c>
      <c r="K1878" s="46">
        <v>0</v>
      </c>
      <c r="L1878" s="50">
        <v>0</v>
      </c>
      <c r="M1878" s="50">
        <v>0</v>
      </c>
      <c r="N1878" s="50">
        <v>0</v>
      </c>
      <c r="O1878" s="14">
        <v>2.1999999999999999E-2</v>
      </c>
      <c r="P1878" s="55">
        <f t="shared" si="89"/>
        <v>0</v>
      </c>
      <c r="Q1878" s="15">
        <f t="shared" si="87"/>
        <v>0</v>
      </c>
      <c r="R1878" s="15">
        <f t="shared" si="88"/>
        <v>0</v>
      </c>
      <c r="X1878" s="7"/>
    </row>
    <row r="1879" spans="1:24" ht="13.8" x14ac:dyDescent="0.3">
      <c r="A1879" s="46">
        <v>646550035</v>
      </c>
      <c r="B1879" s="47" t="s">
        <v>16</v>
      </c>
      <c r="C1879" s="47" t="s">
        <v>17</v>
      </c>
      <c r="D1879" s="47" t="s">
        <v>582</v>
      </c>
      <c r="E1879" s="47" t="s">
        <v>333</v>
      </c>
      <c r="F1879" s="47" t="s">
        <v>59</v>
      </c>
      <c r="G1879" s="47" t="s">
        <v>57</v>
      </c>
      <c r="H1879" s="46">
        <v>646550035</v>
      </c>
      <c r="I1879" s="48">
        <v>41244</v>
      </c>
      <c r="J1879" s="47" t="s">
        <v>638</v>
      </c>
      <c r="K1879" s="46">
        <v>11</v>
      </c>
      <c r="L1879" s="50">
        <v>152053.45000000001</v>
      </c>
      <c r="M1879" s="50">
        <v>40780.1</v>
      </c>
      <c r="N1879" s="50">
        <v>111273.35</v>
      </c>
      <c r="O1879" s="14">
        <v>2.1999999999999999E-2</v>
      </c>
      <c r="P1879" s="55">
        <f t="shared" si="89"/>
        <v>4181.4698749999998</v>
      </c>
      <c r="Q1879" s="15">
        <f t="shared" si="87"/>
        <v>44961.569875000001</v>
      </c>
      <c r="R1879" s="15">
        <f t="shared" si="88"/>
        <v>107091.88012500001</v>
      </c>
      <c r="X1879" s="7"/>
    </row>
    <row r="1880" spans="1:24" ht="13.8" x14ac:dyDescent="0.3">
      <c r="A1880" s="46">
        <v>54090</v>
      </c>
      <c r="B1880" s="47" t="s">
        <v>16</v>
      </c>
      <c r="C1880" s="47" t="s">
        <v>17</v>
      </c>
      <c r="D1880" s="47" t="s">
        <v>582</v>
      </c>
      <c r="E1880" s="47" t="s">
        <v>332</v>
      </c>
      <c r="F1880" s="47" t="s">
        <v>59</v>
      </c>
      <c r="G1880" s="47" t="s">
        <v>57</v>
      </c>
      <c r="H1880" s="46">
        <v>54090</v>
      </c>
      <c r="I1880" s="48">
        <v>27211</v>
      </c>
      <c r="J1880" s="47" t="s">
        <v>638</v>
      </c>
      <c r="K1880" s="46">
        <v>0</v>
      </c>
      <c r="L1880" s="50">
        <v>36719.620000000003</v>
      </c>
      <c r="M1880" s="50">
        <v>36719.620000000003</v>
      </c>
      <c r="N1880" s="50">
        <v>0</v>
      </c>
      <c r="O1880" s="14">
        <v>2.1999999999999999E-2</v>
      </c>
      <c r="P1880" s="55">
        <f t="shared" si="89"/>
        <v>1009.7895500000001</v>
      </c>
      <c r="Q1880" s="15">
        <f t="shared" si="87"/>
        <v>37729.409550000004</v>
      </c>
      <c r="R1880" s="15">
        <f t="shared" si="88"/>
        <v>-1009.7895500000013</v>
      </c>
      <c r="X1880" s="7"/>
    </row>
    <row r="1881" spans="1:24" ht="13.8" x14ac:dyDescent="0.3">
      <c r="A1881" s="46">
        <v>54091</v>
      </c>
      <c r="B1881" s="47" t="s">
        <v>16</v>
      </c>
      <c r="C1881" s="47" t="s">
        <v>17</v>
      </c>
      <c r="D1881" s="47" t="s">
        <v>582</v>
      </c>
      <c r="E1881" s="47" t="s">
        <v>332</v>
      </c>
      <c r="F1881" s="47" t="s">
        <v>59</v>
      </c>
      <c r="G1881" s="47" t="s">
        <v>57</v>
      </c>
      <c r="H1881" s="46">
        <v>54091</v>
      </c>
      <c r="I1881" s="48">
        <v>33055</v>
      </c>
      <c r="J1881" s="47" t="s">
        <v>638</v>
      </c>
      <c r="K1881" s="46">
        <v>0</v>
      </c>
      <c r="L1881" s="50">
        <v>0</v>
      </c>
      <c r="M1881" s="50">
        <v>0</v>
      </c>
      <c r="N1881" s="50">
        <v>0</v>
      </c>
      <c r="O1881" s="14">
        <v>2.1999999999999999E-2</v>
      </c>
      <c r="P1881" s="55">
        <f t="shared" si="89"/>
        <v>0</v>
      </c>
      <c r="Q1881" s="15">
        <f t="shared" si="87"/>
        <v>0</v>
      </c>
      <c r="R1881" s="15">
        <f t="shared" si="88"/>
        <v>0</v>
      </c>
      <c r="X1881" s="7"/>
    </row>
    <row r="1882" spans="1:24" ht="13.8" x14ac:dyDescent="0.3">
      <c r="A1882" s="46">
        <v>54092</v>
      </c>
      <c r="B1882" s="47" t="s">
        <v>16</v>
      </c>
      <c r="C1882" s="47" t="s">
        <v>17</v>
      </c>
      <c r="D1882" s="47" t="s">
        <v>582</v>
      </c>
      <c r="E1882" s="47" t="s">
        <v>332</v>
      </c>
      <c r="F1882" s="47" t="s">
        <v>59</v>
      </c>
      <c r="G1882" s="47" t="s">
        <v>57</v>
      </c>
      <c r="H1882" s="46">
        <v>54092</v>
      </c>
      <c r="I1882" s="48">
        <v>33420</v>
      </c>
      <c r="J1882" s="47" t="s">
        <v>638</v>
      </c>
      <c r="K1882" s="46">
        <v>0</v>
      </c>
      <c r="L1882" s="50">
        <v>0</v>
      </c>
      <c r="M1882" s="50">
        <v>0</v>
      </c>
      <c r="N1882" s="50">
        <v>0</v>
      </c>
      <c r="O1882" s="14">
        <v>2.1999999999999999E-2</v>
      </c>
      <c r="P1882" s="55">
        <f t="shared" si="89"/>
        <v>0</v>
      </c>
      <c r="Q1882" s="15">
        <f t="shared" ref="Q1882:Q1945" si="90">M1882+P1882</f>
        <v>0</v>
      </c>
      <c r="R1882" s="15">
        <f t="shared" ref="R1882:R1945" si="91">L1882-Q1882</f>
        <v>0</v>
      </c>
      <c r="X1882" s="7"/>
    </row>
    <row r="1883" spans="1:24" ht="13.8" x14ac:dyDescent="0.3">
      <c r="A1883" s="46">
        <v>54093</v>
      </c>
      <c r="B1883" s="47" t="s">
        <v>16</v>
      </c>
      <c r="C1883" s="47" t="s">
        <v>17</v>
      </c>
      <c r="D1883" s="47" t="s">
        <v>582</v>
      </c>
      <c r="E1883" s="47" t="s">
        <v>332</v>
      </c>
      <c r="F1883" s="47" t="s">
        <v>59</v>
      </c>
      <c r="G1883" s="47" t="s">
        <v>57</v>
      </c>
      <c r="H1883" s="46">
        <v>54093</v>
      </c>
      <c r="I1883" s="48">
        <v>33786</v>
      </c>
      <c r="J1883" s="47" t="s">
        <v>638</v>
      </c>
      <c r="K1883" s="46">
        <v>0</v>
      </c>
      <c r="L1883" s="50">
        <v>0</v>
      </c>
      <c r="M1883" s="50">
        <v>0</v>
      </c>
      <c r="N1883" s="50">
        <v>0</v>
      </c>
      <c r="O1883" s="14">
        <v>2.1999999999999999E-2</v>
      </c>
      <c r="P1883" s="55">
        <f t="shared" si="89"/>
        <v>0</v>
      </c>
      <c r="Q1883" s="15">
        <f t="shared" si="90"/>
        <v>0</v>
      </c>
      <c r="R1883" s="15">
        <f t="shared" si="91"/>
        <v>0</v>
      </c>
      <c r="X1883" s="7"/>
    </row>
    <row r="1884" spans="1:24" ht="13.8" x14ac:dyDescent="0.3">
      <c r="A1884" s="46">
        <v>72839098</v>
      </c>
      <c r="B1884" s="47" t="s">
        <v>16</v>
      </c>
      <c r="C1884" s="47" t="s">
        <v>17</v>
      </c>
      <c r="D1884" s="47" t="s">
        <v>582</v>
      </c>
      <c r="E1884" s="47" t="s">
        <v>332</v>
      </c>
      <c r="F1884" s="47" t="s">
        <v>59</v>
      </c>
      <c r="G1884" s="47" t="s">
        <v>57</v>
      </c>
      <c r="H1884" s="46">
        <v>72839098</v>
      </c>
      <c r="I1884" s="48">
        <v>38687</v>
      </c>
      <c r="J1884" s="47" t="s">
        <v>638</v>
      </c>
      <c r="K1884" s="46">
        <v>1</v>
      </c>
      <c r="L1884" s="50">
        <v>70748.27</v>
      </c>
      <c r="M1884" s="50">
        <v>59842.31</v>
      </c>
      <c r="N1884" s="50">
        <v>10905.96</v>
      </c>
      <c r="O1884" s="14">
        <v>2.1999999999999999E-2</v>
      </c>
      <c r="P1884" s="55">
        <f t="shared" si="89"/>
        <v>1945.5774249999999</v>
      </c>
      <c r="Q1884" s="15">
        <f t="shared" si="90"/>
        <v>61787.887425000001</v>
      </c>
      <c r="R1884" s="15">
        <f t="shared" si="91"/>
        <v>8960.3825750000033</v>
      </c>
      <c r="X1884" s="7"/>
    </row>
    <row r="1885" spans="1:24" ht="13.8" x14ac:dyDescent="0.3">
      <c r="A1885" s="46">
        <v>54131</v>
      </c>
      <c r="B1885" s="47" t="s">
        <v>16</v>
      </c>
      <c r="C1885" s="47" t="s">
        <v>17</v>
      </c>
      <c r="D1885" s="47" t="s">
        <v>582</v>
      </c>
      <c r="E1885" s="47" t="s">
        <v>334</v>
      </c>
      <c r="F1885" s="47" t="s">
        <v>59</v>
      </c>
      <c r="G1885" s="47" t="s">
        <v>57</v>
      </c>
      <c r="H1885" s="46">
        <v>54131</v>
      </c>
      <c r="I1885" s="48">
        <v>27211</v>
      </c>
      <c r="J1885" s="47" t="s">
        <v>638</v>
      </c>
      <c r="K1885" s="46">
        <v>0</v>
      </c>
      <c r="L1885" s="50">
        <v>0</v>
      </c>
      <c r="M1885" s="50">
        <v>0</v>
      </c>
      <c r="N1885" s="50">
        <v>0</v>
      </c>
      <c r="O1885" s="14">
        <v>2.1999999999999999E-2</v>
      </c>
      <c r="P1885" s="55">
        <f t="shared" si="89"/>
        <v>0</v>
      </c>
      <c r="Q1885" s="15">
        <f t="shared" si="90"/>
        <v>0</v>
      </c>
      <c r="R1885" s="15">
        <f t="shared" si="91"/>
        <v>0</v>
      </c>
      <c r="X1885" s="7"/>
    </row>
    <row r="1886" spans="1:24" ht="13.8" x14ac:dyDescent="0.3">
      <c r="A1886" s="46">
        <v>54132</v>
      </c>
      <c r="B1886" s="47" t="s">
        <v>16</v>
      </c>
      <c r="C1886" s="47" t="s">
        <v>17</v>
      </c>
      <c r="D1886" s="47" t="s">
        <v>582</v>
      </c>
      <c r="E1886" s="47" t="s">
        <v>334</v>
      </c>
      <c r="F1886" s="47" t="s">
        <v>59</v>
      </c>
      <c r="G1886" s="47" t="s">
        <v>57</v>
      </c>
      <c r="H1886" s="46">
        <v>54132</v>
      </c>
      <c r="I1886" s="48">
        <v>33055</v>
      </c>
      <c r="J1886" s="47" t="s">
        <v>638</v>
      </c>
      <c r="K1886" s="46">
        <v>0</v>
      </c>
      <c r="L1886" s="50">
        <v>0</v>
      </c>
      <c r="M1886" s="50">
        <v>0</v>
      </c>
      <c r="N1886" s="50">
        <v>0</v>
      </c>
      <c r="O1886" s="14">
        <v>2.1999999999999999E-2</v>
      </c>
      <c r="P1886" s="55">
        <f t="shared" si="89"/>
        <v>0</v>
      </c>
      <c r="Q1886" s="15">
        <f t="shared" si="90"/>
        <v>0</v>
      </c>
      <c r="R1886" s="15">
        <f t="shared" si="91"/>
        <v>0</v>
      </c>
      <c r="X1886" s="7"/>
    </row>
    <row r="1887" spans="1:24" ht="13.8" x14ac:dyDescent="0.3">
      <c r="A1887" s="46">
        <v>54133</v>
      </c>
      <c r="B1887" s="47" t="s">
        <v>16</v>
      </c>
      <c r="C1887" s="47" t="s">
        <v>17</v>
      </c>
      <c r="D1887" s="47" t="s">
        <v>582</v>
      </c>
      <c r="E1887" s="47" t="s">
        <v>334</v>
      </c>
      <c r="F1887" s="47" t="s">
        <v>59</v>
      </c>
      <c r="G1887" s="47" t="s">
        <v>57</v>
      </c>
      <c r="H1887" s="46">
        <v>54133</v>
      </c>
      <c r="I1887" s="48">
        <v>33420</v>
      </c>
      <c r="J1887" s="47" t="s">
        <v>638</v>
      </c>
      <c r="K1887" s="46">
        <v>0</v>
      </c>
      <c r="L1887" s="50">
        <v>0</v>
      </c>
      <c r="M1887" s="50">
        <v>0</v>
      </c>
      <c r="N1887" s="50">
        <v>0</v>
      </c>
      <c r="O1887" s="14">
        <v>2.1999999999999999E-2</v>
      </c>
      <c r="P1887" s="55">
        <f t="shared" si="89"/>
        <v>0</v>
      </c>
      <c r="Q1887" s="15">
        <f t="shared" si="90"/>
        <v>0</v>
      </c>
      <c r="R1887" s="15">
        <f t="shared" si="91"/>
        <v>0</v>
      </c>
      <c r="X1887" s="7"/>
    </row>
    <row r="1888" spans="1:24" ht="13.8" x14ac:dyDescent="0.3">
      <c r="A1888" s="46">
        <v>53890752</v>
      </c>
      <c r="B1888" s="47" t="s">
        <v>16</v>
      </c>
      <c r="C1888" s="47" t="s">
        <v>17</v>
      </c>
      <c r="D1888" s="47" t="s">
        <v>582</v>
      </c>
      <c r="E1888" s="47" t="s">
        <v>334</v>
      </c>
      <c r="F1888" s="47" t="s">
        <v>59</v>
      </c>
      <c r="G1888" s="47" t="s">
        <v>57</v>
      </c>
      <c r="H1888" s="46">
        <v>53890752</v>
      </c>
      <c r="I1888" s="48">
        <v>38353</v>
      </c>
      <c r="J1888" s="47" t="s">
        <v>638</v>
      </c>
      <c r="K1888" s="46">
        <v>10</v>
      </c>
      <c r="L1888" s="50">
        <v>44346.22</v>
      </c>
      <c r="M1888" s="50">
        <v>37510.18</v>
      </c>
      <c r="N1888" s="50">
        <v>6836.04</v>
      </c>
      <c r="O1888" s="14">
        <v>2.1999999999999999E-2</v>
      </c>
      <c r="P1888" s="55">
        <f t="shared" si="89"/>
        <v>1219.5210500000001</v>
      </c>
      <c r="Q1888" s="15">
        <f t="shared" si="90"/>
        <v>38729.701050000003</v>
      </c>
      <c r="R1888" s="15">
        <f t="shared" si="91"/>
        <v>5616.5189499999979</v>
      </c>
      <c r="X1888" s="7"/>
    </row>
    <row r="1889" spans="1:24" ht="13.8" x14ac:dyDescent="0.3">
      <c r="A1889" s="46">
        <v>54155</v>
      </c>
      <c r="B1889" s="47" t="s">
        <v>16</v>
      </c>
      <c r="C1889" s="47" t="s">
        <v>17</v>
      </c>
      <c r="D1889" s="47" t="s">
        <v>583</v>
      </c>
      <c r="E1889" s="47" t="s">
        <v>335</v>
      </c>
      <c r="F1889" s="47" t="s">
        <v>59</v>
      </c>
      <c r="G1889" s="47" t="s">
        <v>57</v>
      </c>
      <c r="H1889" s="46">
        <v>54155</v>
      </c>
      <c r="I1889" s="48">
        <v>27211</v>
      </c>
      <c r="J1889" s="47" t="s">
        <v>638</v>
      </c>
      <c r="K1889" s="46">
        <v>0</v>
      </c>
      <c r="L1889" s="50">
        <v>92571</v>
      </c>
      <c r="M1889" s="50">
        <v>92571</v>
      </c>
      <c r="N1889" s="50">
        <v>0</v>
      </c>
      <c r="O1889" s="14">
        <v>2.1999999999999999E-2</v>
      </c>
      <c r="P1889" s="55">
        <f t="shared" si="89"/>
        <v>2545.7025000000003</v>
      </c>
      <c r="Q1889" s="15">
        <f t="shared" si="90"/>
        <v>95116.702499999999</v>
      </c>
      <c r="R1889" s="15">
        <f t="shared" si="91"/>
        <v>-2545.7024999999994</v>
      </c>
      <c r="X1889" s="7"/>
    </row>
    <row r="1890" spans="1:24" ht="13.8" x14ac:dyDescent="0.3">
      <c r="A1890" s="46">
        <v>54174</v>
      </c>
      <c r="B1890" s="47" t="s">
        <v>16</v>
      </c>
      <c r="C1890" s="47" t="s">
        <v>17</v>
      </c>
      <c r="D1890" s="47" t="s">
        <v>584</v>
      </c>
      <c r="E1890" s="47" t="s">
        <v>336</v>
      </c>
      <c r="F1890" s="47" t="s">
        <v>59</v>
      </c>
      <c r="G1890" s="47" t="s">
        <v>57</v>
      </c>
      <c r="H1890" s="46">
        <v>54174</v>
      </c>
      <c r="I1890" s="48">
        <v>27211</v>
      </c>
      <c r="J1890" s="47" t="s">
        <v>638</v>
      </c>
      <c r="K1890" s="46">
        <v>0</v>
      </c>
      <c r="L1890" s="50">
        <v>337767.93</v>
      </c>
      <c r="M1890" s="50">
        <v>337767.93</v>
      </c>
      <c r="N1890" s="50">
        <v>0</v>
      </c>
      <c r="O1890" s="14">
        <v>2.1999999999999999E-2</v>
      </c>
      <c r="P1890" s="55">
        <f t="shared" si="89"/>
        <v>9288.6180749999985</v>
      </c>
      <c r="Q1890" s="15">
        <f t="shared" si="90"/>
        <v>347056.548075</v>
      </c>
      <c r="R1890" s="15">
        <f t="shared" si="91"/>
        <v>-9288.6180750000058</v>
      </c>
      <c r="X1890" s="7"/>
    </row>
    <row r="1891" spans="1:24" ht="13.8" x14ac:dyDescent="0.3">
      <c r="A1891" s="46">
        <v>72839099</v>
      </c>
      <c r="B1891" s="47" t="s">
        <v>16</v>
      </c>
      <c r="C1891" s="47" t="s">
        <v>17</v>
      </c>
      <c r="D1891" s="47" t="s">
        <v>584</v>
      </c>
      <c r="E1891" s="47" t="s">
        <v>336</v>
      </c>
      <c r="F1891" s="47" t="s">
        <v>59</v>
      </c>
      <c r="G1891" s="47" t="s">
        <v>57</v>
      </c>
      <c r="H1891" s="46">
        <v>72839099</v>
      </c>
      <c r="I1891" s="48">
        <v>38687</v>
      </c>
      <c r="J1891" s="47" t="s">
        <v>638</v>
      </c>
      <c r="K1891" s="46">
        <v>1</v>
      </c>
      <c r="L1891" s="50">
        <v>212246.63</v>
      </c>
      <c r="M1891" s="50">
        <v>179528.47</v>
      </c>
      <c r="N1891" s="50">
        <v>32718.16</v>
      </c>
      <c r="O1891" s="14">
        <v>2.1999999999999999E-2</v>
      </c>
      <c r="P1891" s="55">
        <f t="shared" si="89"/>
        <v>5836.7823250000001</v>
      </c>
      <c r="Q1891" s="15">
        <f t="shared" si="90"/>
        <v>185365.25232500001</v>
      </c>
      <c r="R1891" s="15">
        <f t="shared" si="91"/>
        <v>26881.377674999996</v>
      </c>
      <c r="X1891" s="7"/>
    </row>
    <row r="1892" spans="1:24" ht="13.8" x14ac:dyDescent="0.3">
      <c r="A1892" s="46">
        <v>72839101</v>
      </c>
      <c r="B1892" s="47" t="s">
        <v>16</v>
      </c>
      <c r="C1892" s="47" t="s">
        <v>17</v>
      </c>
      <c r="D1892" s="47" t="s">
        <v>584</v>
      </c>
      <c r="E1892" s="47" t="s">
        <v>338</v>
      </c>
      <c r="F1892" s="47" t="s">
        <v>59</v>
      </c>
      <c r="G1892" s="47" t="s">
        <v>57</v>
      </c>
      <c r="H1892" s="46">
        <v>72839101</v>
      </c>
      <c r="I1892" s="48">
        <v>38687</v>
      </c>
      <c r="J1892" s="47" t="s">
        <v>638</v>
      </c>
      <c r="K1892" s="46">
        <v>1</v>
      </c>
      <c r="L1892" s="50">
        <v>448948.43</v>
      </c>
      <c r="M1892" s="50">
        <v>379742.3</v>
      </c>
      <c r="N1892" s="50">
        <v>69206.13</v>
      </c>
      <c r="O1892" s="14">
        <v>2.1999999999999999E-2</v>
      </c>
      <c r="P1892" s="55">
        <f t="shared" si="89"/>
        <v>12346.081824999999</v>
      </c>
      <c r="Q1892" s="15">
        <f t="shared" si="90"/>
        <v>392088.38182499999</v>
      </c>
      <c r="R1892" s="15">
        <f t="shared" si="91"/>
        <v>56860.048175000004</v>
      </c>
      <c r="X1892" s="7"/>
    </row>
    <row r="1893" spans="1:24" ht="13.8" x14ac:dyDescent="0.3">
      <c r="A1893" s="46">
        <v>54201</v>
      </c>
      <c r="B1893" s="47" t="s">
        <v>16</v>
      </c>
      <c r="C1893" s="47" t="s">
        <v>17</v>
      </c>
      <c r="D1893" s="47" t="s">
        <v>584</v>
      </c>
      <c r="E1893" s="47" t="s">
        <v>337</v>
      </c>
      <c r="F1893" s="47" t="s">
        <v>59</v>
      </c>
      <c r="G1893" s="47" t="s">
        <v>57</v>
      </c>
      <c r="H1893" s="46">
        <v>54201</v>
      </c>
      <c r="I1893" s="48">
        <v>27211</v>
      </c>
      <c r="J1893" s="47" t="s">
        <v>638</v>
      </c>
      <c r="K1893" s="46">
        <v>0</v>
      </c>
      <c r="L1893" s="50">
        <v>86594.55</v>
      </c>
      <c r="M1893" s="50">
        <v>86594.55</v>
      </c>
      <c r="N1893" s="50">
        <v>0</v>
      </c>
      <c r="O1893" s="14">
        <v>2.1999999999999999E-2</v>
      </c>
      <c r="P1893" s="55">
        <f t="shared" si="89"/>
        <v>2381.3501249999999</v>
      </c>
      <c r="Q1893" s="15">
        <f t="shared" si="90"/>
        <v>88975.900125</v>
      </c>
      <c r="R1893" s="15">
        <f t="shared" si="91"/>
        <v>-2381.3501249999972</v>
      </c>
      <c r="X1893" s="7"/>
    </row>
    <row r="1894" spans="1:24" ht="13.8" x14ac:dyDescent="0.3">
      <c r="A1894" s="46">
        <v>72839100</v>
      </c>
      <c r="B1894" s="47" t="s">
        <v>16</v>
      </c>
      <c r="C1894" s="47" t="s">
        <v>17</v>
      </c>
      <c r="D1894" s="47" t="s">
        <v>584</v>
      </c>
      <c r="E1894" s="47" t="s">
        <v>337</v>
      </c>
      <c r="F1894" s="47" t="s">
        <v>59</v>
      </c>
      <c r="G1894" s="47" t="s">
        <v>57</v>
      </c>
      <c r="H1894" s="46">
        <v>72839100</v>
      </c>
      <c r="I1894" s="48">
        <v>38687</v>
      </c>
      <c r="J1894" s="47" t="s">
        <v>638</v>
      </c>
      <c r="K1894" s="46">
        <v>1</v>
      </c>
      <c r="L1894" s="50">
        <v>518822.94</v>
      </c>
      <c r="M1894" s="50">
        <v>438845.54</v>
      </c>
      <c r="N1894" s="50">
        <v>79977.399999999994</v>
      </c>
      <c r="O1894" s="14">
        <v>2.1999999999999999E-2</v>
      </c>
      <c r="P1894" s="55">
        <f t="shared" si="89"/>
        <v>14267.63085</v>
      </c>
      <c r="Q1894" s="15">
        <f t="shared" si="90"/>
        <v>453113.17084999999</v>
      </c>
      <c r="R1894" s="15">
        <f t="shared" si="91"/>
        <v>65709.769150000007</v>
      </c>
      <c r="X1894" s="7"/>
    </row>
    <row r="1895" spans="1:24" ht="13.8" x14ac:dyDescent="0.3">
      <c r="A1895" s="46">
        <v>681540536</v>
      </c>
      <c r="B1895" s="47" t="s">
        <v>16</v>
      </c>
      <c r="C1895" s="47" t="s">
        <v>17</v>
      </c>
      <c r="D1895" s="47" t="s">
        <v>585</v>
      </c>
      <c r="E1895" s="47" t="s">
        <v>494</v>
      </c>
      <c r="F1895" s="47" t="s">
        <v>59</v>
      </c>
      <c r="G1895" s="47" t="s">
        <v>57</v>
      </c>
      <c r="H1895" s="46">
        <v>681540536</v>
      </c>
      <c r="I1895" s="48">
        <v>41791</v>
      </c>
      <c r="J1895" s="47" t="s">
        <v>638</v>
      </c>
      <c r="K1895" s="46">
        <v>2</v>
      </c>
      <c r="L1895" s="50">
        <v>280283.76</v>
      </c>
      <c r="M1895" s="50">
        <v>28911.89</v>
      </c>
      <c r="N1895" s="50">
        <v>251371.87</v>
      </c>
      <c r="O1895" s="14">
        <v>2.1999999999999999E-2</v>
      </c>
      <c r="P1895" s="55">
        <f t="shared" si="89"/>
        <v>7707.8034000000007</v>
      </c>
      <c r="Q1895" s="15">
        <f t="shared" si="90"/>
        <v>36619.693400000004</v>
      </c>
      <c r="R1895" s="15">
        <f t="shared" si="91"/>
        <v>243664.06660000002</v>
      </c>
      <c r="X1895" s="7"/>
    </row>
    <row r="1896" spans="1:24" ht="13.8" x14ac:dyDescent="0.3">
      <c r="A1896" s="46">
        <v>681540542</v>
      </c>
      <c r="B1896" s="47" t="s">
        <v>16</v>
      </c>
      <c r="C1896" s="47" t="s">
        <v>17</v>
      </c>
      <c r="D1896" s="47" t="s">
        <v>585</v>
      </c>
      <c r="E1896" s="47" t="s">
        <v>495</v>
      </c>
      <c r="F1896" s="47" t="s">
        <v>59</v>
      </c>
      <c r="G1896" s="47" t="s">
        <v>57</v>
      </c>
      <c r="H1896" s="46">
        <v>681540542</v>
      </c>
      <c r="I1896" s="48">
        <v>41791</v>
      </c>
      <c r="J1896" s="47" t="s">
        <v>638</v>
      </c>
      <c r="K1896" s="46">
        <v>0</v>
      </c>
      <c r="L1896" s="50">
        <v>0</v>
      </c>
      <c r="M1896" s="50">
        <v>0</v>
      </c>
      <c r="N1896" s="50">
        <v>0</v>
      </c>
      <c r="O1896" s="14">
        <v>2.1999999999999999E-2</v>
      </c>
      <c r="P1896" s="55">
        <f t="shared" si="89"/>
        <v>0</v>
      </c>
      <c r="Q1896" s="15">
        <f t="shared" si="90"/>
        <v>0</v>
      </c>
      <c r="R1896" s="15">
        <f t="shared" si="91"/>
        <v>0</v>
      </c>
      <c r="X1896" s="7"/>
    </row>
    <row r="1897" spans="1:24" ht="13.8" x14ac:dyDescent="0.3">
      <c r="A1897" s="46">
        <v>54271</v>
      </c>
      <c r="B1897" s="47" t="s">
        <v>16</v>
      </c>
      <c r="C1897" s="47" t="s">
        <v>17</v>
      </c>
      <c r="D1897" s="47" t="s">
        <v>585</v>
      </c>
      <c r="E1897" s="47" t="s">
        <v>342</v>
      </c>
      <c r="F1897" s="47" t="s">
        <v>59</v>
      </c>
      <c r="G1897" s="47" t="s">
        <v>57</v>
      </c>
      <c r="H1897" s="46">
        <v>54271</v>
      </c>
      <c r="I1897" s="48">
        <v>27211</v>
      </c>
      <c r="J1897" s="47" t="s">
        <v>638</v>
      </c>
      <c r="K1897" s="46">
        <v>7</v>
      </c>
      <c r="L1897" s="50">
        <v>21600.25</v>
      </c>
      <c r="M1897" s="50">
        <v>21600.25</v>
      </c>
      <c r="N1897" s="50">
        <v>0</v>
      </c>
      <c r="O1897" s="14">
        <v>2.1999999999999999E-2</v>
      </c>
      <c r="P1897" s="55">
        <f t="shared" si="89"/>
        <v>594.00687500000004</v>
      </c>
      <c r="Q1897" s="15">
        <f t="shared" si="90"/>
        <v>22194.256874999999</v>
      </c>
      <c r="R1897" s="15">
        <f t="shared" si="91"/>
        <v>-594.00687499999913</v>
      </c>
      <c r="X1897" s="7"/>
    </row>
    <row r="1898" spans="1:24" ht="13.8" x14ac:dyDescent="0.3">
      <c r="A1898" s="46">
        <v>54272</v>
      </c>
      <c r="B1898" s="47" t="s">
        <v>16</v>
      </c>
      <c r="C1898" s="47" t="s">
        <v>17</v>
      </c>
      <c r="D1898" s="47" t="s">
        <v>585</v>
      </c>
      <c r="E1898" s="47" t="s">
        <v>342</v>
      </c>
      <c r="F1898" s="47" t="s">
        <v>59</v>
      </c>
      <c r="G1898" s="47" t="s">
        <v>57</v>
      </c>
      <c r="H1898" s="46">
        <v>54272</v>
      </c>
      <c r="I1898" s="48">
        <v>35247</v>
      </c>
      <c r="J1898" s="47" t="s">
        <v>638</v>
      </c>
      <c r="K1898" s="46">
        <v>10</v>
      </c>
      <c r="L1898" s="50">
        <v>39514.01</v>
      </c>
      <c r="M1898" s="50">
        <v>39514.01</v>
      </c>
      <c r="N1898" s="50">
        <v>0</v>
      </c>
      <c r="O1898" s="14">
        <v>2.1999999999999999E-2</v>
      </c>
      <c r="P1898" s="55">
        <f t="shared" si="89"/>
        <v>1086.6352750000001</v>
      </c>
      <c r="Q1898" s="15">
        <f t="shared" si="90"/>
        <v>40600.645275000003</v>
      </c>
      <c r="R1898" s="15">
        <f t="shared" si="91"/>
        <v>-1086.6352750000005</v>
      </c>
      <c r="X1898" s="7"/>
    </row>
    <row r="1899" spans="1:24" ht="13.8" x14ac:dyDescent="0.3">
      <c r="A1899" s="46">
        <v>681540525</v>
      </c>
      <c r="B1899" s="47" t="s">
        <v>16</v>
      </c>
      <c r="C1899" s="47" t="s">
        <v>17</v>
      </c>
      <c r="D1899" s="47" t="s">
        <v>585</v>
      </c>
      <c r="E1899" s="47" t="s">
        <v>342</v>
      </c>
      <c r="F1899" s="47" t="s">
        <v>59</v>
      </c>
      <c r="G1899" s="47" t="s">
        <v>57</v>
      </c>
      <c r="H1899" s="46">
        <v>681540525</v>
      </c>
      <c r="I1899" s="48">
        <v>41791</v>
      </c>
      <c r="J1899" s="47" t="s">
        <v>638</v>
      </c>
      <c r="K1899" s="46">
        <v>2</v>
      </c>
      <c r="L1899" s="50">
        <v>332353.21000000002</v>
      </c>
      <c r="M1899" s="50">
        <v>34282.97</v>
      </c>
      <c r="N1899" s="50">
        <v>298070.24</v>
      </c>
      <c r="O1899" s="14">
        <v>2.1999999999999999E-2</v>
      </c>
      <c r="P1899" s="55">
        <f t="shared" si="89"/>
        <v>9139.7132750000001</v>
      </c>
      <c r="Q1899" s="15">
        <f t="shared" si="90"/>
        <v>43422.683275000003</v>
      </c>
      <c r="R1899" s="15">
        <f t="shared" si="91"/>
        <v>288930.526725</v>
      </c>
      <c r="X1899" s="7"/>
    </row>
    <row r="1900" spans="1:24" ht="13.8" x14ac:dyDescent="0.3">
      <c r="A1900" s="46">
        <v>681540539</v>
      </c>
      <c r="B1900" s="47" t="s">
        <v>16</v>
      </c>
      <c r="C1900" s="47" t="s">
        <v>17</v>
      </c>
      <c r="D1900" s="47" t="s">
        <v>585</v>
      </c>
      <c r="E1900" s="47" t="s">
        <v>406</v>
      </c>
      <c r="F1900" s="47" t="s">
        <v>59</v>
      </c>
      <c r="G1900" s="47" t="s">
        <v>57</v>
      </c>
      <c r="H1900" s="46">
        <v>681540539</v>
      </c>
      <c r="I1900" s="48">
        <v>41791</v>
      </c>
      <c r="J1900" s="47" t="s">
        <v>638</v>
      </c>
      <c r="K1900" s="46">
        <v>2</v>
      </c>
      <c r="L1900" s="50">
        <v>194980.21</v>
      </c>
      <c r="M1900" s="50">
        <v>20112.64</v>
      </c>
      <c r="N1900" s="50">
        <v>174867.57</v>
      </c>
      <c r="O1900" s="14">
        <v>2.1999999999999999E-2</v>
      </c>
      <c r="P1900" s="55">
        <f t="shared" si="89"/>
        <v>5361.9557749999994</v>
      </c>
      <c r="Q1900" s="15">
        <f t="shared" si="90"/>
        <v>25474.595774999998</v>
      </c>
      <c r="R1900" s="15">
        <f t="shared" si="91"/>
        <v>169505.614225</v>
      </c>
      <c r="X1900" s="7"/>
    </row>
    <row r="1901" spans="1:24" ht="13.8" x14ac:dyDescent="0.3">
      <c r="A1901" s="46">
        <v>54293</v>
      </c>
      <c r="B1901" s="47" t="s">
        <v>16</v>
      </c>
      <c r="C1901" s="47" t="s">
        <v>17</v>
      </c>
      <c r="D1901" s="47" t="s">
        <v>586</v>
      </c>
      <c r="E1901" s="47" t="s">
        <v>343</v>
      </c>
      <c r="F1901" s="47" t="s">
        <v>59</v>
      </c>
      <c r="G1901" s="47" t="s">
        <v>57</v>
      </c>
      <c r="H1901" s="46">
        <v>54293</v>
      </c>
      <c r="I1901" s="48">
        <v>27211</v>
      </c>
      <c r="J1901" s="47" t="s">
        <v>638</v>
      </c>
      <c r="K1901" s="46">
        <v>0</v>
      </c>
      <c r="L1901" s="50">
        <v>23857.46</v>
      </c>
      <c r="M1901" s="50">
        <v>23857.46</v>
      </c>
      <c r="N1901" s="50">
        <v>0</v>
      </c>
      <c r="O1901" s="14">
        <v>2.1999999999999999E-2</v>
      </c>
      <c r="P1901" s="55">
        <f t="shared" si="89"/>
        <v>656.08015</v>
      </c>
      <c r="Q1901" s="15">
        <f t="shared" si="90"/>
        <v>24513.540150000001</v>
      </c>
      <c r="R1901" s="15">
        <f t="shared" si="91"/>
        <v>-656.08015000000159</v>
      </c>
      <c r="X1901" s="7"/>
    </row>
    <row r="1902" spans="1:24" ht="13.8" x14ac:dyDescent="0.3">
      <c r="A1902" s="46">
        <v>54305</v>
      </c>
      <c r="B1902" s="47" t="s">
        <v>16</v>
      </c>
      <c r="C1902" s="47" t="s">
        <v>17</v>
      </c>
      <c r="D1902" s="47" t="s">
        <v>586</v>
      </c>
      <c r="E1902" s="47" t="s">
        <v>344</v>
      </c>
      <c r="F1902" s="47" t="s">
        <v>59</v>
      </c>
      <c r="G1902" s="47" t="s">
        <v>57</v>
      </c>
      <c r="H1902" s="46">
        <v>54305</v>
      </c>
      <c r="I1902" s="48">
        <v>27211</v>
      </c>
      <c r="J1902" s="47" t="s">
        <v>638</v>
      </c>
      <c r="K1902" s="46">
        <v>0</v>
      </c>
      <c r="L1902" s="50">
        <v>33942.5</v>
      </c>
      <c r="M1902" s="50">
        <v>33942.5</v>
      </c>
      <c r="N1902" s="50">
        <v>0</v>
      </c>
      <c r="O1902" s="14">
        <v>2.1999999999999999E-2</v>
      </c>
      <c r="P1902" s="55">
        <f t="shared" si="89"/>
        <v>933.41874999999993</v>
      </c>
      <c r="Q1902" s="15">
        <f t="shared" si="90"/>
        <v>34875.918749999997</v>
      </c>
      <c r="R1902" s="15">
        <f t="shared" si="91"/>
        <v>-933.41874999999709</v>
      </c>
      <c r="X1902" s="7"/>
    </row>
    <row r="1903" spans="1:24" ht="13.8" x14ac:dyDescent="0.3">
      <c r="A1903" s="46">
        <v>54317</v>
      </c>
      <c r="B1903" s="47" t="s">
        <v>16</v>
      </c>
      <c r="C1903" s="47" t="s">
        <v>17</v>
      </c>
      <c r="D1903" s="47" t="s">
        <v>586</v>
      </c>
      <c r="E1903" s="47" t="s">
        <v>345</v>
      </c>
      <c r="F1903" s="47" t="s">
        <v>59</v>
      </c>
      <c r="G1903" s="47" t="s">
        <v>57</v>
      </c>
      <c r="H1903" s="46">
        <v>54317</v>
      </c>
      <c r="I1903" s="48">
        <v>27211</v>
      </c>
      <c r="J1903" s="47" t="s">
        <v>638</v>
      </c>
      <c r="K1903" s="46">
        <v>0</v>
      </c>
      <c r="L1903" s="50">
        <v>33942.5</v>
      </c>
      <c r="M1903" s="50">
        <v>33942.5</v>
      </c>
      <c r="N1903" s="50">
        <v>0</v>
      </c>
      <c r="O1903" s="14">
        <v>2.1999999999999999E-2</v>
      </c>
      <c r="P1903" s="55">
        <f t="shared" si="89"/>
        <v>933.41874999999993</v>
      </c>
      <c r="Q1903" s="15">
        <f t="shared" si="90"/>
        <v>34875.918749999997</v>
      </c>
      <c r="R1903" s="15">
        <f t="shared" si="91"/>
        <v>-933.41874999999709</v>
      </c>
      <c r="X1903" s="7"/>
    </row>
    <row r="1904" spans="1:24" ht="13.8" x14ac:dyDescent="0.3">
      <c r="A1904" s="46">
        <v>54332</v>
      </c>
      <c r="B1904" s="47" t="s">
        <v>16</v>
      </c>
      <c r="C1904" s="47" t="s">
        <v>17</v>
      </c>
      <c r="D1904" s="47" t="s">
        <v>587</v>
      </c>
      <c r="E1904" s="47" t="s">
        <v>347</v>
      </c>
      <c r="F1904" s="47" t="s">
        <v>59</v>
      </c>
      <c r="G1904" s="47" t="s">
        <v>57</v>
      </c>
      <c r="H1904" s="46">
        <v>54332</v>
      </c>
      <c r="I1904" s="48">
        <v>27211</v>
      </c>
      <c r="J1904" s="47" t="s">
        <v>638</v>
      </c>
      <c r="K1904" s="46">
        <v>0</v>
      </c>
      <c r="L1904" s="50">
        <v>12430</v>
      </c>
      <c r="M1904" s="50">
        <v>12430</v>
      </c>
      <c r="N1904" s="50">
        <v>0</v>
      </c>
      <c r="O1904" s="14">
        <v>2.1999999999999999E-2</v>
      </c>
      <c r="P1904" s="55">
        <f t="shared" si="89"/>
        <v>341.82499999999999</v>
      </c>
      <c r="Q1904" s="15">
        <f t="shared" si="90"/>
        <v>12771.825000000001</v>
      </c>
      <c r="R1904" s="15">
        <f t="shared" si="91"/>
        <v>-341.82500000000073</v>
      </c>
      <c r="X1904" s="7"/>
    </row>
    <row r="1905" spans="1:24" ht="13.8" x14ac:dyDescent="0.3">
      <c r="A1905" s="46">
        <v>54367</v>
      </c>
      <c r="B1905" s="47" t="s">
        <v>16</v>
      </c>
      <c r="C1905" s="47" t="s">
        <v>17</v>
      </c>
      <c r="D1905" s="47" t="s">
        <v>587</v>
      </c>
      <c r="E1905" s="47" t="s">
        <v>351</v>
      </c>
      <c r="F1905" s="47" t="s">
        <v>59</v>
      </c>
      <c r="G1905" s="47" t="s">
        <v>57</v>
      </c>
      <c r="H1905" s="46">
        <v>54367</v>
      </c>
      <c r="I1905" s="48">
        <v>27211</v>
      </c>
      <c r="J1905" s="47" t="s">
        <v>638</v>
      </c>
      <c r="K1905" s="46">
        <v>11</v>
      </c>
      <c r="L1905" s="50">
        <v>577020.57999999996</v>
      </c>
      <c r="M1905" s="50">
        <v>577020.57999999996</v>
      </c>
      <c r="N1905" s="50">
        <v>0</v>
      </c>
      <c r="O1905" s="14">
        <v>2.1999999999999999E-2</v>
      </c>
      <c r="P1905" s="55">
        <f t="shared" si="89"/>
        <v>15868.065949999998</v>
      </c>
      <c r="Q1905" s="15">
        <f t="shared" si="90"/>
        <v>592888.64594999992</v>
      </c>
      <c r="R1905" s="15">
        <f t="shared" si="91"/>
        <v>-15868.06594999996</v>
      </c>
      <c r="X1905" s="7"/>
    </row>
    <row r="1906" spans="1:24" ht="13.8" x14ac:dyDescent="0.3">
      <c r="A1906" s="46">
        <v>72839102</v>
      </c>
      <c r="B1906" s="47" t="s">
        <v>16</v>
      </c>
      <c r="C1906" s="47" t="s">
        <v>17</v>
      </c>
      <c r="D1906" s="47" t="s">
        <v>588</v>
      </c>
      <c r="E1906" s="47" t="s">
        <v>441</v>
      </c>
      <c r="F1906" s="47" t="s">
        <v>59</v>
      </c>
      <c r="G1906" s="47" t="s">
        <v>57</v>
      </c>
      <c r="H1906" s="46">
        <v>72839102</v>
      </c>
      <c r="I1906" s="48">
        <v>38687</v>
      </c>
      <c r="J1906" s="47" t="s">
        <v>638</v>
      </c>
      <c r="K1906" s="46">
        <v>1</v>
      </c>
      <c r="L1906" s="50">
        <v>117915.01</v>
      </c>
      <c r="M1906" s="50">
        <v>99738.22</v>
      </c>
      <c r="N1906" s="50">
        <v>18176.79</v>
      </c>
      <c r="O1906" s="14">
        <v>2.1999999999999999E-2</v>
      </c>
      <c r="P1906" s="55">
        <f t="shared" si="89"/>
        <v>3242.6627749999998</v>
      </c>
      <c r="Q1906" s="15">
        <f t="shared" si="90"/>
        <v>102980.88277500001</v>
      </c>
      <c r="R1906" s="15">
        <f t="shared" si="91"/>
        <v>14934.127224999989</v>
      </c>
      <c r="X1906" s="7"/>
    </row>
    <row r="1907" spans="1:24" ht="13.8" x14ac:dyDescent="0.3">
      <c r="A1907" s="46">
        <v>72839107</v>
      </c>
      <c r="B1907" s="47" t="s">
        <v>16</v>
      </c>
      <c r="C1907" s="47" t="s">
        <v>17</v>
      </c>
      <c r="D1907" s="47" t="s">
        <v>588</v>
      </c>
      <c r="E1907" s="47" t="s">
        <v>445</v>
      </c>
      <c r="F1907" s="47" t="s">
        <v>59</v>
      </c>
      <c r="G1907" s="47" t="s">
        <v>57</v>
      </c>
      <c r="H1907" s="46">
        <v>72839107</v>
      </c>
      <c r="I1907" s="48">
        <v>38687</v>
      </c>
      <c r="J1907" s="47" t="s">
        <v>638</v>
      </c>
      <c r="K1907" s="46">
        <v>6</v>
      </c>
      <c r="L1907" s="50">
        <v>710882.4</v>
      </c>
      <c r="M1907" s="50">
        <v>601298.72</v>
      </c>
      <c r="N1907" s="50">
        <v>109583.67999999999</v>
      </c>
      <c r="O1907" s="14">
        <v>2.1999999999999999E-2</v>
      </c>
      <c r="P1907" s="55">
        <f t="shared" si="89"/>
        <v>19549.266</v>
      </c>
      <c r="Q1907" s="15">
        <f t="shared" si="90"/>
        <v>620847.98599999992</v>
      </c>
      <c r="R1907" s="15">
        <f t="shared" si="91"/>
        <v>90034.414000000106</v>
      </c>
      <c r="X1907" s="7"/>
    </row>
    <row r="1908" spans="1:24" ht="13.8" x14ac:dyDescent="0.3">
      <c r="A1908" s="46">
        <v>72839103</v>
      </c>
      <c r="B1908" s="47" t="s">
        <v>16</v>
      </c>
      <c r="C1908" s="47" t="s">
        <v>17</v>
      </c>
      <c r="D1908" s="47" t="s">
        <v>588</v>
      </c>
      <c r="E1908" s="47" t="s">
        <v>352</v>
      </c>
      <c r="F1908" s="47" t="s">
        <v>59</v>
      </c>
      <c r="G1908" s="47" t="s">
        <v>57</v>
      </c>
      <c r="H1908" s="46">
        <v>72839103</v>
      </c>
      <c r="I1908" s="48">
        <v>38687</v>
      </c>
      <c r="J1908" s="47" t="s">
        <v>638</v>
      </c>
      <c r="K1908" s="46">
        <v>1</v>
      </c>
      <c r="L1908" s="50">
        <v>648529.15</v>
      </c>
      <c r="M1908" s="50">
        <v>548557.31999999995</v>
      </c>
      <c r="N1908" s="50">
        <v>99971.83</v>
      </c>
      <c r="O1908" s="14">
        <v>2.1999999999999999E-2</v>
      </c>
      <c r="P1908" s="55">
        <f t="shared" si="89"/>
        <v>17834.551625</v>
      </c>
      <c r="Q1908" s="15">
        <f t="shared" si="90"/>
        <v>566391.87162499991</v>
      </c>
      <c r="R1908" s="15">
        <f t="shared" si="91"/>
        <v>82137.278375000111</v>
      </c>
      <c r="X1908" s="7"/>
    </row>
    <row r="1909" spans="1:24" ht="13.8" x14ac:dyDescent="0.3">
      <c r="A1909" s="46">
        <v>72839104</v>
      </c>
      <c r="B1909" s="47" t="s">
        <v>16</v>
      </c>
      <c r="C1909" s="47" t="s">
        <v>17</v>
      </c>
      <c r="D1909" s="47" t="s">
        <v>588</v>
      </c>
      <c r="E1909" s="47" t="s">
        <v>442</v>
      </c>
      <c r="F1909" s="47" t="s">
        <v>59</v>
      </c>
      <c r="G1909" s="47" t="s">
        <v>57</v>
      </c>
      <c r="H1909" s="46">
        <v>72839104</v>
      </c>
      <c r="I1909" s="48">
        <v>38687</v>
      </c>
      <c r="J1909" s="47" t="s">
        <v>638</v>
      </c>
      <c r="K1909" s="46">
        <v>1</v>
      </c>
      <c r="L1909" s="50">
        <v>1114953.8999999999</v>
      </c>
      <c r="M1909" s="50">
        <v>943081.94</v>
      </c>
      <c r="N1909" s="50">
        <v>171871.96</v>
      </c>
      <c r="O1909" s="14">
        <v>2.1999999999999999E-2</v>
      </c>
      <c r="P1909" s="55">
        <f t="shared" si="89"/>
        <v>30661.232249999997</v>
      </c>
      <c r="Q1909" s="15">
        <f t="shared" si="90"/>
        <v>973743.17224999995</v>
      </c>
      <c r="R1909" s="15">
        <f t="shared" si="91"/>
        <v>141210.72774999996</v>
      </c>
      <c r="X1909" s="7"/>
    </row>
    <row r="1910" spans="1:24" ht="13.8" x14ac:dyDescent="0.3">
      <c r="A1910" s="46">
        <v>54424</v>
      </c>
      <c r="B1910" s="47" t="s">
        <v>16</v>
      </c>
      <c r="C1910" s="47" t="s">
        <v>17</v>
      </c>
      <c r="D1910" s="47" t="s">
        <v>588</v>
      </c>
      <c r="E1910" s="47" t="s">
        <v>353</v>
      </c>
      <c r="F1910" s="47" t="s">
        <v>59</v>
      </c>
      <c r="G1910" s="47" t="s">
        <v>57</v>
      </c>
      <c r="H1910" s="46">
        <v>54424</v>
      </c>
      <c r="I1910" s="48">
        <v>27211</v>
      </c>
      <c r="J1910" s="47" t="s">
        <v>638</v>
      </c>
      <c r="K1910" s="46">
        <v>0</v>
      </c>
      <c r="L1910" s="50">
        <v>620863</v>
      </c>
      <c r="M1910" s="50">
        <v>620863</v>
      </c>
      <c r="N1910" s="50">
        <v>0</v>
      </c>
      <c r="O1910" s="14">
        <v>2.1999999999999999E-2</v>
      </c>
      <c r="P1910" s="55">
        <f t="shared" si="89"/>
        <v>17073.732499999998</v>
      </c>
      <c r="Q1910" s="15">
        <f t="shared" si="90"/>
        <v>637936.73250000004</v>
      </c>
      <c r="R1910" s="15">
        <f t="shared" si="91"/>
        <v>-17073.732500000042</v>
      </c>
      <c r="X1910" s="7"/>
    </row>
    <row r="1911" spans="1:24" ht="13.8" x14ac:dyDescent="0.3">
      <c r="A1911" s="46">
        <v>72839105</v>
      </c>
      <c r="B1911" s="47" t="s">
        <v>16</v>
      </c>
      <c r="C1911" s="47" t="s">
        <v>17</v>
      </c>
      <c r="D1911" s="47" t="s">
        <v>588</v>
      </c>
      <c r="E1911" s="47" t="s">
        <v>443</v>
      </c>
      <c r="F1911" s="47" t="s">
        <v>59</v>
      </c>
      <c r="G1911" s="47" t="s">
        <v>57</v>
      </c>
      <c r="H1911" s="46">
        <v>72839105</v>
      </c>
      <c r="I1911" s="48">
        <v>38687</v>
      </c>
      <c r="J1911" s="47" t="s">
        <v>638</v>
      </c>
      <c r="K1911" s="46">
        <v>1</v>
      </c>
      <c r="L1911" s="50">
        <v>141496.5</v>
      </c>
      <c r="M1911" s="50">
        <v>119684.58</v>
      </c>
      <c r="N1911" s="50">
        <v>21811.919999999998</v>
      </c>
      <c r="O1911" s="14">
        <v>2.1999999999999999E-2</v>
      </c>
      <c r="P1911" s="55">
        <f t="shared" si="89"/>
        <v>3891.1537500000004</v>
      </c>
      <c r="Q1911" s="15">
        <f t="shared" si="90"/>
        <v>123575.73375</v>
      </c>
      <c r="R1911" s="15">
        <f t="shared" si="91"/>
        <v>17920.766250000001</v>
      </c>
      <c r="X1911" s="7"/>
    </row>
    <row r="1912" spans="1:24" ht="13.8" x14ac:dyDescent="0.3">
      <c r="A1912" s="46">
        <v>54446</v>
      </c>
      <c r="B1912" s="47" t="s">
        <v>16</v>
      </c>
      <c r="C1912" s="47" t="s">
        <v>17</v>
      </c>
      <c r="D1912" s="47" t="s">
        <v>589</v>
      </c>
      <c r="E1912" s="47" t="s">
        <v>354</v>
      </c>
      <c r="F1912" s="47" t="s">
        <v>59</v>
      </c>
      <c r="G1912" s="47" t="s">
        <v>57</v>
      </c>
      <c r="H1912" s="46">
        <v>54446</v>
      </c>
      <c r="I1912" s="48">
        <v>27211</v>
      </c>
      <c r="J1912" s="47" t="s">
        <v>638</v>
      </c>
      <c r="K1912" s="46">
        <v>0</v>
      </c>
      <c r="L1912" s="50">
        <v>0</v>
      </c>
      <c r="M1912" s="50">
        <v>0</v>
      </c>
      <c r="N1912" s="50">
        <v>0</v>
      </c>
      <c r="O1912" s="14">
        <v>2.1999999999999999E-2</v>
      </c>
      <c r="P1912" s="55">
        <f t="shared" si="89"/>
        <v>0</v>
      </c>
      <c r="Q1912" s="15">
        <f t="shared" si="90"/>
        <v>0</v>
      </c>
      <c r="R1912" s="15">
        <f t="shared" si="91"/>
        <v>0</v>
      </c>
      <c r="X1912" s="7"/>
    </row>
    <row r="1913" spans="1:24" ht="13.8" x14ac:dyDescent="0.3">
      <c r="A1913" s="46">
        <v>54447</v>
      </c>
      <c r="B1913" s="47" t="s">
        <v>16</v>
      </c>
      <c r="C1913" s="47" t="s">
        <v>17</v>
      </c>
      <c r="D1913" s="47" t="s">
        <v>589</v>
      </c>
      <c r="E1913" s="47" t="s">
        <v>354</v>
      </c>
      <c r="F1913" s="47" t="s">
        <v>59</v>
      </c>
      <c r="G1913" s="47" t="s">
        <v>57</v>
      </c>
      <c r="H1913" s="46">
        <v>54447</v>
      </c>
      <c r="I1913" s="48">
        <v>27942</v>
      </c>
      <c r="J1913" s="47" t="s">
        <v>638</v>
      </c>
      <c r="K1913" s="46">
        <v>0</v>
      </c>
      <c r="L1913" s="50">
        <v>0</v>
      </c>
      <c r="M1913" s="50">
        <v>0</v>
      </c>
      <c r="N1913" s="50">
        <v>0</v>
      </c>
      <c r="O1913" s="14">
        <v>2.1999999999999999E-2</v>
      </c>
      <c r="P1913" s="55">
        <f t="shared" si="89"/>
        <v>0</v>
      </c>
      <c r="Q1913" s="15">
        <f t="shared" si="90"/>
        <v>0</v>
      </c>
      <c r="R1913" s="15">
        <f t="shared" si="91"/>
        <v>0</v>
      </c>
      <c r="X1913" s="7"/>
    </row>
    <row r="1914" spans="1:24" ht="13.8" x14ac:dyDescent="0.3">
      <c r="A1914" s="46">
        <v>54448</v>
      </c>
      <c r="B1914" s="47" t="s">
        <v>16</v>
      </c>
      <c r="C1914" s="47" t="s">
        <v>17</v>
      </c>
      <c r="D1914" s="47" t="s">
        <v>589</v>
      </c>
      <c r="E1914" s="47" t="s">
        <v>354</v>
      </c>
      <c r="F1914" s="47" t="s">
        <v>59</v>
      </c>
      <c r="G1914" s="47" t="s">
        <v>57</v>
      </c>
      <c r="H1914" s="46">
        <v>54448</v>
      </c>
      <c r="I1914" s="48">
        <v>29037</v>
      </c>
      <c r="J1914" s="47" t="s">
        <v>638</v>
      </c>
      <c r="K1914" s="46">
        <v>0</v>
      </c>
      <c r="L1914" s="50">
        <v>0</v>
      </c>
      <c r="M1914" s="50">
        <v>0</v>
      </c>
      <c r="N1914" s="50">
        <v>0</v>
      </c>
      <c r="O1914" s="14">
        <v>2.1999999999999999E-2</v>
      </c>
      <c r="P1914" s="55">
        <f t="shared" si="89"/>
        <v>0</v>
      </c>
      <c r="Q1914" s="15">
        <f t="shared" si="90"/>
        <v>0</v>
      </c>
      <c r="R1914" s="15">
        <f t="shared" si="91"/>
        <v>0</v>
      </c>
      <c r="X1914" s="7"/>
    </row>
    <row r="1915" spans="1:24" ht="13.8" x14ac:dyDescent="0.3">
      <c r="A1915" s="46">
        <v>54449</v>
      </c>
      <c r="B1915" s="47" t="s">
        <v>16</v>
      </c>
      <c r="C1915" s="47" t="s">
        <v>17</v>
      </c>
      <c r="D1915" s="47" t="s">
        <v>589</v>
      </c>
      <c r="E1915" s="47" t="s">
        <v>354</v>
      </c>
      <c r="F1915" s="47" t="s">
        <v>59</v>
      </c>
      <c r="G1915" s="47" t="s">
        <v>57</v>
      </c>
      <c r="H1915" s="46">
        <v>54449</v>
      </c>
      <c r="I1915" s="48">
        <v>30864</v>
      </c>
      <c r="J1915" s="47" t="s">
        <v>638</v>
      </c>
      <c r="K1915" s="46">
        <v>0</v>
      </c>
      <c r="L1915" s="50">
        <v>0</v>
      </c>
      <c r="M1915" s="50">
        <v>0</v>
      </c>
      <c r="N1915" s="50">
        <v>0</v>
      </c>
      <c r="O1915" s="14">
        <v>2.1999999999999999E-2</v>
      </c>
      <c r="P1915" s="55">
        <f t="shared" si="89"/>
        <v>0</v>
      </c>
      <c r="Q1915" s="15">
        <f t="shared" si="90"/>
        <v>0</v>
      </c>
      <c r="R1915" s="15">
        <f t="shared" si="91"/>
        <v>0</v>
      </c>
      <c r="X1915" s="7"/>
    </row>
    <row r="1916" spans="1:24" ht="13.8" x14ac:dyDescent="0.3">
      <c r="A1916" s="46">
        <v>54450</v>
      </c>
      <c r="B1916" s="47" t="s">
        <v>16</v>
      </c>
      <c r="C1916" s="47" t="s">
        <v>17</v>
      </c>
      <c r="D1916" s="47" t="s">
        <v>589</v>
      </c>
      <c r="E1916" s="47" t="s">
        <v>354</v>
      </c>
      <c r="F1916" s="47" t="s">
        <v>59</v>
      </c>
      <c r="G1916" s="47" t="s">
        <v>57</v>
      </c>
      <c r="H1916" s="46">
        <v>54450</v>
      </c>
      <c r="I1916" s="48">
        <v>31959</v>
      </c>
      <c r="J1916" s="47" t="s">
        <v>638</v>
      </c>
      <c r="K1916" s="46">
        <v>0</v>
      </c>
      <c r="L1916" s="50">
        <v>0</v>
      </c>
      <c r="M1916" s="50">
        <v>0</v>
      </c>
      <c r="N1916" s="50">
        <v>0</v>
      </c>
      <c r="O1916" s="14">
        <v>2.1999999999999999E-2</v>
      </c>
      <c r="P1916" s="55">
        <f t="shared" si="89"/>
        <v>0</v>
      </c>
      <c r="Q1916" s="15">
        <f t="shared" si="90"/>
        <v>0</v>
      </c>
      <c r="R1916" s="15">
        <f t="shared" si="91"/>
        <v>0</v>
      </c>
      <c r="X1916" s="7"/>
    </row>
    <row r="1917" spans="1:24" ht="13.8" x14ac:dyDescent="0.3">
      <c r="A1917" s="46">
        <v>54451</v>
      </c>
      <c r="B1917" s="47" t="s">
        <v>16</v>
      </c>
      <c r="C1917" s="47" t="s">
        <v>17</v>
      </c>
      <c r="D1917" s="47" t="s">
        <v>589</v>
      </c>
      <c r="E1917" s="47" t="s">
        <v>354</v>
      </c>
      <c r="F1917" s="47" t="s">
        <v>59</v>
      </c>
      <c r="G1917" s="47" t="s">
        <v>57</v>
      </c>
      <c r="H1917" s="46">
        <v>54451</v>
      </c>
      <c r="I1917" s="48">
        <v>37073</v>
      </c>
      <c r="J1917" s="47" t="s">
        <v>638</v>
      </c>
      <c r="K1917" s="46">
        <v>1</v>
      </c>
      <c r="L1917" s="50">
        <v>409320.29</v>
      </c>
      <c r="M1917" s="50">
        <v>409320.29</v>
      </c>
      <c r="N1917" s="50">
        <v>0</v>
      </c>
      <c r="O1917" s="14">
        <v>2.1999999999999999E-2</v>
      </c>
      <c r="P1917" s="55">
        <f t="shared" si="89"/>
        <v>11256.307975</v>
      </c>
      <c r="Q1917" s="15">
        <f t="shared" si="90"/>
        <v>420576.59797499998</v>
      </c>
      <c r="R1917" s="15">
        <f t="shared" si="91"/>
        <v>-11256.307975000003</v>
      </c>
      <c r="X1917" s="7"/>
    </row>
    <row r="1918" spans="1:24" ht="13.8" x14ac:dyDescent="0.3">
      <c r="A1918" s="46">
        <v>54499</v>
      </c>
      <c r="B1918" s="47" t="s">
        <v>16</v>
      </c>
      <c r="C1918" s="47" t="s">
        <v>17</v>
      </c>
      <c r="D1918" s="47" t="s">
        <v>590</v>
      </c>
      <c r="E1918" s="47" t="s">
        <v>62</v>
      </c>
      <c r="F1918" s="47" t="s">
        <v>59</v>
      </c>
      <c r="G1918" s="47" t="s">
        <v>57</v>
      </c>
      <c r="H1918" s="46">
        <v>54499</v>
      </c>
      <c r="I1918" s="48">
        <v>27211</v>
      </c>
      <c r="J1918" s="47" t="s">
        <v>638</v>
      </c>
      <c r="K1918" s="46">
        <v>0</v>
      </c>
      <c r="L1918" s="50">
        <v>20057</v>
      </c>
      <c r="M1918" s="50">
        <v>20057</v>
      </c>
      <c r="N1918" s="50">
        <v>0</v>
      </c>
      <c r="O1918" s="14">
        <v>2.1999999999999999E-2</v>
      </c>
      <c r="P1918" s="55">
        <f t="shared" si="89"/>
        <v>551.5675</v>
      </c>
      <c r="Q1918" s="15">
        <f t="shared" si="90"/>
        <v>20608.567500000001</v>
      </c>
      <c r="R1918" s="15">
        <f t="shared" si="91"/>
        <v>-551.56750000000102</v>
      </c>
      <c r="X1918" s="7"/>
    </row>
    <row r="1919" spans="1:24" ht="13.8" x14ac:dyDescent="0.3">
      <c r="A1919" s="46">
        <v>54533</v>
      </c>
      <c r="B1919" s="47" t="s">
        <v>16</v>
      </c>
      <c r="C1919" s="47" t="s">
        <v>17</v>
      </c>
      <c r="D1919" s="47" t="s">
        <v>590</v>
      </c>
      <c r="E1919" s="47" t="s">
        <v>356</v>
      </c>
      <c r="F1919" s="47" t="s">
        <v>59</v>
      </c>
      <c r="G1919" s="47" t="s">
        <v>57</v>
      </c>
      <c r="H1919" s="46">
        <v>54533</v>
      </c>
      <c r="I1919" s="48">
        <v>27211</v>
      </c>
      <c r="J1919" s="47" t="s">
        <v>638</v>
      </c>
      <c r="K1919" s="46">
        <v>0</v>
      </c>
      <c r="L1919" s="50">
        <v>0</v>
      </c>
      <c r="M1919" s="50">
        <v>0</v>
      </c>
      <c r="N1919" s="50">
        <v>0</v>
      </c>
      <c r="O1919" s="14">
        <v>2.1999999999999999E-2</v>
      </c>
      <c r="P1919" s="55">
        <f t="shared" si="89"/>
        <v>0</v>
      </c>
      <c r="Q1919" s="15">
        <f t="shared" si="90"/>
        <v>0</v>
      </c>
      <c r="R1919" s="15">
        <f t="shared" si="91"/>
        <v>0</v>
      </c>
      <c r="X1919" s="7"/>
    </row>
    <row r="1920" spans="1:24" ht="13.8" x14ac:dyDescent="0.3">
      <c r="A1920" s="46">
        <v>54572</v>
      </c>
      <c r="B1920" s="47" t="s">
        <v>16</v>
      </c>
      <c r="C1920" s="47" t="s">
        <v>17</v>
      </c>
      <c r="D1920" s="47" t="s">
        <v>591</v>
      </c>
      <c r="E1920" s="47" t="s">
        <v>360</v>
      </c>
      <c r="F1920" s="47" t="s">
        <v>59</v>
      </c>
      <c r="G1920" s="47" t="s">
        <v>57</v>
      </c>
      <c r="H1920" s="46">
        <v>54572</v>
      </c>
      <c r="I1920" s="48">
        <v>27211</v>
      </c>
      <c r="J1920" s="47" t="s">
        <v>638</v>
      </c>
      <c r="K1920" s="46">
        <v>11</v>
      </c>
      <c r="L1920" s="50">
        <v>15547.85</v>
      </c>
      <c r="M1920" s="50">
        <v>15547.85</v>
      </c>
      <c r="N1920" s="50">
        <v>0</v>
      </c>
      <c r="O1920" s="14">
        <v>2.1999999999999999E-2</v>
      </c>
      <c r="P1920" s="55">
        <f t="shared" si="89"/>
        <v>427.56587500000001</v>
      </c>
      <c r="Q1920" s="15">
        <f t="shared" si="90"/>
        <v>15975.415875000001</v>
      </c>
      <c r="R1920" s="15">
        <f t="shared" si="91"/>
        <v>-427.56587500000023</v>
      </c>
      <c r="X1920" s="7"/>
    </row>
    <row r="1921" spans="1:24" ht="13.8" x14ac:dyDescent="0.3">
      <c r="A1921" s="46">
        <v>54573</v>
      </c>
      <c r="B1921" s="47" t="s">
        <v>16</v>
      </c>
      <c r="C1921" s="47" t="s">
        <v>17</v>
      </c>
      <c r="D1921" s="47" t="s">
        <v>591</v>
      </c>
      <c r="E1921" s="47" t="s">
        <v>360</v>
      </c>
      <c r="F1921" s="47" t="s">
        <v>59</v>
      </c>
      <c r="G1921" s="47" t="s">
        <v>57</v>
      </c>
      <c r="H1921" s="46">
        <v>54573</v>
      </c>
      <c r="I1921" s="48">
        <v>28672</v>
      </c>
      <c r="J1921" s="47" t="s">
        <v>638</v>
      </c>
      <c r="K1921" s="46">
        <v>0</v>
      </c>
      <c r="L1921" s="50">
        <v>2961.48</v>
      </c>
      <c r="M1921" s="50">
        <v>2961.48</v>
      </c>
      <c r="N1921" s="50">
        <v>0</v>
      </c>
      <c r="O1921" s="14">
        <v>2.1999999999999999E-2</v>
      </c>
      <c r="P1921" s="55">
        <f t="shared" si="89"/>
        <v>81.440700000000007</v>
      </c>
      <c r="Q1921" s="15">
        <f t="shared" si="90"/>
        <v>3042.9207000000001</v>
      </c>
      <c r="R1921" s="15">
        <f t="shared" si="91"/>
        <v>-81.440700000000106</v>
      </c>
      <c r="X1921" s="7"/>
    </row>
    <row r="1922" spans="1:24" ht="13.8" x14ac:dyDescent="0.3">
      <c r="A1922" s="46">
        <v>54574</v>
      </c>
      <c r="B1922" s="47" t="s">
        <v>16</v>
      </c>
      <c r="C1922" s="47" t="s">
        <v>17</v>
      </c>
      <c r="D1922" s="47" t="s">
        <v>591</v>
      </c>
      <c r="E1922" s="47" t="s">
        <v>360</v>
      </c>
      <c r="F1922" s="47" t="s">
        <v>59</v>
      </c>
      <c r="G1922" s="47" t="s">
        <v>57</v>
      </c>
      <c r="H1922" s="46">
        <v>54574</v>
      </c>
      <c r="I1922" s="48">
        <v>29037</v>
      </c>
      <c r="J1922" s="47" t="s">
        <v>638</v>
      </c>
      <c r="K1922" s="46">
        <v>0</v>
      </c>
      <c r="L1922" s="50">
        <v>15136.18</v>
      </c>
      <c r="M1922" s="50">
        <v>15136.18</v>
      </c>
      <c r="N1922" s="50">
        <v>0</v>
      </c>
      <c r="O1922" s="14">
        <v>2.1999999999999999E-2</v>
      </c>
      <c r="P1922" s="55">
        <f t="shared" si="89"/>
        <v>416.24495000000002</v>
      </c>
      <c r="Q1922" s="15">
        <f t="shared" si="90"/>
        <v>15552.424950000001</v>
      </c>
      <c r="R1922" s="15">
        <f t="shared" si="91"/>
        <v>-416.24495000000024</v>
      </c>
      <c r="X1922" s="7"/>
    </row>
    <row r="1923" spans="1:24" ht="13.8" x14ac:dyDescent="0.3">
      <c r="A1923" s="46">
        <v>54575</v>
      </c>
      <c r="B1923" s="47" t="s">
        <v>16</v>
      </c>
      <c r="C1923" s="47" t="s">
        <v>17</v>
      </c>
      <c r="D1923" s="47" t="s">
        <v>591</v>
      </c>
      <c r="E1923" s="47" t="s">
        <v>360</v>
      </c>
      <c r="F1923" s="47" t="s">
        <v>59</v>
      </c>
      <c r="G1923" s="47" t="s">
        <v>57</v>
      </c>
      <c r="H1923" s="46">
        <v>54575</v>
      </c>
      <c r="I1923" s="48">
        <v>31229</v>
      </c>
      <c r="J1923" s="47" t="s">
        <v>638</v>
      </c>
      <c r="K1923" s="46">
        <v>0</v>
      </c>
      <c r="L1923" s="50">
        <v>86406.37</v>
      </c>
      <c r="M1923" s="50">
        <v>86406.37</v>
      </c>
      <c r="N1923" s="50">
        <v>0</v>
      </c>
      <c r="O1923" s="14">
        <v>2.1999999999999999E-2</v>
      </c>
      <c r="P1923" s="55">
        <f t="shared" si="89"/>
        <v>2376.1751749999999</v>
      </c>
      <c r="Q1923" s="15">
        <f t="shared" si="90"/>
        <v>88782.545174999992</v>
      </c>
      <c r="R1923" s="15">
        <f t="shared" si="91"/>
        <v>-2376.1751749999967</v>
      </c>
      <c r="X1923" s="7"/>
    </row>
    <row r="1924" spans="1:24" ht="13.8" x14ac:dyDescent="0.3">
      <c r="A1924" s="46">
        <v>54556</v>
      </c>
      <c r="B1924" s="47" t="s">
        <v>16</v>
      </c>
      <c r="C1924" s="47" t="s">
        <v>17</v>
      </c>
      <c r="D1924" s="47" t="s">
        <v>591</v>
      </c>
      <c r="E1924" s="47" t="s">
        <v>358</v>
      </c>
      <c r="F1924" s="47" t="s">
        <v>59</v>
      </c>
      <c r="G1924" s="47" t="s">
        <v>57</v>
      </c>
      <c r="H1924" s="46">
        <v>54556</v>
      </c>
      <c r="I1924" s="48">
        <v>27211</v>
      </c>
      <c r="J1924" s="47" t="s">
        <v>638</v>
      </c>
      <c r="K1924" s="46">
        <v>0</v>
      </c>
      <c r="L1924" s="50">
        <v>0</v>
      </c>
      <c r="M1924" s="50">
        <v>0</v>
      </c>
      <c r="N1924" s="50">
        <v>0</v>
      </c>
      <c r="O1924" s="14">
        <v>2.1999999999999999E-2</v>
      </c>
      <c r="P1924" s="55">
        <f t="shared" si="89"/>
        <v>0</v>
      </c>
      <c r="Q1924" s="15">
        <f t="shared" si="90"/>
        <v>0</v>
      </c>
      <c r="R1924" s="15">
        <f t="shared" si="91"/>
        <v>0</v>
      </c>
      <c r="X1924" s="7"/>
    </row>
    <row r="1925" spans="1:24" ht="13.8" x14ac:dyDescent="0.3">
      <c r="A1925" s="46">
        <v>54557</v>
      </c>
      <c r="B1925" s="47" t="s">
        <v>16</v>
      </c>
      <c r="C1925" s="47" t="s">
        <v>17</v>
      </c>
      <c r="D1925" s="47" t="s">
        <v>591</v>
      </c>
      <c r="E1925" s="47" t="s">
        <v>358</v>
      </c>
      <c r="F1925" s="47" t="s">
        <v>59</v>
      </c>
      <c r="G1925" s="47" t="s">
        <v>57</v>
      </c>
      <c r="H1925" s="46">
        <v>54557</v>
      </c>
      <c r="I1925" s="48">
        <v>29037</v>
      </c>
      <c r="J1925" s="47" t="s">
        <v>638</v>
      </c>
      <c r="K1925" s="46">
        <v>0</v>
      </c>
      <c r="L1925" s="50">
        <v>0</v>
      </c>
      <c r="M1925" s="50">
        <v>0</v>
      </c>
      <c r="N1925" s="50">
        <v>0</v>
      </c>
      <c r="O1925" s="14">
        <v>2.1999999999999999E-2</v>
      </c>
      <c r="P1925" s="55">
        <f t="shared" ref="P1925:P1988" si="92">L1925*(O1925/12)*15</f>
        <v>0</v>
      </c>
      <c r="Q1925" s="15">
        <f t="shared" si="90"/>
        <v>0</v>
      </c>
      <c r="R1925" s="15">
        <f t="shared" si="91"/>
        <v>0</v>
      </c>
      <c r="X1925" s="7"/>
    </row>
    <row r="1926" spans="1:24" ht="13.8" x14ac:dyDescent="0.3">
      <c r="A1926" s="46">
        <v>54558</v>
      </c>
      <c r="B1926" s="47" t="s">
        <v>16</v>
      </c>
      <c r="C1926" s="47" t="s">
        <v>17</v>
      </c>
      <c r="D1926" s="47" t="s">
        <v>591</v>
      </c>
      <c r="E1926" s="47" t="s">
        <v>358</v>
      </c>
      <c r="F1926" s="47" t="s">
        <v>59</v>
      </c>
      <c r="G1926" s="47" t="s">
        <v>57</v>
      </c>
      <c r="H1926" s="46">
        <v>54558</v>
      </c>
      <c r="I1926" s="48">
        <v>31229</v>
      </c>
      <c r="J1926" s="47" t="s">
        <v>638</v>
      </c>
      <c r="K1926" s="46">
        <v>0</v>
      </c>
      <c r="L1926" s="50">
        <v>0</v>
      </c>
      <c r="M1926" s="50">
        <v>0</v>
      </c>
      <c r="N1926" s="50">
        <v>0</v>
      </c>
      <c r="O1926" s="14">
        <v>2.1999999999999999E-2</v>
      </c>
      <c r="P1926" s="55">
        <f t="shared" si="92"/>
        <v>0</v>
      </c>
      <c r="Q1926" s="15">
        <f t="shared" si="90"/>
        <v>0</v>
      </c>
      <c r="R1926" s="15">
        <f t="shared" si="91"/>
        <v>0</v>
      </c>
      <c r="X1926" s="7"/>
    </row>
    <row r="1927" spans="1:24" ht="13.8" x14ac:dyDescent="0.3">
      <c r="A1927" s="46">
        <v>54562</v>
      </c>
      <c r="B1927" s="47" t="s">
        <v>16</v>
      </c>
      <c r="C1927" s="47" t="s">
        <v>17</v>
      </c>
      <c r="D1927" s="47" t="s">
        <v>591</v>
      </c>
      <c r="E1927" s="47" t="s">
        <v>359</v>
      </c>
      <c r="F1927" s="47" t="s">
        <v>59</v>
      </c>
      <c r="G1927" s="47" t="s">
        <v>57</v>
      </c>
      <c r="H1927" s="46">
        <v>54562</v>
      </c>
      <c r="I1927" s="48">
        <v>27211</v>
      </c>
      <c r="J1927" s="47" t="s">
        <v>638</v>
      </c>
      <c r="K1927" s="46">
        <v>0</v>
      </c>
      <c r="L1927" s="50">
        <v>0</v>
      </c>
      <c r="M1927" s="50">
        <v>0</v>
      </c>
      <c r="N1927" s="50">
        <v>0</v>
      </c>
      <c r="O1927" s="14">
        <v>2.1999999999999999E-2</v>
      </c>
      <c r="P1927" s="55">
        <f t="shared" si="92"/>
        <v>0</v>
      </c>
      <c r="Q1927" s="15">
        <f t="shared" si="90"/>
        <v>0</v>
      </c>
      <c r="R1927" s="15">
        <f t="shared" si="91"/>
        <v>0</v>
      </c>
      <c r="X1927" s="7"/>
    </row>
    <row r="1928" spans="1:24" ht="13.8" x14ac:dyDescent="0.3">
      <c r="A1928" s="46">
        <v>54624</v>
      </c>
      <c r="B1928" s="47" t="s">
        <v>16</v>
      </c>
      <c r="C1928" s="47" t="s">
        <v>17</v>
      </c>
      <c r="D1928" s="47" t="s">
        <v>591</v>
      </c>
      <c r="E1928" s="47" t="s">
        <v>362</v>
      </c>
      <c r="F1928" s="47" t="s">
        <v>59</v>
      </c>
      <c r="G1928" s="47" t="s">
        <v>57</v>
      </c>
      <c r="H1928" s="46">
        <v>54624</v>
      </c>
      <c r="I1928" s="48">
        <v>27211</v>
      </c>
      <c r="J1928" s="47" t="s">
        <v>638</v>
      </c>
      <c r="K1928" s="46">
        <v>0</v>
      </c>
      <c r="L1928" s="50">
        <v>0</v>
      </c>
      <c r="M1928" s="50">
        <v>0</v>
      </c>
      <c r="N1928" s="50">
        <v>0</v>
      </c>
      <c r="O1928" s="14">
        <v>2.1999999999999999E-2</v>
      </c>
      <c r="P1928" s="55">
        <f t="shared" si="92"/>
        <v>0</v>
      </c>
      <c r="Q1928" s="15">
        <f t="shared" si="90"/>
        <v>0</v>
      </c>
      <c r="R1928" s="15">
        <f t="shared" si="91"/>
        <v>0</v>
      </c>
      <c r="X1928" s="7"/>
    </row>
    <row r="1929" spans="1:24" ht="13.8" x14ac:dyDescent="0.3">
      <c r="A1929" s="46">
        <v>818862</v>
      </c>
      <c r="B1929" s="47" t="s">
        <v>24</v>
      </c>
      <c r="C1929" s="47" t="s">
        <v>41</v>
      </c>
      <c r="D1929" s="47" t="s">
        <v>516</v>
      </c>
      <c r="E1929" s="47" t="s">
        <v>70</v>
      </c>
      <c r="F1929" s="47" t="s">
        <v>59</v>
      </c>
      <c r="G1929" s="47" t="s">
        <v>60</v>
      </c>
      <c r="H1929" s="46">
        <v>818862</v>
      </c>
      <c r="I1929" s="48">
        <v>30864</v>
      </c>
      <c r="J1929" s="47" t="s">
        <v>638</v>
      </c>
      <c r="K1929" s="46">
        <v>0</v>
      </c>
      <c r="L1929" s="50">
        <v>0</v>
      </c>
      <c r="M1929" s="50">
        <v>0</v>
      </c>
      <c r="N1929" s="50">
        <v>0</v>
      </c>
      <c r="O1929" s="14">
        <v>2.1000000000000001E-2</v>
      </c>
      <c r="P1929" s="55">
        <f t="shared" si="92"/>
        <v>0</v>
      </c>
      <c r="Q1929" s="15">
        <f t="shared" si="90"/>
        <v>0</v>
      </c>
      <c r="R1929" s="15">
        <f t="shared" si="91"/>
        <v>0</v>
      </c>
      <c r="X1929" s="7"/>
    </row>
    <row r="1930" spans="1:24" ht="13.8" x14ac:dyDescent="0.3">
      <c r="A1930" s="46">
        <v>818863</v>
      </c>
      <c r="B1930" s="47" t="s">
        <v>24</v>
      </c>
      <c r="C1930" s="47" t="s">
        <v>41</v>
      </c>
      <c r="D1930" s="47" t="s">
        <v>516</v>
      </c>
      <c r="E1930" s="47" t="s">
        <v>70</v>
      </c>
      <c r="F1930" s="47" t="s">
        <v>59</v>
      </c>
      <c r="G1930" s="47" t="s">
        <v>60</v>
      </c>
      <c r="H1930" s="46">
        <v>818863</v>
      </c>
      <c r="I1930" s="48">
        <v>30864</v>
      </c>
      <c r="J1930" s="47" t="s">
        <v>638</v>
      </c>
      <c r="K1930" s="46">
        <v>0</v>
      </c>
      <c r="L1930" s="50">
        <v>0</v>
      </c>
      <c r="M1930" s="50">
        <v>0</v>
      </c>
      <c r="N1930" s="50">
        <v>0</v>
      </c>
      <c r="O1930" s="14">
        <v>2.1000000000000001E-2</v>
      </c>
      <c r="P1930" s="55">
        <f t="shared" si="92"/>
        <v>0</v>
      </c>
      <c r="Q1930" s="15">
        <f t="shared" si="90"/>
        <v>0</v>
      </c>
      <c r="R1930" s="15">
        <f t="shared" si="91"/>
        <v>0</v>
      </c>
      <c r="X1930" s="7"/>
    </row>
    <row r="1931" spans="1:24" ht="13.8" x14ac:dyDescent="0.3">
      <c r="A1931" s="46">
        <v>818864</v>
      </c>
      <c r="B1931" s="47" t="s">
        <v>24</v>
      </c>
      <c r="C1931" s="47" t="s">
        <v>41</v>
      </c>
      <c r="D1931" s="47" t="s">
        <v>516</v>
      </c>
      <c r="E1931" s="47" t="s">
        <v>70</v>
      </c>
      <c r="F1931" s="47" t="s">
        <v>59</v>
      </c>
      <c r="G1931" s="47" t="s">
        <v>60</v>
      </c>
      <c r="H1931" s="46">
        <v>818864</v>
      </c>
      <c r="I1931" s="48">
        <v>31594</v>
      </c>
      <c r="J1931" s="47" t="s">
        <v>638</v>
      </c>
      <c r="K1931" s="46">
        <v>0</v>
      </c>
      <c r="L1931" s="50">
        <v>0</v>
      </c>
      <c r="M1931" s="50">
        <v>0</v>
      </c>
      <c r="N1931" s="50">
        <v>0</v>
      </c>
      <c r="O1931" s="14">
        <v>2.1000000000000001E-2</v>
      </c>
      <c r="P1931" s="55">
        <f t="shared" si="92"/>
        <v>0</v>
      </c>
      <c r="Q1931" s="15">
        <f t="shared" si="90"/>
        <v>0</v>
      </c>
      <c r="R1931" s="15">
        <f t="shared" si="91"/>
        <v>0</v>
      </c>
      <c r="X1931" s="7"/>
    </row>
    <row r="1932" spans="1:24" ht="13.8" x14ac:dyDescent="0.3">
      <c r="A1932" s="46">
        <v>818865</v>
      </c>
      <c r="B1932" s="47" t="s">
        <v>24</v>
      </c>
      <c r="C1932" s="47" t="s">
        <v>41</v>
      </c>
      <c r="D1932" s="47" t="s">
        <v>516</v>
      </c>
      <c r="E1932" s="47" t="s">
        <v>70</v>
      </c>
      <c r="F1932" s="47" t="s">
        <v>59</v>
      </c>
      <c r="G1932" s="47" t="s">
        <v>60</v>
      </c>
      <c r="H1932" s="46">
        <v>818865</v>
      </c>
      <c r="I1932" s="48">
        <v>31959</v>
      </c>
      <c r="J1932" s="47" t="s">
        <v>638</v>
      </c>
      <c r="K1932" s="46">
        <v>0</v>
      </c>
      <c r="L1932" s="50">
        <v>0</v>
      </c>
      <c r="M1932" s="50">
        <v>0</v>
      </c>
      <c r="N1932" s="50">
        <v>0</v>
      </c>
      <c r="O1932" s="14">
        <v>2.1000000000000001E-2</v>
      </c>
      <c r="P1932" s="55">
        <f t="shared" si="92"/>
        <v>0</v>
      </c>
      <c r="Q1932" s="15">
        <f t="shared" si="90"/>
        <v>0</v>
      </c>
      <c r="R1932" s="15">
        <f t="shared" si="91"/>
        <v>0</v>
      </c>
      <c r="X1932" s="7"/>
    </row>
    <row r="1933" spans="1:24" ht="13.8" x14ac:dyDescent="0.3">
      <c r="A1933" s="46">
        <v>818866</v>
      </c>
      <c r="B1933" s="47" t="s">
        <v>24</v>
      </c>
      <c r="C1933" s="47" t="s">
        <v>41</v>
      </c>
      <c r="D1933" s="47" t="s">
        <v>516</v>
      </c>
      <c r="E1933" s="47" t="s">
        <v>70</v>
      </c>
      <c r="F1933" s="47" t="s">
        <v>59</v>
      </c>
      <c r="G1933" s="47" t="s">
        <v>60</v>
      </c>
      <c r="H1933" s="46">
        <v>818866</v>
      </c>
      <c r="I1933" s="48">
        <v>31959</v>
      </c>
      <c r="J1933" s="47" t="s">
        <v>638</v>
      </c>
      <c r="K1933" s="46">
        <v>0</v>
      </c>
      <c r="L1933" s="50">
        <v>0</v>
      </c>
      <c r="M1933" s="50">
        <v>0</v>
      </c>
      <c r="N1933" s="50">
        <v>0</v>
      </c>
      <c r="O1933" s="14">
        <v>2.1000000000000001E-2</v>
      </c>
      <c r="P1933" s="55">
        <f t="shared" si="92"/>
        <v>0</v>
      </c>
      <c r="Q1933" s="15">
        <f t="shared" si="90"/>
        <v>0</v>
      </c>
      <c r="R1933" s="15">
        <f t="shared" si="91"/>
        <v>0</v>
      </c>
      <c r="X1933" s="7"/>
    </row>
    <row r="1934" spans="1:24" ht="13.8" x14ac:dyDescent="0.3">
      <c r="A1934" s="46">
        <v>818867</v>
      </c>
      <c r="B1934" s="47" t="s">
        <v>24</v>
      </c>
      <c r="C1934" s="47" t="s">
        <v>41</v>
      </c>
      <c r="D1934" s="47" t="s">
        <v>516</v>
      </c>
      <c r="E1934" s="47" t="s">
        <v>70</v>
      </c>
      <c r="F1934" s="47" t="s">
        <v>59</v>
      </c>
      <c r="G1934" s="47" t="s">
        <v>60</v>
      </c>
      <c r="H1934" s="46">
        <v>818867</v>
      </c>
      <c r="I1934" s="48">
        <v>32325</v>
      </c>
      <c r="J1934" s="47" t="s">
        <v>638</v>
      </c>
      <c r="K1934" s="46">
        <v>0</v>
      </c>
      <c r="L1934" s="50">
        <v>0</v>
      </c>
      <c r="M1934" s="50">
        <v>0</v>
      </c>
      <c r="N1934" s="50">
        <v>0</v>
      </c>
      <c r="O1934" s="14">
        <v>2.1000000000000001E-2</v>
      </c>
      <c r="P1934" s="55">
        <f t="shared" si="92"/>
        <v>0</v>
      </c>
      <c r="Q1934" s="15">
        <f t="shared" si="90"/>
        <v>0</v>
      </c>
      <c r="R1934" s="15">
        <f t="shared" si="91"/>
        <v>0</v>
      </c>
      <c r="X1934" s="7"/>
    </row>
    <row r="1935" spans="1:24" ht="13.8" x14ac:dyDescent="0.3">
      <c r="A1935" s="46">
        <v>818868</v>
      </c>
      <c r="B1935" s="47" t="s">
        <v>24</v>
      </c>
      <c r="C1935" s="47" t="s">
        <v>41</v>
      </c>
      <c r="D1935" s="47" t="s">
        <v>516</v>
      </c>
      <c r="E1935" s="47" t="s">
        <v>70</v>
      </c>
      <c r="F1935" s="47" t="s">
        <v>59</v>
      </c>
      <c r="G1935" s="47" t="s">
        <v>60</v>
      </c>
      <c r="H1935" s="46">
        <v>818868</v>
      </c>
      <c r="I1935" s="48">
        <v>32325</v>
      </c>
      <c r="J1935" s="47" t="s">
        <v>638</v>
      </c>
      <c r="K1935" s="46">
        <v>0</v>
      </c>
      <c r="L1935" s="50">
        <v>0</v>
      </c>
      <c r="M1935" s="50">
        <v>0</v>
      </c>
      <c r="N1935" s="50">
        <v>0</v>
      </c>
      <c r="O1935" s="14">
        <v>2.1000000000000001E-2</v>
      </c>
      <c r="P1935" s="55">
        <f t="shared" si="92"/>
        <v>0</v>
      </c>
      <c r="Q1935" s="15">
        <f t="shared" si="90"/>
        <v>0</v>
      </c>
      <c r="R1935" s="15">
        <f t="shared" si="91"/>
        <v>0</v>
      </c>
      <c r="X1935" s="7"/>
    </row>
    <row r="1936" spans="1:24" ht="13.8" x14ac:dyDescent="0.3">
      <c r="A1936" s="46">
        <v>818869</v>
      </c>
      <c r="B1936" s="47" t="s">
        <v>24</v>
      </c>
      <c r="C1936" s="47" t="s">
        <v>41</v>
      </c>
      <c r="D1936" s="47" t="s">
        <v>516</v>
      </c>
      <c r="E1936" s="47" t="s">
        <v>70</v>
      </c>
      <c r="F1936" s="47" t="s">
        <v>59</v>
      </c>
      <c r="G1936" s="47" t="s">
        <v>60</v>
      </c>
      <c r="H1936" s="46">
        <v>818869</v>
      </c>
      <c r="I1936" s="48">
        <v>32690</v>
      </c>
      <c r="J1936" s="47" t="s">
        <v>638</v>
      </c>
      <c r="K1936" s="46">
        <v>0</v>
      </c>
      <c r="L1936" s="50">
        <v>0</v>
      </c>
      <c r="M1936" s="50">
        <v>0</v>
      </c>
      <c r="N1936" s="50">
        <v>0</v>
      </c>
      <c r="O1936" s="14">
        <v>2.1000000000000001E-2</v>
      </c>
      <c r="P1936" s="55">
        <f t="shared" si="92"/>
        <v>0</v>
      </c>
      <c r="Q1936" s="15">
        <f t="shared" si="90"/>
        <v>0</v>
      </c>
      <c r="R1936" s="15">
        <f t="shared" si="91"/>
        <v>0</v>
      </c>
      <c r="X1936" s="7"/>
    </row>
    <row r="1937" spans="1:24" ht="13.8" x14ac:dyDescent="0.3">
      <c r="A1937" s="46">
        <v>818870</v>
      </c>
      <c r="B1937" s="47" t="s">
        <v>24</v>
      </c>
      <c r="C1937" s="47" t="s">
        <v>41</v>
      </c>
      <c r="D1937" s="47" t="s">
        <v>516</v>
      </c>
      <c r="E1937" s="47" t="s">
        <v>70</v>
      </c>
      <c r="F1937" s="47" t="s">
        <v>59</v>
      </c>
      <c r="G1937" s="47" t="s">
        <v>60</v>
      </c>
      <c r="H1937" s="46">
        <v>818870</v>
      </c>
      <c r="I1937" s="48">
        <v>33055</v>
      </c>
      <c r="J1937" s="47" t="s">
        <v>638</v>
      </c>
      <c r="K1937" s="46">
        <v>0</v>
      </c>
      <c r="L1937" s="50">
        <v>0</v>
      </c>
      <c r="M1937" s="50">
        <v>0</v>
      </c>
      <c r="N1937" s="50">
        <v>0</v>
      </c>
      <c r="O1937" s="14">
        <v>2.1000000000000001E-2</v>
      </c>
      <c r="P1937" s="55">
        <f t="shared" si="92"/>
        <v>0</v>
      </c>
      <c r="Q1937" s="15">
        <f t="shared" si="90"/>
        <v>0</v>
      </c>
      <c r="R1937" s="15">
        <f t="shared" si="91"/>
        <v>0</v>
      </c>
      <c r="X1937" s="7"/>
    </row>
    <row r="1938" spans="1:24" ht="13.8" x14ac:dyDescent="0.3">
      <c r="A1938" s="46">
        <v>818871</v>
      </c>
      <c r="B1938" s="47" t="s">
        <v>24</v>
      </c>
      <c r="C1938" s="47" t="s">
        <v>41</v>
      </c>
      <c r="D1938" s="47" t="s">
        <v>516</v>
      </c>
      <c r="E1938" s="47" t="s">
        <v>70</v>
      </c>
      <c r="F1938" s="47" t="s">
        <v>59</v>
      </c>
      <c r="G1938" s="47" t="s">
        <v>60</v>
      </c>
      <c r="H1938" s="46">
        <v>818871</v>
      </c>
      <c r="I1938" s="48">
        <v>33055</v>
      </c>
      <c r="J1938" s="47" t="s">
        <v>638</v>
      </c>
      <c r="K1938" s="46">
        <v>0</v>
      </c>
      <c r="L1938" s="50">
        <v>0</v>
      </c>
      <c r="M1938" s="50">
        <v>0</v>
      </c>
      <c r="N1938" s="50">
        <v>0</v>
      </c>
      <c r="O1938" s="14">
        <v>2.1000000000000001E-2</v>
      </c>
      <c r="P1938" s="55">
        <f t="shared" si="92"/>
        <v>0</v>
      </c>
      <c r="Q1938" s="15">
        <f t="shared" si="90"/>
        <v>0</v>
      </c>
      <c r="R1938" s="15">
        <f t="shared" si="91"/>
        <v>0</v>
      </c>
      <c r="X1938" s="7"/>
    </row>
    <row r="1939" spans="1:24" ht="13.8" x14ac:dyDescent="0.3">
      <c r="A1939" s="46">
        <v>818872</v>
      </c>
      <c r="B1939" s="47" t="s">
        <v>24</v>
      </c>
      <c r="C1939" s="47" t="s">
        <v>41</v>
      </c>
      <c r="D1939" s="47" t="s">
        <v>516</v>
      </c>
      <c r="E1939" s="47" t="s">
        <v>70</v>
      </c>
      <c r="F1939" s="47" t="s">
        <v>59</v>
      </c>
      <c r="G1939" s="47" t="s">
        <v>60</v>
      </c>
      <c r="H1939" s="46">
        <v>818872</v>
      </c>
      <c r="I1939" s="48">
        <v>33420</v>
      </c>
      <c r="J1939" s="47" t="s">
        <v>638</v>
      </c>
      <c r="K1939" s="46">
        <v>0</v>
      </c>
      <c r="L1939" s="50">
        <v>0</v>
      </c>
      <c r="M1939" s="50">
        <v>0</v>
      </c>
      <c r="N1939" s="50">
        <v>0</v>
      </c>
      <c r="O1939" s="14">
        <v>2.1000000000000001E-2</v>
      </c>
      <c r="P1939" s="55">
        <f t="shared" si="92"/>
        <v>0</v>
      </c>
      <c r="Q1939" s="15">
        <f t="shared" si="90"/>
        <v>0</v>
      </c>
      <c r="R1939" s="15">
        <f t="shared" si="91"/>
        <v>0</v>
      </c>
      <c r="X1939" s="7"/>
    </row>
    <row r="1940" spans="1:24" ht="13.8" x14ac:dyDescent="0.3">
      <c r="A1940" s="46">
        <v>818873</v>
      </c>
      <c r="B1940" s="47" t="s">
        <v>24</v>
      </c>
      <c r="C1940" s="47" t="s">
        <v>41</v>
      </c>
      <c r="D1940" s="47" t="s">
        <v>516</v>
      </c>
      <c r="E1940" s="47" t="s">
        <v>70</v>
      </c>
      <c r="F1940" s="47" t="s">
        <v>59</v>
      </c>
      <c r="G1940" s="47" t="s">
        <v>60</v>
      </c>
      <c r="H1940" s="46">
        <v>818873</v>
      </c>
      <c r="I1940" s="48">
        <v>34516</v>
      </c>
      <c r="J1940" s="47" t="s">
        <v>638</v>
      </c>
      <c r="K1940" s="46">
        <v>0</v>
      </c>
      <c r="L1940" s="50">
        <v>0</v>
      </c>
      <c r="M1940" s="50">
        <v>0</v>
      </c>
      <c r="N1940" s="50">
        <v>0</v>
      </c>
      <c r="O1940" s="14">
        <v>2.1000000000000001E-2</v>
      </c>
      <c r="P1940" s="55">
        <f t="shared" si="92"/>
        <v>0</v>
      </c>
      <c r="Q1940" s="15">
        <f t="shared" si="90"/>
        <v>0</v>
      </c>
      <c r="R1940" s="15">
        <f t="shared" si="91"/>
        <v>0</v>
      </c>
      <c r="X1940" s="7"/>
    </row>
    <row r="1941" spans="1:24" ht="13.8" x14ac:dyDescent="0.3">
      <c r="A1941" s="46">
        <v>818874</v>
      </c>
      <c r="B1941" s="47" t="s">
        <v>24</v>
      </c>
      <c r="C1941" s="47" t="s">
        <v>41</v>
      </c>
      <c r="D1941" s="47" t="s">
        <v>516</v>
      </c>
      <c r="E1941" s="47" t="s">
        <v>70</v>
      </c>
      <c r="F1941" s="47" t="s">
        <v>59</v>
      </c>
      <c r="G1941" s="47" t="s">
        <v>60</v>
      </c>
      <c r="H1941" s="46">
        <v>818874</v>
      </c>
      <c r="I1941" s="48">
        <v>34881</v>
      </c>
      <c r="J1941" s="47" t="s">
        <v>638</v>
      </c>
      <c r="K1941" s="46">
        <v>0</v>
      </c>
      <c r="L1941" s="50">
        <v>0</v>
      </c>
      <c r="M1941" s="50">
        <v>0</v>
      </c>
      <c r="N1941" s="50">
        <v>0</v>
      </c>
      <c r="O1941" s="14">
        <v>2.1000000000000001E-2</v>
      </c>
      <c r="P1941" s="55">
        <f t="shared" si="92"/>
        <v>0</v>
      </c>
      <c r="Q1941" s="15">
        <f t="shared" si="90"/>
        <v>0</v>
      </c>
      <c r="R1941" s="15">
        <f t="shared" si="91"/>
        <v>0</v>
      </c>
      <c r="X1941" s="7"/>
    </row>
    <row r="1942" spans="1:24" ht="13.8" x14ac:dyDescent="0.3">
      <c r="A1942" s="46">
        <v>818875</v>
      </c>
      <c r="B1942" s="47" t="s">
        <v>24</v>
      </c>
      <c r="C1942" s="47" t="s">
        <v>41</v>
      </c>
      <c r="D1942" s="47" t="s">
        <v>516</v>
      </c>
      <c r="E1942" s="47" t="s">
        <v>70</v>
      </c>
      <c r="F1942" s="47" t="s">
        <v>59</v>
      </c>
      <c r="G1942" s="47" t="s">
        <v>60</v>
      </c>
      <c r="H1942" s="46">
        <v>818875</v>
      </c>
      <c r="I1942" s="48">
        <v>36708</v>
      </c>
      <c r="J1942" s="47" t="s">
        <v>638</v>
      </c>
      <c r="K1942" s="46">
        <v>0</v>
      </c>
      <c r="L1942" s="50">
        <v>0</v>
      </c>
      <c r="M1942" s="50">
        <v>0</v>
      </c>
      <c r="N1942" s="50">
        <v>0</v>
      </c>
      <c r="O1942" s="14">
        <v>2.1000000000000001E-2</v>
      </c>
      <c r="P1942" s="55">
        <f t="shared" si="92"/>
        <v>0</v>
      </c>
      <c r="Q1942" s="15">
        <f t="shared" si="90"/>
        <v>0</v>
      </c>
      <c r="R1942" s="15">
        <f t="shared" si="91"/>
        <v>0</v>
      </c>
      <c r="X1942" s="7"/>
    </row>
    <row r="1943" spans="1:24" ht="13.8" x14ac:dyDescent="0.3">
      <c r="A1943" s="46">
        <v>818876</v>
      </c>
      <c r="B1943" s="47" t="s">
        <v>24</v>
      </c>
      <c r="C1943" s="47" t="s">
        <v>41</v>
      </c>
      <c r="D1943" s="47" t="s">
        <v>516</v>
      </c>
      <c r="E1943" s="47" t="s">
        <v>70</v>
      </c>
      <c r="F1943" s="47" t="s">
        <v>59</v>
      </c>
      <c r="G1943" s="47" t="s">
        <v>60</v>
      </c>
      <c r="H1943" s="46">
        <v>818876</v>
      </c>
      <c r="I1943" s="48">
        <v>36708</v>
      </c>
      <c r="J1943" s="47" t="s">
        <v>638</v>
      </c>
      <c r="K1943" s="46">
        <v>0</v>
      </c>
      <c r="L1943" s="50">
        <v>0</v>
      </c>
      <c r="M1943" s="50">
        <v>0</v>
      </c>
      <c r="N1943" s="50">
        <v>0</v>
      </c>
      <c r="O1943" s="14">
        <v>2.1000000000000001E-2</v>
      </c>
      <c r="P1943" s="55">
        <f t="shared" si="92"/>
        <v>0</v>
      </c>
      <c r="Q1943" s="15">
        <f t="shared" si="90"/>
        <v>0</v>
      </c>
      <c r="R1943" s="15">
        <f t="shared" si="91"/>
        <v>0</v>
      </c>
      <c r="X1943" s="7"/>
    </row>
    <row r="1944" spans="1:24" ht="13.8" x14ac:dyDescent="0.3">
      <c r="A1944" s="46">
        <v>818877</v>
      </c>
      <c r="B1944" s="47" t="s">
        <v>24</v>
      </c>
      <c r="C1944" s="47" t="s">
        <v>41</v>
      </c>
      <c r="D1944" s="47" t="s">
        <v>516</v>
      </c>
      <c r="E1944" s="47" t="s">
        <v>70</v>
      </c>
      <c r="F1944" s="47" t="s">
        <v>59</v>
      </c>
      <c r="G1944" s="47" t="s">
        <v>60</v>
      </c>
      <c r="H1944" s="46">
        <v>818877</v>
      </c>
      <c r="I1944" s="48">
        <v>37073</v>
      </c>
      <c r="J1944" s="47" t="s">
        <v>638</v>
      </c>
      <c r="K1944" s="46">
        <v>0</v>
      </c>
      <c r="L1944" s="50">
        <v>0</v>
      </c>
      <c r="M1944" s="50">
        <v>0</v>
      </c>
      <c r="N1944" s="50">
        <v>0</v>
      </c>
      <c r="O1944" s="14">
        <v>2.1000000000000001E-2</v>
      </c>
      <c r="P1944" s="55">
        <f t="shared" si="92"/>
        <v>0</v>
      </c>
      <c r="Q1944" s="15">
        <f t="shared" si="90"/>
        <v>0</v>
      </c>
      <c r="R1944" s="15">
        <f t="shared" si="91"/>
        <v>0</v>
      </c>
      <c r="X1944" s="7"/>
    </row>
    <row r="1945" spans="1:24" ht="13.8" x14ac:dyDescent="0.3">
      <c r="A1945" s="46">
        <v>5589663</v>
      </c>
      <c r="B1945" s="47" t="s">
        <v>24</v>
      </c>
      <c r="C1945" s="47" t="s">
        <v>41</v>
      </c>
      <c r="D1945" s="47" t="s">
        <v>516</v>
      </c>
      <c r="E1945" s="47" t="s">
        <v>70</v>
      </c>
      <c r="F1945" s="47" t="s">
        <v>59</v>
      </c>
      <c r="G1945" s="47" t="s">
        <v>60</v>
      </c>
      <c r="H1945" s="46">
        <v>5589663</v>
      </c>
      <c r="I1945" s="48">
        <v>37257</v>
      </c>
      <c r="J1945" s="47" t="s">
        <v>638</v>
      </c>
      <c r="K1945" s="46">
        <v>0</v>
      </c>
      <c r="L1945" s="50">
        <v>0</v>
      </c>
      <c r="M1945" s="50">
        <v>0</v>
      </c>
      <c r="N1945" s="50">
        <v>0</v>
      </c>
      <c r="O1945" s="14">
        <v>2.1000000000000001E-2</v>
      </c>
      <c r="P1945" s="55">
        <f t="shared" si="92"/>
        <v>0</v>
      </c>
      <c r="Q1945" s="15">
        <f t="shared" si="90"/>
        <v>0</v>
      </c>
      <c r="R1945" s="15">
        <f t="shared" si="91"/>
        <v>0</v>
      </c>
      <c r="X1945" s="7"/>
    </row>
    <row r="1946" spans="1:24" ht="13.8" x14ac:dyDescent="0.3">
      <c r="A1946" s="46">
        <v>15560245</v>
      </c>
      <c r="B1946" s="47" t="s">
        <v>24</v>
      </c>
      <c r="C1946" s="47" t="s">
        <v>41</v>
      </c>
      <c r="D1946" s="47" t="s">
        <v>516</v>
      </c>
      <c r="E1946" s="47" t="s">
        <v>70</v>
      </c>
      <c r="F1946" s="47" t="s">
        <v>59</v>
      </c>
      <c r="G1946" s="47" t="s">
        <v>60</v>
      </c>
      <c r="H1946" s="46">
        <v>15560245</v>
      </c>
      <c r="I1946" s="48">
        <v>37408</v>
      </c>
      <c r="J1946" s="47" t="s">
        <v>638</v>
      </c>
      <c r="K1946" s="46">
        <v>0</v>
      </c>
      <c r="L1946" s="50">
        <v>0</v>
      </c>
      <c r="M1946" s="50">
        <v>0</v>
      </c>
      <c r="N1946" s="50">
        <v>0</v>
      </c>
      <c r="O1946" s="14">
        <v>2.1000000000000001E-2</v>
      </c>
      <c r="P1946" s="55">
        <f t="shared" si="92"/>
        <v>0</v>
      </c>
      <c r="Q1946" s="15">
        <f t="shared" ref="Q1946:Q2009" si="93">M1946+P1946</f>
        <v>0</v>
      </c>
      <c r="R1946" s="15">
        <f t="shared" ref="R1946:R2009" si="94">L1946-Q1946</f>
        <v>0</v>
      </c>
      <c r="X1946" s="7"/>
    </row>
    <row r="1947" spans="1:24" ht="13.8" x14ac:dyDescent="0.3">
      <c r="A1947" s="46">
        <v>20697746</v>
      </c>
      <c r="B1947" s="47" t="s">
        <v>24</v>
      </c>
      <c r="C1947" s="47" t="s">
        <v>41</v>
      </c>
      <c r="D1947" s="47" t="s">
        <v>516</v>
      </c>
      <c r="E1947" s="47" t="s">
        <v>70</v>
      </c>
      <c r="F1947" s="47" t="s">
        <v>59</v>
      </c>
      <c r="G1947" s="47" t="s">
        <v>60</v>
      </c>
      <c r="H1947" s="46">
        <v>20697746</v>
      </c>
      <c r="I1947" s="48">
        <v>37591</v>
      </c>
      <c r="J1947" s="47" t="s">
        <v>638</v>
      </c>
      <c r="K1947" s="46">
        <v>0</v>
      </c>
      <c r="L1947" s="50">
        <v>0</v>
      </c>
      <c r="M1947" s="50">
        <v>0</v>
      </c>
      <c r="N1947" s="50">
        <v>0</v>
      </c>
      <c r="O1947" s="14">
        <v>2.1000000000000001E-2</v>
      </c>
      <c r="P1947" s="55">
        <f t="shared" si="92"/>
        <v>0</v>
      </c>
      <c r="Q1947" s="15">
        <f t="shared" si="93"/>
        <v>0</v>
      </c>
      <c r="R1947" s="15">
        <f t="shared" si="94"/>
        <v>0</v>
      </c>
      <c r="X1947" s="7"/>
    </row>
    <row r="1948" spans="1:24" ht="13.8" x14ac:dyDescent="0.3">
      <c r="A1948" s="46">
        <v>29639439</v>
      </c>
      <c r="B1948" s="47" t="s">
        <v>24</v>
      </c>
      <c r="C1948" s="47" t="s">
        <v>41</v>
      </c>
      <c r="D1948" s="47" t="s">
        <v>516</v>
      </c>
      <c r="E1948" s="47" t="s">
        <v>70</v>
      </c>
      <c r="F1948" s="47" t="s">
        <v>59</v>
      </c>
      <c r="G1948" s="47" t="s">
        <v>60</v>
      </c>
      <c r="H1948" s="46">
        <v>29639439</v>
      </c>
      <c r="I1948" s="48">
        <v>37773</v>
      </c>
      <c r="J1948" s="47" t="s">
        <v>638</v>
      </c>
      <c r="K1948" s="46">
        <v>0</v>
      </c>
      <c r="L1948" s="50">
        <v>0</v>
      </c>
      <c r="M1948" s="50">
        <v>0</v>
      </c>
      <c r="N1948" s="50">
        <v>0</v>
      </c>
      <c r="O1948" s="14">
        <v>2.1000000000000001E-2</v>
      </c>
      <c r="P1948" s="55">
        <f t="shared" si="92"/>
        <v>0</v>
      </c>
      <c r="Q1948" s="15">
        <f t="shared" si="93"/>
        <v>0</v>
      </c>
      <c r="R1948" s="15">
        <f t="shared" si="94"/>
        <v>0</v>
      </c>
      <c r="X1948" s="7"/>
    </row>
    <row r="1949" spans="1:24" ht="13.8" x14ac:dyDescent="0.3">
      <c r="A1949" s="46">
        <v>29639444</v>
      </c>
      <c r="B1949" s="47" t="s">
        <v>24</v>
      </c>
      <c r="C1949" s="47" t="s">
        <v>41</v>
      </c>
      <c r="D1949" s="47" t="s">
        <v>516</v>
      </c>
      <c r="E1949" s="47" t="s">
        <v>70</v>
      </c>
      <c r="F1949" s="47" t="s">
        <v>59</v>
      </c>
      <c r="G1949" s="47" t="s">
        <v>60</v>
      </c>
      <c r="H1949" s="46">
        <v>29639444</v>
      </c>
      <c r="I1949" s="48">
        <v>37773</v>
      </c>
      <c r="J1949" s="47" t="s">
        <v>638</v>
      </c>
      <c r="K1949" s="46">
        <v>0</v>
      </c>
      <c r="L1949" s="50">
        <v>0</v>
      </c>
      <c r="M1949" s="50">
        <v>0</v>
      </c>
      <c r="N1949" s="50">
        <v>0</v>
      </c>
      <c r="O1949" s="14">
        <v>2.1000000000000001E-2</v>
      </c>
      <c r="P1949" s="55">
        <f t="shared" si="92"/>
        <v>0</v>
      </c>
      <c r="Q1949" s="15">
        <f t="shared" si="93"/>
        <v>0</v>
      </c>
      <c r="R1949" s="15">
        <f t="shared" si="94"/>
        <v>0</v>
      </c>
      <c r="X1949" s="7"/>
    </row>
    <row r="1950" spans="1:24" ht="13.8" x14ac:dyDescent="0.3">
      <c r="A1950" s="46">
        <v>33145558</v>
      </c>
      <c r="B1950" s="47" t="s">
        <v>24</v>
      </c>
      <c r="C1950" s="47" t="s">
        <v>41</v>
      </c>
      <c r="D1950" s="47" t="s">
        <v>516</v>
      </c>
      <c r="E1950" s="47" t="s">
        <v>70</v>
      </c>
      <c r="F1950" s="47" t="s">
        <v>59</v>
      </c>
      <c r="G1950" s="47" t="s">
        <v>60</v>
      </c>
      <c r="H1950" s="46">
        <v>33145558</v>
      </c>
      <c r="I1950" s="48">
        <v>37834</v>
      </c>
      <c r="J1950" s="47" t="s">
        <v>638</v>
      </c>
      <c r="K1950" s="46">
        <v>0</v>
      </c>
      <c r="L1950" s="50">
        <v>0</v>
      </c>
      <c r="M1950" s="50">
        <v>0</v>
      </c>
      <c r="N1950" s="50">
        <v>0</v>
      </c>
      <c r="O1950" s="14">
        <v>2.1000000000000001E-2</v>
      </c>
      <c r="P1950" s="55">
        <f t="shared" si="92"/>
        <v>0</v>
      </c>
      <c r="Q1950" s="15">
        <f t="shared" si="93"/>
        <v>0</v>
      </c>
      <c r="R1950" s="15">
        <f t="shared" si="94"/>
        <v>0</v>
      </c>
      <c r="X1950" s="7"/>
    </row>
    <row r="1951" spans="1:24" ht="13.8" x14ac:dyDescent="0.3">
      <c r="A1951" s="46">
        <v>35930442</v>
      </c>
      <c r="B1951" s="47" t="s">
        <v>24</v>
      </c>
      <c r="C1951" s="47" t="s">
        <v>41</v>
      </c>
      <c r="D1951" s="47" t="s">
        <v>516</v>
      </c>
      <c r="E1951" s="47" t="s">
        <v>70</v>
      </c>
      <c r="F1951" s="47" t="s">
        <v>59</v>
      </c>
      <c r="G1951" s="47" t="s">
        <v>60</v>
      </c>
      <c r="H1951" s="46">
        <v>35930442</v>
      </c>
      <c r="I1951" s="48">
        <v>37773</v>
      </c>
      <c r="J1951" s="47" t="s">
        <v>638</v>
      </c>
      <c r="K1951" s="46">
        <v>0</v>
      </c>
      <c r="L1951" s="50">
        <v>0</v>
      </c>
      <c r="M1951" s="50">
        <v>0</v>
      </c>
      <c r="N1951" s="50">
        <v>0</v>
      </c>
      <c r="O1951" s="14">
        <v>2.1000000000000001E-2</v>
      </c>
      <c r="P1951" s="55">
        <f t="shared" si="92"/>
        <v>0</v>
      </c>
      <c r="Q1951" s="15">
        <f t="shared" si="93"/>
        <v>0</v>
      </c>
      <c r="R1951" s="15">
        <f t="shared" si="94"/>
        <v>0</v>
      </c>
      <c r="X1951" s="7"/>
    </row>
    <row r="1952" spans="1:24" ht="13.8" x14ac:dyDescent="0.3">
      <c r="A1952" s="46">
        <v>35930495</v>
      </c>
      <c r="B1952" s="47" t="s">
        <v>24</v>
      </c>
      <c r="C1952" s="47" t="s">
        <v>41</v>
      </c>
      <c r="D1952" s="47" t="s">
        <v>516</v>
      </c>
      <c r="E1952" s="47" t="s">
        <v>70</v>
      </c>
      <c r="F1952" s="47" t="s">
        <v>59</v>
      </c>
      <c r="G1952" s="47" t="s">
        <v>60</v>
      </c>
      <c r="H1952" s="46">
        <v>35930495</v>
      </c>
      <c r="I1952" s="48">
        <v>37834</v>
      </c>
      <c r="J1952" s="47" t="s">
        <v>638</v>
      </c>
      <c r="K1952" s="46">
        <v>0</v>
      </c>
      <c r="L1952" s="50">
        <v>0</v>
      </c>
      <c r="M1952" s="50">
        <v>0</v>
      </c>
      <c r="N1952" s="50">
        <v>0</v>
      </c>
      <c r="O1952" s="14">
        <v>2.1000000000000001E-2</v>
      </c>
      <c r="P1952" s="55">
        <f t="shared" si="92"/>
        <v>0</v>
      </c>
      <c r="Q1952" s="15">
        <f t="shared" si="93"/>
        <v>0</v>
      </c>
      <c r="R1952" s="15">
        <f t="shared" si="94"/>
        <v>0</v>
      </c>
      <c r="X1952" s="7"/>
    </row>
    <row r="1953" spans="1:24" ht="13.8" x14ac:dyDescent="0.3">
      <c r="A1953" s="46">
        <v>40334726</v>
      </c>
      <c r="B1953" s="47" t="s">
        <v>24</v>
      </c>
      <c r="C1953" s="47" t="s">
        <v>41</v>
      </c>
      <c r="D1953" s="47" t="s">
        <v>516</v>
      </c>
      <c r="E1953" s="47" t="s">
        <v>70</v>
      </c>
      <c r="F1953" s="47" t="s">
        <v>59</v>
      </c>
      <c r="G1953" s="47" t="s">
        <v>60</v>
      </c>
      <c r="H1953" s="46">
        <v>40334726</v>
      </c>
      <c r="I1953" s="48">
        <v>37956</v>
      </c>
      <c r="J1953" s="47" t="s">
        <v>638</v>
      </c>
      <c r="K1953" s="46">
        <v>0</v>
      </c>
      <c r="L1953" s="50">
        <v>0</v>
      </c>
      <c r="M1953" s="50">
        <v>0</v>
      </c>
      <c r="N1953" s="50">
        <v>0</v>
      </c>
      <c r="O1953" s="14">
        <v>2.1000000000000001E-2</v>
      </c>
      <c r="P1953" s="55">
        <f t="shared" si="92"/>
        <v>0</v>
      </c>
      <c r="Q1953" s="15">
        <f t="shared" si="93"/>
        <v>0</v>
      </c>
      <c r="R1953" s="15">
        <f t="shared" si="94"/>
        <v>0</v>
      </c>
      <c r="X1953" s="7"/>
    </row>
    <row r="1954" spans="1:24" ht="13.8" x14ac:dyDescent="0.3">
      <c r="A1954" s="46">
        <v>40334829</v>
      </c>
      <c r="B1954" s="47" t="s">
        <v>24</v>
      </c>
      <c r="C1954" s="47" t="s">
        <v>41</v>
      </c>
      <c r="D1954" s="47" t="s">
        <v>516</v>
      </c>
      <c r="E1954" s="47" t="s">
        <v>70</v>
      </c>
      <c r="F1954" s="47" t="s">
        <v>59</v>
      </c>
      <c r="G1954" s="47" t="s">
        <v>60</v>
      </c>
      <c r="H1954" s="46">
        <v>40334829</v>
      </c>
      <c r="I1954" s="48">
        <v>37956</v>
      </c>
      <c r="J1954" s="47" t="s">
        <v>638</v>
      </c>
      <c r="K1954" s="46">
        <v>0</v>
      </c>
      <c r="L1954" s="50">
        <v>0</v>
      </c>
      <c r="M1954" s="50">
        <v>0</v>
      </c>
      <c r="N1954" s="50">
        <v>0</v>
      </c>
      <c r="O1954" s="14">
        <v>2.1000000000000001E-2</v>
      </c>
      <c r="P1954" s="55">
        <f t="shared" si="92"/>
        <v>0</v>
      </c>
      <c r="Q1954" s="15">
        <f t="shared" si="93"/>
        <v>0</v>
      </c>
      <c r="R1954" s="15">
        <f t="shared" si="94"/>
        <v>0</v>
      </c>
      <c r="X1954" s="7"/>
    </row>
    <row r="1955" spans="1:24" ht="13.8" x14ac:dyDescent="0.3">
      <c r="A1955" s="46">
        <v>43749075</v>
      </c>
      <c r="B1955" s="47" t="s">
        <v>24</v>
      </c>
      <c r="C1955" s="47" t="s">
        <v>41</v>
      </c>
      <c r="D1955" s="47" t="s">
        <v>516</v>
      </c>
      <c r="E1955" s="47" t="s">
        <v>70</v>
      </c>
      <c r="F1955" s="47" t="s">
        <v>59</v>
      </c>
      <c r="G1955" s="47" t="s">
        <v>60</v>
      </c>
      <c r="H1955" s="46">
        <v>43749075</v>
      </c>
      <c r="I1955" s="48">
        <v>37956</v>
      </c>
      <c r="J1955" s="47" t="s">
        <v>638</v>
      </c>
      <c r="K1955" s="46">
        <v>0</v>
      </c>
      <c r="L1955" s="50">
        <v>0</v>
      </c>
      <c r="M1955" s="50">
        <v>0</v>
      </c>
      <c r="N1955" s="50">
        <v>0</v>
      </c>
      <c r="O1955" s="14">
        <v>2.1000000000000001E-2</v>
      </c>
      <c r="P1955" s="55">
        <f t="shared" si="92"/>
        <v>0</v>
      </c>
      <c r="Q1955" s="15">
        <f t="shared" si="93"/>
        <v>0</v>
      </c>
      <c r="R1955" s="15">
        <f t="shared" si="94"/>
        <v>0</v>
      </c>
      <c r="X1955" s="7"/>
    </row>
    <row r="1956" spans="1:24" ht="13.8" x14ac:dyDescent="0.3">
      <c r="A1956" s="46">
        <v>43749192</v>
      </c>
      <c r="B1956" s="47" t="s">
        <v>24</v>
      </c>
      <c r="C1956" s="47" t="s">
        <v>41</v>
      </c>
      <c r="D1956" s="47" t="s">
        <v>516</v>
      </c>
      <c r="E1956" s="47" t="s">
        <v>70</v>
      </c>
      <c r="F1956" s="47" t="s">
        <v>59</v>
      </c>
      <c r="G1956" s="47" t="s">
        <v>60</v>
      </c>
      <c r="H1956" s="46">
        <v>43749192</v>
      </c>
      <c r="I1956" s="48">
        <v>37956</v>
      </c>
      <c r="J1956" s="47" t="s">
        <v>638</v>
      </c>
      <c r="K1956" s="46">
        <v>0</v>
      </c>
      <c r="L1956" s="50">
        <v>0</v>
      </c>
      <c r="M1956" s="50">
        <v>0</v>
      </c>
      <c r="N1956" s="50">
        <v>0</v>
      </c>
      <c r="O1956" s="14">
        <v>2.1000000000000001E-2</v>
      </c>
      <c r="P1956" s="55">
        <f t="shared" si="92"/>
        <v>0</v>
      </c>
      <c r="Q1956" s="15">
        <f t="shared" si="93"/>
        <v>0</v>
      </c>
      <c r="R1956" s="15">
        <f t="shared" si="94"/>
        <v>0</v>
      </c>
      <c r="X1956" s="7"/>
    </row>
    <row r="1957" spans="1:24" ht="13.8" x14ac:dyDescent="0.3">
      <c r="A1957" s="46">
        <v>48588303</v>
      </c>
      <c r="B1957" s="47" t="s">
        <v>24</v>
      </c>
      <c r="C1957" s="47" t="s">
        <v>41</v>
      </c>
      <c r="D1957" s="47" t="s">
        <v>516</v>
      </c>
      <c r="E1957" s="47" t="s">
        <v>70</v>
      </c>
      <c r="F1957" s="47" t="s">
        <v>59</v>
      </c>
      <c r="G1957" s="47" t="s">
        <v>60</v>
      </c>
      <c r="H1957" s="46">
        <v>48588303</v>
      </c>
      <c r="I1957" s="48">
        <v>38292</v>
      </c>
      <c r="J1957" s="47" t="s">
        <v>638</v>
      </c>
      <c r="K1957" s="46">
        <v>0</v>
      </c>
      <c r="L1957" s="50">
        <v>0</v>
      </c>
      <c r="M1957" s="50">
        <v>0</v>
      </c>
      <c r="N1957" s="50">
        <v>0</v>
      </c>
      <c r="O1957" s="14">
        <v>2.1000000000000001E-2</v>
      </c>
      <c r="P1957" s="55">
        <f t="shared" si="92"/>
        <v>0</v>
      </c>
      <c r="Q1957" s="15">
        <f t="shared" si="93"/>
        <v>0</v>
      </c>
      <c r="R1957" s="15">
        <f t="shared" si="94"/>
        <v>0</v>
      </c>
      <c r="X1957" s="7"/>
    </row>
    <row r="1958" spans="1:24" ht="13.8" x14ac:dyDescent="0.3">
      <c r="A1958" s="46">
        <v>69459413</v>
      </c>
      <c r="B1958" s="47" t="s">
        <v>24</v>
      </c>
      <c r="C1958" s="47" t="s">
        <v>41</v>
      </c>
      <c r="D1958" s="47" t="s">
        <v>516</v>
      </c>
      <c r="E1958" s="47" t="s">
        <v>70</v>
      </c>
      <c r="F1958" s="47" t="s">
        <v>59</v>
      </c>
      <c r="G1958" s="47" t="s">
        <v>60</v>
      </c>
      <c r="H1958" s="46">
        <v>69459413</v>
      </c>
      <c r="I1958" s="48">
        <v>39022</v>
      </c>
      <c r="J1958" s="47" t="s">
        <v>638</v>
      </c>
      <c r="K1958" s="46">
        <v>0</v>
      </c>
      <c r="L1958" s="50">
        <v>0</v>
      </c>
      <c r="M1958" s="50">
        <v>0</v>
      </c>
      <c r="N1958" s="50">
        <v>0</v>
      </c>
      <c r="O1958" s="14">
        <v>2.1000000000000001E-2</v>
      </c>
      <c r="P1958" s="55">
        <f t="shared" si="92"/>
        <v>0</v>
      </c>
      <c r="Q1958" s="15">
        <f t="shared" si="93"/>
        <v>0</v>
      </c>
      <c r="R1958" s="15">
        <f t="shared" si="94"/>
        <v>0</v>
      </c>
      <c r="X1958" s="7"/>
    </row>
    <row r="1959" spans="1:24" ht="13.8" x14ac:dyDescent="0.3">
      <c r="A1959" s="46">
        <v>89487650</v>
      </c>
      <c r="B1959" s="47" t="s">
        <v>24</v>
      </c>
      <c r="C1959" s="47" t="s">
        <v>41</v>
      </c>
      <c r="D1959" s="47" t="s">
        <v>516</v>
      </c>
      <c r="E1959" s="47" t="s">
        <v>70</v>
      </c>
      <c r="F1959" s="47" t="s">
        <v>59</v>
      </c>
      <c r="G1959" s="47" t="s">
        <v>60</v>
      </c>
      <c r="H1959" s="46">
        <v>89487650</v>
      </c>
      <c r="I1959" s="48">
        <v>39783</v>
      </c>
      <c r="J1959" s="47" t="s">
        <v>638</v>
      </c>
      <c r="K1959" s="46">
        <v>0</v>
      </c>
      <c r="L1959" s="50">
        <v>0</v>
      </c>
      <c r="M1959" s="50">
        <v>0</v>
      </c>
      <c r="N1959" s="50">
        <v>0</v>
      </c>
      <c r="O1959" s="14">
        <v>2.1000000000000001E-2</v>
      </c>
      <c r="P1959" s="55">
        <f t="shared" si="92"/>
        <v>0</v>
      </c>
      <c r="Q1959" s="15">
        <f t="shared" si="93"/>
        <v>0</v>
      </c>
      <c r="R1959" s="15">
        <f t="shared" si="94"/>
        <v>0</v>
      </c>
      <c r="X1959" s="7"/>
    </row>
    <row r="1960" spans="1:24" ht="13.8" x14ac:dyDescent="0.3">
      <c r="A1960" s="46">
        <v>90106484</v>
      </c>
      <c r="B1960" s="47" t="s">
        <v>24</v>
      </c>
      <c r="C1960" s="47" t="s">
        <v>41</v>
      </c>
      <c r="D1960" s="47" t="s">
        <v>516</v>
      </c>
      <c r="E1960" s="47" t="s">
        <v>70</v>
      </c>
      <c r="F1960" s="47" t="s">
        <v>59</v>
      </c>
      <c r="G1960" s="47" t="s">
        <v>60</v>
      </c>
      <c r="H1960" s="46">
        <v>90106484</v>
      </c>
      <c r="I1960" s="48">
        <v>39783</v>
      </c>
      <c r="J1960" s="47" t="s">
        <v>638</v>
      </c>
      <c r="K1960" s="46">
        <v>0</v>
      </c>
      <c r="L1960" s="50">
        <v>0</v>
      </c>
      <c r="M1960" s="50">
        <v>0</v>
      </c>
      <c r="N1960" s="50">
        <v>0</v>
      </c>
      <c r="O1960" s="14">
        <v>2.1000000000000001E-2</v>
      </c>
      <c r="P1960" s="55">
        <f t="shared" si="92"/>
        <v>0</v>
      </c>
      <c r="Q1960" s="15">
        <f t="shared" si="93"/>
        <v>0</v>
      </c>
      <c r="R1960" s="15">
        <f t="shared" si="94"/>
        <v>0</v>
      </c>
      <c r="X1960" s="7"/>
    </row>
    <row r="1961" spans="1:24" ht="13.8" x14ac:dyDescent="0.3">
      <c r="A1961" s="46">
        <v>92318488</v>
      </c>
      <c r="B1961" s="47" t="s">
        <v>24</v>
      </c>
      <c r="C1961" s="47" t="s">
        <v>41</v>
      </c>
      <c r="D1961" s="47" t="s">
        <v>516</v>
      </c>
      <c r="E1961" s="47" t="s">
        <v>70</v>
      </c>
      <c r="F1961" s="47" t="s">
        <v>59</v>
      </c>
      <c r="G1961" s="47" t="s">
        <v>60</v>
      </c>
      <c r="H1961" s="46">
        <v>92318488</v>
      </c>
      <c r="I1961" s="48">
        <v>39783</v>
      </c>
      <c r="J1961" s="47" t="s">
        <v>638</v>
      </c>
      <c r="K1961" s="46">
        <v>0</v>
      </c>
      <c r="L1961" s="50">
        <v>0</v>
      </c>
      <c r="M1961" s="50">
        <v>0</v>
      </c>
      <c r="N1961" s="50">
        <v>0</v>
      </c>
      <c r="O1961" s="14">
        <v>2.1000000000000001E-2</v>
      </c>
      <c r="P1961" s="55">
        <f t="shared" si="92"/>
        <v>0</v>
      </c>
      <c r="Q1961" s="15">
        <f t="shared" si="93"/>
        <v>0</v>
      </c>
      <c r="R1961" s="15">
        <f t="shared" si="94"/>
        <v>0</v>
      </c>
      <c r="X1961" s="7"/>
    </row>
    <row r="1962" spans="1:24" ht="13.8" x14ac:dyDescent="0.3">
      <c r="A1962" s="46">
        <v>652132327</v>
      </c>
      <c r="B1962" s="47" t="s">
        <v>24</v>
      </c>
      <c r="C1962" s="47" t="s">
        <v>41</v>
      </c>
      <c r="D1962" s="47" t="s">
        <v>516</v>
      </c>
      <c r="E1962" s="47" t="s">
        <v>70</v>
      </c>
      <c r="F1962" s="47" t="s">
        <v>59</v>
      </c>
      <c r="G1962" s="47" t="s">
        <v>60</v>
      </c>
      <c r="H1962" s="46">
        <v>652132327</v>
      </c>
      <c r="I1962" s="48">
        <v>41548</v>
      </c>
      <c r="J1962" s="47" t="s">
        <v>638</v>
      </c>
      <c r="K1962" s="46">
        <v>1</v>
      </c>
      <c r="L1962" s="50">
        <v>55618.43</v>
      </c>
      <c r="M1962" s="50">
        <v>3869.97</v>
      </c>
      <c r="N1962" s="50">
        <v>51748.46</v>
      </c>
      <c r="O1962" s="14">
        <v>2.1000000000000001E-2</v>
      </c>
      <c r="P1962" s="55">
        <f t="shared" si="92"/>
        <v>1459.9837874999998</v>
      </c>
      <c r="Q1962" s="15">
        <f t="shared" si="93"/>
        <v>5329.9537874999996</v>
      </c>
      <c r="R1962" s="15">
        <f t="shared" si="94"/>
        <v>50288.476212499998</v>
      </c>
      <c r="X1962" s="7"/>
    </row>
    <row r="1963" spans="1:24" ht="13.8" x14ac:dyDescent="0.3">
      <c r="A1963" s="46">
        <v>654509374</v>
      </c>
      <c r="B1963" s="47" t="s">
        <v>24</v>
      </c>
      <c r="C1963" s="47" t="s">
        <v>41</v>
      </c>
      <c r="D1963" s="47" t="s">
        <v>516</v>
      </c>
      <c r="E1963" s="47" t="s">
        <v>70</v>
      </c>
      <c r="F1963" s="47" t="s">
        <v>59</v>
      </c>
      <c r="G1963" s="47" t="s">
        <v>60</v>
      </c>
      <c r="H1963" s="46">
        <v>654509374</v>
      </c>
      <c r="I1963" s="48">
        <v>41640</v>
      </c>
      <c r="J1963" s="47" t="s">
        <v>638</v>
      </c>
      <c r="K1963" s="46">
        <v>1</v>
      </c>
      <c r="L1963" s="50">
        <v>48189.31</v>
      </c>
      <c r="M1963" s="50">
        <v>1862.8</v>
      </c>
      <c r="N1963" s="50">
        <v>46326.51</v>
      </c>
      <c r="O1963" s="14">
        <v>2.1000000000000001E-2</v>
      </c>
      <c r="P1963" s="55">
        <f t="shared" si="92"/>
        <v>1264.9693875</v>
      </c>
      <c r="Q1963" s="15">
        <f t="shared" si="93"/>
        <v>3127.7693875</v>
      </c>
      <c r="R1963" s="15">
        <f t="shared" si="94"/>
        <v>45061.540612500001</v>
      </c>
      <c r="X1963" s="7"/>
    </row>
    <row r="1964" spans="1:24" ht="13.8" x14ac:dyDescent="0.3">
      <c r="A1964" s="46">
        <v>656620923</v>
      </c>
      <c r="B1964" s="47" t="s">
        <v>24</v>
      </c>
      <c r="C1964" s="47" t="s">
        <v>41</v>
      </c>
      <c r="D1964" s="47" t="s">
        <v>516</v>
      </c>
      <c r="E1964" s="47" t="s">
        <v>70</v>
      </c>
      <c r="F1964" s="47" t="s">
        <v>59</v>
      </c>
      <c r="G1964" s="47" t="s">
        <v>60</v>
      </c>
      <c r="H1964" s="46">
        <v>656620923</v>
      </c>
      <c r="I1964" s="48">
        <v>41640</v>
      </c>
      <c r="J1964" s="47" t="s">
        <v>638</v>
      </c>
      <c r="K1964" s="46">
        <v>1</v>
      </c>
      <c r="L1964" s="50">
        <v>3974.92</v>
      </c>
      <c r="M1964" s="50">
        <v>153.65</v>
      </c>
      <c r="N1964" s="50">
        <v>3821.27</v>
      </c>
      <c r="O1964" s="14">
        <v>2.1000000000000001E-2</v>
      </c>
      <c r="P1964" s="55">
        <f t="shared" si="92"/>
        <v>104.34165000000002</v>
      </c>
      <c r="Q1964" s="15">
        <f t="shared" si="93"/>
        <v>257.99165000000005</v>
      </c>
      <c r="R1964" s="15">
        <f t="shared" si="94"/>
        <v>3716.9283500000001</v>
      </c>
      <c r="X1964" s="7"/>
    </row>
    <row r="1965" spans="1:24" ht="13.8" x14ac:dyDescent="0.3">
      <c r="A1965" s="46">
        <v>669454075</v>
      </c>
      <c r="B1965" s="47" t="s">
        <v>24</v>
      </c>
      <c r="C1965" s="47" t="s">
        <v>41</v>
      </c>
      <c r="D1965" s="47" t="s">
        <v>516</v>
      </c>
      <c r="E1965" s="47" t="s">
        <v>70</v>
      </c>
      <c r="F1965" s="47" t="s">
        <v>59</v>
      </c>
      <c r="G1965" s="47" t="s">
        <v>60</v>
      </c>
      <c r="H1965" s="46">
        <v>669454075</v>
      </c>
      <c r="I1965" s="48">
        <v>41852</v>
      </c>
      <c r="J1965" s="47" t="s">
        <v>638</v>
      </c>
      <c r="K1965" s="46">
        <v>1</v>
      </c>
      <c r="L1965" s="50">
        <v>18450.41</v>
      </c>
      <c r="M1965" s="50">
        <v>713.22</v>
      </c>
      <c r="N1965" s="50">
        <v>17737.189999999999</v>
      </c>
      <c r="O1965" s="14">
        <v>2.1000000000000001E-2</v>
      </c>
      <c r="P1965" s="55">
        <f t="shared" si="92"/>
        <v>484.32326250000006</v>
      </c>
      <c r="Q1965" s="15">
        <f t="shared" si="93"/>
        <v>1197.5432625000001</v>
      </c>
      <c r="R1965" s="15">
        <f t="shared" si="94"/>
        <v>17252.8667375</v>
      </c>
      <c r="X1965" s="7"/>
    </row>
    <row r="1966" spans="1:24" ht="13.8" x14ac:dyDescent="0.3">
      <c r="A1966" s="46">
        <v>671656003</v>
      </c>
      <c r="B1966" s="47" t="s">
        <v>24</v>
      </c>
      <c r="C1966" s="47" t="s">
        <v>41</v>
      </c>
      <c r="D1966" s="47" t="s">
        <v>516</v>
      </c>
      <c r="E1966" s="47" t="s">
        <v>70</v>
      </c>
      <c r="F1966" s="47" t="s">
        <v>59</v>
      </c>
      <c r="G1966" s="47" t="s">
        <v>60</v>
      </c>
      <c r="H1966" s="46">
        <v>671656003</v>
      </c>
      <c r="I1966" s="48">
        <v>41913</v>
      </c>
      <c r="J1966" s="47" t="s">
        <v>638</v>
      </c>
      <c r="K1966" s="46">
        <v>2</v>
      </c>
      <c r="L1966" s="50">
        <v>7900.66</v>
      </c>
      <c r="M1966" s="50">
        <v>305.41000000000003</v>
      </c>
      <c r="N1966" s="50">
        <v>7595.25</v>
      </c>
      <c r="O1966" s="14">
        <v>2.1000000000000001E-2</v>
      </c>
      <c r="P1966" s="55">
        <f t="shared" si="92"/>
        <v>207.392325</v>
      </c>
      <c r="Q1966" s="15">
        <f t="shared" si="93"/>
        <v>512.802325</v>
      </c>
      <c r="R1966" s="15">
        <f t="shared" si="94"/>
        <v>7387.8576750000002</v>
      </c>
      <c r="X1966" s="7"/>
    </row>
    <row r="1967" spans="1:24" ht="13.8" x14ac:dyDescent="0.3">
      <c r="A1967" s="46">
        <v>680645470</v>
      </c>
      <c r="B1967" s="47" t="s">
        <v>24</v>
      </c>
      <c r="C1967" s="47" t="s">
        <v>41</v>
      </c>
      <c r="D1967" s="47" t="s">
        <v>516</v>
      </c>
      <c r="E1967" s="47" t="s">
        <v>70</v>
      </c>
      <c r="F1967" s="47" t="s">
        <v>59</v>
      </c>
      <c r="G1967" s="47" t="s">
        <v>60</v>
      </c>
      <c r="H1967" s="46">
        <v>680645470</v>
      </c>
      <c r="I1967" s="48">
        <v>42064</v>
      </c>
      <c r="J1967" s="47" t="s">
        <v>638</v>
      </c>
      <c r="K1967" s="46">
        <v>1</v>
      </c>
      <c r="L1967" s="50">
        <v>38701.01</v>
      </c>
      <c r="M1967" s="50">
        <v>448.8</v>
      </c>
      <c r="N1967" s="50">
        <v>38252.21</v>
      </c>
      <c r="O1967" s="14">
        <v>2.1000000000000001E-2</v>
      </c>
      <c r="P1967" s="55">
        <f t="shared" si="92"/>
        <v>1015.9015125000001</v>
      </c>
      <c r="Q1967" s="15">
        <f t="shared" si="93"/>
        <v>1464.7015125</v>
      </c>
      <c r="R1967" s="15">
        <f t="shared" si="94"/>
        <v>37236.308487499999</v>
      </c>
      <c r="X1967" s="7"/>
    </row>
    <row r="1968" spans="1:24" ht="13.8" x14ac:dyDescent="0.3">
      <c r="A1968" s="46">
        <v>680645473</v>
      </c>
      <c r="B1968" s="47" t="s">
        <v>24</v>
      </c>
      <c r="C1968" s="47" t="s">
        <v>41</v>
      </c>
      <c r="D1968" s="47" t="s">
        <v>516</v>
      </c>
      <c r="E1968" s="47" t="s">
        <v>70</v>
      </c>
      <c r="F1968" s="47" t="s">
        <v>59</v>
      </c>
      <c r="G1968" s="47" t="s">
        <v>60</v>
      </c>
      <c r="H1968" s="46">
        <v>680645473</v>
      </c>
      <c r="I1968" s="48">
        <v>42064</v>
      </c>
      <c r="J1968" s="47" t="s">
        <v>638</v>
      </c>
      <c r="K1968" s="46">
        <v>1</v>
      </c>
      <c r="L1968" s="50">
        <v>38662.080000000002</v>
      </c>
      <c r="M1968" s="50">
        <v>448.35</v>
      </c>
      <c r="N1968" s="50">
        <v>38213.730000000003</v>
      </c>
      <c r="O1968" s="14">
        <v>2.1000000000000001E-2</v>
      </c>
      <c r="P1968" s="55">
        <f t="shared" si="92"/>
        <v>1014.8796000000001</v>
      </c>
      <c r="Q1968" s="15">
        <f t="shared" si="93"/>
        <v>1463.2296000000001</v>
      </c>
      <c r="R1968" s="15">
        <f t="shared" si="94"/>
        <v>37198.850400000003</v>
      </c>
      <c r="X1968" s="7"/>
    </row>
    <row r="1969" spans="1:24" ht="13.8" x14ac:dyDescent="0.3">
      <c r="A1969" s="46">
        <v>682555072</v>
      </c>
      <c r="B1969" s="47" t="s">
        <v>24</v>
      </c>
      <c r="C1969" s="47" t="s">
        <v>41</v>
      </c>
      <c r="D1969" s="47" t="s">
        <v>516</v>
      </c>
      <c r="E1969" s="47" t="s">
        <v>70</v>
      </c>
      <c r="F1969" s="47" t="s">
        <v>59</v>
      </c>
      <c r="G1969" s="47" t="s">
        <v>60</v>
      </c>
      <c r="H1969" s="46">
        <v>682555072</v>
      </c>
      <c r="I1969" s="48">
        <v>42064</v>
      </c>
      <c r="J1969" s="47" t="s">
        <v>638</v>
      </c>
      <c r="K1969" s="46">
        <v>1</v>
      </c>
      <c r="L1969" s="50">
        <v>1934.28</v>
      </c>
      <c r="M1969" s="50">
        <v>22.43</v>
      </c>
      <c r="N1969" s="50">
        <v>1911.85</v>
      </c>
      <c r="O1969" s="14">
        <v>2.1000000000000001E-2</v>
      </c>
      <c r="P1969" s="55">
        <f t="shared" si="92"/>
        <v>50.774850000000001</v>
      </c>
      <c r="Q1969" s="15">
        <f t="shared" si="93"/>
        <v>73.204849999999993</v>
      </c>
      <c r="R1969" s="15">
        <f t="shared" si="94"/>
        <v>1861.0751499999999</v>
      </c>
      <c r="X1969" s="7"/>
    </row>
    <row r="1970" spans="1:24" ht="13.8" x14ac:dyDescent="0.3">
      <c r="A1970" s="46">
        <v>84666182</v>
      </c>
      <c r="B1970" s="47" t="s">
        <v>24</v>
      </c>
      <c r="C1970" s="47" t="s">
        <v>41</v>
      </c>
      <c r="D1970" s="47" t="s">
        <v>574</v>
      </c>
      <c r="E1970" s="47" t="s">
        <v>340</v>
      </c>
      <c r="F1970" s="47" t="s">
        <v>59</v>
      </c>
      <c r="G1970" s="47" t="s">
        <v>60</v>
      </c>
      <c r="H1970" s="46">
        <v>84666182</v>
      </c>
      <c r="I1970" s="48">
        <v>25750</v>
      </c>
      <c r="J1970" s="47" t="s">
        <v>638</v>
      </c>
      <c r="K1970" s="46">
        <v>0</v>
      </c>
      <c r="L1970" s="50">
        <v>6089.96</v>
      </c>
      <c r="M1970" s="50">
        <v>6089.96</v>
      </c>
      <c r="N1970" s="50">
        <v>0</v>
      </c>
      <c r="O1970" s="14">
        <v>2.1000000000000001E-2</v>
      </c>
      <c r="P1970" s="55">
        <f t="shared" si="92"/>
        <v>159.86144999999999</v>
      </c>
      <c r="Q1970" s="15">
        <f t="shared" si="93"/>
        <v>6249.8214500000004</v>
      </c>
      <c r="R1970" s="15">
        <f t="shared" si="94"/>
        <v>-159.86145000000033</v>
      </c>
      <c r="X1970" s="7"/>
    </row>
    <row r="1971" spans="1:24" ht="13.8" x14ac:dyDescent="0.3">
      <c r="A1971" s="46">
        <v>84666188</v>
      </c>
      <c r="B1971" s="47" t="s">
        <v>24</v>
      </c>
      <c r="C1971" s="47" t="s">
        <v>41</v>
      </c>
      <c r="D1971" s="47" t="s">
        <v>574</v>
      </c>
      <c r="E1971" s="47" t="s">
        <v>340</v>
      </c>
      <c r="F1971" s="47" t="s">
        <v>59</v>
      </c>
      <c r="G1971" s="47" t="s">
        <v>60</v>
      </c>
      <c r="H1971" s="46">
        <v>84666188</v>
      </c>
      <c r="I1971" s="48">
        <v>26481</v>
      </c>
      <c r="J1971" s="47" t="s">
        <v>638</v>
      </c>
      <c r="K1971" s="46">
        <v>0</v>
      </c>
      <c r="L1971" s="50">
        <v>7009.9</v>
      </c>
      <c r="M1971" s="50">
        <v>7009.9</v>
      </c>
      <c r="N1971" s="50">
        <v>0</v>
      </c>
      <c r="O1971" s="14">
        <v>2.1000000000000001E-2</v>
      </c>
      <c r="P1971" s="55">
        <f t="shared" si="92"/>
        <v>184.00987499999999</v>
      </c>
      <c r="Q1971" s="15">
        <f t="shared" si="93"/>
        <v>7193.9098749999994</v>
      </c>
      <c r="R1971" s="15">
        <f t="shared" si="94"/>
        <v>-184.00987499999974</v>
      </c>
      <c r="X1971" s="7"/>
    </row>
    <row r="1972" spans="1:24" ht="13.8" x14ac:dyDescent="0.3">
      <c r="A1972" s="46">
        <v>84666185</v>
      </c>
      <c r="B1972" s="47" t="s">
        <v>24</v>
      </c>
      <c r="C1972" s="47" t="s">
        <v>41</v>
      </c>
      <c r="D1972" s="47" t="s">
        <v>574</v>
      </c>
      <c r="E1972" s="47" t="s">
        <v>405</v>
      </c>
      <c r="F1972" s="47" t="s">
        <v>59</v>
      </c>
      <c r="G1972" s="47" t="s">
        <v>60</v>
      </c>
      <c r="H1972" s="46">
        <v>84666185</v>
      </c>
      <c r="I1972" s="48">
        <v>25750</v>
      </c>
      <c r="J1972" s="47" t="s">
        <v>638</v>
      </c>
      <c r="K1972" s="46">
        <v>10</v>
      </c>
      <c r="L1972" s="50">
        <v>20299.87</v>
      </c>
      <c r="M1972" s="50">
        <v>20299.87</v>
      </c>
      <c r="N1972" s="50">
        <v>0</v>
      </c>
      <c r="O1972" s="14">
        <v>2.1000000000000001E-2</v>
      </c>
      <c r="P1972" s="55">
        <f t="shared" si="92"/>
        <v>532.87158749999992</v>
      </c>
      <c r="Q1972" s="15">
        <f t="shared" si="93"/>
        <v>20832.741587500001</v>
      </c>
      <c r="R1972" s="15">
        <f t="shared" si="94"/>
        <v>-532.87158750000162</v>
      </c>
      <c r="X1972" s="7"/>
    </row>
    <row r="1973" spans="1:24" ht="13.8" x14ac:dyDescent="0.3">
      <c r="A1973" s="46">
        <v>84666191</v>
      </c>
      <c r="B1973" s="47" t="s">
        <v>24</v>
      </c>
      <c r="C1973" s="47" t="s">
        <v>41</v>
      </c>
      <c r="D1973" s="47" t="s">
        <v>574</v>
      </c>
      <c r="E1973" s="47" t="s">
        <v>405</v>
      </c>
      <c r="F1973" s="47" t="s">
        <v>59</v>
      </c>
      <c r="G1973" s="47" t="s">
        <v>60</v>
      </c>
      <c r="H1973" s="46">
        <v>84666191</v>
      </c>
      <c r="I1973" s="48">
        <v>26481</v>
      </c>
      <c r="J1973" s="47" t="s">
        <v>638</v>
      </c>
      <c r="K1973" s="46">
        <v>12</v>
      </c>
      <c r="L1973" s="50">
        <v>28039.59</v>
      </c>
      <c r="M1973" s="50">
        <v>28039.59</v>
      </c>
      <c r="N1973" s="50">
        <v>0</v>
      </c>
      <c r="O1973" s="14">
        <v>2.1000000000000001E-2</v>
      </c>
      <c r="P1973" s="55">
        <f t="shared" si="92"/>
        <v>736.03923750000001</v>
      </c>
      <c r="Q1973" s="15">
        <f t="shared" si="93"/>
        <v>28775.629237500001</v>
      </c>
      <c r="R1973" s="15">
        <f t="shared" si="94"/>
        <v>-736.03923750000104</v>
      </c>
      <c r="X1973" s="7"/>
    </row>
    <row r="1974" spans="1:24" ht="13.8" x14ac:dyDescent="0.3">
      <c r="A1974" s="46">
        <v>95357683</v>
      </c>
      <c r="B1974" s="47" t="s">
        <v>24</v>
      </c>
      <c r="C1974" s="47" t="s">
        <v>41</v>
      </c>
      <c r="D1974" s="47" t="s">
        <v>574</v>
      </c>
      <c r="E1974" s="47" t="s">
        <v>405</v>
      </c>
      <c r="F1974" s="47" t="s">
        <v>59</v>
      </c>
      <c r="G1974" s="47" t="s">
        <v>60</v>
      </c>
      <c r="H1974" s="46">
        <v>95357683</v>
      </c>
      <c r="I1974" s="48">
        <v>39783</v>
      </c>
      <c r="J1974" s="47" t="s">
        <v>638</v>
      </c>
      <c r="K1974" s="46">
        <v>1</v>
      </c>
      <c r="L1974" s="50">
        <v>41646.14</v>
      </c>
      <c r="M1974" s="50">
        <v>9337.25</v>
      </c>
      <c r="N1974" s="50">
        <v>32308.89</v>
      </c>
      <c r="O1974" s="14">
        <v>2.1000000000000001E-2</v>
      </c>
      <c r="P1974" s="55">
        <f t="shared" si="92"/>
        <v>1093.2111750000001</v>
      </c>
      <c r="Q1974" s="15">
        <f t="shared" si="93"/>
        <v>10430.461175</v>
      </c>
      <c r="R1974" s="15">
        <f t="shared" si="94"/>
        <v>31215.678824999999</v>
      </c>
      <c r="X1974" s="7"/>
    </row>
    <row r="1975" spans="1:24" ht="13.8" x14ac:dyDescent="0.3">
      <c r="A1975" s="46">
        <v>54242</v>
      </c>
      <c r="B1975" s="47" t="s">
        <v>24</v>
      </c>
      <c r="C1975" s="47" t="s">
        <v>41</v>
      </c>
      <c r="D1975" s="47" t="s">
        <v>574</v>
      </c>
      <c r="E1975" s="47" t="s">
        <v>339</v>
      </c>
      <c r="F1975" s="47" t="s">
        <v>59</v>
      </c>
      <c r="G1975" s="47" t="s">
        <v>60</v>
      </c>
      <c r="H1975" s="46">
        <v>54242</v>
      </c>
      <c r="I1975" s="48">
        <v>25750</v>
      </c>
      <c r="J1975" s="47" t="s">
        <v>638</v>
      </c>
      <c r="K1975" s="46">
        <v>0</v>
      </c>
      <c r="L1975" s="50">
        <v>91349.43</v>
      </c>
      <c r="M1975" s="50">
        <v>91349.43</v>
      </c>
      <c r="N1975" s="50">
        <v>0</v>
      </c>
      <c r="O1975" s="14">
        <v>2.1000000000000001E-2</v>
      </c>
      <c r="P1975" s="55">
        <f t="shared" si="92"/>
        <v>2397.9225375000001</v>
      </c>
      <c r="Q1975" s="15">
        <f t="shared" si="93"/>
        <v>93747.352537499988</v>
      </c>
      <c r="R1975" s="15">
        <f t="shared" si="94"/>
        <v>-2397.9225374999951</v>
      </c>
      <c r="X1975" s="7"/>
    </row>
    <row r="1976" spans="1:24" ht="13.8" x14ac:dyDescent="0.3">
      <c r="A1976" s="46">
        <v>54243</v>
      </c>
      <c r="B1976" s="47" t="s">
        <v>24</v>
      </c>
      <c r="C1976" s="47" t="s">
        <v>41</v>
      </c>
      <c r="D1976" s="47" t="s">
        <v>574</v>
      </c>
      <c r="E1976" s="47" t="s">
        <v>339</v>
      </c>
      <c r="F1976" s="47" t="s">
        <v>59</v>
      </c>
      <c r="G1976" s="47" t="s">
        <v>60</v>
      </c>
      <c r="H1976" s="46">
        <v>54243</v>
      </c>
      <c r="I1976" s="48">
        <v>26481</v>
      </c>
      <c r="J1976" s="47" t="s">
        <v>638</v>
      </c>
      <c r="K1976" s="46">
        <v>0</v>
      </c>
      <c r="L1976" s="50">
        <v>105148.46</v>
      </c>
      <c r="M1976" s="50">
        <v>105148.46</v>
      </c>
      <c r="N1976" s="50">
        <v>0</v>
      </c>
      <c r="O1976" s="14">
        <v>2.1000000000000001E-2</v>
      </c>
      <c r="P1976" s="55">
        <f t="shared" si="92"/>
        <v>2760.1470750000003</v>
      </c>
      <c r="Q1976" s="15">
        <f t="shared" si="93"/>
        <v>107908.60707500001</v>
      </c>
      <c r="R1976" s="15">
        <f t="shared" si="94"/>
        <v>-2760.1470750000008</v>
      </c>
      <c r="X1976" s="7"/>
    </row>
    <row r="1977" spans="1:24" ht="13.8" x14ac:dyDescent="0.3">
      <c r="A1977" s="46">
        <v>54263</v>
      </c>
      <c r="B1977" s="47" t="s">
        <v>24</v>
      </c>
      <c r="C1977" s="47" t="s">
        <v>41</v>
      </c>
      <c r="D1977" s="47" t="s">
        <v>575</v>
      </c>
      <c r="E1977" s="47" t="s">
        <v>341</v>
      </c>
      <c r="F1977" s="47" t="s">
        <v>59</v>
      </c>
      <c r="G1977" s="47" t="s">
        <v>60</v>
      </c>
      <c r="H1977" s="46">
        <v>54263</v>
      </c>
      <c r="I1977" s="48">
        <v>25750</v>
      </c>
      <c r="J1977" s="47" t="s">
        <v>638</v>
      </c>
      <c r="K1977" s="46">
        <v>0</v>
      </c>
      <c r="L1977" s="50">
        <v>22708.33</v>
      </c>
      <c r="M1977" s="50">
        <v>22708.33</v>
      </c>
      <c r="N1977" s="50">
        <v>0</v>
      </c>
      <c r="O1977" s="14">
        <v>2.1000000000000001E-2</v>
      </c>
      <c r="P1977" s="55">
        <f t="shared" si="92"/>
        <v>596.09366250000005</v>
      </c>
      <c r="Q1977" s="15">
        <f t="shared" si="93"/>
        <v>23304.423662500001</v>
      </c>
      <c r="R1977" s="15">
        <f t="shared" si="94"/>
        <v>-596.09366249999948</v>
      </c>
      <c r="X1977" s="7"/>
    </row>
    <row r="1978" spans="1:24" ht="13.8" x14ac:dyDescent="0.3">
      <c r="A1978" s="46">
        <v>54264</v>
      </c>
      <c r="B1978" s="47" t="s">
        <v>24</v>
      </c>
      <c r="C1978" s="47" t="s">
        <v>41</v>
      </c>
      <c r="D1978" s="47" t="s">
        <v>575</v>
      </c>
      <c r="E1978" s="47" t="s">
        <v>341</v>
      </c>
      <c r="F1978" s="47" t="s">
        <v>59</v>
      </c>
      <c r="G1978" s="47" t="s">
        <v>60</v>
      </c>
      <c r="H1978" s="46">
        <v>54264</v>
      </c>
      <c r="I1978" s="48">
        <v>26481</v>
      </c>
      <c r="J1978" s="47" t="s">
        <v>638</v>
      </c>
      <c r="K1978" s="46">
        <v>0</v>
      </c>
      <c r="L1978" s="50">
        <v>25918.95</v>
      </c>
      <c r="M1978" s="50">
        <v>25918.95</v>
      </c>
      <c r="N1978" s="50">
        <v>0</v>
      </c>
      <c r="O1978" s="14">
        <v>2.1000000000000001E-2</v>
      </c>
      <c r="P1978" s="55">
        <f t="shared" si="92"/>
        <v>680.37243749999993</v>
      </c>
      <c r="Q1978" s="15">
        <f t="shared" si="93"/>
        <v>26599.322437499999</v>
      </c>
      <c r="R1978" s="15">
        <f t="shared" si="94"/>
        <v>-680.37243749999834</v>
      </c>
      <c r="X1978" s="7"/>
    </row>
    <row r="1979" spans="1:24" ht="13.8" x14ac:dyDescent="0.3">
      <c r="A1979" s="46">
        <v>53819</v>
      </c>
      <c r="B1979" s="47" t="s">
        <v>24</v>
      </c>
      <c r="C1979" s="47" t="s">
        <v>41</v>
      </c>
      <c r="D1979" s="47" t="s">
        <v>517</v>
      </c>
      <c r="E1979" s="47" t="s">
        <v>22</v>
      </c>
      <c r="F1979" s="47" t="s">
        <v>59</v>
      </c>
      <c r="G1979" s="47" t="s">
        <v>60</v>
      </c>
      <c r="H1979" s="46">
        <v>53819</v>
      </c>
      <c r="I1979" s="48">
        <v>25750</v>
      </c>
      <c r="J1979" s="47" t="s">
        <v>638</v>
      </c>
      <c r="K1979" s="46">
        <v>0</v>
      </c>
      <c r="L1979" s="50">
        <v>0</v>
      </c>
      <c r="M1979" s="50">
        <v>0</v>
      </c>
      <c r="N1979" s="50">
        <v>0</v>
      </c>
      <c r="O1979" s="14">
        <v>2.1000000000000001E-2</v>
      </c>
      <c r="P1979" s="55">
        <f t="shared" si="92"/>
        <v>0</v>
      </c>
      <c r="Q1979" s="15">
        <f t="shared" si="93"/>
        <v>0</v>
      </c>
      <c r="R1979" s="15">
        <f t="shared" si="94"/>
        <v>0</v>
      </c>
      <c r="X1979" s="7"/>
    </row>
    <row r="1980" spans="1:24" ht="13.8" x14ac:dyDescent="0.3">
      <c r="A1980" s="46">
        <v>53820</v>
      </c>
      <c r="B1980" s="47" t="s">
        <v>24</v>
      </c>
      <c r="C1980" s="47" t="s">
        <v>41</v>
      </c>
      <c r="D1980" s="47" t="s">
        <v>517</v>
      </c>
      <c r="E1980" s="47" t="s">
        <v>22</v>
      </c>
      <c r="F1980" s="47" t="s">
        <v>59</v>
      </c>
      <c r="G1980" s="47" t="s">
        <v>60</v>
      </c>
      <c r="H1980" s="46">
        <v>53820</v>
      </c>
      <c r="I1980" s="48">
        <v>26481</v>
      </c>
      <c r="J1980" s="47" t="s">
        <v>638</v>
      </c>
      <c r="K1980" s="46">
        <v>0</v>
      </c>
      <c r="L1980" s="50">
        <v>0</v>
      </c>
      <c r="M1980" s="50">
        <v>0</v>
      </c>
      <c r="N1980" s="50">
        <v>0</v>
      </c>
      <c r="O1980" s="14">
        <v>2.1000000000000001E-2</v>
      </c>
      <c r="P1980" s="55">
        <f t="shared" si="92"/>
        <v>0</v>
      </c>
      <c r="Q1980" s="15">
        <f t="shared" si="93"/>
        <v>0</v>
      </c>
      <c r="R1980" s="15">
        <f t="shared" si="94"/>
        <v>0</v>
      </c>
      <c r="X1980" s="7"/>
    </row>
    <row r="1981" spans="1:24" ht="13.8" x14ac:dyDescent="0.3">
      <c r="A1981" s="46">
        <v>53821</v>
      </c>
      <c r="B1981" s="47" t="s">
        <v>24</v>
      </c>
      <c r="C1981" s="47" t="s">
        <v>41</v>
      </c>
      <c r="D1981" s="47" t="s">
        <v>517</v>
      </c>
      <c r="E1981" s="47" t="s">
        <v>22</v>
      </c>
      <c r="F1981" s="47" t="s">
        <v>59</v>
      </c>
      <c r="G1981" s="47" t="s">
        <v>60</v>
      </c>
      <c r="H1981" s="46">
        <v>53821</v>
      </c>
      <c r="I1981" s="48">
        <v>26846</v>
      </c>
      <c r="J1981" s="47" t="s">
        <v>638</v>
      </c>
      <c r="K1981" s="46">
        <v>0</v>
      </c>
      <c r="L1981" s="50">
        <v>0</v>
      </c>
      <c r="M1981" s="50">
        <v>0</v>
      </c>
      <c r="N1981" s="50">
        <v>0</v>
      </c>
      <c r="O1981" s="14">
        <v>2.1000000000000001E-2</v>
      </c>
      <c r="P1981" s="55">
        <f t="shared" si="92"/>
        <v>0</v>
      </c>
      <c r="Q1981" s="15">
        <f t="shared" si="93"/>
        <v>0</v>
      </c>
      <c r="R1981" s="15">
        <f t="shared" si="94"/>
        <v>0</v>
      </c>
      <c r="X1981" s="7"/>
    </row>
    <row r="1982" spans="1:24" ht="13.8" x14ac:dyDescent="0.3">
      <c r="A1982" s="46">
        <v>53822</v>
      </c>
      <c r="B1982" s="47" t="s">
        <v>24</v>
      </c>
      <c r="C1982" s="47" t="s">
        <v>41</v>
      </c>
      <c r="D1982" s="47" t="s">
        <v>517</v>
      </c>
      <c r="E1982" s="47" t="s">
        <v>22</v>
      </c>
      <c r="F1982" s="47" t="s">
        <v>59</v>
      </c>
      <c r="G1982" s="47" t="s">
        <v>60</v>
      </c>
      <c r="H1982" s="46">
        <v>53822</v>
      </c>
      <c r="I1982" s="48">
        <v>28672</v>
      </c>
      <c r="J1982" s="47" t="s">
        <v>638</v>
      </c>
      <c r="K1982" s="46">
        <v>0</v>
      </c>
      <c r="L1982" s="50">
        <v>0</v>
      </c>
      <c r="M1982" s="50">
        <v>0</v>
      </c>
      <c r="N1982" s="50">
        <v>0</v>
      </c>
      <c r="O1982" s="14">
        <v>2.1000000000000001E-2</v>
      </c>
      <c r="P1982" s="55">
        <f t="shared" si="92"/>
        <v>0</v>
      </c>
      <c r="Q1982" s="15">
        <f t="shared" si="93"/>
        <v>0</v>
      </c>
      <c r="R1982" s="15">
        <f t="shared" si="94"/>
        <v>0</v>
      </c>
      <c r="X1982" s="7"/>
    </row>
    <row r="1983" spans="1:24" ht="13.8" x14ac:dyDescent="0.3">
      <c r="A1983" s="46">
        <v>53823</v>
      </c>
      <c r="B1983" s="47" t="s">
        <v>24</v>
      </c>
      <c r="C1983" s="47" t="s">
        <v>41</v>
      </c>
      <c r="D1983" s="47" t="s">
        <v>517</v>
      </c>
      <c r="E1983" s="47" t="s">
        <v>22</v>
      </c>
      <c r="F1983" s="47" t="s">
        <v>59</v>
      </c>
      <c r="G1983" s="47" t="s">
        <v>60</v>
      </c>
      <c r="H1983" s="46">
        <v>53823</v>
      </c>
      <c r="I1983" s="48">
        <v>29037</v>
      </c>
      <c r="J1983" s="47" t="s">
        <v>638</v>
      </c>
      <c r="K1983" s="46">
        <v>0</v>
      </c>
      <c r="L1983" s="50">
        <v>0</v>
      </c>
      <c r="M1983" s="50">
        <v>0</v>
      </c>
      <c r="N1983" s="50">
        <v>0</v>
      </c>
      <c r="O1983" s="14">
        <v>2.1000000000000001E-2</v>
      </c>
      <c r="P1983" s="55">
        <f t="shared" si="92"/>
        <v>0</v>
      </c>
      <c r="Q1983" s="15">
        <f t="shared" si="93"/>
        <v>0</v>
      </c>
      <c r="R1983" s="15">
        <f t="shared" si="94"/>
        <v>0</v>
      </c>
      <c r="X1983" s="7"/>
    </row>
    <row r="1984" spans="1:24" ht="13.8" x14ac:dyDescent="0.3">
      <c r="A1984" s="46">
        <v>53824</v>
      </c>
      <c r="B1984" s="47" t="s">
        <v>24</v>
      </c>
      <c r="C1984" s="47" t="s">
        <v>41</v>
      </c>
      <c r="D1984" s="47" t="s">
        <v>517</v>
      </c>
      <c r="E1984" s="47" t="s">
        <v>22</v>
      </c>
      <c r="F1984" s="47" t="s">
        <v>59</v>
      </c>
      <c r="G1984" s="47" t="s">
        <v>60</v>
      </c>
      <c r="H1984" s="46">
        <v>53824</v>
      </c>
      <c r="I1984" s="48">
        <v>30864</v>
      </c>
      <c r="J1984" s="47" t="s">
        <v>638</v>
      </c>
      <c r="K1984" s="46">
        <v>0</v>
      </c>
      <c r="L1984" s="50">
        <v>0</v>
      </c>
      <c r="M1984" s="50">
        <v>0</v>
      </c>
      <c r="N1984" s="50">
        <v>0</v>
      </c>
      <c r="O1984" s="14">
        <v>2.1000000000000001E-2</v>
      </c>
      <c r="P1984" s="55">
        <f t="shared" si="92"/>
        <v>0</v>
      </c>
      <c r="Q1984" s="15">
        <f t="shared" si="93"/>
        <v>0</v>
      </c>
      <c r="R1984" s="15">
        <f t="shared" si="94"/>
        <v>0</v>
      </c>
      <c r="X1984" s="7"/>
    </row>
    <row r="1985" spans="1:24" ht="13.8" x14ac:dyDescent="0.3">
      <c r="A1985" s="46">
        <v>53825</v>
      </c>
      <c r="B1985" s="47" t="s">
        <v>24</v>
      </c>
      <c r="C1985" s="47" t="s">
        <v>41</v>
      </c>
      <c r="D1985" s="47" t="s">
        <v>517</v>
      </c>
      <c r="E1985" s="47" t="s">
        <v>22</v>
      </c>
      <c r="F1985" s="47" t="s">
        <v>59</v>
      </c>
      <c r="G1985" s="47" t="s">
        <v>60</v>
      </c>
      <c r="H1985" s="46">
        <v>53825</v>
      </c>
      <c r="I1985" s="48">
        <v>31229</v>
      </c>
      <c r="J1985" s="47" t="s">
        <v>638</v>
      </c>
      <c r="K1985" s="46">
        <v>0</v>
      </c>
      <c r="L1985" s="50">
        <v>0</v>
      </c>
      <c r="M1985" s="50">
        <v>0</v>
      </c>
      <c r="N1985" s="50">
        <v>0</v>
      </c>
      <c r="O1985" s="14">
        <v>2.1000000000000001E-2</v>
      </c>
      <c r="P1985" s="55">
        <f t="shared" si="92"/>
        <v>0</v>
      </c>
      <c r="Q1985" s="15">
        <f t="shared" si="93"/>
        <v>0</v>
      </c>
      <c r="R1985" s="15">
        <f t="shared" si="94"/>
        <v>0</v>
      </c>
      <c r="X1985" s="7"/>
    </row>
    <row r="1986" spans="1:24" ht="13.8" x14ac:dyDescent="0.3">
      <c r="A1986" s="46">
        <v>53826</v>
      </c>
      <c r="B1986" s="47" t="s">
        <v>24</v>
      </c>
      <c r="C1986" s="47" t="s">
        <v>41</v>
      </c>
      <c r="D1986" s="47" t="s">
        <v>517</v>
      </c>
      <c r="E1986" s="47" t="s">
        <v>22</v>
      </c>
      <c r="F1986" s="47" t="s">
        <v>59</v>
      </c>
      <c r="G1986" s="47" t="s">
        <v>60</v>
      </c>
      <c r="H1986" s="46">
        <v>53826</v>
      </c>
      <c r="I1986" s="48">
        <v>31594</v>
      </c>
      <c r="J1986" s="47" t="s">
        <v>638</v>
      </c>
      <c r="K1986" s="46">
        <v>0</v>
      </c>
      <c r="L1986" s="50">
        <v>0</v>
      </c>
      <c r="M1986" s="50">
        <v>0</v>
      </c>
      <c r="N1986" s="50">
        <v>0</v>
      </c>
      <c r="O1986" s="14">
        <v>2.1000000000000001E-2</v>
      </c>
      <c r="P1986" s="55">
        <f t="shared" si="92"/>
        <v>0</v>
      </c>
      <c r="Q1986" s="15">
        <f t="shared" si="93"/>
        <v>0</v>
      </c>
      <c r="R1986" s="15">
        <f t="shared" si="94"/>
        <v>0</v>
      </c>
      <c r="X1986" s="7"/>
    </row>
    <row r="1987" spans="1:24" ht="13.8" x14ac:dyDescent="0.3">
      <c r="A1987" s="46">
        <v>53827</v>
      </c>
      <c r="B1987" s="47" t="s">
        <v>24</v>
      </c>
      <c r="C1987" s="47" t="s">
        <v>41</v>
      </c>
      <c r="D1987" s="47" t="s">
        <v>517</v>
      </c>
      <c r="E1987" s="47" t="s">
        <v>22</v>
      </c>
      <c r="F1987" s="47" t="s">
        <v>59</v>
      </c>
      <c r="G1987" s="47" t="s">
        <v>60</v>
      </c>
      <c r="H1987" s="46">
        <v>53827</v>
      </c>
      <c r="I1987" s="48">
        <v>31959</v>
      </c>
      <c r="J1987" s="47" t="s">
        <v>638</v>
      </c>
      <c r="K1987" s="46">
        <v>0</v>
      </c>
      <c r="L1987" s="50">
        <v>0</v>
      </c>
      <c r="M1987" s="50">
        <v>0</v>
      </c>
      <c r="N1987" s="50">
        <v>0</v>
      </c>
      <c r="O1987" s="14">
        <v>2.1000000000000001E-2</v>
      </c>
      <c r="P1987" s="55">
        <f t="shared" si="92"/>
        <v>0</v>
      </c>
      <c r="Q1987" s="15">
        <f t="shared" si="93"/>
        <v>0</v>
      </c>
      <c r="R1987" s="15">
        <f t="shared" si="94"/>
        <v>0</v>
      </c>
      <c r="X1987" s="7"/>
    </row>
    <row r="1988" spans="1:24" ht="13.8" x14ac:dyDescent="0.3">
      <c r="A1988" s="46">
        <v>53828</v>
      </c>
      <c r="B1988" s="47" t="s">
        <v>24</v>
      </c>
      <c r="C1988" s="47" t="s">
        <v>41</v>
      </c>
      <c r="D1988" s="47" t="s">
        <v>517</v>
      </c>
      <c r="E1988" s="47" t="s">
        <v>22</v>
      </c>
      <c r="F1988" s="47" t="s">
        <v>59</v>
      </c>
      <c r="G1988" s="47" t="s">
        <v>60</v>
      </c>
      <c r="H1988" s="46">
        <v>53828</v>
      </c>
      <c r="I1988" s="48">
        <v>32325</v>
      </c>
      <c r="J1988" s="47" t="s">
        <v>638</v>
      </c>
      <c r="K1988" s="46">
        <v>0</v>
      </c>
      <c r="L1988" s="50">
        <v>0</v>
      </c>
      <c r="M1988" s="50">
        <v>0</v>
      </c>
      <c r="N1988" s="50">
        <v>0</v>
      </c>
      <c r="O1988" s="14">
        <v>2.1000000000000001E-2</v>
      </c>
      <c r="P1988" s="55">
        <f t="shared" si="92"/>
        <v>0</v>
      </c>
      <c r="Q1988" s="15">
        <f t="shared" si="93"/>
        <v>0</v>
      </c>
      <c r="R1988" s="15">
        <f t="shared" si="94"/>
        <v>0</v>
      </c>
      <c r="X1988" s="7"/>
    </row>
    <row r="1989" spans="1:24" ht="13.8" x14ac:dyDescent="0.3">
      <c r="A1989" s="46">
        <v>53829</v>
      </c>
      <c r="B1989" s="47" t="s">
        <v>24</v>
      </c>
      <c r="C1989" s="47" t="s">
        <v>41</v>
      </c>
      <c r="D1989" s="47" t="s">
        <v>517</v>
      </c>
      <c r="E1989" s="47" t="s">
        <v>22</v>
      </c>
      <c r="F1989" s="47" t="s">
        <v>59</v>
      </c>
      <c r="G1989" s="47" t="s">
        <v>60</v>
      </c>
      <c r="H1989" s="46">
        <v>53829</v>
      </c>
      <c r="I1989" s="48">
        <v>33055</v>
      </c>
      <c r="J1989" s="47" t="s">
        <v>638</v>
      </c>
      <c r="K1989" s="46">
        <v>0</v>
      </c>
      <c r="L1989" s="50">
        <v>0</v>
      </c>
      <c r="M1989" s="50">
        <v>0</v>
      </c>
      <c r="N1989" s="50">
        <v>0</v>
      </c>
      <c r="O1989" s="14">
        <v>2.1000000000000001E-2</v>
      </c>
      <c r="P1989" s="55">
        <f t="shared" ref="P1989:P2052" si="95">L1989*(O1989/12)*15</f>
        <v>0</v>
      </c>
      <c r="Q1989" s="15">
        <f t="shared" si="93"/>
        <v>0</v>
      </c>
      <c r="R1989" s="15">
        <f t="shared" si="94"/>
        <v>0</v>
      </c>
      <c r="X1989" s="7"/>
    </row>
    <row r="1990" spans="1:24" ht="13.8" x14ac:dyDescent="0.3">
      <c r="A1990" s="46">
        <v>53830</v>
      </c>
      <c r="B1990" s="47" t="s">
        <v>24</v>
      </c>
      <c r="C1990" s="47" t="s">
        <v>41</v>
      </c>
      <c r="D1990" s="47" t="s">
        <v>517</v>
      </c>
      <c r="E1990" s="47" t="s">
        <v>22</v>
      </c>
      <c r="F1990" s="47" t="s">
        <v>59</v>
      </c>
      <c r="G1990" s="47" t="s">
        <v>60</v>
      </c>
      <c r="H1990" s="46">
        <v>53830</v>
      </c>
      <c r="I1990" s="48">
        <v>33420</v>
      </c>
      <c r="J1990" s="47" t="s">
        <v>638</v>
      </c>
      <c r="K1990" s="46">
        <v>0</v>
      </c>
      <c r="L1990" s="50">
        <v>0</v>
      </c>
      <c r="M1990" s="50">
        <v>0</v>
      </c>
      <c r="N1990" s="50">
        <v>0</v>
      </c>
      <c r="O1990" s="14">
        <v>2.1000000000000001E-2</v>
      </c>
      <c r="P1990" s="55">
        <f t="shared" si="95"/>
        <v>0</v>
      </c>
      <c r="Q1990" s="15">
        <f t="shared" si="93"/>
        <v>0</v>
      </c>
      <c r="R1990" s="15">
        <f t="shared" si="94"/>
        <v>0</v>
      </c>
      <c r="X1990" s="7"/>
    </row>
    <row r="1991" spans="1:24" ht="13.8" x14ac:dyDescent="0.3">
      <c r="A1991" s="46">
        <v>53831</v>
      </c>
      <c r="B1991" s="47" t="s">
        <v>24</v>
      </c>
      <c r="C1991" s="47" t="s">
        <v>41</v>
      </c>
      <c r="D1991" s="47" t="s">
        <v>517</v>
      </c>
      <c r="E1991" s="47" t="s">
        <v>22</v>
      </c>
      <c r="F1991" s="47" t="s">
        <v>59</v>
      </c>
      <c r="G1991" s="47" t="s">
        <v>60</v>
      </c>
      <c r="H1991" s="46">
        <v>53831</v>
      </c>
      <c r="I1991" s="48">
        <v>34516</v>
      </c>
      <c r="J1991" s="47" t="s">
        <v>638</v>
      </c>
      <c r="K1991" s="46">
        <v>0</v>
      </c>
      <c r="L1991" s="50">
        <v>0</v>
      </c>
      <c r="M1991" s="50">
        <v>0</v>
      </c>
      <c r="N1991" s="50">
        <v>0</v>
      </c>
      <c r="O1991" s="14">
        <v>2.1000000000000001E-2</v>
      </c>
      <c r="P1991" s="55">
        <f t="shared" si="95"/>
        <v>0</v>
      </c>
      <c r="Q1991" s="15">
        <f t="shared" si="93"/>
        <v>0</v>
      </c>
      <c r="R1991" s="15">
        <f t="shared" si="94"/>
        <v>0</v>
      </c>
      <c r="X1991" s="7"/>
    </row>
    <row r="1992" spans="1:24" ht="13.8" x14ac:dyDescent="0.3">
      <c r="A1992" s="46">
        <v>53832</v>
      </c>
      <c r="B1992" s="47" t="s">
        <v>24</v>
      </c>
      <c r="C1992" s="47" t="s">
        <v>41</v>
      </c>
      <c r="D1992" s="47" t="s">
        <v>517</v>
      </c>
      <c r="E1992" s="47" t="s">
        <v>22</v>
      </c>
      <c r="F1992" s="47" t="s">
        <v>59</v>
      </c>
      <c r="G1992" s="47" t="s">
        <v>60</v>
      </c>
      <c r="H1992" s="46">
        <v>53832</v>
      </c>
      <c r="I1992" s="48">
        <v>34881</v>
      </c>
      <c r="J1992" s="47" t="s">
        <v>638</v>
      </c>
      <c r="K1992" s="46">
        <v>0</v>
      </c>
      <c r="L1992" s="50">
        <v>0</v>
      </c>
      <c r="M1992" s="50">
        <v>0</v>
      </c>
      <c r="N1992" s="50">
        <v>0</v>
      </c>
      <c r="O1992" s="14">
        <v>2.1000000000000001E-2</v>
      </c>
      <c r="P1992" s="55">
        <f t="shared" si="95"/>
        <v>0</v>
      </c>
      <c r="Q1992" s="15">
        <f t="shared" si="93"/>
        <v>0</v>
      </c>
      <c r="R1992" s="15">
        <f t="shared" si="94"/>
        <v>0</v>
      </c>
      <c r="X1992" s="7"/>
    </row>
    <row r="1993" spans="1:24" ht="13.8" x14ac:dyDescent="0.3">
      <c r="A1993" s="46">
        <v>53833</v>
      </c>
      <c r="B1993" s="47" t="s">
        <v>24</v>
      </c>
      <c r="C1993" s="47" t="s">
        <v>41</v>
      </c>
      <c r="D1993" s="47" t="s">
        <v>517</v>
      </c>
      <c r="E1993" s="47" t="s">
        <v>22</v>
      </c>
      <c r="F1993" s="47" t="s">
        <v>59</v>
      </c>
      <c r="G1993" s="47" t="s">
        <v>60</v>
      </c>
      <c r="H1993" s="46">
        <v>53833</v>
      </c>
      <c r="I1993" s="48">
        <v>36708</v>
      </c>
      <c r="J1993" s="47" t="s">
        <v>638</v>
      </c>
      <c r="K1993" s="46">
        <v>0</v>
      </c>
      <c r="L1993" s="50">
        <v>0</v>
      </c>
      <c r="M1993" s="50">
        <v>0</v>
      </c>
      <c r="N1993" s="50">
        <v>0</v>
      </c>
      <c r="O1993" s="14">
        <v>2.1000000000000001E-2</v>
      </c>
      <c r="P1993" s="55">
        <f t="shared" si="95"/>
        <v>0</v>
      </c>
      <c r="Q1993" s="15">
        <f t="shared" si="93"/>
        <v>0</v>
      </c>
      <c r="R1993" s="15">
        <f t="shared" si="94"/>
        <v>0</v>
      </c>
      <c r="X1993" s="7"/>
    </row>
    <row r="1994" spans="1:24" ht="13.8" x14ac:dyDescent="0.3">
      <c r="A1994" s="46">
        <v>53975</v>
      </c>
      <c r="B1994" s="47" t="s">
        <v>24</v>
      </c>
      <c r="C1994" s="47" t="s">
        <v>41</v>
      </c>
      <c r="D1994" s="47" t="s">
        <v>579</v>
      </c>
      <c r="E1994" s="47" t="s">
        <v>327</v>
      </c>
      <c r="F1994" s="47" t="s">
        <v>59</v>
      </c>
      <c r="G1994" s="47" t="s">
        <v>60</v>
      </c>
      <c r="H1994" s="46">
        <v>53975</v>
      </c>
      <c r="I1994" s="48">
        <v>25750</v>
      </c>
      <c r="J1994" s="47" t="s">
        <v>638</v>
      </c>
      <c r="K1994" s="46">
        <v>0</v>
      </c>
      <c r="L1994" s="50">
        <v>61931.81</v>
      </c>
      <c r="M1994" s="50">
        <v>61931.81</v>
      </c>
      <c r="N1994" s="50">
        <v>0</v>
      </c>
      <c r="O1994" s="14">
        <v>2.1000000000000001E-2</v>
      </c>
      <c r="P1994" s="55">
        <f t="shared" si="95"/>
        <v>1625.7100124999999</v>
      </c>
      <c r="Q1994" s="15">
        <f t="shared" si="93"/>
        <v>63557.520012499997</v>
      </c>
      <c r="R1994" s="15">
        <f t="shared" si="94"/>
        <v>-1625.7100124999997</v>
      </c>
      <c r="X1994" s="7"/>
    </row>
    <row r="1995" spans="1:24" ht="13.8" x14ac:dyDescent="0.3">
      <c r="A1995" s="46">
        <v>53976</v>
      </c>
      <c r="B1995" s="47" t="s">
        <v>24</v>
      </c>
      <c r="C1995" s="47" t="s">
        <v>41</v>
      </c>
      <c r="D1995" s="47" t="s">
        <v>579</v>
      </c>
      <c r="E1995" s="47" t="s">
        <v>327</v>
      </c>
      <c r="F1995" s="47" t="s">
        <v>59</v>
      </c>
      <c r="G1995" s="47" t="s">
        <v>60</v>
      </c>
      <c r="H1995" s="46">
        <v>53976</v>
      </c>
      <c r="I1995" s="48">
        <v>26481</v>
      </c>
      <c r="J1995" s="47" t="s">
        <v>638</v>
      </c>
      <c r="K1995" s="46">
        <v>0</v>
      </c>
      <c r="L1995" s="50">
        <v>70688.039999999994</v>
      </c>
      <c r="M1995" s="50">
        <v>70688.039999999994</v>
      </c>
      <c r="N1995" s="50">
        <v>0</v>
      </c>
      <c r="O1995" s="14">
        <v>2.1000000000000001E-2</v>
      </c>
      <c r="P1995" s="55">
        <f t="shared" si="95"/>
        <v>1855.5610499999998</v>
      </c>
      <c r="Q1995" s="15">
        <f t="shared" si="93"/>
        <v>72543.601049999997</v>
      </c>
      <c r="R1995" s="15">
        <f t="shared" si="94"/>
        <v>-1855.5610500000039</v>
      </c>
      <c r="X1995" s="7"/>
    </row>
    <row r="1996" spans="1:24" ht="13.8" x14ac:dyDescent="0.3">
      <c r="A1996" s="46">
        <v>54038</v>
      </c>
      <c r="B1996" s="47" t="s">
        <v>24</v>
      </c>
      <c r="C1996" s="47" t="s">
        <v>41</v>
      </c>
      <c r="D1996" s="47" t="s">
        <v>581</v>
      </c>
      <c r="E1996" s="47" t="s">
        <v>330</v>
      </c>
      <c r="F1996" s="47" t="s">
        <v>59</v>
      </c>
      <c r="G1996" s="47" t="s">
        <v>60</v>
      </c>
      <c r="H1996" s="46">
        <v>54038</v>
      </c>
      <c r="I1996" s="48">
        <v>25750</v>
      </c>
      <c r="J1996" s="47" t="s">
        <v>638</v>
      </c>
      <c r="K1996" s="46">
        <v>0</v>
      </c>
      <c r="L1996" s="50">
        <v>41329.17</v>
      </c>
      <c r="M1996" s="50">
        <v>41329.17</v>
      </c>
      <c r="N1996" s="50">
        <v>0</v>
      </c>
      <c r="O1996" s="14">
        <v>2.1000000000000001E-2</v>
      </c>
      <c r="P1996" s="55">
        <f t="shared" si="95"/>
        <v>1084.8907125000001</v>
      </c>
      <c r="Q1996" s="15">
        <f t="shared" si="93"/>
        <v>42414.060712499995</v>
      </c>
      <c r="R1996" s="15">
        <f t="shared" si="94"/>
        <v>-1084.8907124999969</v>
      </c>
      <c r="X1996" s="7"/>
    </row>
    <row r="1997" spans="1:24" ht="13.8" x14ac:dyDescent="0.3">
      <c r="A1997" s="46">
        <v>54039</v>
      </c>
      <c r="B1997" s="47" t="s">
        <v>24</v>
      </c>
      <c r="C1997" s="47" t="s">
        <v>41</v>
      </c>
      <c r="D1997" s="47" t="s">
        <v>581</v>
      </c>
      <c r="E1997" s="47" t="s">
        <v>330</v>
      </c>
      <c r="F1997" s="47" t="s">
        <v>59</v>
      </c>
      <c r="G1997" s="47" t="s">
        <v>60</v>
      </c>
      <c r="H1997" s="46">
        <v>54039</v>
      </c>
      <c r="I1997" s="48">
        <v>26481</v>
      </c>
      <c r="J1997" s="47" t="s">
        <v>638</v>
      </c>
      <c r="K1997" s="46">
        <v>0</v>
      </c>
      <c r="L1997" s="50">
        <v>44019.49</v>
      </c>
      <c r="M1997" s="50">
        <v>44019.49</v>
      </c>
      <c r="N1997" s="50">
        <v>0</v>
      </c>
      <c r="O1997" s="14">
        <v>2.1000000000000001E-2</v>
      </c>
      <c r="P1997" s="55">
        <f t="shared" si="95"/>
        <v>1155.5116125</v>
      </c>
      <c r="Q1997" s="15">
        <f t="shared" si="93"/>
        <v>45175.001612499997</v>
      </c>
      <c r="R1997" s="15">
        <f t="shared" si="94"/>
        <v>-1155.5116124999986</v>
      </c>
      <c r="X1997" s="7"/>
    </row>
    <row r="1998" spans="1:24" ht="13.8" x14ac:dyDescent="0.3">
      <c r="A1998" s="46">
        <v>54040</v>
      </c>
      <c r="B1998" s="47" t="s">
        <v>24</v>
      </c>
      <c r="C1998" s="47" t="s">
        <v>41</v>
      </c>
      <c r="D1998" s="47" t="s">
        <v>581</v>
      </c>
      <c r="E1998" s="47" t="s">
        <v>330</v>
      </c>
      <c r="F1998" s="47" t="s">
        <v>59</v>
      </c>
      <c r="G1998" s="47" t="s">
        <v>60</v>
      </c>
      <c r="H1998" s="46">
        <v>54040</v>
      </c>
      <c r="I1998" s="48">
        <v>33420</v>
      </c>
      <c r="J1998" s="47" t="s">
        <v>638</v>
      </c>
      <c r="K1998" s="46">
        <v>1</v>
      </c>
      <c r="L1998" s="50">
        <v>9823.9500000000007</v>
      </c>
      <c r="M1998" s="50">
        <v>7367.22</v>
      </c>
      <c r="N1998" s="50">
        <v>2456.73</v>
      </c>
      <c r="O1998" s="14">
        <v>2.1000000000000001E-2</v>
      </c>
      <c r="P1998" s="55">
        <f t="shared" si="95"/>
        <v>257.87868750000001</v>
      </c>
      <c r="Q1998" s="15">
        <f t="shared" si="93"/>
        <v>7625.0986874999999</v>
      </c>
      <c r="R1998" s="15">
        <f t="shared" si="94"/>
        <v>2198.8513125000009</v>
      </c>
      <c r="X1998" s="7"/>
    </row>
    <row r="1999" spans="1:24" ht="13.8" x14ac:dyDescent="0.3">
      <c r="A1999" s="46">
        <v>54024</v>
      </c>
      <c r="B1999" s="47" t="s">
        <v>24</v>
      </c>
      <c r="C1999" s="47" t="s">
        <v>41</v>
      </c>
      <c r="D1999" s="47" t="s">
        <v>581</v>
      </c>
      <c r="E1999" s="47" t="s">
        <v>329</v>
      </c>
      <c r="F1999" s="47" t="s">
        <v>59</v>
      </c>
      <c r="G1999" s="47" t="s">
        <v>60</v>
      </c>
      <c r="H1999" s="46">
        <v>54024</v>
      </c>
      <c r="I1999" s="48">
        <v>25750</v>
      </c>
      <c r="J1999" s="47" t="s">
        <v>638</v>
      </c>
      <c r="K1999" s="46">
        <v>0</v>
      </c>
      <c r="L1999" s="50">
        <v>12345.07</v>
      </c>
      <c r="M1999" s="50">
        <v>12345.07</v>
      </c>
      <c r="N1999" s="50">
        <v>0</v>
      </c>
      <c r="O1999" s="14">
        <v>2.1000000000000001E-2</v>
      </c>
      <c r="P1999" s="55">
        <f t="shared" si="95"/>
        <v>324.0580875</v>
      </c>
      <c r="Q1999" s="15">
        <f t="shared" si="93"/>
        <v>12669.128087499999</v>
      </c>
      <c r="R1999" s="15">
        <f t="shared" si="94"/>
        <v>-324.0580874999996</v>
      </c>
      <c r="X1999" s="7"/>
    </row>
    <row r="2000" spans="1:24" ht="13.8" x14ac:dyDescent="0.3">
      <c r="A2000" s="46">
        <v>54025</v>
      </c>
      <c r="B2000" s="47" t="s">
        <v>24</v>
      </c>
      <c r="C2000" s="47" t="s">
        <v>41</v>
      </c>
      <c r="D2000" s="47" t="s">
        <v>581</v>
      </c>
      <c r="E2000" s="47" t="s">
        <v>329</v>
      </c>
      <c r="F2000" s="47" t="s">
        <v>59</v>
      </c>
      <c r="G2000" s="47" t="s">
        <v>60</v>
      </c>
      <c r="H2000" s="46">
        <v>54025</v>
      </c>
      <c r="I2000" s="48">
        <v>26481</v>
      </c>
      <c r="J2000" s="47" t="s">
        <v>638</v>
      </c>
      <c r="K2000" s="46">
        <v>0</v>
      </c>
      <c r="L2000" s="50">
        <v>14090.48</v>
      </c>
      <c r="M2000" s="50">
        <v>14090.48</v>
      </c>
      <c r="N2000" s="50">
        <v>0</v>
      </c>
      <c r="O2000" s="14">
        <v>2.1000000000000001E-2</v>
      </c>
      <c r="P2000" s="55">
        <f t="shared" si="95"/>
        <v>369.87509999999997</v>
      </c>
      <c r="Q2000" s="15">
        <f t="shared" si="93"/>
        <v>14460.355099999999</v>
      </c>
      <c r="R2000" s="15">
        <f t="shared" si="94"/>
        <v>-369.87509999999929</v>
      </c>
      <c r="X2000" s="7"/>
    </row>
    <row r="2001" spans="1:24" ht="13.8" x14ac:dyDescent="0.3">
      <c r="A2001" s="46">
        <v>54078</v>
      </c>
      <c r="B2001" s="47" t="s">
        <v>24</v>
      </c>
      <c r="C2001" s="47" t="s">
        <v>41</v>
      </c>
      <c r="D2001" s="47" t="s">
        <v>592</v>
      </c>
      <c r="E2001" s="47" t="s">
        <v>331</v>
      </c>
      <c r="F2001" s="47" t="s">
        <v>59</v>
      </c>
      <c r="G2001" s="47" t="s">
        <v>60</v>
      </c>
      <c r="H2001" s="46">
        <v>54078</v>
      </c>
      <c r="I2001" s="48">
        <v>26846</v>
      </c>
      <c r="J2001" s="47" t="s">
        <v>638</v>
      </c>
      <c r="K2001" s="46">
        <v>0</v>
      </c>
      <c r="L2001" s="50">
        <v>3580.16</v>
      </c>
      <c r="M2001" s="50">
        <v>3580.16</v>
      </c>
      <c r="N2001" s="50">
        <v>0</v>
      </c>
      <c r="O2001" s="14">
        <v>2.1000000000000001E-2</v>
      </c>
      <c r="P2001" s="55">
        <f t="shared" si="95"/>
        <v>93.979199999999992</v>
      </c>
      <c r="Q2001" s="15">
        <f t="shared" si="93"/>
        <v>3674.1391999999996</v>
      </c>
      <c r="R2001" s="15">
        <f t="shared" si="94"/>
        <v>-93.979199999999764</v>
      </c>
      <c r="X2001" s="7"/>
    </row>
    <row r="2002" spans="1:24" ht="13.8" x14ac:dyDescent="0.3">
      <c r="A2002" s="46">
        <v>54121</v>
      </c>
      <c r="B2002" s="47" t="s">
        <v>24</v>
      </c>
      <c r="C2002" s="47" t="s">
        <v>41</v>
      </c>
      <c r="D2002" s="47" t="s">
        <v>582</v>
      </c>
      <c r="E2002" s="47" t="s">
        <v>333</v>
      </c>
      <c r="F2002" s="47" t="s">
        <v>59</v>
      </c>
      <c r="G2002" s="47" t="s">
        <v>60</v>
      </c>
      <c r="H2002" s="46">
        <v>54121</v>
      </c>
      <c r="I2002" s="48">
        <v>36708</v>
      </c>
      <c r="J2002" s="47" t="s">
        <v>638</v>
      </c>
      <c r="K2002" s="46">
        <v>0</v>
      </c>
      <c r="L2002" s="50">
        <v>0</v>
      </c>
      <c r="M2002" s="50">
        <v>0</v>
      </c>
      <c r="N2002" s="50">
        <v>0</v>
      </c>
      <c r="O2002" s="14">
        <v>2.1000000000000001E-2</v>
      </c>
      <c r="P2002" s="55">
        <f t="shared" si="95"/>
        <v>0</v>
      </c>
      <c r="Q2002" s="15">
        <f t="shared" si="93"/>
        <v>0</v>
      </c>
      <c r="R2002" s="15">
        <f t="shared" si="94"/>
        <v>0</v>
      </c>
      <c r="X2002" s="7"/>
    </row>
    <row r="2003" spans="1:24" ht="13.8" x14ac:dyDescent="0.3">
      <c r="A2003" s="46">
        <v>15687262</v>
      </c>
      <c r="B2003" s="47" t="s">
        <v>24</v>
      </c>
      <c r="C2003" s="47" t="s">
        <v>41</v>
      </c>
      <c r="D2003" s="47" t="s">
        <v>582</v>
      </c>
      <c r="E2003" s="47" t="s">
        <v>333</v>
      </c>
      <c r="F2003" s="47" t="s">
        <v>59</v>
      </c>
      <c r="G2003" s="47" t="s">
        <v>60</v>
      </c>
      <c r="H2003" s="46">
        <v>15687262</v>
      </c>
      <c r="I2003" s="48">
        <v>37591</v>
      </c>
      <c r="J2003" s="47" t="s">
        <v>638</v>
      </c>
      <c r="K2003" s="46">
        <v>1</v>
      </c>
      <c r="L2003" s="50">
        <v>24480.83</v>
      </c>
      <c r="M2003" s="50">
        <v>10031.09</v>
      </c>
      <c r="N2003" s="50">
        <v>14449.74</v>
      </c>
      <c r="O2003" s="14">
        <v>2.1000000000000001E-2</v>
      </c>
      <c r="P2003" s="55">
        <f t="shared" si="95"/>
        <v>642.62178749999998</v>
      </c>
      <c r="Q2003" s="15">
        <f t="shared" si="93"/>
        <v>10673.7117875</v>
      </c>
      <c r="R2003" s="15">
        <f t="shared" si="94"/>
        <v>13807.118212500001</v>
      </c>
      <c r="X2003" s="7"/>
    </row>
    <row r="2004" spans="1:24" ht="13.8" x14ac:dyDescent="0.3">
      <c r="A2004" s="46">
        <v>15687312</v>
      </c>
      <c r="B2004" s="47" t="s">
        <v>24</v>
      </c>
      <c r="C2004" s="47" t="s">
        <v>41</v>
      </c>
      <c r="D2004" s="47" t="s">
        <v>582</v>
      </c>
      <c r="E2004" s="47" t="s">
        <v>333</v>
      </c>
      <c r="F2004" s="47" t="s">
        <v>59</v>
      </c>
      <c r="G2004" s="47" t="s">
        <v>60</v>
      </c>
      <c r="H2004" s="46">
        <v>15687312</v>
      </c>
      <c r="I2004" s="48">
        <v>37226</v>
      </c>
      <c r="J2004" s="47" t="s">
        <v>638</v>
      </c>
      <c r="K2004" s="46">
        <v>0</v>
      </c>
      <c r="L2004" s="50">
        <v>0</v>
      </c>
      <c r="M2004" s="50">
        <v>0</v>
      </c>
      <c r="N2004" s="50">
        <v>0</v>
      </c>
      <c r="O2004" s="14">
        <v>2.1000000000000001E-2</v>
      </c>
      <c r="P2004" s="55">
        <f t="shared" si="95"/>
        <v>0</v>
      </c>
      <c r="Q2004" s="15">
        <f t="shared" si="93"/>
        <v>0</v>
      </c>
      <c r="R2004" s="15">
        <f t="shared" si="94"/>
        <v>0</v>
      </c>
      <c r="X2004" s="7"/>
    </row>
    <row r="2005" spans="1:24" ht="13.8" x14ac:dyDescent="0.3">
      <c r="A2005" s="46">
        <v>36251916</v>
      </c>
      <c r="B2005" s="47" t="s">
        <v>24</v>
      </c>
      <c r="C2005" s="47" t="s">
        <v>41</v>
      </c>
      <c r="D2005" s="47" t="s">
        <v>582</v>
      </c>
      <c r="E2005" s="47" t="s">
        <v>333</v>
      </c>
      <c r="F2005" s="47" t="s">
        <v>59</v>
      </c>
      <c r="G2005" s="47" t="s">
        <v>60</v>
      </c>
      <c r="H2005" s="46">
        <v>36251916</v>
      </c>
      <c r="I2005" s="48">
        <v>37773</v>
      </c>
      <c r="J2005" s="47" t="s">
        <v>638</v>
      </c>
      <c r="K2005" s="46">
        <v>2</v>
      </c>
      <c r="L2005" s="50">
        <v>48407.13</v>
      </c>
      <c r="M2005" s="50">
        <v>18337.98</v>
      </c>
      <c r="N2005" s="50">
        <v>30069.15</v>
      </c>
      <c r="O2005" s="14">
        <v>2.1000000000000001E-2</v>
      </c>
      <c r="P2005" s="55">
        <f t="shared" si="95"/>
        <v>1270.6871624999999</v>
      </c>
      <c r="Q2005" s="15">
        <f t="shared" si="93"/>
        <v>19608.667162499998</v>
      </c>
      <c r="R2005" s="15">
        <f t="shared" si="94"/>
        <v>28798.462837499999</v>
      </c>
      <c r="X2005" s="7"/>
    </row>
    <row r="2006" spans="1:24" ht="13.8" x14ac:dyDescent="0.3">
      <c r="A2006" s="46">
        <v>41739755</v>
      </c>
      <c r="B2006" s="47" t="s">
        <v>24</v>
      </c>
      <c r="C2006" s="47" t="s">
        <v>41</v>
      </c>
      <c r="D2006" s="47" t="s">
        <v>582</v>
      </c>
      <c r="E2006" s="47" t="s">
        <v>333</v>
      </c>
      <c r="F2006" s="47" t="s">
        <v>59</v>
      </c>
      <c r="G2006" s="47" t="s">
        <v>60</v>
      </c>
      <c r="H2006" s="46">
        <v>41739755</v>
      </c>
      <c r="I2006" s="48">
        <v>34881</v>
      </c>
      <c r="J2006" s="47" t="s">
        <v>638</v>
      </c>
      <c r="K2006" s="46">
        <v>0</v>
      </c>
      <c r="L2006" s="50">
        <v>0</v>
      </c>
      <c r="M2006" s="50">
        <v>0</v>
      </c>
      <c r="N2006" s="50">
        <v>0</v>
      </c>
      <c r="O2006" s="14">
        <v>2.1000000000000001E-2</v>
      </c>
      <c r="P2006" s="55">
        <f t="shared" si="95"/>
        <v>0</v>
      </c>
      <c r="Q2006" s="15">
        <f t="shared" si="93"/>
        <v>0</v>
      </c>
      <c r="R2006" s="15">
        <f t="shared" si="94"/>
        <v>0</v>
      </c>
      <c r="X2006" s="7"/>
    </row>
    <row r="2007" spans="1:24" ht="13.8" x14ac:dyDescent="0.3">
      <c r="A2007" s="46">
        <v>41739758</v>
      </c>
      <c r="B2007" s="47" t="s">
        <v>24</v>
      </c>
      <c r="C2007" s="47" t="s">
        <v>41</v>
      </c>
      <c r="D2007" s="47" t="s">
        <v>582</v>
      </c>
      <c r="E2007" s="47" t="s">
        <v>333</v>
      </c>
      <c r="F2007" s="47" t="s">
        <v>59</v>
      </c>
      <c r="G2007" s="47" t="s">
        <v>60</v>
      </c>
      <c r="H2007" s="46">
        <v>41739758</v>
      </c>
      <c r="I2007" s="48">
        <v>33055</v>
      </c>
      <c r="J2007" s="47" t="s">
        <v>638</v>
      </c>
      <c r="K2007" s="46">
        <v>0</v>
      </c>
      <c r="L2007" s="50">
        <v>0</v>
      </c>
      <c r="M2007" s="50">
        <v>0</v>
      </c>
      <c r="N2007" s="50">
        <v>0</v>
      </c>
      <c r="O2007" s="14">
        <v>2.1000000000000001E-2</v>
      </c>
      <c r="P2007" s="55">
        <f t="shared" si="95"/>
        <v>0</v>
      </c>
      <c r="Q2007" s="15">
        <f t="shared" si="93"/>
        <v>0</v>
      </c>
      <c r="R2007" s="15">
        <f t="shared" si="94"/>
        <v>0</v>
      </c>
      <c r="X2007" s="7"/>
    </row>
    <row r="2008" spans="1:24" ht="13.8" x14ac:dyDescent="0.3">
      <c r="A2008" s="46">
        <v>41739761</v>
      </c>
      <c r="B2008" s="47" t="s">
        <v>24</v>
      </c>
      <c r="C2008" s="47" t="s">
        <v>41</v>
      </c>
      <c r="D2008" s="47" t="s">
        <v>582</v>
      </c>
      <c r="E2008" s="47" t="s">
        <v>333</v>
      </c>
      <c r="F2008" s="47" t="s">
        <v>59</v>
      </c>
      <c r="G2008" s="47" t="s">
        <v>60</v>
      </c>
      <c r="H2008" s="46">
        <v>41739761</v>
      </c>
      <c r="I2008" s="48">
        <v>32325</v>
      </c>
      <c r="J2008" s="47" t="s">
        <v>638</v>
      </c>
      <c r="K2008" s="46">
        <v>0</v>
      </c>
      <c r="L2008" s="50">
        <v>0</v>
      </c>
      <c r="M2008" s="50">
        <v>0</v>
      </c>
      <c r="N2008" s="50">
        <v>0</v>
      </c>
      <c r="O2008" s="14">
        <v>2.1000000000000001E-2</v>
      </c>
      <c r="P2008" s="55">
        <f t="shared" si="95"/>
        <v>0</v>
      </c>
      <c r="Q2008" s="15">
        <f t="shared" si="93"/>
        <v>0</v>
      </c>
      <c r="R2008" s="15">
        <f t="shared" si="94"/>
        <v>0</v>
      </c>
      <c r="X2008" s="7"/>
    </row>
    <row r="2009" spans="1:24" ht="13.8" x14ac:dyDescent="0.3">
      <c r="A2009" s="46">
        <v>41739764</v>
      </c>
      <c r="B2009" s="47" t="s">
        <v>24</v>
      </c>
      <c r="C2009" s="47" t="s">
        <v>41</v>
      </c>
      <c r="D2009" s="47" t="s">
        <v>582</v>
      </c>
      <c r="E2009" s="47" t="s">
        <v>333</v>
      </c>
      <c r="F2009" s="47" t="s">
        <v>59</v>
      </c>
      <c r="G2009" s="47" t="s">
        <v>60</v>
      </c>
      <c r="H2009" s="46">
        <v>41739764</v>
      </c>
      <c r="I2009" s="48">
        <v>31959</v>
      </c>
      <c r="J2009" s="47" t="s">
        <v>638</v>
      </c>
      <c r="K2009" s="46">
        <v>0</v>
      </c>
      <c r="L2009" s="50">
        <v>0</v>
      </c>
      <c r="M2009" s="50">
        <v>0</v>
      </c>
      <c r="N2009" s="50">
        <v>0</v>
      </c>
      <c r="O2009" s="14">
        <v>2.1000000000000001E-2</v>
      </c>
      <c r="P2009" s="55">
        <f t="shared" si="95"/>
        <v>0</v>
      </c>
      <c r="Q2009" s="15">
        <f t="shared" si="93"/>
        <v>0</v>
      </c>
      <c r="R2009" s="15">
        <f t="shared" si="94"/>
        <v>0</v>
      </c>
      <c r="X2009" s="7"/>
    </row>
    <row r="2010" spans="1:24" ht="13.8" x14ac:dyDescent="0.3">
      <c r="A2010" s="46">
        <v>41739767</v>
      </c>
      <c r="B2010" s="47" t="s">
        <v>24</v>
      </c>
      <c r="C2010" s="47" t="s">
        <v>41</v>
      </c>
      <c r="D2010" s="47" t="s">
        <v>582</v>
      </c>
      <c r="E2010" s="47" t="s">
        <v>333</v>
      </c>
      <c r="F2010" s="47" t="s">
        <v>59</v>
      </c>
      <c r="G2010" s="47" t="s">
        <v>60</v>
      </c>
      <c r="H2010" s="46">
        <v>41739767</v>
      </c>
      <c r="I2010" s="48">
        <v>31594</v>
      </c>
      <c r="J2010" s="47" t="s">
        <v>638</v>
      </c>
      <c r="K2010" s="46">
        <v>0</v>
      </c>
      <c r="L2010" s="50">
        <v>0</v>
      </c>
      <c r="M2010" s="50">
        <v>0</v>
      </c>
      <c r="N2010" s="50">
        <v>0</v>
      </c>
      <c r="O2010" s="14">
        <v>2.1000000000000001E-2</v>
      </c>
      <c r="P2010" s="55">
        <f t="shared" si="95"/>
        <v>0</v>
      </c>
      <c r="Q2010" s="15">
        <f t="shared" ref="Q2010:Q2073" si="96">M2010+P2010</f>
        <v>0</v>
      </c>
      <c r="R2010" s="15">
        <f t="shared" ref="R2010:R2073" si="97">L2010-Q2010</f>
        <v>0</v>
      </c>
      <c r="X2010" s="7"/>
    </row>
    <row r="2011" spans="1:24" ht="13.8" x14ac:dyDescent="0.3">
      <c r="A2011" s="46">
        <v>41739770</v>
      </c>
      <c r="B2011" s="47" t="s">
        <v>24</v>
      </c>
      <c r="C2011" s="47" t="s">
        <v>41</v>
      </c>
      <c r="D2011" s="47" t="s">
        <v>582</v>
      </c>
      <c r="E2011" s="47" t="s">
        <v>333</v>
      </c>
      <c r="F2011" s="47" t="s">
        <v>59</v>
      </c>
      <c r="G2011" s="47" t="s">
        <v>60</v>
      </c>
      <c r="H2011" s="46">
        <v>41739770</v>
      </c>
      <c r="I2011" s="48">
        <v>26481</v>
      </c>
      <c r="J2011" s="47" t="s">
        <v>638</v>
      </c>
      <c r="K2011" s="46">
        <v>0</v>
      </c>
      <c r="L2011" s="50">
        <v>0</v>
      </c>
      <c r="M2011" s="50">
        <v>0</v>
      </c>
      <c r="N2011" s="50">
        <v>0</v>
      </c>
      <c r="O2011" s="14">
        <v>2.1000000000000001E-2</v>
      </c>
      <c r="P2011" s="55">
        <f t="shared" si="95"/>
        <v>0</v>
      </c>
      <c r="Q2011" s="15">
        <f t="shared" si="96"/>
        <v>0</v>
      </c>
      <c r="R2011" s="15">
        <f t="shared" si="97"/>
        <v>0</v>
      </c>
      <c r="X2011" s="7"/>
    </row>
    <row r="2012" spans="1:24" ht="13.8" x14ac:dyDescent="0.3">
      <c r="A2012" s="46">
        <v>41739773</v>
      </c>
      <c r="B2012" s="47" t="s">
        <v>24</v>
      </c>
      <c r="C2012" s="47" t="s">
        <v>41</v>
      </c>
      <c r="D2012" s="47" t="s">
        <v>582</v>
      </c>
      <c r="E2012" s="47" t="s">
        <v>333</v>
      </c>
      <c r="F2012" s="47" t="s">
        <v>59</v>
      </c>
      <c r="G2012" s="47" t="s">
        <v>60</v>
      </c>
      <c r="H2012" s="46">
        <v>41739773</v>
      </c>
      <c r="I2012" s="48">
        <v>25750</v>
      </c>
      <c r="J2012" s="47" t="s">
        <v>638</v>
      </c>
      <c r="K2012" s="46">
        <v>0</v>
      </c>
      <c r="L2012" s="50">
        <v>0</v>
      </c>
      <c r="M2012" s="50">
        <v>0</v>
      </c>
      <c r="N2012" s="50">
        <v>0</v>
      </c>
      <c r="O2012" s="14">
        <v>2.1000000000000001E-2</v>
      </c>
      <c r="P2012" s="55">
        <f t="shared" si="95"/>
        <v>0</v>
      </c>
      <c r="Q2012" s="15">
        <f t="shared" si="96"/>
        <v>0</v>
      </c>
      <c r="R2012" s="15">
        <f t="shared" si="97"/>
        <v>0</v>
      </c>
      <c r="X2012" s="7"/>
    </row>
    <row r="2013" spans="1:24" ht="13.8" x14ac:dyDescent="0.3">
      <c r="A2013" s="46">
        <v>44038957</v>
      </c>
      <c r="B2013" s="47" t="s">
        <v>24</v>
      </c>
      <c r="C2013" s="47" t="s">
        <v>41</v>
      </c>
      <c r="D2013" s="47" t="s">
        <v>582</v>
      </c>
      <c r="E2013" s="47" t="s">
        <v>333</v>
      </c>
      <c r="F2013" s="47" t="s">
        <v>59</v>
      </c>
      <c r="G2013" s="47" t="s">
        <v>60</v>
      </c>
      <c r="H2013" s="46">
        <v>44038957</v>
      </c>
      <c r="I2013" s="48">
        <v>37956</v>
      </c>
      <c r="J2013" s="47" t="s">
        <v>638</v>
      </c>
      <c r="K2013" s="46">
        <v>2</v>
      </c>
      <c r="L2013" s="50">
        <v>50023.64</v>
      </c>
      <c r="M2013" s="50">
        <v>18950.36</v>
      </c>
      <c r="N2013" s="50">
        <v>31073.279999999999</v>
      </c>
      <c r="O2013" s="14">
        <v>2.1000000000000001E-2</v>
      </c>
      <c r="P2013" s="55">
        <f t="shared" si="95"/>
        <v>1313.1205500000001</v>
      </c>
      <c r="Q2013" s="15">
        <f t="shared" si="96"/>
        <v>20263.48055</v>
      </c>
      <c r="R2013" s="15">
        <f t="shared" si="97"/>
        <v>29760.159449999999</v>
      </c>
      <c r="X2013" s="7"/>
    </row>
    <row r="2014" spans="1:24" ht="13.8" x14ac:dyDescent="0.3">
      <c r="A2014" s="46">
        <v>49066469</v>
      </c>
      <c r="B2014" s="47" t="s">
        <v>24</v>
      </c>
      <c r="C2014" s="47" t="s">
        <v>41</v>
      </c>
      <c r="D2014" s="47" t="s">
        <v>582</v>
      </c>
      <c r="E2014" s="47" t="s">
        <v>333</v>
      </c>
      <c r="F2014" s="47" t="s">
        <v>59</v>
      </c>
      <c r="G2014" s="47" t="s">
        <v>60</v>
      </c>
      <c r="H2014" s="46">
        <v>49066469</v>
      </c>
      <c r="I2014" s="48">
        <v>38292</v>
      </c>
      <c r="J2014" s="47" t="s">
        <v>638</v>
      </c>
      <c r="K2014" s="46">
        <v>1</v>
      </c>
      <c r="L2014" s="50">
        <v>25880.67</v>
      </c>
      <c r="M2014" s="50">
        <v>9003.9699999999993</v>
      </c>
      <c r="N2014" s="50">
        <v>16876.7</v>
      </c>
      <c r="O2014" s="14">
        <v>2.1000000000000001E-2</v>
      </c>
      <c r="P2014" s="55">
        <f t="shared" si="95"/>
        <v>679.3675874999999</v>
      </c>
      <c r="Q2014" s="15">
        <f t="shared" si="96"/>
        <v>9683.3375874999983</v>
      </c>
      <c r="R2014" s="15">
        <f t="shared" si="97"/>
        <v>16197.3324125</v>
      </c>
      <c r="X2014" s="7"/>
    </row>
    <row r="2015" spans="1:24" ht="13.8" x14ac:dyDescent="0.3">
      <c r="A2015" s="46">
        <v>72109767</v>
      </c>
      <c r="B2015" s="47" t="s">
        <v>24</v>
      </c>
      <c r="C2015" s="47" t="s">
        <v>41</v>
      </c>
      <c r="D2015" s="47" t="s">
        <v>582</v>
      </c>
      <c r="E2015" s="47" t="s">
        <v>333</v>
      </c>
      <c r="F2015" s="47" t="s">
        <v>59</v>
      </c>
      <c r="G2015" s="47" t="s">
        <v>60</v>
      </c>
      <c r="H2015" s="46">
        <v>72109767</v>
      </c>
      <c r="I2015" s="48">
        <v>39022</v>
      </c>
      <c r="J2015" s="47" t="s">
        <v>638</v>
      </c>
      <c r="K2015" s="46">
        <v>1</v>
      </c>
      <c r="L2015" s="50">
        <v>33963.31</v>
      </c>
      <c r="M2015" s="50">
        <v>9715.34</v>
      </c>
      <c r="N2015" s="50">
        <v>24247.97</v>
      </c>
      <c r="O2015" s="14">
        <v>2.1000000000000001E-2</v>
      </c>
      <c r="P2015" s="55">
        <f t="shared" si="95"/>
        <v>891.53688749999992</v>
      </c>
      <c r="Q2015" s="15">
        <f t="shared" si="96"/>
        <v>10606.876887500001</v>
      </c>
      <c r="R2015" s="15">
        <f t="shared" si="97"/>
        <v>23356.433112499995</v>
      </c>
      <c r="X2015" s="7"/>
    </row>
    <row r="2016" spans="1:24" ht="13.8" x14ac:dyDescent="0.3">
      <c r="A2016" s="46">
        <v>54109</v>
      </c>
      <c r="B2016" s="47" t="s">
        <v>24</v>
      </c>
      <c r="C2016" s="47" t="s">
        <v>41</v>
      </c>
      <c r="D2016" s="47" t="s">
        <v>582</v>
      </c>
      <c r="E2016" s="47" t="s">
        <v>332</v>
      </c>
      <c r="F2016" s="47" t="s">
        <v>59</v>
      </c>
      <c r="G2016" s="47" t="s">
        <v>60</v>
      </c>
      <c r="H2016" s="46">
        <v>54109</v>
      </c>
      <c r="I2016" s="48">
        <v>25750</v>
      </c>
      <c r="J2016" s="47" t="s">
        <v>638</v>
      </c>
      <c r="K2016" s="46">
        <v>0</v>
      </c>
      <c r="L2016" s="50">
        <v>0</v>
      </c>
      <c r="M2016" s="50">
        <v>0</v>
      </c>
      <c r="N2016" s="50">
        <v>0</v>
      </c>
      <c r="O2016" s="14">
        <v>2.1000000000000001E-2</v>
      </c>
      <c r="P2016" s="55">
        <f t="shared" si="95"/>
        <v>0</v>
      </c>
      <c r="Q2016" s="15">
        <f t="shared" si="96"/>
        <v>0</v>
      </c>
      <c r="R2016" s="15">
        <f t="shared" si="97"/>
        <v>0</v>
      </c>
      <c r="X2016" s="7"/>
    </row>
    <row r="2017" spans="1:24" ht="13.8" x14ac:dyDescent="0.3">
      <c r="A2017" s="46">
        <v>54110</v>
      </c>
      <c r="B2017" s="47" t="s">
        <v>24</v>
      </c>
      <c r="C2017" s="47" t="s">
        <v>41</v>
      </c>
      <c r="D2017" s="47" t="s">
        <v>582</v>
      </c>
      <c r="E2017" s="47" t="s">
        <v>332</v>
      </c>
      <c r="F2017" s="47" t="s">
        <v>59</v>
      </c>
      <c r="G2017" s="47" t="s">
        <v>60</v>
      </c>
      <c r="H2017" s="46">
        <v>54110</v>
      </c>
      <c r="I2017" s="48">
        <v>26481</v>
      </c>
      <c r="J2017" s="47" t="s">
        <v>638</v>
      </c>
      <c r="K2017" s="46">
        <v>0</v>
      </c>
      <c r="L2017" s="50">
        <v>0</v>
      </c>
      <c r="M2017" s="50">
        <v>0</v>
      </c>
      <c r="N2017" s="50">
        <v>0</v>
      </c>
      <c r="O2017" s="14">
        <v>2.1000000000000001E-2</v>
      </c>
      <c r="P2017" s="55">
        <f t="shared" si="95"/>
        <v>0</v>
      </c>
      <c r="Q2017" s="15">
        <f t="shared" si="96"/>
        <v>0</v>
      </c>
      <c r="R2017" s="15">
        <f t="shared" si="97"/>
        <v>0</v>
      </c>
      <c r="X2017" s="7"/>
    </row>
    <row r="2018" spans="1:24" ht="13.8" x14ac:dyDescent="0.3">
      <c r="A2018" s="46">
        <v>54111</v>
      </c>
      <c r="B2018" s="47" t="s">
        <v>24</v>
      </c>
      <c r="C2018" s="47" t="s">
        <v>41</v>
      </c>
      <c r="D2018" s="47" t="s">
        <v>582</v>
      </c>
      <c r="E2018" s="47" t="s">
        <v>332</v>
      </c>
      <c r="F2018" s="47" t="s">
        <v>59</v>
      </c>
      <c r="G2018" s="47" t="s">
        <v>60</v>
      </c>
      <c r="H2018" s="46">
        <v>54111</v>
      </c>
      <c r="I2018" s="48">
        <v>28672</v>
      </c>
      <c r="J2018" s="47" t="s">
        <v>638</v>
      </c>
      <c r="K2018" s="46">
        <v>0</v>
      </c>
      <c r="L2018" s="50">
        <v>0</v>
      </c>
      <c r="M2018" s="50">
        <v>0</v>
      </c>
      <c r="N2018" s="50">
        <v>0</v>
      </c>
      <c r="O2018" s="14">
        <v>2.1000000000000001E-2</v>
      </c>
      <c r="P2018" s="55">
        <f t="shared" si="95"/>
        <v>0</v>
      </c>
      <c r="Q2018" s="15">
        <f t="shared" si="96"/>
        <v>0</v>
      </c>
      <c r="R2018" s="15">
        <f t="shared" si="97"/>
        <v>0</v>
      </c>
      <c r="X2018" s="7"/>
    </row>
    <row r="2019" spans="1:24" ht="13.8" x14ac:dyDescent="0.3">
      <c r="A2019" s="46">
        <v>54112</v>
      </c>
      <c r="B2019" s="47" t="s">
        <v>24</v>
      </c>
      <c r="C2019" s="47" t="s">
        <v>41</v>
      </c>
      <c r="D2019" s="47" t="s">
        <v>582</v>
      </c>
      <c r="E2019" s="47" t="s">
        <v>332</v>
      </c>
      <c r="F2019" s="47" t="s">
        <v>59</v>
      </c>
      <c r="G2019" s="47" t="s">
        <v>60</v>
      </c>
      <c r="H2019" s="46">
        <v>54112</v>
      </c>
      <c r="I2019" s="48">
        <v>31594</v>
      </c>
      <c r="J2019" s="47" t="s">
        <v>638</v>
      </c>
      <c r="K2019" s="46">
        <v>0</v>
      </c>
      <c r="L2019" s="50">
        <v>0</v>
      </c>
      <c r="M2019" s="50">
        <v>0</v>
      </c>
      <c r="N2019" s="50">
        <v>0</v>
      </c>
      <c r="O2019" s="14">
        <v>2.1000000000000001E-2</v>
      </c>
      <c r="P2019" s="55">
        <f t="shared" si="95"/>
        <v>0</v>
      </c>
      <c r="Q2019" s="15">
        <f t="shared" si="96"/>
        <v>0</v>
      </c>
      <c r="R2019" s="15">
        <f t="shared" si="97"/>
        <v>0</v>
      </c>
      <c r="X2019" s="7"/>
    </row>
    <row r="2020" spans="1:24" ht="13.8" x14ac:dyDescent="0.3">
      <c r="A2020" s="46">
        <v>54113</v>
      </c>
      <c r="B2020" s="47" t="s">
        <v>24</v>
      </c>
      <c r="C2020" s="47" t="s">
        <v>41</v>
      </c>
      <c r="D2020" s="47" t="s">
        <v>582</v>
      </c>
      <c r="E2020" s="47" t="s">
        <v>332</v>
      </c>
      <c r="F2020" s="47" t="s">
        <v>59</v>
      </c>
      <c r="G2020" s="47" t="s">
        <v>60</v>
      </c>
      <c r="H2020" s="46">
        <v>54113</v>
      </c>
      <c r="I2020" s="48">
        <v>31959</v>
      </c>
      <c r="J2020" s="47" t="s">
        <v>638</v>
      </c>
      <c r="K2020" s="46">
        <v>0</v>
      </c>
      <c r="L2020" s="50">
        <v>0</v>
      </c>
      <c r="M2020" s="50">
        <v>0</v>
      </c>
      <c r="N2020" s="50">
        <v>0</v>
      </c>
      <c r="O2020" s="14">
        <v>2.1000000000000001E-2</v>
      </c>
      <c r="P2020" s="55">
        <f t="shared" si="95"/>
        <v>0</v>
      </c>
      <c r="Q2020" s="15">
        <f t="shared" si="96"/>
        <v>0</v>
      </c>
      <c r="R2020" s="15">
        <f t="shared" si="97"/>
        <v>0</v>
      </c>
      <c r="X2020" s="7"/>
    </row>
    <row r="2021" spans="1:24" ht="13.8" x14ac:dyDescent="0.3">
      <c r="A2021" s="46">
        <v>54114</v>
      </c>
      <c r="B2021" s="47" t="s">
        <v>24</v>
      </c>
      <c r="C2021" s="47" t="s">
        <v>41</v>
      </c>
      <c r="D2021" s="47" t="s">
        <v>582</v>
      </c>
      <c r="E2021" s="47" t="s">
        <v>332</v>
      </c>
      <c r="F2021" s="47" t="s">
        <v>59</v>
      </c>
      <c r="G2021" s="47" t="s">
        <v>60</v>
      </c>
      <c r="H2021" s="46">
        <v>54114</v>
      </c>
      <c r="I2021" s="48">
        <v>32325</v>
      </c>
      <c r="J2021" s="47" t="s">
        <v>638</v>
      </c>
      <c r="K2021" s="46">
        <v>0</v>
      </c>
      <c r="L2021" s="50">
        <v>0</v>
      </c>
      <c r="M2021" s="50">
        <v>0</v>
      </c>
      <c r="N2021" s="50">
        <v>0</v>
      </c>
      <c r="O2021" s="14">
        <v>2.1000000000000001E-2</v>
      </c>
      <c r="P2021" s="55">
        <f t="shared" si="95"/>
        <v>0</v>
      </c>
      <c r="Q2021" s="15">
        <f t="shared" si="96"/>
        <v>0</v>
      </c>
      <c r="R2021" s="15">
        <f t="shared" si="97"/>
        <v>0</v>
      </c>
      <c r="X2021" s="7"/>
    </row>
    <row r="2022" spans="1:24" ht="13.8" x14ac:dyDescent="0.3">
      <c r="A2022" s="46">
        <v>54115</v>
      </c>
      <c r="B2022" s="47" t="s">
        <v>24</v>
      </c>
      <c r="C2022" s="47" t="s">
        <v>41</v>
      </c>
      <c r="D2022" s="47" t="s">
        <v>582</v>
      </c>
      <c r="E2022" s="47" t="s">
        <v>332</v>
      </c>
      <c r="F2022" s="47" t="s">
        <v>59</v>
      </c>
      <c r="G2022" s="47" t="s">
        <v>60</v>
      </c>
      <c r="H2022" s="46">
        <v>54115</v>
      </c>
      <c r="I2022" s="48">
        <v>33055</v>
      </c>
      <c r="J2022" s="47" t="s">
        <v>638</v>
      </c>
      <c r="K2022" s="46">
        <v>0</v>
      </c>
      <c r="L2022" s="50">
        <v>0</v>
      </c>
      <c r="M2022" s="50">
        <v>0</v>
      </c>
      <c r="N2022" s="50">
        <v>0</v>
      </c>
      <c r="O2022" s="14">
        <v>2.1000000000000001E-2</v>
      </c>
      <c r="P2022" s="55">
        <f t="shared" si="95"/>
        <v>0</v>
      </c>
      <c r="Q2022" s="15">
        <f t="shared" si="96"/>
        <v>0</v>
      </c>
      <c r="R2022" s="15">
        <f t="shared" si="97"/>
        <v>0</v>
      </c>
      <c r="X2022" s="7"/>
    </row>
    <row r="2023" spans="1:24" ht="13.8" x14ac:dyDescent="0.3">
      <c r="A2023" s="46">
        <v>54116</v>
      </c>
      <c r="B2023" s="47" t="s">
        <v>24</v>
      </c>
      <c r="C2023" s="47" t="s">
        <v>41</v>
      </c>
      <c r="D2023" s="47" t="s">
        <v>582</v>
      </c>
      <c r="E2023" s="47" t="s">
        <v>332</v>
      </c>
      <c r="F2023" s="47" t="s">
        <v>59</v>
      </c>
      <c r="G2023" s="47" t="s">
        <v>60</v>
      </c>
      <c r="H2023" s="46">
        <v>54116</v>
      </c>
      <c r="I2023" s="48">
        <v>34881</v>
      </c>
      <c r="J2023" s="47" t="s">
        <v>638</v>
      </c>
      <c r="K2023" s="46">
        <v>0</v>
      </c>
      <c r="L2023" s="50">
        <v>0</v>
      </c>
      <c r="M2023" s="50">
        <v>0</v>
      </c>
      <c r="N2023" s="50">
        <v>0</v>
      </c>
      <c r="O2023" s="14">
        <v>2.1000000000000001E-2</v>
      </c>
      <c r="P2023" s="55">
        <f t="shared" si="95"/>
        <v>0</v>
      </c>
      <c r="Q2023" s="15">
        <f t="shared" si="96"/>
        <v>0</v>
      </c>
      <c r="R2023" s="15">
        <f t="shared" si="97"/>
        <v>0</v>
      </c>
      <c r="X2023" s="7"/>
    </row>
    <row r="2024" spans="1:24" ht="13.8" x14ac:dyDescent="0.3">
      <c r="A2024" s="46">
        <v>54134</v>
      </c>
      <c r="B2024" s="47" t="s">
        <v>24</v>
      </c>
      <c r="C2024" s="47" t="s">
        <v>41</v>
      </c>
      <c r="D2024" s="47" t="s">
        <v>582</v>
      </c>
      <c r="E2024" s="47" t="s">
        <v>334</v>
      </c>
      <c r="F2024" s="47" t="s">
        <v>59</v>
      </c>
      <c r="G2024" s="47" t="s">
        <v>60</v>
      </c>
      <c r="H2024" s="46">
        <v>54134</v>
      </c>
      <c r="I2024" s="48">
        <v>25750</v>
      </c>
      <c r="J2024" s="47" t="s">
        <v>638</v>
      </c>
      <c r="K2024" s="46">
        <v>0</v>
      </c>
      <c r="L2024" s="50">
        <v>0</v>
      </c>
      <c r="M2024" s="50">
        <v>0</v>
      </c>
      <c r="N2024" s="50">
        <v>0</v>
      </c>
      <c r="O2024" s="14">
        <v>2.1000000000000001E-2</v>
      </c>
      <c r="P2024" s="55">
        <f t="shared" si="95"/>
        <v>0</v>
      </c>
      <c r="Q2024" s="15">
        <f t="shared" si="96"/>
        <v>0</v>
      </c>
      <c r="R2024" s="15">
        <f t="shared" si="97"/>
        <v>0</v>
      </c>
      <c r="X2024" s="7"/>
    </row>
    <row r="2025" spans="1:24" ht="13.8" x14ac:dyDescent="0.3">
      <c r="A2025" s="46">
        <v>54135</v>
      </c>
      <c r="B2025" s="47" t="s">
        <v>24</v>
      </c>
      <c r="C2025" s="47" t="s">
        <v>41</v>
      </c>
      <c r="D2025" s="47" t="s">
        <v>582</v>
      </c>
      <c r="E2025" s="47" t="s">
        <v>334</v>
      </c>
      <c r="F2025" s="47" t="s">
        <v>59</v>
      </c>
      <c r="G2025" s="47" t="s">
        <v>60</v>
      </c>
      <c r="H2025" s="46">
        <v>54135</v>
      </c>
      <c r="I2025" s="48">
        <v>26481</v>
      </c>
      <c r="J2025" s="47" t="s">
        <v>638</v>
      </c>
      <c r="K2025" s="46">
        <v>0</v>
      </c>
      <c r="L2025" s="50">
        <v>0</v>
      </c>
      <c r="M2025" s="50">
        <v>0</v>
      </c>
      <c r="N2025" s="50">
        <v>0</v>
      </c>
      <c r="O2025" s="14">
        <v>2.1000000000000001E-2</v>
      </c>
      <c r="P2025" s="55">
        <f t="shared" si="95"/>
        <v>0</v>
      </c>
      <c r="Q2025" s="15">
        <f t="shared" si="96"/>
        <v>0</v>
      </c>
      <c r="R2025" s="15">
        <f t="shared" si="97"/>
        <v>0</v>
      </c>
      <c r="X2025" s="7"/>
    </row>
    <row r="2026" spans="1:24" ht="13.8" x14ac:dyDescent="0.3">
      <c r="A2026" s="46">
        <v>54136</v>
      </c>
      <c r="B2026" s="47" t="s">
        <v>24</v>
      </c>
      <c r="C2026" s="47" t="s">
        <v>41</v>
      </c>
      <c r="D2026" s="47" t="s">
        <v>582</v>
      </c>
      <c r="E2026" s="47" t="s">
        <v>334</v>
      </c>
      <c r="F2026" s="47" t="s">
        <v>59</v>
      </c>
      <c r="G2026" s="47" t="s">
        <v>60</v>
      </c>
      <c r="H2026" s="46">
        <v>54136</v>
      </c>
      <c r="I2026" s="48">
        <v>31594</v>
      </c>
      <c r="J2026" s="47" t="s">
        <v>638</v>
      </c>
      <c r="K2026" s="46">
        <v>0</v>
      </c>
      <c r="L2026" s="50">
        <v>0</v>
      </c>
      <c r="M2026" s="50">
        <v>0</v>
      </c>
      <c r="N2026" s="50">
        <v>0</v>
      </c>
      <c r="O2026" s="14">
        <v>2.1000000000000001E-2</v>
      </c>
      <c r="P2026" s="55">
        <f t="shared" si="95"/>
        <v>0</v>
      </c>
      <c r="Q2026" s="15">
        <f t="shared" si="96"/>
        <v>0</v>
      </c>
      <c r="R2026" s="15">
        <f t="shared" si="97"/>
        <v>0</v>
      </c>
      <c r="X2026" s="7"/>
    </row>
    <row r="2027" spans="1:24" ht="13.8" x14ac:dyDescent="0.3">
      <c r="A2027" s="46">
        <v>54137</v>
      </c>
      <c r="B2027" s="47" t="s">
        <v>24</v>
      </c>
      <c r="C2027" s="47" t="s">
        <v>41</v>
      </c>
      <c r="D2027" s="47" t="s">
        <v>582</v>
      </c>
      <c r="E2027" s="47" t="s">
        <v>334</v>
      </c>
      <c r="F2027" s="47" t="s">
        <v>59</v>
      </c>
      <c r="G2027" s="47" t="s">
        <v>60</v>
      </c>
      <c r="H2027" s="46">
        <v>54137</v>
      </c>
      <c r="I2027" s="48">
        <v>31959</v>
      </c>
      <c r="J2027" s="47" t="s">
        <v>638</v>
      </c>
      <c r="K2027" s="46">
        <v>0</v>
      </c>
      <c r="L2027" s="50">
        <v>0</v>
      </c>
      <c r="M2027" s="50">
        <v>0</v>
      </c>
      <c r="N2027" s="50">
        <v>0</v>
      </c>
      <c r="O2027" s="14">
        <v>2.1000000000000001E-2</v>
      </c>
      <c r="P2027" s="55">
        <f t="shared" si="95"/>
        <v>0</v>
      </c>
      <c r="Q2027" s="15">
        <f t="shared" si="96"/>
        <v>0</v>
      </c>
      <c r="R2027" s="15">
        <f t="shared" si="97"/>
        <v>0</v>
      </c>
      <c r="X2027" s="7"/>
    </row>
    <row r="2028" spans="1:24" ht="13.8" x14ac:dyDescent="0.3">
      <c r="A2028" s="46">
        <v>54138</v>
      </c>
      <c r="B2028" s="47" t="s">
        <v>24</v>
      </c>
      <c r="C2028" s="47" t="s">
        <v>41</v>
      </c>
      <c r="D2028" s="47" t="s">
        <v>582</v>
      </c>
      <c r="E2028" s="47" t="s">
        <v>334</v>
      </c>
      <c r="F2028" s="47" t="s">
        <v>59</v>
      </c>
      <c r="G2028" s="47" t="s">
        <v>60</v>
      </c>
      <c r="H2028" s="46">
        <v>54138</v>
      </c>
      <c r="I2028" s="48">
        <v>32325</v>
      </c>
      <c r="J2028" s="47" t="s">
        <v>638</v>
      </c>
      <c r="K2028" s="46">
        <v>0</v>
      </c>
      <c r="L2028" s="50">
        <v>0</v>
      </c>
      <c r="M2028" s="50">
        <v>0</v>
      </c>
      <c r="N2028" s="50">
        <v>0</v>
      </c>
      <c r="O2028" s="14">
        <v>2.1000000000000001E-2</v>
      </c>
      <c r="P2028" s="55">
        <f t="shared" si="95"/>
        <v>0</v>
      </c>
      <c r="Q2028" s="15">
        <f t="shared" si="96"/>
        <v>0</v>
      </c>
      <c r="R2028" s="15">
        <f t="shared" si="97"/>
        <v>0</v>
      </c>
      <c r="X2028" s="7"/>
    </row>
    <row r="2029" spans="1:24" ht="13.8" x14ac:dyDescent="0.3">
      <c r="A2029" s="46">
        <v>54139</v>
      </c>
      <c r="B2029" s="47" t="s">
        <v>24</v>
      </c>
      <c r="C2029" s="47" t="s">
        <v>41</v>
      </c>
      <c r="D2029" s="47" t="s">
        <v>582</v>
      </c>
      <c r="E2029" s="47" t="s">
        <v>334</v>
      </c>
      <c r="F2029" s="47" t="s">
        <v>59</v>
      </c>
      <c r="G2029" s="47" t="s">
        <v>60</v>
      </c>
      <c r="H2029" s="46">
        <v>54139</v>
      </c>
      <c r="I2029" s="48">
        <v>33055</v>
      </c>
      <c r="J2029" s="47" t="s">
        <v>638</v>
      </c>
      <c r="K2029" s="46">
        <v>0</v>
      </c>
      <c r="L2029" s="50">
        <v>0</v>
      </c>
      <c r="M2029" s="50">
        <v>0</v>
      </c>
      <c r="N2029" s="50">
        <v>0</v>
      </c>
      <c r="O2029" s="14">
        <v>2.1000000000000001E-2</v>
      </c>
      <c r="P2029" s="55">
        <f t="shared" si="95"/>
        <v>0</v>
      </c>
      <c r="Q2029" s="15">
        <f t="shared" si="96"/>
        <v>0</v>
      </c>
      <c r="R2029" s="15">
        <f t="shared" si="97"/>
        <v>0</v>
      </c>
      <c r="X2029" s="7"/>
    </row>
    <row r="2030" spans="1:24" ht="13.8" x14ac:dyDescent="0.3">
      <c r="A2030" s="46">
        <v>54140</v>
      </c>
      <c r="B2030" s="47" t="s">
        <v>24</v>
      </c>
      <c r="C2030" s="47" t="s">
        <v>41</v>
      </c>
      <c r="D2030" s="47" t="s">
        <v>582</v>
      </c>
      <c r="E2030" s="47" t="s">
        <v>334</v>
      </c>
      <c r="F2030" s="47" t="s">
        <v>59</v>
      </c>
      <c r="G2030" s="47" t="s">
        <v>60</v>
      </c>
      <c r="H2030" s="46">
        <v>54140</v>
      </c>
      <c r="I2030" s="48">
        <v>34881</v>
      </c>
      <c r="J2030" s="47" t="s">
        <v>638</v>
      </c>
      <c r="K2030" s="46">
        <v>0</v>
      </c>
      <c r="L2030" s="50">
        <v>0</v>
      </c>
      <c r="M2030" s="50">
        <v>0</v>
      </c>
      <c r="N2030" s="50">
        <v>0</v>
      </c>
      <c r="O2030" s="14">
        <v>2.1000000000000001E-2</v>
      </c>
      <c r="P2030" s="55">
        <f t="shared" si="95"/>
        <v>0</v>
      </c>
      <c r="Q2030" s="15">
        <f t="shared" si="96"/>
        <v>0</v>
      </c>
      <c r="R2030" s="15">
        <f t="shared" si="97"/>
        <v>0</v>
      </c>
      <c r="X2030" s="7"/>
    </row>
    <row r="2031" spans="1:24" ht="13.8" x14ac:dyDescent="0.3">
      <c r="A2031" s="46">
        <v>15687268</v>
      </c>
      <c r="B2031" s="47" t="s">
        <v>24</v>
      </c>
      <c r="C2031" s="47" t="s">
        <v>41</v>
      </c>
      <c r="D2031" s="47" t="s">
        <v>582</v>
      </c>
      <c r="E2031" s="47" t="s">
        <v>334</v>
      </c>
      <c r="F2031" s="47" t="s">
        <v>59</v>
      </c>
      <c r="G2031" s="47" t="s">
        <v>60</v>
      </c>
      <c r="H2031" s="46">
        <v>15687268</v>
      </c>
      <c r="I2031" s="48">
        <v>37591</v>
      </c>
      <c r="J2031" s="47" t="s">
        <v>638</v>
      </c>
      <c r="K2031" s="46">
        <v>1</v>
      </c>
      <c r="L2031" s="50">
        <v>7403.01</v>
      </c>
      <c r="M2031" s="50">
        <v>3033.4</v>
      </c>
      <c r="N2031" s="50">
        <v>4369.6099999999997</v>
      </c>
      <c r="O2031" s="14">
        <v>2.1000000000000001E-2</v>
      </c>
      <c r="P2031" s="55">
        <f t="shared" si="95"/>
        <v>194.32901250000003</v>
      </c>
      <c r="Q2031" s="15">
        <f t="shared" si="96"/>
        <v>3227.7290125</v>
      </c>
      <c r="R2031" s="15">
        <f t="shared" si="97"/>
        <v>4175.2809875000003</v>
      </c>
      <c r="X2031" s="7"/>
    </row>
    <row r="2032" spans="1:24" ht="13.8" x14ac:dyDescent="0.3">
      <c r="A2032" s="46">
        <v>15687318</v>
      </c>
      <c r="B2032" s="47" t="s">
        <v>24</v>
      </c>
      <c r="C2032" s="47" t="s">
        <v>41</v>
      </c>
      <c r="D2032" s="47" t="s">
        <v>582</v>
      </c>
      <c r="E2032" s="47" t="s">
        <v>334</v>
      </c>
      <c r="F2032" s="47" t="s">
        <v>59</v>
      </c>
      <c r="G2032" s="47" t="s">
        <v>60</v>
      </c>
      <c r="H2032" s="46">
        <v>15687318</v>
      </c>
      <c r="I2032" s="48">
        <v>37226</v>
      </c>
      <c r="J2032" s="47" t="s">
        <v>638</v>
      </c>
      <c r="K2032" s="46">
        <v>0</v>
      </c>
      <c r="L2032" s="50">
        <v>0</v>
      </c>
      <c r="M2032" s="50">
        <v>0</v>
      </c>
      <c r="N2032" s="50">
        <v>0</v>
      </c>
      <c r="O2032" s="14">
        <v>2.1000000000000001E-2</v>
      </c>
      <c r="P2032" s="55">
        <f t="shared" si="95"/>
        <v>0</v>
      </c>
      <c r="Q2032" s="15">
        <f t="shared" si="96"/>
        <v>0</v>
      </c>
      <c r="R2032" s="15">
        <f t="shared" si="97"/>
        <v>0</v>
      </c>
      <c r="X2032" s="7"/>
    </row>
    <row r="2033" spans="1:24" ht="13.8" x14ac:dyDescent="0.3">
      <c r="A2033" s="46">
        <v>36251925</v>
      </c>
      <c r="B2033" s="47" t="s">
        <v>24</v>
      </c>
      <c r="C2033" s="47" t="s">
        <v>41</v>
      </c>
      <c r="D2033" s="47" t="s">
        <v>582</v>
      </c>
      <c r="E2033" s="47" t="s">
        <v>334</v>
      </c>
      <c r="F2033" s="47" t="s">
        <v>59</v>
      </c>
      <c r="G2033" s="47" t="s">
        <v>60</v>
      </c>
      <c r="H2033" s="46">
        <v>36251925</v>
      </c>
      <c r="I2033" s="48">
        <v>37773</v>
      </c>
      <c r="J2033" s="47" t="s">
        <v>638</v>
      </c>
      <c r="K2033" s="46">
        <v>2</v>
      </c>
      <c r="L2033" s="50">
        <v>17144.18</v>
      </c>
      <c r="M2033" s="50">
        <v>6494.7</v>
      </c>
      <c r="N2033" s="50">
        <v>10649.48</v>
      </c>
      <c r="O2033" s="14">
        <v>2.1000000000000001E-2</v>
      </c>
      <c r="P2033" s="55">
        <f t="shared" si="95"/>
        <v>450.03472499999998</v>
      </c>
      <c r="Q2033" s="15">
        <f t="shared" si="96"/>
        <v>6944.7347250000003</v>
      </c>
      <c r="R2033" s="15">
        <f t="shared" si="97"/>
        <v>10199.445275</v>
      </c>
      <c r="X2033" s="7"/>
    </row>
    <row r="2034" spans="1:24" ht="13.8" x14ac:dyDescent="0.3">
      <c r="A2034" s="46">
        <v>44038969</v>
      </c>
      <c r="B2034" s="47" t="s">
        <v>24</v>
      </c>
      <c r="C2034" s="47" t="s">
        <v>41</v>
      </c>
      <c r="D2034" s="47" t="s">
        <v>582</v>
      </c>
      <c r="E2034" s="47" t="s">
        <v>334</v>
      </c>
      <c r="F2034" s="47" t="s">
        <v>59</v>
      </c>
      <c r="G2034" s="47" t="s">
        <v>60</v>
      </c>
      <c r="H2034" s="46">
        <v>44038969</v>
      </c>
      <c r="I2034" s="48">
        <v>37956</v>
      </c>
      <c r="J2034" s="47" t="s">
        <v>638</v>
      </c>
      <c r="K2034" s="46">
        <v>2</v>
      </c>
      <c r="L2034" s="50">
        <v>17716.72</v>
      </c>
      <c r="M2034" s="50">
        <v>6711.59</v>
      </c>
      <c r="N2034" s="50">
        <v>11005.13</v>
      </c>
      <c r="O2034" s="14">
        <v>2.1000000000000001E-2</v>
      </c>
      <c r="P2034" s="55">
        <f t="shared" si="95"/>
        <v>465.06390000000005</v>
      </c>
      <c r="Q2034" s="15">
        <f t="shared" si="96"/>
        <v>7176.6539000000002</v>
      </c>
      <c r="R2034" s="15">
        <f t="shared" si="97"/>
        <v>10540.0661</v>
      </c>
      <c r="X2034" s="7"/>
    </row>
    <row r="2035" spans="1:24" ht="13.8" x14ac:dyDescent="0.3">
      <c r="A2035" s="46">
        <v>49066482</v>
      </c>
      <c r="B2035" s="47" t="s">
        <v>24</v>
      </c>
      <c r="C2035" s="47" t="s">
        <v>41</v>
      </c>
      <c r="D2035" s="47" t="s">
        <v>582</v>
      </c>
      <c r="E2035" s="47" t="s">
        <v>334</v>
      </c>
      <c r="F2035" s="47" t="s">
        <v>59</v>
      </c>
      <c r="G2035" s="47" t="s">
        <v>60</v>
      </c>
      <c r="H2035" s="46">
        <v>49066482</v>
      </c>
      <c r="I2035" s="48">
        <v>38292</v>
      </c>
      <c r="J2035" s="47" t="s">
        <v>638</v>
      </c>
      <c r="K2035" s="46">
        <v>1</v>
      </c>
      <c r="L2035" s="50">
        <v>10352.27</v>
      </c>
      <c r="M2035" s="50">
        <v>3601.59</v>
      </c>
      <c r="N2035" s="50">
        <v>6750.68</v>
      </c>
      <c r="O2035" s="14">
        <v>2.1000000000000001E-2</v>
      </c>
      <c r="P2035" s="55">
        <f t="shared" si="95"/>
        <v>271.74708750000002</v>
      </c>
      <c r="Q2035" s="15">
        <f t="shared" si="96"/>
        <v>3873.3370875000001</v>
      </c>
      <c r="R2035" s="15">
        <f t="shared" si="97"/>
        <v>6478.9329125000004</v>
      </c>
      <c r="X2035" s="7"/>
    </row>
    <row r="2036" spans="1:24" ht="13.8" x14ac:dyDescent="0.3">
      <c r="A2036" s="46">
        <v>72109779</v>
      </c>
      <c r="B2036" s="47" t="s">
        <v>24</v>
      </c>
      <c r="C2036" s="47" t="s">
        <v>41</v>
      </c>
      <c r="D2036" s="47" t="s">
        <v>582</v>
      </c>
      <c r="E2036" s="47" t="s">
        <v>334</v>
      </c>
      <c r="F2036" s="47" t="s">
        <v>59</v>
      </c>
      <c r="G2036" s="47" t="s">
        <v>60</v>
      </c>
      <c r="H2036" s="46">
        <v>72109779</v>
      </c>
      <c r="I2036" s="48">
        <v>39022</v>
      </c>
      <c r="J2036" s="47" t="s">
        <v>638</v>
      </c>
      <c r="K2036" s="46">
        <v>1</v>
      </c>
      <c r="L2036" s="50">
        <v>8490.83</v>
      </c>
      <c r="M2036" s="50">
        <v>2428.83</v>
      </c>
      <c r="N2036" s="50">
        <v>6062</v>
      </c>
      <c r="O2036" s="14">
        <v>2.1000000000000001E-2</v>
      </c>
      <c r="P2036" s="55">
        <f t="shared" si="95"/>
        <v>222.88428750000003</v>
      </c>
      <c r="Q2036" s="15">
        <f t="shared" si="96"/>
        <v>2651.7142875</v>
      </c>
      <c r="R2036" s="15">
        <f t="shared" si="97"/>
        <v>5839.1157125</v>
      </c>
      <c r="X2036" s="7"/>
    </row>
    <row r="2037" spans="1:24" ht="13.8" x14ac:dyDescent="0.3">
      <c r="A2037" s="46">
        <v>54163</v>
      </c>
      <c r="B2037" s="47" t="s">
        <v>24</v>
      </c>
      <c r="C2037" s="47" t="s">
        <v>41</v>
      </c>
      <c r="D2037" s="47" t="s">
        <v>583</v>
      </c>
      <c r="E2037" s="47" t="s">
        <v>335</v>
      </c>
      <c r="F2037" s="47" t="s">
        <v>59</v>
      </c>
      <c r="G2037" s="47" t="s">
        <v>60</v>
      </c>
      <c r="H2037" s="46">
        <v>54163</v>
      </c>
      <c r="I2037" s="48">
        <v>25750</v>
      </c>
      <c r="J2037" s="47" t="s">
        <v>638</v>
      </c>
      <c r="K2037" s="46">
        <v>0</v>
      </c>
      <c r="L2037" s="50">
        <v>14450.76</v>
      </c>
      <c r="M2037" s="50">
        <v>14450.76</v>
      </c>
      <c r="N2037" s="50">
        <v>0</v>
      </c>
      <c r="O2037" s="14">
        <v>2.1000000000000001E-2</v>
      </c>
      <c r="P2037" s="55">
        <f t="shared" si="95"/>
        <v>379.33244999999999</v>
      </c>
      <c r="Q2037" s="15">
        <f t="shared" si="96"/>
        <v>14830.09245</v>
      </c>
      <c r="R2037" s="15">
        <f t="shared" si="97"/>
        <v>-379.33244999999988</v>
      </c>
      <c r="X2037" s="7"/>
    </row>
    <row r="2038" spans="1:24" ht="13.8" x14ac:dyDescent="0.3">
      <c r="A2038" s="46">
        <v>54164</v>
      </c>
      <c r="B2038" s="47" t="s">
        <v>24</v>
      </c>
      <c r="C2038" s="47" t="s">
        <v>41</v>
      </c>
      <c r="D2038" s="47" t="s">
        <v>583</v>
      </c>
      <c r="E2038" s="47" t="s">
        <v>335</v>
      </c>
      <c r="F2038" s="47" t="s">
        <v>59</v>
      </c>
      <c r="G2038" s="47" t="s">
        <v>60</v>
      </c>
      <c r="H2038" s="46">
        <v>54164</v>
      </c>
      <c r="I2038" s="48">
        <v>26481</v>
      </c>
      <c r="J2038" s="47" t="s">
        <v>638</v>
      </c>
      <c r="K2038" s="46">
        <v>0</v>
      </c>
      <c r="L2038" s="50">
        <v>16493.88</v>
      </c>
      <c r="M2038" s="50">
        <v>16493.88</v>
      </c>
      <c r="N2038" s="50">
        <v>0</v>
      </c>
      <c r="O2038" s="14">
        <v>2.1000000000000001E-2</v>
      </c>
      <c r="P2038" s="55">
        <f t="shared" si="95"/>
        <v>432.96435000000008</v>
      </c>
      <c r="Q2038" s="15">
        <f t="shared" si="96"/>
        <v>16926.844349999999</v>
      </c>
      <c r="R2038" s="15">
        <f t="shared" si="97"/>
        <v>-432.96434999999838</v>
      </c>
      <c r="X2038" s="7"/>
    </row>
    <row r="2039" spans="1:24" ht="13.8" x14ac:dyDescent="0.3">
      <c r="A2039" s="46">
        <v>54186</v>
      </c>
      <c r="B2039" s="47" t="s">
        <v>24</v>
      </c>
      <c r="C2039" s="47" t="s">
        <v>41</v>
      </c>
      <c r="D2039" s="47" t="s">
        <v>584</v>
      </c>
      <c r="E2039" s="47" t="s">
        <v>336</v>
      </c>
      <c r="F2039" s="47" t="s">
        <v>59</v>
      </c>
      <c r="G2039" s="47" t="s">
        <v>60</v>
      </c>
      <c r="H2039" s="46">
        <v>54186</v>
      </c>
      <c r="I2039" s="48">
        <v>25750</v>
      </c>
      <c r="J2039" s="47" t="s">
        <v>638</v>
      </c>
      <c r="K2039" s="46">
        <v>0</v>
      </c>
      <c r="L2039" s="50">
        <v>243701.69</v>
      </c>
      <c r="M2039" s="50">
        <v>243701.69</v>
      </c>
      <c r="N2039" s="50">
        <v>0</v>
      </c>
      <c r="O2039" s="14">
        <v>2.1000000000000001E-2</v>
      </c>
      <c r="P2039" s="55">
        <f t="shared" si="95"/>
        <v>6397.1693624999998</v>
      </c>
      <c r="Q2039" s="15">
        <f t="shared" si="96"/>
        <v>250098.85936249999</v>
      </c>
      <c r="R2039" s="15">
        <f t="shared" si="97"/>
        <v>-6397.1693624999898</v>
      </c>
      <c r="X2039" s="7"/>
    </row>
    <row r="2040" spans="1:24" ht="13.8" x14ac:dyDescent="0.3">
      <c r="A2040" s="46">
        <v>54187</v>
      </c>
      <c r="B2040" s="47" t="s">
        <v>24</v>
      </c>
      <c r="C2040" s="47" t="s">
        <v>41</v>
      </c>
      <c r="D2040" s="47" t="s">
        <v>584</v>
      </c>
      <c r="E2040" s="47" t="s">
        <v>336</v>
      </c>
      <c r="F2040" s="47" t="s">
        <v>59</v>
      </c>
      <c r="G2040" s="47" t="s">
        <v>60</v>
      </c>
      <c r="H2040" s="46">
        <v>54187</v>
      </c>
      <c r="I2040" s="48">
        <v>26481</v>
      </c>
      <c r="J2040" s="47" t="s">
        <v>638</v>
      </c>
      <c r="K2040" s="46">
        <v>0</v>
      </c>
      <c r="L2040" s="50">
        <v>280101.37</v>
      </c>
      <c r="M2040" s="50">
        <v>280101.37</v>
      </c>
      <c r="N2040" s="50">
        <v>0</v>
      </c>
      <c r="O2040" s="14">
        <v>2.1000000000000001E-2</v>
      </c>
      <c r="P2040" s="55">
        <f t="shared" si="95"/>
        <v>7352.6609625000001</v>
      </c>
      <c r="Q2040" s="15">
        <f t="shared" si="96"/>
        <v>287454.03096250002</v>
      </c>
      <c r="R2040" s="15">
        <f t="shared" si="97"/>
        <v>-7352.6609625000274</v>
      </c>
      <c r="X2040" s="7"/>
    </row>
    <row r="2041" spans="1:24" ht="13.8" x14ac:dyDescent="0.3">
      <c r="A2041" s="46">
        <v>54207</v>
      </c>
      <c r="B2041" s="47" t="s">
        <v>24</v>
      </c>
      <c r="C2041" s="47" t="s">
        <v>41</v>
      </c>
      <c r="D2041" s="47" t="s">
        <v>584</v>
      </c>
      <c r="E2041" s="47" t="s">
        <v>337</v>
      </c>
      <c r="F2041" s="47" t="s">
        <v>59</v>
      </c>
      <c r="G2041" s="47" t="s">
        <v>60</v>
      </c>
      <c r="H2041" s="46">
        <v>54207</v>
      </c>
      <c r="I2041" s="48">
        <v>25750</v>
      </c>
      <c r="J2041" s="47" t="s">
        <v>638</v>
      </c>
      <c r="K2041" s="46">
        <v>0</v>
      </c>
      <c r="L2041" s="50">
        <v>81233.89</v>
      </c>
      <c r="M2041" s="50">
        <v>81233.89</v>
      </c>
      <c r="N2041" s="50">
        <v>0</v>
      </c>
      <c r="O2041" s="14">
        <v>2.1000000000000001E-2</v>
      </c>
      <c r="P2041" s="55">
        <f t="shared" si="95"/>
        <v>2132.3896125000001</v>
      </c>
      <c r="Q2041" s="15">
        <f t="shared" si="96"/>
        <v>83366.279612500002</v>
      </c>
      <c r="R2041" s="15">
        <f t="shared" si="97"/>
        <v>-2132.3896125000028</v>
      </c>
      <c r="X2041" s="7"/>
    </row>
    <row r="2042" spans="1:24" ht="13.8" x14ac:dyDescent="0.3">
      <c r="A2042" s="46">
        <v>54208</v>
      </c>
      <c r="B2042" s="47" t="s">
        <v>24</v>
      </c>
      <c r="C2042" s="47" t="s">
        <v>41</v>
      </c>
      <c r="D2042" s="47" t="s">
        <v>584</v>
      </c>
      <c r="E2042" s="47" t="s">
        <v>337</v>
      </c>
      <c r="F2042" s="47" t="s">
        <v>59</v>
      </c>
      <c r="G2042" s="47" t="s">
        <v>60</v>
      </c>
      <c r="H2042" s="46">
        <v>54208</v>
      </c>
      <c r="I2042" s="48">
        <v>26481</v>
      </c>
      <c r="J2042" s="47" t="s">
        <v>638</v>
      </c>
      <c r="K2042" s="46">
        <v>0</v>
      </c>
      <c r="L2042" s="50">
        <v>93367.12</v>
      </c>
      <c r="M2042" s="50">
        <v>93367.12</v>
      </c>
      <c r="N2042" s="50">
        <v>0</v>
      </c>
      <c r="O2042" s="14">
        <v>2.1000000000000001E-2</v>
      </c>
      <c r="P2042" s="55">
        <f t="shared" si="95"/>
        <v>2450.8869</v>
      </c>
      <c r="Q2042" s="15">
        <f t="shared" si="96"/>
        <v>95818.006899999993</v>
      </c>
      <c r="R2042" s="15">
        <f t="shared" si="97"/>
        <v>-2450.8868999999977</v>
      </c>
      <c r="X2042" s="7"/>
    </row>
    <row r="2043" spans="1:24" ht="13.8" x14ac:dyDescent="0.3">
      <c r="A2043" s="46">
        <v>54273</v>
      </c>
      <c r="B2043" s="47" t="s">
        <v>24</v>
      </c>
      <c r="C2043" s="47" t="s">
        <v>41</v>
      </c>
      <c r="D2043" s="47" t="s">
        <v>585</v>
      </c>
      <c r="E2043" s="47" t="s">
        <v>342</v>
      </c>
      <c r="F2043" s="47" t="s">
        <v>59</v>
      </c>
      <c r="G2043" s="47" t="s">
        <v>60</v>
      </c>
      <c r="H2043" s="46">
        <v>54273</v>
      </c>
      <c r="I2043" s="48">
        <v>25750</v>
      </c>
      <c r="J2043" s="47" t="s">
        <v>638</v>
      </c>
      <c r="K2043" s="46">
        <v>0</v>
      </c>
      <c r="L2043" s="50">
        <v>0</v>
      </c>
      <c r="M2043" s="50">
        <v>0</v>
      </c>
      <c r="N2043" s="50">
        <v>0</v>
      </c>
      <c r="O2043" s="14">
        <v>2.1000000000000001E-2</v>
      </c>
      <c r="P2043" s="55">
        <f t="shared" si="95"/>
        <v>0</v>
      </c>
      <c r="Q2043" s="15">
        <f t="shared" si="96"/>
        <v>0</v>
      </c>
      <c r="R2043" s="15">
        <f t="shared" si="97"/>
        <v>0</v>
      </c>
      <c r="X2043" s="7"/>
    </row>
    <row r="2044" spans="1:24" ht="13.8" x14ac:dyDescent="0.3">
      <c r="A2044" s="46">
        <v>54274</v>
      </c>
      <c r="B2044" s="47" t="s">
        <v>24</v>
      </c>
      <c r="C2044" s="47" t="s">
        <v>41</v>
      </c>
      <c r="D2044" s="47" t="s">
        <v>585</v>
      </c>
      <c r="E2044" s="47" t="s">
        <v>342</v>
      </c>
      <c r="F2044" s="47" t="s">
        <v>59</v>
      </c>
      <c r="G2044" s="47" t="s">
        <v>60</v>
      </c>
      <c r="H2044" s="46">
        <v>54274</v>
      </c>
      <c r="I2044" s="48">
        <v>26481</v>
      </c>
      <c r="J2044" s="47" t="s">
        <v>638</v>
      </c>
      <c r="K2044" s="46">
        <v>0</v>
      </c>
      <c r="L2044" s="50">
        <v>25918.95</v>
      </c>
      <c r="M2044" s="50">
        <v>25918.95</v>
      </c>
      <c r="N2044" s="50">
        <v>0</v>
      </c>
      <c r="O2044" s="14">
        <v>2.1000000000000001E-2</v>
      </c>
      <c r="P2044" s="55">
        <f t="shared" si="95"/>
        <v>680.37243749999993</v>
      </c>
      <c r="Q2044" s="15">
        <f t="shared" si="96"/>
        <v>26599.322437499999</v>
      </c>
      <c r="R2044" s="15">
        <f t="shared" si="97"/>
        <v>-680.37243749999834</v>
      </c>
      <c r="X2044" s="7"/>
    </row>
    <row r="2045" spans="1:24" ht="13.8" x14ac:dyDescent="0.3">
      <c r="A2045" s="46">
        <v>36251943</v>
      </c>
      <c r="B2045" s="47" t="s">
        <v>24</v>
      </c>
      <c r="C2045" s="47" t="s">
        <v>41</v>
      </c>
      <c r="D2045" s="47" t="s">
        <v>585</v>
      </c>
      <c r="E2045" s="47" t="s">
        <v>406</v>
      </c>
      <c r="F2045" s="47" t="s">
        <v>59</v>
      </c>
      <c r="G2045" s="47" t="s">
        <v>60</v>
      </c>
      <c r="H2045" s="46">
        <v>36251943</v>
      </c>
      <c r="I2045" s="48">
        <v>37834</v>
      </c>
      <c r="J2045" s="47" t="s">
        <v>638</v>
      </c>
      <c r="K2045" s="46">
        <v>13</v>
      </c>
      <c r="L2045" s="50">
        <v>280511.64</v>
      </c>
      <c r="M2045" s="50">
        <v>106265.66</v>
      </c>
      <c r="N2045" s="50">
        <v>174245.98</v>
      </c>
      <c r="O2045" s="14">
        <v>2.1000000000000001E-2</v>
      </c>
      <c r="P2045" s="55">
        <f t="shared" si="95"/>
        <v>7363.43055</v>
      </c>
      <c r="Q2045" s="15">
        <f t="shared" si="96"/>
        <v>113629.09055000001</v>
      </c>
      <c r="R2045" s="15">
        <f t="shared" si="97"/>
        <v>166882.54944999999</v>
      </c>
      <c r="X2045" s="7"/>
    </row>
    <row r="2046" spans="1:24" ht="13.8" x14ac:dyDescent="0.3">
      <c r="A2046" s="46">
        <v>54322</v>
      </c>
      <c r="B2046" s="47" t="s">
        <v>24</v>
      </c>
      <c r="C2046" s="47" t="s">
        <v>41</v>
      </c>
      <c r="D2046" s="47" t="s">
        <v>586</v>
      </c>
      <c r="E2046" s="47" t="s">
        <v>346</v>
      </c>
      <c r="F2046" s="47" t="s">
        <v>59</v>
      </c>
      <c r="G2046" s="47" t="s">
        <v>60</v>
      </c>
      <c r="H2046" s="46">
        <v>54322</v>
      </c>
      <c r="I2046" s="48">
        <v>25750</v>
      </c>
      <c r="J2046" s="47" t="s">
        <v>638</v>
      </c>
      <c r="K2046" s="46">
        <v>0</v>
      </c>
      <c r="L2046" s="50">
        <v>47481.05</v>
      </c>
      <c r="M2046" s="50">
        <v>47481.05</v>
      </c>
      <c r="N2046" s="50">
        <v>0</v>
      </c>
      <c r="O2046" s="14">
        <v>2.1000000000000001E-2</v>
      </c>
      <c r="P2046" s="55">
        <f t="shared" si="95"/>
        <v>1246.3775625000001</v>
      </c>
      <c r="Q2046" s="15">
        <f t="shared" si="96"/>
        <v>48727.427562500001</v>
      </c>
      <c r="R2046" s="15">
        <f t="shared" si="97"/>
        <v>-1246.377562499998</v>
      </c>
      <c r="X2046" s="7"/>
    </row>
    <row r="2047" spans="1:24" ht="13.8" x14ac:dyDescent="0.3">
      <c r="A2047" s="46">
        <v>54323</v>
      </c>
      <c r="B2047" s="47" t="s">
        <v>24</v>
      </c>
      <c r="C2047" s="47" t="s">
        <v>41</v>
      </c>
      <c r="D2047" s="47" t="s">
        <v>586</v>
      </c>
      <c r="E2047" s="47" t="s">
        <v>346</v>
      </c>
      <c r="F2047" s="47" t="s">
        <v>59</v>
      </c>
      <c r="G2047" s="47" t="s">
        <v>60</v>
      </c>
      <c r="H2047" s="46">
        <v>54323</v>
      </c>
      <c r="I2047" s="48">
        <v>26481</v>
      </c>
      <c r="J2047" s="47" t="s">
        <v>638</v>
      </c>
      <c r="K2047" s="46">
        <v>0</v>
      </c>
      <c r="L2047" s="50">
        <v>54194.17</v>
      </c>
      <c r="M2047" s="50">
        <v>54194.17</v>
      </c>
      <c r="N2047" s="50">
        <v>0</v>
      </c>
      <c r="O2047" s="14">
        <v>2.1000000000000001E-2</v>
      </c>
      <c r="P2047" s="55">
        <f t="shared" si="95"/>
        <v>1422.5969625</v>
      </c>
      <c r="Q2047" s="15">
        <f t="shared" si="96"/>
        <v>55616.766962499998</v>
      </c>
      <c r="R2047" s="15">
        <f t="shared" si="97"/>
        <v>-1422.5969624999998</v>
      </c>
      <c r="X2047" s="7"/>
    </row>
    <row r="2048" spans="1:24" ht="13.8" x14ac:dyDescent="0.3">
      <c r="A2048" s="46">
        <v>54342</v>
      </c>
      <c r="B2048" s="47" t="s">
        <v>24</v>
      </c>
      <c r="C2048" s="47" t="s">
        <v>41</v>
      </c>
      <c r="D2048" s="47" t="s">
        <v>587</v>
      </c>
      <c r="E2048" s="47" t="s">
        <v>348</v>
      </c>
      <c r="F2048" s="47" t="s">
        <v>59</v>
      </c>
      <c r="G2048" s="47" t="s">
        <v>60</v>
      </c>
      <c r="H2048" s="46">
        <v>54342</v>
      </c>
      <c r="I2048" s="48">
        <v>25750</v>
      </c>
      <c r="J2048" s="47" t="s">
        <v>638</v>
      </c>
      <c r="K2048" s="46">
        <v>0</v>
      </c>
      <c r="L2048" s="50">
        <v>398428.02</v>
      </c>
      <c r="M2048" s="50">
        <v>398428.02</v>
      </c>
      <c r="N2048" s="50">
        <v>0</v>
      </c>
      <c r="O2048" s="14">
        <v>2.1000000000000001E-2</v>
      </c>
      <c r="P2048" s="55">
        <f t="shared" si="95"/>
        <v>10458.735525</v>
      </c>
      <c r="Q2048" s="15">
        <f t="shared" si="96"/>
        <v>408886.75552500004</v>
      </c>
      <c r="R2048" s="15">
        <f t="shared" si="97"/>
        <v>-10458.735525000026</v>
      </c>
      <c r="X2048" s="7"/>
    </row>
    <row r="2049" spans="1:24" ht="13.8" x14ac:dyDescent="0.3">
      <c r="A2049" s="46">
        <v>54343</v>
      </c>
      <c r="B2049" s="47" t="s">
        <v>24</v>
      </c>
      <c r="C2049" s="47" t="s">
        <v>41</v>
      </c>
      <c r="D2049" s="47" t="s">
        <v>587</v>
      </c>
      <c r="E2049" s="47" t="s">
        <v>348</v>
      </c>
      <c r="F2049" s="47" t="s">
        <v>59</v>
      </c>
      <c r="G2049" s="47" t="s">
        <v>60</v>
      </c>
      <c r="H2049" s="46">
        <v>54343</v>
      </c>
      <c r="I2049" s="48">
        <v>26481</v>
      </c>
      <c r="J2049" s="47" t="s">
        <v>638</v>
      </c>
      <c r="K2049" s="46">
        <v>0</v>
      </c>
      <c r="L2049" s="50">
        <v>458294.14</v>
      </c>
      <c r="M2049" s="50">
        <v>458294.14</v>
      </c>
      <c r="N2049" s="50">
        <v>0</v>
      </c>
      <c r="O2049" s="14">
        <v>2.1000000000000001E-2</v>
      </c>
      <c r="P2049" s="55">
        <f t="shared" si="95"/>
        <v>12030.221175000001</v>
      </c>
      <c r="Q2049" s="15">
        <f t="shared" si="96"/>
        <v>470324.36117500003</v>
      </c>
      <c r="R2049" s="15">
        <f t="shared" si="97"/>
        <v>-12030.221175000013</v>
      </c>
      <c r="X2049" s="7"/>
    </row>
    <row r="2050" spans="1:24" ht="13.8" x14ac:dyDescent="0.3">
      <c r="A2050" s="46">
        <v>54404</v>
      </c>
      <c r="B2050" s="47" t="s">
        <v>24</v>
      </c>
      <c r="C2050" s="47" t="s">
        <v>41</v>
      </c>
      <c r="D2050" s="47" t="s">
        <v>588</v>
      </c>
      <c r="E2050" s="47" t="s">
        <v>352</v>
      </c>
      <c r="F2050" s="47" t="s">
        <v>59</v>
      </c>
      <c r="G2050" s="47" t="s">
        <v>60</v>
      </c>
      <c r="H2050" s="46">
        <v>54404</v>
      </c>
      <c r="I2050" s="48">
        <v>25750</v>
      </c>
      <c r="J2050" s="47" t="s">
        <v>638</v>
      </c>
      <c r="K2050" s="46">
        <v>0</v>
      </c>
      <c r="L2050" s="50">
        <v>429393.91999999998</v>
      </c>
      <c r="M2050" s="50">
        <v>429393.91999999998</v>
      </c>
      <c r="N2050" s="50">
        <v>0</v>
      </c>
      <c r="O2050" s="14">
        <v>2.1000000000000001E-2</v>
      </c>
      <c r="P2050" s="55">
        <f t="shared" si="95"/>
        <v>11271.590399999999</v>
      </c>
      <c r="Q2050" s="15">
        <f t="shared" si="96"/>
        <v>440665.51039999997</v>
      </c>
      <c r="R2050" s="15">
        <f t="shared" si="97"/>
        <v>-11271.590399999986</v>
      </c>
      <c r="X2050" s="7"/>
    </row>
    <row r="2051" spans="1:24" ht="13.8" x14ac:dyDescent="0.3">
      <c r="A2051" s="46">
        <v>54405</v>
      </c>
      <c r="B2051" s="47" t="s">
        <v>24</v>
      </c>
      <c r="C2051" s="47" t="s">
        <v>41</v>
      </c>
      <c r="D2051" s="47" t="s">
        <v>588</v>
      </c>
      <c r="E2051" s="47" t="s">
        <v>352</v>
      </c>
      <c r="F2051" s="47" t="s">
        <v>59</v>
      </c>
      <c r="G2051" s="47" t="s">
        <v>60</v>
      </c>
      <c r="H2051" s="46">
        <v>54405</v>
      </c>
      <c r="I2051" s="48">
        <v>26481</v>
      </c>
      <c r="J2051" s="47" t="s">
        <v>638</v>
      </c>
      <c r="K2051" s="46">
        <v>0</v>
      </c>
      <c r="L2051" s="50">
        <v>493638.16</v>
      </c>
      <c r="M2051" s="50">
        <v>493638.16</v>
      </c>
      <c r="N2051" s="50">
        <v>0</v>
      </c>
      <c r="O2051" s="14">
        <v>2.1000000000000001E-2</v>
      </c>
      <c r="P2051" s="55">
        <f t="shared" si="95"/>
        <v>12958.001699999999</v>
      </c>
      <c r="Q2051" s="15">
        <f t="shared" si="96"/>
        <v>506596.1617</v>
      </c>
      <c r="R2051" s="15">
        <f t="shared" si="97"/>
        <v>-12958.001700000023</v>
      </c>
      <c r="X2051" s="7"/>
    </row>
    <row r="2052" spans="1:24" ht="13.8" x14ac:dyDescent="0.3">
      <c r="A2052" s="46">
        <v>54452</v>
      </c>
      <c r="B2052" s="47" t="s">
        <v>24</v>
      </c>
      <c r="C2052" s="47" t="s">
        <v>41</v>
      </c>
      <c r="D2052" s="47" t="s">
        <v>589</v>
      </c>
      <c r="E2052" s="47" t="s">
        <v>354</v>
      </c>
      <c r="F2052" s="47" t="s">
        <v>59</v>
      </c>
      <c r="G2052" s="47" t="s">
        <v>60</v>
      </c>
      <c r="H2052" s="46">
        <v>54452</v>
      </c>
      <c r="I2052" s="48">
        <v>25750</v>
      </c>
      <c r="J2052" s="47" t="s">
        <v>638</v>
      </c>
      <c r="K2052" s="46">
        <v>0</v>
      </c>
      <c r="L2052" s="50">
        <v>16515.150000000001</v>
      </c>
      <c r="M2052" s="50">
        <v>16515.150000000001</v>
      </c>
      <c r="N2052" s="50">
        <v>0</v>
      </c>
      <c r="O2052" s="14">
        <v>2.1000000000000001E-2</v>
      </c>
      <c r="P2052" s="55">
        <f t="shared" si="95"/>
        <v>433.52268750000002</v>
      </c>
      <c r="Q2052" s="15">
        <f t="shared" si="96"/>
        <v>16948.672687500002</v>
      </c>
      <c r="R2052" s="15">
        <f t="shared" si="97"/>
        <v>-433.52268750000076</v>
      </c>
      <c r="X2052" s="7"/>
    </row>
    <row r="2053" spans="1:24" ht="13.8" x14ac:dyDescent="0.3">
      <c r="A2053" s="46">
        <v>54453</v>
      </c>
      <c r="B2053" s="47" t="s">
        <v>24</v>
      </c>
      <c r="C2053" s="47" t="s">
        <v>41</v>
      </c>
      <c r="D2053" s="47" t="s">
        <v>589</v>
      </c>
      <c r="E2053" s="47" t="s">
        <v>354</v>
      </c>
      <c r="F2053" s="47" t="s">
        <v>59</v>
      </c>
      <c r="G2053" s="47" t="s">
        <v>60</v>
      </c>
      <c r="H2053" s="46">
        <v>54453</v>
      </c>
      <c r="I2053" s="48">
        <v>26481</v>
      </c>
      <c r="J2053" s="47" t="s">
        <v>638</v>
      </c>
      <c r="K2053" s="46">
        <v>0</v>
      </c>
      <c r="L2053" s="50">
        <v>0</v>
      </c>
      <c r="M2053" s="50">
        <v>0</v>
      </c>
      <c r="N2053" s="50">
        <v>0</v>
      </c>
      <c r="O2053" s="14">
        <v>2.1000000000000001E-2</v>
      </c>
      <c r="P2053" s="55">
        <f t="shared" ref="P2053:P2116" si="98">L2053*(O2053/12)*15</f>
        <v>0</v>
      </c>
      <c r="Q2053" s="15">
        <f t="shared" si="96"/>
        <v>0</v>
      </c>
      <c r="R2053" s="15">
        <f t="shared" si="97"/>
        <v>0</v>
      </c>
      <c r="X2053" s="7"/>
    </row>
    <row r="2054" spans="1:24" ht="13.8" x14ac:dyDescent="0.3">
      <c r="A2054" s="46">
        <v>54454</v>
      </c>
      <c r="B2054" s="47" t="s">
        <v>24</v>
      </c>
      <c r="C2054" s="47" t="s">
        <v>41</v>
      </c>
      <c r="D2054" s="47" t="s">
        <v>589</v>
      </c>
      <c r="E2054" s="47" t="s">
        <v>354</v>
      </c>
      <c r="F2054" s="47" t="s">
        <v>59</v>
      </c>
      <c r="G2054" s="47" t="s">
        <v>60</v>
      </c>
      <c r="H2054" s="46">
        <v>54454</v>
      </c>
      <c r="I2054" s="48">
        <v>29037</v>
      </c>
      <c r="J2054" s="47" t="s">
        <v>638</v>
      </c>
      <c r="K2054" s="46">
        <v>0</v>
      </c>
      <c r="L2054" s="50">
        <v>342688.99</v>
      </c>
      <c r="M2054" s="50">
        <v>342688.99</v>
      </c>
      <c r="N2054" s="50">
        <v>0</v>
      </c>
      <c r="O2054" s="14">
        <v>2.1000000000000001E-2</v>
      </c>
      <c r="P2054" s="55">
        <f t="shared" si="98"/>
        <v>8995.5859874999987</v>
      </c>
      <c r="Q2054" s="15">
        <f t="shared" si="96"/>
        <v>351684.57598749996</v>
      </c>
      <c r="R2054" s="15">
        <f t="shared" si="97"/>
        <v>-8995.5859874999733</v>
      </c>
      <c r="X2054" s="7"/>
    </row>
    <row r="2055" spans="1:24" ht="13.8" x14ac:dyDescent="0.3">
      <c r="A2055" s="46">
        <v>54455</v>
      </c>
      <c r="B2055" s="47" t="s">
        <v>24</v>
      </c>
      <c r="C2055" s="47" t="s">
        <v>41</v>
      </c>
      <c r="D2055" s="47" t="s">
        <v>589</v>
      </c>
      <c r="E2055" s="47" t="s">
        <v>354</v>
      </c>
      <c r="F2055" s="47" t="s">
        <v>59</v>
      </c>
      <c r="G2055" s="47" t="s">
        <v>60</v>
      </c>
      <c r="H2055" s="46">
        <v>54455</v>
      </c>
      <c r="I2055" s="48">
        <v>30864</v>
      </c>
      <c r="J2055" s="47" t="s">
        <v>638</v>
      </c>
      <c r="K2055" s="46">
        <v>0</v>
      </c>
      <c r="L2055" s="50">
        <v>3164.84</v>
      </c>
      <c r="M2055" s="50">
        <v>3058.49</v>
      </c>
      <c r="N2055" s="50">
        <v>106.35</v>
      </c>
      <c r="O2055" s="14">
        <v>2.1000000000000001E-2</v>
      </c>
      <c r="P2055" s="55">
        <f t="shared" si="98"/>
        <v>83.07705</v>
      </c>
      <c r="Q2055" s="15">
        <f t="shared" si="96"/>
        <v>3141.5670499999997</v>
      </c>
      <c r="R2055" s="15">
        <f t="shared" si="97"/>
        <v>23.272950000000492</v>
      </c>
      <c r="X2055" s="7"/>
    </row>
    <row r="2056" spans="1:24" ht="13.8" x14ac:dyDescent="0.3">
      <c r="A2056" s="46">
        <v>54456</v>
      </c>
      <c r="B2056" s="47" t="s">
        <v>24</v>
      </c>
      <c r="C2056" s="47" t="s">
        <v>41</v>
      </c>
      <c r="D2056" s="47" t="s">
        <v>589</v>
      </c>
      <c r="E2056" s="47" t="s">
        <v>354</v>
      </c>
      <c r="F2056" s="47" t="s">
        <v>59</v>
      </c>
      <c r="G2056" s="47" t="s">
        <v>60</v>
      </c>
      <c r="H2056" s="46">
        <v>54456</v>
      </c>
      <c r="I2056" s="48">
        <v>33055</v>
      </c>
      <c r="J2056" s="47" t="s">
        <v>638</v>
      </c>
      <c r="K2056" s="46">
        <v>0</v>
      </c>
      <c r="L2056" s="50">
        <v>39502.42</v>
      </c>
      <c r="M2056" s="50">
        <v>30845.45</v>
      </c>
      <c r="N2056" s="50">
        <v>8656.9699999999993</v>
      </c>
      <c r="O2056" s="14">
        <v>2.1000000000000001E-2</v>
      </c>
      <c r="P2056" s="55">
        <f t="shared" si="98"/>
        <v>1036.938525</v>
      </c>
      <c r="Q2056" s="15">
        <f t="shared" si="96"/>
        <v>31882.388525000002</v>
      </c>
      <c r="R2056" s="15">
        <f t="shared" si="97"/>
        <v>7620.0314749999961</v>
      </c>
      <c r="X2056" s="7"/>
    </row>
    <row r="2057" spans="1:24" ht="13.8" x14ac:dyDescent="0.3">
      <c r="A2057" s="46">
        <v>54500</v>
      </c>
      <c r="B2057" s="47" t="s">
        <v>24</v>
      </c>
      <c r="C2057" s="47" t="s">
        <v>41</v>
      </c>
      <c r="D2057" s="47" t="s">
        <v>590</v>
      </c>
      <c r="E2057" s="47" t="s">
        <v>62</v>
      </c>
      <c r="F2057" s="47" t="s">
        <v>59</v>
      </c>
      <c r="G2057" s="47" t="s">
        <v>60</v>
      </c>
      <c r="H2057" s="46">
        <v>54500</v>
      </c>
      <c r="I2057" s="48">
        <v>25750</v>
      </c>
      <c r="J2057" s="47" t="s">
        <v>638</v>
      </c>
      <c r="K2057" s="46">
        <v>0</v>
      </c>
      <c r="L2057" s="50">
        <v>0</v>
      </c>
      <c r="M2057" s="50">
        <v>0</v>
      </c>
      <c r="N2057" s="50">
        <v>0</v>
      </c>
      <c r="O2057" s="14">
        <v>2.1000000000000001E-2</v>
      </c>
      <c r="P2057" s="55">
        <f t="shared" si="98"/>
        <v>0</v>
      </c>
      <c r="Q2057" s="15">
        <f t="shared" si="96"/>
        <v>0</v>
      </c>
      <c r="R2057" s="15">
        <f t="shared" si="97"/>
        <v>0</v>
      </c>
      <c r="X2057" s="7"/>
    </row>
    <row r="2058" spans="1:24" ht="13.8" x14ac:dyDescent="0.3">
      <c r="A2058" s="46">
        <v>54501</v>
      </c>
      <c r="B2058" s="47" t="s">
        <v>24</v>
      </c>
      <c r="C2058" s="47" t="s">
        <v>41</v>
      </c>
      <c r="D2058" s="47" t="s">
        <v>590</v>
      </c>
      <c r="E2058" s="47" t="s">
        <v>62</v>
      </c>
      <c r="F2058" s="47" t="s">
        <v>59</v>
      </c>
      <c r="G2058" s="47" t="s">
        <v>60</v>
      </c>
      <c r="H2058" s="46">
        <v>54501</v>
      </c>
      <c r="I2058" s="48">
        <v>26481</v>
      </c>
      <c r="J2058" s="47" t="s">
        <v>638</v>
      </c>
      <c r="K2058" s="46">
        <v>0</v>
      </c>
      <c r="L2058" s="50">
        <v>0</v>
      </c>
      <c r="M2058" s="50">
        <v>0</v>
      </c>
      <c r="N2058" s="50">
        <v>0</v>
      </c>
      <c r="O2058" s="14">
        <v>2.1000000000000001E-2</v>
      </c>
      <c r="P2058" s="55">
        <f t="shared" si="98"/>
        <v>0</v>
      </c>
      <c r="Q2058" s="15">
        <f t="shared" si="96"/>
        <v>0</v>
      </c>
      <c r="R2058" s="15">
        <f t="shared" si="97"/>
        <v>0</v>
      </c>
      <c r="X2058" s="7"/>
    </row>
    <row r="2059" spans="1:24" ht="13.8" x14ac:dyDescent="0.3">
      <c r="A2059" s="46">
        <v>54502</v>
      </c>
      <c r="B2059" s="47" t="s">
        <v>24</v>
      </c>
      <c r="C2059" s="47" t="s">
        <v>41</v>
      </c>
      <c r="D2059" s="47" t="s">
        <v>590</v>
      </c>
      <c r="E2059" s="47" t="s">
        <v>62</v>
      </c>
      <c r="F2059" s="47" t="s">
        <v>59</v>
      </c>
      <c r="G2059" s="47" t="s">
        <v>60</v>
      </c>
      <c r="H2059" s="46">
        <v>54502</v>
      </c>
      <c r="I2059" s="48">
        <v>30864</v>
      </c>
      <c r="J2059" s="47" t="s">
        <v>638</v>
      </c>
      <c r="K2059" s="46">
        <v>0</v>
      </c>
      <c r="L2059" s="50">
        <v>47517.81</v>
      </c>
      <c r="M2059" s="50">
        <v>45921.11</v>
      </c>
      <c r="N2059" s="50">
        <v>1596.7</v>
      </c>
      <c r="O2059" s="14">
        <v>2.1000000000000001E-2</v>
      </c>
      <c r="P2059" s="55">
        <f t="shared" si="98"/>
        <v>1247.3425124999999</v>
      </c>
      <c r="Q2059" s="15">
        <f t="shared" si="96"/>
        <v>47168.4525125</v>
      </c>
      <c r="R2059" s="15">
        <f t="shared" si="97"/>
        <v>349.35748749999766</v>
      </c>
      <c r="X2059" s="7"/>
    </row>
    <row r="2060" spans="1:24" ht="13.8" x14ac:dyDescent="0.3">
      <c r="A2060" s="46">
        <v>54503</v>
      </c>
      <c r="B2060" s="47" t="s">
        <v>24</v>
      </c>
      <c r="C2060" s="47" t="s">
        <v>41</v>
      </c>
      <c r="D2060" s="47" t="s">
        <v>590</v>
      </c>
      <c r="E2060" s="47" t="s">
        <v>62</v>
      </c>
      <c r="F2060" s="47" t="s">
        <v>59</v>
      </c>
      <c r="G2060" s="47" t="s">
        <v>60</v>
      </c>
      <c r="H2060" s="46">
        <v>54503</v>
      </c>
      <c r="I2060" s="48">
        <v>31229</v>
      </c>
      <c r="J2060" s="47" t="s">
        <v>638</v>
      </c>
      <c r="K2060" s="46">
        <v>0</v>
      </c>
      <c r="L2060" s="50">
        <v>27553.360000000001</v>
      </c>
      <c r="M2060" s="50">
        <v>25775.43</v>
      </c>
      <c r="N2060" s="50">
        <v>1777.93</v>
      </c>
      <c r="O2060" s="14">
        <v>2.1000000000000001E-2</v>
      </c>
      <c r="P2060" s="55">
        <f t="shared" si="98"/>
        <v>723.27570000000003</v>
      </c>
      <c r="Q2060" s="15">
        <f t="shared" si="96"/>
        <v>26498.705699999999</v>
      </c>
      <c r="R2060" s="15">
        <f t="shared" si="97"/>
        <v>1054.654300000002</v>
      </c>
      <c r="X2060" s="7"/>
    </row>
    <row r="2061" spans="1:24" ht="13.8" x14ac:dyDescent="0.3">
      <c r="A2061" s="46">
        <v>54504</v>
      </c>
      <c r="B2061" s="47" t="s">
        <v>24</v>
      </c>
      <c r="C2061" s="47" t="s">
        <v>41</v>
      </c>
      <c r="D2061" s="47" t="s">
        <v>590</v>
      </c>
      <c r="E2061" s="47" t="s">
        <v>62</v>
      </c>
      <c r="F2061" s="47" t="s">
        <v>59</v>
      </c>
      <c r="G2061" s="47" t="s">
        <v>60</v>
      </c>
      <c r="H2061" s="46">
        <v>54504</v>
      </c>
      <c r="I2061" s="48">
        <v>31959</v>
      </c>
      <c r="J2061" s="47" t="s">
        <v>638</v>
      </c>
      <c r="K2061" s="46">
        <v>0</v>
      </c>
      <c r="L2061" s="50">
        <v>191501.64</v>
      </c>
      <c r="M2061" s="50">
        <v>167300.38</v>
      </c>
      <c r="N2061" s="50">
        <v>24201.26</v>
      </c>
      <c r="O2061" s="14">
        <v>2.1000000000000001E-2</v>
      </c>
      <c r="P2061" s="55">
        <f t="shared" si="98"/>
        <v>5026.9180500000002</v>
      </c>
      <c r="Q2061" s="15">
        <f t="shared" si="96"/>
        <v>172327.29805000001</v>
      </c>
      <c r="R2061" s="15">
        <f t="shared" si="97"/>
        <v>19174.341950000002</v>
      </c>
      <c r="X2061" s="7"/>
    </row>
    <row r="2062" spans="1:24" ht="13.8" x14ac:dyDescent="0.3">
      <c r="A2062" s="46">
        <v>54505</v>
      </c>
      <c r="B2062" s="47" t="s">
        <v>24</v>
      </c>
      <c r="C2062" s="47" t="s">
        <v>41</v>
      </c>
      <c r="D2062" s="47" t="s">
        <v>590</v>
      </c>
      <c r="E2062" s="47" t="s">
        <v>62</v>
      </c>
      <c r="F2062" s="47" t="s">
        <v>59</v>
      </c>
      <c r="G2062" s="47" t="s">
        <v>60</v>
      </c>
      <c r="H2062" s="46">
        <v>54505</v>
      </c>
      <c r="I2062" s="48">
        <v>32325</v>
      </c>
      <c r="J2062" s="47" t="s">
        <v>638</v>
      </c>
      <c r="K2062" s="46">
        <v>0</v>
      </c>
      <c r="L2062" s="50">
        <v>42655.7</v>
      </c>
      <c r="M2062" s="50">
        <v>35945.919999999998</v>
      </c>
      <c r="N2062" s="50">
        <v>6709.78</v>
      </c>
      <c r="O2062" s="14">
        <v>2.1000000000000001E-2</v>
      </c>
      <c r="P2062" s="55">
        <f t="shared" si="98"/>
        <v>1119.712125</v>
      </c>
      <c r="Q2062" s="15">
        <f t="shared" si="96"/>
        <v>37065.632124999996</v>
      </c>
      <c r="R2062" s="15">
        <f t="shared" si="97"/>
        <v>5590.0678750000006</v>
      </c>
      <c r="X2062" s="7"/>
    </row>
    <row r="2063" spans="1:24" ht="13.8" x14ac:dyDescent="0.3">
      <c r="A2063" s="46">
        <v>54506</v>
      </c>
      <c r="B2063" s="47" t="s">
        <v>24</v>
      </c>
      <c r="C2063" s="47" t="s">
        <v>41</v>
      </c>
      <c r="D2063" s="47" t="s">
        <v>590</v>
      </c>
      <c r="E2063" s="47" t="s">
        <v>62</v>
      </c>
      <c r="F2063" s="47" t="s">
        <v>59</v>
      </c>
      <c r="G2063" s="47" t="s">
        <v>60</v>
      </c>
      <c r="H2063" s="46">
        <v>54506</v>
      </c>
      <c r="I2063" s="48">
        <v>33055</v>
      </c>
      <c r="J2063" s="47" t="s">
        <v>638</v>
      </c>
      <c r="K2063" s="46">
        <v>0</v>
      </c>
      <c r="L2063" s="50">
        <v>42606.13</v>
      </c>
      <c r="M2063" s="50">
        <v>33268.980000000003</v>
      </c>
      <c r="N2063" s="50">
        <v>9337.15</v>
      </c>
      <c r="O2063" s="14">
        <v>2.1000000000000001E-2</v>
      </c>
      <c r="P2063" s="55">
        <f t="shared" si="98"/>
        <v>1118.4109125</v>
      </c>
      <c r="Q2063" s="15">
        <f t="shared" si="96"/>
        <v>34387.390912500006</v>
      </c>
      <c r="R2063" s="15">
        <f t="shared" si="97"/>
        <v>8218.739087499991</v>
      </c>
      <c r="X2063" s="7"/>
    </row>
    <row r="2064" spans="1:24" ht="13.8" x14ac:dyDescent="0.3">
      <c r="A2064" s="46">
        <v>17048978</v>
      </c>
      <c r="B2064" s="47" t="s">
        <v>24</v>
      </c>
      <c r="C2064" s="47" t="s">
        <v>41</v>
      </c>
      <c r="D2064" s="47" t="s">
        <v>590</v>
      </c>
      <c r="E2064" s="47" t="s">
        <v>62</v>
      </c>
      <c r="F2064" s="47" t="s">
        <v>59</v>
      </c>
      <c r="G2064" s="47" t="s">
        <v>60</v>
      </c>
      <c r="H2064" s="46">
        <v>17048978</v>
      </c>
      <c r="I2064" s="48">
        <v>37408</v>
      </c>
      <c r="J2064" s="47" t="s">
        <v>638</v>
      </c>
      <c r="K2064" s="46">
        <v>1</v>
      </c>
      <c r="L2064" s="50">
        <v>257248.78</v>
      </c>
      <c r="M2064" s="50">
        <v>105408.39</v>
      </c>
      <c r="N2064" s="50">
        <v>151840.39000000001</v>
      </c>
      <c r="O2064" s="14">
        <v>2.1000000000000001E-2</v>
      </c>
      <c r="P2064" s="55">
        <f t="shared" si="98"/>
        <v>6752.7804749999996</v>
      </c>
      <c r="Q2064" s="15">
        <f t="shared" si="96"/>
        <v>112161.17047499999</v>
      </c>
      <c r="R2064" s="15">
        <f t="shared" si="97"/>
        <v>145087.60952500001</v>
      </c>
      <c r="X2064" s="7"/>
    </row>
    <row r="2065" spans="1:24" ht="13.8" x14ac:dyDescent="0.3">
      <c r="A2065" s="46">
        <v>54520</v>
      </c>
      <c r="B2065" s="47" t="s">
        <v>24</v>
      </c>
      <c r="C2065" s="47" t="s">
        <v>41</v>
      </c>
      <c r="D2065" s="47" t="s">
        <v>590</v>
      </c>
      <c r="E2065" s="47" t="s">
        <v>355</v>
      </c>
      <c r="F2065" s="47" t="s">
        <v>59</v>
      </c>
      <c r="G2065" s="47" t="s">
        <v>60</v>
      </c>
      <c r="H2065" s="46">
        <v>54520</v>
      </c>
      <c r="I2065" s="48">
        <v>31229</v>
      </c>
      <c r="J2065" s="47" t="s">
        <v>638</v>
      </c>
      <c r="K2065" s="46">
        <v>0</v>
      </c>
      <c r="L2065" s="50">
        <v>0</v>
      </c>
      <c r="M2065" s="50">
        <v>0</v>
      </c>
      <c r="N2065" s="50">
        <v>0</v>
      </c>
      <c r="O2065" s="14">
        <v>2.1000000000000001E-2</v>
      </c>
      <c r="P2065" s="55">
        <f t="shared" si="98"/>
        <v>0</v>
      </c>
      <c r="Q2065" s="15">
        <f t="shared" si="96"/>
        <v>0</v>
      </c>
      <c r="R2065" s="15">
        <f t="shared" si="97"/>
        <v>0</v>
      </c>
      <c r="X2065" s="7"/>
    </row>
    <row r="2066" spans="1:24" ht="13.8" x14ac:dyDescent="0.3">
      <c r="A2066" s="46">
        <v>54521</v>
      </c>
      <c r="B2066" s="47" t="s">
        <v>24</v>
      </c>
      <c r="C2066" s="47" t="s">
        <v>41</v>
      </c>
      <c r="D2066" s="47" t="s">
        <v>590</v>
      </c>
      <c r="E2066" s="47" t="s">
        <v>355</v>
      </c>
      <c r="F2066" s="47" t="s">
        <v>59</v>
      </c>
      <c r="G2066" s="47" t="s">
        <v>60</v>
      </c>
      <c r="H2066" s="46">
        <v>54521</v>
      </c>
      <c r="I2066" s="48">
        <v>31959</v>
      </c>
      <c r="J2066" s="47" t="s">
        <v>638</v>
      </c>
      <c r="K2066" s="46">
        <v>0</v>
      </c>
      <c r="L2066" s="50">
        <v>0</v>
      </c>
      <c r="M2066" s="50">
        <v>0</v>
      </c>
      <c r="N2066" s="50">
        <v>0</v>
      </c>
      <c r="O2066" s="14">
        <v>2.1000000000000001E-2</v>
      </c>
      <c r="P2066" s="55">
        <f t="shared" si="98"/>
        <v>0</v>
      </c>
      <c r="Q2066" s="15">
        <f t="shared" si="96"/>
        <v>0</v>
      </c>
      <c r="R2066" s="15">
        <f t="shared" si="97"/>
        <v>0</v>
      </c>
      <c r="X2066" s="7"/>
    </row>
    <row r="2067" spans="1:24" ht="13.8" x14ac:dyDescent="0.3">
      <c r="A2067" s="46">
        <v>54522</v>
      </c>
      <c r="B2067" s="47" t="s">
        <v>24</v>
      </c>
      <c r="C2067" s="47" t="s">
        <v>41</v>
      </c>
      <c r="D2067" s="47" t="s">
        <v>590</v>
      </c>
      <c r="E2067" s="47" t="s">
        <v>355</v>
      </c>
      <c r="F2067" s="47" t="s">
        <v>59</v>
      </c>
      <c r="G2067" s="47" t="s">
        <v>60</v>
      </c>
      <c r="H2067" s="46">
        <v>54522</v>
      </c>
      <c r="I2067" s="48">
        <v>32325</v>
      </c>
      <c r="J2067" s="47" t="s">
        <v>638</v>
      </c>
      <c r="K2067" s="46">
        <v>0</v>
      </c>
      <c r="L2067" s="50">
        <v>0</v>
      </c>
      <c r="M2067" s="50">
        <v>0</v>
      </c>
      <c r="N2067" s="50">
        <v>0</v>
      </c>
      <c r="O2067" s="14">
        <v>2.1000000000000001E-2</v>
      </c>
      <c r="P2067" s="55">
        <f t="shared" si="98"/>
        <v>0</v>
      </c>
      <c r="Q2067" s="15">
        <f t="shared" si="96"/>
        <v>0</v>
      </c>
      <c r="R2067" s="15">
        <f t="shared" si="97"/>
        <v>0</v>
      </c>
      <c r="X2067" s="7"/>
    </row>
    <row r="2068" spans="1:24" ht="13.8" x14ac:dyDescent="0.3">
      <c r="A2068" s="46">
        <v>54523</v>
      </c>
      <c r="B2068" s="47" t="s">
        <v>24</v>
      </c>
      <c r="C2068" s="47" t="s">
        <v>41</v>
      </c>
      <c r="D2068" s="47" t="s">
        <v>590</v>
      </c>
      <c r="E2068" s="47" t="s">
        <v>355</v>
      </c>
      <c r="F2068" s="47" t="s">
        <v>59</v>
      </c>
      <c r="G2068" s="47" t="s">
        <v>60</v>
      </c>
      <c r="H2068" s="46">
        <v>54523</v>
      </c>
      <c r="I2068" s="48">
        <v>33055</v>
      </c>
      <c r="J2068" s="47" t="s">
        <v>638</v>
      </c>
      <c r="K2068" s="46">
        <v>0</v>
      </c>
      <c r="L2068" s="50">
        <v>0</v>
      </c>
      <c r="M2068" s="50">
        <v>0</v>
      </c>
      <c r="N2068" s="50">
        <v>0</v>
      </c>
      <c r="O2068" s="14">
        <v>2.1000000000000001E-2</v>
      </c>
      <c r="P2068" s="55">
        <f t="shared" si="98"/>
        <v>0</v>
      </c>
      <c r="Q2068" s="15">
        <f t="shared" si="96"/>
        <v>0</v>
      </c>
      <c r="R2068" s="15">
        <f t="shared" si="97"/>
        <v>0</v>
      </c>
      <c r="X2068" s="7"/>
    </row>
    <row r="2069" spans="1:24" ht="13.8" x14ac:dyDescent="0.3">
      <c r="A2069" s="46">
        <v>54534</v>
      </c>
      <c r="B2069" s="47" t="s">
        <v>24</v>
      </c>
      <c r="C2069" s="47" t="s">
        <v>41</v>
      </c>
      <c r="D2069" s="47" t="s">
        <v>590</v>
      </c>
      <c r="E2069" s="47" t="s">
        <v>356</v>
      </c>
      <c r="F2069" s="47" t="s">
        <v>59</v>
      </c>
      <c r="G2069" s="47" t="s">
        <v>60</v>
      </c>
      <c r="H2069" s="46">
        <v>54534</v>
      </c>
      <c r="I2069" s="48">
        <v>33055</v>
      </c>
      <c r="J2069" s="47" t="s">
        <v>638</v>
      </c>
      <c r="K2069" s="46">
        <v>0</v>
      </c>
      <c r="L2069" s="50">
        <v>0</v>
      </c>
      <c r="M2069" s="50">
        <v>0</v>
      </c>
      <c r="N2069" s="50">
        <v>0</v>
      </c>
      <c r="O2069" s="14">
        <v>2.1000000000000001E-2</v>
      </c>
      <c r="P2069" s="55">
        <f t="shared" si="98"/>
        <v>0</v>
      </c>
      <c r="Q2069" s="15">
        <f t="shared" si="96"/>
        <v>0</v>
      </c>
      <c r="R2069" s="15">
        <f t="shared" si="97"/>
        <v>0</v>
      </c>
      <c r="X2069" s="7"/>
    </row>
    <row r="2070" spans="1:24" ht="13.8" x14ac:dyDescent="0.3">
      <c r="A2070" s="46">
        <v>54609</v>
      </c>
      <c r="B2070" s="47" t="s">
        <v>24</v>
      </c>
      <c r="C2070" s="47" t="s">
        <v>41</v>
      </c>
      <c r="D2070" s="47" t="s">
        <v>591</v>
      </c>
      <c r="E2070" s="47" t="s">
        <v>360</v>
      </c>
      <c r="F2070" s="47" t="s">
        <v>59</v>
      </c>
      <c r="G2070" s="47" t="s">
        <v>60</v>
      </c>
      <c r="H2070" s="46">
        <v>54609</v>
      </c>
      <c r="I2070" s="48">
        <v>25750</v>
      </c>
      <c r="J2070" s="47" t="s">
        <v>638</v>
      </c>
      <c r="K2070" s="46">
        <v>0</v>
      </c>
      <c r="L2070" s="50">
        <v>10321.969999999999</v>
      </c>
      <c r="M2070" s="50">
        <v>10321.969999999999</v>
      </c>
      <c r="N2070" s="50">
        <v>0</v>
      </c>
      <c r="O2070" s="14">
        <v>2.1000000000000001E-2</v>
      </c>
      <c r="P2070" s="55">
        <f t="shared" si="98"/>
        <v>270.95171249999999</v>
      </c>
      <c r="Q2070" s="15">
        <f t="shared" si="96"/>
        <v>10592.9217125</v>
      </c>
      <c r="R2070" s="15">
        <f t="shared" si="97"/>
        <v>-270.95171250000021</v>
      </c>
      <c r="X2070" s="7"/>
    </row>
    <row r="2071" spans="1:24" ht="13.8" x14ac:dyDescent="0.3">
      <c r="A2071" s="46">
        <v>54610</v>
      </c>
      <c r="B2071" s="47" t="s">
        <v>24</v>
      </c>
      <c r="C2071" s="47" t="s">
        <v>41</v>
      </c>
      <c r="D2071" s="47" t="s">
        <v>591</v>
      </c>
      <c r="E2071" s="47" t="s">
        <v>360</v>
      </c>
      <c r="F2071" s="47" t="s">
        <v>59</v>
      </c>
      <c r="G2071" s="47" t="s">
        <v>60</v>
      </c>
      <c r="H2071" s="46">
        <v>54610</v>
      </c>
      <c r="I2071" s="48">
        <v>26481</v>
      </c>
      <c r="J2071" s="47" t="s">
        <v>638</v>
      </c>
      <c r="K2071" s="46">
        <v>0</v>
      </c>
      <c r="L2071" s="50">
        <v>11781.34</v>
      </c>
      <c r="M2071" s="50">
        <v>11781.34</v>
      </c>
      <c r="N2071" s="50">
        <v>0</v>
      </c>
      <c r="O2071" s="14">
        <v>2.1000000000000001E-2</v>
      </c>
      <c r="P2071" s="55">
        <f t="shared" si="98"/>
        <v>309.260175</v>
      </c>
      <c r="Q2071" s="15">
        <f t="shared" si="96"/>
        <v>12090.600175</v>
      </c>
      <c r="R2071" s="15">
        <f t="shared" si="97"/>
        <v>-309.26017499999944</v>
      </c>
      <c r="X2071" s="7"/>
    </row>
    <row r="2072" spans="1:24" ht="13.8" x14ac:dyDescent="0.3">
      <c r="A2072" s="46">
        <v>54611</v>
      </c>
      <c r="B2072" s="47" t="s">
        <v>24</v>
      </c>
      <c r="C2072" s="47" t="s">
        <v>41</v>
      </c>
      <c r="D2072" s="47" t="s">
        <v>591</v>
      </c>
      <c r="E2072" s="47" t="s">
        <v>360</v>
      </c>
      <c r="F2072" s="47" t="s">
        <v>59</v>
      </c>
      <c r="G2072" s="47" t="s">
        <v>60</v>
      </c>
      <c r="H2072" s="46">
        <v>54611</v>
      </c>
      <c r="I2072" s="48">
        <v>30864</v>
      </c>
      <c r="J2072" s="47" t="s">
        <v>638</v>
      </c>
      <c r="K2072" s="46">
        <v>0</v>
      </c>
      <c r="L2072" s="50">
        <v>27706.36</v>
      </c>
      <c r="M2072" s="50">
        <v>26775.37</v>
      </c>
      <c r="N2072" s="50">
        <v>930.99</v>
      </c>
      <c r="O2072" s="14">
        <v>2.1000000000000001E-2</v>
      </c>
      <c r="P2072" s="55">
        <f t="shared" si="98"/>
        <v>727.29195000000004</v>
      </c>
      <c r="Q2072" s="15">
        <f t="shared" si="96"/>
        <v>27502.661949999998</v>
      </c>
      <c r="R2072" s="15">
        <f t="shared" si="97"/>
        <v>203.6980500000027</v>
      </c>
      <c r="X2072" s="7"/>
    </row>
    <row r="2073" spans="1:24" ht="13.8" x14ac:dyDescent="0.3">
      <c r="A2073" s="46">
        <v>818878</v>
      </c>
      <c r="B2073" s="47" t="s">
        <v>24</v>
      </c>
      <c r="C2073" s="47" t="s">
        <v>88</v>
      </c>
      <c r="D2073" s="47" t="s">
        <v>516</v>
      </c>
      <c r="E2073" s="47" t="s">
        <v>70</v>
      </c>
      <c r="F2073" s="47" t="s">
        <v>59</v>
      </c>
      <c r="G2073" s="47" t="s">
        <v>60</v>
      </c>
      <c r="H2073" s="46">
        <v>818878</v>
      </c>
      <c r="I2073" s="48">
        <v>30864</v>
      </c>
      <c r="J2073" s="47" t="s">
        <v>638</v>
      </c>
      <c r="K2073" s="46">
        <v>0</v>
      </c>
      <c r="L2073" s="50">
        <v>0</v>
      </c>
      <c r="M2073" s="50">
        <v>0</v>
      </c>
      <c r="N2073" s="50">
        <v>0</v>
      </c>
      <c r="O2073" s="14">
        <v>2.1000000000000001E-2</v>
      </c>
      <c r="P2073" s="55">
        <f t="shared" si="98"/>
        <v>0</v>
      </c>
      <c r="Q2073" s="15">
        <f t="shared" si="96"/>
        <v>0</v>
      </c>
      <c r="R2073" s="15">
        <f t="shared" si="97"/>
        <v>0</v>
      </c>
      <c r="X2073" s="7"/>
    </row>
    <row r="2074" spans="1:24" ht="13.8" x14ac:dyDescent="0.3">
      <c r="A2074" s="46">
        <v>818879</v>
      </c>
      <c r="B2074" s="47" t="s">
        <v>24</v>
      </c>
      <c r="C2074" s="47" t="s">
        <v>88</v>
      </c>
      <c r="D2074" s="47" t="s">
        <v>516</v>
      </c>
      <c r="E2074" s="47" t="s">
        <v>70</v>
      </c>
      <c r="F2074" s="47" t="s">
        <v>59</v>
      </c>
      <c r="G2074" s="47" t="s">
        <v>60</v>
      </c>
      <c r="H2074" s="46">
        <v>818879</v>
      </c>
      <c r="I2074" s="48">
        <v>30864</v>
      </c>
      <c r="J2074" s="47" t="s">
        <v>638</v>
      </c>
      <c r="K2074" s="46">
        <v>0</v>
      </c>
      <c r="L2074" s="50">
        <v>0</v>
      </c>
      <c r="M2074" s="50">
        <v>0</v>
      </c>
      <c r="N2074" s="50">
        <v>0</v>
      </c>
      <c r="O2074" s="14">
        <v>2.1000000000000001E-2</v>
      </c>
      <c r="P2074" s="55">
        <f t="shared" si="98"/>
        <v>0</v>
      </c>
      <c r="Q2074" s="15">
        <f t="shared" ref="Q2074:Q2137" si="99">M2074+P2074</f>
        <v>0</v>
      </c>
      <c r="R2074" s="15">
        <f t="shared" ref="R2074:R2137" si="100">L2074-Q2074</f>
        <v>0</v>
      </c>
      <c r="X2074" s="7"/>
    </row>
    <row r="2075" spans="1:24" ht="13.8" x14ac:dyDescent="0.3">
      <c r="A2075" s="46">
        <v>53834</v>
      </c>
      <c r="B2075" s="47" t="s">
        <v>24</v>
      </c>
      <c r="C2075" s="47" t="s">
        <v>88</v>
      </c>
      <c r="D2075" s="47" t="s">
        <v>517</v>
      </c>
      <c r="E2075" s="47" t="s">
        <v>22</v>
      </c>
      <c r="F2075" s="47" t="s">
        <v>59</v>
      </c>
      <c r="G2075" s="47" t="s">
        <v>60</v>
      </c>
      <c r="H2075" s="46">
        <v>53834</v>
      </c>
      <c r="I2075" s="48">
        <v>25750</v>
      </c>
      <c r="J2075" s="47" t="s">
        <v>638</v>
      </c>
      <c r="K2075" s="46">
        <v>0</v>
      </c>
      <c r="L2075" s="50">
        <v>0</v>
      </c>
      <c r="M2075" s="50">
        <v>0</v>
      </c>
      <c r="N2075" s="50">
        <v>0</v>
      </c>
      <c r="O2075" s="14">
        <v>2.1000000000000001E-2</v>
      </c>
      <c r="P2075" s="55">
        <f t="shared" si="98"/>
        <v>0</v>
      </c>
      <c r="Q2075" s="15">
        <f t="shared" si="99"/>
        <v>0</v>
      </c>
      <c r="R2075" s="15">
        <f t="shared" si="100"/>
        <v>0</v>
      </c>
      <c r="X2075" s="7"/>
    </row>
    <row r="2076" spans="1:24" ht="13.8" x14ac:dyDescent="0.3">
      <c r="A2076" s="46">
        <v>53835</v>
      </c>
      <c r="B2076" s="47" t="s">
        <v>24</v>
      </c>
      <c r="C2076" s="47" t="s">
        <v>88</v>
      </c>
      <c r="D2076" s="47" t="s">
        <v>517</v>
      </c>
      <c r="E2076" s="47" t="s">
        <v>22</v>
      </c>
      <c r="F2076" s="47" t="s">
        <v>59</v>
      </c>
      <c r="G2076" s="47" t="s">
        <v>60</v>
      </c>
      <c r="H2076" s="46">
        <v>53835</v>
      </c>
      <c r="I2076" s="48">
        <v>26481</v>
      </c>
      <c r="J2076" s="47" t="s">
        <v>638</v>
      </c>
      <c r="K2076" s="46">
        <v>0</v>
      </c>
      <c r="L2076" s="50">
        <v>0</v>
      </c>
      <c r="M2076" s="50">
        <v>0</v>
      </c>
      <c r="N2076" s="50">
        <v>0</v>
      </c>
      <c r="O2076" s="14">
        <v>2.1000000000000001E-2</v>
      </c>
      <c r="P2076" s="55">
        <f t="shared" si="98"/>
        <v>0</v>
      </c>
      <c r="Q2076" s="15">
        <f t="shared" si="99"/>
        <v>0</v>
      </c>
      <c r="R2076" s="15">
        <f t="shared" si="100"/>
        <v>0</v>
      </c>
      <c r="X2076" s="7"/>
    </row>
    <row r="2077" spans="1:24" ht="13.8" x14ac:dyDescent="0.3">
      <c r="A2077" s="46">
        <v>53836</v>
      </c>
      <c r="B2077" s="47" t="s">
        <v>24</v>
      </c>
      <c r="C2077" s="47" t="s">
        <v>88</v>
      </c>
      <c r="D2077" s="47" t="s">
        <v>517</v>
      </c>
      <c r="E2077" s="47" t="s">
        <v>22</v>
      </c>
      <c r="F2077" s="47" t="s">
        <v>59</v>
      </c>
      <c r="G2077" s="47" t="s">
        <v>60</v>
      </c>
      <c r="H2077" s="46">
        <v>53836</v>
      </c>
      <c r="I2077" s="48">
        <v>26846</v>
      </c>
      <c r="J2077" s="47" t="s">
        <v>638</v>
      </c>
      <c r="K2077" s="46">
        <v>0</v>
      </c>
      <c r="L2077" s="50">
        <v>0</v>
      </c>
      <c r="M2077" s="50">
        <v>0</v>
      </c>
      <c r="N2077" s="50">
        <v>0</v>
      </c>
      <c r="O2077" s="14">
        <v>2.1000000000000001E-2</v>
      </c>
      <c r="P2077" s="55">
        <f t="shared" si="98"/>
        <v>0</v>
      </c>
      <c r="Q2077" s="15">
        <f t="shared" si="99"/>
        <v>0</v>
      </c>
      <c r="R2077" s="15">
        <f t="shared" si="100"/>
        <v>0</v>
      </c>
      <c r="X2077" s="7"/>
    </row>
    <row r="2078" spans="1:24" ht="13.8" x14ac:dyDescent="0.3">
      <c r="A2078" s="46">
        <v>53837</v>
      </c>
      <c r="B2078" s="47" t="s">
        <v>24</v>
      </c>
      <c r="C2078" s="47" t="s">
        <v>88</v>
      </c>
      <c r="D2078" s="47" t="s">
        <v>517</v>
      </c>
      <c r="E2078" s="47" t="s">
        <v>22</v>
      </c>
      <c r="F2078" s="47" t="s">
        <v>59</v>
      </c>
      <c r="G2078" s="47" t="s">
        <v>60</v>
      </c>
      <c r="H2078" s="46">
        <v>53837</v>
      </c>
      <c r="I2078" s="48">
        <v>28672</v>
      </c>
      <c r="J2078" s="47" t="s">
        <v>638</v>
      </c>
      <c r="K2078" s="46">
        <v>0</v>
      </c>
      <c r="L2078" s="50">
        <v>0</v>
      </c>
      <c r="M2078" s="50">
        <v>0</v>
      </c>
      <c r="N2078" s="50">
        <v>0</v>
      </c>
      <c r="O2078" s="14">
        <v>2.1000000000000001E-2</v>
      </c>
      <c r="P2078" s="55">
        <f t="shared" si="98"/>
        <v>0</v>
      </c>
      <c r="Q2078" s="15">
        <f t="shared" si="99"/>
        <v>0</v>
      </c>
      <c r="R2078" s="15">
        <f t="shared" si="100"/>
        <v>0</v>
      </c>
      <c r="X2078" s="7"/>
    </row>
    <row r="2079" spans="1:24" ht="13.8" x14ac:dyDescent="0.3">
      <c r="A2079" s="46">
        <v>53838</v>
      </c>
      <c r="B2079" s="47" t="s">
        <v>24</v>
      </c>
      <c r="C2079" s="47" t="s">
        <v>88</v>
      </c>
      <c r="D2079" s="47" t="s">
        <v>517</v>
      </c>
      <c r="E2079" s="47" t="s">
        <v>22</v>
      </c>
      <c r="F2079" s="47" t="s">
        <v>59</v>
      </c>
      <c r="G2079" s="47" t="s">
        <v>60</v>
      </c>
      <c r="H2079" s="46">
        <v>53838</v>
      </c>
      <c r="I2079" s="48">
        <v>29037</v>
      </c>
      <c r="J2079" s="47" t="s">
        <v>638</v>
      </c>
      <c r="K2079" s="46">
        <v>0</v>
      </c>
      <c r="L2079" s="50">
        <v>0</v>
      </c>
      <c r="M2079" s="50">
        <v>0</v>
      </c>
      <c r="N2079" s="50">
        <v>0</v>
      </c>
      <c r="O2079" s="14">
        <v>2.1000000000000001E-2</v>
      </c>
      <c r="P2079" s="55">
        <f t="shared" si="98"/>
        <v>0</v>
      </c>
      <c r="Q2079" s="15">
        <f t="shared" si="99"/>
        <v>0</v>
      </c>
      <c r="R2079" s="15">
        <f t="shared" si="100"/>
        <v>0</v>
      </c>
      <c r="X2079" s="7"/>
    </row>
    <row r="2080" spans="1:24" ht="13.8" x14ac:dyDescent="0.3">
      <c r="A2080" s="46">
        <v>53839</v>
      </c>
      <c r="B2080" s="47" t="s">
        <v>24</v>
      </c>
      <c r="C2080" s="47" t="s">
        <v>88</v>
      </c>
      <c r="D2080" s="47" t="s">
        <v>517</v>
      </c>
      <c r="E2080" s="47" t="s">
        <v>22</v>
      </c>
      <c r="F2080" s="47" t="s">
        <v>59</v>
      </c>
      <c r="G2080" s="47" t="s">
        <v>60</v>
      </c>
      <c r="H2080" s="46">
        <v>53839</v>
      </c>
      <c r="I2080" s="48">
        <v>30864</v>
      </c>
      <c r="J2080" s="47" t="s">
        <v>638</v>
      </c>
      <c r="K2080" s="46">
        <v>0</v>
      </c>
      <c r="L2080" s="50">
        <v>0</v>
      </c>
      <c r="M2080" s="50">
        <v>0</v>
      </c>
      <c r="N2080" s="50">
        <v>0</v>
      </c>
      <c r="O2080" s="14">
        <v>2.1000000000000001E-2</v>
      </c>
      <c r="P2080" s="55">
        <f t="shared" si="98"/>
        <v>0</v>
      </c>
      <c r="Q2080" s="15">
        <f t="shared" si="99"/>
        <v>0</v>
      </c>
      <c r="R2080" s="15">
        <f t="shared" si="100"/>
        <v>0</v>
      </c>
      <c r="X2080" s="7"/>
    </row>
    <row r="2081" spans="1:24" ht="13.8" x14ac:dyDescent="0.3">
      <c r="A2081" s="46">
        <v>818880</v>
      </c>
      <c r="B2081" s="47" t="s">
        <v>24</v>
      </c>
      <c r="C2081" s="47" t="s">
        <v>89</v>
      </c>
      <c r="D2081" s="47" t="s">
        <v>516</v>
      </c>
      <c r="E2081" s="47" t="s">
        <v>70</v>
      </c>
      <c r="F2081" s="47" t="s">
        <v>59</v>
      </c>
      <c r="G2081" s="47" t="s">
        <v>60</v>
      </c>
      <c r="H2081" s="46">
        <v>818880</v>
      </c>
      <c r="I2081" s="48">
        <v>30864</v>
      </c>
      <c r="J2081" s="47" t="s">
        <v>638</v>
      </c>
      <c r="K2081" s="46">
        <v>0</v>
      </c>
      <c r="L2081" s="50">
        <v>0</v>
      </c>
      <c r="M2081" s="50">
        <v>0</v>
      </c>
      <c r="N2081" s="50">
        <v>0</v>
      </c>
      <c r="O2081" s="14">
        <v>2.1000000000000001E-2</v>
      </c>
      <c r="P2081" s="55">
        <f t="shared" si="98"/>
        <v>0</v>
      </c>
      <c r="Q2081" s="15">
        <f t="shared" si="99"/>
        <v>0</v>
      </c>
      <c r="R2081" s="15">
        <f t="shared" si="100"/>
        <v>0</v>
      </c>
      <c r="X2081" s="7"/>
    </row>
    <row r="2082" spans="1:24" ht="13.8" x14ac:dyDescent="0.3">
      <c r="A2082" s="46">
        <v>818881</v>
      </c>
      <c r="B2082" s="47" t="s">
        <v>24</v>
      </c>
      <c r="C2082" s="47" t="s">
        <v>89</v>
      </c>
      <c r="D2082" s="47" t="s">
        <v>516</v>
      </c>
      <c r="E2082" s="47" t="s">
        <v>70</v>
      </c>
      <c r="F2082" s="47" t="s">
        <v>59</v>
      </c>
      <c r="G2082" s="47" t="s">
        <v>60</v>
      </c>
      <c r="H2082" s="46">
        <v>818881</v>
      </c>
      <c r="I2082" s="48">
        <v>30864</v>
      </c>
      <c r="J2082" s="47" t="s">
        <v>638</v>
      </c>
      <c r="K2082" s="46">
        <v>0</v>
      </c>
      <c r="L2082" s="50">
        <v>0</v>
      </c>
      <c r="M2082" s="50">
        <v>0</v>
      </c>
      <c r="N2082" s="50">
        <v>0</v>
      </c>
      <c r="O2082" s="14">
        <v>2.1000000000000001E-2</v>
      </c>
      <c r="P2082" s="55">
        <f t="shared" si="98"/>
        <v>0</v>
      </c>
      <c r="Q2082" s="15">
        <f t="shared" si="99"/>
        <v>0</v>
      </c>
      <c r="R2082" s="15">
        <f t="shared" si="100"/>
        <v>0</v>
      </c>
      <c r="X2082" s="7"/>
    </row>
    <row r="2083" spans="1:24" ht="13.8" x14ac:dyDescent="0.3">
      <c r="A2083" s="46">
        <v>53840</v>
      </c>
      <c r="B2083" s="47" t="s">
        <v>24</v>
      </c>
      <c r="C2083" s="47" t="s">
        <v>89</v>
      </c>
      <c r="D2083" s="47" t="s">
        <v>517</v>
      </c>
      <c r="E2083" s="47" t="s">
        <v>22</v>
      </c>
      <c r="F2083" s="47" t="s">
        <v>59</v>
      </c>
      <c r="G2083" s="47" t="s">
        <v>60</v>
      </c>
      <c r="H2083" s="46">
        <v>53840</v>
      </c>
      <c r="I2083" s="48">
        <v>25750</v>
      </c>
      <c r="J2083" s="47" t="s">
        <v>638</v>
      </c>
      <c r="K2083" s="46">
        <v>0</v>
      </c>
      <c r="L2083" s="50">
        <v>0</v>
      </c>
      <c r="M2083" s="50">
        <v>0</v>
      </c>
      <c r="N2083" s="50">
        <v>0</v>
      </c>
      <c r="O2083" s="14">
        <v>2.1000000000000001E-2</v>
      </c>
      <c r="P2083" s="55">
        <f t="shared" si="98"/>
        <v>0</v>
      </c>
      <c r="Q2083" s="15">
        <f t="shared" si="99"/>
        <v>0</v>
      </c>
      <c r="R2083" s="15">
        <f t="shared" si="100"/>
        <v>0</v>
      </c>
      <c r="X2083" s="7"/>
    </row>
    <row r="2084" spans="1:24" ht="13.8" x14ac:dyDescent="0.3">
      <c r="A2084" s="46">
        <v>53841</v>
      </c>
      <c r="B2084" s="47" t="s">
        <v>24</v>
      </c>
      <c r="C2084" s="47" t="s">
        <v>89</v>
      </c>
      <c r="D2084" s="47" t="s">
        <v>517</v>
      </c>
      <c r="E2084" s="47" t="s">
        <v>22</v>
      </c>
      <c r="F2084" s="47" t="s">
        <v>59</v>
      </c>
      <c r="G2084" s="47" t="s">
        <v>60</v>
      </c>
      <c r="H2084" s="46">
        <v>53841</v>
      </c>
      <c r="I2084" s="48">
        <v>26846</v>
      </c>
      <c r="J2084" s="47" t="s">
        <v>638</v>
      </c>
      <c r="K2084" s="46">
        <v>0</v>
      </c>
      <c r="L2084" s="50">
        <v>0</v>
      </c>
      <c r="M2084" s="50">
        <v>0</v>
      </c>
      <c r="N2084" s="50">
        <v>0</v>
      </c>
      <c r="O2084" s="14">
        <v>2.1000000000000001E-2</v>
      </c>
      <c r="P2084" s="55">
        <f t="shared" si="98"/>
        <v>0</v>
      </c>
      <c r="Q2084" s="15">
        <f t="shared" si="99"/>
        <v>0</v>
      </c>
      <c r="R2084" s="15">
        <f t="shared" si="100"/>
        <v>0</v>
      </c>
      <c r="X2084" s="7"/>
    </row>
    <row r="2085" spans="1:24" ht="13.8" x14ac:dyDescent="0.3">
      <c r="A2085" s="46">
        <v>53842</v>
      </c>
      <c r="B2085" s="47" t="s">
        <v>24</v>
      </c>
      <c r="C2085" s="47" t="s">
        <v>89</v>
      </c>
      <c r="D2085" s="47" t="s">
        <v>517</v>
      </c>
      <c r="E2085" s="47" t="s">
        <v>22</v>
      </c>
      <c r="F2085" s="47" t="s">
        <v>59</v>
      </c>
      <c r="G2085" s="47" t="s">
        <v>60</v>
      </c>
      <c r="H2085" s="46">
        <v>53842</v>
      </c>
      <c r="I2085" s="48">
        <v>28672</v>
      </c>
      <c r="J2085" s="47" t="s">
        <v>638</v>
      </c>
      <c r="K2085" s="46">
        <v>0</v>
      </c>
      <c r="L2085" s="50">
        <v>0</v>
      </c>
      <c r="M2085" s="50">
        <v>0</v>
      </c>
      <c r="N2085" s="50">
        <v>0</v>
      </c>
      <c r="O2085" s="14">
        <v>2.1000000000000001E-2</v>
      </c>
      <c r="P2085" s="55">
        <f t="shared" si="98"/>
        <v>0</v>
      </c>
      <c r="Q2085" s="15">
        <f t="shared" si="99"/>
        <v>0</v>
      </c>
      <c r="R2085" s="15">
        <f t="shared" si="100"/>
        <v>0</v>
      </c>
      <c r="X2085" s="7"/>
    </row>
    <row r="2086" spans="1:24" ht="13.8" x14ac:dyDescent="0.3">
      <c r="A2086" s="46">
        <v>53843</v>
      </c>
      <c r="B2086" s="47" t="s">
        <v>24</v>
      </c>
      <c r="C2086" s="47" t="s">
        <v>89</v>
      </c>
      <c r="D2086" s="47" t="s">
        <v>517</v>
      </c>
      <c r="E2086" s="47" t="s">
        <v>22</v>
      </c>
      <c r="F2086" s="47" t="s">
        <v>59</v>
      </c>
      <c r="G2086" s="47" t="s">
        <v>60</v>
      </c>
      <c r="H2086" s="46">
        <v>53843</v>
      </c>
      <c r="I2086" s="48">
        <v>30864</v>
      </c>
      <c r="J2086" s="47" t="s">
        <v>638</v>
      </c>
      <c r="K2086" s="46">
        <v>0</v>
      </c>
      <c r="L2086" s="50">
        <v>0</v>
      </c>
      <c r="M2086" s="50">
        <v>0</v>
      </c>
      <c r="N2086" s="50">
        <v>0</v>
      </c>
      <c r="O2086" s="14">
        <v>2.1000000000000001E-2</v>
      </c>
      <c r="P2086" s="55">
        <f t="shared" si="98"/>
        <v>0</v>
      </c>
      <c r="Q2086" s="15">
        <f t="shared" si="99"/>
        <v>0</v>
      </c>
      <c r="R2086" s="15">
        <f t="shared" si="100"/>
        <v>0</v>
      </c>
      <c r="X2086" s="7"/>
    </row>
    <row r="2087" spans="1:24" ht="13.8" x14ac:dyDescent="0.3">
      <c r="A2087" s="46">
        <v>818882</v>
      </c>
      <c r="B2087" s="47" t="s">
        <v>24</v>
      </c>
      <c r="C2087" s="47" t="s">
        <v>63</v>
      </c>
      <c r="D2087" s="47" t="s">
        <v>516</v>
      </c>
      <c r="E2087" s="47" t="s">
        <v>70</v>
      </c>
      <c r="F2087" s="47" t="s">
        <v>59</v>
      </c>
      <c r="G2087" s="47" t="s">
        <v>60</v>
      </c>
      <c r="H2087" s="46">
        <v>818882</v>
      </c>
      <c r="I2087" s="48">
        <v>29037</v>
      </c>
      <c r="J2087" s="47" t="s">
        <v>638</v>
      </c>
      <c r="K2087" s="46">
        <v>0</v>
      </c>
      <c r="L2087" s="50">
        <v>0</v>
      </c>
      <c r="M2087" s="50">
        <v>0</v>
      </c>
      <c r="N2087" s="50">
        <v>0</v>
      </c>
      <c r="O2087" s="14">
        <v>2.1000000000000001E-2</v>
      </c>
      <c r="P2087" s="55">
        <f t="shared" si="98"/>
        <v>0</v>
      </c>
      <c r="Q2087" s="15">
        <f t="shared" si="99"/>
        <v>0</v>
      </c>
      <c r="R2087" s="15">
        <f t="shared" si="100"/>
        <v>0</v>
      </c>
      <c r="X2087" s="7"/>
    </row>
    <row r="2088" spans="1:24" ht="13.8" x14ac:dyDescent="0.3">
      <c r="A2088" s="46">
        <v>818883</v>
      </c>
      <c r="B2088" s="47" t="s">
        <v>24</v>
      </c>
      <c r="C2088" s="47" t="s">
        <v>63</v>
      </c>
      <c r="D2088" s="47" t="s">
        <v>516</v>
      </c>
      <c r="E2088" s="47" t="s">
        <v>70</v>
      </c>
      <c r="F2088" s="47" t="s">
        <v>59</v>
      </c>
      <c r="G2088" s="47" t="s">
        <v>60</v>
      </c>
      <c r="H2088" s="46">
        <v>818883</v>
      </c>
      <c r="I2088" s="48">
        <v>30864</v>
      </c>
      <c r="J2088" s="47" t="s">
        <v>638</v>
      </c>
      <c r="K2088" s="46">
        <v>0</v>
      </c>
      <c r="L2088" s="50">
        <v>0</v>
      </c>
      <c r="M2088" s="50">
        <v>0</v>
      </c>
      <c r="N2088" s="50">
        <v>0</v>
      </c>
      <c r="O2088" s="14">
        <v>2.1000000000000001E-2</v>
      </c>
      <c r="P2088" s="55">
        <f t="shared" si="98"/>
        <v>0</v>
      </c>
      <c r="Q2088" s="15">
        <f t="shared" si="99"/>
        <v>0</v>
      </c>
      <c r="R2088" s="15">
        <f t="shared" si="100"/>
        <v>0</v>
      </c>
      <c r="X2088" s="7"/>
    </row>
    <row r="2089" spans="1:24" ht="13.8" x14ac:dyDescent="0.3">
      <c r="A2089" s="46">
        <v>53844</v>
      </c>
      <c r="B2089" s="47" t="s">
        <v>24</v>
      </c>
      <c r="C2089" s="47" t="s">
        <v>63</v>
      </c>
      <c r="D2089" s="47" t="s">
        <v>517</v>
      </c>
      <c r="E2089" s="47" t="s">
        <v>22</v>
      </c>
      <c r="F2089" s="47" t="s">
        <v>59</v>
      </c>
      <c r="G2089" s="47" t="s">
        <v>60</v>
      </c>
      <c r="H2089" s="46">
        <v>53844</v>
      </c>
      <c r="I2089" s="48">
        <v>26481</v>
      </c>
      <c r="J2089" s="47" t="s">
        <v>638</v>
      </c>
      <c r="K2089" s="46">
        <v>0</v>
      </c>
      <c r="L2089" s="50">
        <v>0</v>
      </c>
      <c r="M2089" s="50">
        <v>0</v>
      </c>
      <c r="N2089" s="50">
        <v>0</v>
      </c>
      <c r="O2089" s="14">
        <v>2.1000000000000001E-2</v>
      </c>
      <c r="P2089" s="55">
        <f t="shared" si="98"/>
        <v>0</v>
      </c>
      <c r="Q2089" s="15">
        <f t="shared" si="99"/>
        <v>0</v>
      </c>
      <c r="R2089" s="15">
        <f t="shared" si="100"/>
        <v>0</v>
      </c>
      <c r="X2089" s="7"/>
    </row>
    <row r="2090" spans="1:24" ht="13.8" x14ac:dyDescent="0.3">
      <c r="A2090" s="46">
        <v>53845</v>
      </c>
      <c r="B2090" s="47" t="s">
        <v>24</v>
      </c>
      <c r="C2090" s="47" t="s">
        <v>63</v>
      </c>
      <c r="D2090" s="47" t="s">
        <v>517</v>
      </c>
      <c r="E2090" s="47" t="s">
        <v>22</v>
      </c>
      <c r="F2090" s="47" t="s">
        <v>59</v>
      </c>
      <c r="G2090" s="47" t="s">
        <v>60</v>
      </c>
      <c r="H2090" s="46">
        <v>53845</v>
      </c>
      <c r="I2090" s="48">
        <v>28672</v>
      </c>
      <c r="J2090" s="47" t="s">
        <v>638</v>
      </c>
      <c r="K2090" s="46">
        <v>0</v>
      </c>
      <c r="L2090" s="50">
        <v>0</v>
      </c>
      <c r="M2090" s="50">
        <v>0</v>
      </c>
      <c r="N2090" s="50">
        <v>0</v>
      </c>
      <c r="O2090" s="14">
        <v>2.1000000000000001E-2</v>
      </c>
      <c r="P2090" s="55">
        <f t="shared" si="98"/>
        <v>0</v>
      </c>
      <c r="Q2090" s="15">
        <f t="shared" si="99"/>
        <v>0</v>
      </c>
      <c r="R2090" s="15">
        <f t="shared" si="100"/>
        <v>0</v>
      </c>
      <c r="X2090" s="7"/>
    </row>
    <row r="2091" spans="1:24" ht="13.8" x14ac:dyDescent="0.3">
      <c r="A2091" s="46">
        <v>53846</v>
      </c>
      <c r="B2091" s="47" t="s">
        <v>24</v>
      </c>
      <c r="C2091" s="47" t="s">
        <v>63</v>
      </c>
      <c r="D2091" s="47" t="s">
        <v>517</v>
      </c>
      <c r="E2091" s="47" t="s">
        <v>22</v>
      </c>
      <c r="F2091" s="47" t="s">
        <v>59</v>
      </c>
      <c r="G2091" s="47" t="s">
        <v>60</v>
      </c>
      <c r="H2091" s="46">
        <v>53846</v>
      </c>
      <c r="I2091" s="48">
        <v>29037</v>
      </c>
      <c r="J2091" s="47" t="s">
        <v>638</v>
      </c>
      <c r="K2091" s="46">
        <v>0</v>
      </c>
      <c r="L2091" s="50">
        <v>0</v>
      </c>
      <c r="M2091" s="50">
        <v>0</v>
      </c>
      <c r="N2091" s="50">
        <v>0</v>
      </c>
      <c r="O2091" s="14">
        <v>2.1000000000000001E-2</v>
      </c>
      <c r="P2091" s="55">
        <f t="shared" si="98"/>
        <v>0</v>
      </c>
      <c r="Q2091" s="15">
        <f t="shared" si="99"/>
        <v>0</v>
      </c>
      <c r="R2091" s="15">
        <f t="shared" si="100"/>
        <v>0</v>
      </c>
      <c r="X2091" s="7"/>
    </row>
    <row r="2092" spans="1:24" ht="13.8" x14ac:dyDescent="0.3">
      <c r="A2092" s="46">
        <v>53847</v>
      </c>
      <c r="B2092" s="47" t="s">
        <v>24</v>
      </c>
      <c r="C2092" s="47" t="s">
        <v>63</v>
      </c>
      <c r="D2092" s="47" t="s">
        <v>517</v>
      </c>
      <c r="E2092" s="47" t="s">
        <v>22</v>
      </c>
      <c r="F2092" s="47" t="s">
        <v>59</v>
      </c>
      <c r="G2092" s="47" t="s">
        <v>60</v>
      </c>
      <c r="H2092" s="46">
        <v>53847</v>
      </c>
      <c r="I2092" s="48">
        <v>30864</v>
      </c>
      <c r="J2092" s="47" t="s">
        <v>638</v>
      </c>
      <c r="K2092" s="46">
        <v>0</v>
      </c>
      <c r="L2092" s="50">
        <v>0</v>
      </c>
      <c r="M2092" s="50">
        <v>0</v>
      </c>
      <c r="N2092" s="50">
        <v>0</v>
      </c>
      <c r="O2092" s="14">
        <v>2.1000000000000001E-2</v>
      </c>
      <c r="P2092" s="55">
        <f t="shared" si="98"/>
        <v>0</v>
      </c>
      <c r="Q2092" s="15">
        <f t="shared" si="99"/>
        <v>0</v>
      </c>
      <c r="R2092" s="15">
        <f t="shared" si="100"/>
        <v>0</v>
      </c>
      <c r="X2092" s="7"/>
    </row>
    <row r="2093" spans="1:24" ht="13.8" x14ac:dyDescent="0.3">
      <c r="A2093" s="46">
        <v>818901</v>
      </c>
      <c r="B2093" s="47" t="s">
        <v>30</v>
      </c>
      <c r="C2093" s="47" t="s">
        <v>36</v>
      </c>
      <c r="D2093" s="47" t="s">
        <v>516</v>
      </c>
      <c r="E2093" s="47" t="s">
        <v>70</v>
      </c>
      <c r="F2093" s="47" t="s">
        <v>59</v>
      </c>
      <c r="G2093" s="47" t="s">
        <v>324</v>
      </c>
      <c r="H2093" s="46">
        <v>818901</v>
      </c>
      <c r="I2093" s="48">
        <v>29403</v>
      </c>
      <c r="J2093" s="47" t="s">
        <v>638</v>
      </c>
      <c r="K2093" s="46">
        <v>0</v>
      </c>
      <c r="L2093" s="50">
        <v>0</v>
      </c>
      <c r="M2093" s="50">
        <v>0</v>
      </c>
      <c r="N2093" s="50">
        <v>0</v>
      </c>
      <c r="O2093" s="14">
        <v>2.1000000000000001E-2</v>
      </c>
      <c r="P2093" s="55">
        <f t="shared" si="98"/>
        <v>0</v>
      </c>
      <c r="Q2093" s="15">
        <f t="shared" si="99"/>
        <v>0</v>
      </c>
      <c r="R2093" s="15">
        <f t="shared" si="100"/>
        <v>0</v>
      </c>
      <c r="X2093" s="7"/>
    </row>
    <row r="2094" spans="1:24" ht="13.8" x14ac:dyDescent="0.3">
      <c r="A2094" s="46">
        <v>818902</v>
      </c>
      <c r="B2094" s="47" t="s">
        <v>30</v>
      </c>
      <c r="C2094" s="47" t="s">
        <v>36</v>
      </c>
      <c r="D2094" s="47" t="s">
        <v>516</v>
      </c>
      <c r="E2094" s="47" t="s">
        <v>70</v>
      </c>
      <c r="F2094" s="47" t="s">
        <v>59</v>
      </c>
      <c r="G2094" s="47" t="s">
        <v>324</v>
      </c>
      <c r="H2094" s="46">
        <v>818902</v>
      </c>
      <c r="I2094" s="48">
        <v>30133</v>
      </c>
      <c r="J2094" s="47" t="s">
        <v>638</v>
      </c>
      <c r="K2094" s="46">
        <v>0</v>
      </c>
      <c r="L2094" s="50">
        <v>0</v>
      </c>
      <c r="M2094" s="50">
        <v>0</v>
      </c>
      <c r="N2094" s="50">
        <v>0</v>
      </c>
      <c r="O2094" s="14">
        <v>2.1000000000000001E-2</v>
      </c>
      <c r="P2094" s="55">
        <f t="shared" si="98"/>
        <v>0</v>
      </c>
      <c r="Q2094" s="15">
        <f t="shared" si="99"/>
        <v>0</v>
      </c>
      <c r="R2094" s="15">
        <f t="shared" si="100"/>
        <v>0</v>
      </c>
      <c r="X2094" s="7"/>
    </row>
    <row r="2095" spans="1:24" ht="13.8" x14ac:dyDescent="0.3">
      <c r="A2095" s="46">
        <v>818903</v>
      </c>
      <c r="B2095" s="47" t="s">
        <v>30</v>
      </c>
      <c r="C2095" s="47" t="s">
        <v>36</v>
      </c>
      <c r="D2095" s="47" t="s">
        <v>516</v>
      </c>
      <c r="E2095" s="47" t="s">
        <v>70</v>
      </c>
      <c r="F2095" s="47" t="s">
        <v>59</v>
      </c>
      <c r="G2095" s="47" t="s">
        <v>324</v>
      </c>
      <c r="H2095" s="46">
        <v>818903</v>
      </c>
      <c r="I2095" s="48">
        <v>30133</v>
      </c>
      <c r="J2095" s="47" t="s">
        <v>638</v>
      </c>
      <c r="K2095" s="46">
        <v>0</v>
      </c>
      <c r="L2095" s="50">
        <v>0</v>
      </c>
      <c r="M2095" s="50">
        <v>0</v>
      </c>
      <c r="N2095" s="50">
        <v>0</v>
      </c>
      <c r="O2095" s="14">
        <v>2.1000000000000001E-2</v>
      </c>
      <c r="P2095" s="55">
        <f t="shared" si="98"/>
        <v>0</v>
      </c>
      <c r="Q2095" s="15">
        <f t="shared" si="99"/>
        <v>0</v>
      </c>
      <c r="R2095" s="15">
        <f t="shared" si="100"/>
        <v>0</v>
      </c>
      <c r="X2095" s="7"/>
    </row>
    <row r="2096" spans="1:24" ht="13.8" x14ac:dyDescent="0.3">
      <c r="A2096" s="46">
        <v>818904</v>
      </c>
      <c r="B2096" s="47" t="s">
        <v>30</v>
      </c>
      <c r="C2096" s="47" t="s">
        <v>36</v>
      </c>
      <c r="D2096" s="47" t="s">
        <v>516</v>
      </c>
      <c r="E2096" s="47" t="s">
        <v>70</v>
      </c>
      <c r="F2096" s="47" t="s">
        <v>59</v>
      </c>
      <c r="G2096" s="47" t="s">
        <v>324</v>
      </c>
      <c r="H2096" s="46">
        <v>818904</v>
      </c>
      <c r="I2096" s="48">
        <v>30133</v>
      </c>
      <c r="J2096" s="47" t="s">
        <v>638</v>
      </c>
      <c r="K2096" s="46">
        <v>0</v>
      </c>
      <c r="L2096" s="50">
        <v>0</v>
      </c>
      <c r="M2096" s="50">
        <v>0</v>
      </c>
      <c r="N2096" s="50">
        <v>0</v>
      </c>
      <c r="O2096" s="14">
        <v>2.1000000000000001E-2</v>
      </c>
      <c r="P2096" s="55">
        <f t="shared" si="98"/>
        <v>0</v>
      </c>
      <c r="Q2096" s="15">
        <f t="shared" si="99"/>
        <v>0</v>
      </c>
      <c r="R2096" s="15">
        <f t="shared" si="100"/>
        <v>0</v>
      </c>
      <c r="X2096" s="7"/>
    </row>
    <row r="2097" spans="1:24" ht="13.8" x14ac:dyDescent="0.3">
      <c r="A2097" s="46">
        <v>818905</v>
      </c>
      <c r="B2097" s="47" t="s">
        <v>30</v>
      </c>
      <c r="C2097" s="47" t="s">
        <v>36</v>
      </c>
      <c r="D2097" s="47" t="s">
        <v>516</v>
      </c>
      <c r="E2097" s="47" t="s">
        <v>70</v>
      </c>
      <c r="F2097" s="47" t="s">
        <v>59</v>
      </c>
      <c r="G2097" s="47" t="s">
        <v>324</v>
      </c>
      <c r="H2097" s="46">
        <v>818905</v>
      </c>
      <c r="I2097" s="48">
        <v>30864</v>
      </c>
      <c r="J2097" s="47" t="s">
        <v>638</v>
      </c>
      <c r="K2097" s="46">
        <v>0</v>
      </c>
      <c r="L2097" s="50">
        <v>0</v>
      </c>
      <c r="M2097" s="50">
        <v>0</v>
      </c>
      <c r="N2097" s="50">
        <v>0</v>
      </c>
      <c r="O2097" s="14">
        <v>2.1000000000000001E-2</v>
      </c>
      <c r="P2097" s="55">
        <f t="shared" si="98"/>
        <v>0</v>
      </c>
      <c r="Q2097" s="15">
        <f t="shared" si="99"/>
        <v>0</v>
      </c>
      <c r="R2097" s="15">
        <f t="shared" si="100"/>
        <v>0</v>
      </c>
      <c r="X2097" s="7"/>
    </row>
    <row r="2098" spans="1:24" ht="13.8" x14ac:dyDescent="0.3">
      <c r="A2098" s="46">
        <v>818906</v>
      </c>
      <c r="B2098" s="47" t="s">
        <v>30</v>
      </c>
      <c r="C2098" s="47" t="s">
        <v>36</v>
      </c>
      <c r="D2098" s="47" t="s">
        <v>516</v>
      </c>
      <c r="E2098" s="47" t="s">
        <v>70</v>
      </c>
      <c r="F2098" s="47" t="s">
        <v>59</v>
      </c>
      <c r="G2098" s="47" t="s">
        <v>324</v>
      </c>
      <c r="H2098" s="46">
        <v>818906</v>
      </c>
      <c r="I2098" s="48">
        <v>31959</v>
      </c>
      <c r="J2098" s="47" t="s">
        <v>638</v>
      </c>
      <c r="K2098" s="46">
        <v>0</v>
      </c>
      <c r="L2098" s="50">
        <v>0</v>
      </c>
      <c r="M2098" s="50">
        <v>0</v>
      </c>
      <c r="N2098" s="50">
        <v>0</v>
      </c>
      <c r="O2098" s="14">
        <v>2.1000000000000001E-2</v>
      </c>
      <c r="P2098" s="55">
        <f t="shared" si="98"/>
        <v>0</v>
      </c>
      <c r="Q2098" s="15">
        <f t="shared" si="99"/>
        <v>0</v>
      </c>
      <c r="R2098" s="15">
        <f t="shared" si="100"/>
        <v>0</v>
      </c>
      <c r="X2098" s="7"/>
    </row>
    <row r="2099" spans="1:24" ht="13.8" x14ac:dyDescent="0.3">
      <c r="A2099" s="46">
        <v>818907</v>
      </c>
      <c r="B2099" s="47" t="s">
        <v>30</v>
      </c>
      <c r="C2099" s="47" t="s">
        <v>36</v>
      </c>
      <c r="D2099" s="47" t="s">
        <v>516</v>
      </c>
      <c r="E2099" s="47" t="s">
        <v>70</v>
      </c>
      <c r="F2099" s="47" t="s">
        <v>59</v>
      </c>
      <c r="G2099" s="47" t="s">
        <v>324</v>
      </c>
      <c r="H2099" s="46">
        <v>818907</v>
      </c>
      <c r="I2099" s="48">
        <v>33420</v>
      </c>
      <c r="J2099" s="47" t="s">
        <v>638</v>
      </c>
      <c r="K2099" s="46">
        <v>0</v>
      </c>
      <c r="L2099" s="50">
        <v>0</v>
      </c>
      <c r="M2099" s="50">
        <v>0</v>
      </c>
      <c r="N2099" s="50">
        <v>0</v>
      </c>
      <c r="O2099" s="14">
        <v>2.1000000000000001E-2</v>
      </c>
      <c r="P2099" s="55">
        <f t="shared" si="98"/>
        <v>0</v>
      </c>
      <c r="Q2099" s="15">
        <f t="shared" si="99"/>
        <v>0</v>
      </c>
      <c r="R2099" s="15">
        <f t="shared" si="100"/>
        <v>0</v>
      </c>
      <c r="X2099" s="7"/>
    </row>
    <row r="2100" spans="1:24" ht="13.8" x14ac:dyDescent="0.3">
      <c r="A2100" s="46">
        <v>818908</v>
      </c>
      <c r="B2100" s="47" t="s">
        <v>30</v>
      </c>
      <c r="C2100" s="47" t="s">
        <v>36</v>
      </c>
      <c r="D2100" s="47" t="s">
        <v>516</v>
      </c>
      <c r="E2100" s="47" t="s">
        <v>70</v>
      </c>
      <c r="F2100" s="47" t="s">
        <v>59</v>
      </c>
      <c r="G2100" s="47" t="s">
        <v>324</v>
      </c>
      <c r="H2100" s="46">
        <v>818908</v>
      </c>
      <c r="I2100" s="48">
        <v>33786</v>
      </c>
      <c r="J2100" s="47" t="s">
        <v>638</v>
      </c>
      <c r="K2100" s="46">
        <v>0</v>
      </c>
      <c r="L2100" s="50">
        <v>0</v>
      </c>
      <c r="M2100" s="50">
        <v>0</v>
      </c>
      <c r="N2100" s="50">
        <v>0</v>
      </c>
      <c r="O2100" s="14">
        <v>2.1000000000000001E-2</v>
      </c>
      <c r="P2100" s="55">
        <f t="shared" si="98"/>
        <v>0</v>
      </c>
      <c r="Q2100" s="15">
        <f t="shared" si="99"/>
        <v>0</v>
      </c>
      <c r="R2100" s="15">
        <f t="shared" si="100"/>
        <v>0</v>
      </c>
      <c r="X2100" s="7"/>
    </row>
    <row r="2101" spans="1:24" ht="13.8" x14ac:dyDescent="0.3">
      <c r="A2101" s="46">
        <v>818909</v>
      </c>
      <c r="B2101" s="47" t="s">
        <v>30</v>
      </c>
      <c r="C2101" s="47" t="s">
        <v>36</v>
      </c>
      <c r="D2101" s="47" t="s">
        <v>516</v>
      </c>
      <c r="E2101" s="47" t="s">
        <v>70</v>
      </c>
      <c r="F2101" s="47" t="s">
        <v>59</v>
      </c>
      <c r="G2101" s="47" t="s">
        <v>324</v>
      </c>
      <c r="H2101" s="46">
        <v>818909</v>
      </c>
      <c r="I2101" s="48">
        <v>34881</v>
      </c>
      <c r="J2101" s="47" t="s">
        <v>638</v>
      </c>
      <c r="K2101" s="46">
        <v>0</v>
      </c>
      <c r="L2101" s="50">
        <v>0</v>
      </c>
      <c r="M2101" s="50">
        <v>0</v>
      </c>
      <c r="N2101" s="50">
        <v>0</v>
      </c>
      <c r="O2101" s="14">
        <v>2.1000000000000001E-2</v>
      </c>
      <c r="P2101" s="55">
        <f t="shared" si="98"/>
        <v>0</v>
      </c>
      <c r="Q2101" s="15">
        <f t="shared" si="99"/>
        <v>0</v>
      </c>
      <c r="R2101" s="15">
        <f t="shared" si="100"/>
        <v>0</v>
      </c>
      <c r="X2101" s="7"/>
    </row>
    <row r="2102" spans="1:24" ht="13.8" x14ac:dyDescent="0.3">
      <c r="A2102" s="46">
        <v>818910</v>
      </c>
      <c r="B2102" s="47" t="s">
        <v>30</v>
      </c>
      <c r="C2102" s="47" t="s">
        <v>36</v>
      </c>
      <c r="D2102" s="47" t="s">
        <v>516</v>
      </c>
      <c r="E2102" s="47" t="s">
        <v>70</v>
      </c>
      <c r="F2102" s="47" t="s">
        <v>59</v>
      </c>
      <c r="G2102" s="47" t="s">
        <v>324</v>
      </c>
      <c r="H2102" s="46">
        <v>818910</v>
      </c>
      <c r="I2102" s="48">
        <v>34881</v>
      </c>
      <c r="J2102" s="47" t="s">
        <v>638</v>
      </c>
      <c r="K2102" s="46">
        <v>0</v>
      </c>
      <c r="L2102" s="50">
        <v>0</v>
      </c>
      <c r="M2102" s="50">
        <v>0</v>
      </c>
      <c r="N2102" s="50">
        <v>0</v>
      </c>
      <c r="O2102" s="14">
        <v>2.1000000000000001E-2</v>
      </c>
      <c r="P2102" s="55">
        <f t="shared" si="98"/>
        <v>0</v>
      </c>
      <c r="Q2102" s="15">
        <f t="shared" si="99"/>
        <v>0</v>
      </c>
      <c r="R2102" s="15">
        <f t="shared" si="100"/>
        <v>0</v>
      </c>
      <c r="X2102" s="7"/>
    </row>
    <row r="2103" spans="1:24" ht="13.8" x14ac:dyDescent="0.3">
      <c r="A2103" s="46">
        <v>15560255</v>
      </c>
      <c r="B2103" s="47" t="s">
        <v>30</v>
      </c>
      <c r="C2103" s="47" t="s">
        <v>36</v>
      </c>
      <c r="D2103" s="47" t="s">
        <v>516</v>
      </c>
      <c r="E2103" s="47" t="s">
        <v>70</v>
      </c>
      <c r="F2103" s="47" t="s">
        <v>59</v>
      </c>
      <c r="G2103" s="47" t="s">
        <v>324</v>
      </c>
      <c r="H2103" s="46">
        <v>15560255</v>
      </c>
      <c r="I2103" s="48">
        <v>37377</v>
      </c>
      <c r="J2103" s="47" t="s">
        <v>638</v>
      </c>
      <c r="K2103" s="46">
        <v>0</v>
      </c>
      <c r="L2103" s="50">
        <v>0</v>
      </c>
      <c r="M2103" s="50">
        <v>0</v>
      </c>
      <c r="N2103" s="50">
        <v>0</v>
      </c>
      <c r="O2103" s="14">
        <v>2.1000000000000001E-2</v>
      </c>
      <c r="P2103" s="55">
        <f t="shared" si="98"/>
        <v>0</v>
      </c>
      <c r="Q2103" s="15">
        <f t="shared" si="99"/>
        <v>0</v>
      </c>
      <c r="R2103" s="15">
        <f t="shared" si="100"/>
        <v>0</v>
      </c>
      <c r="X2103" s="7"/>
    </row>
    <row r="2104" spans="1:24" ht="13.8" x14ac:dyDescent="0.3">
      <c r="A2104" s="46">
        <v>43716557</v>
      </c>
      <c r="B2104" s="47" t="s">
        <v>30</v>
      </c>
      <c r="C2104" s="47" t="s">
        <v>36</v>
      </c>
      <c r="D2104" s="47" t="s">
        <v>516</v>
      </c>
      <c r="E2104" s="47" t="s">
        <v>70</v>
      </c>
      <c r="F2104" s="47" t="s">
        <v>59</v>
      </c>
      <c r="G2104" s="47" t="s">
        <v>324</v>
      </c>
      <c r="H2104" s="46">
        <v>43716557</v>
      </c>
      <c r="I2104" s="48">
        <v>38078</v>
      </c>
      <c r="J2104" s="47" t="s">
        <v>638</v>
      </c>
      <c r="K2104" s="46">
        <v>0</v>
      </c>
      <c r="L2104" s="50">
        <v>0</v>
      </c>
      <c r="M2104" s="50">
        <v>0</v>
      </c>
      <c r="N2104" s="50">
        <v>0</v>
      </c>
      <c r="O2104" s="14">
        <v>2.1000000000000001E-2</v>
      </c>
      <c r="P2104" s="55">
        <f t="shared" si="98"/>
        <v>0</v>
      </c>
      <c r="Q2104" s="15">
        <f t="shared" si="99"/>
        <v>0</v>
      </c>
      <c r="R2104" s="15">
        <f t="shared" si="100"/>
        <v>0</v>
      </c>
      <c r="X2104" s="7"/>
    </row>
    <row r="2105" spans="1:24" ht="13.8" x14ac:dyDescent="0.3">
      <c r="A2105" s="46">
        <v>48588346</v>
      </c>
      <c r="B2105" s="47" t="s">
        <v>30</v>
      </c>
      <c r="C2105" s="47" t="s">
        <v>36</v>
      </c>
      <c r="D2105" s="47" t="s">
        <v>516</v>
      </c>
      <c r="E2105" s="47" t="s">
        <v>70</v>
      </c>
      <c r="F2105" s="47" t="s">
        <v>59</v>
      </c>
      <c r="G2105" s="47" t="s">
        <v>324</v>
      </c>
      <c r="H2105" s="46">
        <v>48588346</v>
      </c>
      <c r="I2105" s="48">
        <v>38292</v>
      </c>
      <c r="J2105" s="47" t="s">
        <v>638</v>
      </c>
      <c r="K2105" s="46">
        <v>0</v>
      </c>
      <c r="L2105" s="50">
        <v>0</v>
      </c>
      <c r="M2105" s="50">
        <v>0</v>
      </c>
      <c r="N2105" s="50">
        <v>0</v>
      </c>
      <c r="O2105" s="14">
        <v>2.1000000000000001E-2</v>
      </c>
      <c r="P2105" s="55">
        <f t="shared" si="98"/>
        <v>0</v>
      </c>
      <c r="Q2105" s="15">
        <f t="shared" si="99"/>
        <v>0</v>
      </c>
      <c r="R2105" s="15">
        <f t="shared" si="100"/>
        <v>0</v>
      </c>
      <c r="X2105" s="7"/>
    </row>
    <row r="2106" spans="1:24" ht="13.8" x14ac:dyDescent="0.3">
      <c r="A2106" s="46">
        <v>57442792</v>
      </c>
      <c r="B2106" s="47" t="s">
        <v>30</v>
      </c>
      <c r="C2106" s="47" t="s">
        <v>36</v>
      </c>
      <c r="D2106" s="47" t="s">
        <v>516</v>
      </c>
      <c r="E2106" s="47" t="s">
        <v>70</v>
      </c>
      <c r="F2106" s="47" t="s">
        <v>59</v>
      </c>
      <c r="G2106" s="47" t="s">
        <v>324</v>
      </c>
      <c r="H2106" s="46">
        <v>57442792</v>
      </c>
      <c r="I2106" s="48">
        <v>38626</v>
      </c>
      <c r="J2106" s="47" t="s">
        <v>638</v>
      </c>
      <c r="K2106" s="46">
        <v>0</v>
      </c>
      <c r="L2106" s="50">
        <v>0</v>
      </c>
      <c r="M2106" s="50">
        <v>0</v>
      </c>
      <c r="N2106" s="50">
        <v>0</v>
      </c>
      <c r="O2106" s="14">
        <v>2.1000000000000001E-2</v>
      </c>
      <c r="P2106" s="55">
        <f t="shared" si="98"/>
        <v>0</v>
      </c>
      <c r="Q2106" s="15">
        <f t="shared" si="99"/>
        <v>0</v>
      </c>
      <c r="R2106" s="15">
        <f t="shared" si="100"/>
        <v>0</v>
      </c>
      <c r="X2106" s="7"/>
    </row>
    <row r="2107" spans="1:24" ht="13.8" x14ac:dyDescent="0.3">
      <c r="A2107" s="46">
        <v>89488555</v>
      </c>
      <c r="B2107" s="47" t="s">
        <v>30</v>
      </c>
      <c r="C2107" s="47" t="s">
        <v>36</v>
      </c>
      <c r="D2107" s="47" t="s">
        <v>516</v>
      </c>
      <c r="E2107" s="47" t="s">
        <v>70</v>
      </c>
      <c r="F2107" s="47" t="s">
        <v>59</v>
      </c>
      <c r="G2107" s="47" t="s">
        <v>324</v>
      </c>
      <c r="H2107" s="46">
        <v>89488555</v>
      </c>
      <c r="I2107" s="48">
        <v>39783</v>
      </c>
      <c r="J2107" s="47" t="s">
        <v>638</v>
      </c>
      <c r="K2107" s="46">
        <v>0</v>
      </c>
      <c r="L2107" s="50">
        <v>0</v>
      </c>
      <c r="M2107" s="50">
        <v>0</v>
      </c>
      <c r="N2107" s="50">
        <v>0</v>
      </c>
      <c r="O2107" s="14">
        <v>2.1000000000000001E-2</v>
      </c>
      <c r="P2107" s="55">
        <f t="shared" si="98"/>
        <v>0</v>
      </c>
      <c r="Q2107" s="15">
        <f t="shared" si="99"/>
        <v>0</v>
      </c>
      <c r="R2107" s="15">
        <f t="shared" si="100"/>
        <v>0</v>
      </c>
      <c r="X2107" s="7"/>
    </row>
    <row r="2108" spans="1:24" ht="13.8" x14ac:dyDescent="0.3">
      <c r="A2108" s="46">
        <v>90633056</v>
      </c>
      <c r="B2108" s="47" t="s">
        <v>30</v>
      </c>
      <c r="C2108" s="47" t="s">
        <v>36</v>
      </c>
      <c r="D2108" s="47" t="s">
        <v>516</v>
      </c>
      <c r="E2108" s="47" t="s">
        <v>70</v>
      </c>
      <c r="F2108" s="47" t="s">
        <v>59</v>
      </c>
      <c r="G2108" s="47" t="s">
        <v>324</v>
      </c>
      <c r="H2108" s="46">
        <v>90633056</v>
      </c>
      <c r="I2108" s="48">
        <v>39539</v>
      </c>
      <c r="J2108" s="47" t="s">
        <v>638</v>
      </c>
      <c r="K2108" s="46">
        <v>0</v>
      </c>
      <c r="L2108" s="50">
        <v>0</v>
      </c>
      <c r="M2108" s="50">
        <v>0</v>
      </c>
      <c r="N2108" s="50">
        <v>0</v>
      </c>
      <c r="O2108" s="14">
        <v>2.1000000000000001E-2</v>
      </c>
      <c r="P2108" s="55">
        <f t="shared" si="98"/>
        <v>0</v>
      </c>
      <c r="Q2108" s="15">
        <f t="shared" si="99"/>
        <v>0</v>
      </c>
      <c r="R2108" s="15">
        <f t="shared" si="100"/>
        <v>0</v>
      </c>
      <c r="X2108" s="7"/>
    </row>
    <row r="2109" spans="1:24" ht="13.8" x14ac:dyDescent="0.3">
      <c r="A2109" s="46">
        <v>91287286</v>
      </c>
      <c r="B2109" s="47" t="s">
        <v>30</v>
      </c>
      <c r="C2109" s="47" t="s">
        <v>36</v>
      </c>
      <c r="D2109" s="47" t="s">
        <v>516</v>
      </c>
      <c r="E2109" s="47" t="s">
        <v>70</v>
      </c>
      <c r="F2109" s="47" t="s">
        <v>59</v>
      </c>
      <c r="G2109" s="47" t="s">
        <v>324</v>
      </c>
      <c r="H2109" s="46">
        <v>91287286</v>
      </c>
      <c r="I2109" s="48">
        <v>39783</v>
      </c>
      <c r="J2109" s="47" t="s">
        <v>638</v>
      </c>
      <c r="K2109" s="46">
        <v>0</v>
      </c>
      <c r="L2109" s="50">
        <v>0</v>
      </c>
      <c r="M2109" s="50">
        <v>0</v>
      </c>
      <c r="N2109" s="50">
        <v>0</v>
      </c>
      <c r="O2109" s="14">
        <v>2.1000000000000001E-2</v>
      </c>
      <c r="P2109" s="55">
        <f t="shared" si="98"/>
        <v>0</v>
      </c>
      <c r="Q2109" s="15">
        <f t="shared" si="99"/>
        <v>0</v>
      </c>
      <c r="R2109" s="15">
        <f t="shared" si="100"/>
        <v>0</v>
      </c>
      <c r="X2109" s="7"/>
    </row>
    <row r="2110" spans="1:24" ht="13.8" x14ac:dyDescent="0.3">
      <c r="A2110" s="46">
        <v>95603238</v>
      </c>
      <c r="B2110" s="47" t="s">
        <v>30</v>
      </c>
      <c r="C2110" s="47" t="s">
        <v>36</v>
      </c>
      <c r="D2110" s="47" t="s">
        <v>516</v>
      </c>
      <c r="E2110" s="47" t="s">
        <v>70</v>
      </c>
      <c r="F2110" s="47" t="s">
        <v>59</v>
      </c>
      <c r="G2110" s="47" t="s">
        <v>324</v>
      </c>
      <c r="H2110" s="46">
        <v>95603238</v>
      </c>
      <c r="I2110" s="48">
        <v>40118</v>
      </c>
      <c r="J2110" s="47" t="s">
        <v>638</v>
      </c>
      <c r="K2110" s="46">
        <v>0</v>
      </c>
      <c r="L2110" s="50">
        <v>0</v>
      </c>
      <c r="M2110" s="50">
        <v>0</v>
      </c>
      <c r="N2110" s="50">
        <v>0</v>
      </c>
      <c r="O2110" s="14">
        <v>2.1000000000000001E-2</v>
      </c>
      <c r="P2110" s="55">
        <f t="shared" si="98"/>
        <v>0</v>
      </c>
      <c r="Q2110" s="15">
        <f t="shared" si="99"/>
        <v>0</v>
      </c>
      <c r="R2110" s="15">
        <f t="shared" si="100"/>
        <v>0</v>
      </c>
      <c r="X2110" s="7"/>
    </row>
    <row r="2111" spans="1:24" ht="13.8" x14ac:dyDescent="0.3">
      <c r="A2111" s="46">
        <v>95603671</v>
      </c>
      <c r="B2111" s="47" t="s">
        <v>30</v>
      </c>
      <c r="C2111" s="47" t="s">
        <v>36</v>
      </c>
      <c r="D2111" s="47" t="s">
        <v>516</v>
      </c>
      <c r="E2111" s="47" t="s">
        <v>70</v>
      </c>
      <c r="F2111" s="47" t="s">
        <v>59</v>
      </c>
      <c r="G2111" s="47" t="s">
        <v>324</v>
      </c>
      <c r="H2111" s="46">
        <v>95603671</v>
      </c>
      <c r="I2111" s="48">
        <v>40118</v>
      </c>
      <c r="J2111" s="47" t="s">
        <v>638</v>
      </c>
      <c r="K2111" s="46">
        <v>0</v>
      </c>
      <c r="L2111" s="50">
        <v>0</v>
      </c>
      <c r="M2111" s="50">
        <v>0</v>
      </c>
      <c r="N2111" s="50">
        <v>0</v>
      </c>
      <c r="O2111" s="14">
        <v>2.1000000000000001E-2</v>
      </c>
      <c r="P2111" s="55">
        <f t="shared" si="98"/>
        <v>0</v>
      </c>
      <c r="Q2111" s="15">
        <f t="shared" si="99"/>
        <v>0</v>
      </c>
      <c r="R2111" s="15">
        <f t="shared" si="100"/>
        <v>0</v>
      </c>
      <c r="X2111" s="7"/>
    </row>
    <row r="2112" spans="1:24" ht="13.8" x14ac:dyDescent="0.3">
      <c r="A2112" s="46">
        <v>101837694</v>
      </c>
      <c r="B2112" s="47" t="s">
        <v>30</v>
      </c>
      <c r="C2112" s="47" t="s">
        <v>36</v>
      </c>
      <c r="D2112" s="47" t="s">
        <v>516</v>
      </c>
      <c r="E2112" s="47" t="s">
        <v>70</v>
      </c>
      <c r="F2112" s="47" t="s">
        <v>59</v>
      </c>
      <c r="G2112" s="47" t="s">
        <v>324</v>
      </c>
      <c r="H2112" s="46">
        <v>101837694</v>
      </c>
      <c r="I2112" s="48">
        <v>40483</v>
      </c>
      <c r="J2112" s="47" t="s">
        <v>638</v>
      </c>
      <c r="K2112" s="46">
        <v>0</v>
      </c>
      <c r="L2112" s="50">
        <v>0</v>
      </c>
      <c r="M2112" s="50">
        <v>0</v>
      </c>
      <c r="N2112" s="50">
        <v>0</v>
      </c>
      <c r="O2112" s="14">
        <v>2.1000000000000001E-2</v>
      </c>
      <c r="P2112" s="55">
        <f t="shared" si="98"/>
        <v>0</v>
      </c>
      <c r="Q2112" s="15">
        <f t="shared" si="99"/>
        <v>0</v>
      </c>
      <c r="R2112" s="15">
        <f t="shared" si="100"/>
        <v>0</v>
      </c>
      <c r="X2112" s="7"/>
    </row>
    <row r="2113" spans="1:24" ht="13.8" x14ac:dyDescent="0.3">
      <c r="A2113" s="46">
        <v>91346562</v>
      </c>
      <c r="B2113" s="47" t="s">
        <v>30</v>
      </c>
      <c r="C2113" s="47" t="s">
        <v>36</v>
      </c>
      <c r="D2113" s="47" t="s">
        <v>516</v>
      </c>
      <c r="E2113" s="47" t="s">
        <v>70</v>
      </c>
      <c r="F2113" s="47" t="s">
        <v>59</v>
      </c>
      <c r="G2113" s="47" t="s">
        <v>458</v>
      </c>
      <c r="H2113" s="46">
        <v>91346562</v>
      </c>
      <c r="I2113" s="48">
        <v>39783</v>
      </c>
      <c r="J2113" s="47" t="s">
        <v>638</v>
      </c>
      <c r="K2113" s="46">
        <v>0</v>
      </c>
      <c r="L2113" s="50">
        <v>0</v>
      </c>
      <c r="M2113" s="50">
        <v>0</v>
      </c>
      <c r="N2113" s="50">
        <v>0</v>
      </c>
      <c r="O2113" s="14">
        <v>2.1000000000000001E-2</v>
      </c>
      <c r="P2113" s="55">
        <f t="shared" si="98"/>
        <v>0</v>
      </c>
      <c r="Q2113" s="15">
        <f t="shared" si="99"/>
        <v>0</v>
      </c>
      <c r="R2113" s="15">
        <f t="shared" si="100"/>
        <v>0</v>
      </c>
      <c r="X2113" s="7"/>
    </row>
    <row r="2114" spans="1:24" ht="13.8" x14ac:dyDescent="0.3">
      <c r="A2114" s="46">
        <v>84632751</v>
      </c>
      <c r="B2114" s="47" t="s">
        <v>30</v>
      </c>
      <c r="C2114" s="47" t="s">
        <v>36</v>
      </c>
      <c r="D2114" s="47" t="s">
        <v>574</v>
      </c>
      <c r="E2114" s="47" t="s">
        <v>340</v>
      </c>
      <c r="F2114" s="47" t="s">
        <v>59</v>
      </c>
      <c r="G2114" s="47" t="s">
        <v>324</v>
      </c>
      <c r="H2114" s="46">
        <v>84632751</v>
      </c>
      <c r="I2114" s="48">
        <v>26115</v>
      </c>
      <c r="J2114" s="47" t="s">
        <v>638</v>
      </c>
      <c r="K2114" s="46">
        <v>0</v>
      </c>
      <c r="L2114" s="50">
        <v>30421.33</v>
      </c>
      <c r="M2114" s="50">
        <v>30421.33</v>
      </c>
      <c r="N2114" s="50">
        <v>0</v>
      </c>
      <c r="O2114" s="14">
        <v>2.1000000000000001E-2</v>
      </c>
      <c r="P2114" s="55">
        <f t="shared" si="98"/>
        <v>798.55991250000011</v>
      </c>
      <c r="Q2114" s="15">
        <f t="shared" si="99"/>
        <v>31219.889912500003</v>
      </c>
      <c r="R2114" s="15">
        <f t="shared" si="100"/>
        <v>-798.55991250000079</v>
      </c>
      <c r="X2114" s="7"/>
    </row>
    <row r="2115" spans="1:24" ht="13.8" x14ac:dyDescent="0.3">
      <c r="A2115" s="46">
        <v>84632754</v>
      </c>
      <c r="B2115" s="47" t="s">
        <v>30</v>
      </c>
      <c r="C2115" s="47" t="s">
        <v>36</v>
      </c>
      <c r="D2115" s="47" t="s">
        <v>574</v>
      </c>
      <c r="E2115" s="47" t="s">
        <v>405</v>
      </c>
      <c r="F2115" s="47" t="s">
        <v>59</v>
      </c>
      <c r="G2115" s="47" t="s">
        <v>324</v>
      </c>
      <c r="H2115" s="46">
        <v>84632754</v>
      </c>
      <c r="I2115" s="48">
        <v>26115</v>
      </c>
      <c r="J2115" s="47" t="s">
        <v>638</v>
      </c>
      <c r="K2115" s="46">
        <v>12</v>
      </c>
      <c r="L2115" s="50">
        <v>121685.3</v>
      </c>
      <c r="M2115" s="50">
        <v>121685.3</v>
      </c>
      <c r="N2115" s="50">
        <v>0</v>
      </c>
      <c r="O2115" s="14">
        <v>2.1000000000000001E-2</v>
      </c>
      <c r="P2115" s="55">
        <f t="shared" si="98"/>
        <v>3194.2391250000001</v>
      </c>
      <c r="Q2115" s="15">
        <f t="shared" si="99"/>
        <v>124879.53912500001</v>
      </c>
      <c r="R2115" s="15">
        <f t="shared" si="100"/>
        <v>-3194.2391250000073</v>
      </c>
      <c r="X2115" s="7"/>
    </row>
    <row r="2116" spans="1:24" ht="13.8" x14ac:dyDescent="0.3">
      <c r="A2116" s="46">
        <v>54248</v>
      </c>
      <c r="B2116" s="47" t="s">
        <v>30</v>
      </c>
      <c r="C2116" s="47" t="s">
        <v>36</v>
      </c>
      <c r="D2116" s="47" t="s">
        <v>574</v>
      </c>
      <c r="E2116" s="47" t="s">
        <v>339</v>
      </c>
      <c r="F2116" s="47" t="s">
        <v>59</v>
      </c>
      <c r="G2116" s="47" t="s">
        <v>324</v>
      </c>
      <c r="H2116" s="46">
        <v>54248</v>
      </c>
      <c r="I2116" s="48">
        <v>26115</v>
      </c>
      <c r="J2116" s="47" t="s">
        <v>638</v>
      </c>
      <c r="K2116" s="46">
        <v>12</v>
      </c>
      <c r="L2116" s="50">
        <v>456319.89</v>
      </c>
      <c r="M2116" s="50">
        <v>456319.89</v>
      </c>
      <c r="N2116" s="50">
        <v>0</v>
      </c>
      <c r="O2116" s="14">
        <v>2.1000000000000001E-2</v>
      </c>
      <c r="P2116" s="55">
        <f t="shared" si="98"/>
        <v>11978.397112500001</v>
      </c>
      <c r="Q2116" s="15">
        <f t="shared" si="99"/>
        <v>468298.28711249999</v>
      </c>
      <c r="R2116" s="15">
        <f t="shared" si="100"/>
        <v>-11978.397112499981</v>
      </c>
      <c r="X2116" s="7"/>
    </row>
    <row r="2117" spans="1:24" ht="13.8" x14ac:dyDescent="0.3">
      <c r="A2117" s="46">
        <v>54267</v>
      </c>
      <c r="B2117" s="47" t="s">
        <v>30</v>
      </c>
      <c r="C2117" s="47" t="s">
        <v>36</v>
      </c>
      <c r="D2117" s="47" t="s">
        <v>575</v>
      </c>
      <c r="E2117" s="47" t="s">
        <v>341</v>
      </c>
      <c r="F2117" s="47" t="s">
        <v>59</v>
      </c>
      <c r="G2117" s="47" t="s">
        <v>324</v>
      </c>
      <c r="H2117" s="46">
        <v>54267</v>
      </c>
      <c r="I2117" s="48">
        <v>26115</v>
      </c>
      <c r="J2117" s="47" t="s">
        <v>638</v>
      </c>
      <c r="K2117" s="46">
        <v>12</v>
      </c>
      <c r="L2117" s="50">
        <v>267907.28000000003</v>
      </c>
      <c r="M2117" s="50">
        <v>267907.28000000003</v>
      </c>
      <c r="N2117" s="50">
        <v>0</v>
      </c>
      <c r="O2117" s="14">
        <v>2.1000000000000001E-2</v>
      </c>
      <c r="P2117" s="55">
        <f t="shared" ref="P2117:P2180" si="101">L2117*(O2117/12)*15</f>
        <v>7032.5661000000009</v>
      </c>
      <c r="Q2117" s="15">
        <f t="shared" si="99"/>
        <v>274939.84610000002</v>
      </c>
      <c r="R2117" s="15">
        <f t="shared" si="100"/>
        <v>-7032.5660999999964</v>
      </c>
      <c r="X2117" s="7"/>
    </row>
    <row r="2118" spans="1:24" ht="13.8" x14ac:dyDescent="0.3">
      <c r="A2118" s="46">
        <v>54268</v>
      </c>
      <c r="B2118" s="47" t="s">
        <v>30</v>
      </c>
      <c r="C2118" s="47" t="s">
        <v>36</v>
      </c>
      <c r="D2118" s="47" t="s">
        <v>575</v>
      </c>
      <c r="E2118" s="47" t="s">
        <v>341</v>
      </c>
      <c r="F2118" s="47" t="s">
        <v>59</v>
      </c>
      <c r="G2118" s="47" t="s">
        <v>324</v>
      </c>
      <c r="H2118" s="46">
        <v>54268</v>
      </c>
      <c r="I2118" s="48">
        <v>34881</v>
      </c>
      <c r="J2118" s="47" t="s">
        <v>638</v>
      </c>
      <c r="K2118" s="46">
        <v>0</v>
      </c>
      <c r="L2118" s="50">
        <v>295096.94</v>
      </c>
      <c r="M2118" s="50">
        <v>200650.51</v>
      </c>
      <c r="N2118" s="50">
        <v>94446.43</v>
      </c>
      <c r="O2118" s="14">
        <v>2.1000000000000001E-2</v>
      </c>
      <c r="P2118" s="55">
        <f t="shared" si="101"/>
        <v>7746.294675000001</v>
      </c>
      <c r="Q2118" s="15">
        <f t="shared" si="99"/>
        <v>208396.80467500002</v>
      </c>
      <c r="R2118" s="15">
        <f t="shared" si="100"/>
        <v>86700.135324999981</v>
      </c>
      <c r="X2118" s="7"/>
    </row>
    <row r="2119" spans="1:24" ht="13.8" x14ac:dyDescent="0.3">
      <c r="A2119" s="46">
        <v>53873</v>
      </c>
      <c r="B2119" s="47" t="s">
        <v>30</v>
      </c>
      <c r="C2119" s="47" t="s">
        <v>36</v>
      </c>
      <c r="D2119" s="47" t="s">
        <v>517</v>
      </c>
      <c r="E2119" s="47" t="s">
        <v>22</v>
      </c>
      <c r="F2119" s="47" t="s">
        <v>59</v>
      </c>
      <c r="G2119" s="47" t="s">
        <v>324</v>
      </c>
      <c r="H2119" s="46">
        <v>53873</v>
      </c>
      <c r="I2119" s="48">
        <v>26115</v>
      </c>
      <c r="J2119" s="47" t="s">
        <v>638</v>
      </c>
      <c r="K2119" s="46">
        <v>0</v>
      </c>
      <c r="L2119" s="50">
        <v>0</v>
      </c>
      <c r="M2119" s="50">
        <v>0</v>
      </c>
      <c r="N2119" s="50">
        <v>0</v>
      </c>
      <c r="O2119" s="14">
        <v>2.1000000000000001E-2</v>
      </c>
      <c r="P2119" s="55">
        <f t="shared" si="101"/>
        <v>0</v>
      </c>
      <c r="Q2119" s="15">
        <f t="shared" si="99"/>
        <v>0</v>
      </c>
      <c r="R2119" s="15">
        <f t="shared" si="100"/>
        <v>0</v>
      </c>
      <c r="X2119" s="7"/>
    </row>
    <row r="2120" spans="1:24" ht="13.8" x14ac:dyDescent="0.3">
      <c r="A2120" s="46">
        <v>53874</v>
      </c>
      <c r="B2120" s="47" t="s">
        <v>30</v>
      </c>
      <c r="C2120" s="47" t="s">
        <v>36</v>
      </c>
      <c r="D2120" s="47" t="s">
        <v>517</v>
      </c>
      <c r="E2120" s="47" t="s">
        <v>22</v>
      </c>
      <c r="F2120" s="47" t="s">
        <v>59</v>
      </c>
      <c r="G2120" s="47" t="s">
        <v>324</v>
      </c>
      <c r="H2120" s="46">
        <v>53874</v>
      </c>
      <c r="I2120" s="48">
        <v>28672</v>
      </c>
      <c r="J2120" s="47" t="s">
        <v>638</v>
      </c>
      <c r="K2120" s="46">
        <v>0</v>
      </c>
      <c r="L2120" s="50">
        <v>0</v>
      </c>
      <c r="M2120" s="50">
        <v>0</v>
      </c>
      <c r="N2120" s="50">
        <v>0</v>
      </c>
      <c r="O2120" s="14">
        <v>2.1000000000000001E-2</v>
      </c>
      <c r="P2120" s="55">
        <f t="shared" si="101"/>
        <v>0</v>
      </c>
      <c r="Q2120" s="15">
        <f t="shared" si="99"/>
        <v>0</v>
      </c>
      <c r="R2120" s="15">
        <f t="shared" si="100"/>
        <v>0</v>
      </c>
      <c r="X2120" s="7"/>
    </row>
    <row r="2121" spans="1:24" ht="13.8" x14ac:dyDescent="0.3">
      <c r="A2121" s="46">
        <v>53875</v>
      </c>
      <c r="B2121" s="47" t="s">
        <v>30</v>
      </c>
      <c r="C2121" s="47" t="s">
        <v>36</v>
      </c>
      <c r="D2121" s="47" t="s">
        <v>517</v>
      </c>
      <c r="E2121" s="47" t="s">
        <v>22</v>
      </c>
      <c r="F2121" s="47" t="s">
        <v>59</v>
      </c>
      <c r="G2121" s="47" t="s">
        <v>324</v>
      </c>
      <c r="H2121" s="46">
        <v>53875</v>
      </c>
      <c r="I2121" s="48">
        <v>29403</v>
      </c>
      <c r="J2121" s="47" t="s">
        <v>638</v>
      </c>
      <c r="K2121" s="46">
        <v>0</v>
      </c>
      <c r="L2121" s="50">
        <v>0</v>
      </c>
      <c r="M2121" s="50">
        <v>0</v>
      </c>
      <c r="N2121" s="50">
        <v>0</v>
      </c>
      <c r="O2121" s="14">
        <v>2.1000000000000001E-2</v>
      </c>
      <c r="P2121" s="55">
        <f t="shared" si="101"/>
        <v>0</v>
      </c>
      <c r="Q2121" s="15">
        <f t="shared" si="99"/>
        <v>0</v>
      </c>
      <c r="R2121" s="15">
        <f t="shared" si="100"/>
        <v>0</v>
      </c>
      <c r="X2121" s="7"/>
    </row>
    <row r="2122" spans="1:24" ht="13.8" x14ac:dyDescent="0.3">
      <c r="A2122" s="46">
        <v>53876</v>
      </c>
      <c r="B2122" s="47" t="s">
        <v>30</v>
      </c>
      <c r="C2122" s="47" t="s">
        <v>36</v>
      </c>
      <c r="D2122" s="47" t="s">
        <v>517</v>
      </c>
      <c r="E2122" s="47" t="s">
        <v>22</v>
      </c>
      <c r="F2122" s="47" t="s">
        <v>59</v>
      </c>
      <c r="G2122" s="47" t="s">
        <v>324</v>
      </c>
      <c r="H2122" s="46">
        <v>53876</v>
      </c>
      <c r="I2122" s="48">
        <v>29768</v>
      </c>
      <c r="J2122" s="47" t="s">
        <v>638</v>
      </c>
      <c r="K2122" s="46">
        <v>0</v>
      </c>
      <c r="L2122" s="50">
        <v>0</v>
      </c>
      <c r="M2122" s="50">
        <v>0</v>
      </c>
      <c r="N2122" s="50">
        <v>0</v>
      </c>
      <c r="O2122" s="14">
        <v>2.1000000000000001E-2</v>
      </c>
      <c r="P2122" s="55">
        <f t="shared" si="101"/>
        <v>0</v>
      </c>
      <c r="Q2122" s="15">
        <f t="shared" si="99"/>
        <v>0</v>
      </c>
      <c r="R2122" s="15">
        <f t="shared" si="100"/>
        <v>0</v>
      </c>
      <c r="X2122" s="7"/>
    </row>
    <row r="2123" spans="1:24" ht="13.8" x14ac:dyDescent="0.3">
      <c r="A2123" s="46">
        <v>53877</v>
      </c>
      <c r="B2123" s="47" t="s">
        <v>30</v>
      </c>
      <c r="C2123" s="47" t="s">
        <v>36</v>
      </c>
      <c r="D2123" s="47" t="s">
        <v>517</v>
      </c>
      <c r="E2123" s="47" t="s">
        <v>22</v>
      </c>
      <c r="F2123" s="47" t="s">
        <v>59</v>
      </c>
      <c r="G2123" s="47" t="s">
        <v>324</v>
      </c>
      <c r="H2123" s="46">
        <v>53877</v>
      </c>
      <c r="I2123" s="48">
        <v>30133</v>
      </c>
      <c r="J2123" s="47" t="s">
        <v>638</v>
      </c>
      <c r="K2123" s="46">
        <v>0</v>
      </c>
      <c r="L2123" s="50">
        <v>0</v>
      </c>
      <c r="M2123" s="50">
        <v>0</v>
      </c>
      <c r="N2123" s="50">
        <v>0</v>
      </c>
      <c r="O2123" s="14">
        <v>2.1000000000000001E-2</v>
      </c>
      <c r="P2123" s="55">
        <f t="shared" si="101"/>
        <v>0</v>
      </c>
      <c r="Q2123" s="15">
        <f t="shared" si="99"/>
        <v>0</v>
      </c>
      <c r="R2123" s="15">
        <f t="shared" si="100"/>
        <v>0</v>
      </c>
      <c r="X2123" s="7"/>
    </row>
    <row r="2124" spans="1:24" ht="13.8" x14ac:dyDescent="0.3">
      <c r="A2124" s="46">
        <v>53878</v>
      </c>
      <c r="B2124" s="47" t="s">
        <v>30</v>
      </c>
      <c r="C2124" s="47" t="s">
        <v>36</v>
      </c>
      <c r="D2124" s="47" t="s">
        <v>517</v>
      </c>
      <c r="E2124" s="47" t="s">
        <v>22</v>
      </c>
      <c r="F2124" s="47" t="s">
        <v>59</v>
      </c>
      <c r="G2124" s="47" t="s">
        <v>324</v>
      </c>
      <c r="H2124" s="46">
        <v>53878</v>
      </c>
      <c r="I2124" s="48">
        <v>30864</v>
      </c>
      <c r="J2124" s="47" t="s">
        <v>638</v>
      </c>
      <c r="K2124" s="46">
        <v>0</v>
      </c>
      <c r="L2124" s="50">
        <v>0</v>
      </c>
      <c r="M2124" s="50">
        <v>0</v>
      </c>
      <c r="N2124" s="50">
        <v>0</v>
      </c>
      <c r="O2124" s="14">
        <v>2.1000000000000001E-2</v>
      </c>
      <c r="P2124" s="55">
        <f t="shared" si="101"/>
        <v>0</v>
      </c>
      <c r="Q2124" s="15">
        <f t="shared" si="99"/>
        <v>0</v>
      </c>
      <c r="R2124" s="15">
        <f t="shared" si="100"/>
        <v>0</v>
      </c>
      <c r="X2124" s="7"/>
    </row>
    <row r="2125" spans="1:24" ht="13.8" x14ac:dyDescent="0.3">
      <c r="A2125" s="46">
        <v>53879</v>
      </c>
      <c r="B2125" s="47" t="s">
        <v>30</v>
      </c>
      <c r="C2125" s="47" t="s">
        <v>36</v>
      </c>
      <c r="D2125" s="47" t="s">
        <v>517</v>
      </c>
      <c r="E2125" s="47" t="s">
        <v>22</v>
      </c>
      <c r="F2125" s="47" t="s">
        <v>59</v>
      </c>
      <c r="G2125" s="47" t="s">
        <v>324</v>
      </c>
      <c r="H2125" s="46">
        <v>53879</v>
      </c>
      <c r="I2125" s="48">
        <v>31959</v>
      </c>
      <c r="J2125" s="47" t="s">
        <v>638</v>
      </c>
      <c r="K2125" s="46">
        <v>0</v>
      </c>
      <c r="L2125" s="50">
        <v>0</v>
      </c>
      <c r="M2125" s="50">
        <v>0</v>
      </c>
      <c r="N2125" s="50">
        <v>0</v>
      </c>
      <c r="O2125" s="14">
        <v>2.1000000000000001E-2</v>
      </c>
      <c r="P2125" s="55">
        <f t="shared" si="101"/>
        <v>0</v>
      </c>
      <c r="Q2125" s="15">
        <f t="shared" si="99"/>
        <v>0</v>
      </c>
      <c r="R2125" s="15">
        <f t="shared" si="100"/>
        <v>0</v>
      </c>
      <c r="X2125" s="7"/>
    </row>
    <row r="2126" spans="1:24" ht="13.8" x14ac:dyDescent="0.3">
      <c r="A2126" s="46">
        <v>53881</v>
      </c>
      <c r="B2126" s="47" t="s">
        <v>30</v>
      </c>
      <c r="C2126" s="47" t="s">
        <v>36</v>
      </c>
      <c r="D2126" s="47" t="s">
        <v>517</v>
      </c>
      <c r="E2126" s="47" t="s">
        <v>22</v>
      </c>
      <c r="F2126" s="47" t="s">
        <v>59</v>
      </c>
      <c r="G2126" s="47" t="s">
        <v>324</v>
      </c>
      <c r="H2126" s="46">
        <v>53881</v>
      </c>
      <c r="I2126" s="48">
        <v>33786</v>
      </c>
      <c r="J2126" s="47" t="s">
        <v>638</v>
      </c>
      <c r="K2126" s="46">
        <v>0</v>
      </c>
      <c r="L2126" s="50">
        <v>0</v>
      </c>
      <c r="M2126" s="50">
        <v>0</v>
      </c>
      <c r="N2126" s="50">
        <v>0</v>
      </c>
      <c r="O2126" s="14">
        <v>2.1000000000000001E-2</v>
      </c>
      <c r="P2126" s="55">
        <f t="shared" si="101"/>
        <v>0</v>
      </c>
      <c r="Q2126" s="15">
        <f t="shared" si="99"/>
        <v>0</v>
      </c>
      <c r="R2126" s="15">
        <f t="shared" si="100"/>
        <v>0</v>
      </c>
      <c r="X2126" s="7"/>
    </row>
    <row r="2127" spans="1:24" ht="13.8" x14ac:dyDescent="0.3">
      <c r="A2127" s="46">
        <v>53882</v>
      </c>
      <c r="B2127" s="47" t="s">
        <v>30</v>
      </c>
      <c r="C2127" s="47" t="s">
        <v>36</v>
      </c>
      <c r="D2127" s="47" t="s">
        <v>517</v>
      </c>
      <c r="E2127" s="47" t="s">
        <v>22</v>
      </c>
      <c r="F2127" s="47" t="s">
        <v>59</v>
      </c>
      <c r="G2127" s="47" t="s">
        <v>324</v>
      </c>
      <c r="H2127" s="46">
        <v>53882</v>
      </c>
      <c r="I2127" s="48">
        <v>34881</v>
      </c>
      <c r="J2127" s="47" t="s">
        <v>638</v>
      </c>
      <c r="K2127" s="46">
        <v>0</v>
      </c>
      <c r="L2127" s="50">
        <v>0</v>
      </c>
      <c r="M2127" s="50">
        <v>0</v>
      </c>
      <c r="N2127" s="50">
        <v>0</v>
      </c>
      <c r="O2127" s="14">
        <v>2.1000000000000001E-2</v>
      </c>
      <c r="P2127" s="55">
        <f t="shared" si="101"/>
        <v>0</v>
      </c>
      <c r="Q2127" s="15">
        <f t="shared" si="99"/>
        <v>0</v>
      </c>
      <c r="R2127" s="15">
        <f t="shared" si="100"/>
        <v>0</v>
      </c>
      <c r="X2127" s="7"/>
    </row>
    <row r="2128" spans="1:24" ht="13.8" x14ac:dyDescent="0.3">
      <c r="A2128" s="46">
        <v>54043</v>
      </c>
      <c r="B2128" s="47" t="s">
        <v>30</v>
      </c>
      <c r="C2128" s="47" t="s">
        <v>36</v>
      </c>
      <c r="D2128" s="47" t="s">
        <v>581</v>
      </c>
      <c r="E2128" s="47" t="s">
        <v>330</v>
      </c>
      <c r="F2128" s="47" t="s">
        <v>59</v>
      </c>
      <c r="G2128" s="47" t="s">
        <v>324</v>
      </c>
      <c r="H2128" s="46">
        <v>54043</v>
      </c>
      <c r="I2128" s="48">
        <v>26115</v>
      </c>
      <c r="J2128" s="47" t="s">
        <v>638</v>
      </c>
      <c r="K2128" s="46">
        <v>3</v>
      </c>
      <c r="L2128" s="50">
        <v>46175.51</v>
      </c>
      <c r="M2128" s="50">
        <v>46175.51</v>
      </c>
      <c r="N2128" s="50">
        <v>0</v>
      </c>
      <c r="O2128" s="14">
        <v>2.1000000000000001E-2</v>
      </c>
      <c r="P2128" s="55">
        <f t="shared" si="101"/>
        <v>1212.1071375000001</v>
      </c>
      <c r="Q2128" s="15">
        <f t="shared" si="99"/>
        <v>47387.617137500005</v>
      </c>
      <c r="R2128" s="15">
        <f t="shared" si="100"/>
        <v>-1212.1071375000029</v>
      </c>
      <c r="X2128" s="7"/>
    </row>
    <row r="2129" spans="1:24" ht="13.8" x14ac:dyDescent="0.3">
      <c r="A2129" s="46">
        <v>54026</v>
      </c>
      <c r="B2129" s="47" t="s">
        <v>30</v>
      </c>
      <c r="C2129" s="47" t="s">
        <v>36</v>
      </c>
      <c r="D2129" s="47" t="s">
        <v>581</v>
      </c>
      <c r="E2129" s="47" t="s">
        <v>329</v>
      </c>
      <c r="F2129" s="47" t="s">
        <v>59</v>
      </c>
      <c r="G2129" s="47" t="s">
        <v>324</v>
      </c>
      <c r="H2129" s="46">
        <v>54026</v>
      </c>
      <c r="I2129" s="48">
        <v>26115</v>
      </c>
      <c r="J2129" s="47" t="s">
        <v>638</v>
      </c>
      <c r="K2129" s="46">
        <v>3</v>
      </c>
      <c r="L2129" s="50">
        <v>25621.15</v>
      </c>
      <c r="M2129" s="50">
        <v>25621.15</v>
      </c>
      <c r="N2129" s="50">
        <v>0</v>
      </c>
      <c r="O2129" s="14">
        <v>2.1000000000000001E-2</v>
      </c>
      <c r="P2129" s="55">
        <f t="shared" si="101"/>
        <v>672.55518749999999</v>
      </c>
      <c r="Q2129" s="15">
        <f t="shared" si="99"/>
        <v>26293.7051875</v>
      </c>
      <c r="R2129" s="15">
        <f t="shared" si="100"/>
        <v>-672.55518749999828</v>
      </c>
      <c r="X2129" s="7"/>
    </row>
    <row r="2130" spans="1:24" ht="13.8" x14ac:dyDescent="0.3">
      <c r="A2130" s="46">
        <v>41739741</v>
      </c>
      <c r="B2130" s="47" t="s">
        <v>30</v>
      </c>
      <c r="C2130" s="47" t="s">
        <v>36</v>
      </c>
      <c r="D2130" s="47" t="s">
        <v>582</v>
      </c>
      <c r="E2130" s="47" t="s">
        <v>333</v>
      </c>
      <c r="F2130" s="47" t="s">
        <v>59</v>
      </c>
      <c r="G2130" s="47" t="s">
        <v>324</v>
      </c>
      <c r="H2130" s="46">
        <v>41739741</v>
      </c>
      <c r="I2130" s="48">
        <v>34881</v>
      </c>
      <c r="J2130" s="47" t="s">
        <v>638</v>
      </c>
      <c r="K2130" s="46">
        <v>0</v>
      </c>
      <c r="L2130" s="50">
        <v>0</v>
      </c>
      <c r="M2130" s="50">
        <v>0</v>
      </c>
      <c r="N2130" s="50">
        <v>0</v>
      </c>
      <c r="O2130" s="14">
        <v>2.1000000000000001E-2</v>
      </c>
      <c r="P2130" s="55">
        <f t="shared" si="101"/>
        <v>0</v>
      </c>
      <c r="Q2130" s="15">
        <f t="shared" si="99"/>
        <v>0</v>
      </c>
      <c r="R2130" s="15">
        <f t="shared" si="100"/>
        <v>0</v>
      </c>
      <c r="X2130" s="7"/>
    </row>
    <row r="2131" spans="1:24" ht="13.8" x14ac:dyDescent="0.3">
      <c r="A2131" s="46">
        <v>49066487</v>
      </c>
      <c r="B2131" s="47" t="s">
        <v>30</v>
      </c>
      <c r="C2131" s="47" t="s">
        <v>36</v>
      </c>
      <c r="D2131" s="47" t="s">
        <v>582</v>
      </c>
      <c r="E2131" s="47" t="s">
        <v>333</v>
      </c>
      <c r="F2131" s="47" t="s">
        <v>59</v>
      </c>
      <c r="G2131" s="47" t="s">
        <v>324</v>
      </c>
      <c r="H2131" s="46">
        <v>49066487</v>
      </c>
      <c r="I2131" s="48">
        <v>38292</v>
      </c>
      <c r="J2131" s="47" t="s">
        <v>638</v>
      </c>
      <c r="K2131" s="46">
        <v>1</v>
      </c>
      <c r="L2131" s="50">
        <v>25722.7</v>
      </c>
      <c r="M2131" s="50">
        <v>9716.7199999999993</v>
      </c>
      <c r="N2131" s="50">
        <v>16005.98</v>
      </c>
      <c r="O2131" s="14">
        <v>2.1000000000000001E-2</v>
      </c>
      <c r="P2131" s="55">
        <f t="shared" si="101"/>
        <v>675.22087500000009</v>
      </c>
      <c r="Q2131" s="15">
        <f t="shared" si="99"/>
        <v>10391.940875</v>
      </c>
      <c r="R2131" s="15">
        <f t="shared" si="100"/>
        <v>15330.759125</v>
      </c>
      <c r="X2131" s="7"/>
    </row>
    <row r="2132" spans="1:24" ht="13.8" x14ac:dyDescent="0.3">
      <c r="A2132" s="46">
        <v>57927454</v>
      </c>
      <c r="B2132" s="47" t="s">
        <v>30</v>
      </c>
      <c r="C2132" s="47" t="s">
        <v>36</v>
      </c>
      <c r="D2132" s="47" t="s">
        <v>582</v>
      </c>
      <c r="E2132" s="47" t="s">
        <v>333</v>
      </c>
      <c r="F2132" s="47" t="s">
        <v>59</v>
      </c>
      <c r="G2132" s="47" t="s">
        <v>324</v>
      </c>
      <c r="H2132" s="46">
        <v>57927454</v>
      </c>
      <c r="I2132" s="48">
        <v>38626</v>
      </c>
      <c r="J2132" s="47" t="s">
        <v>638</v>
      </c>
      <c r="K2132" s="46">
        <v>1</v>
      </c>
      <c r="L2132" s="50">
        <v>28817.61</v>
      </c>
      <c r="M2132" s="50">
        <v>9918.19</v>
      </c>
      <c r="N2132" s="50">
        <v>18899.419999999998</v>
      </c>
      <c r="O2132" s="14">
        <v>2.1000000000000001E-2</v>
      </c>
      <c r="P2132" s="55">
        <f t="shared" si="101"/>
        <v>756.46226250000007</v>
      </c>
      <c r="Q2132" s="15">
        <f t="shared" si="99"/>
        <v>10674.6522625</v>
      </c>
      <c r="R2132" s="15">
        <f t="shared" si="100"/>
        <v>18142.957737500001</v>
      </c>
      <c r="X2132" s="7"/>
    </row>
    <row r="2133" spans="1:24" ht="13.8" x14ac:dyDescent="0.3">
      <c r="A2133" s="46">
        <v>91043697</v>
      </c>
      <c r="B2133" s="47" t="s">
        <v>30</v>
      </c>
      <c r="C2133" s="47" t="s">
        <v>36</v>
      </c>
      <c r="D2133" s="47" t="s">
        <v>582</v>
      </c>
      <c r="E2133" s="47" t="s">
        <v>333</v>
      </c>
      <c r="F2133" s="47" t="s">
        <v>59</v>
      </c>
      <c r="G2133" s="47" t="s">
        <v>324</v>
      </c>
      <c r="H2133" s="46">
        <v>91043697</v>
      </c>
      <c r="I2133" s="48">
        <v>39539</v>
      </c>
      <c r="J2133" s="47" t="s">
        <v>638</v>
      </c>
      <c r="K2133" s="46">
        <v>1</v>
      </c>
      <c r="L2133" s="50">
        <v>26594.23</v>
      </c>
      <c r="M2133" s="50">
        <v>6474.05</v>
      </c>
      <c r="N2133" s="50">
        <v>20120.18</v>
      </c>
      <c r="O2133" s="14">
        <v>2.1000000000000001E-2</v>
      </c>
      <c r="P2133" s="55">
        <f t="shared" si="101"/>
        <v>698.09853750000002</v>
      </c>
      <c r="Q2133" s="15">
        <f t="shared" si="99"/>
        <v>7172.1485375000002</v>
      </c>
      <c r="R2133" s="15">
        <f t="shared" si="100"/>
        <v>19422.081462499998</v>
      </c>
      <c r="X2133" s="7"/>
    </row>
    <row r="2134" spans="1:24" ht="13.8" x14ac:dyDescent="0.3">
      <c r="A2134" s="46">
        <v>99125505</v>
      </c>
      <c r="B2134" s="47" t="s">
        <v>30</v>
      </c>
      <c r="C2134" s="47" t="s">
        <v>36</v>
      </c>
      <c r="D2134" s="47" t="s">
        <v>582</v>
      </c>
      <c r="E2134" s="47" t="s">
        <v>333</v>
      </c>
      <c r="F2134" s="47" t="s">
        <v>59</v>
      </c>
      <c r="G2134" s="47" t="s">
        <v>324</v>
      </c>
      <c r="H2134" s="46">
        <v>99125505</v>
      </c>
      <c r="I2134" s="48">
        <v>40118</v>
      </c>
      <c r="J2134" s="47" t="s">
        <v>638</v>
      </c>
      <c r="K2134" s="46">
        <v>2</v>
      </c>
      <c r="L2134" s="50">
        <v>84197.71</v>
      </c>
      <c r="M2134" s="50">
        <v>17669.77</v>
      </c>
      <c r="N2134" s="50">
        <v>66527.94</v>
      </c>
      <c r="O2134" s="14">
        <v>2.1000000000000001E-2</v>
      </c>
      <c r="P2134" s="55">
        <f t="shared" si="101"/>
        <v>2210.1898875000002</v>
      </c>
      <c r="Q2134" s="15">
        <f t="shared" si="99"/>
        <v>19879.959887500001</v>
      </c>
      <c r="R2134" s="15">
        <f t="shared" si="100"/>
        <v>64317.750112500005</v>
      </c>
      <c r="X2134" s="7"/>
    </row>
    <row r="2135" spans="1:24" ht="13.8" x14ac:dyDescent="0.3">
      <c r="A2135" s="46">
        <v>621906631</v>
      </c>
      <c r="B2135" s="47" t="s">
        <v>30</v>
      </c>
      <c r="C2135" s="47" t="s">
        <v>36</v>
      </c>
      <c r="D2135" s="47" t="s">
        <v>582</v>
      </c>
      <c r="E2135" s="47" t="s">
        <v>333</v>
      </c>
      <c r="F2135" s="47" t="s">
        <v>59</v>
      </c>
      <c r="G2135" s="47" t="s">
        <v>324</v>
      </c>
      <c r="H2135" s="46">
        <v>621906631</v>
      </c>
      <c r="I2135" s="48">
        <v>40483</v>
      </c>
      <c r="J2135" s="47" t="s">
        <v>638</v>
      </c>
      <c r="K2135" s="46">
        <v>1</v>
      </c>
      <c r="L2135" s="50">
        <v>45050.05</v>
      </c>
      <c r="M2135" s="50">
        <v>7941.55</v>
      </c>
      <c r="N2135" s="50">
        <v>37108.5</v>
      </c>
      <c r="O2135" s="14">
        <v>2.1000000000000001E-2</v>
      </c>
      <c r="P2135" s="55">
        <f t="shared" si="101"/>
        <v>1182.5638125000003</v>
      </c>
      <c r="Q2135" s="15">
        <f t="shared" si="99"/>
        <v>9124.1138124999998</v>
      </c>
      <c r="R2135" s="15">
        <f t="shared" si="100"/>
        <v>35925.936187500003</v>
      </c>
      <c r="X2135" s="7"/>
    </row>
    <row r="2136" spans="1:24" ht="13.8" x14ac:dyDescent="0.3">
      <c r="A2136" s="46">
        <v>640795196</v>
      </c>
      <c r="B2136" s="47" t="s">
        <v>30</v>
      </c>
      <c r="C2136" s="47" t="s">
        <v>36</v>
      </c>
      <c r="D2136" s="47" t="s">
        <v>582</v>
      </c>
      <c r="E2136" s="47" t="s">
        <v>333</v>
      </c>
      <c r="F2136" s="47" t="s">
        <v>59</v>
      </c>
      <c r="G2136" s="47" t="s">
        <v>324</v>
      </c>
      <c r="H2136" s="46">
        <v>640795196</v>
      </c>
      <c r="I2136" s="48">
        <v>41306</v>
      </c>
      <c r="J2136" s="47" t="s">
        <v>638</v>
      </c>
      <c r="K2136" s="46">
        <v>0</v>
      </c>
      <c r="L2136" s="50">
        <v>-7129.65</v>
      </c>
      <c r="M2136" s="50">
        <v>-538.65</v>
      </c>
      <c r="N2136" s="50">
        <v>-6591</v>
      </c>
      <c r="O2136" s="14">
        <v>2.1000000000000001E-2</v>
      </c>
      <c r="P2136" s="55">
        <f t="shared" si="101"/>
        <v>-187.1533125</v>
      </c>
      <c r="Q2136" s="15">
        <f t="shared" si="99"/>
        <v>-725.80331249999995</v>
      </c>
      <c r="R2136" s="15">
        <f t="shared" si="100"/>
        <v>-6403.8466874999995</v>
      </c>
      <c r="X2136" s="7"/>
    </row>
    <row r="2137" spans="1:24" ht="13.8" x14ac:dyDescent="0.3">
      <c r="A2137" s="46">
        <v>54119</v>
      </c>
      <c r="B2137" s="47" t="s">
        <v>30</v>
      </c>
      <c r="C2137" s="47" t="s">
        <v>36</v>
      </c>
      <c r="D2137" s="47" t="s">
        <v>582</v>
      </c>
      <c r="E2137" s="47" t="s">
        <v>332</v>
      </c>
      <c r="F2137" s="47" t="s">
        <v>59</v>
      </c>
      <c r="G2137" s="47" t="s">
        <v>324</v>
      </c>
      <c r="H2137" s="46">
        <v>54119</v>
      </c>
      <c r="I2137" s="48">
        <v>26115</v>
      </c>
      <c r="J2137" s="47" t="s">
        <v>638</v>
      </c>
      <c r="K2137" s="46">
        <v>0</v>
      </c>
      <c r="L2137" s="50">
        <v>0</v>
      </c>
      <c r="M2137" s="50">
        <v>0</v>
      </c>
      <c r="N2137" s="50">
        <v>0</v>
      </c>
      <c r="O2137" s="14">
        <v>2.1000000000000001E-2</v>
      </c>
      <c r="P2137" s="55">
        <f t="shared" si="101"/>
        <v>0</v>
      </c>
      <c r="Q2137" s="15">
        <f t="shared" si="99"/>
        <v>0</v>
      </c>
      <c r="R2137" s="15">
        <f t="shared" si="100"/>
        <v>0</v>
      </c>
      <c r="X2137" s="7"/>
    </row>
    <row r="2138" spans="1:24" ht="13.8" x14ac:dyDescent="0.3">
      <c r="A2138" s="46">
        <v>54120</v>
      </c>
      <c r="B2138" s="47" t="s">
        <v>30</v>
      </c>
      <c r="C2138" s="47" t="s">
        <v>36</v>
      </c>
      <c r="D2138" s="47" t="s">
        <v>582</v>
      </c>
      <c r="E2138" s="47" t="s">
        <v>332</v>
      </c>
      <c r="F2138" s="47" t="s">
        <v>59</v>
      </c>
      <c r="G2138" s="47" t="s">
        <v>324</v>
      </c>
      <c r="H2138" s="46">
        <v>54120</v>
      </c>
      <c r="I2138" s="48">
        <v>34881</v>
      </c>
      <c r="J2138" s="47" t="s">
        <v>638</v>
      </c>
      <c r="K2138" s="46">
        <v>0</v>
      </c>
      <c r="L2138" s="50">
        <v>0</v>
      </c>
      <c r="M2138" s="50">
        <v>0</v>
      </c>
      <c r="N2138" s="50">
        <v>0</v>
      </c>
      <c r="O2138" s="14">
        <v>2.1000000000000001E-2</v>
      </c>
      <c r="P2138" s="55">
        <f t="shared" si="101"/>
        <v>0</v>
      </c>
      <c r="Q2138" s="15">
        <f t="shared" ref="Q2138:Q2201" si="102">M2138+P2138</f>
        <v>0</v>
      </c>
      <c r="R2138" s="15">
        <f t="shared" ref="R2138:R2201" si="103">L2138-Q2138</f>
        <v>0</v>
      </c>
      <c r="X2138" s="7"/>
    </row>
    <row r="2139" spans="1:24" ht="13.8" x14ac:dyDescent="0.3">
      <c r="A2139" s="46">
        <v>54143</v>
      </c>
      <c r="B2139" s="47" t="s">
        <v>30</v>
      </c>
      <c r="C2139" s="47" t="s">
        <v>36</v>
      </c>
      <c r="D2139" s="47" t="s">
        <v>582</v>
      </c>
      <c r="E2139" s="47" t="s">
        <v>334</v>
      </c>
      <c r="F2139" s="47" t="s">
        <v>59</v>
      </c>
      <c r="G2139" s="47" t="s">
        <v>324</v>
      </c>
      <c r="H2139" s="46">
        <v>54143</v>
      </c>
      <c r="I2139" s="48">
        <v>26115</v>
      </c>
      <c r="J2139" s="47" t="s">
        <v>638</v>
      </c>
      <c r="K2139" s="46">
        <v>0</v>
      </c>
      <c r="L2139" s="50">
        <v>0</v>
      </c>
      <c r="M2139" s="50">
        <v>0</v>
      </c>
      <c r="N2139" s="50">
        <v>0</v>
      </c>
      <c r="O2139" s="14">
        <v>2.1000000000000001E-2</v>
      </c>
      <c r="P2139" s="55">
        <f t="shared" si="101"/>
        <v>0</v>
      </c>
      <c r="Q2139" s="15">
        <f t="shared" si="102"/>
        <v>0</v>
      </c>
      <c r="R2139" s="15">
        <f t="shared" si="103"/>
        <v>0</v>
      </c>
      <c r="X2139" s="7"/>
    </row>
    <row r="2140" spans="1:24" ht="13.8" x14ac:dyDescent="0.3">
      <c r="A2140" s="46">
        <v>54144</v>
      </c>
      <c r="B2140" s="47" t="s">
        <v>30</v>
      </c>
      <c r="C2140" s="47" t="s">
        <v>36</v>
      </c>
      <c r="D2140" s="47" t="s">
        <v>582</v>
      </c>
      <c r="E2140" s="47" t="s">
        <v>334</v>
      </c>
      <c r="F2140" s="47" t="s">
        <v>59</v>
      </c>
      <c r="G2140" s="47" t="s">
        <v>324</v>
      </c>
      <c r="H2140" s="46">
        <v>54144</v>
      </c>
      <c r="I2140" s="48">
        <v>34881</v>
      </c>
      <c r="J2140" s="47" t="s">
        <v>638</v>
      </c>
      <c r="K2140" s="46">
        <v>0</v>
      </c>
      <c r="L2140" s="50">
        <v>0</v>
      </c>
      <c r="M2140" s="50">
        <v>0</v>
      </c>
      <c r="N2140" s="50">
        <v>0</v>
      </c>
      <c r="O2140" s="14">
        <v>2.1000000000000001E-2</v>
      </c>
      <c r="P2140" s="55">
        <f t="shared" si="101"/>
        <v>0</v>
      </c>
      <c r="Q2140" s="15">
        <f t="shared" si="102"/>
        <v>0</v>
      </c>
      <c r="R2140" s="15">
        <f t="shared" si="103"/>
        <v>0</v>
      </c>
      <c r="X2140" s="7"/>
    </row>
    <row r="2141" spans="1:24" ht="13.8" x14ac:dyDescent="0.3">
      <c r="A2141" s="46">
        <v>49066500</v>
      </c>
      <c r="B2141" s="47" t="s">
        <v>30</v>
      </c>
      <c r="C2141" s="47" t="s">
        <v>36</v>
      </c>
      <c r="D2141" s="47" t="s">
        <v>582</v>
      </c>
      <c r="E2141" s="47" t="s">
        <v>334</v>
      </c>
      <c r="F2141" s="47" t="s">
        <v>59</v>
      </c>
      <c r="G2141" s="47" t="s">
        <v>324</v>
      </c>
      <c r="H2141" s="46">
        <v>49066500</v>
      </c>
      <c r="I2141" s="48">
        <v>38292</v>
      </c>
      <c r="J2141" s="47" t="s">
        <v>638</v>
      </c>
      <c r="K2141" s="46">
        <v>1</v>
      </c>
      <c r="L2141" s="50">
        <v>10289.09</v>
      </c>
      <c r="M2141" s="50">
        <v>3886.69</v>
      </c>
      <c r="N2141" s="50">
        <v>6402.4</v>
      </c>
      <c r="O2141" s="14">
        <v>2.1000000000000001E-2</v>
      </c>
      <c r="P2141" s="55">
        <f t="shared" si="101"/>
        <v>270.08861250000001</v>
      </c>
      <c r="Q2141" s="15">
        <f t="shared" si="102"/>
        <v>4156.7786125000002</v>
      </c>
      <c r="R2141" s="15">
        <f t="shared" si="103"/>
        <v>6132.3113874999999</v>
      </c>
      <c r="X2141" s="7"/>
    </row>
    <row r="2142" spans="1:24" ht="13.8" x14ac:dyDescent="0.3">
      <c r="A2142" s="46">
        <v>57927464</v>
      </c>
      <c r="B2142" s="47" t="s">
        <v>30</v>
      </c>
      <c r="C2142" s="47" t="s">
        <v>36</v>
      </c>
      <c r="D2142" s="47" t="s">
        <v>582</v>
      </c>
      <c r="E2142" s="47" t="s">
        <v>334</v>
      </c>
      <c r="F2142" s="47" t="s">
        <v>59</v>
      </c>
      <c r="G2142" s="47" t="s">
        <v>324</v>
      </c>
      <c r="H2142" s="46">
        <v>57927464</v>
      </c>
      <c r="I2142" s="48">
        <v>38626</v>
      </c>
      <c r="J2142" s="47" t="s">
        <v>638</v>
      </c>
      <c r="K2142" s="46">
        <v>1</v>
      </c>
      <c r="L2142" s="50">
        <v>7204.41</v>
      </c>
      <c r="M2142" s="50">
        <v>2479.5500000000002</v>
      </c>
      <c r="N2142" s="50">
        <v>4724.8599999999997</v>
      </c>
      <c r="O2142" s="14">
        <v>2.1000000000000001E-2</v>
      </c>
      <c r="P2142" s="55">
        <f t="shared" si="101"/>
        <v>189.11576249999999</v>
      </c>
      <c r="Q2142" s="15">
        <f t="shared" si="102"/>
        <v>2668.6657625000003</v>
      </c>
      <c r="R2142" s="15">
        <f t="shared" si="103"/>
        <v>4535.7442374999991</v>
      </c>
      <c r="X2142" s="7"/>
    </row>
    <row r="2143" spans="1:24" ht="13.8" x14ac:dyDescent="0.3">
      <c r="A2143" s="46">
        <v>91043736</v>
      </c>
      <c r="B2143" s="47" t="s">
        <v>30</v>
      </c>
      <c r="C2143" s="47" t="s">
        <v>36</v>
      </c>
      <c r="D2143" s="47" t="s">
        <v>582</v>
      </c>
      <c r="E2143" s="47" t="s">
        <v>334</v>
      </c>
      <c r="F2143" s="47" t="s">
        <v>59</v>
      </c>
      <c r="G2143" s="47" t="s">
        <v>324</v>
      </c>
      <c r="H2143" s="46">
        <v>91043736</v>
      </c>
      <c r="I2143" s="48">
        <v>39539</v>
      </c>
      <c r="J2143" s="47" t="s">
        <v>638</v>
      </c>
      <c r="K2143" s="46">
        <v>1</v>
      </c>
      <c r="L2143" s="50">
        <v>26593.08</v>
      </c>
      <c r="M2143" s="50">
        <v>6473.77</v>
      </c>
      <c r="N2143" s="50">
        <v>20119.310000000001</v>
      </c>
      <c r="O2143" s="14">
        <v>2.1000000000000001E-2</v>
      </c>
      <c r="P2143" s="55">
        <f t="shared" si="101"/>
        <v>698.06835000000001</v>
      </c>
      <c r="Q2143" s="15">
        <f t="shared" si="102"/>
        <v>7171.83835</v>
      </c>
      <c r="R2143" s="15">
        <f t="shared" si="103"/>
        <v>19421.241650000004</v>
      </c>
      <c r="X2143" s="7"/>
    </row>
    <row r="2144" spans="1:24" ht="13.8" x14ac:dyDescent="0.3">
      <c r="A2144" s="46">
        <v>99125523</v>
      </c>
      <c r="B2144" s="47" t="s">
        <v>30</v>
      </c>
      <c r="C2144" s="47" t="s">
        <v>36</v>
      </c>
      <c r="D2144" s="47" t="s">
        <v>582</v>
      </c>
      <c r="E2144" s="47" t="s">
        <v>334</v>
      </c>
      <c r="F2144" s="47" t="s">
        <v>59</v>
      </c>
      <c r="G2144" s="47" t="s">
        <v>324</v>
      </c>
      <c r="H2144" s="46">
        <v>99125523</v>
      </c>
      <c r="I2144" s="48">
        <v>40118</v>
      </c>
      <c r="J2144" s="47" t="s">
        <v>638</v>
      </c>
      <c r="K2144" s="46">
        <v>2</v>
      </c>
      <c r="L2144" s="50">
        <v>11334.27</v>
      </c>
      <c r="M2144" s="50">
        <v>2378.61</v>
      </c>
      <c r="N2144" s="50">
        <v>8955.66</v>
      </c>
      <c r="O2144" s="14">
        <v>2.1000000000000001E-2</v>
      </c>
      <c r="P2144" s="55">
        <f t="shared" si="101"/>
        <v>297.52458750000005</v>
      </c>
      <c r="Q2144" s="15">
        <f t="shared" si="102"/>
        <v>2676.1345875000002</v>
      </c>
      <c r="R2144" s="15">
        <f t="shared" si="103"/>
        <v>8658.1354124999998</v>
      </c>
      <c r="X2144" s="7"/>
    </row>
    <row r="2145" spans="1:24" ht="13.8" x14ac:dyDescent="0.3">
      <c r="A2145" s="46">
        <v>621906635</v>
      </c>
      <c r="B2145" s="47" t="s">
        <v>30</v>
      </c>
      <c r="C2145" s="47" t="s">
        <v>36</v>
      </c>
      <c r="D2145" s="47" t="s">
        <v>582</v>
      </c>
      <c r="E2145" s="47" t="s">
        <v>334</v>
      </c>
      <c r="F2145" s="47" t="s">
        <v>59</v>
      </c>
      <c r="G2145" s="47" t="s">
        <v>324</v>
      </c>
      <c r="H2145" s="46">
        <v>621906635</v>
      </c>
      <c r="I2145" s="48">
        <v>40483</v>
      </c>
      <c r="J2145" s="47" t="s">
        <v>638</v>
      </c>
      <c r="K2145" s="46">
        <v>1</v>
      </c>
      <c r="L2145" s="50">
        <v>6108.48</v>
      </c>
      <c r="M2145" s="50">
        <v>1076.82</v>
      </c>
      <c r="N2145" s="50">
        <v>5031.66</v>
      </c>
      <c r="O2145" s="14">
        <v>2.1000000000000001E-2</v>
      </c>
      <c r="P2145" s="55">
        <f t="shared" si="101"/>
        <v>160.3476</v>
      </c>
      <c r="Q2145" s="15">
        <f t="shared" si="102"/>
        <v>1237.1676</v>
      </c>
      <c r="R2145" s="15">
        <f t="shared" si="103"/>
        <v>4871.3123999999998</v>
      </c>
      <c r="X2145" s="7"/>
    </row>
    <row r="2146" spans="1:24" ht="13.8" x14ac:dyDescent="0.3">
      <c r="A2146" s="46">
        <v>54165</v>
      </c>
      <c r="B2146" s="47" t="s">
        <v>30</v>
      </c>
      <c r="C2146" s="47" t="s">
        <v>36</v>
      </c>
      <c r="D2146" s="47" t="s">
        <v>583</v>
      </c>
      <c r="E2146" s="47" t="s">
        <v>335</v>
      </c>
      <c r="F2146" s="47" t="s">
        <v>59</v>
      </c>
      <c r="G2146" s="47" t="s">
        <v>324</v>
      </c>
      <c r="H2146" s="46">
        <v>54165</v>
      </c>
      <c r="I2146" s="48">
        <v>26115</v>
      </c>
      <c r="J2146" s="47" t="s">
        <v>638</v>
      </c>
      <c r="K2146" s="46">
        <v>1</v>
      </c>
      <c r="L2146" s="50">
        <v>26595.4</v>
      </c>
      <c r="M2146" s="50">
        <v>26595.4</v>
      </c>
      <c r="N2146" s="50">
        <v>0</v>
      </c>
      <c r="O2146" s="14">
        <v>2.1000000000000001E-2</v>
      </c>
      <c r="P2146" s="55">
        <f t="shared" si="101"/>
        <v>698.12925000000007</v>
      </c>
      <c r="Q2146" s="15">
        <f t="shared" si="102"/>
        <v>27293.529250000003</v>
      </c>
      <c r="R2146" s="15">
        <f t="shared" si="103"/>
        <v>-698.12925000000178</v>
      </c>
      <c r="X2146" s="7"/>
    </row>
    <row r="2147" spans="1:24" ht="13.8" x14ac:dyDescent="0.3">
      <c r="A2147" s="46">
        <v>54166</v>
      </c>
      <c r="B2147" s="47" t="s">
        <v>30</v>
      </c>
      <c r="C2147" s="47" t="s">
        <v>36</v>
      </c>
      <c r="D2147" s="47" t="s">
        <v>583</v>
      </c>
      <c r="E2147" s="47" t="s">
        <v>335</v>
      </c>
      <c r="F2147" s="47" t="s">
        <v>59</v>
      </c>
      <c r="G2147" s="47" t="s">
        <v>324</v>
      </c>
      <c r="H2147" s="46">
        <v>54166</v>
      </c>
      <c r="I2147" s="48">
        <v>30133</v>
      </c>
      <c r="J2147" s="47" t="s">
        <v>638</v>
      </c>
      <c r="K2147" s="46">
        <v>0</v>
      </c>
      <c r="L2147" s="50">
        <v>8840</v>
      </c>
      <c r="M2147" s="50">
        <v>8840</v>
      </c>
      <c r="N2147" s="50">
        <v>0</v>
      </c>
      <c r="O2147" s="14">
        <v>2.1000000000000001E-2</v>
      </c>
      <c r="P2147" s="55">
        <f t="shared" si="101"/>
        <v>232.05</v>
      </c>
      <c r="Q2147" s="15">
        <f t="shared" si="102"/>
        <v>9072.0499999999993</v>
      </c>
      <c r="R2147" s="15">
        <f t="shared" si="103"/>
        <v>-232.04999999999927</v>
      </c>
      <c r="X2147" s="7"/>
    </row>
    <row r="2148" spans="1:24" ht="13.8" x14ac:dyDescent="0.3">
      <c r="A2148" s="46">
        <v>54192</v>
      </c>
      <c r="B2148" s="47" t="s">
        <v>30</v>
      </c>
      <c r="C2148" s="47" t="s">
        <v>36</v>
      </c>
      <c r="D2148" s="47" t="s">
        <v>584</v>
      </c>
      <c r="E2148" s="47" t="s">
        <v>336</v>
      </c>
      <c r="F2148" s="47" t="s">
        <v>59</v>
      </c>
      <c r="G2148" s="47" t="s">
        <v>324</v>
      </c>
      <c r="H2148" s="46">
        <v>54192</v>
      </c>
      <c r="I2148" s="48">
        <v>26115</v>
      </c>
      <c r="J2148" s="47" t="s">
        <v>638</v>
      </c>
      <c r="K2148" s="46">
        <v>0</v>
      </c>
      <c r="L2148" s="50">
        <v>364704.43</v>
      </c>
      <c r="M2148" s="50">
        <v>364704.43</v>
      </c>
      <c r="N2148" s="50">
        <v>0</v>
      </c>
      <c r="O2148" s="14">
        <v>2.1000000000000001E-2</v>
      </c>
      <c r="P2148" s="55">
        <f t="shared" si="101"/>
        <v>9573.4912874999991</v>
      </c>
      <c r="Q2148" s="15">
        <f t="shared" si="102"/>
        <v>374277.92128750001</v>
      </c>
      <c r="R2148" s="15">
        <f t="shared" si="103"/>
        <v>-9573.4912875000155</v>
      </c>
      <c r="X2148" s="7"/>
    </row>
    <row r="2149" spans="1:24" ht="13.8" x14ac:dyDescent="0.3">
      <c r="A2149" s="46">
        <v>54227</v>
      </c>
      <c r="B2149" s="47" t="s">
        <v>30</v>
      </c>
      <c r="C2149" s="47" t="s">
        <v>36</v>
      </c>
      <c r="D2149" s="47" t="s">
        <v>584</v>
      </c>
      <c r="E2149" s="47" t="s">
        <v>338</v>
      </c>
      <c r="F2149" s="47" t="s">
        <v>59</v>
      </c>
      <c r="G2149" s="47" t="s">
        <v>324</v>
      </c>
      <c r="H2149" s="46">
        <v>54227</v>
      </c>
      <c r="I2149" s="48">
        <v>26115</v>
      </c>
      <c r="J2149" s="47" t="s">
        <v>638</v>
      </c>
      <c r="K2149" s="46">
        <v>960</v>
      </c>
      <c r="L2149" s="50">
        <v>67470.2</v>
      </c>
      <c r="M2149" s="50">
        <v>67470.2</v>
      </c>
      <c r="N2149" s="50">
        <v>0</v>
      </c>
      <c r="O2149" s="14">
        <v>2.1000000000000001E-2</v>
      </c>
      <c r="P2149" s="55">
        <f t="shared" si="101"/>
        <v>1771.09275</v>
      </c>
      <c r="Q2149" s="15">
        <f t="shared" si="102"/>
        <v>69241.292749999993</v>
      </c>
      <c r="R2149" s="15">
        <f t="shared" si="103"/>
        <v>-1771.0927499999962</v>
      </c>
      <c r="X2149" s="7"/>
    </row>
    <row r="2150" spans="1:24" ht="13.8" x14ac:dyDescent="0.3">
      <c r="A2150" s="46">
        <v>54280</v>
      </c>
      <c r="B2150" s="47" t="s">
        <v>30</v>
      </c>
      <c r="C2150" s="47" t="s">
        <v>36</v>
      </c>
      <c r="D2150" s="47" t="s">
        <v>585</v>
      </c>
      <c r="E2150" s="47" t="s">
        <v>342</v>
      </c>
      <c r="F2150" s="47" t="s">
        <v>59</v>
      </c>
      <c r="G2150" s="47" t="s">
        <v>324</v>
      </c>
      <c r="H2150" s="46">
        <v>54280</v>
      </c>
      <c r="I2150" s="48">
        <v>26115</v>
      </c>
      <c r="J2150" s="47" t="s">
        <v>638</v>
      </c>
      <c r="K2150" s="46">
        <v>0</v>
      </c>
      <c r="L2150" s="50">
        <v>0</v>
      </c>
      <c r="M2150" s="50">
        <v>0</v>
      </c>
      <c r="N2150" s="50">
        <v>0</v>
      </c>
      <c r="O2150" s="14">
        <v>2.1000000000000001E-2</v>
      </c>
      <c r="P2150" s="55">
        <f t="shared" si="101"/>
        <v>0</v>
      </c>
      <c r="Q2150" s="15">
        <f t="shared" si="102"/>
        <v>0</v>
      </c>
      <c r="R2150" s="15">
        <f t="shared" si="103"/>
        <v>0</v>
      </c>
      <c r="X2150" s="7"/>
    </row>
    <row r="2151" spans="1:24" ht="13.8" x14ac:dyDescent="0.3">
      <c r="A2151" s="46">
        <v>54281</v>
      </c>
      <c r="B2151" s="47" t="s">
        <v>30</v>
      </c>
      <c r="C2151" s="47" t="s">
        <v>36</v>
      </c>
      <c r="D2151" s="47" t="s">
        <v>585</v>
      </c>
      <c r="E2151" s="47" t="s">
        <v>342</v>
      </c>
      <c r="F2151" s="47" t="s">
        <v>59</v>
      </c>
      <c r="G2151" s="47" t="s">
        <v>324</v>
      </c>
      <c r="H2151" s="46">
        <v>54281</v>
      </c>
      <c r="I2151" s="48">
        <v>27211</v>
      </c>
      <c r="J2151" s="47" t="s">
        <v>638</v>
      </c>
      <c r="K2151" s="46">
        <v>0</v>
      </c>
      <c r="L2151" s="50">
        <v>2673.24</v>
      </c>
      <c r="M2151" s="50">
        <v>2673.24</v>
      </c>
      <c r="N2151" s="50">
        <v>0</v>
      </c>
      <c r="O2151" s="14">
        <v>2.1000000000000001E-2</v>
      </c>
      <c r="P2151" s="55">
        <f t="shared" si="101"/>
        <v>70.172550000000001</v>
      </c>
      <c r="Q2151" s="15">
        <f t="shared" si="102"/>
        <v>2743.41255</v>
      </c>
      <c r="R2151" s="15">
        <f t="shared" si="103"/>
        <v>-70.172550000000228</v>
      </c>
      <c r="X2151" s="7"/>
    </row>
    <row r="2152" spans="1:24" ht="13.8" x14ac:dyDescent="0.3">
      <c r="A2152" s="46">
        <v>45389192</v>
      </c>
      <c r="B2152" s="47" t="s">
        <v>30</v>
      </c>
      <c r="C2152" s="47" t="s">
        <v>36</v>
      </c>
      <c r="D2152" s="47" t="s">
        <v>585</v>
      </c>
      <c r="E2152" s="47" t="s">
        <v>406</v>
      </c>
      <c r="F2152" s="47" t="s">
        <v>59</v>
      </c>
      <c r="G2152" s="47" t="s">
        <v>324</v>
      </c>
      <c r="H2152" s="46">
        <v>45389192</v>
      </c>
      <c r="I2152" s="48">
        <v>38078</v>
      </c>
      <c r="J2152" s="47" t="s">
        <v>638</v>
      </c>
      <c r="K2152" s="46">
        <v>12</v>
      </c>
      <c r="L2152" s="50">
        <v>270123.42</v>
      </c>
      <c r="M2152" s="50">
        <v>102038.79</v>
      </c>
      <c r="N2152" s="50">
        <v>168084.63</v>
      </c>
      <c r="O2152" s="14">
        <v>2.1000000000000001E-2</v>
      </c>
      <c r="P2152" s="55">
        <f t="shared" si="101"/>
        <v>7090.739775</v>
      </c>
      <c r="Q2152" s="15">
        <f t="shared" si="102"/>
        <v>109129.52977499999</v>
      </c>
      <c r="R2152" s="15">
        <f t="shared" si="103"/>
        <v>160993.89022499998</v>
      </c>
      <c r="X2152" s="7"/>
    </row>
    <row r="2153" spans="1:24" ht="13.8" x14ac:dyDescent="0.3">
      <c r="A2153" s="46">
        <v>92871754</v>
      </c>
      <c r="B2153" s="47" t="s">
        <v>30</v>
      </c>
      <c r="C2153" s="47" t="s">
        <v>36</v>
      </c>
      <c r="D2153" s="47" t="s">
        <v>586</v>
      </c>
      <c r="E2153" s="47" t="s">
        <v>459</v>
      </c>
      <c r="F2153" s="47" t="s">
        <v>59</v>
      </c>
      <c r="G2153" s="47" t="s">
        <v>458</v>
      </c>
      <c r="H2153" s="46">
        <v>92871754</v>
      </c>
      <c r="I2153" s="48">
        <v>39783</v>
      </c>
      <c r="J2153" s="47" t="s">
        <v>638</v>
      </c>
      <c r="K2153" s="46">
        <v>1</v>
      </c>
      <c r="L2153" s="50">
        <v>7782.85</v>
      </c>
      <c r="M2153" s="50">
        <v>976.74</v>
      </c>
      <c r="N2153" s="50">
        <v>6806.11</v>
      </c>
      <c r="O2153" s="14">
        <v>2.1000000000000001E-2</v>
      </c>
      <c r="P2153" s="55">
        <f t="shared" si="101"/>
        <v>204.2998125</v>
      </c>
      <c r="Q2153" s="15">
        <f t="shared" si="102"/>
        <v>1181.0398124999999</v>
      </c>
      <c r="R2153" s="15">
        <f t="shared" si="103"/>
        <v>6601.8101875000002</v>
      </c>
      <c r="X2153" s="7"/>
    </row>
    <row r="2154" spans="1:24" ht="13.8" x14ac:dyDescent="0.3">
      <c r="A2154" s="46">
        <v>54339</v>
      </c>
      <c r="B2154" s="47" t="s">
        <v>30</v>
      </c>
      <c r="C2154" s="47" t="s">
        <v>36</v>
      </c>
      <c r="D2154" s="47" t="s">
        <v>587</v>
      </c>
      <c r="E2154" s="47" t="s">
        <v>347</v>
      </c>
      <c r="F2154" s="47" t="s">
        <v>59</v>
      </c>
      <c r="G2154" s="47" t="s">
        <v>324</v>
      </c>
      <c r="H2154" s="46">
        <v>54339</v>
      </c>
      <c r="I2154" s="48">
        <v>27576</v>
      </c>
      <c r="J2154" s="47" t="s">
        <v>638</v>
      </c>
      <c r="K2154" s="46">
        <v>1</v>
      </c>
      <c r="L2154" s="50">
        <v>218698.26</v>
      </c>
      <c r="M2154" s="50">
        <v>218698.26</v>
      </c>
      <c r="N2154" s="50">
        <v>0</v>
      </c>
      <c r="O2154" s="14">
        <v>2.1000000000000001E-2</v>
      </c>
      <c r="P2154" s="55">
        <f t="shared" si="101"/>
        <v>5740.8293250000006</v>
      </c>
      <c r="Q2154" s="15">
        <f t="shared" si="102"/>
        <v>224439.08932500001</v>
      </c>
      <c r="R2154" s="15">
        <f t="shared" si="103"/>
        <v>-5740.8293249999988</v>
      </c>
      <c r="X2154" s="7"/>
    </row>
    <row r="2155" spans="1:24" ht="13.8" x14ac:dyDescent="0.3">
      <c r="A2155" s="46">
        <v>54351</v>
      </c>
      <c r="B2155" s="47" t="s">
        <v>30</v>
      </c>
      <c r="C2155" s="47" t="s">
        <v>36</v>
      </c>
      <c r="D2155" s="47" t="s">
        <v>587</v>
      </c>
      <c r="E2155" s="47" t="s">
        <v>349</v>
      </c>
      <c r="F2155" s="47" t="s">
        <v>59</v>
      </c>
      <c r="G2155" s="47" t="s">
        <v>324</v>
      </c>
      <c r="H2155" s="46">
        <v>54351</v>
      </c>
      <c r="I2155" s="48">
        <v>26115</v>
      </c>
      <c r="J2155" s="47" t="s">
        <v>638</v>
      </c>
      <c r="K2155" s="46">
        <v>12</v>
      </c>
      <c r="L2155" s="50">
        <v>32100.04</v>
      </c>
      <c r="M2155" s="50">
        <v>32100.04</v>
      </c>
      <c r="N2155" s="50">
        <v>0</v>
      </c>
      <c r="O2155" s="14">
        <v>2.1000000000000001E-2</v>
      </c>
      <c r="P2155" s="55">
        <f t="shared" si="101"/>
        <v>842.62605000000008</v>
      </c>
      <c r="Q2155" s="15">
        <f t="shared" si="102"/>
        <v>32942.66605</v>
      </c>
      <c r="R2155" s="15">
        <f t="shared" si="103"/>
        <v>-842.62604999999894</v>
      </c>
      <c r="X2155" s="7"/>
    </row>
    <row r="2156" spans="1:24" ht="13.8" x14ac:dyDescent="0.3">
      <c r="A2156" s="46">
        <v>54346</v>
      </c>
      <c r="B2156" s="47" t="s">
        <v>30</v>
      </c>
      <c r="C2156" s="47" t="s">
        <v>36</v>
      </c>
      <c r="D2156" s="47" t="s">
        <v>587</v>
      </c>
      <c r="E2156" s="47" t="s">
        <v>348</v>
      </c>
      <c r="F2156" s="47" t="s">
        <v>59</v>
      </c>
      <c r="G2156" s="47" t="s">
        <v>324</v>
      </c>
      <c r="H2156" s="46">
        <v>54346</v>
      </c>
      <c r="I2156" s="48">
        <v>26115</v>
      </c>
      <c r="J2156" s="47" t="s">
        <v>638</v>
      </c>
      <c r="K2156" s="46">
        <v>12</v>
      </c>
      <c r="L2156" s="50">
        <v>89005.759999999995</v>
      </c>
      <c r="M2156" s="50">
        <v>89005.759999999995</v>
      </c>
      <c r="N2156" s="50">
        <v>0</v>
      </c>
      <c r="O2156" s="14">
        <v>2.1000000000000001E-2</v>
      </c>
      <c r="P2156" s="55">
        <f t="shared" si="101"/>
        <v>2336.4011999999998</v>
      </c>
      <c r="Q2156" s="15">
        <f t="shared" si="102"/>
        <v>91342.161199999988</v>
      </c>
      <c r="R2156" s="15">
        <f t="shared" si="103"/>
        <v>-2336.401199999993</v>
      </c>
      <c r="X2156" s="7"/>
    </row>
    <row r="2157" spans="1:24" ht="13.8" x14ac:dyDescent="0.3">
      <c r="A2157" s="46">
        <v>54360</v>
      </c>
      <c r="B2157" s="47" t="s">
        <v>30</v>
      </c>
      <c r="C2157" s="47" t="s">
        <v>36</v>
      </c>
      <c r="D2157" s="47" t="s">
        <v>587</v>
      </c>
      <c r="E2157" s="47" t="s">
        <v>350</v>
      </c>
      <c r="F2157" s="47" t="s">
        <v>59</v>
      </c>
      <c r="G2157" s="47" t="s">
        <v>324</v>
      </c>
      <c r="H2157" s="46">
        <v>54360</v>
      </c>
      <c r="I2157" s="48">
        <v>26115</v>
      </c>
      <c r="J2157" s="47" t="s">
        <v>638</v>
      </c>
      <c r="K2157" s="46">
        <v>24</v>
      </c>
      <c r="L2157" s="50">
        <v>358158.4</v>
      </c>
      <c r="M2157" s="50">
        <v>358158.4</v>
      </c>
      <c r="N2157" s="50">
        <v>0</v>
      </c>
      <c r="O2157" s="14">
        <v>2.1000000000000001E-2</v>
      </c>
      <c r="P2157" s="55">
        <f t="shared" si="101"/>
        <v>9401.6580000000013</v>
      </c>
      <c r="Q2157" s="15">
        <f t="shared" si="102"/>
        <v>367560.05800000002</v>
      </c>
      <c r="R2157" s="15">
        <f t="shared" si="103"/>
        <v>-9401.6579999999958</v>
      </c>
      <c r="X2157" s="7"/>
    </row>
    <row r="2158" spans="1:24" ht="13.8" x14ac:dyDescent="0.3">
      <c r="A2158" s="46">
        <v>54361</v>
      </c>
      <c r="B2158" s="47" t="s">
        <v>30</v>
      </c>
      <c r="C2158" s="47" t="s">
        <v>36</v>
      </c>
      <c r="D2158" s="47" t="s">
        <v>587</v>
      </c>
      <c r="E2158" s="47" t="s">
        <v>350</v>
      </c>
      <c r="F2158" s="47" t="s">
        <v>59</v>
      </c>
      <c r="G2158" s="47" t="s">
        <v>324</v>
      </c>
      <c r="H2158" s="46">
        <v>54361</v>
      </c>
      <c r="I2158" s="48">
        <v>27576</v>
      </c>
      <c r="J2158" s="47" t="s">
        <v>638</v>
      </c>
      <c r="K2158" s="46">
        <v>0</v>
      </c>
      <c r="L2158" s="50">
        <v>15847.7</v>
      </c>
      <c r="M2158" s="50">
        <v>15847.7</v>
      </c>
      <c r="N2158" s="50">
        <v>0</v>
      </c>
      <c r="O2158" s="14">
        <v>2.1000000000000001E-2</v>
      </c>
      <c r="P2158" s="55">
        <f t="shared" si="101"/>
        <v>416.00212500000004</v>
      </c>
      <c r="Q2158" s="15">
        <f t="shared" si="102"/>
        <v>16263.702125000002</v>
      </c>
      <c r="R2158" s="15">
        <f t="shared" si="103"/>
        <v>-416.00212500000089</v>
      </c>
      <c r="X2158" s="7"/>
    </row>
    <row r="2159" spans="1:24" ht="13.8" x14ac:dyDescent="0.3">
      <c r="A2159" s="46">
        <v>54374</v>
      </c>
      <c r="B2159" s="47" t="s">
        <v>30</v>
      </c>
      <c r="C2159" s="47" t="s">
        <v>36</v>
      </c>
      <c r="D2159" s="47" t="s">
        <v>587</v>
      </c>
      <c r="E2159" s="47" t="s">
        <v>351</v>
      </c>
      <c r="F2159" s="47" t="s">
        <v>59</v>
      </c>
      <c r="G2159" s="47" t="s">
        <v>324</v>
      </c>
      <c r="H2159" s="46">
        <v>54374</v>
      </c>
      <c r="I2159" s="48">
        <v>26115</v>
      </c>
      <c r="J2159" s="47" t="s">
        <v>638</v>
      </c>
      <c r="K2159" s="46">
        <v>0</v>
      </c>
      <c r="L2159" s="50">
        <v>79851.600000000006</v>
      </c>
      <c r="M2159" s="50">
        <v>79851.600000000006</v>
      </c>
      <c r="N2159" s="50">
        <v>0</v>
      </c>
      <c r="O2159" s="14">
        <v>2.1000000000000001E-2</v>
      </c>
      <c r="P2159" s="55">
        <f t="shared" si="101"/>
        <v>2096.1045000000004</v>
      </c>
      <c r="Q2159" s="15">
        <f t="shared" si="102"/>
        <v>81947.704500000007</v>
      </c>
      <c r="R2159" s="15">
        <f t="shared" si="103"/>
        <v>-2096.1045000000013</v>
      </c>
      <c r="X2159" s="7"/>
    </row>
    <row r="2160" spans="1:24" ht="13.8" x14ac:dyDescent="0.3">
      <c r="A2160" s="46">
        <v>54375</v>
      </c>
      <c r="B2160" s="47" t="s">
        <v>30</v>
      </c>
      <c r="C2160" s="47" t="s">
        <v>36</v>
      </c>
      <c r="D2160" s="47" t="s">
        <v>587</v>
      </c>
      <c r="E2160" s="47" t="s">
        <v>351</v>
      </c>
      <c r="F2160" s="47" t="s">
        <v>59</v>
      </c>
      <c r="G2160" s="47" t="s">
        <v>324</v>
      </c>
      <c r="H2160" s="46">
        <v>54375</v>
      </c>
      <c r="I2160" s="48">
        <v>27576</v>
      </c>
      <c r="J2160" s="47" t="s">
        <v>638</v>
      </c>
      <c r="K2160" s="46">
        <v>1</v>
      </c>
      <c r="L2160" s="50">
        <v>23997.94</v>
      </c>
      <c r="M2160" s="50">
        <v>23997.94</v>
      </c>
      <c r="N2160" s="50">
        <v>0</v>
      </c>
      <c r="O2160" s="14">
        <v>2.1000000000000001E-2</v>
      </c>
      <c r="P2160" s="55">
        <f t="shared" si="101"/>
        <v>629.94592499999999</v>
      </c>
      <c r="Q2160" s="15">
        <f t="shared" si="102"/>
        <v>24627.885924999999</v>
      </c>
      <c r="R2160" s="15">
        <f t="shared" si="103"/>
        <v>-629.94592499999999</v>
      </c>
      <c r="X2160" s="7"/>
    </row>
    <row r="2161" spans="1:24" ht="13.8" x14ac:dyDescent="0.3">
      <c r="A2161" s="46">
        <v>54463</v>
      </c>
      <c r="B2161" s="47" t="s">
        <v>30</v>
      </c>
      <c r="C2161" s="47" t="s">
        <v>36</v>
      </c>
      <c r="D2161" s="47" t="s">
        <v>589</v>
      </c>
      <c r="E2161" s="47" t="s">
        <v>354</v>
      </c>
      <c r="F2161" s="47" t="s">
        <v>59</v>
      </c>
      <c r="G2161" s="47" t="s">
        <v>324</v>
      </c>
      <c r="H2161" s="46">
        <v>54463</v>
      </c>
      <c r="I2161" s="48">
        <v>26115</v>
      </c>
      <c r="J2161" s="47" t="s">
        <v>638</v>
      </c>
      <c r="K2161" s="46">
        <v>12</v>
      </c>
      <c r="L2161" s="50">
        <v>68489.740000000005</v>
      </c>
      <c r="M2161" s="50">
        <v>68489.740000000005</v>
      </c>
      <c r="N2161" s="50">
        <v>0</v>
      </c>
      <c r="O2161" s="14">
        <v>2.1000000000000001E-2</v>
      </c>
      <c r="P2161" s="55">
        <f t="shared" si="101"/>
        <v>1797.8556750000002</v>
      </c>
      <c r="Q2161" s="15">
        <f t="shared" si="102"/>
        <v>70287.595675000004</v>
      </c>
      <c r="R2161" s="15">
        <f t="shared" si="103"/>
        <v>-1797.8556749999989</v>
      </c>
      <c r="X2161" s="7"/>
    </row>
    <row r="2162" spans="1:24" ht="13.8" x14ac:dyDescent="0.3">
      <c r="A2162" s="46">
        <v>54464</v>
      </c>
      <c r="B2162" s="47" t="s">
        <v>30</v>
      </c>
      <c r="C2162" s="47" t="s">
        <v>36</v>
      </c>
      <c r="D2162" s="47" t="s">
        <v>589</v>
      </c>
      <c r="E2162" s="47" t="s">
        <v>354</v>
      </c>
      <c r="F2162" s="47" t="s">
        <v>59</v>
      </c>
      <c r="G2162" s="47" t="s">
        <v>324</v>
      </c>
      <c r="H2162" s="46">
        <v>54464</v>
      </c>
      <c r="I2162" s="48">
        <v>29403</v>
      </c>
      <c r="J2162" s="47" t="s">
        <v>638</v>
      </c>
      <c r="K2162" s="46">
        <v>0</v>
      </c>
      <c r="L2162" s="50">
        <v>25054.65</v>
      </c>
      <c r="M2162" s="50">
        <v>25054.65</v>
      </c>
      <c r="N2162" s="50">
        <v>0</v>
      </c>
      <c r="O2162" s="14">
        <v>2.1000000000000001E-2</v>
      </c>
      <c r="P2162" s="55">
        <f t="shared" si="101"/>
        <v>657.68456250000008</v>
      </c>
      <c r="Q2162" s="15">
        <f t="shared" si="102"/>
        <v>25712.3345625</v>
      </c>
      <c r="R2162" s="15">
        <f t="shared" si="103"/>
        <v>-657.68456249999872</v>
      </c>
      <c r="X2162" s="7"/>
    </row>
    <row r="2163" spans="1:24" ht="13.8" x14ac:dyDescent="0.3">
      <c r="A2163" s="46">
        <v>54465</v>
      </c>
      <c r="B2163" s="47" t="s">
        <v>30</v>
      </c>
      <c r="C2163" s="47" t="s">
        <v>36</v>
      </c>
      <c r="D2163" s="47" t="s">
        <v>589</v>
      </c>
      <c r="E2163" s="47" t="s">
        <v>354</v>
      </c>
      <c r="F2163" s="47" t="s">
        <v>59</v>
      </c>
      <c r="G2163" s="47" t="s">
        <v>324</v>
      </c>
      <c r="H2163" s="46">
        <v>54465</v>
      </c>
      <c r="I2163" s="48">
        <v>30133</v>
      </c>
      <c r="J2163" s="47" t="s">
        <v>638</v>
      </c>
      <c r="K2163" s="46">
        <v>0</v>
      </c>
      <c r="L2163" s="50">
        <v>6193.99</v>
      </c>
      <c r="M2163" s="50">
        <v>6193.99</v>
      </c>
      <c r="N2163" s="50">
        <v>0</v>
      </c>
      <c r="O2163" s="14">
        <v>2.1000000000000001E-2</v>
      </c>
      <c r="P2163" s="55">
        <f t="shared" si="101"/>
        <v>162.59223749999998</v>
      </c>
      <c r="Q2163" s="15">
        <f t="shared" si="102"/>
        <v>6356.5822374999998</v>
      </c>
      <c r="R2163" s="15">
        <f t="shared" si="103"/>
        <v>-162.59223750000001</v>
      </c>
      <c r="X2163" s="7"/>
    </row>
    <row r="2164" spans="1:24" ht="13.8" x14ac:dyDescent="0.3">
      <c r="A2164" s="46">
        <v>54466</v>
      </c>
      <c r="B2164" s="47" t="s">
        <v>30</v>
      </c>
      <c r="C2164" s="47" t="s">
        <v>36</v>
      </c>
      <c r="D2164" s="47" t="s">
        <v>589</v>
      </c>
      <c r="E2164" s="47" t="s">
        <v>354</v>
      </c>
      <c r="F2164" s="47" t="s">
        <v>59</v>
      </c>
      <c r="G2164" s="47" t="s">
        <v>324</v>
      </c>
      <c r="H2164" s="46">
        <v>54466</v>
      </c>
      <c r="I2164" s="48">
        <v>33420</v>
      </c>
      <c r="J2164" s="47" t="s">
        <v>638</v>
      </c>
      <c r="K2164" s="46">
        <v>1</v>
      </c>
      <c r="L2164" s="50">
        <v>38198.03</v>
      </c>
      <c r="M2164" s="50">
        <v>31103.07</v>
      </c>
      <c r="N2164" s="50">
        <v>7094.96</v>
      </c>
      <c r="O2164" s="14">
        <v>2.1000000000000001E-2</v>
      </c>
      <c r="P2164" s="55">
        <f t="shared" si="101"/>
        <v>1002.6982875</v>
      </c>
      <c r="Q2164" s="15">
        <f t="shared" si="102"/>
        <v>32105.768287499999</v>
      </c>
      <c r="R2164" s="15">
        <f t="shared" si="103"/>
        <v>6092.2617124999997</v>
      </c>
      <c r="X2164" s="7"/>
    </row>
    <row r="2165" spans="1:24" ht="13.8" x14ac:dyDescent="0.3">
      <c r="A2165" s="46">
        <v>54514</v>
      </c>
      <c r="B2165" s="47" t="s">
        <v>30</v>
      </c>
      <c r="C2165" s="47" t="s">
        <v>36</v>
      </c>
      <c r="D2165" s="47" t="s">
        <v>590</v>
      </c>
      <c r="E2165" s="47" t="s">
        <v>62</v>
      </c>
      <c r="F2165" s="47" t="s">
        <v>59</v>
      </c>
      <c r="G2165" s="47" t="s">
        <v>324</v>
      </c>
      <c r="H2165" s="46">
        <v>54514</v>
      </c>
      <c r="I2165" s="48">
        <v>26115</v>
      </c>
      <c r="J2165" s="47" t="s">
        <v>638</v>
      </c>
      <c r="K2165" s="46">
        <v>3</v>
      </c>
      <c r="L2165" s="50">
        <v>3273.4</v>
      </c>
      <c r="M2165" s="50">
        <v>3273.4</v>
      </c>
      <c r="N2165" s="50">
        <v>0</v>
      </c>
      <c r="O2165" s="14">
        <v>2.1000000000000001E-2</v>
      </c>
      <c r="P2165" s="55">
        <f t="shared" si="101"/>
        <v>85.926750000000013</v>
      </c>
      <c r="Q2165" s="15">
        <f t="shared" si="102"/>
        <v>3359.3267500000002</v>
      </c>
      <c r="R2165" s="15">
        <f t="shared" si="103"/>
        <v>-85.926750000000084</v>
      </c>
      <c r="X2165" s="7"/>
    </row>
    <row r="2166" spans="1:24" ht="13.8" x14ac:dyDescent="0.3">
      <c r="A2166" s="46">
        <v>54515</v>
      </c>
      <c r="B2166" s="47" t="s">
        <v>30</v>
      </c>
      <c r="C2166" s="47" t="s">
        <v>36</v>
      </c>
      <c r="D2166" s="47" t="s">
        <v>590</v>
      </c>
      <c r="E2166" s="47" t="s">
        <v>62</v>
      </c>
      <c r="F2166" s="47" t="s">
        <v>59</v>
      </c>
      <c r="G2166" s="47" t="s">
        <v>324</v>
      </c>
      <c r="H2166" s="46">
        <v>54515</v>
      </c>
      <c r="I2166" s="48">
        <v>28672</v>
      </c>
      <c r="J2166" s="47" t="s">
        <v>638</v>
      </c>
      <c r="K2166" s="46">
        <v>0</v>
      </c>
      <c r="L2166" s="50">
        <v>89271.28</v>
      </c>
      <c r="M2166" s="50">
        <v>89271.28</v>
      </c>
      <c r="N2166" s="50">
        <v>0</v>
      </c>
      <c r="O2166" s="14">
        <v>2.1000000000000001E-2</v>
      </c>
      <c r="P2166" s="55">
        <f t="shared" si="101"/>
        <v>2343.3710999999998</v>
      </c>
      <c r="Q2166" s="15">
        <f t="shared" si="102"/>
        <v>91614.651100000003</v>
      </c>
      <c r="R2166" s="15">
        <f t="shared" si="103"/>
        <v>-2343.3711000000039</v>
      </c>
      <c r="X2166" s="7"/>
    </row>
    <row r="2167" spans="1:24" ht="13.8" x14ac:dyDescent="0.3">
      <c r="A2167" s="46">
        <v>54516</v>
      </c>
      <c r="B2167" s="47" t="s">
        <v>30</v>
      </c>
      <c r="C2167" s="47" t="s">
        <v>36</v>
      </c>
      <c r="D2167" s="47" t="s">
        <v>590</v>
      </c>
      <c r="E2167" s="47" t="s">
        <v>62</v>
      </c>
      <c r="F2167" s="47" t="s">
        <v>59</v>
      </c>
      <c r="G2167" s="47" t="s">
        <v>324</v>
      </c>
      <c r="H2167" s="46">
        <v>54516</v>
      </c>
      <c r="I2167" s="48">
        <v>30133</v>
      </c>
      <c r="J2167" s="47" t="s">
        <v>638</v>
      </c>
      <c r="K2167" s="46">
        <v>0</v>
      </c>
      <c r="L2167" s="50">
        <v>33509.800000000003</v>
      </c>
      <c r="M2167" s="50">
        <v>33509.800000000003</v>
      </c>
      <c r="N2167" s="50">
        <v>0</v>
      </c>
      <c r="O2167" s="14">
        <v>2.1000000000000001E-2</v>
      </c>
      <c r="P2167" s="55">
        <f t="shared" si="101"/>
        <v>879.63225000000011</v>
      </c>
      <c r="Q2167" s="15">
        <f t="shared" si="102"/>
        <v>34389.432250000005</v>
      </c>
      <c r="R2167" s="15">
        <f t="shared" si="103"/>
        <v>-879.63225000000239</v>
      </c>
      <c r="X2167" s="7"/>
    </row>
    <row r="2168" spans="1:24" ht="13.8" x14ac:dyDescent="0.3">
      <c r="A2168" s="46">
        <v>54517</v>
      </c>
      <c r="B2168" s="47" t="s">
        <v>30</v>
      </c>
      <c r="C2168" s="47" t="s">
        <v>36</v>
      </c>
      <c r="D2168" s="47" t="s">
        <v>590</v>
      </c>
      <c r="E2168" s="47" t="s">
        <v>62</v>
      </c>
      <c r="F2168" s="47" t="s">
        <v>59</v>
      </c>
      <c r="G2168" s="47" t="s">
        <v>324</v>
      </c>
      <c r="H2168" s="46">
        <v>54517</v>
      </c>
      <c r="I2168" s="48">
        <v>31959</v>
      </c>
      <c r="J2168" s="47" t="s">
        <v>638</v>
      </c>
      <c r="K2168" s="46">
        <v>0</v>
      </c>
      <c r="L2168" s="50">
        <v>11652.1</v>
      </c>
      <c r="M2168" s="50">
        <v>11052.82</v>
      </c>
      <c r="N2168" s="50">
        <v>599.28</v>
      </c>
      <c r="O2168" s="14">
        <v>2.1000000000000001E-2</v>
      </c>
      <c r="P2168" s="55">
        <f t="shared" si="101"/>
        <v>305.86762500000003</v>
      </c>
      <c r="Q2168" s="15">
        <f t="shared" si="102"/>
        <v>11358.687625</v>
      </c>
      <c r="R2168" s="15">
        <f t="shared" si="103"/>
        <v>293.41237499999988</v>
      </c>
      <c r="X2168" s="7"/>
    </row>
    <row r="2169" spans="1:24" ht="13.8" x14ac:dyDescent="0.3">
      <c r="A2169" s="46">
        <v>15687385</v>
      </c>
      <c r="B2169" s="47" t="s">
        <v>30</v>
      </c>
      <c r="C2169" s="47" t="s">
        <v>36</v>
      </c>
      <c r="D2169" s="47" t="s">
        <v>590</v>
      </c>
      <c r="E2169" s="47" t="s">
        <v>62</v>
      </c>
      <c r="F2169" s="47" t="s">
        <v>59</v>
      </c>
      <c r="G2169" s="47" t="s">
        <v>324</v>
      </c>
      <c r="H2169" s="46">
        <v>15687385</v>
      </c>
      <c r="I2169" s="48">
        <v>37377</v>
      </c>
      <c r="J2169" s="47" t="s">
        <v>638</v>
      </c>
      <c r="K2169" s="46">
        <v>1</v>
      </c>
      <c r="L2169" s="50">
        <v>120932.87</v>
      </c>
      <c r="M2169" s="50">
        <v>53803.53</v>
      </c>
      <c r="N2169" s="50">
        <v>67129.34</v>
      </c>
      <c r="O2169" s="14">
        <v>2.1000000000000001E-2</v>
      </c>
      <c r="P2169" s="55">
        <f t="shared" si="101"/>
        <v>3174.4878374999998</v>
      </c>
      <c r="Q2169" s="15">
        <f t="shared" si="102"/>
        <v>56978.017837499996</v>
      </c>
      <c r="R2169" s="15">
        <f t="shared" si="103"/>
        <v>63954.852162499999</v>
      </c>
      <c r="X2169" s="7"/>
    </row>
    <row r="2170" spans="1:24" ht="13.8" x14ac:dyDescent="0.3">
      <c r="A2170" s="46">
        <v>54524</v>
      </c>
      <c r="B2170" s="47" t="s">
        <v>30</v>
      </c>
      <c r="C2170" s="47" t="s">
        <v>36</v>
      </c>
      <c r="D2170" s="47" t="s">
        <v>590</v>
      </c>
      <c r="E2170" s="47" t="s">
        <v>355</v>
      </c>
      <c r="F2170" s="47" t="s">
        <v>59</v>
      </c>
      <c r="G2170" s="47" t="s">
        <v>324</v>
      </c>
      <c r="H2170" s="46">
        <v>54524</v>
      </c>
      <c r="I2170" s="48">
        <v>30133</v>
      </c>
      <c r="J2170" s="47" t="s">
        <v>638</v>
      </c>
      <c r="K2170" s="46">
        <v>0</v>
      </c>
      <c r="L2170" s="50">
        <v>0</v>
      </c>
      <c r="M2170" s="50">
        <v>0</v>
      </c>
      <c r="N2170" s="50">
        <v>0</v>
      </c>
      <c r="O2170" s="14">
        <v>2.1000000000000001E-2</v>
      </c>
      <c r="P2170" s="55">
        <f t="shared" si="101"/>
        <v>0</v>
      </c>
      <c r="Q2170" s="15">
        <f t="shared" si="102"/>
        <v>0</v>
      </c>
      <c r="R2170" s="15">
        <f t="shared" si="103"/>
        <v>0</v>
      </c>
      <c r="X2170" s="7"/>
    </row>
    <row r="2171" spans="1:24" ht="13.8" x14ac:dyDescent="0.3">
      <c r="A2171" s="46">
        <v>54538</v>
      </c>
      <c r="B2171" s="47" t="s">
        <v>30</v>
      </c>
      <c r="C2171" s="47" t="s">
        <v>36</v>
      </c>
      <c r="D2171" s="47" t="s">
        <v>590</v>
      </c>
      <c r="E2171" s="47" t="s">
        <v>357</v>
      </c>
      <c r="F2171" s="47" t="s">
        <v>59</v>
      </c>
      <c r="G2171" s="47" t="s">
        <v>324</v>
      </c>
      <c r="H2171" s="46">
        <v>54538</v>
      </c>
      <c r="I2171" s="48">
        <v>28672</v>
      </c>
      <c r="J2171" s="47" t="s">
        <v>638</v>
      </c>
      <c r="K2171" s="46">
        <v>0</v>
      </c>
      <c r="L2171" s="50">
        <v>0</v>
      </c>
      <c r="M2171" s="50">
        <v>0</v>
      </c>
      <c r="N2171" s="50">
        <v>0</v>
      </c>
      <c r="O2171" s="14">
        <v>2.1000000000000001E-2</v>
      </c>
      <c r="P2171" s="55">
        <f t="shared" si="101"/>
        <v>0</v>
      </c>
      <c r="Q2171" s="15">
        <f t="shared" si="102"/>
        <v>0</v>
      </c>
      <c r="R2171" s="15">
        <f t="shared" si="103"/>
        <v>0</v>
      </c>
      <c r="X2171" s="7"/>
    </row>
    <row r="2172" spans="1:24" ht="13.8" x14ac:dyDescent="0.3">
      <c r="A2172" s="46">
        <v>54539</v>
      </c>
      <c r="B2172" s="47" t="s">
        <v>30</v>
      </c>
      <c r="C2172" s="47" t="s">
        <v>36</v>
      </c>
      <c r="D2172" s="47" t="s">
        <v>590</v>
      </c>
      <c r="E2172" s="47" t="s">
        <v>357</v>
      </c>
      <c r="F2172" s="47" t="s">
        <v>59</v>
      </c>
      <c r="G2172" s="47" t="s">
        <v>324</v>
      </c>
      <c r="H2172" s="46">
        <v>54539</v>
      </c>
      <c r="I2172" s="48">
        <v>31959</v>
      </c>
      <c r="J2172" s="47" t="s">
        <v>638</v>
      </c>
      <c r="K2172" s="46">
        <v>0</v>
      </c>
      <c r="L2172" s="50">
        <v>0</v>
      </c>
      <c r="M2172" s="50">
        <v>0</v>
      </c>
      <c r="N2172" s="50">
        <v>0</v>
      </c>
      <c r="O2172" s="14">
        <v>2.1000000000000001E-2</v>
      </c>
      <c r="P2172" s="55">
        <f t="shared" si="101"/>
        <v>0</v>
      </c>
      <c r="Q2172" s="15">
        <f t="shared" si="102"/>
        <v>0</v>
      </c>
      <c r="R2172" s="15">
        <f t="shared" si="103"/>
        <v>0</v>
      </c>
      <c r="X2172" s="7"/>
    </row>
    <row r="2173" spans="1:24" ht="13.8" x14ac:dyDescent="0.3">
      <c r="A2173" s="46">
        <v>94943811</v>
      </c>
      <c r="B2173" s="47" t="s">
        <v>30</v>
      </c>
      <c r="C2173" s="47" t="s">
        <v>36</v>
      </c>
      <c r="D2173" s="47" t="s">
        <v>590</v>
      </c>
      <c r="E2173" s="47" t="s">
        <v>460</v>
      </c>
      <c r="F2173" s="47" t="s">
        <v>59</v>
      </c>
      <c r="G2173" s="47" t="s">
        <v>324</v>
      </c>
      <c r="H2173" s="46">
        <v>94943811</v>
      </c>
      <c r="I2173" s="48">
        <v>39783</v>
      </c>
      <c r="J2173" s="47" t="s">
        <v>638</v>
      </c>
      <c r="K2173" s="46">
        <v>1</v>
      </c>
      <c r="L2173" s="50">
        <v>32146.91</v>
      </c>
      <c r="M2173" s="50">
        <v>7825.78</v>
      </c>
      <c r="N2173" s="50">
        <v>24321.13</v>
      </c>
      <c r="O2173" s="14">
        <v>2.1000000000000001E-2</v>
      </c>
      <c r="P2173" s="55">
        <f t="shared" si="101"/>
        <v>843.85638749999998</v>
      </c>
      <c r="Q2173" s="15">
        <f t="shared" si="102"/>
        <v>8669.6363874999988</v>
      </c>
      <c r="R2173" s="15">
        <f t="shared" si="103"/>
        <v>23477.273612500001</v>
      </c>
      <c r="X2173" s="7"/>
    </row>
    <row r="2174" spans="1:24" ht="13.8" x14ac:dyDescent="0.3">
      <c r="A2174" s="46">
        <v>54618</v>
      </c>
      <c r="B2174" s="47" t="s">
        <v>30</v>
      </c>
      <c r="C2174" s="47" t="s">
        <v>36</v>
      </c>
      <c r="D2174" s="47" t="s">
        <v>591</v>
      </c>
      <c r="E2174" s="47" t="s">
        <v>360</v>
      </c>
      <c r="F2174" s="47" t="s">
        <v>59</v>
      </c>
      <c r="G2174" s="47" t="s">
        <v>324</v>
      </c>
      <c r="H2174" s="46">
        <v>54618</v>
      </c>
      <c r="I2174" s="48">
        <v>26115</v>
      </c>
      <c r="J2174" s="47" t="s">
        <v>638</v>
      </c>
      <c r="K2174" s="46">
        <v>3</v>
      </c>
      <c r="L2174" s="50">
        <v>63154.69</v>
      </c>
      <c r="M2174" s="50">
        <v>63154.69</v>
      </c>
      <c r="N2174" s="50">
        <v>0</v>
      </c>
      <c r="O2174" s="14">
        <v>2.1000000000000001E-2</v>
      </c>
      <c r="P2174" s="55">
        <f t="shared" si="101"/>
        <v>1657.8106124999999</v>
      </c>
      <c r="Q2174" s="15">
        <f t="shared" si="102"/>
        <v>64812.5006125</v>
      </c>
      <c r="R2174" s="15">
        <f t="shared" si="103"/>
        <v>-1657.8106124999977</v>
      </c>
      <c r="X2174" s="7"/>
    </row>
    <row r="2175" spans="1:24" ht="13.8" x14ac:dyDescent="0.3">
      <c r="A2175" s="46">
        <v>54619</v>
      </c>
      <c r="B2175" s="47" t="s">
        <v>30</v>
      </c>
      <c r="C2175" s="47" t="s">
        <v>36</v>
      </c>
      <c r="D2175" s="47" t="s">
        <v>591</v>
      </c>
      <c r="E2175" s="47" t="s">
        <v>360</v>
      </c>
      <c r="F2175" s="47" t="s">
        <v>59</v>
      </c>
      <c r="G2175" s="47" t="s">
        <v>324</v>
      </c>
      <c r="H2175" s="46">
        <v>54619</v>
      </c>
      <c r="I2175" s="48">
        <v>29768</v>
      </c>
      <c r="J2175" s="47" t="s">
        <v>638</v>
      </c>
      <c r="K2175" s="46">
        <v>1</v>
      </c>
      <c r="L2175" s="50">
        <v>25397.41</v>
      </c>
      <c r="M2175" s="50">
        <v>25397.41</v>
      </c>
      <c r="N2175" s="50">
        <v>0</v>
      </c>
      <c r="O2175" s="14">
        <v>2.1000000000000001E-2</v>
      </c>
      <c r="P2175" s="55">
        <f t="shared" si="101"/>
        <v>666.68201250000004</v>
      </c>
      <c r="Q2175" s="15">
        <f t="shared" si="102"/>
        <v>26064.092012500001</v>
      </c>
      <c r="R2175" s="15">
        <f t="shared" si="103"/>
        <v>-666.68201250000129</v>
      </c>
      <c r="X2175" s="7"/>
    </row>
    <row r="2176" spans="1:24" ht="13.8" x14ac:dyDescent="0.3">
      <c r="A2176" s="46">
        <v>54620</v>
      </c>
      <c r="B2176" s="47" t="s">
        <v>30</v>
      </c>
      <c r="C2176" s="47" t="s">
        <v>36</v>
      </c>
      <c r="D2176" s="47" t="s">
        <v>591</v>
      </c>
      <c r="E2176" s="47" t="s">
        <v>360</v>
      </c>
      <c r="F2176" s="47" t="s">
        <v>59</v>
      </c>
      <c r="G2176" s="47" t="s">
        <v>324</v>
      </c>
      <c r="H2176" s="46">
        <v>54620</v>
      </c>
      <c r="I2176" s="48">
        <v>30864</v>
      </c>
      <c r="J2176" s="47" t="s">
        <v>638</v>
      </c>
      <c r="K2176" s="46">
        <v>0</v>
      </c>
      <c r="L2176" s="50">
        <v>53880.65</v>
      </c>
      <c r="M2176" s="50">
        <v>53880.65</v>
      </c>
      <c r="N2176" s="50">
        <v>0</v>
      </c>
      <c r="O2176" s="14">
        <v>2.1000000000000001E-2</v>
      </c>
      <c r="P2176" s="55">
        <f t="shared" si="101"/>
        <v>1414.3670625</v>
      </c>
      <c r="Q2176" s="15">
        <f t="shared" si="102"/>
        <v>55295.017062500003</v>
      </c>
      <c r="R2176" s="15">
        <f t="shared" si="103"/>
        <v>-1414.3670625000013</v>
      </c>
      <c r="X2176" s="7"/>
    </row>
    <row r="2177" spans="1:24" ht="13.8" x14ac:dyDescent="0.3">
      <c r="A2177" s="46">
        <v>54621</v>
      </c>
      <c r="B2177" s="47" t="s">
        <v>30</v>
      </c>
      <c r="C2177" s="47" t="s">
        <v>36</v>
      </c>
      <c r="D2177" s="47" t="s">
        <v>591</v>
      </c>
      <c r="E2177" s="47" t="s">
        <v>360</v>
      </c>
      <c r="F2177" s="47" t="s">
        <v>59</v>
      </c>
      <c r="G2177" s="47" t="s">
        <v>324</v>
      </c>
      <c r="H2177" s="46">
        <v>54621</v>
      </c>
      <c r="I2177" s="48">
        <v>33786</v>
      </c>
      <c r="J2177" s="47" t="s">
        <v>638</v>
      </c>
      <c r="K2177" s="46">
        <v>0</v>
      </c>
      <c r="L2177" s="50">
        <v>84348.79</v>
      </c>
      <c r="M2177" s="50">
        <v>65849.48</v>
      </c>
      <c r="N2177" s="50">
        <v>18499.310000000001</v>
      </c>
      <c r="O2177" s="14">
        <v>2.1000000000000001E-2</v>
      </c>
      <c r="P2177" s="55">
        <f t="shared" si="101"/>
        <v>2214.1557374999998</v>
      </c>
      <c r="Q2177" s="15">
        <f t="shared" si="102"/>
        <v>68063.635737499993</v>
      </c>
      <c r="R2177" s="15">
        <f t="shared" si="103"/>
        <v>16285.1542625</v>
      </c>
      <c r="X2177" s="7"/>
    </row>
    <row r="2178" spans="1:24" ht="13.8" x14ac:dyDescent="0.3">
      <c r="A2178" s="46">
        <v>54561</v>
      </c>
      <c r="B2178" s="47" t="s">
        <v>30</v>
      </c>
      <c r="C2178" s="47" t="s">
        <v>36</v>
      </c>
      <c r="D2178" s="47" t="s">
        <v>591</v>
      </c>
      <c r="E2178" s="47" t="s">
        <v>358</v>
      </c>
      <c r="F2178" s="47" t="s">
        <v>59</v>
      </c>
      <c r="G2178" s="47" t="s">
        <v>324</v>
      </c>
      <c r="H2178" s="46">
        <v>54561</v>
      </c>
      <c r="I2178" s="48">
        <v>26115</v>
      </c>
      <c r="J2178" s="47" t="s">
        <v>638</v>
      </c>
      <c r="K2178" s="46">
        <v>0</v>
      </c>
      <c r="L2178" s="50">
        <v>0</v>
      </c>
      <c r="M2178" s="50">
        <v>0</v>
      </c>
      <c r="N2178" s="50">
        <v>0</v>
      </c>
      <c r="O2178" s="14">
        <v>2.1000000000000001E-2</v>
      </c>
      <c r="P2178" s="55">
        <f t="shared" si="101"/>
        <v>0</v>
      </c>
      <c r="Q2178" s="15">
        <f t="shared" si="102"/>
        <v>0</v>
      </c>
      <c r="R2178" s="15">
        <f t="shared" si="103"/>
        <v>0</v>
      </c>
      <c r="X2178" s="7"/>
    </row>
    <row r="2179" spans="1:24" ht="13.8" x14ac:dyDescent="0.3">
      <c r="A2179" s="46">
        <v>54622</v>
      </c>
      <c r="B2179" s="47" t="s">
        <v>30</v>
      </c>
      <c r="C2179" s="47" t="s">
        <v>36</v>
      </c>
      <c r="D2179" s="47" t="s">
        <v>591</v>
      </c>
      <c r="E2179" s="47" t="s">
        <v>361</v>
      </c>
      <c r="F2179" s="47" t="s">
        <v>59</v>
      </c>
      <c r="G2179" s="47" t="s">
        <v>324</v>
      </c>
      <c r="H2179" s="46">
        <v>54622</v>
      </c>
      <c r="I2179" s="48">
        <v>30864</v>
      </c>
      <c r="J2179" s="47" t="s">
        <v>638</v>
      </c>
      <c r="K2179" s="46">
        <v>0</v>
      </c>
      <c r="L2179" s="50">
        <v>0</v>
      </c>
      <c r="M2179" s="50">
        <v>0</v>
      </c>
      <c r="N2179" s="50">
        <v>0</v>
      </c>
      <c r="O2179" s="14">
        <v>2.1000000000000001E-2</v>
      </c>
      <c r="P2179" s="55">
        <f t="shared" si="101"/>
        <v>0</v>
      </c>
      <c r="Q2179" s="15">
        <f t="shared" si="102"/>
        <v>0</v>
      </c>
      <c r="R2179" s="15">
        <f t="shared" si="103"/>
        <v>0</v>
      </c>
      <c r="X2179" s="7"/>
    </row>
    <row r="2180" spans="1:24" ht="13.8" x14ac:dyDescent="0.3">
      <c r="A2180" s="46">
        <v>54623</v>
      </c>
      <c r="B2180" s="47" t="s">
        <v>30</v>
      </c>
      <c r="C2180" s="47" t="s">
        <v>36</v>
      </c>
      <c r="D2180" s="47" t="s">
        <v>591</v>
      </c>
      <c r="E2180" s="47" t="s">
        <v>361</v>
      </c>
      <c r="F2180" s="47" t="s">
        <v>59</v>
      </c>
      <c r="G2180" s="47" t="s">
        <v>324</v>
      </c>
      <c r="H2180" s="46">
        <v>54623</v>
      </c>
      <c r="I2180" s="48">
        <v>33786</v>
      </c>
      <c r="J2180" s="47" t="s">
        <v>638</v>
      </c>
      <c r="K2180" s="46">
        <v>0</v>
      </c>
      <c r="L2180" s="50">
        <v>0</v>
      </c>
      <c r="M2180" s="50">
        <v>0</v>
      </c>
      <c r="N2180" s="50">
        <v>0</v>
      </c>
      <c r="O2180" s="14">
        <v>2.1000000000000001E-2</v>
      </c>
      <c r="P2180" s="55">
        <f t="shared" si="101"/>
        <v>0</v>
      </c>
      <c r="Q2180" s="15">
        <f t="shared" si="102"/>
        <v>0</v>
      </c>
      <c r="R2180" s="15">
        <f t="shared" si="103"/>
        <v>0</v>
      </c>
      <c r="X2180" s="7"/>
    </row>
    <row r="2181" spans="1:24" ht="13.8" x14ac:dyDescent="0.3">
      <c r="A2181" s="46">
        <v>819171</v>
      </c>
      <c r="B2181" s="47" t="s">
        <v>16</v>
      </c>
      <c r="C2181" s="47" t="s">
        <v>17</v>
      </c>
      <c r="D2181" s="47" t="s">
        <v>516</v>
      </c>
      <c r="E2181" s="47" t="s">
        <v>70</v>
      </c>
      <c r="F2181" s="47" t="s">
        <v>65</v>
      </c>
      <c r="G2181" s="47" t="s">
        <v>363</v>
      </c>
      <c r="H2181" s="46">
        <v>819171</v>
      </c>
      <c r="I2181" s="48">
        <v>31594</v>
      </c>
      <c r="J2181" s="47" t="s">
        <v>638</v>
      </c>
      <c r="K2181" s="46">
        <v>0</v>
      </c>
      <c r="L2181" s="50">
        <v>0</v>
      </c>
      <c r="M2181" s="50">
        <v>0</v>
      </c>
      <c r="N2181" s="50">
        <v>0</v>
      </c>
      <c r="O2181" s="14">
        <v>2.3E-2</v>
      </c>
      <c r="P2181" s="55">
        <f t="shared" ref="P2181:P2244" si="104">L2181*(O2181/12)*15</f>
        <v>0</v>
      </c>
      <c r="Q2181" s="15">
        <f t="shared" si="102"/>
        <v>0</v>
      </c>
      <c r="R2181" s="15">
        <f t="shared" si="103"/>
        <v>0</v>
      </c>
      <c r="X2181" s="7"/>
    </row>
    <row r="2182" spans="1:24" ht="13.8" x14ac:dyDescent="0.3">
      <c r="A2182" s="46">
        <v>819172</v>
      </c>
      <c r="B2182" s="47" t="s">
        <v>16</v>
      </c>
      <c r="C2182" s="47" t="s">
        <v>17</v>
      </c>
      <c r="D2182" s="47" t="s">
        <v>516</v>
      </c>
      <c r="E2182" s="47" t="s">
        <v>70</v>
      </c>
      <c r="F2182" s="47" t="s">
        <v>65</v>
      </c>
      <c r="G2182" s="47" t="s">
        <v>363</v>
      </c>
      <c r="H2182" s="46">
        <v>819172</v>
      </c>
      <c r="I2182" s="48">
        <v>32325</v>
      </c>
      <c r="J2182" s="47" t="s">
        <v>638</v>
      </c>
      <c r="K2182" s="46">
        <v>0</v>
      </c>
      <c r="L2182" s="50">
        <v>0</v>
      </c>
      <c r="M2182" s="50">
        <v>0</v>
      </c>
      <c r="N2182" s="50">
        <v>0</v>
      </c>
      <c r="O2182" s="14">
        <v>2.3E-2</v>
      </c>
      <c r="P2182" s="55">
        <f t="shared" si="104"/>
        <v>0</v>
      </c>
      <c r="Q2182" s="15">
        <f t="shared" si="102"/>
        <v>0</v>
      </c>
      <c r="R2182" s="15">
        <f t="shared" si="103"/>
        <v>0</v>
      </c>
      <c r="X2182" s="7"/>
    </row>
    <row r="2183" spans="1:24" ht="13.8" x14ac:dyDescent="0.3">
      <c r="A2183" s="46">
        <v>54682</v>
      </c>
      <c r="B2183" s="47" t="s">
        <v>16</v>
      </c>
      <c r="C2183" s="47" t="s">
        <v>17</v>
      </c>
      <c r="D2183" s="47" t="s">
        <v>517</v>
      </c>
      <c r="E2183" s="47" t="s">
        <v>22</v>
      </c>
      <c r="F2183" s="47" t="s">
        <v>65</v>
      </c>
      <c r="G2183" s="47" t="s">
        <v>363</v>
      </c>
      <c r="H2183" s="46">
        <v>54682</v>
      </c>
      <c r="I2183" s="48">
        <v>27211</v>
      </c>
      <c r="J2183" s="47" t="s">
        <v>638</v>
      </c>
      <c r="K2183" s="46">
        <v>0</v>
      </c>
      <c r="L2183" s="50">
        <v>0</v>
      </c>
      <c r="M2183" s="50">
        <v>0</v>
      </c>
      <c r="N2183" s="50">
        <v>0</v>
      </c>
      <c r="O2183" s="14">
        <v>2.3E-2</v>
      </c>
      <c r="P2183" s="55">
        <f t="shared" si="104"/>
        <v>0</v>
      </c>
      <c r="Q2183" s="15">
        <f t="shared" si="102"/>
        <v>0</v>
      </c>
      <c r="R2183" s="15">
        <f t="shared" si="103"/>
        <v>0</v>
      </c>
      <c r="X2183" s="7"/>
    </row>
    <row r="2184" spans="1:24" ht="13.8" x14ac:dyDescent="0.3">
      <c r="A2184" s="46">
        <v>54683</v>
      </c>
      <c r="B2184" s="47" t="s">
        <v>16</v>
      </c>
      <c r="C2184" s="47" t="s">
        <v>17</v>
      </c>
      <c r="D2184" s="47" t="s">
        <v>517</v>
      </c>
      <c r="E2184" s="47" t="s">
        <v>22</v>
      </c>
      <c r="F2184" s="47" t="s">
        <v>65</v>
      </c>
      <c r="G2184" s="47" t="s">
        <v>363</v>
      </c>
      <c r="H2184" s="46">
        <v>54683</v>
      </c>
      <c r="I2184" s="48">
        <v>31594</v>
      </c>
      <c r="J2184" s="47" t="s">
        <v>638</v>
      </c>
      <c r="K2184" s="46">
        <v>0</v>
      </c>
      <c r="L2184" s="50">
        <v>0</v>
      </c>
      <c r="M2184" s="50">
        <v>0</v>
      </c>
      <c r="N2184" s="50">
        <v>0</v>
      </c>
      <c r="O2184" s="14">
        <v>2.3E-2</v>
      </c>
      <c r="P2184" s="55">
        <f t="shared" si="104"/>
        <v>0</v>
      </c>
      <c r="Q2184" s="15">
        <f t="shared" si="102"/>
        <v>0</v>
      </c>
      <c r="R2184" s="15">
        <f t="shared" si="103"/>
        <v>0</v>
      </c>
      <c r="X2184" s="7"/>
    </row>
    <row r="2185" spans="1:24" ht="13.8" x14ac:dyDescent="0.3">
      <c r="A2185" s="46">
        <v>54684</v>
      </c>
      <c r="B2185" s="47" t="s">
        <v>16</v>
      </c>
      <c r="C2185" s="47" t="s">
        <v>17</v>
      </c>
      <c r="D2185" s="47" t="s">
        <v>517</v>
      </c>
      <c r="E2185" s="47" t="s">
        <v>22</v>
      </c>
      <c r="F2185" s="47" t="s">
        <v>65</v>
      </c>
      <c r="G2185" s="47" t="s">
        <v>363</v>
      </c>
      <c r="H2185" s="46">
        <v>54684</v>
      </c>
      <c r="I2185" s="48">
        <v>32325</v>
      </c>
      <c r="J2185" s="47" t="s">
        <v>638</v>
      </c>
      <c r="K2185" s="46">
        <v>0</v>
      </c>
      <c r="L2185" s="50">
        <v>0</v>
      </c>
      <c r="M2185" s="50">
        <v>0</v>
      </c>
      <c r="N2185" s="50">
        <v>0</v>
      </c>
      <c r="O2185" s="14">
        <v>2.3E-2</v>
      </c>
      <c r="P2185" s="55">
        <f t="shared" si="104"/>
        <v>0</v>
      </c>
      <c r="Q2185" s="15">
        <f t="shared" si="102"/>
        <v>0</v>
      </c>
      <c r="R2185" s="15">
        <f t="shared" si="103"/>
        <v>0</v>
      </c>
      <c r="X2185" s="7"/>
    </row>
    <row r="2186" spans="1:24" ht="13.8" x14ac:dyDescent="0.3">
      <c r="A2186" s="46">
        <v>54685</v>
      </c>
      <c r="B2186" s="47" t="s">
        <v>16</v>
      </c>
      <c r="C2186" s="47" t="s">
        <v>17</v>
      </c>
      <c r="D2186" s="47" t="s">
        <v>517</v>
      </c>
      <c r="E2186" s="47" t="s">
        <v>22</v>
      </c>
      <c r="F2186" s="47" t="s">
        <v>65</v>
      </c>
      <c r="G2186" s="47" t="s">
        <v>363</v>
      </c>
      <c r="H2186" s="46">
        <v>54685</v>
      </c>
      <c r="I2186" s="48">
        <v>33055</v>
      </c>
      <c r="J2186" s="47" t="s">
        <v>638</v>
      </c>
      <c r="K2186" s="46">
        <v>0</v>
      </c>
      <c r="L2186" s="50">
        <v>0</v>
      </c>
      <c r="M2186" s="50">
        <v>0</v>
      </c>
      <c r="N2186" s="50">
        <v>0</v>
      </c>
      <c r="O2186" s="14">
        <v>2.3E-2</v>
      </c>
      <c r="P2186" s="55">
        <f t="shared" si="104"/>
        <v>0</v>
      </c>
      <c r="Q2186" s="15">
        <f t="shared" si="102"/>
        <v>0</v>
      </c>
      <c r="R2186" s="15">
        <f t="shared" si="103"/>
        <v>0</v>
      </c>
      <c r="X2186" s="7"/>
    </row>
    <row r="2187" spans="1:24" ht="13.8" x14ac:dyDescent="0.3">
      <c r="A2187" s="46">
        <v>54860</v>
      </c>
      <c r="B2187" s="47" t="s">
        <v>16</v>
      </c>
      <c r="C2187" s="47" t="s">
        <v>17</v>
      </c>
      <c r="D2187" s="47" t="s">
        <v>593</v>
      </c>
      <c r="E2187" s="47" t="s">
        <v>370</v>
      </c>
      <c r="F2187" s="47" t="s">
        <v>65</v>
      </c>
      <c r="G2187" s="47" t="s">
        <v>363</v>
      </c>
      <c r="H2187" s="46">
        <v>54860</v>
      </c>
      <c r="I2187" s="48">
        <v>30498</v>
      </c>
      <c r="J2187" s="47" t="s">
        <v>638</v>
      </c>
      <c r="K2187" s="46">
        <v>0</v>
      </c>
      <c r="L2187" s="50">
        <v>0</v>
      </c>
      <c r="M2187" s="50">
        <v>0</v>
      </c>
      <c r="N2187" s="50">
        <v>0</v>
      </c>
      <c r="O2187" s="14">
        <v>2.3E-2</v>
      </c>
      <c r="P2187" s="55">
        <f t="shared" si="104"/>
        <v>0</v>
      </c>
      <c r="Q2187" s="15">
        <f t="shared" si="102"/>
        <v>0</v>
      </c>
      <c r="R2187" s="15">
        <f t="shared" si="103"/>
        <v>0</v>
      </c>
      <c r="X2187" s="7"/>
    </row>
    <row r="2188" spans="1:24" ht="13.8" x14ac:dyDescent="0.3">
      <c r="A2188" s="46">
        <v>54861</v>
      </c>
      <c r="B2188" s="47" t="s">
        <v>16</v>
      </c>
      <c r="C2188" s="47" t="s">
        <v>17</v>
      </c>
      <c r="D2188" s="47" t="s">
        <v>593</v>
      </c>
      <c r="E2188" s="47" t="s">
        <v>370</v>
      </c>
      <c r="F2188" s="47" t="s">
        <v>65</v>
      </c>
      <c r="G2188" s="47" t="s">
        <v>363</v>
      </c>
      <c r="H2188" s="46">
        <v>54861</v>
      </c>
      <c r="I2188" s="48">
        <v>31594</v>
      </c>
      <c r="J2188" s="47" t="s">
        <v>638</v>
      </c>
      <c r="K2188" s="46">
        <v>0</v>
      </c>
      <c r="L2188" s="50">
        <v>0</v>
      </c>
      <c r="M2188" s="50">
        <v>0</v>
      </c>
      <c r="N2188" s="50">
        <v>0</v>
      </c>
      <c r="O2188" s="14">
        <v>2.3E-2</v>
      </c>
      <c r="P2188" s="55">
        <f t="shared" si="104"/>
        <v>0</v>
      </c>
      <c r="Q2188" s="15">
        <f t="shared" si="102"/>
        <v>0</v>
      </c>
      <c r="R2188" s="15">
        <f t="shared" si="103"/>
        <v>0</v>
      </c>
      <c r="X2188" s="7"/>
    </row>
    <row r="2189" spans="1:24" ht="13.8" x14ac:dyDescent="0.3">
      <c r="A2189" s="46">
        <v>54769</v>
      </c>
      <c r="B2189" s="47" t="s">
        <v>16</v>
      </c>
      <c r="C2189" s="47" t="s">
        <v>17</v>
      </c>
      <c r="D2189" s="47" t="s">
        <v>594</v>
      </c>
      <c r="E2189" s="47" t="s">
        <v>366</v>
      </c>
      <c r="F2189" s="47" t="s">
        <v>65</v>
      </c>
      <c r="G2189" s="47" t="s">
        <v>363</v>
      </c>
      <c r="H2189" s="46">
        <v>54769</v>
      </c>
      <c r="I2189" s="48">
        <v>27211</v>
      </c>
      <c r="J2189" s="47" t="s">
        <v>638</v>
      </c>
      <c r="K2189" s="46">
        <v>1</v>
      </c>
      <c r="L2189" s="50">
        <v>13450</v>
      </c>
      <c r="M2189" s="50">
        <v>12399.56</v>
      </c>
      <c r="N2189" s="50">
        <v>1050.44</v>
      </c>
      <c r="O2189" s="14">
        <v>2.3E-2</v>
      </c>
      <c r="P2189" s="55">
        <f t="shared" si="104"/>
        <v>386.6875</v>
      </c>
      <c r="Q2189" s="15">
        <f t="shared" si="102"/>
        <v>12786.247499999999</v>
      </c>
      <c r="R2189" s="15">
        <f t="shared" si="103"/>
        <v>663.75250000000051</v>
      </c>
      <c r="X2189" s="7"/>
    </row>
    <row r="2190" spans="1:24" ht="13.8" x14ac:dyDescent="0.3">
      <c r="A2190" s="46">
        <v>55062</v>
      </c>
      <c r="B2190" s="47" t="s">
        <v>16</v>
      </c>
      <c r="C2190" s="47" t="s">
        <v>17</v>
      </c>
      <c r="D2190" s="47" t="s">
        <v>595</v>
      </c>
      <c r="E2190" s="47" t="s">
        <v>374</v>
      </c>
      <c r="F2190" s="47" t="s">
        <v>65</v>
      </c>
      <c r="G2190" s="47" t="s">
        <v>363</v>
      </c>
      <c r="H2190" s="46">
        <v>55062</v>
      </c>
      <c r="I2190" s="48">
        <v>29768</v>
      </c>
      <c r="J2190" s="47" t="s">
        <v>638</v>
      </c>
      <c r="K2190" s="46">
        <v>0</v>
      </c>
      <c r="L2190" s="50">
        <v>4134</v>
      </c>
      <c r="M2190" s="50">
        <v>3164.4</v>
      </c>
      <c r="N2190" s="50">
        <v>969.6</v>
      </c>
      <c r="O2190" s="14">
        <v>2.3E-2</v>
      </c>
      <c r="P2190" s="55">
        <f t="shared" si="104"/>
        <v>118.85249999999999</v>
      </c>
      <c r="Q2190" s="15">
        <f t="shared" si="102"/>
        <v>3283.2525000000001</v>
      </c>
      <c r="R2190" s="15">
        <f t="shared" si="103"/>
        <v>850.74749999999995</v>
      </c>
      <c r="X2190" s="7"/>
    </row>
    <row r="2191" spans="1:24" ht="13.8" x14ac:dyDescent="0.3">
      <c r="A2191" s="46">
        <v>55183</v>
      </c>
      <c r="B2191" s="47" t="s">
        <v>16</v>
      </c>
      <c r="C2191" s="47" t="s">
        <v>17</v>
      </c>
      <c r="D2191" s="47" t="s">
        <v>595</v>
      </c>
      <c r="E2191" s="47" t="s">
        <v>377</v>
      </c>
      <c r="F2191" s="47" t="s">
        <v>65</v>
      </c>
      <c r="G2191" s="47" t="s">
        <v>363</v>
      </c>
      <c r="H2191" s="46">
        <v>55183</v>
      </c>
      <c r="I2191" s="48">
        <v>27211</v>
      </c>
      <c r="J2191" s="47" t="s">
        <v>638</v>
      </c>
      <c r="K2191" s="46">
        <v>0</v>
      </c>
      <c r="L2191" s="50">
        <v>0</v>
      </c>
      <c r="M2191" s="50">
        <v>0</v>
      </c>
      <c r="N2191" s="50">
        <v>0</v>
      </c>
      <c r="O2191" s="14">
        <v>2.3E-2</v>
      </c>
      <c r="P2191" s="55">
        <f t="shared" si="104"/>
        <v>0</v>
      </c>
      <c r="Q2191" s="15">
        <f t="shared" si="102"/>
        <v>0</v>
      </c>
      <c r="R2191" s="15">
        <f t="shared" si="103"/>
        <v>0</v>
      </c>
      <c r="X2191" s="7"/>
    </row>
    <row r="2192" spans="1:24" ht="13.8" x14ac:dyDescent="0.3">
      <c r="A2192" s="46">
        <v>55184</v>
      </c>
      <c r="B2192" s="47" t="s">
        <v>16</v>
      </c>
      <c r="C2192" s="47" t="s">
        <v>17</v>
      </c>
      <c r="D2192" s="47" t="s">
        <v>595</v>
      </c>
      <c r="E2192" s="47" t="s">
        <v>377</v>
      </c>
      <c r="F2192" s="47" t="s">
        <v>65</v>
      </c>
      <c r="G2192" s="47" t="s">
        <v>363</v>
      </c>
      <c r="H2192" s="46">
        <v>55184</v>
      </c>
      <c r="I2192" s="48">
        <v>27942</v>
      </c>
      <c r="J2192" s="47" t="s">
        <v>638</v>
      </c>
      <c r="K2192" s="46">
        <v>1</v>
      </c>
      <c r="L2192" s="50">
        <v>18738.72</v>
      </c>
      <c r="M2192" s="50">
        <v>16437.650000000001</v>
      </c>
      <c r="N2192" s="50">
        <v>2301.0700000000002</v>
      </c>
      <c r="O2192" s="14">
        <v>2.3E-2</v>
      </c>
      <c r="P2192" s="55">
        <f t="shared" si="104"/>
        <v>538.73820000000001</v>
      </c>
      <c r="Q2192" s="15">
        <f t="shared" si="102"/>
        <v>16976.388200000001</v>
      </c>
      <c r="R2192" s="15">
        <f t="shared" si="103"/>
        <v>1762.3317999999999</v>
      </c>
      <c r="X2192" s="7"/>
    </row>
    <row r="2193" spans="1:24" ht="13.8" x14ac:dyDescent="0.3">
      <c r="A2193" s="46">
        <v>54833</v>
      </c>
      <c r="B2193" s="47" t="s">
        <v>16</v>
      </c>
      <c r="C2193" s="47" t="s">
        <v>17</v>
      </c>
      <c r="D2193" s="47" t="s">
        <v>596</v>
      </c>
      <c r="E2193" s="47" t="s">
        <v>368</v>
      </c>
      <c r="F2193" s="47" t="s">
        <v>65</v>
      </c>
      <c r="G2193" s="47" t="s">
        <v>363</v>
      </c>
      <c r="H2193" s="46">
        <v>54833</v>
      </c>
      <c r="I2193" s="48">
        <v>27211</v>
      </c>
      <c r="J2193" s="47" t="s">
        <v>638</v>
      </c>
      <c r="K2193" s="46">
        <v>0</v>
      </c>
      <c r="L2193" s="50">
        <v>40000</v>
      </c>
      <c r="M2193" s="50">
        <v>36876.019999999997</v>
      </c>
      <c r="N2193" s="50">
        <v>3123.98</v>
      </c>
      <c r="O2193" s="14">
        <v>2.3E-2</v>
      </c>
      <c r="P2193" s="55">
        <f t="shared" si="104"/>
        <v>1149.9999999999998</v>
      </c>
      <c r="Q2193" s="15">
        <f t="shared" si="102"/>
        <v>38026.019999999997</v>
      </c>
      <c r="R2193" s="15">
        <f t="shared" si="103"/>
        <v>1973.9800000000032</v>
      </c>
      <c r="X2193" s="7"/>
    </row>
    <row r="2194" spans="1:24" ht="13.8" x14ac:dyDescent="0.3">
      <c r="A2194" s="46">
        <v>54834</v>
      </c>
      <c r="B2194" s="47" t="s">
        <v>16</v>
      </c>
      <c r="C2194" s="47" t="s">
        <v>17</v>
      </c>
      <c r="D2194" s="47" t="s">
        <v>596</v>
      </c>
      <c r="E2194" s="47" t="s">
        <v>368</v>
      </c>
      <c r="F2194" s="47" t="s">
        <v>65</v>
      </c>
      <c r="G2194" s="47" t="s">
        <v>363</v>
      </c>
      <c r="H2194" s="46">
        <v>54834</v>
      </c>
      <c r="I2194" s="48">
        <v>30864</v>
      </c>
      <c r="J2194" s="47" t="s">
        <v>638</v>
      </c>
      <c r="K2194" s="46">
        <v>0</v>
      </c>
      <c r="L2194" s="50">
        <v>2912.45</v>
      </c>
      <c r="M2194" s="50">
        <v>2034.08</v>
      </c>
      <c r="N2194" s="50">
        <v>878.37</v>
      </c>
      <c r="O2194" s="14">
        <v>2.3E-2</v>
      </c>
      <c r="P2194" s="55">
        <f t="shared" si="104"/>
        <v>83.732937499999991</v>
      </c>
      <c r="Q2194" s="15">
        <f t="shared" si="102"/>
        <v>2117.8129374999999</v>
      </c>
      <c r="R2194" s="15">
        <f t="shared" si="103"/>
        <v>794.63706249999996</v>
      </c>
      <c r="X2194" s="7"/>
    </row>
    <row r="2195" spans="1:24" ht="13.8" x14ac:dyDescent="0.3">
      <c r="A2195" s="46">
        <v>55299</v>
      </c>
      <c r="B2195" s="47" t="s">
        <v>16</v>
      </c>
      <c r="C2195" s="47" t="s">
        <v>17</v>
      </c>
      <c r="D2195" s="47" t="s">
        <v>597</v>
      </c>
      <c r="E2195" s="47" t="s">
        <v>378</v>
      </c>
      <c r="F2195" s="47" t="s">
        <v>65</v>
      </c>
      <c r="G2195" s="47" t="s">
        <v>363</v>
      </c>
      <c r="H2195" s="46">
        <v>55299</v>
      </c>
      <c r="I2195" s="48">
        <v>27211</v>
      </c>
      <c r="J2195" s="47" t="s">
        <v>638</v>
      </c>
      <c r="K2195" s="46">
        <v>0</v>
      </c>
      <c r="L2195" s="50">
        <v>0</v>
      </c>
      <c r="M2195" s="50">
        <v>0</v>
      </c>
      <c r="N2195" s="50">
        <v>0</v>
      </c>
      <c r="O2195" s="14">
        <v>2.3E-2</v>
      </c>
      <c r="P2195" s="55">
        <f t="shared" si="104"/>
        <v>0</v>
      </c>
      <c r="Q2195" s="15">
        <f t="shared" si="102"/>
        <v>0</v>
      </c>
      <c r="R2195" s="15">
        <f t="shared" si="103"/>
        <v>0</v>
      </c>
      <c r="X2195" s="7"/>
    </row>
    <row r="2196" spans="1:24" ht="13.8" x14ac:dyDescent="0.3">
      <c r="A2196" s="46">
        <v>54918</v>
      </c>
      <c r="B2196" s="47" t="s">
        <v>16</v>
      </c>
      <c r="C2196" s="47" t="s">
        <v>17</v>
      </c>
      <c r="D2196" s="47" t="s">
        <v>597</v>
      </c>
      <c r="E2196" s="47" t="s">
        <v>372</v>
      </c>
      <c r="F2196" s="47" t="s">
        <v>65</v>
      </c>
      <c r="G2196" s="47" t="s">
        <v>363</v>
      </c>
      <c r="H2196" s="46">
        <v>54918</v>
      </c>
      <c r="I2196" s="48">
        <v>28672</v>
      </c>
      <c r="J2196" s="47" t="s">
        <v>638</v>
      </c>
      <c r="K2196" s="46">
        <v>0</v>
      </c>
      <c r="L2196" s="50">
        <v>186.9</v>
      </c>
      <c r="M2196" s="50">
        <v>155.6</v>
      </c>
      <c r="N2196" s="50">
        <v>31.3</v>
      </c>
      <c r="O2196" s="14">
        <v>2.3E-2</v>
      </c>
      <c r="P2196" s="55">
        <f t="shared" si="104"/>
        <v>5.3733750000000002</v>
      </c>
      <c r="Q2196" s="15">
        <f t="shared" si="102"/>
        <v>160.973375</v>
      </c>
      <c r="R2196" s="15">
        <f t="shared" si="103"/>
        <v>25.926625000000001</v>
      </c>
      <c r="X2196" s="7"/>
    </row>
    <row r="2197" spans="1:24" ht="13.8" x14ac:dyDescent="0.3">
      <c r="A2197" s="46">
        <v>55442</v>
      </c>
      <c r="B2197" s="47" t="s">
        <v>16</v>
      </c>
      <c r="C2197" s="47" t="s">
        <v>17</v>
      </c>
      <c r="D2197" s="47" t="s">
        <v>597</v>
      </c>
      <c r="E2197" s="47" t="s">
        <v>380</v>
      </c>
      <c r="F2197" s="47" t="s">
        <v>65</v>
      </c>
      <c r="G2197" s="47" t="s">
        <v>363</v>
      </c>
      <c r="H2197" s="46">
        <v>55442</v>
      </c>
      <c r="I2197" s="48">
        <v>28672</v>
      </c>
      <c r="J2197" s="47" t="s">
        <v>638</v>
      </c>
      <c r="K2197" s="46">
        <v>1</v>
      </c>
      <c r="L2197" s="50">
        <v>320.82</v>
      </c>
      <c r="M2197" s="50">
        <v>267.08</v>
      </c>
      <c r="N2197" s="50">
        <v>53.74</v>
      </c>
      <c r="O2197" s="14">
        <v>2.3E-2</v>
      </c>
      <c r="P2197" s="55">
        <f t="shared" si="104"/>
        <v>9.2235749999999985</v>
      </c>
      <c r="Q2197" s="15">
        <f t="shared" si="102"/>
        <v>276.30357499999997</v>
      </c>
      <c r="R2197" s="15">
        <f t="shared" si="103"/>
        <v>44.516425000000027</v>
      </c>
      <c r="X2197" s="7"/>
    </row>
    <row r="2198" spans="1:24" ht="13.8" x14ac:dyDescent="0.3">
      <c r="A2198" s="46">
        <v>55445</v>
      </c>
      <c r="B2198" s="47" t="s">
        <v>16</v>
      </c>
      <c r="C2198" s="47" t="s">
        <v>17</v>
      </c>
      <c r="D2198" s="47" t="s">
        <v>597</v>
      </c>
      <c r="E2198" s="47" t="s">
        <v>381</v>
      </c>
      <c r="F2198" s="47" t="s">
        <v>65</v>
      </c>
      <c r="G2198" s="47" t="s">
        <v>363</v>
      </c>
      <c r="H2198" s="46">
        <v>55445</v>
      </c>
      <c r="I2198" s="48">
        <v>28672</v>
      </c>
      <c r="J2198" s="47" t="s">
        <v>638</v>
      </c>
      <c r="K2198" s="46">
        <v>1</v>
      </c>
      <c r="L2198" s="50">
        <v>947.44</v>
      </c>
      <c r="M2198" s="50">
        <v>788.75</v>
      </c>
      <c r="N2198" s="50">
        <v>158.69</v>
      </c>
      <c r="O2198" s="14">
        <v>2.3E-2</v>
      </c>
      <c r="P2198" s="55">
        <f t="shared" si="104"/>
        <v>27.238900000000001</v>
      </c>
      <c r="Q2198" s="15">
        <f t="shared" si="102"/>
        <v>815.98890000000006</v>
      </c>
      <c r="R2198" s="15">
        <f t="shared" si="103"/>
        <v>131.4511</v>
      </c>
      <c r="X2198" s="7"/>
    </row>
    <row r="2199" spans="1:24" ht="13.8" x14ac:dyDescent="0.3">
      <c r="A2199" s="46">
        <v>55138</v>
      </c>
      <c r="B2199" s="47" t="s">
        <v>16</v>
      </c>
      <c r="C2199" s="47" t="s">
        <v>17</v>
      </c>
      <c r="D2199" s="47" t="s">
        <v>518</v>
      </c>
      <c r="E2199" s="47" t="s">
        <v>376</v>
      </c>
      <c r="F2199" s="47" t="s">
        <v>65</v>
      </c>
      <c r="G2199" s="47" t="s">
        <v>363</v>
      </c>
      <c r="H2199" s="46">
        <v>55138</v>
      </c>
      <c r="I2199" s="48">
        <v>28672</v>
      </c>
      <c r="J2199" s="47" t="s">
        <v>638</v>
      </c>
      <c r="K2199" s="46">
        <v>0</v>
      </c>
      <c r="L2199" s="50">
        <v>0</v>
      </c>
      <c r="M2199" s="50">
        <v>0</v>
      </c>
      <c r="N2199" s="50">
        <v>0</v>
      </c>
      <c r="O2199" s="14">
        <v>2.3E-2</v>
      </c>
      <c r="P2199" s="55">
        <f t="shared" si="104"/>
        <v>0</v>
      </c>
      <c r="Q2199" s="15">
        <f t="shared" si="102"/>
        <v>0</v>
      </c>
      <c r="R2199" s="15">
        <f t="shared" si="103"/>
        <v>0</v>
      </c>
      <c r="X2199" s="7"/>
    </row>
    <row r="2200" spans="1:24" ht="13.8" x14ac:dyDescent="0.3">
      <c r="A2200" s="46">
        <v>55457</v>
      </c>
      <c r="B2200" s="47" t="s">
        <v>16</v>
      </c>
      <c r="C2200" s="47" t="s">
        <v>17</v>
      </c>
      <c r="D2200" s="47" t="s">
        <v>518</v>
      </c>
      <c r="E2200" s="47" t="s">
        <v>382</v>
      </c>
      <c r="F2200" s="47" t="s">
        <v>65</v>
      </c>
      <c r="G2200" s="47" t="s">
        <v>363</v>
      </c>
      <c r="H2200" s="46">
        <v>55457</v>
      </c>
      <c r="I2200" s="48">
        <v>28307</v>
      </c>
      <c r="J2200" s="47" t="s">
        <v>638</v>
      </c>
      <c r="K2200" s="46">
        <v>0</v>
      </c>
      <c r="L2200" s="50">
        <v>0</v>
      </c>
      <c r="M2200" s="50">
        <v>0</v>
      </c>
      <c r="N2200" s="50">
        <v>0</v>
      </c>
      <c r="O2200" s="14">
        <v>2.3E-2</v>
      </c>
      <c r="P2200" s="55">
        <f t="shared" si="104"/>
        <v>0</v>
      </c>
      <c r="Q2200" s="15">
        <f t="shared" si="102"/>
        <v>0</v>
      </c>
      <c r="R2200" s="15">
        <f t="shared" si="103"/>
        <v>0</v>
      </c>
      <c r="X2200" s="7"/>
    </row>
    <row r="2201" spans="1:24" ht="13.8" x14ac:dyDescent="0.3">
      <c r="A2201" s="46">
        <v>54984</v>
      </c>
      <c r="B2201" s="47" t="s">
        <v>16</v>
      </c>
      <c r="C2201" s="47" t="s">
        <v>17</v>
      </c>
      <c r="D2201" s="47" t="s">
        <v>518</v>
      </c>
      <c r="E2201" s="47" t="s">
        <v>373</v>
      </c>
      <c r="F2201" s="47" t="s">
        <v>65</v>
      </c>
      <c r="G2201" s="47" t="s">
        <v>363</v>
      </c>
      <c r="H2201" s="46">
        <v>54984</v>
      </c>
      <c r="I2201" s="48">
        <v>27211</v>
      </c>
      <c r="J2201" s="47" t="s">
        <v>638</v>
      </c>
      <c r="K2201" s="46">
        <v>0</v>
      </c>
      <c r="L2201" s="50">
        <v>0</v>
      </c>
      <c r="M2201" s="50">
        <v>0</v>
      </c>
      <c r="N2201" s="50">
        <v>0</v>
      </c>
      <c r="O2201" s="14">
        <v>2.3E-2</v>
      </c>
      <c r="P2201" s="55">
        <f t="shared" si="104"/>
        <v>0</v>
      </c>
      <c r="Q2201" s="15">
        <f t="shared" si="102"/>
        <v>0</v>
      </c>
      <c r="R2201" s="15">
        <f t="shared" si="103"/>
        <v>0</v>
      </c>
      <c r="X2201" s="7"/>
    </row>
    <row r="2202" spans="1:24" ht="13.8" x14ac:dyDescent="0.3">
      <c r="A2202" s="46">
        <v>54820</v>
      </c>
      <c r="B2202" s="47" t="s">
        <v>16</v>
      </c>
      <c r="C2202" s="47" t="s">
        <v>17</v>
      </c>
      <c r="D2202" s="47" t="s">
        <v>518</v>
      </c>
      <c r="E2202" s="47" t="s">
        <v>367</v>
      </c>
      <c r="F2202" s="47" t="s">
        <v>65</v>
      </c>
      <c r="G2202" s="47" t="s">
        <v>363</v>
      </c>
      <c r="H2202" s="46">
        <v>54820</v>
      </c>
      <c r="I2202" s="48">
        <v>33055</v>
      </c>
      <c r="J2202" s="47" t="s">
        <v>638</v>
      </c>
      <c r="K2202" s="46">
        <v>1</v>
      </c>
      <c r="L2202" s="50">
        <v>4447.2299999999996</v>
      </c>
      <c r="M2202" s="50">
        <v>2509.63</v>
      </c>
      <c r="N2202" s="50">
        <v>1937.6</v>
      </c>
      <c r="O2202" s="14">
        <v>2.3E-2</v>
      </c>
      <c r="P2202" s="55">
        <f t="shared" si="104"/>
        <v>127.85786249999998</v>
      </c>
      <c r="Q2202" s="15">
        <f t="shared" ref="Q2202:Q2265" si="105">M2202+P2202</f>
        <v>2637.4878625000001</v>
      </c>
      <c r="R2202" s="15">
        <f t="shared" ref="R2202:R2265" si="106">L2202-Q2202</f>
        <v>1809.7421374999994</v>
      </c>
      <c r="X2202" s="7"/>
    </row>
    <row r="2203" spans="1:24" ht="13.8" x14ac:dyDescent="0.3">
      <c r="A2203" s="46">
        <v>55553</v>
      </c>
      <c r="B2203" s="47" t="s">
        <v>16</v>
      </c>
      <c r="C2203" s="47" t="s">
        <v>17</v>
      </c>
      <c r="D2203" s="47" t="s">
        <v>518</v>
      </c>
      <c r="E2203" s="47" t="s">
        <v>383</v>
      </c>
      <c r="F2203" s="47" t="s">
        <v>65</v>
      </c>
      <c r="G2203" s="47" t="s">
        <v>363</v>
      </c>
      <c r="H2203" s="46">
        <v>55553</v>
      </c>
      <c r="I2203" s="48">
        <v>29037</v>
      </c>
      <c r="J2203" s="47" t="s">
        <v>638</v>
      </c>
      <c r="K2203" s="46">
        <v>0</v>
      </c>
      <c r="L2203" s="50">
        <v>56.38</v>
      </c>
      <c r="M2203" s="50">
        <v>45.68</v>
      </c>
      <c r="N2203" s="50">
        <v>10.7</v>
      </c>
      <c r="O2203" s="14">
        <v>2.3E-2</v>
      </c>
      <c r="P2203" s="55">
        <f t="shared" si="104"/>
        <v>1.6209249999999999</v>
      </c>
      <c r="Q2203" s="15">
        <f t="shared" si="105"/>
        <v>47.300924999999999</v>
      </c>
      <c r="R2203" s="15">
        <f t="shared" si="106"/>
        <v>9.0790750000000031</v>
      </c>
      <c r="X2203" s="7"/>
    </row>
    <row r="2204" spans="1:24" ht="13.8" x14ac:dyDescent="0.3">
      <c r="A2204" s="46">
        <v>819273</v>
      </c>
      <c r="B2204" s="47" t="s">
        <v>24</v>
      </c>
      <c r="C2204" s="47" t="s">
        <v>41</v>
      </c>
      <c r="D2204" s="47" t="s">
        <v>516</v>
      </c>
      <c r="E2204" s="47" t="s">
        <v>70</v>
      </c>
      <c r="F2204" s="47" t="s">
        <v>65</v>
      </c>
      <c r="G2204" s="47" t="s">
        <v>64</v>
      </c>
      <c r="H2204" s="46">
        <v>819273</v>
      </c>
      <c r="I2204" s="48">
        <v>31594</v>
      </c>
      <c r="J2204" s="47" t="s">
        <v>638</v>
      </c>
      <c r="K2204" s="46">
        <v>0</v>
      </c>
      <c r="L2204" s="50">
        <v>0</v>
      </c>
      <c r="M2204" s="50">
        <v>0</v>
      </c>
      <c r="N2204" s="50">
        <v>0</v>
      </c>
      <c r="O2204" s="14">
        <v>2.1999999999999999E-2</v>
      </c>
      <c r="P2204" s="55">
        <f t="shared" si="104"/>
        <v>0</v>
      </c>
      <c r="Q2204" s="15">
        <f t="shared" si="105"/>
        <v>0</v>
      </c>
      <c r="R2204" s="15">
        <f t="shared" si="106"/>
        <v>0</v>
      </c>
      <c r="X2204" s="7"/>
    </row>
    <row r="2205" spans="1:24" ht="13.8" x14ac:dyDescent="0.3">
      <c r="A2205" s="46">
        <v>819274</v>
      </c>
      <c r="B2205" s="47" t="s">
        <v>24</v>
      </c>
      <c r="C2205" s="47" t="s">
        <v>41</v>
      </c>
      <c r="D2205" s="47" t="s">
        <v>516</v>
      </c>
      <c r="E2205" s="47" t="s">
        <v>70</v>
      </c>
      <c r="F2205" s="47" t="s">
        <v>65</v>
      </c>
      <c r="G2205" s="47" t="s">
        <v>64</v>
      </c>
      <c r="H2205" s="46">
        <v>819274</v>
      </c>
      <c r="I2205" s="48">
        <v>31594</v>
      </c>
      <c r="J2205" s="47" t="s">
        <v>638</v>
      </c>
      <c r="K2205" s="46">
        <v>0</v>
      </c>
      <c r="L2205" s="50">
        <v>0</v>
      </c>
      <c r="M2205" s="50">
        <v>0</v>
      </c>
      <c r="N2205" s="50">
        <v>0</v>
      </c>
      <c r="O2205" s="14">
        <v>2.1999999999999999E-2</v>
      </c>
      <c r="P2205" s="55">
        <f t="shared" si="104"/>
        <v>0</v>
      </c>
      <c r="Q2205" s="15">
        <f t="shared" si="105"/>
        <v>0</v>
      </c>
      <c r="R2205" s="15">
        <f t="shared" si="106"/>
        <v>0</v>
      </c>
      <c r="X2205" s="7"/>
    </row>
    <row r="2206" spans="1:24" ht="13.8" x14ac:dyDescent="0.3">
      <c r="A2206" s="46">
        <v>819275</v>
      </c>
      <c r="B2206" s="47" t="s">
        <v>24</v>
      </c>
      <c r="C2206" s="47" t="s">
        <v>41</v>
      </c>
      <c r="D2206" s="47" t="s">
        <v>516</v>
      </c>
      <c r="E2206" s="47" t="s">
        <v>70</v>
      </c>
      <c r="F2206" s="47" t="s">
        <v>65</v>
      </c>
      <c r="G2206" s="47" t="s">
        <v>64</v>
      </c>
      <c r="H2206" s="46">
        <v>819275</v>
      </c>
      <c r="I2206" s="48">
        <v>31959</v>
      </c>
      <c r="J2206" s="47" t="s">
        <v>638</v>
      </c>
      <c r="K2206" s="46">
        <v>0</v>
      </c>
      <c r="L2206" s="50">
        <v>0</v>
      </c>
      <c r="M2206" s="50">
        <v>0</v>
      </c>
      <c r="N2206" s="50">
        <v>0</v>
      </c>
      <c r="O2206" s="14">
        <v>2.1999999999999999E-2</v>
      </c>
      <c r="P2206" s="55">
        <f t="shared" si="104"/>
        <v>0</v>
      </c>
      <c r="Q2206" s="15">
        <f t="shared" si="105"/>
        <v>0</v>
      </c>
      <c r="R2206" s="15">
        <f t="shared" si="106"/>
        <v>0</v>
      </c>
      <c r="X2206" s="7"/>
    </row>
    <row r="2207" spans="1:24" ht="13.8" x14ac:dyDescent="0.3">
      <c r="A2207" s="46">
        <v>819276</v>
      </c>
      <c r="B2207" s="47" t="s">
        <v>24</v>
      </c>
      <c r="C2207" s="47" t="s">
        <v>41</v>
      </c>
      <c r="D2207" s="47" t="s">
        <v>516</v>
      </c>
      <c r="E2207" s="47" t="s">
        <v>70</v>
      </c>
      <c r="F2207" s="47" t="s">
        <v>65</v>
      </c>
      <c r="G2207" s="47" t="s">
        <v>64</v>
      </c>
      <c r="H2207" s="46">
        <v>819276</v>
      </c>
      <c r="I2207" s="48">
        <v>32325</v>
      </c>
      <c r="J2207" s="47" t="s">
        <v>638</v>
      </c>
      <c r="K2207" s="46">
        <v>0</v>
      </c>
      <c r="L2207" s="50">
        <v>0</v>
      </c>
      <c r="M2207" s="50">
        <v>0</v>
      </c>
      <c r="N2207" s="50">
        <v>0</v>
      </c>
      <c r="O2207" s="14">
        <v>2.1999999999999999E-2</v>
      </c>
      <c r="P2207" s="55">
        <f t="shared" si="104"/>
        <v>0</v>
      </c>
      <c r="Q2207" s="15">
        <f t="shared" si="105"/>
        <v>0</v>
      </c>
      <c r="R2207" s="15">
        <f t="shared" si="106"/>
        <v>0</v>
      </c>
      <c r="X2207" s="7"/>
    </row>
    <row r="2208" spans="1:24" ht="13.8" x14ac:dyDescent="0.3">
      <c r="A2208" s="46">
        <v>819277</v>
      </c>
      <c r="B2208" s="47" t="s">
        <v>24</v>
      </c>
      <c r="C2208" s="47" t="s">
        <v>41</v>
      </c>
      <c r="D2208" s="47" t="s">
        <v>516</v>
      </c>
      <c r="E2208" s="47" t="s">
        <v>70</v>
      </c>
      <c r="F2208" s="47" t="s">
        <v>65</v>
      </c>
      <c r="G2208" s="47" t="s">
        <v>64</v>
      </c>
      <c r="H2208" s="46">
        <v>819277</v>
      </c>
      <c r="I2208" s="48">
        <v>34151</v>
      </c>
      <c r="J2208" s="47" t="s">
        <v>638</v>
      </c>
      <c r="K2208" s="46">
        <v>0</v>
      </c>
      <c r="L2208" s="50">
        <v>0</v>
      </c>
      <c r="M2208" s="50">
        <v>0</v>
      </c>
      <c r="N2208" s="50">
        <v>0</v>
      </c>
      <c r="O2208" s="14">
        <v>2.1999999999999999E-2</v>
      </c>
      <c r="P2208" s="55">
        <f t="shared" si="104"/>
        <v>0</v>
      </c>
      <c r="Q2208" s="15">
        <f t="shared" si="105"/>
        <v>0</v>
      </c>
      <c r="R2208" s="15">
        <f t="shared" si="106"/>
        <v>0</v>
      </c>
      <c r="X2208" s="7"/>
    </row>
    <row r="2209" spans="1:24" ht="13.8" x14ac:dyDescent="0.3">
      <c r="A2209" s="46">
        <v>819278</v>
      </c>
      <c r="B2209" s="47" t="s">
        <v>24</v>
      </c>
      <c r="C2209" s="47" t="s">
        <v>41</v>
      </c>
      <c r="D2209" s="47" t="s">
        <v>516</v>
      </c>
      <c r="E2209" s="47" t="s">
        <v>70</v>
      </c>
      <c r="F2209" s="47" t="s">
        <v>65</v>
      </c>
      <c r="G2209" s="47" t="s">
        <v>64</v>
      </c>
      <c r="H2209" s="46">
        <v>819278</v>
      </c>
      <c r="I2209" s="48">
        <v>34151</v>
      </c>
      <c r="J2209" s="47" t="s">
        <v>638</v>
      </c>
      <c r="K2209" s="46">
        <v>0</v>
      </c>
      <c r="L2209" s="50">
        <v>0</v>
      </c>
      <c r="M2209" s="50">
        <v>0</v>
      </c>
      <c r="N2209" s="50">
        <v>0</v>
      </c>
      <c r="O2209" s="14">
        <v>2.1999999999999999E-2</v>
      </c>
      <c r="P2209" s="55">
        <f t="shared" si="104"/>
        <v>0</v>
      </c>
      <c r="Q2209" s="15">
        <f t="shared" si="105"/>
        <v>0</v>
      </c>
      <c r="R2209" s="15">
        <f t="shared" si="106"/>
        <v>0</v>
      </c>
      <c r="X2209" s="7"/>
    </row>
    <row r="2210" spans="1:24" ht="13.8" x14ac:dyDescent="0.3">
      <c r="A2210" s="46">
        <v>819279</v>
      </c>
      <c r="B2210" s="47" t="s">
        <v>24</v>
      </c>
      <c r="C2210" s="47" t="s">
        <v>41</v>
      </c>
      <c r="D2210" s="47" t="s">
        <v>516</v>
      </c>
      <c r="E2210" s="47" t="s">
        <v>70</v>
      </c>
      <c r="F2210" s="47" t="s">
        <v>65</v>
      </c>
      <c r="G2210" s="47" t="s">
        <v>64</v>
      </c>
      <c r="H2210" s="46">
        <v>819279</v>
      </c>
      <c r="I2210" s="48">
        <v>34151</v>
      </c>
      <c r="J2210" s="47" t="s">
        <v>638</v>
      </c>
      <c r="K2210" s="46">
        <v>0</v>
      </c>
      <c r="L2210" s="50">
        <v>0</v>
      </c>
      <c r="M2210" s="50">
        <v>0</v>
      </c>
      <c r="N2210" s="50">
        <v>0</v>
      </c>
      <c r="O2210" s="14">
        <v>2.1999999999999999E-2</v>
      </c>
      <c r="P2210" s="55">
        <f t="shared" si="104"/>
        <v>0</v>
      </c>
      <c r="Q2210" s="15">
        <f t="shared" si="105"/>
        <v>0</v>
      </c>
      <c r="R2210" s="15">
        <f t="shared" si="106"/>
        <v>0</v>
      </c>
      <c r="X2210" s="7"/>
    </row>
    <row r="2211" spans="1:24" ht="13.8" x14ac:dyDescent="0.3">
      <c r="A2211" s="46">
        <v>54696</v>
      </c>
      <c r="B2211" s="47" t="s">
        <v>24</v>
      </c>
      <c r="C2211" s="47" t="s">
        <v>41</v>
      </c>
      <c r="D2211" s="47" t="s">
        <v>517</v>
      </c>
      <c r="E2211" s="47" t="s">
        <v>22</v>
      </c>
      <c r="F2211" s="47" t="s">
        <v>65</v>
      </c>
      <c r="G2211" s="47" t="s">
        <v>64</v>
      </c>
      <c r="H2211" s="46">
        <v>54696</v>
      </c>
      <c r="I2211" s="48">
        <v>26481</v>
      </c>
      <c r="J2211" s="47" t="s">
        <v>638</v>
      </c>
      <c r="K2211" s="46">
        <v>0</v>
      </c>
      <c r="L2211" s="50">
        <v>0</v>
      </c>
      <c r="M2211" s="50">
        <v>0</v>
      </c>
      <c r="N2211" s="50">
        <v>0</v>
      </c>
      <c r="O2211" s="14">
        <v>2.1999999999999999E-2</v>
      </c>
      <c r="P2211" s="55">
        <f t="shared" si="104"/>
        <v>0</v>
      </c>
      <c r="Q2211" s="15">
        <f t="shared" si="105"/>
        <v>0</v>
      </c>
      <c r="R2211" s="15">
        <f t="shared" si="106"/>
        <v>0</v>
      </c>
      <c r="X2211" s="7"/>
    </row>
    <row r="2212" spans="1:24" ht="13.8" x14ac:dyDescent="0.3">
      <c r="A2212" s="46">
        <v>54697</v>
      </c>
      <c r="B2212" s="47" t="s">
        <v>24</v>
      </c>
      <c r="C2212" s="47" t="s">
        <v>41</v>
      </c>
      <c r="D2212" s="47" t="s">
        <v>517</v>
      </c>
      <c r="E2212" s="47" t="s">
        <v>22</v>
      </c>
      <c r="F2212" s="47" t="s">
        <v>65</v>
      </c>
      <c r="G2212" s="47" t="s">
        <v>64</v>
      </c>
      <c r="H2212" s="46">
        <v>54697</v>
      </c>
      <c r="I2212" s="48">
        <v>31594</v>
      </c>
      <c r="J2212" s="47" t="s">
        <v>638</v>
      </c>
      <c r="K2212" s="46">
        <v>0</v>
      </c>
      <c r="L2212" s="50">
        <v>0</v>
      </c>
      <c r="M2212" s="50">
        <v>0</v>
      </c>
      <c r="N2212" s="50">
        <v>0</v>
      </c>
      <c r="O2212" s="14">
        <v>2.1999999999999999E-2</v>
      </c>
      <c r="P2212" s="55">
        <f t="shared" si="104"/>
        <v>0</v>
      </c>
      <c r="Q2212" s="15">
        <f t="shared" si="105"/>
        <v>0</v>
      </c>
      <c r="R2212" s="15">
        <f t="shared" si="106"/>
        <v>0</v>
      </c>
      <c r="X2212" s="7"/>
    </row>
    <row r="2213" spans="1:24" ht="13.8" x14ac:dyDescent="0.3">
      <c r="A2213" s="46">
        <v>54698</v>
      </c>
      <c r="B2213" s="47" t="s">
        <v>24</v>
      </c>
      <c r="C2213" s="47" t="s">
        <v>41</v>
      </c>
      <c r="D2213" s="47" t="s">
        <v>517</v>
      </c>
      <c r="E2213" s="47" t="s">
        <v>22</v>
      </c>
      <c r="F2213" s="47" t="s">
        <v>65</v>
      </c>
      <c r="G2213" s="47" t="s">
        <v>64</v>
      </c>
      <c r="H2213" s="46">
        <v>54698</v>
      </c>
      <c r="I2213" s="48">
        <v>31959</v>
      </c>
      <c r="J2213" s="47" t="s">
        <v>638</v>
      </c>
      <c r="K2213" s="46">
        <v>0</v>
      </c>
      <c r="L2213" s="50">
        <v>0</v>
      </c>
      <c r="M2213" s="50">
        <v>0</v>
      </c>
      <c r="N2213" s="50">
        <v>0</v>
      </c>
      <c r="O2213" s="14">
        <v>2.1999999999999999E-2</v>
      </c>
      <c r="P2213" s="55">
        <f t="shared" si="104"/>
        <v>0</v>
      </c>
      <c r="Q2213" s="15">
        <f t="shared" si="105"/>
        <v>0</v>
      </c>
      <c r="R2213" s="15">
        <f t="shared" si="106"/>
        <v>0</v>
      </c>
      <c r="X2213" s="7"/>
    </row>
    <row r="2214" spans="1:24" ht="13.8" x14ac:dyDescent="0.3">
      <c r="A2214" s="46">
        <v>54699</v>
      </c>
      <c r="B2214" s="47" t="s">
        <v>24</v>
      </c>
      <c r="C2214" s="47" t="s">
        <v>41</v>
      </c>
      <c r="D2214" s="47" t="s">
        <v>517</v>
      </c>
      <c r="E2214" s="47" t="s">
        <v>22</v>
      </c>
      <c r="F2214" s="47" t="s">
        <v>65</v>
      </c>
      <c r="G2214" s="47" t="s">
        <v>64</v>
      </c>
      <c r="H2214" s="46">
        <v>54699</v>
      </c>
      <c r="I2214" s="48">
        <v>32325</v>
      </c>
      <c r="J2214" s="47" t="s">
        <v>638</v>
      </c>
      <c r="K2214" s="46">
        <v>0</v>
      </c>
      <c r="L2214" s="50">
        <v>0</v>
      </c>
      <c r="M2214" s="50">
        <v>0</v>
      </c>
      <c r="N2214" s="50">
        <v>0</v>
      </c>
      <c r="O2214" s="14">
        <v>2.1999999999999999E-2</v>
      </c>
      <c r="P2214" s="55">
        <f t="shared" si="104"/>
        <v>0</v>
      </c>
      <c r="Q2214" s="15">
        <f t="shared" si="105"/>
        <v>0</v>
      </c>
      <c r="R2214" s="15">
        <f t="shared" si="106"/>
        <v>0</v>
      </c>
      <c r="X2214" s="7"/>
    </row>
    <row r="2215" spans="1:24" ht="13.8" x14ac:dyDescent="0.3">
      <c r="A2215" s="46">
        <v>55076</v>
      </c>
      <c r="B2215" s="47" t="s">
        <v>24</v>
      </c>
      <c r="C2215" s="47" t="s">
        <v>41</v>
      </c>
      <c r="D2215" s="47" t="s">
        <v>595</v>
      </c>
      <c r="E2215" s="47" t="s">
        <v>375</v>
      </c>
      <c r="F2215" s="47" t="s">
        <v>65</v>
      </c>
      <c r="G2215" s="47" t="s">
        <v>64</v>
      </c>
      <c r="H2215" s="46">
        <v>55076</v>
      </c>
      <c r="I2215" s="48">
        <v>31959</v>
      </c>
      <c r="J2215" s="47" t="s">
        <v>638</v>
      </c>
      <c r="K2215" s="46">
        <v>0</v>
      </c>
      <c r="L2215" s="50">
        <v>23230.45</v>
      </c>
      <c r="M2215" s="50">
        <v>14454.99</v>
      </c>
      <c r="N2215" s="50">
        <v>8775.4599999999991</v>
      </c>
      <c r="O2215" s="14">
        <v>2.1999999999999999E-2</v>
      </c>
      <c r="P2215" s="55">
        <f t="shared" si="104"/>
        <v>638.83737500000007</v>
      </c>
      <c r="Q2215" s="15">
        <f t="shared" si="105"/>
        <v>15093.827375000001</v>
      </c>
      <c r="R2215" s="15">
        <f t="shared" si="106"/>
        <v>8136.622625</v>
      </c>
      <c r="X2215" s="7"/>
    </row>
    <row r="2216" spans="1:24" ht="13.8" x14ac:dyDescent="0.3">
      <c r="A2216" s="46">
        <v>54836</v>
      </c>
      <c r="B2216" s="47" t="s">
        <v>24</v>
      </c>
      <c r="C2216" s="47" t="s">
        <v>41</v>
      </c>
      <c r="D2216" s="47" t="s">
        <v>596</v>
      </c>
      <c r="E2216" s="47" t="s">
        <v>368</v>
      </c>
      <c r="F2216" s="47" t="s">
        <v>65</v>
      </c>
      <c r="G2216" s="47" t="s">
        <v>64</v>
      </c>
      <c r="H2216" s="46">
        <v>54836</v>
      </c>
      <c r="I2216" s="48">
        <v>26481</v>
      </c>
      <c r="J2216" s="47" t="s">
        <v>638</v>
      </c>
      <c r="K2216" s="46">
        <v>0</v>
      </c>
      <c r="L2216" s="50">
        <v>209707.86</v>
      </c>
      <c r="M2216" s="50">
        <v>199775.71</v>
      </c>
      <c r="N2216" s="50">
        <v>9932.15</v>
      </c>
      <c r="O2216" s="14">
        <v>2.1999999999999999E-2</v>
      </c>
      <c r="P2216" s="55">
        <f t="shared" si="104"/>
        <v>5766.9661500000002</v>
      </c>
      <c r="Q2216" s="15">
        <f t="shared" si="105"/>
        <v>205542.67614999998</v>
      </c>
      <c r="R2216" s="15">
        <f t="shared" si="106"/>
        <v>4165.1838500000013</v>
      </c>
      <c r="X2216" s="7"/>
    </row>
    <row r="2217" spans="1:24" ht="13.8" x14ac:dyDescent="0.3">
      <c r="A2217" s="46">
        <v>54732</v>
      </c>
      <c r="B2217" s="47" t="s">
        <v>24</v>
      </c>
      <c r="C2217" s="47" t="s">
        <v>41</v>
      </c>
      <c r="D2217" s="47" t="s">
        <v>598</v>
      </c>
      <c r="E2217" s="47" t="s">
        <v>365</v>
      </c>
      <c r="F2217" s="47" t="s">
        <v>65</v>
      </c>
      <c r="G2217" s="47" t="s">
        <v>64</v>
      </c>
      <c r="H2217" s="46">
        <v>54732</v>
      </c>
      <c r="I2217" s="48">
        <v>34151</v>
      </c>
      <c r="J2217" s="47" t="s">
        <v>638</v>
      </c>
      <c r="K2217" s="46">
        <v>4</v>
      </c>
      <c r="L2217" s="50">
        <v>2502.16</v>
      </c>
      <c r="M2217" s="50">
        <v>1226.29</v>
      </c>
      <c r="N2217" s="50">
        <v>1275.8699999999999</v>
      </c>
      <c r="O2217" s="14">
        <v>2.1999999999999999E-2</v>
      </c>
      <c r="P2217" s="55">
        <f t="shared" si="104"/>
        <v>68.809399999999997</v>
      </c>
      <c r="Q2217" s="15">
        <f t="shared" si="105"/>
        <v>1295.0994000000001</v>
      </c>
      <c r="R2217" s="15">
        <f t="shared" si="106"/>
        <v>1207.0605999999998</v>
      </c>
      <c r="X2217" s="7"/>
    </row>
    <row r="2218" spans="1:24" ht="13.8" x14ac:dyDescent="0.3">
      <c r="A2218" s="46">
        <v>55399</v>
      </c>
      <c r="B2218" s="47" t="s">
        <v>24</v>
      </c>
      <c r="C2218" s="47" t="s">
        <v>41</v>
      </c>
      <c r="D2218" s="47" t="s">
        <v>597</v>
      </c>
      <c r="E2218" s="47" t="s">
        <v>379</v>
      </c>
      <c r="F2218" s="47" t="s">
        <v>65</v>
      </c>
      <c r="G2218" s="47" t="s">
        <v>64</v>
      </c>
      <c r="H2218" s="46">
        <v>55399</v>
      </c>
      <c r="I2218" s="48">
        <v>31594</v>
      </c>
      <c r="J2218" s="47" t="s">
        <v>638</v>
      </c>
      <c r="K2218" s="46">
        <v>0</v>
      </c>
      <c r="L2218" s="50">
        <v>0</v>
      </c>
      <c r="M2218" s="50">
        <v>0</v>
      </c>
      <c r="N2218" s="50">
        <v>0</v>
      </c>
      <c r="O2218" s="14">
        <v>2.1999999999999999E-2</v>
      </c>
      <c r="P2218" s="55">
        <f t="shared" si="104"/>
        <v>0</v>
      </c>
      <c r="Q2218" s="15">
        <f t="shared" si="105"/>
        <v>0</v>
      </c>
      <c r="R2218" s="15">
        <f t="shared" si="106"/>
        <v>0</v>
      </c>
      <c r="X2218" s="7"/>
    </row>
    <row r="2219" spans="1:24" ht="13.8" x14ac:dyDescent="0.3">
      <c r="A2219" s="46">
        <v>54896</v>
      </c>
      <c r="B2219" s="47" t="s">
        <v>24</v>
      </c>
      <c r="C2219" s="47" t="s">
        <v>41</v>
      </c>
      <c r="D2219" s="47" t="s">
        <v>518</v>
      </c>
      <c r="E2219" s="47" t="s">
        <v>371</v>
      </c>
      <c r="F2219" s="47" t="s">
        <v>65</v>
      </c>
      <c r="G2219" s="47" t="s">
        <v>64</v>
      </c>
      <c r="H2219" s="46">
        <v>54896</v>
      </c>
      <c r="I2219" s="48">
        <v>32325</v>
      </c>
      <c r="J2219" s="47" t="s">
        <v>638</v>
      </c>
      <c r="K2219" s="46">
        <v>1</v>
      </c>
      <c r="L2219" s="50">
        <v>15201.74</v>
      </c>
      <c r="M2219" s="50">
        <v>9124.34</v>
      </c>
      <c r="N2219" s="50">
        <v>6077.4</v>
      </c>
      <c r="O2219" s="14">
        <v>2.1999999999999999E-2</v>
      </c>
      <c r="P2219" s="55">
        <f t="shared" si="104"/>
        <v>418.04784999999998</v>
      </c>
      <c r="Q2219" s="15">
        <f t="shared" si="105"/>
        <v>9542.387850000001</v>
      </c>
      <c r="R2219" s="15">
        <f t="shared" si="106"/>
        <v>5659.3521499999988</v>
      </c>
      <c r="X2219" s="7"/>
    </row>
    <row r="2220" spans="1:24" ht="13.8" x14ac:dyDescent="0.3">
      <c r="A2220" s="46">
        <v>55556</v>
      </c>
      <c r="B2220" s="47" t="s">
        <v>24</v>
      </c>
      <c r="C2220" s="47" t="s">
        <v>41</v>
      </c>
      <c r="D2220" s="47" t="s">
        <v>518</v>
      </c>
      <c r="E2220" s="47" t="s">
        <v>383</v>
      </c>
      <c r="F2220" s="47" t="s">
        <v>65</v>
      </c>
      <c r="G2220" s="47" t="s">
        <v>64</v>
      </c>
      <c r="H2220" s="46">
        <v>55556</v>
      </c>
      <c r="I2220" s="48">
        <v>33786</v>
      </c>
      <c r="J2220" s="47" t="s">
        <v>638</v>
      </c>
      <c r="K2220" s="46">
        <v>2</v>
      </c>
      <c r="L2220" s="50">
        <v>573.29999999999995</v>
      </c>
      <c r="M2220" s="50">
        <v>293.58999999999997</v>
      </c>
      <c r="N2220" s="50">
        <v>279.70999999999998</v>
      </c>
      <c r="O2220" s="14">
        <v>2.1999999999999999E-2</v>
      </c>
      <c r="P2220" s="55">
        <f t="shared" si="104"/>
        <v>15.765749999999997</v>
      </c>
      <c r="Q2220" s="15">
        <f t="shared" si="105"/>
        <v>309.35574999999994</v>
      </c>
      <c r="R2220" s="15">
        <f t="shared" si="106"/>
        <v>263.94425000000001</v>
      </c>
      <c r="X2220" s="7"/>
    </row>
    <row r="2221" spans="1:24" ht="13.8" x14ac:dyDescent="0.3">
      <c r="A2221" s="46">
        <v>819271</v>
      </c>
      <c r="B2221" s="47" t="s">
        <v>24</v>
      </c>
      <c r="C2221" s="47" t="s">
        <v>25</v>
      </c>
      <c r="D2221" s="47" t="s">
        <v>516</v>
      </c>
      <c r="E2221" s="47" t="s">
        <v>70</v>
      </c>
      <c r="F2221" s="47" t="s">
        <v>65</v>
      </c>
      <c r="G2221" s="47" t="s">
        <v>64</v>
      </c>
      <c r="H2221" s="46">
        <v>819271</v>
      </c>
      <c r="I2221" s="48">
        <v>31594</v>
      </c>
      <c r="J2221" s="47" t="s">
        <v>638</v>
      </c>
      <c r="K2221" s="46">
        <v>0</v>
      </c>
      <c r="L2221" s="50">
        <v>0</v>
      </c>
      <c r="M2221" s="50">
        <v>0</v>
      </c>
      <c r="N2221" s="50">
        <v>0</v>
      </c>
      <c r="O2221" s="14">
        <v>2.1999999999999999E-2</v>
      </c>
      <c r="P2221" s="55">
        <f t="shared" si="104"/>
        <v>0</v>
      </c>
      <c r="Q2221" s="15">
        <f t="shared" si="105"/>
        <v>0</v>
      </c>
      <c r="R2221" s="15">
        <f t="shared" si="106"/>
        <v>0</v>
      </c>
      <c r="X2221" s="7"/>
    </row>
    <row r="2222" spans="1:24" ht="13.8" x14ac:dyDescent="0.3">
      <c r="A2222" s="46">
        <v>819272</v>
      </c>
      <c r="B2222" s="47" t="s">
        <v>24</v>
      </c>
      <c r="C2222" s="47" t="s">
        <v>25</v>
      </c>
      <c r="D2222" s="47" t="s">
        <v>516</v>
      </c>
      <c r="E2222" s="47" t="s">
        <v>70</v>
      </c>
      <c r="F2222" s="47" t="s">
        <v>65</v>
      </c>
      <c r="G2222" s="47" t="s">
        <v>64</v>
      </c>
      <c r="H2222" s="46">
        <v>819272</v>
      </c>
      <c r="I2222" s="48">
        <v>31594</v>
      </c>
      <c r="J2222" s="47" t="s">
        <v>638</v>
      </c>
      <c r="K2222" s="46">
        <v>0</v>
      </c>
      <c r="L2222" s="50">
        <v>0</v>
      </c>
      <c r="M2222" s="50">
        <v>0</v>
      </c>
      <c r="N2222" s="50">
        <v>0</v>
      </c>
      <c r="O2222" s="14">
        <v>2.1999999999999999E-2</v>
      </c>
      <c r="P2222" s="55">
        <f t="shared" si="104"/>
        <v>0</v>
      </c>
      <c r="Q2222" s="15">
        <f t="shared" si="105"/>
        <v>0</v>
      </c>
      <c r="R2222" s="15">
        <f t="shared" si="106"/>
        <v>0</v>
      </c>
      <c r="X2222" s="7"/>
    </row>
    <row r="2223" spans="1:24" ht="13.8" x14ac:dyDescent="0.3">
      <c r="A2223" s="46">
        <v>54695</v>
      </c>
      <c r="B2223" s="47" t="s">
        <v>24</v>
      </c>
      <c r="C2223" s="47" t="s">
        <v>25</v>
      </c>
      <c r="D2223" s="47" t="s">
        <v>517</v>
      </c>
      <c r="E2223" s="47" t="s">
        <v>22</v>
      </c>
      <c r="F2223" s="47" t="s">
        <v>65</v>
      </c>
      <c r="G2223" s="47" t="s">
        <v>64</v>
      </c>
      <c r="H2223" s="46">
        <v>54695</v>
      </c>
      <c r="I2223" s="48">
        <v>26481</v>
      </c>
      <c r="J2223" s="47" t="s">
        <v>638</v>
      </c>
      <c r="K2223" s="46">
        <v>0</v>
      </c>
      <c r="L2223" s="50">
        <v>0</v>
      </c>
      <c r="M2223" s="50">
        <v>0</v>
      </c>
      <c r="N2223" s="50">
        <v>0</v>
      </c>
      <c r="O2223" s="14">
        <v>2.1999999999999999E-2</v>
      </c>
      <c r="P2223" s="55">
        <f t="shared" si="104"/>
        <v>0</v>
      </c>
      <c r="Q2223" s="15">
        <f t="shared" si="105"/>
        <v>0</v>
      </c>
      <c r="R2223" s="15">
        <f t="shared" si="106"/>
        <v>0</v>
      </c>
      <c r="X2223" s="7"/>
    </row>
    <row r="2224" spans="1:24" ht="13.8" x14ac:dyDescent="0.3">
      <c r="A2224" s="46">
        <v>55681</v>
      </c>
      <c r="B2224" s="47" t="s">
        <v>24</v>
      </c>
      <c r="C2224" s="47" t="s">
        <v>25</v>
      </c>
      <c r="D2224" s="47" t="s">
        <v>518</v>
      </c>
      <c r="E2224" s="47" t="s">
        <v>385</v>
      </c>
      <c r="F2224" s="47" t="s">
        <v>65</v>
      </c>
      <c r="G2224" s="47" t="s">
        <v>64</v>
      </c>
      <c r="H2224" s="46">
        <v>55681</v>
      </c>
      <c r="I2224" s="48">
        <v>28307</v>
      </c>
      <c r="J2224" s="47" t="s">
        <v>638</v>
      </c>
      <c r="K2224" s="46">
        <v>0</v>
      </c>
      <c r="L2224" s="50">
        <v>0</v>
      </c>
      <c r="M2224" s="50">
        <v>0</v>
      </c>
      <c r="N2224" s="50">
        <v>0</v>
      </c>
      <c r="O2224" s="14">
        <v>2.1999999999999999E-2</v>
      </c>
      <c r="P2224" s="55">
        <f t="shared" si="104"/>
        <v>0</v>
      </c>
      <c r="Q2224" s="15">
        <f t="shared" si="105"/>
        <v>0</v>
      </c>
      <c r="R2224" s="15">
        <f t="shared" si="106"/>
        <v>0</v>
      </c>
      <c r="X2224" s="7"/>
    </row>
    <row r="2225" spans="1:24" ht="13.8" x14ac:dyDescent="0.3">
      <c r="A2225" s="46">
        <v>54700</v>
      </c>
      <c r="B2225" s="47" t="s">
        <v>24</v>
      </c>
      <c r="C2225" s="47" t="s">
        <v>63</v>
      </c>
      <c r="D2225" s="47" t="s">
        <v>517</v>
      </c>
      <c r="E2225" s="47" t="s">
        <v>22</v>
      </c>
      <c r="F2225" s="47" t="s">
        <v>65</v>
      </c>
      <c r="G2225" s="47" t="s">
        <v>64</v>
      </c>
      <c r="H2225" s="46">
        <v>54700</v>
      </c>
      <c r="I2225" s="48">
        <v>26481</v>
      </c>
      <c r="J2225" s="47" t="s">
        <v>638</v>
      </c>
      <c r="K2225" s="46">
        <v>0</v>
      </c>
      <c r="L2225" s="50">
        <v>0</v>
      </c>
      <c r="M2225" s="50">
        <v>0</v>
      </c>
      <c r="N2225" s="50">
        <v>0</v>
      </c>
      <c r="O2225" s="14">
        <v>2.1999999999999999E-2</v>
      </c>
      <c r="P2225" s="55">
        <f t="shared" si="104"/>
        <v>0</v>
      </c>
      <c r="Q2225" s="15">
        <f t="shared" si="105"/>
        <v>0</v>
      </c>
      <c r="R2225" s="15">
        <f t="shared" si="106"/>
        <v>0</v>
      </c>
      <c r="X2225" s="7"/>
    </row>
    <row r="2226" spans="1:24" ht="13.8" x14ac:dyDescent="0.3">
      <c r="A2226" s="46">
        <v>88305032</v>
      </c>
      <c r="B2226" s="47" t="s">
        <v>30</v>
      </c>
      <c r="C2226" s="47" t="s">
        <v>36</v>
      </c>
      <c r="D2226" s="47" t="s">
        <v>516</v>
      </c>
      <c r="E2226" s="47" t="s">
        <v>70</v>
      </c>
      <c r="F2226" s="47" t="s">
        <v>65</v>
      </c>
      <c r="G2226" s="47" t="s">
        <v>364</v>
      </c>
      <c r="H2226" s="46">
        <v>88305032</v>
      </c>
      <c r="I2226" s="48">
        <v>39692</v>
      </c>
      <c r="J2226" s="47" t="s">
        <v>638</v>
      </c>
      <c r="K2226" s="46">
        <v>0</v>
      </c>
      <c r="L2226" s="50">
        <v>0</v>
      </c>
      <c r="M2226" s="50">
        <v>0</v>
      </c>
      <c r="N2226" s="50">
        <v>0</v>
      </c>
      <c r="O2226" s="14">
        <v>2.1999999999999999E-2</v>
      </c>
      <c r="P2226" s="55">
        <f t="shared" si="104"/>
        <v>0</v>
      </c>
      <c r="Q2226" s="15">
        <f t="shared" si="105"/>
        <v>0</v>
      </c>
      <c r="R2226" s="15">
        <f t="shared" si="106"/>
        <v>0</v>
      </c>
      <c r="X2226" s="7"/>
    </row>
    <row r="2227" spans="1:24" ht="13.8" x14ac:dyDescent="0.3">
      <c r="A2227" s="46">
        <v>88838119</v>
      </c>
      <c r="B2227" s="47" t="s">
        <v>30</v>
      </c>
      <c r="C2227" s="47" t="s">
        <v>36</v>
      </c>
      <c r="D2227" s="47" t="s">
        <v>516</v>
      </c>
      <c r="E2227" s="47" t="s">
        <v>70</v>
      </c>
      <c r="F2227" s="47" t="s">
        <v>65</v>
      </c>
      <c r="G2227" s="47" t="s">
        <v>364</v>
      </c>
      <c r="H2227" s="46">
        <v>88838119</v>
      </c>
      <c r="I2227" s="48">
        <v>39722</v>
      </c>
      <c r="J2227" s="47" t="s">
        <v>638</v>
      </c>
      <c r="K2227" s="46">
        <v>0</v>
      </c>
      <c r="L2227" s="50">
        <v>0</v>
      </c>
      <c r="M2227" s="50">
        <v>0</v>
      </c>
      <c r="N2227" s="50">
        <v>0</v>
      </c>
      <c r="O2227" s="14">
        <v>2.1999999999999999E-2</v>
      </c>
      <c r="P2227" s="55">
        <f t="shared" si="104"/>
        <v>0</v>
      </c>
      <c r="Q2227" s="15">
        <f t="shared" si="105"/>
        <v>0</v>
      </c>
      <c r="R2227" s="15">
        <f t="shared" si="106"/>
        <v>0</v>
      </c>
      <c r="X2227" s="7"/>
    </row>
    <row r="2228" spans="1:24" ht="13.8" x14ac:dyDescent="0.3">
      <c r="A2228" s="46">
        <v>92306191</v>
      </c>
      <c r="B2228" s="47" t="s">
        <v>30</v>
      </c>
      <c r="C2228" s="47" t="s">
        <v>36</v>
      </c>
      <c r="D2228" s="47" t="s">
        <v>516</v>
      </c>
      <c r="E2228" s="47" t="s">
        <v>70</v>
      </c>
      <c r="F2228" s="47" t="s">
        <v>65</v>
      </c>
      <c r="G2228" s="47" t="s">
        <v>364</v>
      </c>
      <c r="H2228" s="46">
        <v>92306191</v>
      </c>
      <c r="I2228" s="48">
        <v>39904</v>
      </c>
      <c r="J2228" s="47" t="s">
        <v>638</v>
      </c>
      <c r="K2228" s="46">
        <v>0</v>
      </c>
      <c r="L2228" s="50">
        <v>0</v>
      </c>
      <c r="M2228" s="50">
        <v>0</v>
      </c>
      <c r="N2228" s="50">
        <v>0</v>
      </c>
      <c r="O2228" s="14">
        <v>2.1999999999999999E-2</v>
      </c>
      <c r="P2228" s="55">
        <f t="shared" si="104"/>
        <v>0</v>
      </c>
      <c r="Q2228" s="15">
        <f t="shared" si="105"/>
        <v>0</v>
      </c>
      <c r="R2228" s="15">
        <f t="shared" si="106"/>
        <v>0</v>
      </c>
      <c r="X2228" s="7"/>
    </row>
    <row r="2229" spans="1:24" ht="13.8" x14ac:dyDescent="0.3">
      <c r="A2229" s="46">
        <v>92886603</v>
      </c>
      <c r="B2229" s="47" t="s">
        <v>30</v>
      </c>
      <c r="C2229" s="47" t="s">
        <v>36</v>
      </c>
      <c r="D2229" s="47" t="s">
        <v>516</v>
      </c>
      <c r="E2229" s="47" t="s">
        <v>70</v>
      </c>
      <c r="F2229" s="47" t="s">
        <v>65</v>
      </c>
      <c r="G2229" s="47" t="s">
        <v>364</v>
      </c>
      <c r="H2229" s="46">
        <v>92886603</v>
      </c>
      <c r="I2229" s="48">
        <v>39934</v>
      </c>
      <c r="J2229" s="47" t="s">
        <v>638</v>
      </c>
      <c r="K2229" s="46">
        <v>0</v>
      </c>
      <c r="L2229" s="50">
        <v>0</v>
      </c>
      <c r="M2229" s="50">
        <v>0</v>
      </c>
      <c r="N2229" s="50">
        <v>0</v>
      </c>
      <c r="O2229" s="14">
        <v>2.1999999999999999E-2</v>
      </c>
      <c r="P2229" s="55">
        <f t="shared" si="104"/>
        <v>0</v>
      </c>
      <c r="Q2229" s="15">
        <f t="shared" si="105"/>
        <v>0</v>
      </c>
      <c r="R2229" s="15">
        <f t="shared" si="106"/>
        <v>0</v>
      </c>
      <c r="X2229" s="7"/>
    </row>
    <row r="2230" spans="1:24" ht="13.8" x14ac:dyDescent="0.3">
      <c r="A2230" s="46">
        <v>102335119</v>
      </c>
      <c r="B2230" s="47" t="s">
        <v>30</v>
      </c>
      <c r="C2230" s="47" t="s">
        <v>36</v>
      </c>
      <c r="D2230" s="47" t="s">
        <v>516</v>
      </c>
      <c r="E2230" s="47" t="s">
        <v>70</v>
      </c>
      <c r="F2230" s="47" t="s">
        <v>65</v>
      </c>
      <c r="G2230" s="47" t="s">
        <v>364</v>
      </c>
      <c r="H2230" s="46">
        <v>102335119</v>
      </c>
      <c r="I2230" s="48">
        <v>40483</v>
      </c>
      <c r="J2230" s="47" t="s">
        <v>638</v>
      </c>
      <c r="K2230" s="46">
        <v>0</v>
      </c>
      <c r="L2230" s="50">
        <v>0</v>
      </c>
      <c r="M2230" s="50">
        <v>0</v>
      </c>
      <c r="N2230" s="50">
        <v>0</v>
      </c>
      <c r="O2230" s="14">
        <v>2.1999999999999999E-2</v>
      </c>
      <c r="P2230" s="55">
        <f t="shared" si="104"/>
        <v>0</v>
      </c>
      <c r="Q2230" s="15">
        <f t="shared" si="105"/>
        <v>0</v>
      </c>
      <c r="R2230" s="15">
        <f t="shared" si="106"/>
        <v>0</v>
      </c>
      <c r="X2230" s="7"/>
    </row>
    <row r="2231" spans="1:24" ht="13.8" x14ac:dyDescent="0.3">
      <c r="A2231" s="46">
        <v>54707</v>
      </c>
      <c r="B2231" s="47" t="s">
        <v>30</v>
      </c>
      <c r="C2231" s="47" t="s">
        <v>36</v>
      </c>
      <c r="D2231" s="47" t="s">
        <v>517</v>
      </c>
      <c r="E2231" s="47" t="s">
        <v>22</v>
      </c>
      <c r="F2231" s="47" t="s">
        <v>65</v>
      </c>
      <c r="G2231" s="47" t="s">
        <v>364</v>
      </c>
      <c r="H2231" s="46">
        <v>54707</v>
      </c>
      <c r="I2231" s="48">
        <v>26115</v>
      </c>
      <c r="J2231" s="47" t="s">
        <v>638</v>
      </c>
      <c r="K2231" s="46">
        <v>0</v>
      </c>
      <c r="L2231" s="50">
        <v>0</v>
      </c>
      <c r="M2231" s="50">
        <v>0</v>
      </c>
      <c r="N2231" s="50">
        <v>0</v>
      </c>
      <c r="O2231" s="14">
        <v>2.1999999999999999E-2</v>
      </c>
      <c r="P2231" s="55">
        <f t="shared" si="104"/>
        <v>0</v>
      </c>
      <c r="Q2231" s="15">
        <f t="shared" si="105"/>
        <v>0</v>
      </c>
      <c r="R2231" s="15">
        <f t="shared" si="106"/>
        <v>0</v>
      </c>
      <c r="X2231" s="7"/>
    </row>
    <row r="2232" spans="1:24" ht="13.8" x14ac:dyDescent="0.3">
      <c r="A2232" s="46">
        <v>55194</v>
      </c>
      <c r="B2232" s="47" t="s">
        <v>30</v>
      </c>
      <c r="C2232" s="47" t="s">
        <v>36</v>
      </c>
      <c r="D2232" s="47" t="s">
        <v>595</v>
      </c>
      <c r="E2232" s="47" t="s">
        <v>377</v>
      </c>
      <c r="F2232" s="47" t="s">
        <v>65</v>
      </c>
      <c r="G2232" s="47" t="s">
        <v>364</v>
      </c>
      <c r="H2232" s="46">
        <v>55194</v>
      </c>
      <c r="I2232" s="48">
        <v>33420</v>
      </c>
      <c r="J2232" s="47" t="s">
        <v>638</v>
      </c>
      <c r="K2232" s="46">
        <v>1</v>
      </c>
      <c r="L2232" s="50">
        <v>33187</v>
      </c>
      <c r="M2232" s="50">
        <v>25706.99</v>
      </c>
      <c r="N2232" s="50">
        <v>7480.01</v>
      </c>
      <c r="O2232" s="14">
        <v>2.1999999999999999E-2</v>
      </c>
      <c r="P2232" s="55">
        <f t="shared" si="104"/>
        <v>912.64249999999993</v>
      </c>
      <c r="Q2232" s="15">
        <f t="shared" si="105"/>
        <v>26619.6325</v>
      </c>
      <c r="R2232" s="15">
        <f t="shared" si="106"/>
        <v>6567.3675000000003</v>
      </c>
      <c r="X2232" s="7"/>
    </row>
    <row r="2233" spans="1:24" ht="13.8" x14ac:dyDescent="0.3">
      <c r="A2233" s="46">
        <v>88940641</v>
      </c>
      <c r="B2233" s="47" t="s">
        <v>30</v>
      </c>
      <c r="C2233" s="47" t="s">
        <v>36</v>
      </c>
      <c r="D2233" s="47" t="s">
        <v>595</v>
      </c>
      <c r="E2233" s="47" t="s">
        <v>377</v>
      </c>
      <c r="F2233" s="47" t="s">
        <v>65</v>
      </c>
      <c r="G2233" s="47" t="s">
        <v>364</v>
      </c>
      <c r="H2233" s="46">
        <v>88940641</v>
      </c>
      <c r="I2233" s="48">
        <v>39722</v>
      </c>
      <c r="J2233" s="47" t="s">
        <v>638</v>
      </c>
      <c r="K2233" s="46">
        <v>2</v>
      </c>
      <c r="L2233" s="50">
        <v>86553</v>
      </c>
      <c r="M2233" s="50">
        <v>20044.330000000002</v>
      </c>
      <c r="N2233" s="50">
        <v>66508.67</v>
      </c>
      <c r="O2233" s="14">
        <v>2.1999999999999999E-2</v>
      </c>
      <c r="P2233" s="55">
        <f t="shared" si="104"/>
        <v>2380.2075</v>
      </c>
      <c r="Q2233" s="15">
        <f t="shared" si="105"/>
        <v>22424.537500000002</v>
      </c>
      <c r="R2233" s="15">
        <f t="shared" si="106"/>
        <v>64128.462499999994</v>
      </c>
      <c r="X2233" s="7"/>
    </row>
    <row r="2234" spans="1:24" ht="13.8" x14ac:dyDescent="0.3">
      <c r="A2234" s="46">
        <v>92980502</v>
      </c>
      <c r="B2234" s="47" t="s">
        <v>30</v>
      </c>
      <c r="C2234" s="47" t="s">
        <v>36</v>
      </c>
      <c r="D2234" s="47" t="s">
        <v>595</v>
      </c>
      <c r="E2234" s="47" t="s">
        <v>377</v>
      </c>
      <c r="F2234" s="47" t="s">
        <v>65</v>
      </c>
      <c r="G2234" s="47" t="s">
        <v>364</v>
      </c>
      <c r="H2234" s="46">
        <v>92980502</v>
      </c>
      <c r="I2234" s="48">
        <v>39934</v>
      </c>
      <c r="J2234" s="47" t="s">
        <v>638</v>
      </c>
      <c r="K2234" s="46">
        <v>1</v>
      </c>
      <c r="L2234" s="50">
        <v>61004.06</v>
      </c>
      <c r="M2234" s="50">
        <v>12178.96</v>
      </c>
      <c r="N2234" s="50">
        <v>48825.1</v>
      </c>
      <c r="O2234" s="14">
        <v>2.1999999999999999E-2</v>
      </c>
      <c r="P2234" s="55">
        <f t="shared" si="104"/>
        <v>1677.6116499999998</v>
      </c>
      <c r="Q2234" s="15">
        <f t="shared" si="105"/>
        <v>13856.571649999998</v>
      </c>
      <c r="R2234" s="15">
        <f t="shared" si="106"/>
        <v>47147.48835</v>
      </c>
      <c r="X2234" s="7"/>
    </row>
    <row r="2235" spans="1:24" ht="13.8" x14ac:dyDescent="0.3">
      <c r="A2235" s="46">
        <v>55566</v>
      </c>
      <c r="B2235" s="47" t="s">
        <v>30</v>
      </c>
      <c r="C2235" s="47" t="s">
        <v>36</v>
      </c>
      <c r="D2235" s="47" t="s">
        <v>518</v>
      </c>
      <c r="E2235" s="47" t="s">
        <v>384</v>
      </c>
      <c r="F2235" s="47" t="s">
        <v>65</v>
      </c>
      <c r="G2235" s="47" t="s">
        <v>364</v>
      </c>
      <c r="H2235" s="46">
        <v>55566</v>
      </c>
      <c r="I2235" s="48">
        <v>33786</v>
      </c>
      <c r="J2235" s="47" t="s">
        <v>638</v>
      </c>
      <c r="K2235" s="46">
        <v>1</v>
      </c>
      <c r="L2235" s="50">
        <v>2202.62</v>
      </c>
      <c r="M2235" s="50">
        <v>1635.81</v>
      </c>
      <c r="N2235" s="50">
        <v>566.80999999999995</v>
      </c>
      <c r="O2235" s="14">
        <v>2.1999999999999999E-2</v>
      </c>
      <c r="P2235" s="55">
        <f t="shared" si="104"/>
        <v>60.572049999999997</v>
      </c>
      <c r="Q2235" s="15">
        <f t="shared" si="105"/>
        <v>1696.3820499999999</v>
      </c>
      <c r="R2235" s="15">
        <f t="shared" si="106"/>
        <v>506.23794999999996</v>
      </c>
      <c r="X2235" s="7"/>
    </row>
    <row r="2236" spans="1:24" ht="13.8" x14ac:dyDescent="0.3">
      <c r="A2236" s="46">
        <v>54852</v>
      </c>
      <c r="B2236" s="47" t="s">
        <v>30</v>
      </c>
      <c r="C2236" s="47" t="s">
        <v>36</v>
      </c>
      <c r="D2236" s="47" t="s">
        <v>518</v>
      </c>
      <c r="E2236" s="47" t="s">
        <v>369</v>
      </c>
      <c r="F2236" s="47" t="s">
        <v>65</v>
      </c>
      <c r="G2236" s="47" t="s">
        <v>364</v>
      </c>
      <c r="H2236" s="46">
        <v>54852</v>
      </c>
      <c r="I2236" s="48">
        <v>33420</v>
      </c>
      <c r="J2236" s="47" t="s">
        <v>638</v>
      </c>
      <c r="K2236" s="46">
        <v>0</v>
      </c>
      <c r="L2236" s="50">
        <v>7515.4</v>
      </c>
      <c r="M2236" s="50">
        <v>5821.51</v>
      </c>
      <c r="N2236" s="50">
        <v>1693.89</v>
      </c>
      <c r="O2236" s="14">
        <v>2.1999999999999999E-2</v>
      </c>
      <c r="P2236" s="55">
        <f t="shared" si="104"/>
        <v>206.67349999999999</v>
      </c>
      <c r="Q2236" s="15">
        <f t="shared" si="105"/>
        <v>6028.1835000000001</v>
      </c>
      <c r="R2236" s="15">
        <f t="shared" si="106"/>
        <v>1487.2164999999995</v>
      </c>
      <c r="X2236" s="7"/>
    </row>
    <row r="2237" spans="1:24" ht="13.8" x14ac:dyDescent="0.3">
      <c r="A2237" s="46">
        <v>55558</v>
      </c>
      <c r="B2237" s="47" t="s">
        <v>30</v>
      </c>
      <c r="C2237" s="47" t="s">
        <v>36</v>
      </c>
      <c r="D2237" s="47" t="s">
        <v>518</v>
      </c>
      <c r="E2237" s="47" t="s">
        <v>383</v>
      </c>
      <c r="F2237" s="47" t="s">
        <v>65</v>
      </c>
      <c r="G2237" s="47" t="s">
        <v>364</v>
      </c>
      <c r="H2237" s="46">
        <v>55558</v>
      </c>
      <c r="I2237" s="48">
        <v>33786</v>
      </c>
      <c r="J2237" s="47" t="s">
        <v>638</v>
      </c>
      <c r="K2237" s="46">
        <v>1</v>
      </c>
      <c r="L2237" s="50">
        <v>57366.42</v>
      </c>
      <c r="M2237" s="50">
        <v>42604.19</v>
      </c>
      <c r="N2237" s="50">
        <v>14762.23</v>
      </c>
      <c r="O2237" s="14">
        <v>2.1999999999999999E-2</v>
      </c>
      <c r="P2237" s="55">
        <f t="shared" si="104"/>
        <v>1577.57655</v>
      </c>
      <c r="Q2237" s="15">
        <f t="shared" si="105"/>
        <v>44181.76655</v>
      </c>
      <c r="R2237" s="15">
        <f t="shared" si="106"/>
        <v>13184.653449999998</v>
      </c>
      <c r="X2237" s="7"/>
    </row>
    <row r="2238" spans="1:24" ht="13.8" x14ac:dyDescent="0.3">
      <c r="A2238" s="46">
        <v>651635303</v>
      </c>
      <c r="B2238" s="47" t="s">
        <v>30</v>
      </c>
      <c r="C2238" s="47" t="s">
        <v>36</v>
      </c>
      <c r="D2238" s="47" t="s">
        <v>599</v>
      </c>
      <c r="E2238" s="47" t="s">
        <v>487</v>
      </c>
      <c r="F2238" s="47" t="s">
        <v>486</v>
      </c>
      <c r="G2238" s="47" t="s">
        <v>485</v>
      </c>
      <c r="H2238" s="46">
        <v>651635303</v>
      </c>
      <c r="I2238" s="48">
        <v>41244</v>
      </c>
      <c r="J2238" s="47" t="s">
        <v>638</v>
      </c>
      <c r="K2238" s="46">
        <v>0</v>
      </c>
      <c r="L2238" s="50">
        <v>74998.960000000006</v>
      </c>
      <c r="M2238" s="50">
        <v>74998.960000000006</v>
      </c>
      <c r="N2238" s="50">
        <v>0</v>
      </c>
      <c r="O2238" s="14">
        <v>0.33333333333333331</v>
      </c>
      <c r="P2238" s="55">
        <f t="shared" si="104"/>
        <v>31249.566666666666</v>
      </c>
      <c r="Q2238" s="15">
        <f t="shared" si="105"/>
        <v>106248.52666666667</v>
      </c>
      <c r="R2238" s="15">
        <f t="shared" si="106"/>
        <v>-31249.566666666666</v>
      </c>
      <c r="X2238" s="7"/>
    </row>
    <row r="2239" spans="1:24" ht="13.8" x14ac:dyDescent="0.3">
      <c r="A2239" s="46">
        <v>651635406</v>
      </c>
      <c r="B2239" s="47" t="s">
        <v>30</v>
      </c>
      <c r="C2239" s="47" t="s">
        <v>36</v>
      </c>
      <c r="D2239" s="47" t="s">
        <v>599</v>
      </c>
      <c r="E2239" s="47" t="s">
        <v>487</v>
      </c>
      <c r="F2239" s="47" t="s">
        <v>486</v>
      </c>
      <c r="G2239" s="47" t="s">
        <v>485</v>
      </c>
      <c r="H2239" s="46">
        <v>651635406</v>
      </c>
      <c r="I2239" s="48">
        <v>41334</v>
      </c>
      <c r="J2239" s="47" t="s">
        <v>638</v>
      </c>
      <c r="K2239" s="46">
        <v>0</v>
      </c>
      <c r="L2239" s="50">
        <v>50648.9</v>
      </c>
      <c r="M2239" s="50">
        <v>39451.89</v>
      </c>
      <c r="N2239" s="50">
        <v>11197.01</v>
      </c>
      <c r="O2239" s="14">
        <v>0.33333333333333331</v>
      </c>
      <c r="P2239" s="55">
        <f t="shared" si="104"/>
        <v>21103.708333333332</v>
      </c>
      <c r="Q2239" s="15">
        <f t="shared" si="105"/>
        <v>60555.598333333328</v>
      </c>
      <c r="R2239" s="15">
        <f t="shared" si="106"/>
        <v>-9906.6983333333264</v>
      </c>
      <c r="X2239" s="7"/>
    </row>
    <row r="2240" spans="1:24" ht="13.8" x14ac:dyDescent="0.3">
      <c r="A2240" s="46">
        <v>651635457</v>
      </c>
      <c r="B2240" s="47" t="s">
        <v>30</v>
      </c>
      <c r="C2240" s="47" t="s">
        <v>36</v>
      </c>
      <c r="D2240" s="47" t="s">
        <v>599</v>
      </c>
      <c r="E2240" s="47" t="s">
        <v>487</v>
      </c>
      <c r="F2240" s="47" t="s">
        <v>486</v>
      </c>
      <c r="G2240" s="47" t="s">
        <v>485</v>
      </c>
      <c r="H2240" s="46">
        <v>651635457</v>
      </c>
      <c r="I2240" s="48">
        <v>41275</v>
      </c>
      <c r="J2240" s="47" t="s">
        <v>638</v>
      </c>
      <c r="K2240" s="46">
        <v>0</v>
      </c>
      <c r="L2240" s="50">
        <v>15153.02</v>
      </c>
      <c r="M2240" s="50">
        <v>11803.12</v>
      </c>
      <c r="N2240" s="50">
        <v>3349.9</v>
      </c>
      <c r="O2240" s="14">
        <v>0.33333333333333331</v>
      </c>
      <c r="P2240" s="55">
        <f t="shared" si="104"/>
        <v>6313.7583333333332</v>
      </c>
      <c r="Q2240" s="15">
        <f t="shared" si="105"/>
        <v>18116.878333333334</v>
      </c>
      <c r="R2240" s="15">
        <f t="shared" si="106"/>
        <v>-2963.8583333333336</v>
      </c>
      <c r="X2240" s="7"/>
    </row>
    <row r="2241" spans="1:24" ht="13.8" x14ac:dyDescent="0.3">
      <c r="A2241" s="46">
        <v>671661840</v>
      </c>
      <c r="B2241" s="47" t="s">
        <v>30</v>
      </c>
      <c r="C2241" s="47" t="s">
        <v>36</v>
      </c>
      <c r="D2241" s="47" t="s">
        <v>599</v>
      </c>
      <c r="E2241" s="47" t="s">
        <v>487</v>
      </c>
      <c r="F2241" s="47" t="s">
        <v>486</v>
      </c>
      <c r="G2241" s="47" t="s">
        <v>485</v>
      </c>
      <c r="H2241" s="46">
        <v>671661840</v>
      </c>
      <c r="I2241" s="48">
        <v>41913</v>
      </c>
      <c r="J2241" s="47" t="s">
        <v>638</v>
      </c>
      <c r="K2241" s="46">
        <v>12</v>
      </c>
      <c r="L2241" s="50">
        <v>2228.9899999999998</v>
      </c>
      <c r="M2241" s="50">
        <v>964.57</v>
      </c>
      <c r="N2241" s="50">
        <v>1264.42</v>
      </c>
      <c r="O2241" s="14">
        <v>0.33333333333333331</v>
      </c>
      <c r="P2241" s="55">
        <f t="shared" si="104"/>
        <v>928.74583333333328</v>
      </c>
      <c r="Q2241" s="15">
        <f t="shared" si="105"/>
        <v>1893.3158333333333</v>
      </c>
      <c r="R2241" s="15">
        <f t="shared" si="106"/>
        <v>335.67416666666645</v>
      </c>
      <c r="X2241" s="7"/>
    </row>
    <row r="2242" spans="1:24" ht="13.8" x14ac:dyDescent="0.3">
      <c r="A2242" s="46">
        <v>651611290</v>
      </c>
      <c r="B2242" s="47" t="s">
        <v>24</v>
      </c>
      <c r="C2242" s="47" t="s">
        <v>41</v>
      </c>
      <c r="D2242" s="47" t="s">
        <v>518</v>
      </c>
      <c r="E2242" s="47" t="s">
        <v>480</v>
      </c>
      <c r="F2242" s="47" t="s">
        <v>479</v>
      </c>
      <c r="G2242" s="47" t="s">
        <v>481</v>
      </c>
      <c r="H2242" s="46">
        <v>651611290</v>
      </c>
      <c r="I2242" s="48">
        <v>40422</v>
      </c>
      <c r="J2242" s="47" t="s">
        <v>638</v>
      </c>
      <c r="K2242" s="46">
        <v>1</v>
      </c>
      <c r="L2242" s="50">
        <v>38770</v>
      </c>
      <c r="M2242" s="50">
        <v>27923.77</v>
      </c>
      <c r="N2242" s="50">
        <v>10846.23</v>
      </c>
      <c r="O2242" s="14">
        <v>0.14285709999999999</v>
      </c>
      <c r="P2242" s="55">
        <f t="shared" si="104"/>
        <v>6923.2122087499993</v>
      </c>
      <c r="Q2242" s="15">
        <f t="shared" si="105"/>
        <v>34846.98220875</v>
      </c>
      <c r="R2242" s="15">
        <f t="shared" si="106"/>
        <v>3923.0177912500003</v>
      </c>
      <c r="X2242" s="7"/>
    </row>
    <row r="2243" spans="1:24" ht="13.8" x14ac:dyDescent="0.3">
      <c r="A2243" s="46">
        <v>651639943</v>
      </c>
      <c r="B2243" s="47" t="s">
        <v>30</v>
      </c>
      <c r="C2243" s="47" t="s">
        <v>36</v>
      </c>
      <c r="D2243" s="47" t="s">
        <v>516</v>
      </c>
      <c r="E2243" s="47" t="s">
        <v>70</v>
      </c>
      <c r="F2243" s="47" t="s">
        <v>479</v>
      </c>
      <c r="G2243" s="47" t="s">
        <v>478</v>
      </c>
      <c r="H2243" s="46">
        <v>651639943</v>
      </c>
      <c r="I2243" s="48">
        <v>40664</v>
      </c>
      <c r="J2243" s="47" t="s">
        <v>638</v>
      </c>
      <c r="K2243" s="46">
        <v>0</v>
      </c>
      <c r="L2243" s="50">
        <v>0</v>
      </c>
      <c r="M2243" s="50">
        <v>0</v>
      </c>
      <c r="N2243" s="50">
        <v>0</v>
      </c>
      <c r="O2243" s="14">
        <v>0.14285714285714285</v>
      </c>
      <c r="P2243" s="55">
        <f t="shared" si="104"/>
        <v>0</v>
      </c>
      <c r="Q2243" s="15">
        <f t="shared" si="105"/>
        <v>0</v>
      </c>
      <c r="R2243" s="15">
        <f t="shared" si="106"/>
        <v>0</v>
      </c>
      <c r="X2243" s="7"/>
    </row>
    <row r="2244" spans="1:24" ht="13.8" x14ac:dyDescent="0.3">
      <c r="A2244" s="46">
        <v>680922610</v>
      </c>
      <c r="B2244" s="47" t="s">
        <v>30</v>
      </c>
      <c r="C2244" s="47" t="s">
        <v>36</v>
      </c>
      <c r="D2244" s="47" t="s">
        <v>597</v>
      </c>
      <c r="E2244" s="47" t="s">
        <v>493</v>
      </c>
      <c r="F2244" s="47" t="s">
        <v>479</v>
      </c>
      <c r="G2244" s="47" t="s">
        <v>478</v>
      </c>
      <c r="H2244" s="46">
        <v>680922610</v>
      </c>
      <c r="I2244" s="48">
        <v>42064</v>
      </c>
      <c r="J2244" s="47" t="s">
        <v>638</v>
      </c>
      <c r="K2244" s="46">
        <v>0</v>
      </c>
      <c r="L2244" s="50">
        <v>20400.78</v>
      </c>
      <c r="M2244" s="50">
        <v>-71.42</v>
      </c>
      <c r="N2244" s="50">
        <v>20472.2</v>
      </c>
      <c r="O2244" s="14">
        <v>0.14285714285714285</v>
      </c>
      <c r="P2244" s="55">
        <f t="shared" si="104"/>
        <v>3642.9964285714282</v>
      </c>
      <c r="Q2244" s="15">
        <f t="shared" si="105"/>
        <v>3571.5764285714281</v>
      </c>
      <c r="R2244" s="15">
        <f t="shared" si="106"/>
        <v>16829.20357142857</v>
      </c>
      <c r="X2244" s="7"/>
    </row>
    <row r="2245" spans="1:24" ht="13.8" x14ac:dyDescent="0.3">
      <c r="A2245" s="46">
        <v>676593994</v>
      </c>
      <c r="B2245" s="47" t="s">
        <v>30</v>
      </c>
      <c r="C2245" s="47" t="s">
        <v>36</v>
      </c>
      <c r="D2245" s="47" t="s">
        <v>518</v>
      </c>
      <c r="E2245" s="47" t="s">
        <v>490</v>
      </c>
      <c r="F2245" s="47" t="s">
        <v>479</v>
      </c>
      <c r="G2245" s="47" t="s">
        <v>478</v>
      </c>
      <c r="H2245" s="46">
        <v>676593994</v>
      </c>
      <c r="I2245" s="48">
        <v>41974</v>
      </c>
      <c r="J2245" s="47" t="s">
        <v>638</v>
      </c>
      <c r="K2245" s="46">
        <v>2</v>
      </c>
      <c r="L2245" s="50">
        <v>3748.32</v>
      </c>
      <c r="M2245" s="50">
        <v>-43.73</v>
      </c>
      <c r="N2245" s="50">
        <v>3792.05</v>
      </c>
      <c r="O2245" s="14">
        <v>0.14285714285714285</v>
      </c>
      <c r="P2245" s="55">
        <f t="shared" ref="P2245:P2296" si="107">L2245*(O2245/12)*15</f>
        <v>669.34285714285716</v>
      </c>
      <c r="Q2245" s="15">
        <f t="shared" si="105"/>
        <v>625.61285714285714</v>
      </c>
      <c r="R2245" s="15">
        <f t="shared" si="106"/>
        <v>3122.707142857143</v>
      </c>
      <c r="X2245" s="7"/>
    </row>
    <row r="2246" spans="1:24" ht="13.8" x14ac:dyDescent="0.3">
      <c r="A2246" s="46">
        <v>651606533</v>
      </c>
      <c r="B2246" s="47" t="s">
        <v>30</v>
      </c>
      <c r="C2246" s="47" t="s">
        <v>36</v>
      </c>
      <c r="D2246" s="47" t="s">
        <v>518</v>
      </c>
      <c r="E2246" s="47" t="s">
        <v>480</v>
      </c>
      <c r="F2246" s="47" t="s">
        <v>479</v>
      </c>
      <c r="G2246" s="47" t="s">
        <v>478</v>
      </c>
      <c r="H2246" s="46">
        <v>651606533</v>
      </c>
      <c r="I2246" s="48">
        <v>40118</v>
      </c>
      <c r="J2246" s="47" t="s">
        <v>638</v>
      </c>
      <c r="K2246" s="46">
        <v>2</v>
      </c>
      <c r="L2246" s="50">
        <v>29355.16</v>
      </c>
      <c r="M2246" s="50">
        <v>-1712.54</v>
      </c>
      <c r="N2246" s="50">
        <v>31067.7</v>
      </c>
      <c r="O2246" s="14">
        <v>0.14285714285714285</v>
      </c>
      <c r="P2246" s="55">
        <f t="shared" si="107"/>
        <v>5241.9928571428563</v>
      </c>
      <c r="Q2246" s="15">
        <f t="shared" si="105"/>
        <v>3529.4528571428564</v>
      </c>
      <c r="R2246" s="15">
        <f t="shared" si="106"/>
        <v>25825.707142857143</v>
      </c>
      <c r="X2246" s="7"/>
    </row>
    <row r="2247" spans="1:24" ht="13.8" x14ac:dyDescent="0.3">
      <c r="A2247" s="46">
        <v>651607806</v>
      </c>
      <c r="B2247" s="47" t="s">
        <v>30</v>
      </c>
      <c r="C2247" s="47" t="s">
        <v>36</v>
      </c>
      <c r="D2247" s="47" t="s">
        <v>518</v>
      </c>
      <c r="E2247" s="47" t="s">
        <v>480</v>
      </c>
      <c r="F2247" s="47" t="s">
        <v>479</v>
      </c>
      <c r="G2247" s="47" t="s">
        <v>478</v>
      </c>
      <c r="H2247" s="46">
        <v>651607806</v>
      </c>
      <c r="I2247" s="48">
        <v>40179</v>
      </c>
      <c r="J2247" s="47" t="s">
        <v>638</v>
      </c>
      <c r="K2247" s="46">
        <v>1</v>
      </c>
      <c r="L2247" s="50">
        <v>1948.07</v>
      </c>
      <c r="M2247" s="50">
        <v>-95.46</v>
      </c>
      <c r="N2247" s="50">
        <v>2043.53</v>
      </c>
      <c r="O2247" s="14">
        <v>0.14285714285714285</v>
      </c>
      <c r="P2247" s="55">
        <f t="shared" si="107"/>
        <v>347.86964285714282</v>
      </c>
      <c r="Q2247" s="15">
        <f t="shared" si="105"/>
        <v>252.40964285714284</v>
      </c>
      <c r="R2247" s="15">
        <f t="shared" si="106"/>
        <v>1695.660357142857</v>
      </c>
      <c r="X2247" s="7"/>
    </row>
    <row r="2248" spans="1:24" ht="13.8" x14ac:dyDescent="0.3">
      <c r="A2248" s="46">
        <v>651608108</v>
      </c>
      <c r="B2248" s="47" t="s">
        <v>30</v>
      </c>
      <c r="C2248" s="47" t="s">
        <v>36</v>
      </c>
      <c r="D2248" s="47" t="s">
        <v>518</v>
      </c>
      <c r="E2248" s="47" t="s">
        <v>480</v>
      </c>
      <c r="F2248" s="47" t="s">
        <v>479</v>
      </c>
      <c r="G2248" s="47" t="s">
        <v>478</v>
      </c>
      <c r="H2248" s="46">
        <v>651608108</v>
      </c>
      <c r="I2248" s="48">
        <v>40210</v>
      </c>
      <c r="J2248" s="47" t="s">
        <v>638</v>
      </c>
      <c r="K2248" s="46">
        <v>0</v>
      </c>
      <c r="L2248" s="50">
        <v>1370</v>
      </c>
      <c r="M2248" s="50">
        <v>-67.14</v>
      </c>
      <c r="N2248" s="50">
        <v>1437.14</v>
      </c>
      <c r="O2248" s="14">
        <v>0.14285714285714285</v>
      </c>
      <c r="P2248" s="55">
        <f t="shared" si="107"/>
        <v>244.64285714285717</v>
      </c>
      <c r="Q2248" s="15">
        <f t="shared" si="105"/>
        <v>177.50285714285718</v>
      </c>
      <c r="R2248" s="15">
        <f t="shared" si="106"/>
        <v>1192.4971428571428</v>
      </c>
      <c r="X2248" s="7"/>
    </row>
    <row r="2249" spans="1:24" ht="13.8" x14ac:dyDescent="0.3">
      <c r="A2249" s="46">
        <v>651608491</v>
      </c>
      <c r="B2249" s="47" t="s">
        <v>30</v>
      </c>
      <c r="C2249" s="47" t="s">
        <v>36</v>
      </c>
      <c r="D2249" s="47" t="s">
        <v>518</v>
      </c>
      <c r="E2249" s="47" t="s">
        <v>480</v>
      </c>
      <c r="F2249" s="47" t="s">
        <v>479</v>
      </c>
      <c r="G2249" s="47" t="s">
        <v>478</v>
      </c>
      <c r="H2249" s="46">
        <v>651608491</v>
      </c>
      <c r="I2249" s="48">
        <v>40238</v>
      </c>
      <c r="J2249" s="47" t="s">
        <v>638</v>
      </c>
      <c r="K2249" s="46">
        <v>0</v>
      </c>
      <c r="L2249" s="50">
        <v>3832</v>
      </c>
      <c r="M2249" s="50">
        <v>-187.79</v>
      </c>
      <c r="N2249" s="50">
        <v>4019.79</v>
      </c>
      <c r="O2249" s="14">
        <v>0.14285714285714285</v>
      </c>
      <c r="P2249" s="55">
        <f t="shared" si="107"/>
        <v>684.28571428571422</v>
      </c>
      <c r="Q2249" s="15">
        <f t="shared" si="105"/>
        <v>496.49571428571426</v>
      </c>
      <c r="R2249" s="15">
        <f t="shared" si="106"/>
        <v>3335.5042857142857</v>
      </c>
      <c r="X2249" s="7"/>
    </row>
    <row r="2250" spans="1:24" ht="13.8" x14ac:dyDescent="0.3">
      <c r="A2250" s="46">
        <v>651609046</v>
      </c>
      <c r="B2250" s="47" t="s">
        <v>30</v>
      </c>
      <c r="C2250" s="47" t="s">
        <v>36</v>
      </c>
      <c r="D2250" s="47" t="s">
        <v>518</v>
      </c>
      <c r="E2250" s="47" t="s">
        <v>480</v>
      </c>
      <c r="F2250" s="47" t="s">
        <v>479</v>
      </c>
      <c r="G2250" s="47" t="s">
        <v>478</v>
      </c>
      <c r="H2250" s="46">
        <v>651609046</v>
      </c>
      <c r="I2250" s="48">
        <v>40269</v>
      </c>
      <c r="J2250" s="47" t="s">
        <v>638</v>
      </c>
      <c r="K2250" s="46">
        <v>2</v>
      </c>
      <c r="L2250" s="50">
        <v>10223.25</v>
      </c>
      <c r="M2250" s="50">
        <v>-500.99</v>
      </c>
      <c r="N2250" s="50">
        <v>10724.24</v>
      </c>
      <c r="O2250" s="14">
        <v>0.14285714285714285</v>
      </c>
      <c r="P2250" s="55">
        <f t="shared" si="107"/>
        <v>1825.5803571428571</v>
      </c>
      <c r="Q2250" s="15">
        <f t="shared" si="105"/>
        <v>1324.5903571428571</v>
      </c>
      <c r="R2250" s="15">
        <f t="shared" si="106"/>
        <v>8898.6596428571429</v>
      </c>
      <c r="X2250" s="7"/>
    </row>
    <row r="2251" spans="1:24" ht="13.8" x14ac:dyDescent="0.3">
      <c r="A2251" s="46">
        <v>651612247</v>
      </c>
      <c r="B2251" s="47" t="s">
        <v>30</v>
      </c>
      <c r="C2251" s="47" t="s">
        <v>36</v>
      </c>
      <c r="D2251" s="47" t="s">
        <v>518</v>
      </c>
      <c r="E2251" s="47" t="s">
        <v>480</v>
      </c>
      <c r="F2251" s="47" t="s">
        <v>479</v>
      </c>
      <c r="G2251" s="47" t="s">
        <v>478</v>
      </c>
      <c r="H2251" s="46">
        <v>651612247</v>
      </c>
      <c r="I2251" s="48">
        <v>40452</v>
      </c>
      <c r="J2251" s="47" t="s">
        <v>638</v>
      </c>
      <c r="K2251" s="46">
        <v>2</v>
      </c>
      <c r="L2251" s="50">
        <v>24835.7</v>
      </c>
      <c r="M2251" s="50">
        <v>-1217.06</v>
      </c>
      <c r="N2251" s="50">
        <v>26052.76</v>
      </c>
      <c r="O2251" s="14">
        <v>0.14285714285714285</v>
      </c>
      <c r="P2251" s="55">
        <f t="shared" si="107"/>
        <v>4434.9464285714284</v>
      </c>
      <c r="Q2251" s="15">
        <f t="shared" si="105"/>
        <v>3217.8864285714285</v>
      </c>
      <c r="R2251" s="15">
        <f t="shared" si="106"/>
        <v>21617.813571428571</v>
      </c>
      <c r="X2251" s="7"/>
    </row>
    <row r="2252" spans="1:24" ht="13.8" x14ac:dyDescent="0.3">
      <c r="A2252" s="46">
        <v>651613265</v>
      </c>
      <c r="B2252" s="47" t="s">
        <v>30</v>
      </c>
      <c r="C2252" s="47" t="s">
        <v>36</v>
      </c>
      <c r="D2252" s="47" t="s">
        <v>518</v>
      </c>
      <c r="E2252" s="47" t="s">
        <v>480</v>
      </c>
      <c r="F2252" s="47" t="s">
        <v>479</v>
      </c>
      <c r="G2252" s="47" t="s">
        <v>478</v>
      </c>
      <c r="H2252" s="46">
        <v>651613265</v>
      </c>
      <c r="I2252" s="48">
        <v>40483</v>
      </c>
      <c r="J2252" s="47" t="s">
        <v>638</v>
      </c>
      <c r="K2252" s="46">
        <v>0</v>
      </c>
      <c r="L2252" s="50">
        <v>22630</v>
      </c>
      <c r="M2252" s="50">
        <v>-1108.97</v>
      </c>
      <c r="N2252" s="50">
        <v>23738.97</v>
      </c>
      <c r="O2252" s="14">
        <v>0.14285714285714285</v>
      </c>
      <c r="P2252" s="55">
        <f t="shared" si="107"/>
        <v>4041.071428571428</v>
      </c>
      <c r="Q2252" s="15">
        <f t="shared" si="105"/>
        <v>2932.1014285714282</v>
      </c>
      <c r="R2252" s="15">
        <f t="shared" si="106"/>
        <v>19697.898571428574</v>
      </c>
      <c r="X2252" s="7"/>
    </row>
    <row r="2253" spans="1:24" ht="13.8" x14ac:dyDescent="0.3">
      <c r="A2253" s="46">
        <v>651619887</v>
      </c>
      <c r="B2253" s="47" t="s">
        <v>30</v>
      </c>
      <c r="C2253" s="47" t="s">
        <v>36</v>
      </c>
      <c r="D2253" s="47" t="s">
        <v>518</v>
      </c>
      <c r="E2253" s="47" t="s">
        <v>480</v>
      </c>
      <c r="F2253" s="47" t="s">
        <v>479</v>
      </c>
      <c r="G2253" s="47" t="s">
        <v>478</v>
      </c>
      <c r="H2253" s="46">
        <v>651619887</v>
      </c>
      <c r="I2253" s="48">
        <v>41214</v>
      </c>
      <c r="J2253" s="47" t="s">
        <v>638</v>
      </c>
      <c r="K2253" s="46">
        <v>0</v>
      </c>
      <c r="L2253" s="50">
        <v>22347.79</v>
      </c>
      <c r="M2253" s="50">
        <v>-677.94</v>
      </c>
      <c r="N2253" s="50">
        <v>23025.73</v>
      </c>
      <c r="O2253" s="14">
        <v>0.14285714285714285</v>
      </c>
      <c r="P2253" s="55">
        <f t="shared" si="107"/>
        <v>3990.6767857142854</v>
      </c>
      <c r="Q2253" s="15">
        <f t="shared" si="105"/>
        <v>3312.7367857142854</v>
      </c>
      <c r="R2253" s="15">
        <f t="shared" si="106"/>
        <v>19035.053214285716</v>
      </c>
      <c r="X2253" s="7"/>
    </row>
    <row r="2254" spans="1:24" ht="13.8" x14ac:dyDescent="0.3">
      <c r="A2254" s="46">
        <v>651619898</v>
      </c>
      <c r="B2254" s="47" t="s">
        <v>30</v>
      </c>
      <c r="C2254" s="47" t="s">
        <v>36</v>
      </c>
      <c r="D2254" s="47" t="s">
        <v>518</v>
      </c>
      <c r="E2254" s="47" t="s">
        <v>480</v>
      </c>
      <c r="F2254" s="47" t="s">
        <v>479</v>
      </c>
      <c r="G2254" s="47" t="s">
        <v>478</v>
      </c>
      <c r="H2254" s="46">
        <v>651619898</v>
      </c>
      <c r="I2254" s="48">
        <v>41183</v>
      </c>
      <c r="J2254" s="47" t="s">
        <v>638</v>
      </c>
      <c r="K2254" s="46">
        <v>0</v>
      </c>
      <c r="L2254" s="50">
        <v>25725.48</v>
      </c>
      <c r="M2254" s="50">
        <v>-780.41</v>
      </c>
      <c r="N2254" s="50">
        <v>26505.89</v>
      </c>
      <c r="O2254" s="14">
        <v>0.14285714285714285</v>
      </c>
      <c r="P2254" s="55">
        <f t="shared" si="107"/>
        <v>4593.8357142857139</v>
      </c>
      <c r="Q2254" s="15">
        <f t="shared" si="105"/>
        <v>3813.4257142857141</v>
      </c>
      <c r="R2254" s="15">
        <f t="shared" si="106"/>
        <v>21912.054285714286</v>
      </c>
      <c r="X2254" s="7"/>
    </row>
    <row r="2255" spans="1:24" ht="13.8" x14ac:dyDescent="0.3">
      <c r="A2255" s="46">
        <v>651619909</v>
      </c>
      <c r="B2255" s="47" t="s">
        <v>30</v>
      </c>
      <c r="C2255" s="47" t="s">
        <v>36</v>
      </c>
      <c r="D2255" s="47" t="s">
        <v>518</v>
      </c>
      <c r="E2255" s="47" t="s">
        <v>480</v>
      </c>
      <c r="F2255" s="47" t="s">
        <v>479</v>
      </c>
      <c r="G2255" s="47" t="s">
        <v>478</v>
      </c>
      <c r="H2255" s="46">
        <v>651619909</v>
      </c>
      <c r="I2255" s="48">
        <v>41153</v>
      </c>
      <c r="J2255" s="47" t="s">
        <v>638</v>
      </c>
      <c r="K2255" s="46">
        <v>0</v>
      </c>
      <c r="L2255" s="50">
        <v>10606.14</v>
      </c>
      <c r="M2255" s="50">
        <v>-321.75</v>
      </c>
      <c r="N2255" s="50">
        <v>10927.89</v>
      </c>
      <c r="O2255" s="14">
        <v>0.14285714285714285</v>
      </c>
      <c r="P2255" s="55">
        <f t="shared" si="107"/>
        <v>1893.9535714285712</v>
      </c>
      <c r="Q2255" s="15">
        <f t="shared" si="105"/>
        <v>1572.2035714285712</v>
      </c>
      <c r="R2255" s="15">
        <f t="shared" si="106"/>
        <v>9033.9364285714291</v>
      </c>
      <c r="X2255" s="7"/>
    </row>
    <row r="2256" spans="1:24" ht="13.8" x14ac:dyDescent="0.3">
      <c r="A2256" s="46">
        <v>651619920</v>
      </c>
      <c r="B2256" s="47" t="s">
        <v>30</v>
      </c>
      <c r="C2256" s="47" t="s">
        <v>36</v>
      </c>
      <c r="D2256" s="47" t="s">
        <v>518</v>
      </c>
      <c r="E2256" s="47" t="s">
        <v>480</v>
      </c>
      <c r="F2256" s="47" t="s">
        <v>479</v>
      </c>
      <c r="G2256" s="47" t="s">
        <v>478</v>
      </c>
      <c r="H2256" s="46">
        <v>651619920</v>
      </c>
      <c r="I2256" s="48">
        <v>40878</v>
      </c>
      <c r="J2256" s="47" t="s">
        <v>638</v>
      </c>
      <c r="K2256" s="46">
        <v>0</v>
      </c>
      <c r="L2256" s="50">
        <v>11900</v>
      </c>
      <c r="M2256" s="50">
        <v>-472.08</v>
      </c>
      <c r="N2256" s="50">
        <v>12372.08</v>
      </c>
      <c r="O2256" s="14">
        <v>0.14285714285714285</v>
      </c>
      <c r="P2256" s="55">
        <f t="shared" si="107"/>
        <v>2125</v>
      </c>
      <c r="Q2256" s="15">
        <f t="shared" si="105"/>
        <v>1652.92</v>
      </c>
      <c r="R2256" s="15">
        <f t="shared" si="106"/>
        <v>10247.08</v>
      </c>
      <c r="X2256" s="7"/>
    </row>
    <row r="2257" spans="1:24" ht="13.8" x14ac:dyDescent="0.3">
      <c r="A2257" s="46">
        <v>651619931</v>
      </c>
      <c r="B2257" s="47" t="s">
        <v>30</v>
      </c>
      <c r="C2257" s="47" t="s">
        <v>36</v>
      </c>
      <c r="D2257" s="47" t="s">
        <v>518</v>
      </c>
      <c r="E2257" s="47" t="s">
        <v>480</v>
      </c>
      <c r="F2257" s="47" t="s">
        <v>479</v>
      </c>
      <c r="G2257" s="47" t="s">
        <v>478</v>
      </c>
      <c r="H2257" s="46">
        <v>651619931</v>
      </c>
      <c r="I2257" s="48">
        <v>41275</v>
      </c>
      <c r="J2257" s="47" t="s">
        <v>638</v>
      </c>
      <c r="K2257" s="46">
        <v>0</v>
      </c>
      <c r="L2257" s="50">
        <v>3548.6</v>
      </c>
      <c r="M2257" s="50">
        <v>-74.53</v>
      </c>
      <c r="N2257" s="50">
        <v>3623.13</v>
      </c>
      <c r="O2257" s="14">
        <v>0.14285714285714285</v>
      </c>
      <c r="P2257" s="55">
        <f t="shared" si="107"/>
        <v>633.67857142857144</v>
      </c>
      <c r="Q2257" s="15">
        <f t="shared" si="105"/>
        <v>559.14857142857147</v>
      </c>
      <c r="R2257" s="15">
        <f t="shared" si="106"/>
        <v>2989.4514285714286</v>
      </c>
      <c r="X2257" s="7"/>
    </row>
    <row r="2258" spans="1:24" ht="13.8" x14ac:dyDescent="0.3">
      <c r="A2258" s="46">
        <v>651619942</v>
      </c>
      <c r="B2258" s="47" t="s">
        <v>30</v>
      </c>
      <c r="C2258" s="47" t="s">
        <v>36</v>
      </c>
      <c r="D2258" s="47" t="s">
        <v>518</v>
      </c>
      <c r="E2258" s="47" t="s">
        <v>480</v>
      </c>
      <c r="F2258" s="47" t="s">
        <v>479</v>
      </c>
      <c r="G2258" s="47" t="s">
        <v>478</v>
      </c>
      <c r="H2258" s="46">
        <v>651619942</v>
      </c>
      <c r="I2258" s="48">
        <v>41244</v>
      </c>
      <c r="J2258" s="47" t="s">
        <v>638</v>
      </c>
      <c r="K2258" s="46">
        <v>0</v>
      </c>
      <c r="L2258" s="50">
        <v>15969.63</v>
      </c>
      <c r="M2258" s="50">
        <v>-484.46</v>
      </c>
      <c r="N2258" s="50">
        <v>16454.09</v>
      </c>
      <c r="O2258" s="14">
        <v>0.14285714285714285</v>
      </c>
      <c r="P2258" s="55">
        <f t="shared" si="107"/>
        <v>2851.7196428571424</v>
      </c>
      <c r="Q2258" s="15">
        <f t="shared" si="105"/>
        <v>2367.2596428571424</v>
      </c>
      <c r="R2258" s="15">
        <f t="shared" si="106"/>
        <v>13602.370357142856</v>
      </c>
      <c r="X2258" s="7"/>
    </row>
    <row r="2259" spans="1:24" ht="13.8" x14ac:dyDescent="0.3">
      <c r="A2259" s="46">
        <v>651620008</v>
      </c>
      <c r="B2259" s="47" t="s">
        <v>30</v>
      </c>
      <c r="C2259" s="47" t="s">
        <v>36</v>
      </c>
      <c r="D2259" s="47" t="s">
        <v>518</v>
      </c>
      <c r="E2259" s="47" t="s">
        <v>480</v>
      </c>
      <c r="F2259" s="47" t="s">
        <v>479</v>
      </c>
      <c r="G2259" s="47" t="s">
        <v>478</v>
      </c>
      <c r="H2259" s="46">
        <v>651620008</v>
      </c>
      <c r="I2259" s="48">
        <v>40909</v>
      </c>
      <c r="J2259" s="47" t="s">
        <v>638</v>
      </c>
      <c r="K2259" s="46">
        <v>0</v>
      </c>
      <c r="L2259" s="50">
        <v>15830.7</v>
      </c>
      <c r="M2259" s="50">
        <v>-480.24</v>
      </c>
      <c r="N2259" s="50">
        <v>16310.94</v>
      </c>
      <c r="O2259" s="14">
        <v>0.14285714285714285</v>
      </c>
      <c r="P2259" s="55">
        <f t="shared" si="107"/>
        <v>2826.9107142857142</v>
      </c>
      <c r="Q2259" s="15">
        <f t="shared" si="105"/>
        <v>2346.670714285714</v>
      </c>
      <c r="R2259" s="15">
        <f t="shared" si="106"/>
        <v>13484.029285714287</v>
      </c>
      <c r="X2259" s="7"/>
    </row>
    <row r="2260" spans="1:24" ht="13.8" x14ac:dyDescent="0.3">
      <c r="A2260" s="46">
        <v>651620019</v>
      </c>
      <c r="B2260" s="47" t="s">
        <v>30</v>
      </c>
      <c r="C2260" s="47" t="s">
        <v>36</v>
      </c>
      <c r="D2260" s="47" t="s">
        <v>518</v>
      </c>
      <c r="E2260" s="47" t="s">
        <v>480</v>
      </c>
      <c r="F2260" s="47" t="s">
        <v>479</v>
      </c>
      <c r="G2260" s="47" t="s">
        <v>478</v>
      </c>
      <c r="H2260" s="46">
        <v>651620019</v>
      </c>
      <c r="I2260" s="48">
        <v>40878</v>
      </c>
      <c r="J2260" s="47" t="s">
        <v>638</v>
      </c>
      <c r="K2260" s="46">
        <v>0</v>
      </c>
      <c r="L2260" s="50">
        <v>40405.64</v>
      </c>
      <c r="M2260" s="50">
        <v>-1602.91</v>
      </c>
      <c r="N2260" s="50">
        <v>42008.55</v>
      </c>
      <c r="O2260" s="14">
        <v>0.14285714285714285</v>
      </c>
      <c r="P2260" s="55">
        <f t="shared" si="107"/>
        <v>7215.2928571428565</v>
      </c>
      <c r="Q2260" s="15">
        <f t="shared" si="105"/>
        <v>5612.3828571428567</v>
      </c>
      <c r="R2260" s="15">
        <f t="shared" si="106"/>
        <v>34793.257142857139</v>
      </c>
      <c r="X2260" s="7"/>
    </row>
    <row r="2261" spans="1:24" ht="13.8" x14ac:dyDescent="0.3">
      <c r="A2261" s="46">
        <v>651646775</v>
      </c>
      <c r="B2261" s="47" t="s">
        <v>30</v>
      </c>
      <c r="C2261" s="47" t="s">
        <v>36</v>
      </c>
      <c r="D2261" s="47" t="s">
        <v>518</v>
      </c>
      <c r="E2261" s="47" t="s">
        <v>480</v>
      </c>
      <c r="F2261" s="47" t="s">
        <v>479</v>
      </c>
      <c r="G2261" s="47" t="s">
        <v>478</v>
      </c>
      <c r="H2261" s="46">
        <v>651646775</v>
      </c>
      <c r="I2261" s="48">
        <v>38961</v>
      </c>
      <c r="J2261" s="47" t="s">
        <v>638</v>
      </c>
      <c r="K2261" s="46">
        <v>0</v>
      </c>
      <c r="L2261" s="50">
        <v>0</v>
      </c>
      <c r="M2261" s="50">
        <v>0</v>
      </c>
      <c r="N2261" s="50">
        <v>0</v>
      </c>
      <c r="O2261" s="14">
        <v>0.14285714285714285</v>
      </c>
      <c r="P2261" s="55">
        <f t="shared" si="107"/>
        <v>0</v>
      </c>
      <c r="Q2261" s="15">
        <f t="shared" si="105"/>
        <v>0</v>
      </c>
      <c r="R2261" s="15">
        <f t="shared" si="106"/>
        <v>0</v>
      </c>
      <c r="X2261" s="7"/>
    </row>
    <row r="2262" spans="1:24" ht="13.8" x14ac:dyDescent="0.3">
      <c r="A2262" s="46">
        <v>651647134</v>
      </c>
      <c r="B2262" s="47" t="s">
        <v>30</v>
      </c>
      <c r="C2262" s="47" t="s">
        <v>36</v>
      </c>
      <c r="D2262" s="47" t="s">
        <v>518</v>
      </c>
      <c r="E2262" s="47" t="s">
        <v>480</v>
      </c>
      <c r="F2262" s="47" t="s">
        <v>479</v>
      </c>
      <c r="G2262" s="47" t="s">
        <v>478</v>
      </c>
      <c r="H2262" s="46">
        <v>651647134</v>
      </c>
      <c r="I2262" s="48">
        <v>38991</v>
      </c>
      <c r="J2262" s="47" t="s">
        <v>638</v>
      </c>
      <c r="K2262" s="46">
        <v>0</v>
      </c>
      <c r="L2262" s="50">
        <v>0</v>
      </c>
      <c r="M2262" s="50">
        <v>0</v>
      </c>
      <c r="N2262" s="50">
        <v>0</v>
      </c>
      <c r="O2262" s="14">
        <v>0.14285714285714285</v>
      </c>
      <c r="P2262" s="55">
        <f t="shared" si="107"/>
        <v>0</v>
      </c>
      <c r="Q2262" s="15">
        <f t="shared" si="105"/>
        <v>0</v>
      </c>
      <c r="R2262" s="15">
        <f t="shared" si="106"/>
        <v>0</v>
      </c>
      <c r="X2262" s="7"/>
    </row>
    <row r="2263" spans="1:24" ht="13.8" x14ac:dyDescent="0.3">
      <c r="A2263" s="46">
        <v>651648370</v>
      </c>
      <c r="B2263" s="47" t="s">
        <v>30</v>
      </c>
      <c r="C2263" s="47" t="s">
        <v>36</v>
      </c>
      <c r="D2263" s="47" t="s">
        <v>518</v>
      </c>
      <c r="E2263" s="47" t="s">
        <v>480</v>
      </c>
      <c r="F2263" s="47" t="s">
        <v>479</v>
      </c>
      <c r="G2263" s="47" t="s">
        <v>478</v>
      </c>
      <c r="H2263" s="46">
        <v>651648370</v>
      </c>
      <c r="I2263" s="48">
        <v>39052</v>
      </c>
      <c r="J2263" s="47" t="s">
        <v>638</v>
      </c>
      <c r="K2263" s="46">
        <v>0</v>
      </c>
      <c r="L2263" s="50">
        <v>0</v>
      </c>
      <c r="M2263" s="50">
        <v>0</v>
      </c>
      <c r="N2263" s="50">
        <v>0</v>
      </c>
      <c r="O2263" s="14">
        <v>0.14285714285714285</v>
      </c>
      <c r="P2263" s="55">
        <f t="shared" si="107"/>
        <v>0</v>
      </c>
      <c r="Q2263" s="15">
        <f t="shared" si="105"/>
        <v>0</v>
      </c>
      <c r="R2263" s="15">
        <f t="shared" si="106"/>
        <v>0</v>
      </c>
      <c r="X2263" s="7"/>
    </row>
    <row r="2264" spans="1:24" ht="13.8" x14ac:dyDescent="0.3">
      <c r="A2264" s="46">
        <v>651649070</v>
      </c>
      <c r="B2264" s="47" t="s">
        <v>30</v>
      </c>
      <c r="C2264" s="47" t="s">
        <v>36</v>
      </c>
      <c r="D2264" s="47" t="s">
        <v>518</v>
      </c>
      <c r="E2264" s="47" t="s">
        <v>480</v>
      </c>
      <c r="F2264" s="47" t="s">
        <v>479</v>
      </c>
      <c r="G2264" s="47" t="s">
        <v>478</v>
      </c>
      <c r="H2264" s="46">
        <v>651649070</v>
      </c>
      <c r="I2264" s="48">
        <v>39114</v>
      </c>
      <c r="J2264" s="47" t="s">
        <v>638</v>
      </c>
      <c r="K2264" s="46">
        <v>0</v>
      </c>
      <c r="L2264" s="50">
        <v>0</v>
      </c>
      <c r="M2264" s="50">
        <v>0</v>
      </c>
      <c r="N2264" s="50">
        <v>0</v>
      </c>
      <c r="O2264" s="14">
        <v>0.14285714285714285</v>
      </c>
      <c r="P2264" s="55">
        <f t="shared" si="107"/>
        <v>0</v>
      </c>
      <c r="Q2264" s="15">
        <f t="shared" si="105"/>
        <v>0</v>
      </c>
      <c r="R2264" s="15">
        <f t="shared" si="106"/>
        <v>0</v>
      </c>
      <c r="X2264" s="7"/>
    </row>
    <row r="2265" spans="1:24" ht="13.8" x14ac:dyDescent="0.3">
      <c r="A2265" s="46">
        <v>651649589</v>
      </c>
      <c r="B2265" s="47" t="s">
        <v>30</v>
      </c>
      <c r="C2265" s="47" t="s">
        <v>36</v>
      </c>
      <c r="D2265" s="47" t="s">
        <v>518</v>
      </c>
      <c r="E2265" s="47" t="s">
        <v>480</v>
      </c>
      <c r="F2265" s="47" t="s">
        <v>479</v>
      </c>
      <c r="G2265" s="47" t="s">
        <v>478</v>
      </c>
      <c r="H2265" s="46">
        <v>651649589</v>
      </c>
      <c r="I2265" s="48">
        <v>39142</v>
      </c>
      <c r="J2265" s="47" t="s">
        <v>638</v>
      </c>
      <c r="K2265" s="46">
        <v>0</v>
      </c>
      <c r="L2265" s="50">
        <v>0</v>
      </c>
      <c r="M2265" s="50">
        <v>0</v>
      </c>
      <c r="N2265" s="50">
        <v>0</v>
      </c>
      <c r="O2265" s="14">
        <v>0.14285714285714285</v>
      </c>
      <c r="P2265" s="55">
        <f t="shared" si="107"/>
        <v>0</v>
      </c>
      <c r="Q2265" s="15">
        <f t="shared" si="105"/>
        <v>0</v>
      </c>
      <c r="R2265" s="15">
        <f t="shared" si="106"/>
        <v>0</v>
      </c>
      <c r="X2265" s="7"/>
    </row>
    <row r="2266" spans="1:24" ht="13.8" x14ac:dyDescent="0.3">
      <c r="A2266" s="46">
        <v>651650035</v>
      </c>
      <c r="B2266" s="47" t="s">
        <v>30</v>
      </c>
      <c r="C2266" s="47" t="s">
        <v>36</v>
      </c>
      <c r="D2266" s="47" t="s">
        <v>518</v>
      </c>
      <c r="E2266" s="47" t="s">
        <v>480</v>
      </c>
      <c r="F2266" s="47" t="s">
        <v>479</v>
      </c>
      <c r="G2266" s="47" t="s">
        <v>478</v>
      </c>
      <c r="H2266" s="46">
        <v>651650035</v>
      </c>
      <c r="I2266" s="48">
        <v>39173</v>
      </c>
      <c r="J2266" s="47" t="s">
        <v>638</v>
      </c>
      <c r="K2266" s="46">
        <v>0</v>
      </c>
      <c r="L2266" s="50">
        <v>0</v>
      </c>
      <c r="M2266" s="50">
        <v>0</v>
      </c>
      <c r="N2266" s="50">
        <v>0</v>
      </c>
      <c r="O2266" s="14">
        <v>0.14285714285714285</v>
      </c>
      <c r="P2266" s="55">
        <f t="shared" si="107"/>
        <v>0</v>
      </c>
      <c r="Q2266" s="15">
        <f t="shared" ref="Q2266:Q2288" si="108">M2266+P2266</f>
        <v>0</v>
      </c>
      <c r="R2266" s="15">
        <f t="shared" ref="R2266:R2288" si="109">L2266-Q2266</f>
        <v>0</v>
      </c>
      <c r="X2266" s="7"/>
    </row>
    <row r="2267" spans="1:24" ht="13.8" x14ac:dyDescent="0.3">
      <c r="A2267" s="46">
        <v>651651297</v>
      </c>
      <c r="B2267" s="47" t="s">
        <v>30</v>
      </c>
      <c r="C2267" s="47" t="s">
        <v>36</v>
      </c>
      <c r="D2267" s="47" t="s">
        <v>518</v>
      </c>
      <c r="E2267" s="47" t="s">
        <v>480</v>
      </c>
      <c r="F2267" s="47" t="s">
        <v>479</v>
      </c>
      <c r="G2267" s="47" t="s">
        <v>478</v>
      </c>
      <c r="H2267" s="46">
        <v>651651297</v>
      </c>
      <c r="I2267" s="48">
        <v>39264</v>
      </c>
      <c r="J2267" s="47" t="s">
        <v>638</v>
      </c>
      <c r="K2267" s="46">
        <v>0</v>
      </c>
      <c r="L2267" s="50">
        <v>0</v>
      </c>
      <c r="M2267" s="50">
        <v>0</v>
      </c>
      <c r="N2267" s="50">
        <v>0</v>
      </c>
      <c r="O2267" s="14">
        <v>0.14285714285714285</v>
      </c>
      <c r="P2267" s="55">
        <f t="shared" si="107"/>
        <v>0</v>
      </c>
      <c r="Q2267" s="15">
        <f t="shared" si="108"/>
        <v>0</v>
      </c>
      <c r="R2267" s="15">
        <f t="shared" si="109"/>
        <v>0</v>
      </c>
      <c r="X2267" s="7"/>
    </row>
    <row r="2268" spans="1:24" ht="13.8" x14ac:dyDescent="0.3">
      <c r="A2268" s="46">
        <v>651652364</v>
      </c>
      <c r="B2268" s="47" t="s">
        <v>30</v>
      </c>
      <c r="C2268" s="47" t="s">
        <v>36</v>
      </c>
      <c r="D2268" s="47" t="s">
        <v>518</v>
      </c>
      <c r="E2268" s="47" t="s">
        <v>480</v>
      </c>
      <c r="F2268" s="47" t="s">
        <v>479</v>
      </c>
      <c r="G2268" s="47" t="s">
        <v>478</v>
      </c>
      <c r="H2268" s="46">
        <v>651652364</v>
      </c>
      <c r="I2268" s="48">
        <v>39326</v>
      </c>
      <c r="J2268" s="47" t="s">
        <v>638</v>
      </c>
      <c r="K2268" s="46">
        <v>0</v>
      </c>
      <c r="L2268" s="50">
        <v>0</v>
      </c>
      <c r="M2268" s="50">
        <v>0</v>
      </c>
      <c r="N2268" s="50">
        <v>0</v>
      </c>
      <c r="O2268" s="14">
        <v>0.14285714285714285</v>
      </c>
      <c r="P2268" s="55">
        <f t="shared" si="107"/>
        <v>0</v>
      </c>
      <c r="Q2268" s="15">
        <f t="shared" si="108"/>
        <v>0</v>
      </c>
      <c r="R2268" s="15">
        <f t="shared" si="109"/>
        <v>0</v>
      </c>
      <c r="X2268" s="7"/>
    </row>
    <row r="2269" spans="1:24" ht="13.8" x14ac:dyDescent="0.3">
      <c r="A2269" s="46">
        <v>651652973</v>
      </c>
      <c r="B2269" s="47" t="s">
        <v>30</v>
      </c>
      <c r="C2269" s="47" t="s">
        <v>36</v>
      </c>
      <c r="D2269" s="47" t="s">
        <v>518</v>
      </c>
      <c r="E2269" s="47" t="s">
        <v>480</v>
      </c>
      <c r="F2269" s="47" t="s">
        <v>479</v>
      </c>
      <c r="G2269" s="47" t="s">
        <v>478</v>
      </c>
      <c r="H2269" s="46">
        <v>651652973</v>
      </c>
      <c r="I2269" s="48">
        <v>39356</v>
      </c>
      <c r="J2269" s="47" t="s">
        <v>638</v>
      </c>
      <c r="K2269" s="46">
        <v>0</v>
      </c>
      <c r="L2269" s="50">
        <v>0</v>
      </c>
      <c r="M2269" s="50">
        <v>0</v>
      </c>
      <c r="N2269" s="50">
        <v>0</v>
      </c>
      <c r="O2269" s="14">
        <v>0.14285714285714285</v>
      </c>
      <c r="P2269" s="55">
        <f t="shared" si="107"/>
        <v>0</v>
      </c>
      <c r="Q2269" s="15">
        <f t="shared" si="108"/>
        <v>0</v>
      </c>
      <c r="R2269" s="15">
        <f t="shared" si="109"/>
        <v>0</v>
      </c>
      <c r="X2269" s="7"/>
    </row>
    <row r="2270" spans="1:24" ht="13.8" x14ac:dyDescent="0.3">
      <c r="A2270" s="46">
        <v>651654258</v>
      </c>
      <c r="B2270" s="47" t="s">
        <v>30</v>
      </c>
      <c r="C2270" s="47" t="s">
        <v>36</v>
      </c>
      <c r="D2270" s="47" t="s">
        <v>518</v>
      </c>
      <c r="E2270" s="47" t="s">
        <v>480</v>
      </c>
      <c r="F2270" s="47" t="s">
        <v>479</v>
      </c>
      <c r="G2270" s="47" t="s">
        <v>478</v>
      </c>
      <c r="H2270" s="46">
        <v>651654258</v>
      </c>
      <c r="I2270" s="48">
        <v>39417</v>
      </c>
      <c r="J2270" s="47" t="s">
        <v>638</v>
      </c>
      <c r="K2270" s="46">
        <v>0</v>
      </c>
      <c r="L2270" s="50">
        <v>0</v>
      </c>
      <c r="M2270" s="50">
        <v>0</v>
      </c>
      <c r="N2270" s="50">
        <v>0</v>
      </c>
      <c r="O2270" s="14">
        <v>0.14285714285714285</v>
      </c>
      <c r="P2270" s="55">
        <f t="shared" si="107"/>
        <v>0</v>
      </c>
      <c r="Q2270" s="15">
        <f t="shared" si="108"/>
        <v>0</v>
      </c>
      <c r="R2270" s="15">
        <f t="shared" si="109"/>
        <v>0</v>
      </c>
      <c r="X2270" s="7"/>
    </row>
    <row r="2271" spans="1:24" ht="13.8" x14ac:dyDescent="0.3">
      <c r="A2271" s="46">
        <v>651654606</v>
      </c>
      <c r="B2271" s="47" t="s">
        <v>30</v>
      </c>
      <c r="C2271" s="47" t="s">
        <v>36</v>
      </c>
      <c r="D2271" s="47" t="s">
        <v>518</v>
      </c>
      <c r="E2271" s="47" t="s">
        <v>480</v>
      </c>
      <c r="F2271" s="47" t="s">
        <v>479</v>
      </c>
      <c r="G2271" s="47" t="s">
        <v>478</v>
      </c>
      <c r="H2271" s="46">
        <v>651654606</v>
      </c>
      <c r="I2271" s="48">
        <v>39448</v>
      </c>
      <c r="J2271" s="47" t="s">
        <v>638</v>
      </c>
      <c r="K2271" s="46">
        <v>0</v>
      </c>
      <c r="L2271" s="50">
        <v>0</v>
      </c>
      <c r="M2271" s="50">
        <v>0</v>
      </c>
      <c r="N2271" s="50">
        <v>0</v>
      </c>
      <c r="O2271" s="14">
        <v>0.14285714285714285</v>
      </c>
      <c r="P2271" s="55">
        <f t="shared" si="107"/>
        <v>0</v>
      </c>
      <c r="Q2271" s="15">
        <f t="shared" si="108"/>
        <v>0</v>
      </c>
      <c r="R2271" s="15">
        <f t="shared" si="109"/>
        <v>0</v>
      </c>
      <c r="X2271" s="7"/>
    </row>
    <row r="2272" spans="1:24" ht="13.8" x14ac:dyDescent="0.3">
      <c r="A2272" s="46">
        <v>651655061</v>
      </c>
      <c r="B2272" s="47" t="s">
        <v>30</v>
      </c>
      <c r="C2272" s="47" t="s">
        <v>36</v>
      </c>
      <c r="D2272" s="47" t="s">
        <v>518</v>
      </c>
      <c r="E2272" s="47" t="s">
        <v>480</v>
      </c>
      <c r="F2272" s="47" t="s">
        <v>479</v>
      </c>
      <c r="G2272" s="47" t="s">
        <v>478</v>
      </c>
      <c r="H2272" s="46">
        <v>651655061</v>
      </c>
      <c r="I2272" s="48">
        <v>39479</v>
      </c>
      <c r="J2272" s="47" t="s">
        <v>638</v>
      </c>
      <c r="K2272" s="46">
        <v>0</v>
      </c>
      <c r="L2272" s="50">
        <v>0</v>
      </c>
      <c r="M2272" s="50">
        <v>0</v>
      </c>
      <c r="N2272" s="50">
        <v>0</v>
      </c>
      <c r="O2272" s="14">
        <v>0.14285714285714285</v>
      </c>
      <c r="P2272" s="55">
        <f t="shared" si="107"/>
        <v>0</v>
      </c>
      <c r="Q2272" s="15">
        <f t="shared" si="108"/>
        <v>0</v>
      </c>
      <c r="R2272" s="15">
        <f t="shared" si="109"/>
        <v>0</v>
      </c>
      <c r="X2272" s="7"/>
    </row>
    <row r="2273" spans="1:24" ht="13.8" x14ac:dyDescent="0.3">
      <c r="A2273" s="46">
        <v>651655467</v>
      </c>
      <c r="B2273" s="47" t="s">
        <v>30</v>
      </c>
      <c r="C2273" s="47" t="s">
        <v>36</v>
      </c>
      <c r="D2273" s="47" t="s">
        <v>518</v>
      </c>
      <c r="E2273" s="47" t="s">
        <v>480</v>
      </c>
      <c r="F2273" s="47" t="s">
        <v>479</v>
      </c>
      <c r="G2273" s="47" t="s">
        <v>478</v>
      </c>
      <c r="H2273" s="46">
        <v>651655467</v>
      </c>
      <c r="I2273" s="48">
        <v>39508</v>
      </c>
      <c r="J2273" s="47" t="s">
        <v>638</v>
      </c>
      <c r="K2273" s="46">
        <v>0</v>
      </c>
      <c r="L2273" s="50">
        <v>0</v>
      </c>
      <c r="M2273" s="50">
        <v>0</v>
      </c>
      <c r="N2273" s="50">
        <v>0</v>
      </c>
      <c r="O2273" s="14">
        <v>0.14285714285714285</v>
      </c>
      <c r="P2273" s="55">
        <f t="shared" si="107"/>
        <v>0</v>
      </c>
      <c r="Q2273" s="15">
        <f t="shared" si="108"/>
        <v>0</v>
      </c>
      <c r="R2273" s="15">
        <f t="shared" si="109"/>
        <v>0</v>
      </c>
      <c r="X2273" s="7"/>
    </row>
    <row r="2274" spans="1:24" ht="13.8" x14ac:dyDescent="0.3">
      <c r="A2274" s="46">
        <v>651656529</v>
      </c>
      <c r="B2274" s="47" t="s">
        <v>30</v>
      </c>
      <c r="C2274" s="47" t="s">
        <v>36</v>
      </c>
      <c r="D2274" s="47" t="s">
        <v>518</v>
      </c>
      <c r="E2274" s="47" t="s">
        <v>480</v>
      </c>
      <c r="F2274" s="47" t="s">
        <v>479</v>
      </c>
      <c r="G2274" s="47" t="s">
        <v>478</v>
      </c>
      <c r="H2274" s="46">
        <v>651656529</v>
      </c>
      <c r="I2274" s="48">
        <v>39569</v>
      </c>
      <c r="J2274" s="47" t="s">
        <v>638</v>
      </c>
      <c r="K2274" s="46">
        <v>0</v>
      </c>
      <c r="L2274" s="50">
        <v>0</v>
      </c>
      <c r="M2274" s="50">
        <v>0</v>
      </c>
      <c r="N2274" s="50">
        <v>0</v>
      </c>
      <c r="O2274" s="14">
        <v>0.14285714285714285</v>
      </c>
      <c r="P2274" s="55">
        <f t="shared" si="107"/>
        <v>0</v>
      </c>
      <c r="Q2274" s="15">
        <f t="shared" si="108"/>
        <v>0</v>
      </c>
      <c r="R2274" s="15">
        <f t="shared" si="109"/>
        <v>0</v>
      </c>
      <c r="X2274" s="7"/>
    </row>
    <row r="2275" spans="1:24" ht="13.8" x14ac:dyDescent="0.3">
      <c r="A2275" s="46">
        <v>651658559</v>
      </c>
      <c r="B2275" s="47" t="s">
        <v>30</v>
      </c>
      <c r="C2275" s="47" t="s">
        <v>36</v>
      </c>
      <c r="D2275" s="47" t="s">
        <v>518</v>
      </c>
      <c r="E2275" s="47" t="s">
        <v>480</v>
      </c>
      <c r="F2275" s="47" t="s">
        <v>479</v>
      </c>
      <c r="G2275" s="47" t="s">
        <v>478</v>
      </c>
      <c r="H2275" s="46">
        <v>651658559</v>
      </c>
      <c r="I2275" s="48">
        <v>39661</v>
      </c>
      <c r="J2275" s="47" t="s">
        <v>638</v>
      </c>
      <c r="K2275" s="46">
        <v>0</v>
      </c>
      <c r="L2275" s="50">
        <v>0</v>
      </c>
      <c r="M2275" s="50">
        <v>0</v>
      </c>
      <c r="N2275" s="50">
        <v>0</v>
      </c>
      <c r="O2275" s="14">
        <v>0.14285714285714285</v>
      </c>
      <c r="P2275" s="55">
        <f t="shared" si="107"/>
        <v>0</v>
      </c>
      <c r="Q2275" s="15">
        <f t="shared" si="108"/>
        <v>0</v>
      </c>
      <c r="R2275" s="15">
        <f t="shared" si="109"/>
        <v>0</v>
      </c>
      <c r="X2275" s="7"/>
    </row>
    <row r="2276" spans="1:24" ht="13.8" x14ac:dyDescent="0.3">
      <c r="A2276" s="46">
        <v>651659404</v>
      </c>
      <c r="B2276" s="47" t="s">
        <v>30</v>
      </c>
      <c r="C2276" s="47" t="s">
        <v>36</v>
      </c>
      <c r="D2276" s="47" t="s">
        <v>518</v>
      </c>
      <c r="E2276" s="47" t="s">
        <v>480</v>
      </c>
      <c r="F2276" s="47" t="s">
        <v>479</v>
      </c>
      <c r="G2276" s="47" t="s">
        <v>478</v>
      </c>
      <c r="H2276" s="46">
        <v>651659404</v>
      </c>
      <c r="I2276" s="48">
        <v>39692</v>
      </c>
      <c r="J2276" s="47" t="s">
        <v>638</v>
      </c>
      <c r="K2276" s="46">
        <v>0</v>
      </c>
      <c r="L2276" s="50">
        <v>5330</v>
      </c>
      <c r="M2276" s="50">
        <v>-360.7</v>
      </c>
      <c r="N2276" s="50">
        <v>5690.7</v>
      </c>
      <c r="O2276" s="14">
        <v>0.14285714285714285</v>
      </c>
      <c r="P2276" s="55">
        <f t="shared" si="107"/>
        <v>951.78571428571422</v>
      </c>
      <c r="Q2276" s="15">
        <f t="shared" si="108"/>
        <v>591.08571428571418</v>
      </c>
      <c r="R2276" s="15">
        <f t="shared" si="109"/>
        <v>4738.9142857142861</v>
      </c>
      <c r="X2276" s="7"/>
    </row>
    <row r="2277" spans="1:24" ht="13.8" x14ac:dyDescent="0.3">
      <c r="A2277" s="46">
        <v>651660098</v>
      </c>
      <c r="B2277" s="47" t="s">
        <v>30</v>
      </c>
      <c r="C2277" s="47" t="s">
        <v>36</v>
      </c>
      <c r="D2277" s="47" t="s">
        <v>518</v>
      </c>
      <c r="E2277" s="47" t="s">
        <v>480</v>
      </c>
      <c r="F2277" s="47" t="s">
        <v>479</v>
      </c>
      <c r="G2277" s="47" t="s">
        <v>478</v>
      </c>
      <c r="H2277" s="46">
        <v>651660098</v>
      </c>
      <c r="I2277" s="48">
        <v>39722</v>
      </c>
      <c r="J2277" s="47" t="s">
        <v>638</v>
      </c>
      <c r="K2277" s="46">
        <v>2</v>
      </c>
      <c r="L2277" s="50">
        <v>4540.83</v>
      </c>
      <c r="M2277" s="50">
        <v>-307.29000000000002</v>
      </c>
      <c r="N2277" s="50">
        <v>4848.12</v>
      </c>
      <c r="O2277" s="14">
        <v>0.14285714285714285</v>
      </c>
      <c r="P2277" s="55">
        <f t="shared" si="107"/>
        <v>810.86249999999995</v>
      </c>
      <c r="Q2277" s="15">
        <f t="shared" si="108"/>
        <v>503.57249999999993</v>
      </c>
      <c r="R2277" s="15">
        <f t="shared" si="109"/>
        <v>4037.2575000000002</v>
      </c>
      <c r="X2277" s="7"/>
    </row>
    <row r="2278" spans="1:24" ht="13.8" x14ac:dyDescent="0.3">
      <c r="A2278" s="46">
        <v>651660731</v>
      </c>
      <c r="B2278" s="47" t="s">
        <v>30</v>
      </c>
      <c r="C2278" s="47" t="s">
        <v>36</v>
      </c>
      <c r="D2278" s="47" t="s">
        <v>518</v>
      </c>
      <c r="E2278" s="47" t="s">
        <v>480</v>
      </c>
      <c r="F2278" s="47" t="s">
        <v>479</v>
      </c>
      <c r="G2278" s="47" t="s">
        <v>478</v>
      </c>
      <c r="H2278" s="46">
        <v>651660731</v>
      </c>
      <c r="I2278" s="48">
        <v>39753</v>
      </c>
      <c r="J2278" s="47" t="s">
        <v>638</v>
      </c>
      <c r="K2278" s="46">
        <v>6</v>
      </c>
      <c r="L2278" s="50">
        <v>9568.7900000000009</v>
      </c>
      <c r="M2278" s="50">
        <v>-647.54999999999995</v>
      </c>
      <c r="N2278" s="50">
        <v>10216.34</v>
      </c>
      <c r="O2278" s="14">
        <v>0.14285714285714285</v>
      </c>
      <c r="P2278" s="55">
        <f t="shared" si="107"/>
        <v>1708.7125000000001</v>
      </c>
      <c r="Q2278" s="15">
        <f t="shared" si="108"/>
        <v>1061.1625000000001</v>
      </c>
      <c r="R2278" s="15">
        <f t="shared" si="109"/>
        <v>8507.6275000000005</v>
      </c>
      <c r="X2278" s="7"/>
    </row>
    <row r="2279" spans="1:24" ht="13.8" x14ac:dyDescent="0.3">
      <c r="A2279" s="46">
        <v>651660742</v>
      </c>
      <c r="B2279" s="47" t="s">
        <v>30</v>
      </c>
      <c r="C2279" s="47" t="s">
        <v>36</v>
      </c>
      <c r="D2279" s="47" t="s">
        <v>518</v>
      </c>
      <c r="E2279" s="47" t="s">
        <v>480</v>
      </c>
      <c r="F2279" s="47" t="s">
        <v>479</v>
      </c>
      <c r="G2279" s="47" t="s">
        <v>478</v>
      </c>
      <c r="H2279" s="46">
        <v>651660742</v>
      </c>
      <c r="I2279" s="48">
        <v>39753</v>
      </c>
      <c r="J2279" s="47" t="s">
        <v>638</v>
      </c>
      <c r="K2279" s="46">
        <v>0</v>
      </c>
      <c r="L2279" s="50">
        <v>6540</v>
      </c>
      <c r="M2279" s="50">
        <v>-442.58</v>
      </c>
      <c r="N2279" s="50">
        <v>6982.58</v>
      </c>
      <c r="O2279" s="14">
        <v>0.14285714285714285</v>
      </c>
      <c r="P2279" s="55">
        <f t="shared" si="107"/>
        <v>1167.8571428571427</v>
      </c>
      <c r="Q2279" s="15">
        <f t="shared" si="108"/>
        <v>725.27714285714274</v>
      </c>
      <c r="R2279" s="15">
        <f t="shared" si="109"/>
        <v>5814.7228571428568</v>
      </c>
      <c r="X2279" s="7"/>
    </row>
    <row r="2280" spans="1:24" ht="13.8" x14ac:dyDescent="0.3">
      <c r="A2280" s="46">
        <v>651661467</v>
      </c>
      <c r="B2280" s="47" t="s">
        <v>30</v>
      </c>
      <c r="C2280" s="47" t="s">
        <v>36</v>
      </c>
      <c r="D2280" s="47" t="s">
        <v>518</v>
      </c>
      <c r="E2280" s="47" t="s">
        <v>480</v>
      </c>
      <c r="F2280" s="47" t="s">
        <v>479</v>
      </c>
      <c r="G2280" s="47" t="s">
        <v>478</v>
      </c>
      <c r="H2280" s="46">
        <v>651661467</v>
      </c>
      <c r="I2280" s="48">
        <v>39783</v>
      </c>
      <c r="J2280" s="47" t="s">
        <v>638</v>
      </c>
      <c r="K2280" s="46">
        <v>1</v>
      </c>
      <c r="L2280" s="50">
        <v>43540.56</v>
      </c>
      <c r="M2280" s="50">
        <v>-2946.51</v>
      </c>
      <c r="N2280" s="50">
        <v>46487.07</v>
      </c>
      <c r="O2280" s="14">
        <v>0.14285714285714285</v>
      </c>
      <c r="P2280" s="55">
        <f t="shared" si="107"/>
        <v>7775.0999999999985</v>
      </c>
      <c r="Q2280" s="15">
        <f t="shared" si="108"/>
        <v>4828.5899999999983</v>
      </c>
      <c r="R2280" s="15">
        <f t="shared" si="109"/>
        <v>38711.97</v>
      </c>
      <c r="X2280" s="7"/>
    </row>
    <row r="2281" spans="1:24" ht="13.8" x14ac:dyDescent="0.3">
      <c r="A2281" s="46">
        <v>651665925</v>
      </c>
      <c r="B2281" s="47" t="s">
        <v>30</v>
      </c>
      <c r="C2281" s="47" t="s">
        <v>36</v>
      </c>
      <c r="D2281" s="47" t="s">
        <v>518</v>
      </c>
      <c r="E2281" s="47" t="s">
        <v>480</v>
      </c>
      <c r="F2281" s="47" t="s">
        <v>479</v>
      </c>
      <c r="G2281" s="47" t="s">
        <v>478</v>
      </c>
      <c r="H2281" s="46">
        <v>651665925</v>
      </c>
      <c r="I2281" s="48">
        <v>40087</v>
      </c>
      <c r="J2281" s="47" t="s">
        <v>638</v>
      </c>
      <c r="K2281" s="46">
        <v>0</v>
      </c>
      <c r="L2281" s="50">
        <v>4887.1400000000003</v>
      </c>
      <c r="M2281" s="50">
        <v>-285.11</v>
      </c>
      <c r="N2281" s="50">
        <v>5172.25</v>
      </c>
      <c r="O2281" s="14">
        <v>0.14285714285714285</v>
      </c>
      <c r="P2281" s="55">
        <f t="shared" si="107"/>
        <v>872.70357142857142</v>
      </c>
      <c r="Q2281" s="15">
        <f t="shared" si="108"/>
        <v>587.59357142857141</v>
      </c>
      <c r="R2281" s="15">
        <f t="shared" si="109"/>
        <v>4299.5464285714288</v>
      </c>
      <c r="X2281" s="7"/>
    </row>
    <row r="2282" spans="1:24" ht="13.8" x14ac:dyDescent="0.3">
      <c r="A2282" s="46">
        <v>681379346</v>
      </c>
      <c r="B2282" s="47" t="s">
        <v>30</v>
      </c>
      <c r="C2282" s="47" t="s">
        <v>36</v>
      </c>
      <c r="D2282" s="47" t="s">
        <v>518</v>
      </c>
      <c r="E2282" s="47" t="s">
        <v>480</v>
      </c>
      <c r="F2282" s="47" t="s">
        <v>479</v>
      </c>
      <c r="G2282" s="47" t="s">
        <v>478</v>
      </c>
      <c r="H2282" s="46">
        <v>681379346</v>
      </c>
      <c r="I2282" s="48">
        <v>42036</v>
      </c>
      <c r="J2282" s="47" t="s">
        <v>638</v>
      </c>
      <c r="K2282" s="46">
        <v>1</v>
      </c>
      <c r="L2282" s="50">
        <v>1206.81</v>
      </c>
      <c r="M2282" s="50">
        <v>-4.22</v>
      </c>
      <c r="N2282" s="50">
        <v>1211.03</v>
      </c>
      <c r="O2282" s="14">
        <v>0.14285714285714285</v>
      </c>
      <c r="P2282" s="55">
        <f t="shared" si="107"/>
        <v>215.50178571428569</v>
      </c>
      <c r="Q2282" s="15">
        <f t="shared" si="108"/>
        <v>211.28178571428569</v>
      </c>
      <c r="R2282" s="15">
        <f t="shared" si="109"/>
        <v>995.52821428571428</v>
      </c>
      <c r="X2282" s="7"/>
    </row>
    <row r="2283" spans="1:24" ht="13.8" x14ac:dyDescent="0.3">
      <c r="A2283" s="46">
        <v>681379363</v>
      </c>
      <c r="B2283" s="47" t="s">
        <v>30</v>
      </c>
      <c r="C2283" s="47" t="s">
        <v>36</v>
      </c>
      <c r="D2283" s="47" t="s">
        <v>518</v>
      </c>
      <c r="E2283" s="47" t="s">
        <v>480</v>
      </c>
      <c r="F2283" s="47" t="s">
        <v>479</v>
      </c>
      <c r="G2283" s="47" t="s">
        <v>478</v>
      </c>
      <c r="H2283" s="46">
        <v>681379363</v>
      </c>
      <c r="I2283" s="48">
        <v>42005</v>
      </c>
      <c r="J2283" s="47" t="s">
        <v>638</v>
      </c>
      <c r="K2283" s="46">
        <v>0</v>
      </c>
      <c r="L2283" s="50">
        <v>69.92</v>
      </c>
      <c r="M2283" s="50">
        <v>-0.24</v>
      </c>
      <c r="N2283" s="50">
        <v>70.16</v>
      </c>
      <c r="O2283" s="14">
        <v>0.14285714285714285</v>
      </c>
      <c r="P2283" s="55">
        <f t="shared" si="107"/>
        <v>12.485714285714286</v>
      </c>
      <c r="Q2283" s="15">
        <f t="shared" si="108"/>
        <v>12.245714285714286</v>
      </c>
      <c r="R2283" s="15">
        <f t="shared" si="109"/>
        <v>57.674285714285716</v>
      </c>
      <c r="X2283" s="7"/>
    </row>
    <row r="2284" spans="1:24" ht="13.8" x14ac:dyDescent="0.3">
      <c r="A2284" s="46">
        <v>681379381</v>
      </c>
      <c r="B2284" s="47" t="s">
        <v>30</v>
      </c>
      <c r="C2284" s="47" t="s">
        <v>36</v>
      </c>
      <c r="D2284" s="47" t="s">
        <v>518</v>
      </c>
      <c r="E2284" s="47" t="s">
        <v>480</v>
      </c>
      <c r="F2284" s="47" t="s">
        <v>479</v>
      </c>
      <c r="G2284" s="47" t="s">
        <v>478</v>
      </c>
      <c r="H2284" s="46">
        <v>681379381</v>
      </c>
      <c r="I2284" s="48">
        <v>41974</v>
      </c>
      <c r="J2284" s="47" t="s">
        <v>638</v>
      </c>
      <c r="K2284" s="46">
        <v>8</v>
      </c>
      <c r="L2284" s="50">
        <v>49259.42</v>
      </c>
      <c r="M2284" s="50">
        <v>-574.75</v>
      </c>
      <c r="N2284" s="50">
        <v>49834.17</v>
      </c>
      <c r="O2284" s="14">
        <v>0.14285714285714285</v>
      </c>
      <c r="P2284" s="55">
        <f t="shared" si="107"/>
        <v>8796.3249999999989</v>
      </c>
      <c r="Q2284" s="15">
        <f t="shared" si="108"/>
        <v>8221.5749999999989</v>
      </c>
      <c r="R2284" s="15">
        <f t="shared" si="109"/>
        <v>41037.845000000001</v>
      </c>
      <c r="X2284" s="7"/>
    </row>
    <row r="2285" spans="1:24" ht="13.8" x14ac:dyDescent="0.3">
      <c r="A2285" s="46">
        <v>681379398</v>
      </c>
      <c r="B2285" s="47" t="s">
        <v>30</v>
      </c>
      <c r="C2285" s="47" t="s">
        <v>36</v>
      </c>
      <c r="D2285" s="47" t="s">
        <v>518</v>
      </c>
      <c r="E2285" s="47" t="s">
        <v>480</v>
      </c>
      <c r="F2285" s="47" t="s">
        <v>479</v>
      </c>
      <c r="G2285" s="47" t="s">
        <v>478</v>
      </c>
      <c r="H2285" s="46">
        <v>681379398</v>
      </c>
      <c r="I2285" s="48">
        <v>41913</v>
      </c>
      <c r="J2285" s="47" t="s">
        <v>638</v>
      </c>
      <c r="K2285" s="46">
        <v>1</v>
      </c>
      <c r="L2285" s="50">
        <v>1647.56</v>
      </c>
      <c r="M2285" s="50">
        <v>-19.22</v>
      </c>
      <c r="N2285" s="50">
        <v>1666.78</v>
      </c>
      <c r="O2285" s="14">
        <v>0.14285714285714285</v>
      </c>
      <c r="P2285" s="55">
        <f t="shared" si="107"/>
        <v>294.2071428571428</v>
      </c>
      <c r="Q2285" s="15">
        <f t="shared" si="108"/>
        <v>274.98714285714277</v>
      </c>
      <c r="R2285" s="15">
        <f t="shared" si="109"/>
        <v>1372.5728571428572</v>
      </c>
      <c r="X2285" s="7"/>
    </row>
    <row r="2286" spans="1:24" ht="13.8" x14ac:dyDescent="0.3">
      <c r="A2286" s="46">
        <v>681379415</v>
      </c>
      <c r="B2286" s="47" t="s">
        <v>30</v>
      </c>
      <c r="C2286" s="47" t="s">
        <v>36</v>
      </c>
      <c r="D2286" s="47" t="s">
        <v>518</v>
      </c>
      <c r="E2286" s="47" t="s">
        <v>480</v>
      </c>
      <c r="F2286" s="47" t="s">
        <v>479</v>
      </c>
      <c r="G2286" s="47" t="s">
        <v>478</v>
      </c>
      <c r="H2286" s="46">
        <v>681379415</v>
      </c>
      <c r="I2286" s="48">
        <v>41791</v>
      </c>
      <c r="J2286" s="47" t="s">
        <v>638</v>
      </c>
      <c r="K2286" s="46">
        <v>2</v>
      </c>
      <c r="L2286" s="50">
        <v>3295.12</v>
      </c>
      <c r="M2286" s="50">
        <v>-38.450000000000003</v>
      </c>
      <c r="N2286" s="50">
        <v>3333.57</v>
      </c>
      <c r="O2286" s="14">
        <v>0.14285714285714285</v>
      </c>
      <c r="P2286" s="55">
        <f t="shared" si="107"/>
        <v>588.4142857142856</v>
      </c>
      <c r="Q2286" s="15">
        <f t="shared" si="108"/>
        <v>549.96428571428555</v>
      </c>
      <c r="R2286" s="15">
        <f t="shared" si="109"/>
        <v>2745.1557142857146</v>
      </c>
      <c r="X2286" s="7"/>
    </row>
    <row r="2287" spans="1:24" ht="13.8" x14ac:dyDescent="0.3">
      <c r="A2287" s="46">
        <v>681379434</v>
      </c>
      <c r="B2287" s="47" t="s">
        <v>30</v>
      </c>
      <c r="C2287" s="47" t="s">
        <v>36</v>
      </c>
      <c r="D2287" s="47" t="s">
        <v>518</v>
      </c>
      <c r="E2287" s="47" t="s">
        <v>480</v>
      </c>
      <c r="F2287" s="47" t="s">
        <v>479</v>
      </c>
      <c r="G2287" s="47" t="s">
        <v>478</v>
      </c>
      <c r="H2287" s="46">
        <v>681379434</v>
      </c>
      <c r="I2287" s="48">
        <v>41640</v>
      </c>
      <c r="J2287" s="47" t="s">
        <v>638</v>
      </c>
      <c r="K2287" s="46">
        <v>0</v>
      </c>
      <c r="L2287" s="50">
        <v>1222.07</v>
      </c>
      <c r="M2287" s="50">
        <v>-14.26</v>
      </c>
      <c r="N2287" s="50">
        <v>1236.33</v>
      </c>
      <c r="O2287" s="14">
        <v>0.14285714285714285</v>
      </c>
      <c r="P2287" s="55">
        <f t="shared" si="107"/>
        <v>218.22678571428571</v>
      </c>
      <c r="Q2287" s="15">
        <f t="shared" si="108"/>
        <v>203.96678571428572</v>
      </c>
      <c r="R2287" s="15">
        <f t="shared" si="109"/>
        <v>1018.1032142857142</v>
      </c>
      <c r="X2287" s="7"/>
    </row>
    <row r="2288" spans="1:24" ht="13.8" x14ac:dyDescent="0.3">
      <c r="A2288" s="46">
        <v>681379451</v>
      </c>
      <c r="B2288" s="47" t="s">
        <v>30</v>
      </c>
      <c r="C2288" s="47" t="s">
        <v>36</v>
      </c>
      <c r="D2288" s="47" t="s">
        <v>518</v>
      </c>
      <c r="E2288" s="47" t="s">
        <v>480</v>
      </c>
      <c r="F2288" s="47" t="s">
        <v>479</v>
      </c>
      <c r="G2288" s="47" t="s">
        <v>478</v>
      </c>
      <c r="H2288" s="46">
        <v>681379451</v>
      </c>
      <c r="I2288" s="48">
        <v>41334</v>
      </c>
      <c r="J2288" s="47" t="s">
        <v>638</v>
      </c>
      <c r="K2288" s="46">
        <v>0</v>
      </c>
      <c r="L2288" s="50">
        <v>11084</v>
      </c>
      <c r="M2288" s="50">
        <v>-232.79</v>
      </c>
      <c r="N2288" s="50">
        <v>11316.79</v>
      </c>
      <c r="O2288" s="14">
        <v>0.14285714285714285</v>
      </c>
      <c r="P2288" s="55">
        <f t="shared" si="107"/>
        <v>1979.285714285714</v>
      </c>
      <c r="Q2288" s="15">
        <f t="shared" si="108"/>
        <v>1746.495714285714</v>
      </c>
      <c r="R2288" s="15">
        <f t="shared" si="109"/>
        <v>9337.5042857142853</v>
      </c>
      <c r="X2288" s="7"/>
    </row>
    <row r="2289" spans="1:24" s="22" customFormat="1" ht="13.8" x14ac:dyDescent="0.3">
      <c r="A2289" s="46">
        <v>684391415</v>
      </c>
      <c r="B2289" s="47" t="s">
        <v>30</v>
      </c>
      <c r="C2289" s="47" t="s">
        <v>36</v>
      </c>
      <c r="D2289" s="47" t="s">
        <v>518</v>
      </c>
      <c r="E2289" s="47" t="s">
        <v>480</v>
      </c>
      <c r="F2289" s="47" t="s">
        <v>479</v>
      </c>
      <c r="G2289" s="47" t="s">
        <v>478</v>
      </c>
      <c r="H2289" s="46">
        <v>684391415</v>
      </c>
      <c r="I2289" s="48">
        <v>42125</v>
      </c>
      <c r="J2289" s="47" t="s">
        <v>638</v>
      </c>
      <c r="K2289" s="46">
        <v>1</v>
      </c>
      <c r="L2289" s="50">
        <v>7642.6</v>
      </c>
      <c r="M2289" s="50">
        <v>-26.75</v>
      </c>
      <c r="N2289" s="50">
        <v>7669.35</v>
      </c>
      <c r="O2289" s="14">
        <v>0.14285714285714285</v>
      </c>
      <c r="P2289" s="55">
        <f t="shared" si="107"/>
        <v>1364.75</v>
      </c>
      <c r="Q2289" s="55">
        <f t="shared" ref="Q2289:Q2296" si="110">M2289+P2289</f>
        <v>1338</v>
      </c>
      <c r="R2289" s="55">
        <f t="shared" ref="R2289:R2296" si="111">L2289-Q2289</f>
        <v>6304.6</v>
      </c>
      <c r="T2289" s="6"/>
      <c r="U2289" s="6"/>
      <c r="V2289" s="6"/>
      <c r="X2289" s="7"/>
    </row>
    <row r="2290" spans="1:24" s="22" customFormat="1" ht="13.8" x14ac:dyDescent="0.3">
      <c r="A2290" s="46">
        <v>651626179</v>
      </c>
      <c r="B2290" s="47" t="s">
        <v>30</v>
      </c>
      <c r="C2290" s="47" t="s">
        <v>36</v>
      </c>
      <c r="D2290" s="47" t="s">
        <v>599</v>
      </c>
      <c r="E2290" s="47" t="s">
        <v>484</v>
      </c>
      <c r="F2290" s="47" t="s">
        <v>479</v>
      </c>
      <c r="G2290" s="47" t="s">
        <v>478</v>
      </c>
      <c r="H2290" s="46">
        <v>651626179</v>
      </c>
      <c r="I2290" s="48">
        <v>41244</v>
      </c>
      <c r="J2290" s="47" t="s">
        <v>638</v>
      </c>
      <c r="K2290" s="46">
        <v>0</v>
      </c>
      <c r="L2290" s="50">
        <v>2723.07</v>
      </c>
      <c r="M2290" s="50">
        <v>-82.61</v>
      </c>
      <c r="N2290" s="50">
        <v>2805.68</v>
      </c>
      <c r="O2290" s="14">
        <v>0.14285714285714285</v>
      </c>
      <c r="P2290" s="55">
        <f t="shared" si="107"/>
        <v>486.26249999999993</v>
      </c>
      <c r="Q2290" s="55">
        <f t="shared" si="110"/>
        <v>403.65249999999992</v>
      </c>
      <c r="R2290" s="55">
        <f t="shared" si="111"/>
        <v>2319.4175000000005</v>
      </c>
      <c r="T2290" s="6"/>
      <c r="U2290" s="6"/>
      <c r="V2290" s="6"/>
      <c r="X2290" s="7"/>
    </row>
    <row r="2291" spans="1:24" s="22" customFormat="1" ht="13.8" x14ac:dyDescent="0.3">
      <c r="A2291" s="46">
        <v>674831295</v>
      </c>
      <c r="B2291" s="47" t="s">
        <v>30</v>
      </c>
      <c r="C2291" s="47" t="s">
        <v>36</v>
      </c>
      <c r="D2291" s="47" t="s">
        <v>599</v>
      </c>
      <c r="E2291" s="47" t="s">
        <v>484</v>
      </c>
      <c r="F2291" s="47" t="s">
        <v>479</v>
      </c>
      <c r="G2291" s="47" t="s">
        <v>478</v>
      </c>
      <c r="H2291" s="46">
        <v>674831295</v>
      </c>
      <c r="I2291" s="48">
        <v>41365</v>
      </c>
      <c r="J2291" s="47" t="s">
        <v>638</v>
      </c>
      <c r="K2291" s="46">
        <v>0</v>
      </c>
      <c r="L2291" s="50">
        <v>103246.49</v>
      </c>
      <c r="M2291" s="50">
        <v>-2168.38</v>
      </c>
      <c r="N2291" s="50">
        <v>105414.87</v>
      </c>
      <c r="O2291" s="14">
        <v>0.14285714285714285</v>
      </c>
      <c r="P2291" s="55">
        <f t="shared" si="107"/>
        <v>18436.873214285712</v>
      </c>
      <c r="Q2291" s="55">
        <f t="shared" si="110"/>
        <v>16268.493214285711</v>
      </c>
      <c r="R2291" s="55">
        <f t="shared" si="111"/>
        <v>86977.996785714291</v>
      </c>
      <c r="T2291" s="6"/>
      <c r="U2291" s="6"/>
      <c r="V2291" s="6"/>
      <c r="X2291" s="7"/>
    </row>
    <row r="2292" spans="1:24" s="22" customFormat="1" ht="13.8" x14ac:dyDescent="0.3">
      <c r="A2292" s="46">
        <v>674831312</v>
      </c>
      <c r="B2292" s="47" t="s">
        <v>30</v>
      </c>
      <c r="C2292" s="47" t="s">
        <v>36</v>
      </c>
      <c r="D2292" s="47" t="s">
        <v>599</v>
      </c>
      <c r="E2292" s="47" t="s">
        <v>484</v>
      </c>
      <c r="F2292" s="47" t="s">
        <v>479</v>
      </c>
      <c r="G2292" s="47" t="s">
        <v>478</v>
      </c>
      <c r="H2292" s="46">
        <v>674831312</v>
      </c>
      <c r="I2292" s="48">
        <v>40695</v>
      </c>
      <c r="J2292" s="47" t="s">
        <v>638</v>
      </c>
      <c r="K2292" s="46">
        <v>0</v>
      </c>
      <c r="L2292" s="50">
        <v>13244</v>
      </c>
      <c r="M2292" s="50">
        <v>-525.39</v>
      </c>
      <c r="N2292" s="50">
        <v>13769.39</v>
      </c>
      <c r="O2292" s="14">
        <v>0.14285714285714285</v>
      </c>
      <c r="P2292" s="55">
        <f t="shared" si="107"/>
        <v>2365</v>
      </c>
      <c r="Q2292" s="55">
        <f t="shared" si="110"/>
        <v>1839.6100000000001</v>
      </c>
      <c r="R2292" s="55">
        <f t="shared" si="111"/>
        <v>11404.39</v>
      </c>
      <c r="T2292" s="6"/>
      <c r="U2292" s="6"/>
      <c r="V2292" s="6"/>
      <c r="X2292" s="7"/>
    </row>
    <row r="2293" spans="1:24" s="22" customFormat="1" ht="13.8" x14ac:dyDescent="0.3">
      <c r="A2293" s="46">
        <v>674831329</v>
      </c>
      <c r="B2293" s="47" t="s">
        <v>30</v>
      </c>
      <c r="C2293" s="47" t="s">
        <v>36</v>
      </c>
      <c r="D2293" s="47" t="s">
        <v>599</v>
      </c>
      <c r="E2293" s="47" t="s">
        <v>484</v>
      </c>
      <c r="F2293" s="47" t="s">
        <v>479</v>
      </c>
      <c r="G2293" s="47" t="s">
        <v>478</v>
      </c>
      <c r="H2293" s="46">
        <v>674831329</v>
      </c>
      <c r="I2293" s="48">
        <v>40878</v>
      </c>
      <c r="J2293" s="47" t="s">
        <v>638</v>
      </c>
      <c r="K2293" s="46">
        <v>0</v>
      </c>
      <c r="L2293" s="50">
        <v>9942</v>
      </c>
      <c r="M2293" s="50">
        <v>-394.4</v>
      </c>
      <c r="N2293" s="50">
        <v>10336.4</v>
      </c>
      <c r="O2293" s="14">
        <v>0.14285714285714285</v>
      </c>
      <c r="P2293" s="55">
        <f t="shared" si="107"/>
        <v>1775.3571428571427</v>
      </c>
      <c r="Q2293" s="55">
        <f t="shared" si="110"/>
        <v>1380.9571428571426</v>
      </c>
      <c r="R2293" s="55">
        <f t="shared" si="111"/>
        <v>8561.0428571428565</v>
      </c>
      <c r="T2293" s="6"/>
      <c r="U2293" s="6"/>
      <c r="V2293" s="6"/>
      <c r="X2293" s="7"/>
    </row>
    <row r="2294" spans="1:24" s="22" customFormat="1" ht="13.8" x14ac:dyDescent="0.3">
      <c r="A2294" s="46">
        <v>674831346</v>
      </c>
      <c r="B2294" s="47" t="s">
        <v>30</v>
      </c>
      <c r="C2294" s="47" t="s">
        <v>36</v>
      </c>
      <c r="D2294" s="47" t="s">
        <v>599</v>
      </c>
      <c r="E2294" s="47" t="s">
        <v>484</v>
      </c>
      <c r="F2294" s="47" t="s">
        <v>479</v>
      </c>
      <c r="G2294" s="47" t="s">
        <v>478</v>
      </c>
      <c r="H2294" s="46">
        <v>674831346</v>
      </c>
      <c r="I2294" s="48">
        <v>40179</v>
      </c>
      <c r="J2294" s="47" t="s">
        <v>638</v>
      </c>
      <c r="K2294" s="46">
        <v>0</v>
      </c>
      <c r="L2294" s="50">
        <v>1032.0999999999999</v>
      </c>
      <c r="M2294" s="50">
        <v>-50.58</v>
      </c>
      <c r="N2294" s="50">
        <v>1082.68</v>
      </c>
      <c r="O2294" s="14">
        <v>0.14285714285714285</v>
      </c>
      <c r="P2294" s="55">
        <f t="shared" si="107"/>
        <v>184.30357142857139</v>
      </c>
      <c r="Q2294" s="55">
        <f t="shared" si="110"/>
        <v>133.7235714285714</v>
      </c>
      <c r="R2294" s="55">
        <f t="shared" si="111"/>
        <v>898.37642857142851</v>
      </c>
      <c r="T2294" s="6"/>
      <c r="U2294" s="6"/>
      <c r="V2294" s="6"/>
      <c r="X2294" s="7"/>
    </row>
    <row r="2295" spans="1:24" s="22" customFormat="1" ht="13.8" x14ac:dyDescent="0.3">
      <c r="A2295" s="46">
        <v>674831363</v>
      </c>
      <c r="B2295" s="47" t="s">
        <v>30</v>
      </c>
      <c r="C2295" s="47" t="s">
        <v>36</v>
      </c>
      <c r="D2295" s="47" t="s">
        <v>599</v>
      </c>
      <c r="E2295" s="47" t="s">
        <v>484</v>
      </c>
      <c r="F2295" s="47" t="s">
        <v>479</v>
      </c>
      <c r="G2295" s="47" t="s">
        <v>478</v>
      </c>
      <c r="H2295" s="46">
        <v>674831363</v>
      </c>
      <c r="I2295" s="48">
        <v>40148</v>
      </c>
      <c r="J2295" s="47" t="s">
        <v>638</v>
      </c>
      <c r="K2295" s="46">
        <v>0</v>
      </c>
      <c r="L2295" s="50">
        <v>6419.58</v>
      </c>
      <c r="M2295" s="50">
        <v>-374.51</v>
      </c>
      <c r="N2295" s="50">
        <v>6794.09</v>
      </c>
      <c r="O2295" s="14">
        <v>0.14285714285714285</v>
      </c>
      <c r="P2295" s="55">
        <f t="shared" si="107"/>
        <v>1146.3535714285713</v>
      </c>
      <c r="Q2295" s="55">
        <f t="shared" si="110"/>
        <v>771.84357142857129</v>
      </c>
      <c r="R2295" s="55">
        <f t="shared" si="111"/>
        <v>5647.7364285714284</v>
      </c>
      <c r="T2295" s="6"/>
      <c r="U2295" s="6"/>
      <c r="V2295" s="6"/>
      <c r="X2295" s="7"/>
    </row>
    <row r="2296" spans="1:24" s="22" customFormat="1" ht="13.8" x14ac:dyDescent="0.3">
      <c r="A2296" s="46">
        <v>674831380</v>
      </c>
      <c r="B2296" s="47" t="s">
        <v>30</v>
      </c>
      <c r="C2296" s="47" t="s">
        <v>36</v>
      </c>
      <c r="D2296" s="47" t="s">
        <v>599</v>
      </c>
      <c r="E2296" s="47" t="s">
        <v>484</v>
      </c>
      <c r="F2296" s="47" t="s">
        <v>479</v>
      </c>
      <c r="G2296" s="47" t="s">
        <v>478</v>
      </c>
      <c r="H2296" s="46">
        <v>674831380</v>
      </c>
      <c r="I2296" s="48">
        <v>40118</v>
      </c>
      <c r="J2296" s="47" t="s">
        <v>638</v>
      </c>
      <c r="K2296" s="46">
        <v>0</v>
      </c>
      <c r="L2296" s="50">
        <v>8195.75</v>
      </c>
      <c r="M2296" s="50">
        <v>-478.13</v>
      </c>
      <c r="N2296" s="50">
        <v>8673.8799999999992</v>
      </c>
      <c r="O2296" s="14">
        <v>0.14285714285714285</v>
      </c>
      <c r="P2296" s="55">
        <f t="shared" si="107"/>
        <v>1463.5267857142858</v>
      </c>
      <c r="Q2296" s="55">
        <f t="shared" si="110"/>
        <v>985.39678571428578</v>
      </c>
      <c r="R2296" s="55">
        <f t="shared" si="111"/>
        <v>7210.3532142857139</v>
      </c>
      <c r="T2296" s="6"/>
      <c r="U2296" s="6"/>
      <c r="V2296" s="6"/>
      <c r="X2296" s="7"/>
    </row>
    <row r="2297" spans="1:24" x14ac:dyDescent="0.25">
      <c r="B2297" s="11"/>
      <c r="C2297" s="11"/>
      <c r="D2297" s="11"/>
      <c r="E2297" s="11"/>
      <c r="F2297" s="11"/>
      <c r="G2297" s="11"/>
      <c r="H2297" s="11"/>
      <c r="I2297" s="12"/>
      <c r="J2297" s="11"/>
      <c r="K2297" s="11"/>
      <c r="L2297" s="13"/>
      <c r="M2297" s="13"/>
      <c r="N2297" s="13"/>
      <c r="O2297" s="11"/>
      <c r="P2297" s="13"/>
      <c r="Q2297" s="13"/>
      <c r="R2297" s="13"/>
    </row>
    <row r="2298" spans="1:24" ht="13.8" thickBot="1" x14ac:dyDescent="0.3">
      <c r="B2298" s="11"/>
      <c r="C2298" s="11"/>
      <c r="D2298" s="11"/>
      <c r="E2298" s="11"/>
      <c r="F2298" s="11"/>
      <c r="G2298" s="11"/>
      <c r="H2298" s="11"/>
      <c r="I2298" s="11"/>
      <c r="J2298" s="11"/>
      <c r="K2298" s="17">
        <f>SUM(K4:K2288)</f>
        <v>51906</v>
      </c>
      <c r="L2298" s="17">
        <f>SUM(L4:L2297)</f>
        <v>225422311.81999996</v>
      </c>
      <c r="M2298" s="17">
        <f t="shared" ref="M2298:N2298" si="112">SUM(M4:M2297)</f>
        <v>175616111.43000001</v>
      </c>
      <c r="N2298" s="17">
        <f t="shared" si="112"/>
        <v>49806200.390000015</v>
      </c>
      <c r="O2298" s="11"/>
      <c r="P2298" s="17">
        <f t="shared" ref="P2298" si="113">SUM(P4:P2297)</f>
        <v>7690159.1020593494</v>
      </c>
      <c r="Q2298" s="17">
        <f t="shared" ref="Q2298" si="114">SUM(Q4:Q2297)</f>
        <v>183306270.53205925</v>
      </c>
      <c r="R2298" s="17">
        <f t="shared" ref="R2298" si="115">SUM(R4:R2297)</f>
        <v>42116041.287940681</v>
      </c>
      <c r="T2298" s="7"/>
      <c r="X2298" s="7"/>
    </row>
    <row r="2299" spans="1:24" ht="14.4" thickTop="1" x14ac:dyDescent="0.3">
      <c r="B2299" s="16"/>
      <c r="C2299" s="16"/>
      <c r="D2299" s="16"/>
      <c r="E2299" s="16"/>
      <c r="F2299" s="16"/>
      <c r="G2299" s="11"/>
      <c r="H2299" s="11"/>
      <c r="I2299" s="11"/>
      <c r="J2299" s="11"/>
      <c r="K2299" s="16"/>
      <c r="L2299" s="16"/>
      <c r="M2299" s="16"/>
      <c r="N2299" s="16"/>
      <c r="O2299" s="16"/>
      <c r="P2299" s="16"/>
      <c r="Q2299" s="16"/>
      <c r="R2299" s="16"/>
    </row>
    <row r="2300" spans="1:24" ht="13.8" x14ac:dyDescent="0.3">
      <c r="B2300" s="16"/>
      <c r="C2300" s="16"/>
      <c r="D2300" s="16"/>
      <c r="E2300" s="16"/>
      <c r="F2300" s="16"/>
      <c r="G2300" s="11"/>
      <c r="H2300" s="11"/>
      <c r="I2300" s="11"/>
      <c r="J2300" s="11"/>
      <c r="K2300" s="16"/>
      <c r="L2300" s="55"/>
      <c r="M2300" s="55"/>
      <c r="N2300" s="55"/>
      <c r="O2300" s="16"/>
      <c r="P2300" s="16"/>
      <c r="Q2300" s="16"/>
      <c r="R2300" s="16"/>
    </row>
    <row r="2301" spans="1:24" ht="13.8" x14ac:dyDescent="0.3">
      <c r="B2301" s="16"/>
      <c r="C2301" s="16"/>
      <c r="D2301" s="16"/>
      <c r="E2301" s="16"/>
      <c r="F2301" s="16"/>
      <c r="G2301" s="11"/>
      <c r="H2301" s="11"/>
      <c r="I2301" s="11"/>
      <c r="J2301" s="11"/>
      <c r="K2301" s="16"/>
      <c r="L2301" s="15"/>
      <c r="M2301" s="55"/>
      <c r="N2301" s="55"/>
      <c r="O2301" s="16"/>
      <c r="P2301" s="16"/>
      <c r="Q2301" s="16"/>
      <c r="R2301" s="55"/>
    </row>
    <row r="2302" spans="1:24" x14ac:dyDescent="0.25">
      <c r="L2302" s="51"/>
      <c r="M2302" s="51"/>
      <c r="N2302" s="51"/>
      <c r="R2302" s="51"/>
    </row>
    <row r="2303" spans="1:24" x14ac:dyDescent="0.25">
      <c r="L2303" s="51"/>
      <c r="M2303" s="51"/>
      <c r="N2303" s="51"/>
      <c r="R2303" s="51"/>
    </row>
    <row r="2304" spans="1:24" x14ac:dyDescent="0.25">
      <c r="L2304" s="51"/>
      <c r="M2304" s="51"/>
      <c r="N2304" s="51"/>
    </row>
    <row r="2312" spans="11:14" x14ac:dyDescent="0.25">
      <c r="K2312" s="45"/>
      <c r="L2312" s="50"/>
      <c r="M2312" s="50"/>
      <c r="N2312" s="50"/>
    </row>
    <row r="2313" spans="11:14" x14ac:dyDescent="0.25">
      <c r="K2313" s="45"/>
      <c r="L2313" s="50"/>
      <c r="M2313" s="50"/>
      <c r="N2313" s="50"/>
    </row>
    <row r="2314" spans="11:14" x14ac:dyDescent="0.25">
      <c r="K2314" s="45"/>
      <c r="L2314" s="50"/>
      <c r="M2314" s="50"/>
      <c r="N2314" s="50"/>
    </row>
    <row r="2315" spans="11:14" x14ac:dyDescent="0.25">
      <c r="K2315" s="45"/>
      <c r="L2315" s="50"/>
      <c r="M2315" s="50"/>
      <c r="N2315" s="50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85"/>
  <sheetViews>
    <sheetView zoomScale="80" zoomScaleNormal="80" workbookViewId="0">
      <pane xSplit="2" ySplit="3" topLeftCell="C4" activePane="bottomRight" state="frozen"/>
      <selection sqref="A1:A2"/>
      <selection pane="topRight" sqref="A1:A2"/>
      <selection pane="bottomLeft" sqref="A1:A2"/>
      <selection pane="bottomRight" activeCell="C4" sqref="C4"/>
    </sheetView>
  </sheetViews>
  <sheetFormatPr defaultRowHeight="13.2" x14ac:dyDescent="0.25"/>
  <cols>
    <col min="1" max="1" width="12.109375" customWidth="1"/>
    <col min="2" max="2" width="16" bestFit="1" customWidth="1"/>
    <col min="3" max="3" width="65.6640625" bestFit="1" customWidth="1"/>
    <col min="4" max="4" width="33.44140625" bestFit="1" customWidth="1"/>
    <col min="5" max="5" width="10" bestFit="1" customWidth="1"/>
    <col min="6" max="6" width="9" bestFit="1" customWidth="1"/>
    <col min="7" max="7" width="8.88671875" bestFit="1" customWidth="1"/>
    <col min="8" max="8" width="30.5546875" bestFit="1" customWidth="1"/>
    <col min="9" max="9" width="32.5546875" bestFit="1" customWidth="1"/>
    <col min="10" max="10" width="41" bestFit="1" customWidth="1"/>
    <col min="11" max="11" width="34.33203125" bestFit="1" customWidth="1"/>
    <col min="12" max="12" width="8.109375" bestFit="1" customWidth="1"/>
    <col min="13" max="13" width="8.5546875" bestFit="1" customWidth="1"/>
    <col min="14" max="14" width="15" bestFit="1" customWidth="1"/>
    <col min="15" max="15" width="17.6640625" bestFit="1" customWidth="1"/>
    <col min="16" max="16" width="15.109375" bestFit="1" customWidth="1"/>
    <col min="17" max="17" width="25.5546875" bestFit="1" customWidth="1"/>
    <col min="19" max="19" width="11.33203125" customWidth="1"/>
    <col min="20" max="20" width="10.109375" customWidth="1"/>
    <col min="21" max="21" width="15.5546875" bestFit="1" customWidth="1"/>
    <col min="22" max="22" width="14.5546875" bestFit="1" customWidth="1"/>
    <col min="23" max="23" width="15" bestFit="1" customWidth="1"/>
    <col min="24" max="25" width="15" style="22" customWidth="1"/>
    <col min="26" max="26" width="15" bestFit="1" customWidth="1"/>
    <col min="27" max="27" width="11.88671875" bestFit="1" customWidth="1"/>
    <col min="28" max="28" width="10.109375" bestFit="1" customWidth="1"/>
    <col min="29" max="29" width="14" bestFit="1" customWidth="1"/>
    <col min="30" max="30" width="13.5546875" bestFit="1" customWidth="1"/>
    <col min="31" max="31" width="15.44140625" bestFit="1" customWidth="1"/>
    <col min="32" max="32" width="12.44140625" bestFit="1" customWidth="1"/>
    <col min="33" max="33" width="14.5546875" bestFit="1" customWidth="1"/>
  </cols>
  <sheetData>
    <row r="1" spans="1:33" s="60" customFormat="1" x14ac:dyDescent="0.25">
      <c r="A1" s="66" t="s">
        <v>649</v>
      </c>
    </row>
    <row r="2" spans="1:33" x14ac:dyDescent="0.25">
      <c r="A2" s="66" t="s">
        <v>645</v>
      </c>
      <c r="L2" s="20">
        <v>42248</v>
      </c>
      <c r="AB2" s="20"/>
    </row>
    <row r="3" spans="1:33" ht="66.599999999999994" x14ac:dyDescent="0.3">
      <c r="A3" s="10" t="s">
        <v>505</v>
      </c>
      <c r="B3" s="35" t="s">
        <v>499</v>
      </c>
      <c r="C3" s="9" t="s">
        <v>500</v>
      </c>
      <c r="D3" s="10" t="s">
        <v>504</v>
      </c>
      <c r="E3" s="4" t="s">
        <v>4</v>
      </c>
      <c r="F3" s="10" t="s">
        <v>506</v>
      </c>
      <c r="G3" s="2" t="s">
        <v>6</v>
      </c>
      <c r="H3" s="3" t="s">
        <v>7</v>
      </c>
      <c r="I3" s="3" t="s">
        <v>8</v>
      </c>
      <c r="J3" s="3" t="s">
        <v>9</v>
      </c>
      <c r="K3" s="3" t="s">
        <v>10</v>
      </c>
      <c r="L3" s="4" t="s">
        <v>11</v>
      </c>
      <c r="M3" s="5" t="s">
        <v>12</v>
      </c>
      <c r="N3" s="5" t="s">
        <v>13</v>
      </c>
      <c r="O3" s="5" t="s">
        <v>14</v>
      </c>
      <c r="P3" s="5" t="s">
        <v>15</v>
      </c>
      <c r="Q3" s="5" t="s">
        <v>603</v>
      </c>
      <c r="R3" s="35" t="s">
        <v>512</v>
      </c>
      <c r="S3" s="35" t="s">
        <v>601</v>
      </c>
      <c r="T3" s="35" t="s">
        <v>602</v>
      </c>
      <c r="U3" s="35" t="s">
        <v>606</v>
      </c>
      <c r="V3" s="35" t="s">
        <v>607</v>
      </c>
      <c r="W3" s="35" t="s">
        <v>609</v>
      </c>
      <c r="X3" s="8" t="s">
        <v>613</v>
      </c>
      <c r="Y3" s="8" t="s">
        <v>607</v>
      </c>
      <c r="Z3" s="8" t="s">
        <v>608</v>
      </c>
      <c r="AA3" s="8" t="s">
        <v>623</v>
      </c>
    </row>
    <row r="4" spans="1:33" ht="13.8" x14ac:dyDescent="0.3">
      <c r="A4" s="11">
        <v>637551810</v>
      </c>
      <c r="B4" s="11" t="s">
        <v>24</v>
      </c>
      <c r="C4" s="11" t="s">
        <v>41</v>
      </c>
      <c r="D4" s="11" t="s">
        <v>47</v>
      </c>
      <c r="E4" s="11" t="s">
        <v>395</v>
      </c>
      <c r="F4" s="18">
        <v>41000</v>
      </c>
      <c r="G4" s="19">
        <v>40909</v>
      </c>
      <c r="H4" s="11" t="s">
        <v>20</v>
      </c>
      <c r="I4" s="11" t="s">
        <v>48</v>
      </c>
      <c r="J4" s="11" t="s">
        <v>265</v>
      </c>
      <c r="K4" s="11" t="s">
        <v>23</v>
      </c>
      <c r="L4" s="53" t="s">
        <v>638</v>
      </c>
      <c r="M4" s="11">
        <v>1</v>
      </c>
      <c r="N4" s="54">
        <v>1445698.87</v>
      </c>
      <c r="O4" s="54">
        <v>304563.96000000002</v>
      </c>
      <c r="P4" s="54">
        <v>1141134.9099999999</v>
      </c>
      <c r="Q4" s="1">
        <v>42522</v>
      </c>
      <c r="R4" s="14">
        <f>VLOOKUP($D4,'GT NBV Sep 2015'!$G:$O,9,0)</f>
        <v>2.9000000000000001E-2</v>
      </c>
      <c r="S4" s="15">
        <f t="shared" ref="S4:S67" si="0">N4*(R4/12)</f>
        <v>3493.7722691666672</v>
      </c>
      <c r="T4" s="15">
        <f t="shared" ref="T4:T67" si="1">ROUND((+Q4-$L$2)/30,0)</f>
        <v>9</v>
      </c>
      <c r="U4" s="15">
        <f t="shared" ref="U4:U67" si="2">+S4*T4</f>
        <v>31443.950422500006</v>
      </c>
      <c r="V4" s="15">
        <f t="shared" ref="V4:V67" si="3">+O4+U4</f>
        <v>336007.91042250005</v>
      </c>
      <c r="W4" s="15">
        <f t="shared" ref="W4:W67" si="4">+N4-V4</f>
        <v>1109690.9595775001</v>
      </c>
      <c r="X4" s="7">
        <f>+N4*(11/12)</f>
        <v>1325223.9641666666</v>
      </c>
      <c r="Y4" s="7">
        <f>+V4*(11/12)</f>
        <v>308007.25122062501</v>
      </c>
      <c r="Z4" s="7">
        <f>+W4*(11/12)</f>
        <v>1017216.7129460417</v>
      </c>
      <c r="AA4" s="7">
        <f>+X4-Y4-Z4</f>
        <v>0</v>
      </c>
      <c r="AB4" s="15"/>
      <c r="AC4" s="7"/>
      <c r="AD4" s="7"/>
      <c r="AE4" s="7"/>
      <c r="AF4" s="15"/>
      <c r="AG4" s="7"/>
    </row>
    <row r="5" spans="1:33" ht="13.8" x14ac:dyDescent="0.3">
      <c r="A5" s="11">
        <v>62980958</v>
      </c>
      <c r="B5" s="11" t="s">
        <v>24</v>
      </c>
      <c r="C5" s="11" t="s">
        <v>41</v>
      </c>
      <c r="D5" s="11" t="s">
        <v>47</v>
      </c>
      <c r="E5" s="11" t="s">
        <v>424</v>
      </c>
      <c r="F5" s="18">
        <v>38961</v>
      </c>
      <c r="G5" s="19">
        <v>38718</v>
      </c>
      <c r="H5" s="11" t="s">
        <v>20</v>
      </c>
      <c r="I5" s="11" t="s">
        <v>48</v>
      </c>
      <c r="J5" s="11" t="s">
        <v>407</v>
      </c>
      <c r="K5" s="11" t="s">
        <v>23</v>
      </c>
      <c r="L5" s="53" t="s">
        <v>638</v>
      </c>
      <c r="M5" s="11">
        <v>5</v>
      </c>
      <c r="N5" s="54">
        <v>1463497.57</v>
      </c>
      <c r="O5" s="54">
        <v>877507.9</v>
      </c>
      <c r="P5" s="54">
        <v>585989.67000000004</v>
      </c>
      <c r="Q5" s="1">
        <v>42644</v>
      </c>
      <c r="R5" s="14">
        <f>VLOOKUP($D5,'GT NBV Sep 2015'!$G:$O,9,0)</f>
        <v>2.9000000000000001E-2</v>
      </c>
      <c r="S5" s="15">
        <f t="shared" si="0"/>
        <v>3536.7857941666671</v>
      </c>
      <c r="T5" s="15">
        <f t="shared" si="1"/>
        <v>13</v>
      </c>
      <c r="U5" s="15">
        <f t="shared" si="2"/>
        <v>45978.215324166675</v>
      </c>
      <c r="V5" s="15">
        <f t="shared" si="3"/>
        <v>923486.11532416672</v>
      </c>
      <c r="W5" s="15">
        <f t="shared" si="4"/>
        <v>540011.45467583335</v>
      </c>
      <c r="X5" s="7">
        <f t="shared" ref="X5:X68" si="5">+N5*(11/12)</f>
        <v>1341539.4391666667</v>
      </c>
      <c r="Y5" s="7">
        <f t="shared" ref="Y5:Y68" si="6">+V5*(11/12)</f>
        <v>846528.93904715276</v>
      </c>
      <c r="Z5" s="7">
        <f t="shared" ref="Z5:Z68" si="7">+W5*(11/12)</f>
        <v>495010.50011951389</v>
      </c>
      <c r="AA5" s="7">
        <f t="shared" ref="AA5:AA68" si="8">+X5-Y5-Z5</f>
        <v>0</v>
      </c>
      <c r="AB5" s="15"/>
      <c r="AC5" s="7"/>
      <c r="AD5" s="7"/>
      <c r="AE5" s="7"/>
      <c r="AF5" s="15"/>
      <c r="AG5" s="7"/>
    </row>
    <row r="6" spans="1:33" ht="13.8" x14ac:dyDescent="0.3">
      <c r="A6" s="11">
        <v>50361367</v>
      </c>
      <c r="B6" s="11" t="s">
        <v>24</v>
      </c>
      <c r="C6" s="11" t="s">
        <v>41</v>
      </c>
      <c r="D6" s="11" t="s">
        <v>53</v>
      </c>
      <c r="E6" s="11" t="s">
        <v>390</v>
      </c>
      <c r="F6" s="18">
        <v>38018</v>
      </c>
      <c r="G6" s="19">
        <v>38018</v>
      </c>
      <c r="H6" s="11" t="s">
        <v>20</v>
      </c>
      <c r="I6" s="11" t="s">
        <v>55</v>
      </c>
      <c r="J6" s="11" t="s">
        <v>315</v>
      </c>
      <c r="K6" s="11" t="s">
        <v>23</v>
      </c>
      <c r="L6" s="53" t="s">
        <v>638</v>
      </c>
      <c r="M6" s="11">
        <v>1</v>
      </c>
      <c r="N6" s="54">
        <v>518593.15</v>
      </c>
      <c r="O6" s="54">
        <v>0</v>
      </c>
      <c r="P6" s="54">
        <v>518593.15</v>
      </c>
      <c r="Q6" s="24">
        <v>42522</v>
      </c>
      <c r="R6" s="14">
        <f>VLOOKUP($D6,'GT NBV Sep 2015'!$G:$O,9,0)</f>
        <v>2.1000000000000001E-2</v>
      </c>
      <c r="S6" s="15">
        <f t="shared" si="0"/>
        <v>907.53801250000004</v>
      </c>
      <c r="T6" s="15">
        <f t="shared" si="1"/>
        <v>9</v>
      </c>
      <c r="U6" s="15">
        <f t="shared" si="2"/>
        <v>8167.8421125000004</v>
      </c>
      <c r="V6" s="15">
        <f t="shared" si="3"/>
        <v>8167.8421125000004</v>
      </c>
      <c r="W6" s="15">
        <f t="shared" si="4"/>
        <v>510425.30788750004</v>
      </c>
      <c r="X6" s="7">
        <f t="shared" si="5"/>
        <v>475377.0541666667</v>
      </c>
      <c r="Y6" s="7">
        <f t="shared" si="6"/>
        <v>7487.1886031250006</v>
      </c>
      <c r="Z6" s="7">
        <f t="shared" si="7"/>
        <v>467889.86556354171</v>
      </c>
      <c r="AA6" s="7">
        <f t="shared" si="8"/>
        <v>0</v>
      </c>
      <c r="AB6" s="15"/>
      <c r="AC6" s="7"/>
      <c r="AD6" s="7"/>
      <c r="AE6" s="7"/>
      <c r="AF6" s="15"/>
      <c r="AG6" s="7"/>
    </row>
    <row r="7" spans="1:33" ht="13.8" x14ac:dyDescent="0.3">
      <c r="A7" s="11">
        <v>672467999</v>
      </c>
      <c r="B7" s="11" t="s">
        <v>24</v>
      </c>
      <c r="C7" s="11" t="s">
        <v>41</v>
      </c>
      <c r="D7" s="11" t="s">
        <v>47</v>
      </c>
      <c r="E7" s="11" t="s">
        <v>395</v>
      </c>
      <c r="F7" s="18">
        <v>41122</v>
      </c>
      <c r="G7" s="19">
        <v>41122</v>
      </c>
      <c r="H7" s="11" t="s">
        <v>20</v>
      </c>
      <c r="I7" s="11" t="s">
        <v>48</v>
      </c>
      <c r="J7" s="11" t="s">
        <v>407</v>
      </c>
      <c r="K7" s="11" t="s">
        <v>23</v>
      </c>
      <c r="L7" s="53" t="s">
        <v>638</v>
      </c>
      <c r="M7" s="11">
        <v>1</v>
      </c>
      <c r="N7" s="54">
        <v>598675.12</v>
      </c>
      <c r="O7" s="54">
        <v>126122.3</v>
      </c>
      <c r="P7" s="54">
        <v>472552.82</v>
      </c>
      <c r="Q7" s="24">
        <v>42644</v>
      </c>
      <c r="R7" s="14">
        <f>VLOOKUP($D7,'GT NBV Sep 2015'!$G:$O,9,0)</f>
        <v>2.9000000000000001E-2</v>
      </c>
      <c r="S7" s="15">
        <f t="shared" si="0"/>
        <v>1446.7982066666668</v>
      </c>
      <c r="T7" s="15">
        <f t="shared" si="1"/>
        <v>13</v>
      </c>
      <c r="U7" s="15">
        <f t="shared" si="2"/>
        <v>18808.37668666667</v>
      </c>
      <c r="V7" s="15">
        <f t="shared" si="3"/>
        <v>144930.67668666667</v>
      </c>
      <c r="W7" s="15">
        <f t="shared" si="4"/>
        <v>453744.44331333332</v>
      </c>
      <c r="X7" s="7">
        <f t="shared" si="5"/>
        <v>548785.52666666661</v>
      </c>
      <c r="Y7" s="7">
        <f t="shared" si="6"/>
        <v>132853.1202961111</v>
      </c>
      <c r="Z7" s="7">
        <f t="shared" si="7"/>
        <v>415932.40637055552</v>
      </c>
      <c r="AA7" s="7">
        <f t="shared" si="8"/>
        <v>0</v>
      </c>
      <c r="AB7" s="15"/>
      <c r="AC7" s="7"/>
      <c r="AD7" s="7"/>
      <c r="AE7" s="7"/>
      <c r="AF7" s="15"/>
      <c r="AG7" s="7"/>
    </row>
    <row r="8" spans="1:33" ht="13.8" x14ac:dyDescent="0.3">
      <c r="A8" s="11">
        <v>685106422</v>
      </c>
      <c r="B8" s="11" t="s">
        <v>24</v>
      </c>
      <c r="C8" s="11" t="s">
        <v>41</v>
      </c>
      <c r="D8" s="11" t="s">
        <v>47</v>
      </c>
      <c r="E8" s="11" t="s">
        <v>395</v>
      </c>
      <c r="F8" s="18">
        <v>41091</v>
      </c>
      <c r="G8" s="19">
        <v>41091</v>
      </c>
      <c r="H8" s="11" t="s">
        <v>20</v>
      </c>
      <c r="I8" s="11" t="s">
        <v>48</v>
      </c>
      <c r="J8" s="11" t="s">
        <v>407</v>
      </c>
      <c r="K8" s="11" t="s">
        <v>23</v>
      </c>
      <c r="L8" s="53" t="s">
        <v>638</v>
      </c>
      <c r="M8" s="11">
        <v>1</v>
      </c>
      <c r="N8" s="54">
        <v>576441.96</v>
      </c>
      <c r="O8" s="54">
        <v>121438.46</v>
      </c>
      <c r="P8" s="54">
        <v>455003.5</v>
      </c>
      <c r="Q8" s="24">
        <v>42522</v>
      </c>
      <c r="R8" s="14">
        <f>VLOOKUP($D8,'GT NBV Sep 2015'!$G:$O,9,0)</f>
        <v>2.9000000000000001E-2</v>
      </c>
      <c r="S8" s="15">
        <f t="shared" si="0"/>
        <v>1393.06807</v>
      </c>
      <c r="T8" s="15">
        <f t="shared" si="1"/>
        <v>9</v>
      </c>
      <c r="U8" s="15">
        <f t="shared" si="2"/>
        <v>12537.61263</v>
      </c>
      <c r="V8" s="15">
        <f t="shared" si="3"/>
        <v>133976.07263000001</v>
      </c>
      <c r="W8" s="15">
        <f t="shared" si="4"/>
        <v>442465.88736999995</v>
      </c>
      <c r="X8" s="7">
        <f t="shared" si="5"/>
        <v>528405.12999999989</v>
      </c>
      <c r="Y8" s="7">
        <f t="shared" si="6"/>
        <v>122811.39991083334</v>
      </c>
      <c r="Z8" s="7">
        <f t="shared" si="7"/>
        <v>405593.73008916661</v>
      </c>
      <c r="AA8" s="7">
        <f t="shared" si="8"/>
        <v>0</v>
      </c>
      <c r="AB8" s="15"/>
      <c r="AC8" s="7"/>
      <c r="AD8" s="7"/>
      <c r="AE8" s="7"/>
      <c r="AF8" s="15"/>
      <c r="AG8" s="7"/>
    </row>
    <row r="9" spans="1:33" ht="13.8" x14ac:dyDescent="0.3">
      <c r="A9" s="11">
        <v>53627</v>
      </c>
      <c r="B9" s="11" t="s">
        <v>24</v>
      </c>
      <c r="C9" s="11" t="s">
        <v>41</v>
      </c>
      <c r="D9" s="11" t="s">
        <v>53</v>
      </c>
      <c r="E9" s="11" t="s">
        <v>54</v>
      </c>
      <c r="F9" s="18">
        <v>26481</v>
      </c>
      <c r="G9" s="19">
        <v>26481</v>
      </c>
      <c r="H9" s="11" t="s">
        <v>20</v>
      </c>
      <c r="I9" s="11" t="s">
        <v>55</v>
      </c>
      <c r="J9" s="11" t="s">
        <v>319</v>
      </c>
      <c r="K9" s="11" t="s">
        <v>23</v>
      </c>
      <c r="L9" s="53" t="s">
        <v>638</v>
      </c>
      <c r="M9" s="11">
        <v>12</v>
      </c>
      <c r="N9" s="54">
        <v>6304072.6699999999</v>
      </c>
      <c r="O9" s="54">
        <v>5896311.7000000002</v>
      </c>
      <c r="P9" s="54">
        <v>407760.97</v>
      </c>
      <c r="Q9" s="1">
        <v>42644</v>
      </c>
      <c r="R9" s="14">
        <f>VLOOKUP($D9,'GT NBV Sep 2015'!$G:$O,9,0)</f>
        <v>2.1000000000000001E-2</v>
      </c>
      <c r="S9" s="15">
        <f t="shared" si="0"/>
        <v>11032.127172500001</v>
      </c>
      <c r="T9" s="15">
        <f t="shared" si="1"/>
        <v>13</v>
      </c>
      <c r="U9" s="15">
        <f t="shared" si="2"/>
        <v>143417.6532425</v>
      </c>
      <c r="V9" s="15">
        <f t="shared" si="3"/>
        <v>6039729.3532424998</v>
      </c>
      <c r="W9" s="15">
        <f t="shared" si="4"/>
        <v>264343.31675750017</v>
      </c>
      <c r="X9" s="7">
        <f t="shared" si="5"/>
        <v>5778733.2808333328</v>
      </c>
      <c r="Y9" s="7">
        <f t="shared" si="6"/>
        <v>5536418.5738056246</v>
      </c>
      <c r="Z9" s="7">
        <f t="shared" si="7"/>
        <v>242314.70702770847</v>
      </c>
      <c r="AA9" s="7">
        <f t="shared" si="8"/>
        <v>-2.9103830456733704E-10</v>
      </c>
      <c r="AB9" s="15"/>
      <c r="AC9" s="7"/>
      <c r="AD9" s="7"/>
      <c r="AE9" s="7"/>
      <c r="AF9" s="15"/>
      <c r="AG9" s="7"/>
    </row>
    <row r="10" spans="1:33" ht="13.8" x14ac:dyDescent="0.3">
      <c r="A10" s="11">
        <v>633725470</v>
      </c>
      <c r="B10" s="11" t="s">
        <v>24</v>
      </c>
      <c r="C10" s="11" t="s">
        <v>41</v>
      </c>
      <c r="D10" s="11" t="s">
        <v>47</v>
      </c>
      <c r="E10" s="11" t="s">
        <v>471</v>
      </c>
      <c r="F10" s="18">
        <v>40848</v>
      </c>
      <c r="G10" s="19">
        <v>40848</v>
      </c>
      <c r="H10" s="11" t="s">
        <v>20</v>
      </c>
      <c r="I10" s="11" t="s">
        <v>48</v>
      </c>
      <c r="J10" s="11" t="s">
        <v>407</v>
      </c>
      <c r="K10" s="11" t="s">
        <v>23</v>
      </c>
      <c r="L10" s="53" t="s">
        <v>638</v>
      </c>
      <c r="M10" s="11">
        <v>1</v>
      </c>
      <c r="N10" s="54">
        <v>503808.98</v>
      </c>
      <c r="O10" s="54">
        <v>138794.46</v>
      </c>
      <c r="P10" s="54">
        <v>365014.52</v>
      </c>
      <c r="Q10" s="24">
        <v>42522</v>
      </c>
      <c r="R10" s="14">
        <f>VLOOKUP($D10,'GT NBV Sep 2015'!$G:$O,9,0)</f>
        <v>2.9000000000000001E-2</v>
      </c>
      <c r="S10" s="15">
        <f t="shared" si="0"/>
        <v>1217.5383683333334</v>
      </c>
      <c r="T10" s="15">
        <f t="shared" si="1"/>
        <v>9</v>
      </c>
      <c r="U10" s="15">
        <f t="shared" si="2"/>
        <v>10957.845315</v>
      </c>
      <c r="V10" s="15">
        <f t="shared" si="3"/>
        <v>149752.30531500001</v>
      </c>
      <c r="W10" s="15">
        <f t="shared" si="4"/>
        <v>354056.67468499998</v>
      </c>
      <c r="X10" s="7">
        <f t="shared" si="5"/>
        <v>461824.89833333332</v>
      </c>
      <c r="Y10" s="7">
        <f t="shared" si="6"/>
        <v>137272.94653874999</v>
      </c>
      <c r="Z10" s="7">
        <f t="shared" si="7"/>
        <v>324551.95179458329</v>
      </c>
      <c r="AA10" s="7">
        <f t="shared" si="8"/>
        <v>0</v>
      </c>
      <c r="AB10" s="15"/>
      <c r="AC10" s="7"/>
      <c r="AD10" s="7"/>
      <c r="AE10" s="7"/>
      <c r="AF10" s="15"/>
      <c r="AG10" s="7"/>
    </row>
    <row r="11" spans="1:33" ht="13.8" x14ac:dyDescent="0.3">
      <c r="A11" s="11">
        <v>627530087</v>
      </c>
      <c r="B11" s="11" t="s">
        <v>24</v>
      </c>
      <c r="C11" s="11" t="s">
        <v>41</v>
      </c>
      <c r="D11" s="11" t="s">
        <v>47</v>
      </c>
      <c r="E11" s="11" t="s">
        <v>471</v>
      </c>
      <c r="F11" s="18">
        <v>40634</v>
      </c>
      <c r="G11" s="19">
        <v>40634</v>
      </c>
      <c r="H11" s="11" t="s">
        <v>20</v>
      </c>
      <c r="I11" s="11" t="s">
        <v>48</v>
      </c>
      <c r="J11" s="11" t="s">
        <v>407</v>
      </c>
      <c r="K11" s="11" t="s">
        <v>23</v>
      </c>
      <c r="L11" s="53" t="s">
        <v>638</v>
      </c>
      <c r="M11" s="11">
        <v>1</v>
      </c>
      <c r="N11" s="54">
        <v>483969.97</v>
      </c>
      <c r="O11" s="54">
        <v>133329</v>
      </c>
      <c r="P11" s="54">
        <v>350640.97</v>
      </c>
      <c r="Q11" s="1">
        <v>42644</v>
      </c>
      <c r="R11" s="14">
        <f>VLOOKUP($D11,'GT NBV Sep 2015'!$G:$O,9,0)</f>
        <v>2.9000000000000001E-2</v>
      </c>
      <c r="S11" s="15">
        <f t="shared" si="0"/>
        <v>1169.5940941666668</v>
      </c>
      <c r="T11" s="15">
        <f t="shared" si="1"/>
        <v>13</v>
      </c>
      <c r="U11" s="15">
        <f t="shared" si="2"/>
        <v>15204.723224166668</v>
      </c>
      <c r="V11" s="15">
        <f t="shared" si="3"/>
        <v>148533.72322416666</v>
      </c>
      <c r="W11" s="15">
        <f t="shared" si="4"/>
        <v>335436.24677583331</v>
      </c>
      <c r="X11" s="7">
        <f t="shared" si="5"/>
        <v>443639.1391666666</v>
      </c>
      <c r="Y11" s="7">
        <f t="shared" si="6"/>
        <v>136155.9129554861</v>
      </c>
      <c r="Z11" s="7">
        <f t="shared" si="7"/>
        <v>307483.2262111805</v>
      </c>
      <c r="AA11" s="7">
        <f t="shared" si="8"/>
        <v>0</v>
      </c>
      <c r="AB11" s="15"/>
      <c r="AC11" s="7"/>
      <c r="AD11" s="7"/>
      <c r="AE11" s="7"/>
      <c r="AF11" s="15"/>
      <c r="AG11" s="7"/>
    </row>
    <row r="12" spans="1:33" ht="13.8" x14ac:dyDescent="0.3">
      <c r="A12" s="11">
        <v>94002622</v>
      </c>
      <c r="B12" s="11" t="s">
        <v>24</v>
      </c>
      <c r="C12" s="11" t="s">
        <v>41</v>
      </c>
      <c r="D12" s="11" t="s">
        <v>53</v>
      </c>
      <c r="E12" s="11" t="s">
        <v>394</v>
      </c>
      <c r="F12" s="18">
        <v>39753</v>
      </c>
      <c r="G12" s="19">
        <v>39753</v>
      </c>
      <c r="H12" s="11" t="s">
        <v>20</v>
      </c>
      <c r="I12" s="11" t="s">
        <v>55</v>
      </c>
      <c r="J12" s="11" t="s">
        <v>315</v>
      </c>
      <c r="K12" s="11" t="s">
        <v>23</v>
      </c>
      <c r="L12" s="53" t="s">
        <v>638</v>
      </c>
      <c r="M12" s="11">
        <v>1</v>
      </c>
      <c r="N12" s="54">
        <v>392929.67</v>
      </c>
      <c r="O12" s="54">
        <v>61606.41</v>
      </c>
      <c r="P12" s="54">
        <v>331323.26</v>
      </c>
      <c r="Q12" s="1">
        <v>42522</v>
      </c>
      <c r="R12" s="14">
        <f>VLOOKUP($D12,'GT NBV Sep 2015'!$G:$O,9,0)</f>
        <v>2.1000000000000001E-2</v>
      </c>
      <c r="S12" s="15">
        <f t="shared" si="0"/>
        <v>687.62692249999998</v>
      </c>
      <c r="T12" s="15">
        <f t="shared" si="1"/>
        <v>9</v>
      </c>
      <c r="U12" s="15">
        <f t="shared" si="2"/>
        <v>6188.6423024999995</v>
      </c>
      <c r="V12" s="15">
        <f t="shared" si="3"/>
        <v>67795.0523025</v>
      </c>
      <c r="W12" s="15">
        <f t="shared" si="4"/>
        <v>325134.61769749998</v>
      </c>
      <c r="X12" s="7">
        <f t="shared" si="5"/>
        <v>360185.53083333332</v>
      </c>
      <c r="Y12" s="7">
        <f t="shared" si="6"/>
        <v>62145.464610625</v>
      </c>
      <c r="Z12" s="7">
        <f t="shared" si="7"/>
        <v>298040.06622270832</v>
      </c>
      <c r="AA12" s="7">
        <f t="shared" si="8"/>
        <v>0</v>
      </c>
      <c r="AB12" s="15"/>
      <c r="AC12" s="7"/>
      <c r="AD12" s="7"/>
      <c r="AE12" s="7"/>
      <c r="AF12" s="15"/>
      <c r="AG12" s="7"/>
    </row>
    <row r="13" spans="1:33" ht="13.8" x14ac:dyDescent="0.3">
      <c r="A13" s="11">
        <v>626671228</v>
      </c>
      <c r="B13" s="11" t="s">
        <v>24</v>
      </c>
      <c r="C13" s="11" t="s">
        <v>41</v>
      </c>
      <c r="D13" s="11" t="s">
        <v>47</v>
      </c>
      <c r="E13" s="11" t="s">
        <v>462</v>
      </c>
      <c r="F13" s="18">
        <v>40513</v>
      </c>
      <c r="G13" s="19">
        <v>40513</v>
      </c>
      <c r="H13" s="11" t="s">
        <v>20</v>
      </c>
      <c r="I13" s="11" t="s">
        <v>48</v>
      </c>
      <c r="J13" s="11" t="s">
        <v>407</v>
      </c>
      <c r="K13" s="11" t="s">
        <v>23</v>
      </c>
      <c r="L13" s="53" t="s">
        <v>638</v>
      </c>
      <c r="M13" s="11">
        <v>1</v>
      </c>
      <c r="N13" s="54">
        <v>503681.55</v>
      </c>
      <c r="O13" s="54">
        <v>171408.61</v>
      </c>
      <c r="P13" s="54">
        <v>332272.94</v>
      </c>
      <c r="Q13" s="1">
        <v>42644</v>
      </c>
      <c r="R13" s="14">
        <f>VLOOKUP($D13,'GT NBV Sep 2015'!$G:$O,9,0)</f>
        <v>2.9000000000000001E-2</v>
      </c>
      <c r="S13" s="15">
        <f t="shared" si="0"/>
        <v>1217.2304125000001</v>
      </c>
      <c r="T13" s="15">
        <f t="shared" si="1"/>
        <v>13</v>
      </c>
      <c r="U13" s="15">
        <f t="shared" si="2"/>
        <v>15823.995362500002</v>
      </c>
      <c r="V13" s="15">
        <f t="shared" si="3"/>
        <v>187232.60536249998</v>
      </c>
      <c r="W13" s="15">
        <f t="shared" si="4"/>
        <v>316448.94463749998</v>
      </c>
      <c r="X13" s="7">
        <f t="shared" si="5"/>
        <v>461708.08749999997</v>
      </c>
      <c r="Y13" s="7">
        <f t="shared" si="6"/>
        <v>171629.8882489583</v>
      </c>
      <c r="Z13" s="7">
        <f t="shared" si="7"/>
        <v>290078.19925104163</v>
      </c>
      <c r="AA13" s="7">
        <f t="shared" si="8"/>
        <v>0</v>
      </c>
      <c r="AB13" s="15"/>
      <c r="AC13" s="7"/>
      <c r="AD13" s="7"/>
      <c r="AE13" s="7"/>
      <c r="AF13" s="15"/>
      <c r="AG13" s="7"/>
    </row>
    <row r="14" spans="1:33" ht="13.8" x14ac:dyDescent="0.3">
      <c r="A14" s="11">
        <v>40843932</v>
      </c>
      <c r="B14" s="11" t="s">
        <v>24</v>
      </c>
      <c r="C14" s="11" t="s">
        <v>41</v>
      </c>
      <c r="D14" s="11" t="s">
        <v>47</v>
      </c>
      <c r="E14" s="11" t="s">
        <v>390</v>
      </c>
      <c r="F14" s="18">
        <v>37987</v>
      </c>
      <c r="G14" s="19">
        <v>37987</v>
      </c>
      <c r="H14" s="11" t="s">
        <v>20</v>
      </c>
      <c r="I14" s="11" t="s">
        <v>48</v>
      </c>
      <c r="J14" s="11" t="s">
        <v>265</v>
      </c>
      <c r="K14" s="11" t="s">
        <v>23</v>
      </c>
      <c r="L14" s="53" t="s">
        <v>638</v>
      </c>
      <c r="M14" s="11">
        <v>1</v>
      </c>
      <c r="N14" s="54">
        <v>1225852.47</v>
      </c>
      <c r="O14" s="54">
        <v>893939.29</v>
      </c>
      <c r="P14" s="54">
        <v>331913.18</v>
      </c>
      <c r="Q14" s="1">
        <v>42522</v>
      </c>
      <c r="R14" s="14">
        <f>VLOOKUP($D14,'GT NBV Sep 2015'!$G:$O,9,0)</f>
        <v>2.9000000000000001E-2</v>
      </c>
      <c r="S14" s="15">
        <f t="shared" si="0"/>
        <v>2962.4768025000003</v>
      </c>
      <c r="T14" s="15">
        <f t="shared" si="1"/>
        <v>9</v>
      </c>
      <c r="U14" s="15">
        <f t="shared" si="2"/>
        <v>26662.291222500004</v>
      </c>
      <c r="V14" s="15">
        <f t="shared" si="3"/>
        <v>920601.58122250007</v>
      </c>
      <c r="W14" s="15">
        <f t="shared" si="4"/>
        <v>305250.8887774999</v>
      </c>
      <c r="X14" s="7">
        <f t="shared" si="5"/>
        <v>1123698.0974999999</v>
      </c>
      <c r="Y14" s="7">
        <f t="shared" si="6"/>
        <v>843884.78278729168</v>
      </c>
      <c r="Z14" s="7">
        <f t="shared" si="7"/>
        <v>279813.31471270823</v>
      </c>
      <c r="AA14" s="7">
        <f t="shared" si="8"/>
        <v>0</v>
      </c>
      <c r="AB14" s="15"/>
      <c r="AC14" s="7"/>
      <c r="AD14" s="7"/>
      <c r="AE14" s="7"/>
      <c r="AF14" s="15"/>
      <c r="AG14" s="7"/>
    </row>
    <row r="15" spans="1:33" ht="13.8" x14ac:dyDescent="0.3">
      <c r="A15" s="11">
        <v>90543003</v>
      </c>
      <c r="B15" s="11" t="s">
        <v>24</v>
      </c>
      <c r="C15" s="11" t="s">
        <v>41</v>
      </c>
      <c r="D15" s="11" t="s">
        <v>53</v>
      </c>
      <c r="E15" s="11" t="s">
        <v>424</v>
      </c>
      <c r="F15" s="18">
        <v>38718</v>
      </c>
      <c r="G15" s="19">
        <v>38718</v>
      </c>
      <c r="H15" s="11" t="s">
        <v>20</v>
      </c>
      <c r="I15" s="11" t="s">
        <v>55</v>
      </c>
      <c r="J15" s="11" t="s">
        <v>315</v>
      </c>
      <c r="K15" s="11" t="s">
        <v>23</v>
      </c>
      <c r="L15" s="53" t="s">
        <v>638</v>
      </c>
      <c r="M15" s="11">
        <v>1</v>
      </c>
      <c r="N15" s="54">
        <v>400953.56</v>
      </c>
      <c r="O15" s="54">
        <v>80206.38</v>
      </c>
      <c r="P15" s="54">
        <v>320747.18</v>
      </c>
      <c r="Q15" s="24">
        <v>42644</v>
      </c>
      <c r="R15" s="14">
        <f>VLOOKUP($D15,'GT NBV Sep 2015'!$G:$O,9,0)</f>
        <v>2.1000000000000001E-2</v>
      </c>
      <c r="S15" s="15">
        <f t="shared" si="0"/>
        <v>701.66872999999998</v>
      </c>
      <c r="T15" s="15">
        <f t="shared" si="1"/>
        <v>13</v>
      </c>
      <c r="U15" s="15">
        <f t="shared" si="2"/>
        <v>9121.6934899999997</v>
      </c>
      <c r="V15" s="15">
        <f t="shared" si="3"/>
        <v>89328.07349000001</v>
      </c>
      <c r="W15" s="15">
        <f t="shared" si="4"/>
        <v>311625.48650999996</v>
      </c>
      <c r="X15" s="7">
        <f t="shared" si="5"/>
        <v>367540.76333333331</v>
      </c>
      <c r="Y15" s="7">
        <f t="shared" si="6"/>
        <v>81884.06736583334</v>
      </c>
      <c r="Z15" s="7">
        <f t="shared" si="7"/>
        <v>285656.69596749992</v>
      </c>
      <c r="AA15" s="7">
        <f t="shared" si="8"/>
        <v>0</v>
      </c>
      <c r="AB15" s="15"/>
      <c r="AC15" s="7"/>
      <c r="AD15" s="7"/>
      <c r="AE15" s="7"/>
      <c r="AF15" s="15"/>
      <c r="AG15" s="7"/>
    </row>
    <row r="16" spans="1:33" ht="13.8" x14ac:dyDescent="0.3">
      <c r="A16" s="11">
        <v>59304412</v>
      </c>
      <c r="B16" s="11" t="s">
        <v>24</v>
      </c>
      <c r="C16" s="11" t="s">
        <v>41</v>
      </c>
      <c r="D16" s="11" t="s">
        <v>53</v>
      </c>
      <c r="E16" s="11" t="s">
        <v>391</v>
      </c>
      <c r="F16" s="18">
        <v>38596</v>
      </c>
      <c r="G16" s="19">
        <v>38626</v>
      </c>
      <c r="H16" s="11" t="s">
        <v>20</v>
      </c>
      <c r="I16" s="11" t="s">
        <v>55</v>
      </c>
      <c r="J16" s="11" t="s">
        <v>315</v>
      </c>
      <c r="K16" s="11" t="s">
        <v>23</v>
      </c>
      <c r="L16" s="53" t="s">
        <v>638</v>
      </c>
      <c r="M16" s="11">
        <v>1</v>
      </c>
      <c r="N16" s="54">
        <v>408029.37</v>
      </c>
      <c r="O16" s="54">
        <v>90445.8</v>
      </c>
      <c r="P16" s="54">
        <v>317583.57</v>
      </c>
      <c r="Q16" s="1">
        <v>42522</v>
      </c>
      <c r="R16" s="14">
        <f>VLOOKUP($D16,'GT NBV Sep 2015'!$G:$O,9,0)</f>
        <v>2.1000000000000001E-2</v>
      </c>
      <c r="S16" s="15">
        <f t="shared" si="0"/>
        <v>714.05139750000001</v>
      </c>
      <c r="T16" s="15">
        <f t="shared" si="1"/>
        <v>9</v>
      </c>
      <c r="U16" s="15">
        <f t="shared" si="2"/>
        <v>6426.4625775000004</v>
      </c>
      <c r="V16" s="15">
        <f t="shared" si="3"/>
        <v>96872.262577500005</v>
      </c>
      <c r="W16" s="15">
        <f t="shared" si="4"/>
        <v>311157.10742249998</v>
      </c>
      <c r="X16" s="7">
        <f t="shared" si="5"/>
        <v>374026.92249999999</v>
      </c>
      <c r="Y16" s="7">
        <f t="shared" si="6"/>
        <v>88799.574029374999</v>
      </c>
      <c r="Z16" s="7">
        <f t="shared" si="7"/>
        <v>285227.34847062494</v>
      </c>
      <c r="AA16" s="7">
        <f t="shared" si="8"/>
        <v>0</v>
      </c>
      <c r="AB16" s="15"/>
      <c r="AC16" s="7"/>
      <c r="AD16" s="7"/>
      <c r="AE16" s="7"/>
      <c r="AF16" s="15"/>
      <c r="AG16" s="7"/>
    </row>
    <row r="17" spans="1:33" ht="13.8" x14ac:dyDescent="0.3">
      <c r="A17" s="11">
        <v>97411754</v>
      </c>
      <c r="B17" s="11" t="s">
        <v>24</v>
      </c>
      <c r="C17" s="11" t="s">
        <v>41</v>
      </c>
      <c r="D17" s="11" t="s">
        <v>53</v>
      </c>
      <c r="E17" s="11" t="s">
        <v>72</v>
      </c>
      <c r="F17" s="18">
        <v>37073</v>
      </c>
      <c r="G17" s="19">
        <v>37073</v>
      </c>
      <c r="H17" s="11" t="s">
        <v>20</v>
      </c>
      <c r="I17" s="11" t="s">
        <v>55</v>
      </c>
      <c r="J17" s="11" t="s">
        <v>317</v>
      </c>
      <c r="K17" s="11" t="s">
        <v>23</v>
      </c>
      <c r="L17" s="53" t="s">
        <v>638</v>
      </c>
      <c r="M17" s="11">
        <v>1</v>
      </c>
      <c r="N17" s="54">
        <v>452810.21</v>
      </c>
      <c r="O17" s="54">
        <v>139541.75</v>
      </c>
      <c r="P17" s="54">
        <v>313268.46000000002</v>
      </c>
      <c r="Q17" s="24">
        <v>42644</v>
      </c>
      <c r="R17" s="14">
        <f>VLOOKUP($D17,'GT NBV Sep 2015'!$G:$O,9,0)</f>
        <v>2.1000000000000001E-2</v>
      </c>
      <c r="S17" s="15">
        <f t="shared" si="0"/>
        <v>792.41786750000006</v>
      </c>
      <c r="T17" s="15">
        <f t="shared" si="1"/>
        <v>13</v>
      </c>
      <c r="U17" s="15">
        <f t="shared" si="2"/>
        <v>10301.4322775</v>
      </c>
      <c r="V17" s="15">
        <f t="shared" si="3"/>
        <v>149843.18227749999</v>
      </c>
      <c r="W17" s="15">
        <f t="shared" si="4"/>
        <v>302967.02772250003</v>
      </c>
      <c r="X17" s="7">
        <f t="shared" si="5"/>
        <v>415076.02583333332</v>
      </c>
      <c r="Y17" s="7">
        <f t="shared" si="6"/>
        <v>137356.25042104165</v>
      </c>
      <c r="Z17" s="7">
        <f t="shared" si="7"/>
        <v>277719.7754122917</v>
      </c>
      <c r="AA17" s="7">
        <f t="shared" si="8"/>
        <v>0</v>
      </c>
      <c r="AB17" s="15"/>
      <c r="AC17" s="7"/>
      <c r="AD17" s="7"/>
      <c r="AE17" s="7"/>
      <c r="AF17" s="15"/>
      <c r="AG17" s="7"/>
    </row>
    <row r="18" spans="1:33" ht="13.8" x14ac:dyDescent="0.3">
      <c r="A18" s="11">
        <v>626671213</v>
      </c>
      <c r="B18" s="11" t="s">
        <v>24</v>
      </c>
      <c r="C18" s="11" t="s">
        <v>41</v>
      </c>
      <c r="D18" s="11" t="s">
        <v>47</v>
      </c>
      <c r="E18" s="11" t="s">
        <v>462</v>
      </c>
      <c r="F18" s="18">
        <v>40483</v>
      </c>
      <c r="G18" s="19">
        <v>40483</v>
      </c>
      <c r="H18" s="11" t="s">
        <v>20</v>
      </c>
      <c r="I18" s="11" t="s">
        <v>48</v>
      </c>
      <c r="J18" s="11" t="s">
        <v>407</v>
      </c>
      <c r="K18" s="11" t="s">
        <v>23</v>
      </c>
      <c r="L18" s="53" t="s">
        <v>638</v>
      </c>
      <c r="M18" s="11">
        <v>1</v>
      </c>
      <c r="N18" s="54">
        <v>473268.61</v>
      </c>
      <c r="O18" s="54">
        <v>161058.74</v>
      </c>
      <c r="P18" s="54">
        <v>312209.87</v>
      </c>
      <c r="Q18" s="1">
        <v>42522</v>
      </c>
      <c r="R18" s="14">
        <f>VLOOKUP($D18,'GT NBV Sep 2015'!$G:$O,9,0)</f>
        <v>2.9000000000000001E-2</v>
      </c>
      <c r="S18" s="15">
        <f t="shared" si="0"/>
        <v>1143.7324741666666</v>
      </c>
      <c r="T18" s="15">
        <f t="shared" si="1"/>
        <v>9</v>
      </c>
      <c r="U18" s="15">
        <f t="shared" si="2"/>
        <v>10293.5922675</v>
      </c>
      <c r="V18" s="15">
        <f t="shared" si="3"/>
        <v>171352.33226749999</v>
      </c>
      <c r="W18" s="15">
        <f t="shared" si="4"/>
        <v>301916.27773249999</v>
      </c>
      <c r="X18" s="7">
        <f t="shared" si="5"/>
        <v>433829.55916666664</v>
      </c>
      <c r="Y18" s="7">
        <f t="shared" si="6"/>
        <v>157072.97124520832</v>
      </c>
      <c r="Z18" s="7">
        <f t="shared" si="7"/>
        <v>276756.5879214583</v>
      </c>
      <c r="AA18" s="7">
        <f t="shared" si="8"/>
        <v>0</v>
      </c>
      <c r="AB18" s="15"/>
      <c r="AC18" s="7"/>
      <c r="AD18" s="7"/>
      <c r="AE18" s="7"/>
      <c r="AF18" s="15"/>
      <c r="AG18" s="7"/>
    </row>
    <row r="19" spans="1:33" ht="13.8" x14ac:dyDescent="0.3">
      <c r="A19" s="11">
        <v>99802362</v>
      </c>
      <c r="B19" s="11" t="s">
        <v>24</v>
      </c>
      <c r="C19" s="11" t="s">
        <v>41</v>
      </c>
      <c r="D19" s="11" t="s">
        <v>47</v>
      </c>
      <c r="E19" s="11" t="s">
        <v>457</v>
      </c>
      <c r="F19" s="18">
        <v>40057</v>
      </c>
      <c r="G19" s="19">
        <v>40057</v>
      </c>
      <c r="H19" s="11" t="s">
        <v>20</v>
      </c>
      <c r="I19" s="11" t="s">
        <v>48</v>
      </c>
      <c r="J19" s="11" t="s">
        <v>407</v>
      </c>
      <c r="K19" s="11" t="s">
        <v>23</v>
      </c>
      <c r="L19" s="53" t="s">
        <v>638</v>
      </c>
      <c r="M19" s="11">
        <v>1</v>
      </c>
      <c r="N19" s="54">
        <v>503913.35</v>
      </c>
      <c r="O19" s="54">
        <v>204151.79</v>
      </c>
      <c r="P19" s="54">
        <v>299761.56</v>
      </c>
      <c r="Q19" s="1">
        <v>42644</v>
      </c>
      <c r="R19" s="14">
        <f>VLOOKUP($D19,'GT NBV Sep 2015'!$G:$O,9,0)</f>
        <v>2.9000000000000001E-2</v>
      </c>
      <c r="S19" s="15">
        <f t="shared" si="0"/>
        <v>1217.7905958333333</v>
      </c>
      <c r="T19" s="15">
        <f t="shared" si="1"/>
        <v>13</v>
      </c>
      <c r="U19" s="15">
        <f t="shared" si="2"/>
        <v>15831.277745833333</v>
      </c>
      <c r="V19" s="15">
        <f t="shared" si="3"/>
        <v>219983.06774583334</v>
      </c>
      <c r="W19" s="15">
        <f t="shared" si="4"/>
        <v>283930.28225416667</v>
      </c>
      <c r="X19" s="7">
        <f t="shared" si="5"/>
        <v>461920.5708333333</v>
      </c>
      <c r="Y19" s="7">
        <f t="shared" si="6"/>
        <v>201651.14543368056</v>
      </c>
      <c r="Z19" s="7">
        <f t="shared" si="7"/>
        <v>260269.42539965277</v>
      </c>
      <c r="AA19" s="7">
        <f t="shared" si="8"/>
        <v>0</v>
      </c>
      <c r="AB19" s="15"/>
      <c r="AC19" s="7"/>
      <c r="AD19" s="7"/>
      <c r="AE19" s="7"/>
      <c r="AF19" s="15"/>
      <c r="AG19" s="7"/>
    </row>
    <row r="20" spans="1:33" ht="13.8" x14ac:dyDescent="0.3">
      <c r="A20" s="11">
        <v>103207624</v>
      </c>
      <c r="B20" s="11" t="s">
        <v>24</v>
      </c>
      <c r="C20" s="11" t="s">
        <v>41</v>
      </c>
      <c r="D20" s="11" t="s">
        <v>47</v>
      </c>
      <c r="E20" s="11" t="s">
        <v>394</v>
      </c>
      <c r="F20" s="18">
        <v>39479</v>
      </c>
      <c r="G20" s="19">
        <v>39448</v>
      </c>
      <c r="H20" s="11" t="s">
        <v>20</v>
      </c>
      <c r="I20" s="11" t="s">
        <v>48</v>
      </c>
      <c r="J20" s="11" t="s">
        <v>407</v>
      </c>
      <c r="K20" s="11" t="s">
        <v>23</v>
      </c>
      <c r="L20" s="53" t="s">
        <v>638</v>
      </c>
      <c r="M20" s="11">
        <v>1</v>
      </c>
      <c r="N20" s="54">
        <v>557851.36</v>
      </c>
      <c r="O20" s="54">
        <v>262164.45</v>
      </c>
      <c r="P20" s="54">
        <v>295686.90999999997</v>
      </c>
      <c r="Q20" s="1">
        <v>42522</v>
      </c>
      <c r="R20" s="14">
        <f>VLOOKUP($D20,'GT NBV Sep 2015'!$G:$O,9,0)</f>
        <v>2.9000000000000001E-2</v>
      </c>
      <c r="S20" s="15">
        <f t="shared" si="0"/>
        <v>1348.1407866666666</v>
      </c>
      <c r="T20" s="15">
        <f t="shared" si="1"/>
        <v>9</v>
      </c>
      <c r="U20" s="15">
        <f t="shared" si="2"/>
        <v>12133.26708</v>
      </c>
      <c r="V20" s="15">
        <f t="shared" si="3"/>
        <v>274297.71708000003</v>
      </c>
      <c r="W20" s="15">
        <f t="shared" si="4"/>
        <v>283553.64291999995</v>
      </c>
      <c r="X20" s="7">
        <f t="shared" si="5"/>
        <v>511363.74666666664</v>
      </c>
      <c r="Y20" s="7">
        <f t="shared" si="6"/>
        <v>251439.57399</v>
      </c>
      <c r="Z20" s="7">
        <f t="shared" si="7"/>
        <v>259924.17267666661</v>
      </c>
      <c r="AA20" s="7">
        <f t="shared" si="8"/>
        <v>0</v>
      </c>
      <c r="AB20" s="15"/>
      <c r="AC20" s="7"/>
      <c r="AD20" s="7"/>
      <c r="AE20" s="7"/>
      <c r="AF20" s="15"/>
      <c r="AG20" s="7"/>
    </row>
    <row r="21" spans="1:33" ht="13.8" x14ac:dyDescent="0.3">
      <c r="A21" s="11">
        <v>98598482</v>
      </c>
      <c r="B21" s="11" t="s">
        <v>24</v>
      </c>
      <c r="C21" s="11" t="s">
        <v>41</v>
      </c>
      <c r="D21" s="11" t="s">
        <v>47</v>
      </c>
      <c r="E21" s="11" t="s">
        <v>394</v>
      </c>
      <c r="F21" s="18">
        <v>39661</v>
      </c>
      <c r="G21" s="19">
        <v>39661</v>
      </c>
      <c r="H21" s="11" t="s">
        <v>20</v>
      </c>
      <c r="I21" s="11" t="s">
        <v>48</v>
      </c>
      <c r="J21" s="11" t="s">
        <v>407</v>
      </c>
      <c r="K21" s="11" t="s">
        <v>23</v>
      </c>
      <c r="L21" s="53" t="s">
        <v>638</v>
      </c>
      <c r="M21" s="11">
        <v>1</v>
      </c>
      <c r="N21" s="54">
        <v>550967.13</v>
      </c>
      <c r="O21" s="54">
        <v>258929.18</v>
      </c>
      <c r="P21" s="54">
        <v>292037.95</v>
      </c>
      <c r="Q21" s="1">
        <v>42644</v>
      </c>
      <c r="R21" s="14">
        <f>VLOOKUP($D21,'GT NBV Sep 2015'!$G:$O,9,0)</f>
        <v>2.9000000000000001E-2</v>
      </c>
      <c r="S21" s="15">
        <f t="shared" si="0"/>
        <v>1331.5038975</v>
      </c>
      <c r="T21" s="15">
        <f t="shared" si="1"/>
        <v>13</v>
      </c>
      <c r="U21" s="15">
        <f t="shared" si="2"/>
        <v>17309.5506675</v>
      </c>
      <c r="V21" s="15">
        <f t="shared" si="3"/>
        <v>276238.7306675</v>
      </c>
      <c r="W21" s="15">
        <f t="shared" si="4"/>
        <v>274728.3993325</v>
      </c>
      <c r="X21" s="7">
        <f t="shared" si="5"/>
        <v>505053.20249999996</v>
      </c>
      <c r="Y21" s="7">
        <f t="shared" si="6"/>
        <v>253218.83644520832</v>
      </c>
      <c r="Z21" s="7">
        <f t="shared" si="7"/>
        <v>251834.36605479167</v>
      </c>
      <c r="AA21" s="7">
        <f t="shared" si="8"/>
        <v>0</v>
      </c>
      <c r="AB21" s="15"/>
      <c r="AC21" s="7"/>
      <c r="AD21" s="7"/>
      <c r="AE21" s="7"/>
      <c r="AF21" s="15"/>
      <c r="AG21" s="7"/>
    </row>
    <row r="22" spans="1:33" ht="13.8" x14ac:dyDescent="0.3">
      <c r="A22" s="11">
        <v>646577250</v>
      </c>
      <c r="B22" s="11" t="s">
        <v>24</v>
      </c>
      <c r="C22" s="11" t="s">
        <v>41</v>
      </c>
      <c r="D22" s="11" t="s">
        <v>47</v>
      </c>
      <c r="E22" s="11" t="s">
        <v>462</v>
      </c>
      <c r="F22" s="18">
        <v>40360</v>
      </c>
      <c r="G22" s="19">
        <v>40360</v>
      </c>
      <c r="H22" s="11" t="s">
        <v>20</v>
      </c>
      <c r="I22" s="11" t="s">
        <v>48</v>
      </c>
      <c r="J22" s="11" t="s">
        <v>407</v>
      </c>
      <c r="K22" s="11" t="s">
        <v>23</v>
      </c>
      <c r="L22" s="53" t="s">
        <v>638</v>
      </c>
      <c r="M22" s="11">
        <v>1</v>
      </c>
      <c r="N22" s="54">
        <v>438755.72</v>
      </c>
      <c r="O22" s="54">
        <v>149313.60999999999</v>
      </c>
      <c r="P22" s="54">
        <v>289442.11</v>
      </c>
      <c r="Q22" s="1">
        <v>42522</v>
      </c>
      <c r="R22" s="14">
        <f>VLOOKUP($D22,'GT NBV Sep 2015'!$G:$O,9,0)</f>
        <v>2.9000000000000001E-2</v>
      </c>
      <c r="S22" s="15">
        <f t="shared" si="0"/>
        <v>1060.3263233333332</v>
      </c>
      <c r="T22" s="15">
        <f t="shared" si="1"/>
        <v>9</v>
      </c>
      <c r="U22" s="15">
        <f t="shared" si="2"/>
        <v>9542.9369099999985</v>
      </c>
      <c r="V22" s="15">
        <f t="shared" si="3"/>
        <v>158856.54690999998</v>
      </c>
      <c r="W22" s="15">
        <f t="shared" si="4"/>
        <v>279899.17309</v>
      </c>
      <c r="X22" s="7">
        <f t="shared" si="5"/>
        <v>402192.74333333329</v>
      </c>
      <c r="Y22" s="7">
        <f t="shared" si="6"/>
        <v>145618.50133416665</v>
      </c>
      <c r="Z22" s="7">
        <f t="shared" si="7"/>
        <v>256574.24199916664</v>
      </c>
      <c r="AA22" s="7">
        <f t="shared" si="8"/>
        <v>0</v>
      </c>
      <c r="AB22" s="15"/>
      <c r="AC22" s="7"/>
      <c r="AD22" s="7"/>
      <c r="AE22" s="7"/>
      <c r="AF22" s="15"/>
      <c r="AG22" s="7"/>
    </row>
    <row r="23" spans="1:33" ht="13.8" x14ac:dyDescent="0.3">
      <c r="A23" s="11">
        <v>672468037</v>
      </c>
      <c r="B23" s="11" t="s">
        <v>24</v>
      </c>
      <c r="C23" s="11" t="s">
        <v>41</v>
      </c>
      <c r="D23" s="11" t="s">
        <v>47</v>
      </c>
      <c r="E23" s="11" t="s">
        <v>457</v>
      </c>
      <c r="F23" s="18">
        <v>40026</v>
      </c>
      <c r="G23" s="19">
        <v>40026</v>
      </c>
      <c r="H23" s="11" t="s">
        <v>20</v>
      </c>
      <c r="I23" s="11" t="s">
        <v>48</v>
      </c>
      <c r="J23" s="11" t="s">
        <v>407</v>
      </c>
      <c r="K23" s="11" t="s">
        <v>23</v>
      </c>
      <c r="L23" s="53" t="s">
        <v>638</v>
      </c>
      <c r="M23" s="11">
        <v>1</v>
      </c>
      <c r="N23" s="54">
        <v>485488.13</v>
      </c>
      <c r="O23" s="54">
        <v>196687.13</v>
      </c>
      <c r="P23" s="54">
        <v>288801</v>
      </c>
      <c r="Q23" s="24">
        <v>42644</v>
      </c>
      <c r="R23" s="14">
        <f>VLOOKUP($D23,'GT NBV Sep 2015'!$G:$O,9,0)</f>
        <v>2.9000000000000001E-2</v>
      </c>
      <c r="S23" s="15">
        <f t="shared" si="0"/>
        <v>1173.2629808333334</v>
      </c>
      <c r="T23" s="15">
        <f t="shared" si="1"/>
        <v>13</v>
      </c>
      <c r="U23" s="15">
        <f t="shared" si="2"/>
        <v>15252.418750833334</v>
      </c>
      <c r="V23" s="15">
        <f t="shared" si="3"/>
        <v>211939.54875083335</v>
      </c>
      <c r="W23" s="15">
        <f t="shared" si="4"/>
        <v>273548.58124916663</v>
      </c>
      <c r="X23" s="7">
        <f t="shared" si="5"/>
        <v>445030.78583333333</v>
      </c>
      <c r="Y23" s="7">
        <f t="shared" si="6"/>
        <v>194277.91968826388</v>
      </c>
      <c r="Z23" s="7">
        <f t="shared" si="7"/>
        <v>250752.86614506939</v>
      </c>
      <c r="AA23" s="7">
        <f t="shared" si="8"/>
        <v>0</v>
      </c>
      <c r="AB23" s="15"/>
      <c r="AC23" s="7"/>
      <c r="AD23" s="7"/>
      <c r="AE23" s="7"/>
      <c r="AF23" s="15"/>
      <c r="AG23" s="7"/>
    </row>
    <row r="24" spans="1:33" ht="13.8" x14ac:dyDescent="0.3">
      <c r="A24" s="11">
        <v>52013865</v>
      </c>
      <c r="B24" s="11" t="s">
        <v>24</v>
      </c>
      <c r="C24" s="11" t="s">
        <v>41</v>
      </c>
      <c r="D24" s="11" t="s">
        <v>47</v>
      </c>
      <c r="E24" s="11" t="s">
        <v>391</v>
      </c>
      <c r="F24" s="18">
        <v>38412</v>
      </c>
      <c r="G24" s="19">
        <v>38353</v>
      </c>
      <c r="H24" s="11" t="s">
        <v>20</v>
      </c>
      <c r="I24" s="11" t="s">
        <v>48</v>
      </c>
      <c r="J24" s="11" t="s">
        <v>407</v>
      </c>
      <c r="K24" s="11" t="s">
        <v>23</v>
      </c>
      <c r="L24" s="53" t="s">
        <v>638</v>
      </c>
      <c r="M24" s="11">
        <v>3</v>
      </c>
      <c r="N24" s="54">
        <v>273757.45</v>
      </c>
      <c r="O24" s="54">
        <v>181889.28</v>
      </c>
      <c r="P24" s="54">
        <v>91868.17</v>
      </c>
      <c r="Q24" s="1">
        <v>42522</v>
      </c>
      <c r="R24" s="14">
        <f>VLOOKUP($D24,'GT NBV Sep 2015'!$G:$O,9,0)</f>
        <v>2.9000000000000001E-2</v>
      </c>
      <c r="S24" s="15">
        <f t="shared" si="0"/>
        <v>661.58050416666674</v>
      </c>
      <c r="T24" s="15">
        <f t="shared" si="1"/>
        <v>9</v>
      </c>
      <c r="U24" s="15">
        <f t="shared" si="2"/>
        <v>5954.2245375000002</v>
      </c>
      <c r="V24" s="15">
        <f t="shared" si="3"/>
        <v>187843.5045375</v>
      </c>
      <c r="W24" s="15">
        <f t="shared" si="4"/>
        <v>85913.945462500007</v>
      </c>
      <c r="X24" s="7">
        <f t="shared" si="5"/>
        <v>250944.32916666666</v>
      </c>
      <c r="Y24" s="7">
        <f t="shared" si="6"/>
        <v>172189.87915937501</v>
      </c>
      <c r="Z24" s="7">
        <f t="shared" si="7"/>
        <v>78754.450007291671</v>
      </c>
      <c r="AA24" s="7">
        <f t="shared" si="8"/>
        <v>0</v>
      </c>
      <c r="AB24" s="15"/>
      <c r="AC24" s="7"/>
      <c r="AD24" s="7"/>
      <c r="AE24" s="7"/>
      <c r="AF24" s="15"/>
      <c r="AG24" s="7"/>
    </row>
    <row r="25" spans="1:33" ht="13.8" x14ac:dyDescent="0.3">
      <c r="A25" s="11">
        <v>73638739</v>
      </c>
      <c r="B25" s="11" t="s">
        <v>24</v>
      </c>
      <c r="C25" s="11" t="s">
        <v>41</v>
      </c>
      <c r="D25" s="11" t="s">
        <v>47</v>
      </c>
      <c r="E25" s="11" t="s">
        <v>424</v>
      </c>
      <c r="F25" s="18">
        <v>38961</v>
      </c>
      <c r="G25" s="19">
        <v>38718</v>
      </c>
      <c r="H25" s="11" t="s">
        <v>20</v>
      </c>
      <c r="I25" s="11" t="s">
        <v>48</v>
      </c>
      <c r="J25" s="11" t="s">
        <v>407</v>
      </c>
      <c r="K25" s="11" t="s">
        <v>23</v>
      </c>
      <c r="L25" s="53" t="s">
        <v>638</v>
      </c>
      <c r="M25" s="11">
        <v>2</v>
      </c>
      <c r="N25" s="54">
        <v>632961.94999999995</v>
      </c>
      <c r="O25" s="54">
        <v>379521.72</v>
      </c>
      <c r="P25" s="54">
        <v>253440.23</v>
      </c>
      <c r="Q25" s="1">
        <v>42644</v>
      </c>
      <c r="R25" s="14">
        <f>VLOOKUP($D25,'GT NBV Sep 2015'!$G:$O,9,0)</f>
        <v>2.9000000000000001E-2</v>
      </c>
      <c r="S25" s="15">
        <f t="shared" si="0"/>
        <v>1529.6580458333333</v>
      </c>
      <c r="T25" s="15">
        <f t="shared" si="1"/>
        <v>13</v>
      </c>
      <c r="U25" s="15">
        <f t="shared" si="2"/>
        <v>19885.554595833331</v>
      </c>
      <c r="V25" s="15">
        <f t="shared" si="3"/>
        <v>399407.27459583333</v>
      </c>
      <c r="W25" s="15">
        <f t="shared" si="4"/>
        <v>233554.67540416663</v>
      </c>
      <c r="X25" s="7">
        <f t="shared" si="5"/>
        <v>580215.12083333323</v>
      </c>
      <c r="Y25" s="7">
        <f t="shared" si="6"/>
        <v>366123.33504618052</v>
      </c>
      <c r="Z25" s="7">
        <f t="shared" si="7"/>
        <v>214091.78578715274</v>
      </c>
      <c r="AA25" s="7">
        <f t="shared" si="8"/>
        <v>0</v>
      </c>
      <c r="AB25" s="15"/>
      <c r="AC25" s="7"/>
      <c r="AD25" s="7"/>
      <c r="AE25" s="7"/>
      <c r="AF25" s="15"/>
      <c r="AG25" s="7"/>
    </row>
    <row r="26" spans="1:33" ht="13.8" x14ac:dyDescent="0.3">
      <c r="A26" s="11">
        <v>104294664</v>
      </c>
      <c r="B26" s="11" t="s">
        <v>24</v>
      </c>
      <c r="C26" s="11" t="s">
        <v>41</v>
      </c>
      <c r="D26" s="11" t="s">
        <v>47</v>
      </c>
      <c r="E26" s="11" t="s">
        <v>394</v>
      </c>
      <c r="F26" s="18">
        <v>39692</v>
      </c>
      <c r="G26" s="19">
        <v>39692</v>
      </c>
      <c r="H26" s="11" t="s">
        <v>20</v>
      </c>
      <c r="I26" s="11" t="s">
        <v>48</v>
      </c>
      <c r="J26" s="11" t="s">
        <v>407</v>
      </c>
      <c r="K26" s="11" t="s">
        <v>23</v>
      </c>
      <c r="L26" s="53" t="s">
        <v>638</v>
      </c>
      <c r="M26" s="11">
        <v>1</v>
      </c>
      <c r="N26" s="54">
        <v>472436.64</v>
      </c>
      <c r="O26" s="54">
        <v>222023.47</v>
      </c>
      <c r="P26" s="54">
        <v>250413.17</v>
      </c>
      <c r="Q26" s="1">
        <v>42522</v>
      </c>
      <c r="R26" s="14">
        <f>VLOOKUP($D26,'GT NBV Sep 2015'!$G:$O,9,0)</f>
        <v>2.9000000000000001E-2</v>
      </c>
      <c r="S26" s="15">
        <f t="shared" si="0"/>
        <v>1141.7218800000001</v>
      </c>
      <c r="T26" s="15">
        <f t="shared" si="1"/>
        <v>9</v>
      </c>
      <c r="U26" s="15">
        <f t="shared" si="2"/>
        <v>10275.496920000001</v>
      </c>
      <c r="V26" s="15">
        <f t="shared" si="3"/>
        <v>232298.96692000001</v>
      </c>
      <c r="W26" s="15">
        <f t="shared" si="4"/>
        <v>240137.67308000001</v>
      </c>
      <c r="X26" s="7">
        <f t="shared" si="5"/>
        <v>433066.92</v>
      </c>
      <c r="Y26" s="7">
        <f t="shared" si="6"/>
        <v>212940.71967666666</v>
      </c>
      <c r="Z26" s="7">
        <f t="shared" si="7"/>
        <v>220126.20032333332</v>
      </c>
      <c r="AA26" s="7">
        <f t="shared" si="8"/>
        <v>0</v>
      </c>
      <c r="AB26" s="15"/>
      <c r="AC26" s="7"/>
      <c r="AD26" s="7"/>
      <c r="AE26" s="7"/>
      <c r="AF26" s="15"/>
      <c r="AG26" s="7"/>
    </row>
    <row r="27" spans="1:33" ht="13.8" x14ac:dyDescent="0.3">
      <c r="A27" s="11">
        <v>30518985</v>
      </c>
      <c r="B27" s="11" t="s">
        <v>24</v>
      </c>
      <c r="C27" s="11" t="s">
        <v>41</v>
      </c>
      <c r="D27" s="11" t="s">
        <v>404</v>
      </c>
      <c r="E27" s="11" t="s">
        <v>191</v>
      </c>
      <c r="F27" s="18">
        <v>35977</v>
      </c>
      <c r="G27" s="19">
        <v>35977</v>
      </c>
      <c r="H27" s="11" t="s">
        <v>20</v>
      </c>
      <c r="I27" s="11" t="s">
        <v>69</v>
      </c>
      <c r="J27" s="11" t="s">
        <v>198</v>
      </c>
      <c r="K27" s="11" t="s">
        <v>402</v>
      </c>
      <c r="L27" s="53" t="s">
        <v>638</v>
      </c>
      <c r="M27" s="11">
        <v>1</v>
      </c>
      <c r="N27" s="54">
        <v>391376.11</v>
      </c>
      <c r="O27" s="54">
        <v>148707.03</v>
      </c>
      <c r="P27" s="54">
        <v>242669.08</v>
      </c>
      <c r="Q27" s="1">
        <v>42644</v>
      </c>
      <c r="R27" s="14">
        <f>VLOOKUP($D27,'GT NBV Sep 2015'!$G:$O,9,0)</f>
        <v>2.5999999999999999E-2</v>
      </c>
      <c r="S27" s="15">
        <f t="shared" si="0"/>
        <v>847.98157166666658</v>
      </c>
      <c r="T27" s="15">
        <f t="shared" si="1"/>
        <v>13</v>
      </c>
      <c r="U27" s="15">
        <f t="shared" si="2"/>
        <v>11023.760431666666</v>
      </c>
      <c r="V27" s="15">
        <f t="shared" si="3"/>
        <v>159730.79043166665</v>
      </c>
      <c r="W27" s="15">
        <f t="shared" si="4"/>
        <v>231645.31956833333</v>
      </c>
      <c r="X27" s="7">
        <f t="shared" si="5"/>
        <v>358761.43416666664</v>
      </c>
      <c r="Y27" s="7">
        <f t="shared" si="6"/>
        <v>146419.89122902777</v>
      </c>
      <c r="Z27" s="7">
        <f t="shared" si="7"/>
        <v>212341.54293763888</v>
      </c>
      <c r="AA27" s="7">
        <f t="shared" si="8"/>
        <v>0</v>
      </c>
      <c r="AB27" s="15"/>
      <c r="AC27" s="7"/>
      <c r="AD27" s="7"/>
      <c r="AE27" s="7"/>
      <c r="AF27" s="15"/>
      <c r="AG27" s="7"/>
    </row>
    <row r="28" spans="1:33" ht="13.8" x14ac:dyDescent="0.3">
      <c r="A28" s="11">
        <v>99674380</v>
      </c>
      <c r="B28" s="11" t="s">
        <v>24</v>
      </c>
      <c r="C28" s="11" t="s">
        <v>41</v>
      </c>
      <c r="D28" s="11" t="s">
        <v>47</v>
      </c>
      <c r="E28" s="11" t="s">
        <v>457</v>
      </c>
      <c r="F28" s="18">
        <v>40148</v>
      </c>
      <c r="G28" s="19">
        <v>40148</v>
      </c>
      <c r="H28" s="11" t="s">
        <v>20</v>
      </c>
      <c r="I28" s="11" t="s">
        <v>48</v>
      </c>
      <c r="J28" s="11" t="s">
        <v>407</v>
      </c>
      <c r="K28" s="11" t="s">
        <v>23</v>
      </c>
      <c r="L28" s="53" t="s">
        <v>638</v>
      </c>
      <c r="M28" s="11">
        <v>1</v>
      </c>
      <c r="N28" s="54">
        <v>401735.81</v>
      </c>
      <c r="O28" s="54">
        <v>162756.32</v>
      </c>
      <c r="P28" s="54">
        <v>238979.49</v>
      </c>
      <c r="Q28" s="1">
        <v>42522</v>
      </c>
      <c r="R28" s="14">
        <f>VLOOKUP($D28,'GT NBV Sep 2015'!$G:$O,9,0)</f>
        <v>2.9000000000000001E-2</v>
      </c>
      <c r="S28" s="15">
        <f t="shared" si="0"/>
        <v>970.86154083333338</v>
      </c>
      <c r="T28" s="15">
        <f t="shared" si="1"/>
        <v>9</v>
      </c>
      <c r="U28" s="15">
        <f t="shared" si="2"/>
        <v>8737.7538674999996</v>
      </c>
      <c r="V28" s="15">
        <f t="shared" si="3"/>
        <v>171494.0738675</v>
      </c>
      <c r="W28" s="15">
        <f t="shared" si="4"/>
        <v>230241.73613249999</v>
      </c>
      <c r="X28" s="7">
        <f t="shared" si="5"/>
        <v>368257.82583333331</v>
      </c>
      <c r="Y28" s="7">
        <f t="shared" si="6"/>
        <v>157202.90104520833</v>
      </c>
      <c r="Z28" s="7">
        <f t="shared" si="7"/>
        <v>211054.92478812498</v>
      </c>
      <c r="AA28" s="7">
        <f t="shared" si="8"/>
        <v>0</v>
      </c>
      <c r="AB28" s="15"/>
      <c r="AC28" s="7"/>
      <c r="AD28" s="7"/>
      <c r="AE28" s="7"/>
      <c r="AF28" s="15"/>
      <c r="AG28" s="7"/>
    </row>
    <row r="29" spans="1:33" ht="13.8" x14ac:dyDescent="0.3">
      <c r="A29" s="11">
        <v>627585452</v>
      </c>
      <c r="B29" s="11" t="s">
        <v>24</v>
      </c>
      <c r="C29" s="11" t="s">
        <v>41</v>
      </c>
      <c r="D29" s="11" t="s">
        <v>47</v>
      </c>
      <c r="E29" s="11" t="s">
        <v>462</v>
      </c>
      <c r="F29" s="18">
        <v>40422</v>
      </c>
      <c r="G29" s="19">
        <v>40422</v>
      </c>
      <c r="H29" s="11" t="s">
        <v>20</v>
      </c>
      <c r="I29" s="11" t="s">
        <v>48</v>
      </c>
      <c r="J29" s="11" t="s">
        <v>407</v>
      </c>
      <c r="K29" s="11" t="s">
        <v>23</v>
      </c>
      <c r="L29" s="53" t="s">
        <v>638</v>
      </c>
      <c r="M29" s="11">
        <v>1</v>
      </c>
      <c r="N29" s="54">
        <v>355114.49</v>
      </c>
      <c r="O29" s="54">
        <v>120849.54</v>
      </c>
      <c r="P29" s="54">
        <v>234264.95</v>
      </c>
      <c r="Q29" s="1">
        <v>42644</v>
      </c>
      <c r="R29" s="14">
        <f>VLOOKUP($D29,'GT NBV Sep 2015'!$G:$O,9,0)</f>
        <v>2.9000000000000001E-2</v>
      </c>
      <c r="S29" s="15">
        <f t="shared" si="0"/>
        <v>858.1933508333334</v>
      </c>
      <c r="T29" s="15">
        <f t="shared" si="1"/>
        <v>13</v>
      </c>
      <c r="U29" s="15">
        <f t="shared" si="2"/>
        <v>11156.513560833335</v>
      </c>
      <c r="V29" s="15">
        <f t="shared" si="3"/>
        <v>132006.05356083333</v>
      </c>
      <c r="W29" s="15">
        <f t="shared" si="4"/>
        <v>223108.43643916666</v>
      </c>
      <c r="X29" s="7">
        <f t="shared" si="5"/>
        <v>325521.61583333329</v>
      </c>
      <c r="Y29" s="7">
        <f t="shared" si="6"/>
        <v>121005.54909743054</v>
      </c>
      <c r="Z29" s="7">
        <f t="shared" si="7"/>
        <v>204516.06673590277</v>
      </c>
      <c r="AA29" s="7">
        <f t="shared" si="8"/>
        <v>0</v>
      </c>
      <c r="AB29" s="15"/>
      <c r="AC29" s="7"/>
      <c r="AD29" s="7"/>
      <c r="AE29" s="7"/>
      <c r="AF29" s="15"/>
      <c r="AG29" s="7"/>
    </row>
    <row r="30" spans="1:33" ht="13.8" x14ac:dyDescent="0.3">
      <c r="A30" s="11">
        <v>682134902</v>
      </c>
      <c r="B30" s="11" t="s">
        <v>24</v>
      </c>
      <c r="C30" s="11" t="s">
        <v>41</v>
      </c>
      <c r="D30" s="11" t="s">
        <v>47</v>
      </c>
      <c r="E30" s="11" t="s">
        <v>393</v>
      </c>
      <c r="F30" s="18">
        <v>39387</v>
      </c>
      <c r="G30" s="19">
        <v>39083</v>
      </c>
      <c r="H30" s="11" t="s">
        <v>20</v>
      </c>
      <c r="I30" s="11" t="s">
        <v>48</v>
      </c>
      <c r="J30" s="11" t="s">
        <v>407</v>
      </c>
      <c r="K30" s="11" t="s">
        <v>23</v>
      </c>
      <c r="L30" s="53" t="s">
        <v>638</v>
      </c>
      <c r="M30" s="11">
        <v>1</v>
      </c>
      <c r="N30" s="54">
        <v>486984.3</v>
      </c>
      <c r="O30" s="54">
        <v>260427.12</v>
      </c>
      <c r="P30" s="54">
        <v>226557.18</v>
      </c>
      <c r="Q30" s="1">
        <v>42522</v>
      </c>
      <c r="R30" s="14">
        <f>VLOOKUP($D30,'GT NBV Sep 2015'!$G:$O,9,0)</f>
        <v>2.9000000000000001E-2</v>
      </c>
      <c r="S30" s="15">
        <f t="shared" si="0"/>
        <v>1176.878725</v>
      </c>
      <c r="T30" s="15">
        <f t="shared" si="1"/>
        <v>9</v>
      </c>
      <c r="U30" s="15">
        <f t="shared" si="2"/>
        <v>10591.908525000001</v>
      </c>
      <c r="V30" s="15">
        <f t="shared" si="3"/>
        <v>271019.02852499997</v>
      </c>
      <c r="W30" s="15">
        <f t="shared" si="4"/>
        <v>215965.27147500002</v>
      </c>
      <c r="X30" s="7">
        <f t="shared" si="5"/>
        <v>446402.27499999997</v>
      </c>
      <c r="Y30" s="7">
        <f t="shared" si="6"/>
        <v>248434.10948124997</v>
      </c>
      <c r="Z30" s="7">
        <f t="shared" si="7"/>
        <v>197968.16551875</v>
      </c>
      <c r="AA30" s="7">
        <f t="shared" si="8"/>
        <v>0</v>
      </c>
      <c r="AB30" s="15"/>
      <c r="AC30" s="7"/>
      <c r="AD30" s="7"/>
      <c r="AE30" s="7"/>
      <c r="AF30" s="15"/>
      <c r="AG30" s="7"/>
    </row>
    <row r="31" spans="1:33" ht="13.8" x14ac:dyDescent="0.3">
      <c r="A31" s="11">
        <v>99578339</v>
      </c>
      <c r="B31" s="11" t="s">
        <v>24</v>
      </c>
      <c r="C31" s="11" t="s">
        <v>41</v>
      </c>
      <c r="D31" s="11" t="s">
        <v>47</v>
      </c>
      <c r="E31" s="11" t="s">
        <v>457</v>
      </c>
      <c r="F31" s="18">
        <v>40118</v>
      </c>
      <c r="G31" s="19">
        <v>40118</v>
      </c>
      <c r="H31" s="11" t="s">
        <v>20</v>
      </c>
      <c r="I31" s="11" t="s">
        <v>48</v>
      </c>
      <c r="J31" s="11" t="s">
        <v>407</v>
      </c>
      <c r="K31" s="11" t="s">
        <v>23</v>
      </c>
      <c r="L31" s="53" t="s">
        <v>638</v>
      </c>
      <c r="M31" s="11">
        <v>1</v>
      </c>
      <c r="N31" s="54">
        <v>375743.41</v>
      </c>
      <c r="O31" s="54">
        <v>152225.95000000001</v>
      </c>
      <c r="P31" s="54">
        <v>223517.46</v>
      </c>
      <c r="Q31" s="1">
        <v>42644</v>
      </c>
      <c r="R31" s="14">
        <f>VLOOKUP($D31,'GT NBV Sep 2015'!$G:$O,9,0)</f>
        <v>2.9000000000000001E-2</v>
      </c>
      <c r="S31" s="15">
        <f t="shared" si="0"/>
        <v>908.04657416666669</v>
      </c>
      <c r="T31" s="15">
        <f t="shared" si="1"/>
        <v>13</v>
      </c>
      <c r="U31" s="15">
        <f t="shared" si="2"/>
        <v>11804.605464166667</v>
      </c>
      <c r="V31" s="15">
        <f t="shared" si="3"/>
        <v>164030.55546416668</v>
      </c>
      <c r="W31" s="15">
        <f t="shared" si="4"/>
        <v>211712.85453583329</v>
      </c>
      <c r="X31" s="7">
        <f t="shared" si="5"/>
        <v>344431.45916666661</v>
      </c>
      <c r="Y31" s="7">
        <f t="shared" si="6"/>
        <v>150361.34250881945</v>
      </c>
      <c r="Z31" s="7">
        <f t="shared" si="7"/>
        <v>194070.11665784719</v>
      </c>
      <c r="AA31" s="7">
        <f t="shared" si="8"/>
        <v>0</v>
      </c>
      <c r="AB31" s="15"/>
      <c r="AC31" s="7"/>
      <c r="AD31" s="7"/>
      <c r="AE31" s="7"/>
      <c r="AF31" s="15"/>
      <c r="AG31" s="7"/>
    </row>
    <row r="32" spans="1:33" ht="13.8" x14ac:dyDescent="0.3">
      <c r="A32" s="11">
        <v>38491119</v>
      </c>
      <c r="B32" s="11" t="s">
        <v>24</v>
      </c>
      <c r="C32" s="11" t="s">
        <v>41</v>
      </c>
      <c r="D32" s="11" t="s">
        <v>53</v>
      </c>
      <c r="E32" s="11" t="s">
        <v>72</v>
      </c>
      <c r="F32" s="18">
        <v>37073</v>
      </c>
      <c r="G32" s="19">
        <v>37073</v>
      </c>
      <c r="H32" s="11" t="s">
        <v>20</v>
      </c>
      <c r="I32" s="11" t="s">
        <v>55</v>
      </c>
      <c r="J32" s="11" t="s">
        <v>315</v>
      </c>
      <c r="K32" s="11" t="s">
        <v>23</v>
      </c>
      <c r="L32" s="53" t="s">
        <v>638</v>
      </c>
      <c r="M32" s="11">
        <v>1</v>
      </c>
      <c r="N32" s="54">
        <v>320353.53000000003</v>
      </c>
      <c r="O32" s="54">
        <v>98722.8</v>
      </c>
      <c r="P32" s="54">
        <v>221630.73</v>
      </c>
      <c r="Q32" s="1">
        <v>42522</v>
      </c>
      <c r="R32" s="14">
        <f>VLOOKUP($D32,'GT NBV Sep 2015'!$G:$O,9,0)</f>
        <v>2.1000000000000001E-2</v>
      </c>
      <c r="S32" s="15">
        <f t="shared" si="0"/>
        <v>560.6186775000001</v>
      </c>
      <c r="T32" s="15">
        <f t="shared" si="1"/>
        <v>9</v>
      </c>
      <c r="U32" s="15">
        <f t="shared" si="2"/>
        <v>5045.5680975000014</v>
      </c>
      <c r="V32" s="15">
        <f t="shared" si="3"/>
        <v>103768.3680975</v>
      </c>
      <c r="W32" s="15">
        <f t="shared" si="4"/>
        <v>216585.16190250003</v>
      </c>
      <c r="X32" s="7">
        <f t="shared" si="5"/>
        <v>293657.40250000003</v>
      </c>
      <c r="Y32" s="7">
        <f t="shared" si="6"/>
        <v>95121.004089374997</v>
      </c>
      <c r="Z32" s="7">
        <f t="shared" si="7"/>
        <v>198536.39841062503</v>
      </c>
      <c r="AA32" s="7">
        <f t="shared" si="8"/>
        <v>0</v>
      </c>
      <c r="AB32" s="15"/>
      <c r="AC32" s="7"/>
      <c r="AD32" s="7"/>
      <c r="AE32" s="7"/>
      <c r="AF32" s="15"/>
      <c r="AG32" s="7"/>
    </row>
    <row r="33" spans="1:33" ht="13.8" x14ac:dyDescent="0.3">
      <c r="A33" s="11">
        <v>621906237</v>
      </c>
      <c r="B33" s="11" t="s">
        <v>24</v>
      </c>
      <c r="C33" s="11" t="s">
        <v>41</v>
      </c>
      <c r="D33" s="11" t="s">
        <v>42</v>
      </c>
      <c r="E33" s="11" t="s">
        <v>462</v>
      </c>
      <c r="F33" s="18">
        <v>40483</v>
      </c>
      <c r="G33" s="19">
        <v>40179</v>
      </c>
      <c r="H33" s="11" t="s">
        <v>20</v>
      </c>
      <c r="I33" s="11" t="s">
        <v>39</v>
      </c>
      <c r="J33" s="11" t="s">
        <v>99</v>
      </c>
      <c r="K33" s="11" t="s">
        <v>23</v>
      </c>
      <c r="L33" s="53" t="s">
        <v>638</v>
      </c>
      <c r="M33" s="11">
        <v>0</v>
      </c>
      <c r="N33" s="54">
        <v>279645.96000000002</v>
      </c>
      <c r="O33" s="54">
        <v>59044.65</v>
      </c>
      <c r="P33" s="54">
        <v>220601.31</v>
      </c>
      <c r="Q33" s="1">
        <v>42644</v>
      </c>
      <c r="R33" s="14">
        <f>VLOOKUP($D33,'GT NBV Sep 2015'!$G:$O,9,0)</f>
        <v>2.1999999999999999E-2</v>
      </c>
      <c r="S33" s="15">
        <f t="shared" si="0"/>
        <v>512.68425999999999</v>
      </c>
      <c r="T33" s="15">
        <f t="shared" si="1"/>
        <v>13</v>
      </c>
      <c r="U33" s="15">
        <f t="shared" si="2"/>
        <v>6664.8953799999999</v>
      </c>
      <c r="V33" s="15">
        <f t="shared" si="3"/>
        <v>65709.545379999996</v>
      </c>
      <c r="W33" s="15">
        <f t="shared" si="4"/>
        <v>213936.41462000003</v>
      </c>
      <c r="X33" s="7">
        <f t="shared" si="5"/>
        <v>256342.13</v>
      </c>
      <c r="Y33" s="7">
        <f t="shared" si="6"/>
        <v>60233.749931666658</v>
      </c>
      <c r="Z33" s="7">
        <f t="shared" si="7"/>
        <v>196108.38006833335</v>
      </c>
      <c r="AA33" s="7">
        <f t="shared" si="8"/>
        <v>0</v>
      </c>
      <c r="AB33" s="15"/>
      <c r="AC33" s="7"/>
      <c r="AD33" s="7"/>
      <c r="AE33" s="7"/>
      <c r="AF33" s="15"/>
      <c r="AG33" s="7"/>
    </row>
    <row r="34" spans="1:33" ht="13.8" x14ac:dyDescent="0.3">
      <c r="A34" s="11">
        <v>637552119</v>
      </c>
      <c r="B34" s="11" t="s">
        <v>24</v>
      </c>
      <c r="C34" s="11" t="s">
        <v>41</v>
      </c>
      <c r="D34" s="11" t="s">
        <v>47</v>
      </c>
      <c r="E34" s="11" t="s">
        <v>462</v>
      </c>
      <c r="F34" s="18">
        <v>40360</v>
      </c>
      <c r="G34" s="19">
        <v>40360</v>
      </c>
      <c r="H34" s="11" t="s">
        <v>20</v>
      </c>
      <c r="I34" s="11" t="s">
        <v>48</v>
      </c>
      <c r="J34" s="11" t="s">
        <v>407</v>
      </c>
      <c r="K34" s="11" t="s">
        <v>23</v>
      </c>
      <c r="L34" s="53" t="s">
        <v>638</v>
      </c>
      <c r="M34" s="11">
        <v>1</v>
      </c>
      <c r="N34" s="54">
        <v>329898.64</v>
      </c>
      <c r="O34" s="54">
        <v>112268.29</v>
      </c>
      <c r="P34" s="54">
        <v>217630.35</v>
      </c>
      <c r="Q34" s="1">
        <v>42522</v>
      </c>
      <c r="R34" s="14">
        <f>VLOOKUP($D34,'GT NBV Sep 2015'!$G:$O,9,0)</f>
        <v>2.9000000000000001E-2</v>
      </c>
      <c r="S34" s="15">
        <f t="shared" si="0"/>
        <v>797.25504666666677</v>
      </c>
      <c r="T34" s="15">
        <f t="shared" si="1"/>
        <v>9</v>
      </c>
      <c r="U34" s="15">
        <f t="shared" si="2"/>
        <v>7175.2954200000013</v>
      </c>
      <c r="V34" s="15">
        <f t="shared" si="3"/>
        <v>119443.58541999999</v>
      </c>
      <c r="W34" s="15">
        <f t="shared" si="4"/>
        <v>210455.05458000003</v>
      </c>
      <c r="X34" s="7">
        <f t="shared" si="5"/>
        <v>302407.08666666667</v>
      </c>
      <c r="Y34" s="7">
        <f t="shared" si="6"/>
        <v>109489.95330166665</v>
      </c>
      <c r="Z34" s="7">
        <f t="shared" si="7"/>
        <v>192917.13336500002</v>
      </c>
      <c r="AA34" s="7">
        <f t="shared" si="8"/>
        <v>0</v>
      </c>
      <c r="AB34" s="15"/>
      <c r="AC34" s="7"/>
      <c r="AD34" s="7"/>
      <c r="AE34" s="7"/>
      <c r="AF34" s="15"/>
      <c r="AG34" s="7"/>
    </row>
    <row r="35" spans="1:33" ht="13.8" x14ac:dyDescent="0.3">
      <c r="A35" s="11">
        <v>96351501</v>
      </c>
      <c r="B35" s="11" t="s">
        <v>24</v>
      </c>
      <c r="C35" s="11" t="s">
        <v>41</v>
      </c>
      <c r="D35" s="11" t="s">
        <v>47</v>
      </c>
      <c r="E35" s="11" t="s">
        <v>393</v>
      </c>
      <c r="F35" s="18">
        <v>39387</v>
      </c>
      <c r="G35" s="19">
        <v>39083</v>
      </c>
      <c r="H35" s="11" t="s">
        <v>20</v>
      </c>
      <c r="I35" s="11" t="s">
        <v>48</v>
      </c>
      <c r="J35" s="11" t="s">
        <v>407</v>
      </c>
      <c r="K35" s="11" t="s">
        <v>23</v>
      </c>
      <c r="L35" s="53" t="s">
        <v>638</v>
      </c>
      <c r="M35" s="11">
        <v>1</v>
      </c>
      <c r="N35" s="54">
        <v>452494.28</v>
      </c>
      <c r="O35" s="54">
        <v>241982.71</v>
      </c>
      <c r="P35" s="54">
        <v>210511.57</v>
      </c>
      <c r="Q35" s="1">
        <v>42644</v>
      </c>
      <c r="R35" s="14">
        <f>VLOOKUP($D35,'GT NBV Sep 2015'!$G:$O,9,0)</f>
        <v>2.9000000000000001E-2</v>
      </c>
      <c r="S35" s="15">
        <f t="shared" si="0"/>
        <v>1093.5278433333335</v>
      </c>
      <c r="T35" s="15">
        <f t="shared" si="1"/>
        <v>13</v>
      </c>
      <c r="U35" s="15">
        <f t="shared" si="2"/>
        <v>14215.861963333336</v>
      </c>
      <c r="V35" s="15">
        <f t="shared" si="3"/>
        <v>256198.57196333332</v>
      </c>
      <c r="W35" s="15">
        <f t="shared" si="4"/>
        <v>196295.70803666671</v>
      </c>
      <c r="X35" s="7">
        <f t="shared" si="5"/>
        <v>414786.42333333334</v>
      </c>
      <c r="Y35" s="7">
        <f t="shared" si="6"/>
        <v>234848.69096638888</v>
      </c>
      <c r="Z35" s="7">
        <f t="shared" si="7"/>
        <v>179937.73236694449</v>
      </c>
      <c r="AA35" s="7">
        <f t="shared" si="8"/>
        <v>0</v>
      </c>
      <c r="AB35" s="15"/>
      <c r="AC35" s="7"/>
      <c r="AD35" s="7"/>
      <c r="AE35" s="7"/>
      <c r="AF35" s="15"/>
      <c r="AG35" s="7"/>
    </row>
    <row r="36" spans="1:33" ht="13.8" x14ac:dyDescent="0.3">
      <c r="A36" s="11">
        <v>84915852</v>
      </c>
      <c r="B36" s="11" t="s">
        <v>24</v>
      </c>
      <c r="C36" s="11" t="s">
        <v>41</v>
      </c>
      <c r="D36" s="11" t="s">
        <v>47</v>
      </c>
      <c r="E36" s="11" t="s">
        <v>393</v>
      </c>
      <c r="F36" s="18">
        <v>39387</v>
      </c>
      <c r="G36" s="19">
        <v>39083</v>
      </c>
      <c r="H36" s="11" t="s">
        <v>20</v>
      </c>
      <c r="I36" s="11" t="s">
        <v>48</v>
      </c>
      <c r="J36" s="11" t="s">
        <v>407</v>
      </c>
      <c r="K36" s="11" t="s">
        <v>23</v>
      </c>
      <c r="L36" s="53" t="s">
        <v>638</v>
      </c>
      <c r="M36" s="11">
        <v>1</v>
      </c>
      <c r="N36" s="54">
        <v>443997.19</v>
      </c>
      <c r="O36" s="54">
        <v>237438.68</v>
      </c>
      <c r="P36" s="54">
        <v>206558.51</v>
      </c>
      <c r="Q36" s="1">
        <v>42522</v>
      </c>
      <c r="R36" s="14">
        <f>VLOOKUP($D36,'GT NBV Sep 2015'!$G:$O,9,0)</f>
        <v>2.9000000000000001E-2</v>
      </c>
      <c r="S36" s="15">
        <f t="shared" si="0"/>
        <v>1072.9932091666667</v>
      </c>
      <c r="T36" s="15">
        <f t="shared" si="1"/>
        <v>9</v>
      </c>
      <c r="U36" s="15">
        <f t="shared" si="2"/>
        <v>9656.9388825000005</v>
      </c>
      <c r="V36" s="15">
        <f t="shared" si="3"/>
        <v>247095.61888249998</v>
      </c>
      <c r="W36" s="15">
        <f t="shared" si="4"/>
        <v>196901.57111750002</v>
      </c>
      <c r="X36" s="7">
        <f t="shared" si="5"/>
        <v>406997.42416666663</v>
      </c>
      <c r="Y36" s="7">
        <f t="shared" si="6"/>
        <v>226504.3173089583</v>
      </c>
      <c r="Z36" s="7">
        <f t="shared" si="7"/>
        <v>180493.10685770834</v>
      </c>
      <c r="AA36" s="7">
        <f t="shared" si="8"/>
        <v>0</v>
      </c>
      <c r="AB36" s="15"/>
      <c r="AC36" s="7"/>
      <c r="AD36" s="7"/>
      <c r="AE36" s="7"/>
      <c r="AF36" s="15"/>
      <c r="AG36" s="7"/>
    </row>
    <row r="37" spans="1:33" ht="13.8" x14ac:dyDescent="0.3">
      <c r="A37" s="11">
        <v>95967249</v>
      </c>
      <c r="B37" s="11" t="s">
        <v>24</v>
      </c>
      <c r="C37" s="11" t="s">
        <v>41</v>
      </c>
      <c r="D37" s="11" t="s">
        <v>47</v>
      </c>
      <c r="E37" s="11" t="s">
        <v>393</v>
      </c>
      <c r="F37" s="18">
        <v>39387</v>
      </c>
      <c r="G37" s="19">
        <v>39083</v>
      </c>
      <c r="H37" s="11" t="s">
        <v>20</v>
      </c>
      <c r="I37" s="11" t="s">
        <v>48</v>
      </c>
      <c r="J37" s="11" t="s">
        <v>407</v>
      </c>
      <c r="K37" s="11" t="s">
        <v>23</v>
      </c>
      <c r="L37" s="53" t="s">
        <v>638</v>
      </c>
      <c r="M37" s="11">
        <v>1</v>
      </c>
      <c r="N37" s="54">
        <v>442505.24</v>
      </c>
      <c r="O37" s="54">
        <v>236640.82</v>
      </c>
      <c r="P37" s="54">
        <v>205864.42</v>
      </c>
      <c r="Q37" s="1">
        <v>42644</v>
      </c>
      <c r="R37" s="14">
        <f>VLOOKUP($D37,'GT NBV Sep 2015'!$G:$O,9,0)</f>
        <v>2.9000000000000001E-2</v>
      </c>
      <c r="S37" s="15">
        <f t="shared" si="0"/>
        <v>1069.3876633333334</v>
      </c>
      <c r="T37" s="15">
        <f t="shared" si="1"/>
        <v>13</v>
      </c>
      <c r="U37" s="15">
        <f t="shared" si="2"/>
        <v>13902.039623333334</v>
      </c>
      <c r="V37" s="15">
        <f t="shared" si="3"/>
        <v>250542.85962333335</v>
      </c>
      <c r="W37" s="15">
        <f t="shared" si="4"/>
        <v>191962.38037666664</v>
      </c>
      <c r="X37" s="7">
        <f t="shared" si="5"/>
        <v>405629.80333333329</v>
      </c>
      <c r="Y37" s="7">
        <f t="shared" si="6"/>
        <v>229664.28798805556</v>
      </c>
      <c r="Z37" s="7">
        <f t="shared" si="7"/>
        <v>175965.51534527776</v>
      </c>
      <c r="AA37" s="7">
        <f t="shared" si="8"/>
        <v>0</v>
      </c>
      <c r="AB37" s="15"/>
      <c r="AC37" s="7"/>
      <c r="AD37" s="7"/>
      <c r="AE37" s="7"/>
      <c r="AF37" s="15"/>
      <c r="AG37" s="7"/>
    </row>
    <row r="38" spans="1:33" ht="13.8" x14ac:dyDescent="0.3">
      <c r="A38" s="11">
        <v>686344239</v>
      </c>
      <c r="B38" s="11" t="s">
        <v>24</v>
      </c>
      <c r="C38" s="11" t="s">
        <v>41</v>
      </c>
      <c r="D38" s="11" t="s">
        <v>47</v>
      </c>
      <c r="E38" s="11" t="s">
        <v>491</v>
      </c>
      <c r="F38" s="18">
        <v>42156</v>
      </c>
      <c r="G38" s="19">
        <v>42156</v>
      </c>
      <c r="H38" s="11" t="s">
        <v>68</v>
      </c>
      <c r="I38" s="11" t="s">
        <v>48</v>
      </c>
      <c r="J38" s="11" t="s">
        <v>70</v>
      </c>
      <c r="K38" s="11" t="s">
        <v>23</v>
      </c>
      <c r="L38" s="53" t="s">
        <v>638</v>
      </c>
      <c r="M38" s="11">
        <v>2</v>
      </c>
      <c r="N38" s="54">
        <v>199265.78</v>
      </c>
      <c r="O38" s="54">
        <v>4843.7299999999996</v>
      </c>
      <c r="P38" s="54">
        <v>194422.05</v>
      </c>
      <c r="Q38" s="1">
        <v>42522</v>
      </c>
      <c r="R38" s="14">
        <f>VLOOKUP($D38,'GT NBV Sep 2015'!$G:$O,9,0)</f>
        <v>2.9000000000000001E-2</v>
      </c>
      <c r="S38" s="15">
        <f t="shared" si="0"/>
        <v>481.55896833333338</v>
      </c>
      <c r="T38" s="15">
        <f t="shared" si="1"/>
        <v>9</v>
      </c>
      <c r="U38" s="15">
        <f t="shared" si="2"/>
        <v>4334.0307150000008</v>
      </c>
      <c r="V38" s="15">
        <f t="shared" si="3"/>
        <v>9177.7607150000003</v>
      </c>
      <c r="W38" s="15">
        <f t="shared" si="4"/>
        <v>190088.01928499999</v>
      </c>
      <c r="X38" s="7">
        <f t="shared" si="5"/>
        <v>182660.29833333331</v>
      </c>
      <c r="Y38" s="7">
        <f t="shared" si="6"/>
        <v>8412.9473220833333</v>
      </c>
      <c r="Z38" s="7">
        <f t="shared" si="7"/>
        <v>174247.35101124999</v>
      </c>
      <c r="AA38" s="7">
        <f t="shared" si="8"/>
        <v>0</v>
      </c>
      <c r="AB38" s="15"/>
      <c r="AC38" s="7"/>
      <c r="AD38" s="7"/>
      <c r="AE38" s="7"/>
      <c r="AF38" s="15"/>
      <c r="AG38" s="7"/>
    </row>
    <row r="39" spans="1:33" ht="13.8" x14ac:dyDescent="0.3">
      <c r="A39" s="11">
        <v>675339603</v>
      </c>
      <c r="B39" s="11" t="s">
        <v>24</v>
      </c>
      <c r="C39" s="11" t="s">
        <v>41</v>
      </c>
      <c r="D39" s="11" t="s">
        <v>47</v>
      </c>
      <c r="E39" s="11" t="s">
        <v>466</v>
      </c>
      <c r="F39" s="18">
        <v>41974</v>
      </c>
      <c r="G39" s="19">
        <v>41974</v>
      </c>
      <c r="H39" s="11" t="s">
        <v>68</v>
      </c>
      <c r="I39" s="11" t="s">
        <v>48</v>
      </c>
      <c r="J39" s="11" t="s">
        <v>70</v>
      </c>
      <c r="K39" s="11" t="s">
        <v>23</v>
      </c>
      <c r="L39" s="53" t="s">
        <v>638</v>
      </c>
      <c r="M39" s="11">
        <v>1</v>
      </c>
      <c r="N39" s="54">
        <v>202773.82</v>
      </c>
      <c r="O39" s="54">
        <v>16430.060000000001</v>
      </c>
      <c r="P39" s="54">
        <v>186343.76</v>
      </c>
      <c r="Q39" s="1">
        <v>42644</v>
      </c>
      <c r="R39" s="14">
        <f>VLOOKUP($D39,'GT NBV Sep 2015'!$G:$O,9,0)</f>
        <v>2.9000000000000001E-2</v>
      </c>
      <c r="S39" s="15">
        <f t="shared" si="0"/>
        <v>490.0367316666667</v>
      </c>
      <c r="T39" s="15">
        <f t="shared" si="1"/>
        <v>13</v>
      </c>
      <c r="U39" s="15">
        <f t="shared" si="2"/>
        <v>6370.4775116666669</v>
      </c>
      <c r="V39" s="15">
        <f t="shared" si="3"/>
        <v>22800.537511666669</v>
      </c>
      <c r="W39" s="15">
        <f t="shared" si="4"/>
        <v>179973.28248833335</v>
      </c>
      <c r="X39" s="7">
        <f t="shared" si="5"/>
        <v>185876.00166666668</v>
      </c>
      <c r="Y39" s="7">
        <f t="shared" si="6"/>
        <v>20900.492719027778</v>
      </c>
      <c r="Z39" s="7">
        <f t="shared" si="7"/>
        <v>164975.50894763891</v>
      </c>
      <c r="AA39" s="7">
        <f t="shared" si="8"/>
        <v>0</v>
      </c>
      <c r="AB39" s="15"/>
      <c r="AC39" s="7"/>
      <c r="AD39" s="7"/>
      <c r="AE39" s="7"/>
      <c r="AF39" s="15"/>
      <c r="AG39" s="7"/>
    </row>
    <row r="40" spans="1:33" ht="13.8" x14ac:dyDescent="0.3">
      <c r="A40" s="11">
        <v>49385</v>
      </c>
      <c r="B40" s="11" t="s">
        <v>24</v>
      </c>
      <c r="C40" s="11" t="s">
        <v>41</v>
      </c>
      <c r="D40" s="11" t="s">
        <v>42</v>
      </c>
      <c r="E40" s="11" t="s">
        <v>43</v>
      </c>
      <c r="F40" s="18">
        <v>34881</v>
      </c>
      <c r="G40" s="19">
        <v>34881</v>
      </c>
      <c r="H40" s="11" t="s">
        <v>20</v>
      </c>
      <c r="I40" s="11" t="s">
        <v>39</v>
      </c>
      <c r="J40" s="11" t="s">
        <v>143</v>
      </c>
      <c r="K40" s="11" t="s">
        <v>23</v>
      </c>
      <c r="L40" s="53" t="s">
        <v>638</v>
      </c>
      <c r="M40" s="11">
        <v>1</v>
      </c>
      <c r="N40" s="54">
        <v>941633.22</v>
      </c>
      <c r="O40" s="54">
        <v>766866.01</v>
      </c>
      <c r="P40" s="54">
        <v>174767.21</v>
      </c>
      <c r="Q40" s="1">
        <v>42522</v>
      </c>
      <c r="R40" s="14">
        <f>VLOOKUP($D40,'GT NBV Sep 2015'!$G:$O,9,0)</f>
        <v>2.1999999999999999E-2</v>
      </c>
      <c r="S40" s="15">
        <f t="shared" si="0"/>
        <v>1726.3275699999999</v>
      </c>
      <c r="T40" s="15">
        <f t="shared" si="1"/>
        <v>9</v>
      </c>
      <c r="U40" s="15">
        <f t="shared" si="2"/>
        <v>15536.948129999999</v>
      </c>
      <c r="V40" s="15">
        <f t="shared" si="3"/>
        <v>782402.95813000004</v>
      </c>
      <c r="W40" s="15">
        <f t="shared" si="4"/>
        <v>159230.26186999993</v>
      </c>
      <c r="X40" s="7">
        <f t="shared" si="5"/>
        <v>863163.78499999992</v>
      </c>
      <c r="Y40" s="7">
        <f t="shared" si="6"/>
        <v>717202.71161916666</v>
      </c>
      <c r="Z40" s="7">
        <f t="shared" si="7"/>
        <v>145961.07338083326</v>
      </c>
      <c r="AA40" s="7">
        <f t="shared" si="8"/>
        <v>0</v>
      </c>
      <c r="AB40" s="15"/>
      <c r="AC40" s="7"/>
      <c r="AD40" s="7"/>
      <c r="AE40" s="7"/>
      <c r="AF40" s="15"/>
      <c r="AG40" s="7"/>
    </row>
    <row r="41" spans="1:33" ht="13.8" x14ac:dyDescent="0.3">
      <c r="A41" s="11">
        <v>95521721</v>
      </c>
      <c r="B41" s="11" t="s">
        <v>24</v>
      </c>
      <c r="C41" s="11" t="s">
        <v>41</v>
      </c>
      <c r="D41" s="11" t="s">
        <v>53</v>
      </c>
      <c r="E41" s="11" t="s">
        <v>394</v>
      </c>
      <c r="F41" s="18">
        <v>39783</v>
      </c>
      <c r="G41" s="19">
        <v>39783</v>
      </c>
      <c r="H41" s="11" t="s">
        <v>20</v>
      </c>
      <c r="I41" s="11" t="s">
        <v>55</v>
      </c>
      <c r="J41" s="11" t="s">
        <v>316</v>
      </c>
      <c r="K41" s="11" t="s">
        <v>23</v>
      </c>
      <c r="L41" s="53" t="s">
        <v>638</v>
      </c>
      <c r="M41" s="11">
        <v>1</v>
      </c>
      <c r="N41" s="54">
        <v>208807.16</v>
      </c>
      <c r="O41" s="54">
        <v>32738.33</v>
      </c>
      <c r="P41" s="54">
        <v>176068.83</v>
      </c>
      <c r="Q41" s="1">
        <v>42644</v>
      </c>
      <c r="R41" s="14">
        <f>VLOOKUP($D41,'GT NBV Sep 2015'!$G:$O,9,0)</f>
        <v>2.1000000000000001E-2</v>
      </c>
      <c r="S41" s="15">
        <f t="shared" si="0"/>
        <v>365.41253</v>
      </c>
      <c r="T41" s="15">
        <f t="shared" si="1"/>
        <v>13</v>
      </c>
      <c r="U41" s="15">
        <f t="shared" si="2"/>
        <v>4750.3628900000003</v>
      </c>
      <c r="V41" s="15">
        <f t="shared" si="3"/>
        <v>37488.692890000006</v>
      </c>
      <c r="W41" s="15">
        <f t="shared" si="4"/>
        <v>171318.46711</v>
      </c>
      <c r="X41" s="7">
        <f t="shared" si="5"/>
        <v>191406.56333333332</v>
      </c>
      <c r="Y41" s="7">
        <f t="shared" si="6"/>
        <v>34364.635149166672</v>
      </c>
      <c r="Z41" s="7">
        <f t="shared" si="7"/>
        <v>157041.92818416667</v>
      </c>
      <c r="AA41" s="7">
        <f t="shared" si="8"/>
        <v>0</v>
      </c>
      <c r="AB41" s="15"/>
      <c r="AC41" s="7"/>
      <c r="AD41" s="7"/>
      <c r="AE41" s="7"/>
      <c r="AF41" s="15"/>
      <c r="AG41" s="7"/>
    </row>
    <row r="42" spans="1:33" ht="13.8" x14ac:dyDescent="0.3">
      <c r="A42" s="11">
        <v>36251943</v>
      </c>
      <c r="B42" s="11" t="s">
        <v>24</v>
      </c>
      <c r="C42" s="11" t="s">
        <v>41</v>
      </c>
      <c r="D42" s="11" t="s">
        <v>60</v>
      </c>
      <c r="E42" s="11" t="s">
        <v>396</v>
      </c>
      <c r="F42" s="18">
        <v>37834</v>
      </c>
      <c r="G42" s="19">
        <v>37622</v>
      </c>
      <c r="H42" s="11" t="s">
        <v>20</v>
      </c>
      <c r="I42" s="11" t="s">
        <v>59</v>
      </c>
      <c r="J42" s="11" t="s">
        <v>406</v>
      </c>
      <c r="K42" s="11" t="s">
        <v>23</v>
      </c>
      <c r="L42" s="53" t="s">
        <v>638</v>
      </c>
      <c r="M42" s="11">
        <v>13</v>
      </c>
      <c r="N42" s="54">
        <v>280511.64</v>
      </c>
      <c r="O42" s="54">
        <v>106265.66</v>
      </c>
      <c r="P42" s="54">
        <v>174245.98</v>
      </c>
      <c r="Q42" s="1">
        <v>42522</v>
      </c>
      <c r="R42" s="14">
        <f>VLOOKUP($D42,'GT NBV Sep 2015'!$G:$O,9,0)</f>
        <v>2.1000000000000001E-2</v>
      </c>
      <c r="S42" s="15">
        <f t="shared" si="0"/>
        <v>490.89537000000001</v>
      </c>
      <c r="T42" s="15">
        <f t="shared" si="1"/>
        <v>9</v>
      </c>
      <c r="U42" s="15">
        <f t="shared" si="2"/>
        <v>4418.0583299999998</v>
      </c>
      <c r="V42" s="15">
        <f t="shared" si="3"/>
        <v>110683.71833</v>
      </c>
      <c r="W42" s="15">
        <f t="shared" si="4"/>
        <v>169827.92167000001</v>
      </c>
      <c r="X42" s="7">
        <f t="shared" si="5"/>
        <v>257135.67</v>
      </c>
      <c r="Y42" s="7">
        <f t="shared" si="6"/>
        <v>101460.07513583334</v>
      </c>
      <c r="Z42" s="7">
        <f t="shared" si="7"/>
        <v>155675.59486416666</v>
      </c>
      <c r="AA42" s="7">
        <f t="shared" si="8"/>
        <v>0</v>
      </c>
      <c r="AB42" s="15"/>
      <c r="AC42" s="7"/>
      <c r="AD42" s="7"/>
      <c r="AE42" s="7"/>
      <c r="AF42" s="15"/>
      <c r="AG42" s="7"/>
    </row>
    <row r="43" spans="1:33" ht="13.8" x14ac:dyDescent="0.3">
      <c r="A43" s="11">
        <v>48559565</v>
      </c>
      <c r="B43" s="11" t="s">
        <v>24</v>
      </c>
      <c r="C43" s="11" t="s">
        <v>41</v>
      </c>
      <c r="D43" s="11" t="s">
        <v>411</v>
      </c>
      <c r="E43" s="11" t="s">
        <v>390</v>
      </c>
      <c r="F43" s="18">
        <v>38047</v>
      </c>
      <c r="G43" s="19">
        <v>37987</v>
      </c>
      <c r="H43" s="11" t="s">
        <v>20</v>
      </c>
      <c r="I43" s="11" t="s">
        <v>69</v>
      </c>
      <c r="J43" s="11" t="s">
        <v>417</v>
      </c>
      <c r="K43" s="11" t="s">
        <v>410</v>
      </c>
      <c r="L43" s="53" t="s">
        <v>638</v>
      </c>
      <c r="M43" s="11">
        <v>1</v>
      </c>
      <c r="N43" s="54">
        <v>261972.05</v>
      </c>
      <c r="O43" s="54">
        <v>89000.04</v>
      </c>
      <c r="P43" s="54">
        <v>172972.01</v>
      </c>
      <c r="Q43" s="1">
        <v>42644</v>
      </c>
      <c r="R43" s="14">
        <f>VLOOKUP($D43,'GT NBV Sep 2015'!$G:$O,9,0)</f>
        <v>2.5999999999999999E-2</v>
      </c>
      <c r="S43" s="15">
        <f t="shared" si="0"/>
        <v>567.60610833333328</v>
      </c>
      <c r="T43" s="15">
        <f t="shared" si="1"/>
        <v>13</v>
      </c>
      <c r="U43" s="15">
        <f t="shared" si="2"/>
        <v>7378.8794083333323</v>
      </c>
      <c r="V43" s="15">
        <f t="shared" si="3"/>
        <v>96378.919408333328</v>
      </c>
      <c r="W43" s="15">
        <f t="shared" si="4"/>
        <v>165593.13059166668</v>
      </c>
      <c r="X43" s="7">
        <f t="shared" si="5"/>
        <v>240141.04583333331</v>
      </c>
      <c r="Y43" s="7">
        <f t="shared" si="6"/>
        <v>88347.342790972209</v>
      </c>
      <c r="Z43" s="7">
        <f t="shared" si="7"/>
        <v>151793.7030423611</v>
      </c>
      <c r="AA43" s="7">
        <f t="shared" si="8"/>
        <v>0</v>
      </c>
      <c r="AB43" s="15"/>
      <c r="AC43" s="7"/>
      <c r="AD43" s="7"/>
      <c r="AE43" s="7"/>
      <c r="AF43" s="15"/>
      <c r="AG43" s="7"/>
    </row>
    <row r="44" spans="1:33" ht="13.8" x14ac:dyDescent="0.3">
      <c r="A44" s="11">
        <v>38332590</v>
      </c>
      <c r="B44" s="11" t="s">
        <v>24</v>
      </c>
      <c r="C44" s="11" t="s">
        <v>41</v>
      </c>
      <c r="D44" s="11" t="s">
        <v>53</v>
      </c>
      <c r="E44" s="11" t="s">
        <v>396</v>
      </c>
      <c r="F44" s="18">
        <v>37865</v>
      </c>
      <c r="G44" s="19">
        <v>37865</v>
      </c>
      <c r="H44" s="11" t="s">
        <v>20</v>
      </c>
      <c r="I44" s="11" t="s">
        <v>55</v>
      </c>
      <c r="J44" s="11" t="s">
        <v>315</v>
      </c>
      <c r="K44" s="11" t="s">
        <v>23</v>
      </c>
      <c r="L44" s="53" t="s">
        <v>638</v>
      </c>
      <c r="M44" s="11">
        <v>1</v>
      </c>
      <c r="N44" s="54">
        <v>234630.62</v>
      </c>
      <c r="O44" s="54">
        <v>62157.55</v>
      </c>
      <c r="P44" s="54">
        <v>172473.07</v>
      </c>
      <c r="Q44" s="24">
        <v>42522</v>
      </c>
      <c r="R44" s="14">
        <f>VLOOKUP($D44,'GT NBV Sep 2015'!$G:$O,9,0)</f>
        <v>2.1000000000000001E-2</v>
      </c>
      <c r="S44" s="15">
        <f t="shared" si="0"/>
        <v>410.60358500000001</v>
      </c>
      <c r="T44" s="15">
        <f t="shared" si="1"/>
        <v>9</v>
      </c>
      <c r="U44" s="15">
        <f t="shared" si="2"/>
        <v>3695.4322649999999</v>
      </c>
      <c r="V44" s="15">
        <f t="shared" si="3"/>
        <v>65852.982264999999</v>
      </c>
      <c r="W44" s="15">
        <f t="shared" si="4"/>
        <v>168777.637735</v>
      </c>
      <c r="X44" s="7">
        <f t="shared" si="5"/>
        <v>215078.06833333333</v>
      </c>
      <c r="Y44" s="7">
        <f t="shared" si="6"/>
        <v>60365.233742916666</v>
      </c>
      <c r="Z44" s="7">
        <f t="shared" si="7"/>
        <v>154712.83459041666</v>
      </c>
      <c r="AA44" s="7">
        <f t="shared" si="8"/>
        <v>0</v>
      </c>
      <c r="AB44" s="15"/>
      <c r="AC44" s="7"/>
      <c r="AD44" s="7"/>
      <c r="AE44" s="7"/>
      <c r="AF44" s="15"/>
      <c r="AG44" s="7"/>
    </row>
    <row r="45" spans="1:33" ht="13.8" x14ac:dyDescent="0.3">
      <c r="A45" s="11">
        <v>95521727</v>
      </c>
      <c r="B45" s="11" t="s">
        <v>24</v>
      </c>
      <c r="C45" s="11" t="s">
        <v>41</v>
      </c>
      <c r="D45" s="11" t="s">
        <v>53</v>
      </c>
      <c r="E45" s="11" t="s">
        <v>394</v>
      </c>
      <c r="F45" s="18">
        <v>39783</v>
      </c>
      <c r="G45" s="19">
        <v>39783</v>
      </c>
      <c r="H45" s="11" t="s">
        <v>20</v>
      </c>
      <c r="I45" s="11" t="s">
        <v>55</v>
      </c>
      <c r="J45" s="11" t="s">
        <v>315</v>
      </c>
      <c r="K45" s="11" t="s">
        <v>23</v>
      </c>
      <c r="L45" s="53" t="s">
        <v>638</v>
      </c>
      <c r="M45" s="11">
        <v>1</v>
      </c>
      <c r="N45" s="54">
        <v>201983.72</v>
      </c>
      <c r="O45" s="54">
        <v>31668.5</v>
      </c>
      <c r="P45" s="54">
        <v>170315.22</v>
      </c>
      <c r="Q45" s="1">
        <v>42644</v>
      </c>
      <c r="R45" s="14">
        <f>VLOOKUP($D45,'GT NBV Sep 2015'!$G:$O,9,0)</f>
        <v>2.1000000000000001E-2</v>
      </c>
      <c r="S45" s="15">
        <f t="shared" si="0"/>
        <v>353.47151000000002</v>
      </c>
      <c r="T45" s="15">
        <f t="shared" si="1"/>
        <v>13</v>
      </c>
      <c r="U45" s="15">
        <f t="shared" si="2"/>
        <v>4595.1296300000004</v>
      </c>
      <c r="V45" s="15">
        <f t="shared" si="3"/>
        <v>36263.629630000003</v>
      </c>
      <c r="W45" s="15">
        <f t="shared" si="4"/>
        <v>165720.09036999999</v>
      </c>
      <c r="X45" s="7">
        <f t="shared" si="5"/>
        <v>185151.74333333332</v>
      </c>
      <c r="Y45" s="7">
        <f t="shared" si="6"/>
        <v>33241.660494166666</v>
      </c>
      <c r="Z45" s="7">
        <f t="shared" si="7"/>
        <v>151910.08283916666</v>
      </c>
      <c r="AA45" s="7">
        <f t="shared" si="8"/>
        <v>0</v>
      </c>
      <c r="AB45" s="15"/>
      <c r="AC45" s="7"/>
      <c r="AD45" s="7"/>
      <c r="AE45" s="7"/>
      <c r="AF45" s="15"/>
      <c r="AG45" s="7"/>
    </row>
    <row r="46" spans="1:33" ht="13.8" x14ac:dyDescent="0.3">
      <c r="A46" s="11">
        <v>99568452</v>
      </c>
      <c r="B46" s="11" t="s">
        <v>24</v>
      </c>
      <c r="C46" s="11" t="s">
        <v>41</v>
      </c>
      <c r="D46" s="11" t="s">
        <v>47</v>
      </c>
      <c r="E46" s="11" t="s">
        <v>457</v>
      </c>
      <c r="F46" s="18">
        <v>40026</v>
      </c>
      <c r="G46" s="19">
        <v>40026</v>
      </c>
      <c r="H46" s="11" t="s">
        <v>20</v>
      </c>
      <c r="I46" s="11" t="s">
        <v>48</v>
      </c>
      <c r="J46" s="11" t="s">
        <v>407</v>
      </c>
      <c r="K46" s="11" t="s">
        <v>23</v>
      </c>
      <c r="L46" s="53" t="s">
        <v>638</v>
      </c>
      <c r="M46" s="11">
        <v>1</v>
      </c>
      <c r="N46" s="54">
        <v>283291.03000000003</v>
      </c>
      <c r="O46" s="54">
        <v>114770.47</v>
      </c>
      <c r="P46" s="54">
        <v>168520.56</v>
      </c>
      <c r="Q46" s="24">
        <v>42522</v>
      </c>
      <c r="R46" s="14">
        <f>VLOOKUP($D46,'GT NBV Sep 2015'!$G:$O,9,0)</f>
        <v>2.9000000000000001E-2</v>
      </c>
      <c r="S46" s="15">
        <f t="shared" si="0"/>
        <v>684.61998916666676</v>
      </c>
      <c r="T46" s="15">
        <f t="shared" si="1"/>
        <v>9</v>
      </c>
      <c r="U46" s="15">
        <f t="shared" si="2"/>
        <v>6161.5799025000006</v>
      </c>
      <c r="V46" s="15">
        <f t="shared" si="3"/>
        <v>120932.0499025</v>
      </c>
      <c r="W46" s="15">
        <f t="shared" si="4"/>
        <v>162358.98009750003</v>
      </c>
      <c r="X46" s="7">
        <f t="shared" si="5"/>
        <v>259683.44416666668</v>
      </c>
      <c r="Y46" s="7">
        <f t="shared" si="6"/>
        <v>110854.37907729167</v>
      </c>
      <c r="Z46" s="7">
        <f t="shared" si="7"/>
        <v>148829.06508937501</v>
      </c>
      <c r="AA46" s="7">
        <f t="shared" si="8"/>
        <v>0</v>
      </c>
      <c r="AB46" s="15"/>
      <c r="AC46" s="7"/>
      <c r="AD46" s="7"/>
      <c r="AE46" s="7"/>
      <c r="AF46" s="15"/>
      <c r="AG46" s="7"/>
    </row>
    <row r="47" spans="1:33" ht="13.8" x14ac:dyDescent="0.3">
      <c r="A47" s="11">
        <v>642438088</v>
      </c>
      <c r="B47" s="11" t="s">
        <v>24</v>
      </c>
      <c r="C47" s="11" t="s">
        <v>41</v>
      </c>
      <c r="D47" s="11" t="s">
        <v>42</v>
      </c>
      <c r="E47" s="11" t="s">
        <v>395</v>
      </c>
      <c r="F47" s="18">
        <v>41183</v>
      </c>
      <c r="G47" s="19">
        <v>40909</v>
      </c>
      <c r="H47" s="11" t="s">
        <v>20</v>
      </c>
      <c r="I47" s="11" t="s">
        <v>39</v>
      </c>
      <c r="J47" s="11" t="s">
        <v>474</v>
      </c>
      <c r="K47" s="11" t="s">
        <v>23</v>
      </c>
      <c r="L47" s="53" t="s">
        <v>638</v>
      </c>
      <c r="M47" s="11">
        <v>0</v>
      </c>
      <c r="N47" s="54">
        <v>177039.33</v>
      </c>
      <c r="O47" s="54">
        <v>23140.13</v>
      </c>
      <c r="P47" s="54">
        <v>153899.20000000001</v>
      </c>
      <c r="Q47" s="1">
        <v>42644</v>
      </c>
      <c r="R47" s="14">
        <f>VLOOKUP($D47,'GT NBV Sep 2015'!$G:$O,9,0)</f>
        <v>2.1999999999999999E-2</v>
      </c>
      <c r="S47" s="15">
        <f t="shared" si="0"/>
        <v>324.57210499999997</v>
      </c>
      <c r="T47" s="15">
        <f t="shared" si="1"/>
        <v>13</v>
      </c>
      <c r="U47" s="15">
        <f t="shared" si="2"/>
        <v>4219.4373649999998</v>
      </c>
      <c r="V47" s="15">
        <f t="shared" si="3"/>
        <v>27359.567365000003</v>
      </c>
      <c r="W47" s="15">
        <f t="shared" si="4"/>
        <v>149679.76263499999</v>
      </c>
      <c r="X47" s="7">
        <f t="shared" si="5"/>
        <v>162286.05249999999</v>
      </c>
      <c r="Y47" s="7">
        <f t="shared" si="6"/>
        <v>25079.603417916667</v>
      </c>
      <c r="Z47" s="7">
        <f t="shared" si="7"/>
        <v>137206.44908208333</v>
      </c>
      <c r="AA47" s="7">
        <f t="shared" si="8"/>
        <v>0</v>
      </c>
      <c r="AB47" s="15"/>
      <c r="AC47" s="7"/>
      <c r="AD47" s="7"/>
      <c r="AE47" s="7"/>
      <c r="AF47" s="15"/>
      <c r="AG47" s="7"/>
    </row>
    <row r="48" spans="1:33" ht="13.8" x14ac:dyDescent="0.3">
      <c r="A48" s="11">
        <v>17048978</v>
      </c>
      <c r="B48" s="11" t="s">
        <v>24</v>
      </c>
      <c r="C48" s="11" t="s">
        <v>41</v>
      </c>
      <c r="D48" s="11" t="s">
        <v>60</v>
      </c>
      <c r="E48" s="11" t="s">
        <v>389</v>
      </c>
      <c r="F48" s="18">
        <v>37408</v>
      </c>
      <c r="G48" s="19">
        <v>37257</v>
      </c>
      <c r="H48" s="11" t="s">
        <v>20</v>
      </c>
      <c r="I48" s="11" t="s">
        <v>59</v>
      </c>
      <c r="J48" s="11" t="s">
        <v>62</v>
      </c>
      <c r="K48" s="11" t="s">
        <v>23</v>
      </c>
      <c r="L48" s="53" t="s">
        <v>638</v>
      </c>
      <c r="M48" s="11">
        <v>1</v>
      </c>
      <c r="N48" s="54">
        <v>257248.78</v>
      </c>
      <c r="O48" s="54">
        <v>105408.39</v>
      </c>
      <c r="P48" s="54">
        <v>151840.39000000001</v>
      </c>
      <c r="Q48" s="24">
        <v>42522</v>
      </c>
      <c r="R48" s="14">
        <f>VLOOKUP($D48,'GT NBV Sep 2015'!$G:$O,9,0)</f>
        <v>2.1000000000000001E-2</v>
      </c>
      <c r="S48" s="15">
        <f t="shared" si="0"/>
        <v>450.18536499999999</v>
      </c>
      <c r="T48" s="15">
        <f t="shared" si="1"/>
        <v>9</v>
      </c>
      <c r="U48" s="15">
        <f t="shared" si="2"/>
        <v>4051.6682849999997</v>
      </c>
      <c r="V48" s="15">
        <f t="shared" si="3"/>
        <v>109460.05828500001</v>
      </c>
      <c r="W48" s="15">
        <f t="shared" si="4"/>
        <v>147788.72171499999</v>
      </c>
      <c r="X48" s="7">
        <f t="shared" si="5"/>
        <v>235811.38166666665</v>
      </c>
      <c r="Y48" s="7">
        <f t="shared" si="6"/>
        <v>100338.38676125</v>
      </c>
      <c r="Z48" s="7">
        <f t="shared" si="7"/>
        <v>135472.99490541665</v>
      </c>
      <c r="AA48" s="7">
        <f t="shared" si="8"/>
        <v>0</v>
      </c>
      <c r="AB48" s="15"/>
      <c r="AC48" s="7"/>
      <c r="AD48" s="7"/>
      <c r="AE48" s="7"/>
      <c r="AF48" s="15"/>
      <c r="AG48" s="7"/>
    </row>
    <row r="49" spans="1:33" ht="13.8" x14ac:dyDescent="0.3">
      <c r="A49" s="11">
        <v>99171727</v>
      </c>
      <c r="B49" s="11" t="s">
        <v>24</v>
      </c>
      <c r="C49" s="11" t="s">
        <v>41</v>
      </c>
      <c r="D49" s="11" t="s">
        <v>47</v>
      </c>
      <c r="E49" s="11" t="s">
        <v>393</v>
      </c>
      <c r="F49" s="18">
        <v>39387</v>
      </c>
      <c r="G49" s="19">
        <v>39083</v>
      </c>
      <c r="H49" s="11" t="s">
        <v>20</v>
      </c>
      <c r="I49" s="11" t="s">
        <v>48</v>
      </c>
      <c r="J49" s="11" t="s">
        <v>407</v>
      </c>
      <c r="K49" s="11" t="s">
        <v>23</v>
      </c>
      <c r="L49" s="53" t="s">
        <v>638</v>
      </c>
      <c r="M49" s="11">
        <v>1</v>
      </c>
      <c r="N49" s="54">
        <v>329867.26</v>
      </c>
      <c r="O49" s="54">
        <v>176404.83</v>
      </c>
      <c r="P49" s="54">
        <v>153462.43</v>
      </c>
      <c r="Q49" s="1">
        <v>42644</v>
      </c>
      <c r="R49" s="14">
        <f>VLOOKUP($D49,'GT NBV Sep 2015'!$G:$O,9,0)</f>
        <v>2.9000000000000001E-2</v>
      </c>
      <c r="S49" s="15">
        <f t="shared" si="0"/>
        <v>797.17921166666667</v>
      </c>
      <c r="T49" s="15">
        <f t="shared" si="1"/>
        <v>13</v>
      </c>
      <c r="U49" s="15">
        <f t="shared" si="2"/>
        <v>10363.329751666666</v>
      </c>
      <c r="V49" s="15">
        <f t="shared" si="3"/>
        <v>186768.15975166665</v>
      </c>
      <c r="W49" s="15">
        <f t="shared" si="4"/>
        <v>143099.10024833336</v>
      </c>
      <c r="X49" s="7">
        <f t="shared" si="5"/>
        <v>302378.32166666666</v>
      </c>
      <c r="Y49" s="7">
        <f t="shared" si="6"/>
        <v>171204.14643902777</v>
      </c>
      <c r="Z49" s="7">
        <f t="shared" si="7"/>
        <v>131174.17522763892</v>
      </c>
      <c r="AA49" s="7">
        <f t="shared" si="8"/>
        <v>0</v>
      </c>
      <c r="AB49" s="15"/>
      <c r="AC49" s="7"/>
      <c r="AD49" s="7"/>
      <c r="AE49" s="7"/>
      <c r="AF49" s="15"/>
      <c r="AG49" s="7"/>
    </row>
    <row r="50" spans="1:33" ht="13.8" x14ac:dyDescent="0.3">
      <c r="A50" s="11">
        <v>690463902</v>
      </c>
      <c r="B50" s="11" t="s">
        <v>24</v>
      </c>
      <c r="C50" s="11" t="s">
        <v>41</v>
      </c>
      <c r="D50" s="11" t="s">
        <v>47</v>
      </c>
      <c r="E50" s="11" t="s">
        <v>491</v>
      </c>
      <c r="F50" s="18">
        <v>42217</v>
      </c>
      <c r="G50" s="19">
        <v>42217</v>
      </c>
      <c r="H50" s="11" t="s">
        <v>68</v>
      </c>
      <c r="I50" s="11" t="s">
        <v>48</v>
      </c>
      <c r="J50" s="11" t="s">
        <v>70</v>
      </c>
      <c r="K50" s="11" t="s">
        <v>23</v>
      </c>
      <c r="L50" s="53" t="s">
        <v>638</v>
      </c>
      <c r="M50" s="11">
        <v>1</v>
      </c>
      <c r="N50" s="54">
        <v>175508.9</v>
      </c>
      <c r="O50" s="54">
        <v>4266.25</v>
      </c>
      <c r="P50" s="54">
        <v>171242.65</v>
      </c>
      <c r="Q50" s="1">
        <v>42522</v>
      </c>
      <c r="R50" s="14">
        <f>VLOOKUP($D50,'GT NBV Sep 2015'!$G:$O,9,0)</f>
        <v>2.9000000000000001E-2</v>
      </c>
      <c r="S50" s="15">
        <f t="shared" si="0"/>
        <v>424.14650833333332</v>
      </c>
      <c r="T50" s="15">
        <f t="shared" si="1"/>
        <v>9</v>
      </c>
      <c r="U50" s="15">
        <f t="shared" si="2"/>
        <v>3817.3185749999998</v>
      </c>
      <c r="V50" s="15">
        <f t="shared" si="3"/>
        <v>8083.5685749999993</v>
      </c>
      <c r="W50" s="15">
        <f t="shared" si="4"/>
        <v>167425.33142499998</v>
      </c>
      <c r="X50" s="7">
        <f t="shared" si="5"/>
        <v>160883.15833333333</v>
      </c>
      <c r="Y50" s="7">
        <f t="shared" si="6"/>
        <v>7409.9378604166659</v>
      </c>
      <c r="Z50" s="7">
        <f t="shared" si="7"/>
        <v>153473.22047291664</v>
      </c>
      <c r="AA50" s="7">
        <f t="shared" si="8"/>
        <v>0</v>
      </c>
      <c r="AB50" s="15"/>
      <c r="AC50" s="7"/>
      <c r="AD50" s="7"/>
      <c r="AE50" s="7"/>
      <c r="AF50" s="15"/>
      <c r="AG50" s="7"/>
    </row>
    <row r="51" spans="1:33" ht="13.8" x14ac:dyDescent="0.3">
      <c r="A51" s="11">
        <v>675339598</v>
      </c>
      <c r="B51" s="11" t="s">
        <v>24</v>
      </c>
      <c r="C51" s="11" t="s">
        <v>41</v>
      </c>
      <c r="D51" s="11" t="s">
        <v>42</v>
      </c>
      <c r="E51" s="11" t="s">
        <v>466</v>
      </c>
      <c r="F51" s="18">
        <v>41974</v>
      </c>
      <c r="G51" s="19">
        <v>41974</v>
      </c>
      <c r="H51" s="11" t="s">
        <v>68</v>
      </c>
      <c r="I51" s="11" t="s">
        <v>39</v>
      </c>
      <c r="J51" s="11" t="s">
        <v>70</v>
      </c>
      <c r="K51" s="11" t="s">
        <v>23</v>
      </c>
      <c r="L51" s="53" t="s">
        <v>638</v>
      </c>
      <c r="M51" s="11">
        <v>1</v>
      </c>
      <c r="N51" s="54">
        <v>153324.35</v>
      </c>
      <c r="O51" s="54">
        <v>7707.86</v>
      </c>
      <c r="P51" s="54">
        <v>145616.49</v>
      </c>
      <c r="Q51" s="1">
        <v>42644</v>
      </c>
      <c r="R51" s="14">
        <f>VLOOKUP($D51,'GT NBV Sep 2015'!$G:$O,9,0)</f>
        <v>2.1999999999999999E-2</v>
      </c>
      <c r="S51" s="15">
        <f t="shared" si="0"/>
        <v>281.09464166666669</v>
      </c>
      <c r="T51" s="15">
        <f t="shared" si="1"/>
        <v>13</v>
      </c>
      <c r="U51" s="15">
        <f t="shared" si="2"/>
        <v>3654.2303416666668</v>
      </c>
      <c r="V51" s="15">
        <f t="shared" si="3"/>
        <v>11362.090341666666</v>
      </c>
      <c r="W51" s="15">
        <f t="shared" si="4"/>
        <v>141962.25965833335</v>
      </c>
      <c r="X51" s="7">
        <f t="shared" si="5"/>
        <v>140547.32083333333</v>
      </c>
      <c r="Y51" s="7">
        <f t="shared" si="6"/>
        <v>10415.24947986111</v>
      </c>
      <c r="Z51" s="7">
        <f t="shared" si="7"/>
        <v>130132.07135347223</v>
      </c>
      <c r="AA51" s="7">
        <f t="shared" si="8"/>
        <v>0</v>
      </c>
      <c r="AB51" s="15"/>
      <c r="AC51" s="7"/>
      <c r="AD51" s="7"/>
      <c r="AE51" s="7"/>
      <c r="AF51" s="15"/>
      <c r="AG51" s="7"/>
    </row>
    <row r="52" spans="1:33" ht="13.8" x14ac:dyDescent="0.3">
      <c r="A52" s="11">
        <v>90989104</v>
      </c>
      <c r="B52" s="11" t="s">
        <v>24</v>
      </c>
      <c r="C52" s="11" t="s">
        <v>41</v>
      </c>
      <c r="D52" s="11" t="s">
        <v>47</v>
      </c>
      <c r="E52" s="11" t="s">
        <v>424</v>
      </c>
      <c r="F52" s="18">
        <v>38961</v>
      </c>
      <c r="G52" s="19">
        <v>38718</v>
      </c>
      <c r="H52" s="11" t="s">
        <v>20</v>
      </c>
      <c r="I52" s="11" t="s">
        <v>48</v>
      </c>
      <c r="J52" s="11" t="s">
        <v>407</v>
      </c>
      <c r="K52" s="11" t="s">
        <v>23</v>
      </c>
      <c r="L52" s="53" t="s">
        <v>638</v>
      </c>
      <c r="M52" s="11">
        <v>1</v>
      </c>
      <c r="N52" s="54">
        <v>358202.98</v>
      </c>
      <c r="O52" s="54">
        <v>214777.22</v>
      </c>
      <c r="P52" s="54">
        <v>143425.76</v>
      </c>
      <c r="Q52" s="1">
        <v>42522</v>
      </c>
      <c r="R52" s="14">
        <f>VLOOKUP($D52,'GT NBV Sep 2015'!$G:$O,9,0)</f>
        <v>2.9000000000000001E-2</v>
      </c>
      <c r="S52" s="15">
        <f t="shared" si="0"/>
        <v>865.65720166666665</v>
      </c>
      <c r="T52" s="15">
        <f t="shared" si="1"/>
        <v>9</v>
      </c>
      <c r="U52" s="15">
        <f t="shared" si="2"/>
        <v>7790.9148150000001</v>
      </c>
      <c r="V52" s="15">
        <f t="shared" si="3"/>
        <v>222568.134815</v>
      </c>
      <c r="W52" s="15">
        <f t="shared" si="4"/>
        <v>135634.84518499998</v>
      </c>
      <c r="X52" s="7">
        <f t="shared" si="5"/>
        <v>328352.73166666663</v>
      </c>
      <c r="Y52" s="7">
        <f t="shared" si="6"/>
        <v>204020.79024708332</v>
      </c>
      <c r="Z52" s="7">
        <f t="shared" si="7"/>
        <v>124331.94141958331</v>
      </c>
      <c r="AA52" s="7">
        <f t="shared" si="8"/>
        <v>0</v>
      </c>
      <c r="AB52" s="15"/>
      <c r="AC52" s="7"/>
      <c r="AD52" s="7"/>
      <c r="AE52" s="7"/>
      <c r="AF52" s="15"/>
      <c r="AG52" s="7"/>
    </row>
    <row r="53" spans="1:33" ht="13.8" x14ac:dyDescent="0.3">
      <c r="A53" s="11">
        <v>630179874</v>
      </c>
      <c r="B53" s="11" t="s">
        <v>24</v>
      </c>
      <c r="C53" s="11" t="s">
        <v>41</v>
      </c>
      <c r="D53" s="11" t="s">
        <v>42</v>
      </c>
      <c r="E53" s="11" t="s">
        <v>471</v>
      </c>
      <c r="F53" s="18">
        <v>40817</v>
      </c>
      <c r="G53" s="19">
        <v>40544</v>
      </c>
      <c r="H53" s="11" t="s">
        <v>20</v>
      </c>
      <c r="I53" s="11" t="s">
        <v>39</v>
      </c>
      <c r="J53" s="11" t="s">
        <v>474</v>
      </c>
      <c r="K53" s="11" t="s">
        <v>23</v>
      </c>
      <c r="L53" s="53" t="s">
        <v>638</v>
      </c>
      <c r="M53" s="11">
        <v>0</v>
      </c>
      <c r="N53" s="54">
        <v>165922.13</v>
      </c>
      <c r="O53" s="54">
        <v>28359.98</v>
      </c>
      <c r="P53" s="54">
        <v>137562.15</v>
      </c>
      <c r="Q53" s="1">
        <v>42644</v>
      </c>
      <c r="R53" s="14">
        <f>VLOOKUP($D53,'GT NBV Sep 2015'!$G:$O,9,0)</f>
        <v>2.1999999999999999E-2</v>
      </c>
      <c r="S53" s="15">
        <f t="shared" si="0"/>
        <v>304.19057166666664</v>
      </c>
      <c r="T53" s="15">
        <f t="shared" si="1"/>
        <v>13</v>
      </c>
      <c r="U53" s="15">
        <f t="shared" si="2"/>
        <v>3954.4774316666662</v>
      </c>
      <c r="V53" s="15">
        <f t="shared" si="3"/>
        <v>32314.457431666666</v>
      </c>
      <c r="W53" s="15">
        <f t="shared" si="4"/>
        <v>133607.67256833334</v>
      </c>
      <c r="X53" s="7">
        <f t="shared" si="5"/>
        <v>152095.28583333333</v>
      </c>
      <c r="Y53" s="7">
        <f t="shared" si="6"/>
        <v>29621.585979027775</v>
      </c>
      <c r="Z53" s="7">
        <f t="shared" si="7"/>
        <v>122473.69985430555</v>
      </c>
      <c r="AA53" s="7">
        <f t="shared" si="8"/>
        <v>0</v>
      </c>
      <c r="AB53" s="15"/>
      <c r="AC53" s="7"/>
      <c r="AD53" s="7"/>
      <c r="AE53" s="7"/>
      <c r="AF53" s="15"/>
      <c r="AG53" s="7"/>
    </row>
    <row r="54" spans="1:33" ht="13.8" x14ac:dyDescent="0.3">
      <c r="A54" s="11">
        <v>94002623</v>
      </c>
      <c r="B54" s="11" t="s">
        <v>24</v>
      </c>
      <c r="C54" s="11" t="s">
        <v>41</v>
      </c>
      <c r="D54" s="11" t="s">
        <v>53</v>
      </c>
      <c r="E54" s="11" t="s">
        <v>394</v>
      </c>
      <c r="F54" s="18">
        <v>39753</v>
      </c>
      <c r="G54" s="19">
        <v>39753</v>
      </c>
      <c r="H54" s="11" t="s">
        <v>20</v>
      </c>
      <c r="I54" s="11" t="s">
        <v>55</v>
      </c>
      <c r="J54" s="11" t="s">
        <v>317</v>
      </c>
      <c r="K54" s="11" t="s">
        <v>23</v>
      </c>
      <c r="L54" s="53" t="s">
        <v>638</v>
      </c>
      <c r="M54" s="11">
        <v>0</v>
      </c>
      <c r="N54" s="54">
        <v>155469.54999999999</v>
      </c>
      <c r="O54" s="54">
        <v>24375.66</v>
      </c>
      <c r="P54" s="54">
        <v>131093.89000000001</v>
      </c>
      <c r="Q54" s="1">
        <v>42522</v>
      </c>
      <c r="R54" s="14">
        <f>VLOOKUP($D54,'GT NBV Sep 2015'!$G:$O,9,0)</f>
        <v>2.1000000000000001E-2</v>
      </c>
      <c r="S54" s="15">
        <f t="shared" si="0"/>
        <v>272.07171249999999</v>
      </c>
      <c r="T54" s="15">
        <f t="shared" si="1"/>
        <v>9</v>
      </c>
      <c r="U54" s="15">
        <f t="shared" si="2"/>
        <v>2448.6454125</v>
      </c>
      <c r="V54" s="15">
        <f t="shared" si="3"/>
        <v>26824.305412499998</v>
      </c>
      <c r="W54" s="15">
        <f t="shared" si="4"/>
        <v>128645.2445875</v>
      </c>
      <c r="X54" s="7">
        <f t="shared" si="5"/>
        <v>142513.75416666665</v>
      </c>
      <c r="Y54" s="7">
        <f t="shared" si="6"/>
        <v>24588.946628124999</v>
      </c>
      <c r="Z54" s="7">
        <f t="shared" si="7"/>
        <v>117924.80753854166</v>
      </c>
      <c r="AA54" s="7">
        <f t="shared" si="8"/>
        <v>0</v>
      </c>
      <c r="AB54" s="15"/>
      <c r="AC54" s="7"/>
      <c r="AD54" s="7"/>
      <c r="AE54" s="7"/>
      <c r="AF54" s="15"/>
      <c r="AG54" s="7"/>
    </row>
    <row r="55" spans="1:33" ht="13.8" x14ac:dyDescent="0.3">
      <c r="A55" s="11">
        <v>81359291</v>
      </c>
      <c r="B55" s="11" t="s">
        <v>24</v>
      </c>
      <c r="C55" s="11" t="s">
        <v>41</v>
      </c>
      <c r="D55" s="11" t="s">
        <v>42</v>
      </c>
      <c r="E55" s="11" t="s">
        <v>424</v>
      </c>
      <c r="F55" s="18">
        <v>39052</v>
      </c>
      <c r="G55" s="19">
        <v>38718</v>
      </c>
      <c r="H55" s="11" t="s">
        <v>20</v>
      </c>
      <c r="I55" s="11" t="s">
        <v>39</v>
      </c>
      <c r="J55" s="11" t="s">
        <v>446</v>
      </c>
      <c r="K55" s="11" t="s">
        <v>23</v>
      </c>
      <c r="L55" s="53" t="s">
        <v>638</v>
      </c>
      <c r="M55" s="11">
        <v>1</v>
      </c>
      <c r="N55" s="54">
        <v>191353.48</v>
      </c>
      <c r="O55" s="54">
        <v>71185.38</v>
      </c>
      <c r="P55" s="54">
        <v>120168.1</v>
      </c>
      <c r="Q55" s="1">
        <v>42644</v>
      </c>
      <c r="R55" s="14">
        <f>VLOOKUP($D55,'GT NBV Sep 2015'!$G:$O,9,0)</f>
        <v>2.1999999999999999E-2</v>
      </c>
      <c r="S55" s="15">
        <f t="shared" si="0"/>
        <v>350.81471333333337</v>
      </c>
      <c r="T55" s="15">
        <f t="shared" si="1"/>
        <v>13</v>
      </c>
      <c r="U55" s="15">
        <f t="shared" si="2"/>
        <v>4560.5912733333334</v>
      </c>
      <c r="V55" s="15">
        <f t="shared" si="3"/>
        <v>75745.971273333344</v>
      </c>
      <c r="W55" s="15">
        <f t="shared" si="4"/>
        <v>115607.50872666667</v>
      </c>
      <c r="X55" s="7">
        <f t="shared" si="5"/>
        <v>175407.35666666666</v>
      </c>
      <c r="Y55" s="7">
        <f t="shared" si="6"/>
        <v>69433.807000555564</v>
      </c>
      <c r="Z55" s="7">
        <f t="shared" si="7"/>
        <v>105973.54966611111</v>
      </c>
      <c r="AA55" s="7">
        <f t="shared" si="8"/>
        <v>0</v>
      </c>
      <c r="AB55" s="15"/>
      <c r="AC55" s="7"/>
      <c r="AD55" s="7"/>
      <c r="AE55" s="7"/>
      <c r="AF55" s="15"/>
      <c r="AG55" s="7"/>
    </row>
    <row r="56" spans="1:33" ht="13.8" x14ac:dyDescent="0.3">
      <c r="A56" s="11">
        <v>30518992</v>
      </c>
      <c r="B56" s="11" t="s">
        <v>24</v>
      </c>
      <c r="C56" s="11" t="s">
        <v>41</v>
      </c>
      <c r="D56" s="11" t="s">
        <v>404</v>
      </c>
      <c r="E56" s="11" t="s">
        <v>191</v>
      </c>
      <c r="F56" s="18">
        <v>35977</v>
      </c>
      <c r="G56" s="19">
        <v>35977</v>
      </c>
      <c r="H56" s="11" t="s">
        <v>20</v>
      </c>
      <c r="I56" s="11" t="s">
        <v>69</v>
      </c>
      <c r="J56" s="11" t="s">
        <v>208</v>
      </c>
      <c r="K56" s="11" t="s">
        <v>402</v>
      </c>
      <c r="L56" s="53" t="s">
        <v>638</v>
      </c>
      <c r="M56" s="11">
        <v>0</v>
      </c>
      <c r="N56" s="54">
        <v>192914.12</v>
      </c>
      <c r="O56" s="54">
        <v>73299.53</v>
      </c>
      <c r="P56" s="54">
        <v>119614.59</v>
      </c>
      <c r="Q56" s="1">
        <v>42522</v>
      </c>
      <c r="R56" s="14">
        <f>VLOOKUP($D56,'GT NBV Sep 2015'!$G:$O,9,0)</f>
        <v>2.5999999999999999E-2</v>
      </c>
      <c r="S56" s="15">
        <f t="shared" si="0"/>
        <v>417.98059333333333</v>
      </c>
      <c r="T56" s="15">
        <f t="shared" si="1"/>
        <v>9</v>
      </c>
      <c r="U56" s="15">
        <f t="shared" si="2"/>
        <v>3761.8253399999999</v>
      </c>
      <c r="V56" s="15">
        <f t="shared" si="3"/>
        <v>77061.355339999995</v>
      </c>
      <c r="W56" s="15">
        <f t="shared" si="4"/>
        <v>115852.76466</v>
      </c>
      <c r="X56" s="7">
        <f t="shared" si="5"/>
        <v>176837.94333333333</v>
      </c>
      <c r="Y56" s="7">
        <f t="shared" si="6"/>
        <v>70639.575728333322</v>
      </c>
      <c r="Z56" s="7">
        <f t="shared" si="7"/>
        <v>106198.36760499999</v>
      </c>
      <c r="AA56" s="7">
        <f t="shared" si="8"/>
        <v>0</v>
      </c>
      <c r="AB56" s="15"/>
      <c r="AC56" s="7"/>
      <c r="AD56" s="7"/>
      <c r="AE56" s="7"/>
      <c r="AF56" s="15"/>
      <c r="AG56" s="7"/>
    </row>
    <row r="57" spans="1:33" ht="13.8" x14ac:dyDescent="0.3">
      <c r="A57" s="11">
        <v>30259140</v>
      </c>
      <c r="B57" s="11" t="s">
        <v>24</v>
      </c>
      <c r="C57" s="11" t="s">
        <v>41</v>
      </c>
      <c r="D57" s="11" t="s">
        <v>47</v>
      </c>
      <c r="E57" s="11" t="s">
        <v>389</v>
      </c>
      <c r="F57" s="18">
        <v>37591</v>
      </c>
      <c r="G57" s="19">
        <v>37257</v>
      </c>
      <c r="H57" s="11" t="s">
        <v>20</v>
      </c>
      <c r="I57" s="11" t="s">
        <v>48</v>
      </c>
      <c r="J57" s="11" t="s">
        <v>265</v>
      </c>
      <c r="K57" s="11" t="s">
        <v>23</v>
      </c>
      <c r="L57" s="53" t="s">
        <v>638</v>
      </c>
      <c r="M57" s="11">
        <v>1</v>
      </c>
      <c r="N57" s="54">
        <v>893603.76</v>
      </c>
      <c r="O57" s="54">
        <v>767499.6</v>
      </c>
      <c r="P57" s="54">
        <v>126104.16</v>
      </c>
      <c r="Q57" s="1">
        <v>42644</v>
      </c>
      <c r="R57" s="14">
        <f>VLOOKUP($D57,'GT NBV Sep 2015'!$G:$O,9,0)</f>
        <v>2.9000000000000001E-2</v>
      </c>
      <c r="S57" s="15">
        <f t="shared" si="0"/>
        <v>2159.5424200000002</v>
      </c>
      <c r="T57" s="15">
        <f t="shared" si="1"/>
        <v>13</v>
      </c>
      <c r="U57" s="15">
        <f t="shared" si="2"/>
        <v>28074.051460000002</v>
      </c>
      <c r="V57" s="15">
        <f t="shared" si="3"/>
        <v>795573.65145999996</v>
      </c>
      <c r="W57" s="15">
        <f t="shared" si="4"/>
        <v>98030.108540000045</v>
      </c>
      <c r="X57" s="7">
        <f t="shared" si="5"/>
        <v>819136.78</v>
      </c>
      <c r="Y57" s="7">
        <f t="shared" si="6"/>
        <v>729275.84717166657</v>
      </c>
      <c r="Z57" s="7">
        <f t="shared" si="7"/>
        <v>89860.932828333374</v>
      </c>
      <c r="AA57" s="7">
        <f t="shared" si="8"/>
        <v>0</v>
      </c>
      <c r="AB57" s="15"/>
      <c r="AC57" s="7"/>
      <c r="AD57" s="7"/>
      <c r="AE57" s="7"/>
      <c r="AF57" s="15"/>
      <c r="AG57" s="7"/>
    </row>
    <row r="58" spans="1:33" ht="13.8" x14ac:dyDescent="0.3">
      <c r="A58" s="11">
        <v>53573</v>
      </c>
      <c r="B58" s="11" t="s">
        <v>24</v>
      </c>
      <c r="C58" s="11" t="s">
        <v>41</v>
      </c>
      <c r="D58" s="11" t="s">
        <v>53</v>
      </c>
      <c r="E58" s="11" t="s">
        <v>54</v>
      </c>
      <c r="F58" s="18">
        <v>26481</v>
      </c>
      <c r="G58" s="19">
        <v>26481</v>
      </c>
      <c r="H58" s="11" t="s">
        <v>20</v>
      </c>
      <c r="I58" s="11" t="s">
        <v>55</v>
      </c>
      <c r="J58" s="11" t="s">
        <v>316</v>
      </c>
      <c r="K58" s="11" t="s">
        <v>23</v>
      </c>
      <c r="L58" s="53" t="s">
        <v>638</v>
      </c>
      <c r="M58" s="11">
        <v>12</v>
      </c>
      <c r="N58" s="54">
        <v>1688466.68</v>
      </c>
      <c r="O58" s="54">
        <v>1579253.02</v>
      </c>
      <c r="P58" s="54">
        <v>109213.66</v>
      </c>
      <c r="Q58" s="1">
        <v>42522</v>
      </c>
      <c r="R58" s="14">
        <f>VLOOKUP($D58,'GT NBV Sep 2015'!$G:$O,9,0)</f>
        <v>2.1000000000000001E-2</v>
      </c>
      <c r="S58" s="15">
        <f t="shared" si="0"/>
        <v>2954.8166900000001</v>
      </c>
      <c r="T58" s="15">
        <f t="shared" si="1"/>
        <v>9</v>
      </c>
      <c r="U58" s="15">
        <f t="shared" si="2"/>
        <v>26593.350210000001</v>
      </c>
      <c r="V58" s="15">
        <f t="shared" si="3"/>
        <v>1605846.3702100001</v>
      </c>
      <c r="W58" s="15">
        <f t="shared" si="4"/>
        <v>82620.309789999854</v>
      </c>
      <c r="X58" s="7">
        <f t="shared" si="5"/>
        <v>1547761.1233333333</v>
      </c>
      <c r="Y58" s="7">
        <f t="shared" si="6"/>
        <v>1472025.8393591666</v>
      </c>
      <c r="Z58" s="7">
        <f t="shared" si="7"/>
        <v>75735.283974166523</v>
      </c>
      <c r="AA58" s="7">
        <f t="shared" si="8"/>
        <v>2.0372681319713593E-10</v>
      </c>
      <c r="AB58" s="15"/>
      <c r="AC58" s="7"/>
      <c r="AD58" s="7"/>
      <c r="AE58" s="7"/>
      <c r="AF58" s="15"/>
      <c r="AG58" s="7"/>
    </row>
    <row r="59" spans="1:33" ht="13.8" x14ac:dyDescent="0.3">
      <c r="A59" s="11">
        <v>654380085</v>
      </c>
      <c r="B59" s="11" t="s">
        <v>24</v>
      </c>
      <c r="C59" s="11" t="s">
        <v>41</v>
      </c>
      <c r="D59" s="11" t="s">
        <v>42</v>
      </c>
      <c r="E59" s="11" t="s">
        <v>477</v>
      </c>
      <c r="F59" s="18">
        <v>41579</v>
      </c>
      <c r="G59" s="19">
        <v>41275</v>
      </c>
      <c r="H59" s="11" t="s">
        <v>20</v>
      </c>
      <c r="I59" s="11" t="s">
        <v>39</v>
      </c>
      <c r="J59" s="11" t="s">
        <v>176</v>
      </c>
      <c r="K59" s="11" t="s">
        <v>23</v>
      </c>
      <c r="L59" s="53" t="s">
        <v>638</v>
      </c>
      <c r="M59" s="11">
        <v>1</v>
      </c>
      <c r="N59" s="54">
        <v>122094.84</v>
      </c>
      <c r="O59" s="54">
        <v>11048.23</v>
      </c>
      <c r="P59" s="54">
        <v>111046.61</v>
      </c>
      <c r="Q59" s="1">
        <v>42644</v>
      </c>
      <c r="R59" s="14">
        <f>VLOOKUP($D59,'GT NBV Sep 2015'!$G:$O,9,0)</f>
        <v>2.1999999999999999E-2</v>
      </c>
      <c r="S59" s="15">
        <f t="shared" si="0"/>
        <v>223.84053999999998</v>
      </c>
      <c r="T59" s="15">
        <f t="shared" si="1"/>
        <v>13</v>
      </c>
      <c r="U59" s="15">
        <f t="shared" si="2"/>
        <v>2909.9270199999996</v>
      </c>
      <c r="V59" s="15">
        <f t="shared" si="3"/>
        <v>13958.157019999999</v>
      </c>
      <c r="W59" s="15">
        <f t="shared" si="4"/>
        <v>108136.68298</v>
      </c>
      <c r="X59" s="7">
        <f t="shared" si="5"/>
        <v>111920.26999999999</v>
      </c>
      <c r="Y59" s="7">
        <f t="shared" si="6"/>
        <v>12794.977268333332</v>
      </c>
      <c r="Z59" s="7">
        <f t="shared" si="7"/>
        <v>99125.292731666661</v>
      </c>
      <c r="AA59" s="7">
        <f t="shared" si="8"/>
        <v>0</v>
      </c>
      <c r="AB59" s="15"/>
      <c r="AC59" s="7"/>
      <c r="AD59" s="7"/>
      <c r="AE59" s="7"/>
      <c r="AF59" s="15"/>
      <c r="AG59" s="7"/>
    </row>
    <row r="60" spans="1:33" ht="13.8" x14ac:dyDescent="0.3">
      <c r="A60" s="11">
        <v>60184550</v>
      </c>
      <c r="B60" s="11" t="s">
        <v>24</v>
      </c>
      <c r="C60" s="11" t="s">
        <v>41</v>
      </c>
      <c r="D60" s="11" t="s">
        <v>42</v>
      </c>
      <c r="E60" s="11" t="s">
        <v>424</v>
      </c>
      <c r="F60" s="18">
        <v>38718</v>
      </c>
      <c r="G60" s="19">
        <v>38718</v>
      </c>
      <c r="H60" s="11" t="s">
        <v>20</v>
      </c>
      <c r="I60" s="11" t="s">
        <v>39</v>
      </c>
      <c r="J60" s="11" t="s">
        <v>425</v>
      </c>
      <c r="K60" s="11" t="s">
        <v>23</v>
      </c>
      <c r="L60" s="53" t="s">
        <v>638</v>
      </c>
      <c r="M60" s="11">
        <v>1</v>
      </c>
      <c r="N60" s="54">
        <v>176110</v>
      </c>
      <c r="O60" s="54">
        <v>65514.65</v>
      </c>
      <c r="P60" s="54">
        <v>110595.35</v>
      </c>
      <c r="Q60" s="1">
        <v>42522</v>
      </c>
      <c r="R60" s="14">
        <f>VLOOKUP($D60,'GT NBV Sep 2015'!$G:$O,9,0)</f>
        <v>2.1999999999999999E-2</v>
      </c>
      <c r="S60" s="15">
        <f t="shared" si="0"/>
        <v>322.86833333333334</v>
      </c>
      <c r="T60" s="15">
        <f t="shared" si="1"/>
        <v>9</v>
      </c>
      <c r="U60" s="15">
        <f t="shared" si="2"/>
        <v>2905.8150000000001</v>
      </c>
      <c r="V60" s="15">
        <f t="shared" si="3"/>
        <v>68420.464999999997</v>
      </c>
      <c r="W60" s="15">
        <f t="shared" si="4"/>
        <v>107689.535</v>
      </c>
      <c r="X60" s="7">
        <f t="shared" si="5"/>
        <v>161434.16666666666</v>
      </c>
      <c r="Y60" s="7">
        <f t="shared" si="6"/>
        <v>62718.759583333325</v>
      </c>
      <c r="Z60" s="7">
        <f t="shared" si="7"/>
        <v>98715.407083333339</v>
      </c>
      <c r="AA60" s="7">
        <f t="shared" si="8"/>
        <v>0</v>
      </c>
      <c r="AB60" s="15"/>
      <c r="AC60" s="7"/>
      <c r="AD60" s="7"/>
      <c r="AE60" s="7"/>
      <c r="AF60" s="15"/>
      <c r="AG60" s="7"/>
    </row>
    <row r="61" spans="1:33" ht="13.8" x14ac:dyDescent="0.3">
      <c r="A61" s="11">
        <v>51976</v>
      </c>
      <c r="B61" s="11" t="s">
        <v>24</v>
      </c>
      <c r="C61" s="11" t="s">
        <v>41</v>
      </c>
      <c r="D61" s="11" t="s">
        <v>47</v>
      </c>
      <c r="E61" s="11" t="s">
        <v>72</v>
      </c>
      <c r="F61" s="18">
        <v>37226</v>
      </c>
      <c r="G61" s="19">
        <v>37073</v>
      </c>
      <c r="H61" s="11" t="s">
        <v>20</v>
      </c>
      <c r="I61" s="11" t="s">
        <v>48</v>
      </c>
      <c r="J61" s="11" t="s">
        <v>265</v>
      </c>
      <c r="K61" s="11" t="s">
        <v>23</v>
      </c>
      <c r="L61" s="53" t="s">
        <v>638</v>
      </c>
      <c r="M61" s="11">
        <v>2</v>
      </c>
      <c r="N61" s="54">
        <v>1681446.81</v>
      </c>
      <c r="O61" s="54">
        <v>1553156.77</v>
      </c>
      <c r="P61" s="54">
        <v>128290.04</v>
      </c>
      <c r="Q61" s="1">
        <v>42644</v>
      </c>
      <c r="R61" s="14">
        <f>VLOOKUP($D61,'GT NBV Sep 2015'!$G:$O,9,0)</f>
        <v>2.9000000000000001E-2</v>
      </c>
      <c r="S61" s="15">
        <f t="shared" si="0"/>
        <v>4063.4964575000004</v>
      </c>
      <c r="T61" s="15">
        <f t="shared" si="1"/>
        <v>13</v>
      </c>
      <c r="U61" s="15">
        <f t="shared" si="2"/>
        <v>52825.453947500006</v>
      </c>
      <c r="V61" s="15">
        <f t="shared" si="3"/>
        <v>1605982.2239475001</v>
      </c>
      <c r="W61" s="15">
        <f t="shared" si="4"/>
        <v>75464.586052499944</v>
      </c>
      <c r="X61" s="7">
        <f t="shared" si="5"/>
        <v>1541326.2424999999</v>
      </c>
      <c r="Y61" s="7">
        <f t="shared" si="6"/>
        <v>1472150.371951875</v>
      </c>
      <c r="Z61" s="7">
        <f t="shared" si="7"/>
        <v>69175.870548124949</v>
      </c>
      <c r="AA61" s="7">
        <f t="shared" si="8"/>
        <v>0</v>
      </c>
      <c r="AB61" s="15"/>
      <c r="AC61" s="7"/>
      <c r="AD61" s="7"/>
      <c r="AE61" s="7"/>
      <c r="AF61" s="15"/>
      <c r="AG61" s="7"/>
    </row>
    <row r="62" spans="1:33" ht="13.8" x14ac:dyDescent="0.3">
      <c r="A62" s="11">
        <v>631814028</v>
      </c>
      <c r="B62" s="11" t="s">
        <v>24</v>
      </c>
      <c r="C62" s="11" t="s">
        <v>41</v>
      </c>
      <c r="D62" s="11" t="s">
        <v>42</v>
      </c>
      <c r="E62" s="11" t="s">
        <v>395</v>
      </c>
      <c r="F62" s="18">
        <v>40969</v>
      </c>
      <c r="G62" s="19">
        <v>40909</v>
      </c>
      <c r="H62" s="11" t="s">
        <v>20</v>
      </c>
      <c r="I62" s="11" t="s">
        <v>39</v>
      </c>
      <c r="J62" s="11" t="s">
        <v>115</v>
      </c>
      <c r="K62" s="11" t="s">
        <v>23</v>
      </c>
      <c r="L62" s="53" t="s">
        <v>638</v>
      </c>
      <c r="M62" s="11">
        <v>1</v>
      </c>
      <c r="N62" s="54">
        <v>117371.34</v>
      </c>
      <c r="O62" s="54">
        <v>15341.16</v>
      </c>
      <c r="P62" s="54">
        <v>102030.18</v>
      </c>
      <c r="Q62" s="1">
        <v>42522</v>
      </c>
      <c r="R62" s="14">
        <f>VLOOKUP($D62,'GT NBV Sep 2015'!$G:$O,9,0)</f>
        <v>2.1999999999999999E-2</v>
      </c>
      <c r="S62" s="15">
        <f t="shared" si="0"/>
        <v>215.18079</v>
      </c>
      <c r="T62" s="15">
        <f t="shared" si="1"/>
        <v>9</v>
      </c>
      <c r="U62" s="15">
        <f t="shared" si="2"/>
        <v>1936.6271099999999</v>
      </c>
      <c r="V62" s="15">
        <f t="shared" si="3"/>
        <v>17277.787110000001</v>
      </c>
      <c r="W62" s="15">
        <f t="shared" si="4"/>
        <v>100093.55288999999</v>
      </c>
      <c r="X62" s="7">
        <f t="shared" si="5"/>
        <v>107590.39499999999</v>
      </c>
      <c r="Y62" s="7">
        <f t="shared" si="6"/>
        <v>15837.9715175</v>
      </c>
      <c r="Z62" s="7">
        <f t="shared" si="7"/>
        <v>91752.423482499988</v>
      </c>
      <c r="AA62" s="7">
        <f t="shared" si="8"/>
        <v>0</v>
      </c>
      <c r="AB62" s="15"/>
      <c r="AC62" s="7"/>
      <c r="AD62" s="7"/>
      <c r="AE62" s="7"/>
      <c r="AF62" s="15"/>
      <c r="AG62" s="7"/>
    </row>
    <row r="63" spans="1:33" ht="13.8" x14ac:dyDescent="0.3">
      <c r="A63" s="11">
        <v>49727237</v>
      </c>
      <c r="B63" s="11" t="s">
        <v>24</v>
      </c>
      <c r="C63" s="11" t="s">
        <v>41</v>
      </c>
      <c r="D63" s="11" t="s">
        <v>411</v>
      </c>
      <c r="E63" s="11" t="s">
        <v>390</v>
      </c>
      <c r="F63" s="18">
        <v>38292</v>
      </c>
      <c r="G63" s="19">
        <v>37987</v>
      </c>
      <c r="H63" s="11" t="s">
        <v>20</v>
      </c>
      <c r="I63" s="11" t="s">
        <v>69</v>
      </c>
      <c r="J63" s="11" t="s">
        <v>210</v>
      </c>
      <c r="K63" s="11" t="s">
        <v>410</v>
      </c>
      <c r="L63" s="53" t="s">
        <v>638</v>
      </c>
      <c r="M63" s="11">
        <v>0</v>
      </c>
      <c r="N63" s="54">
        <v>150939.41</v>
      </c>
      <c r="O63" s="54">
        <v>51278.81</v>
      </c>
      <c r="P63" s="54">
        <v>99660.6</v>
      </c>
      <c r="Q63" s="1">
        <v>42644</v>
      </c>
      <c r="R63" s="14">
        <f>VLOOKUP($D63,'GT NBV Sep 2015'!$G:$O,9,0)</f>
        <v>2.5999999999999999E-2</v>
      </c>
      <c r="S63" s="15">
        <f t="shared" si="0"/>
        <v>327.03538833333334</v>
      </c>
      <c r="T63" s="15">
        <f t="shared" si="1"/>
        <v>13</v>
      </c>
      <c r="U63" s="15">
        <f t="shared" si="2"/>
        <v>4251.4600483333334</v>
      </c>
      <c r="V63" s="15">
        <f t="shared" si="3"/>
        <v>55530.270048333332</v>
      </c>
      <c r="W63" s="15">
        <f t="shared" si="4"/>
        <v>95409.139951666672</v>
      </c>
      <c r="X63" s="7">
        <f t="shared" si="5"/>
        <v>138361.12583333332</v>
      </c>
      <c r="Y63" s="7">
        <f t="shared" si="6"/>
        <v>50902.747544305552</v>
      </c>
      <c r="Z63" s="7">
        <f t="shared" si="7"/>
        <v>87458.37828902778</v>
      </c>
      <c r="AA63" s="7">
        <f t="shared" si="8"/>
        <v>0</v>
      </c>
      <c r="AB63" s="15"/>
      <c r="AC63" s="7"/>
      <c r="AD63" s="7"/>
      <c r="AE63" s="7"/>
      <c r="AF63" s="15"/>
      <c r="AG63" s="7"/>
    </row>
    <row r="64" spans="1:33" ht="13.8" x14ac:dyDescent="0.3">
      <c r="A64" s="11">
        <v>87425050</v>
      </c>
      <c r="B64" s="11" t="s">
        <v>24</v>
      </c>
      <c r="C64" s="11" t="s">
        <v>41</v>
      </c>
      <c r="D64" s="11" t="s">
        <v>47</v>
      </c>
      <c r="E64" s="11" t="s">
        <v>394</v>
      </c>
      <c r="F64" s="18">
        <v>39448</v>
      </c>
      <c r="G64" s="19">
        <v>39448</v>
      </c>
      <c r="H64" s="11" t="s">
        <v>20</v>
      </c>
      <c r="I64" s="11" t="s">
        <v>48</v>
      </c>
      <c r="J64" s="11" t="s">
        <v>280</v>
      </c>
      <c r="K64" s="11" t="s">
        <v>23</v>
      </c>
      <c r="L64" s="53" t="s">
        <v>638</v>
      </c>
      <c r="M64" s="11">
        <v>4</v>
      </c>
      <c r="N64" s="54">
        <v>187830.49</v>
      </c>
      <c r="O64" s="54">
        <v>88271.679999999993</v>
      </c>
      <c r="P64" s="54">
        <v>99558.81</v>
      </c>
      <c r="Q64" s="1">
        <v>42522</v>
      </c>
      <c r="R64" s="14">
        <f>VLOOKUP($D64,'GT NBV Sep 2015'!$G:$O,9,0)</f>
        <v>2.9000000000000001E-2</v>
      </c>
      <c r="S64" s="15">
        <f t="shared" si="0"/>
        <v>453.92368416666665</v>
      </c>
      <c r="T64" s="15">
        <f t="shared" si="1"/>
        <v>9</v>
      </c>
      <c r="U64" s="15">
        <f t="shared" si="2"/>
        <v>4085.3131574999998</v>
      </c>
      <c r="V64" s="15">
        <f t="shared" si="3"/>
        <v>92356.993157499994</v>
      </c>
      <c r="W64" s="15">
        <f t="shared" si="4"/>
        <v>95473.496842499997</v>
      </c>
      <c r="X64" s="7">
        <f t="shared" si="5"/>
        <v>172177.94916666666</v>
      </c>
      <c r="Y64" s="7">
        <f t="shared" si="6"/>
        <v>84660.577061041651</v>
      </c>
      <c r="Z64" s="7">
        <f t="shared" si="7"/>
        <v>87517.372105624992</v>
      </c>
      <c r="AA64" s="7">
        <f t="shared" si="8"/>
        <v>0</v>
      </c>
      <c r="AB64" s="15"/>
      <c r="AC64" s="7"/>
      <c r="AD64" s="7"/>
      <c r="AE64" s="7"/>
      <c r="AF64" s="15"/>
      <c r="AG64" s="7"/>
    </row>
    <row r="65" spans="1:33" ht="13.8" x14ac:dyDescent="0.3">
      <c r="A65" s="11">
        <v>54353337</v>
      </c>
      <c r="B65" s="11" t="s">
        <v>24</v>
      </c>
      <c r="C65" s="11" t="s">
        <v>41</v>
      </c>
      <c r="D65" s="11" t="s">
        <v>42</v>
      </c>
      <c r="E65" s="11" t="s">
        <v>390</v>
      </c>
      <c r="F65" s="18">
        <v>38292</v>
      </c>
      <c r="G65" s="19">
        <v>37987</v>
      </c>
      <c r="H65" s="11" t="s">
        <v>20</v>
      </c>
      <c r="I65" s="11" t="s">
        <v>39</v>
      </c>
      <c r="J65" s="11" t="s">
        <v>423</v>
      </c>
      <c r="K65" s="11" t="s">
        <v>23</v>
      </c>
      <c r="L65" s="53" t="s">
        <v>638</v>
      </c>
      <c r="M65" s="11">
        <v>1</v>
      </c>
      <c r="N65" s="54">
        <v>173864.85</v>
      </c>
      <c r="O65" s="54">
        <v>78664.179999999993</v>
      </c>
      <c r="P65" s="54">
        <v>95200.67</v>
      </c>
      <c r="Q65" s="1">
        <v>42644</v>
      </c>
      <c r="R65" s="14">
        <f>VLOOKUP($D65,'GT NBV Sep 2015'!$G:$O,9,0)</f>
        <v>2.1999999999999999E-2</v>
      </c>
      <c r="S65" s="15">
        <f t="shared" si="0"/>
        <v>318.75222500000001</v>
      </c>
      <c r="T65" s="15">
        <f t="shared" si="1"/>
        <v>13</v>
      </c>
      <c r="U65" s="15">
        <f t="shared" si="2"/>
        <v>4143.7789250000005</v>
      </c>
      <c r="V65" s="15">
        <f t="shared" si="3"/>
        <v>82807.958924999999</v>
      </c>
      <c r="W65" s="15">
        <f t="shared" si="4"/>
        <v>91056.891075000007</v>
      </c>
      <c r="X65" s="7">
        <f t="shared" si="5"/>
        <v>159376.11249999999</v>
      </c>
      <c r="Y65" s="7">
        <f t="shared" si="6"/>
        <v>75907.295681249991</v>
      </c>
      <c r="Z65" s="7">
        <f t="shared" si="7"/>
        <v>83468.816818749998</v>
      </c>
      <c r="AA65" s="7">
        <f t="shared" si="8"/>
        <v>0</v>
      </c>
      <c r="AB65" s="15"/>
      <c r="AC65" s="7"/>
      <c r="AD65" s="7"/>
      <c r="AE65" s="7"/>
      <c r="AF65" s="15"/>
      <c r="AG65" s="7"/>
    </row>
    <row r="66" spans="1:33" ht="13.8" x14ac:dyDescent="0.3">
      <c r="A66" s="11">
        <v>631814032</v>
      </c>
      <c r="B66" s="11" t="s">
        <v>24</v>
      </c>
      <c r="C66" s="11" t="s">
        <v>41</v>
      </c>
      <c r="D66" s="11" t="s">
        <v>42</v>
      </c>
      <c r="E66" s="11" t="s">
        <v>471</v>
      </c>
      <c r="F66" s="18">
        <v>40848</v>
      </c>
      <c r="G66" s="19">
        <v>40544</v>
      </c>
      <c r="H66" s="11" t="s">
        <v>20</v>
      </c>
      <c r="I66" s="11" t="s">
        <v>39</v>
      </c>
      <c r="J66" s="11" t="s">
        <v>173</v>
      </c>
      <c r="K66" s="11" t="s">
        <v>23</v>
      </c>
      <c r="L66" s="53" t="s">
        <v>638</v>
      </c>
      <c r="M66" s="11">
        <v>1</v>
      </c>
      <c r="N66" s="54">
        <v>108179.29</v>
      </c>
      <c r="O66" s="54">
        <v>18490.38</v>
      </c>
      <c r="P66" s="54">
        <v>89688.91</v>
      </c>
      <c r="Q66" s="1">
        <v>42522</v>
      </c>
      <c r="R66" s="14">
        <f>VLOOKUP($D66,'GT NBV Sep 2015'!$G:$O,9,0)</f>
        <v>2.1999999999999999E-2</v>
      </c>
      <c r="S66" s="15">
        <f t="shared" si="0"/>
        <v>198.32869833333331</v>
      </c>
      <c r="T66" s="15">
        <f t="shared" si="1"/>
        <v>9</v>
      </c>
      <c r="U66" s="15">
        <f t="shared" si="2"/>
        <v>1784.9582849999997</v>
      </c>
      <c r="V66" s="15">
        <f t="shared" si="3"/>
        <v>20275.338285000002</v>
      </c>
      <c r="W66" s="15">
        <f t="shared" si="4"/>
        <v>87903.951714999988</v>
      </c>
      <c r="X66" s="7">
        <f t="shared" si="5"/>
        <v>99164.349166666652</v>
      </c>
      <c r="Y66" s="7">
        <f t="shared" si="6"/>
        <v>18585.72676125</v>
      </c>
      <c r="Z66" s="7">
        <f t="shared" si="7"/>
        <v>80578.622405416652</v>
      </c>
      <c r="AA66" s="7">
        <f t="shared" si="8"/>
        <v>0</v>
      </c>
      <c r="AB66" s="15"/>
      <c r="AC66" s="7"/>
      <c r="AD66" s="7"/>
      <c r="AE66" s="7"/>
      <c r="AF66" s="15"/>
      <c r="AG66" s="7"/>
    </row>
    <row r="67" spans="1:33" ht="13.8" x14ac:dyDescent="0.3">
      <c r="A67" s="11">
        <v>53530</v>
      </c>
      <c r="B67" s="11" t="s">
        <v>24</v>
      </c>
      <c r="C67" s="11" t="s">
        <v>41</v>
      </c>
      <c r="D67" s="11" t="s">
        <v>53</v>
      </c>
      <c r="E67" s="11" t="s">
        <v>54</v>
      </c>
      <c r="F67" s="18">
        <v>26481</v>
      </c>
      <c r="G67" s="19">
        <v>26481</v>
      </c>
      <c r="H67" s="11" t="s">
        <v>20</v>
      </c>
      <c r="I67" s="11" t="s">
        <v>55</v>
      </c>
      <c r="J67" s="11" t="s">
        <v>314</v>
      </c>
      <c r="K67" s="11" t="s">
        <v>23</v>
      </c>
      <c r="L67" s="53" t="s">
        <v>638</v>
      </c>
      <c r="M67" s="11">
        <v>12</v>
      </c>
      <c r="N67" s="54">
        <v>1324400.79</v>
      </c>
      <c r="O67" s="54">
        <v>1238735.7</v>
      </c>
      <c r="P67" s="54">
        <v>85665.09</v>
      </c>
      <c r="Q67" s="1">
        <v>42644</v>
      </c>
      <c r="R67" s="14">
        <f>VLOOKUP($D67,'GT NBV Sep 2015'!$G:$O,9,0)</f>
        <v>2.1000000000000001E-2</v>
      </c>
      <c r="S67" s="15">
        <f t="shared" si="0"/>
        <v>2317.7013824999999</v>
      </c>
      <c r="T67" s="15">
        <f t="shared" si="1"/>
        <v>13</v>
      </c>
      <c r="U67" s="15">
        <f t="shared" si="2"/>
        <v>30130.1179725</v>
      </c>
      <c r="V67" s="15">
        <f t="shared" si="3"/>
        <v>1268865.8179724999</v>
      </c>
      <c r="W67" s="15">
        <f t="shared" si="4"/>
        <v>55534.97202750016</v>
      </c>
      <c r="X67" s="7">
        <f t="shared" si="5"/>
        <v>1214034.0574999999</v>
      </c>
      <c r="Y67" s="7">
        <f t="shared" si="6"/>
        <v>1163126.9998081247</v>
      </c>
      <c r="Z67" s="7">
        <f t="shared" si="7"/>
        <v>50907.057691875147</v>
      </c>
      <c r="AA67" s="7">
        <f t="shared" si="8"/>
        <v>0</v>
      </c>
      <c r="AB67" s="15"/>
      <c r="AC67" s="7"/>
      <c r="AD67" s="7"/>
      <c r="AE67" s="7"/>
      <c r="AF67" s="15"/>
      <c r="AG67" s="7"/>
    </row>
    <row r="68" spans="1:33" ht="13.8" x14ac:dyDescent="0.3">
      <c r="A68" s="11">
        <v>87446689</v>
      </c>
      <c r="B68" s="11" t="s">
        <v>24</v>
      </c>
      <c r="C68" s="11" t="s">
        <v>41</v>
      </c>
      <c r="D68" s="11" t="s">
        <v>449</v>
      </c>
      <c r="E68" s="11" t="s">
        <v>394</v>
      </c>
      <c r="F68" s="18">
        <v>39479</v>
      </c>
      <c r="G68" s="19">
        <v>39448</v>
      </c>
      <c r="H68" s="11" t="s">
        <v>20</v>
      </c>
      <c r="I68" s="11" t="s">
        <v>48</v>
      </c>
      <c r="J68" s="11" t="s">
        <v>455</v>
      </c>
      <c r="K68" s="11" t="s">
        <v>448</v>
      </c>
      <c r="L68" s="53" t="s">
        <v>638</v>
      </c>
      <c r="M68" s="11">
        <v>1</v>
      </c>
      <c r="N68" s="54">
        <v>110241.57</v>
      </c>
      <c r="O68" s="54">
        <v>22929.09</v>
      </c>
      <c r="P68" s="54">
        <v>87312.48</v>
      </c>
      <c r="Q68" s="1">
        <v>42522</v>
      </c>
      <c r="R68" s="14">
        <f>VLOOKUP($D68,'GT NBV Sep 2015'!$G:$O,9,0)</f>
        <v>2.9000000000000001E-2</v>
      </c>
      <c r="S68" s="15">
        <f t="shared" ref="S68:S131" si="9">N68*(R68/12)</f>
        <v>266.41712750000005</v>
      </c>
      <c r="T68" s="15">
        <f t="shared" ref="T68:T131" si="10">ROUND((+Q68-$L$2)/30,0)</f>
        <v>9</v>
      </c>
      <c r="U68" s="15">
        <f t="shared" ref="U68:U131" si="11">+S68*T68</f>
        <v>2397.7541475000003</v>
      </c>
      <c r="V68" s="15">
        <f t="shared" ref="V68:V131" si="12">+O68+U68</f>
        <v>25326.8441475</v>
      </c>
      <c r="W68" s="15">
        <f t="shared" ref="W68:W131" si="13">+N68-V68</f>
        <v>84914.725852500007</v>
      </c>
      <c r="X68" s="7">
        <f t="shared" si="5"/>
        <v>101054.77250000001</v>
      </c>
      <c r="Y68" s="7">
        <f t="shared" si="6"/>
        <v>23216.273801874999</v>
      </c>
      <c r="Z68" s="7">
        <f t="shared" si="7"/>
        <v>77838.498698124997</v>
      </c>
      <c r="AA68" s="7">
        <f t="shared" si="8"/>
        <v>0</v>
      </c>
      <c r="AB68" s="15"/>
      <c r="AC68" s="7"/>
      <c r="AD68" s="7"/>
      <c r="AE68" s="7"/>
      <c r="AF68" s="15"/>
      <c r="AG68" s="7"/>
    </row>
    <row r="69" spans="1:33" ht="13.8" x14ac:dyDescent="0.3">
      <c r="A69" s="11">
        <v>104784916</v>
      </c>
      <c r="B69" s="11" t="s">
        <v>24</v>
      </c>
      <c r="C69" s="11" t="s">
        <v>41</v>
      </c>
      <c r="D69" s="11" t="s">
        <v>47</v>
      </c>
      <c r="E69" s="11" t="s">
        <v>462</v>
      </c>
      <c r="F69" s="18">
        <v>40452</v>
      </c>
      <c r="G69" s="19">
        <v>40179</v>
      </c>
      <c r="H69" s="11" t="s">
        <v>20</v>
      </c>
      <c r="I69" s="11" t="s">
        <v>48</v>
      </c>
      <c r="J69" s="11" t="s">
        <v>280</v>
      </c>
      <c r="K69" s="11" t="s">
        <v>23</v>
      </c>
      <c r="L69" s="53" t="s">
        <v>638</v>
      </c>
      <c r="M69" s="11">
        <v>2</v>
      </c>
      <c r="N69" s="54">
        <v>127212.85</v>
      </c>
      <c r="O69" s="54">
        <v>43291.99</v>
      </c>
      <c r="P69" s="54">
        <v>83920.86</v>
      </c>
      <c r="Q69" s="1">
        <v>42644</v>
      </c>
      <c r="R69" s="14">
        <f>VLOOKUP($D69,'GT NBV Sep 2015'!$G:$O,9,0)</f>
        <v>2.9000000000000001E-2</v>
      </c>
      <c r="S69" s="15">
        <f t="shared" si="9"/>
        <v>307.43105416666668</v>
      </c>
      <c r="T69" s="15">
        <f t="shared" si="10"/>
        <v>13</v>
      </c>
      <c r="U69" s="15">
        <f t="shared" si="11"/>
        <v>3996.6037041666668</v>
      </c>
      <c r="V69" s="15">
        <f t="shared" si="12"/>
        <v>47288.593704166662</v>
      </c>
      <c r="W69" s="15">
        <f t="shared" si="13"/>
        <v>79924.256295833344</v>
      </c>
      <c r="X69" s="7">
        <f t="shared" ref="X69:X132" si="14">+N69*(11/12)</f>
        <v>116611.77916666667</v>
      </c>
      <c r="Y69" s="7">
        <f t="shared" ref="Y69:Y132" si="15">+V69*(11/12)</f>
        <v>43347.877562152775</v>
      </c>
      <c r="Z69" s="7">
        <f t="shared" ref="Z69:Z132" si="16">+W69*(11/12)</f>
        <v>73263.9016045139</v>
      </c>
      <c r="AA69" s="7">
        <f t="shared" ref="AA69:AA132" si="17">+X69-Y69-Z69</f>
        <v>0</v>
      </c>
      <c r="AB69" s="15"/>
      <c r="AC69" s="7"/>
      <c r="AD69" s="7"/>
      <c r="AE69" s="7"/>
      <c r="AF69" s="15"/>
      <c r="AG69" s="7"/>
    </row>
    <row r="70" spans="1:33" ht="13.8" x14ac:dyDescent="0.3">
      <c r="A70" s="11">
        <v>669453930</v>
      </c>
      <c r="B70" s="11" t="s">
        <v>24</v>
      </c>
      <c r="C70" s="11" t="s">
        <v>41</v>
      </c>
      <c r="D70" s="11" t="s">
        <v>47</v>
      </c>
      <c r="E70" s="11" t="s">
        <v>466</v>
      </c>
      <c r="F70" s="18">
        <v>41883</v>
      </c>
      <c r="G70" s="19">
        <v>41883</v>
      </c>
      <c r="H70" s="11" t="s">
        <v>68</v>
      </c>
      <c r="I70" s="11" t="s">
        <v>48</v>
      </c>
      <c r="J70" s="11" t="s">
        <v>70</v>
      </c>
      <c r="K70" s="11" t="s">
        <v>23</v>
      </c>
      <c r="L70" s="53" t="s">
        <v>638</v>
      </c>
      <c r="M70" s="11">
        <v>3</v>
      </c>
      <c r="N70" s="54">
        <v>86483.07</v>
      </c>
      <c r="O70" s="54">
        <v>7007.42</v>
      </c>
      <c r="P70" s="54">
        <v>79475.649999999994</v>
      </c>
      <c r="Q70" s="1">
        <v>42522</v>
      </c>
      <c r="R70" s="14">
        <f>VLOOKUP($D70,'GT NBV Sep 2015'!$G:$O,9,0)</f>
        <v>2.9000000000000001E-2</v>
      </c>
      <c r="S70" s="15">
        <f t="shared" si="9"/>
        <v>209.00075250000003</v>
      </c>
      <c r="T70" s="15">
        <f t="shared" si="10"/>
        <v>9</v>
      </c>
      <c r="U70" s="15">
        <f t="shared" si="11"/>
        <v>1881.0067725000004</v>
      </c>
      <c r="V70" s="15">
        <f t="shared" si="12"/>
        <v>8888.4267725000009</v>
      </c>
      <c r="W70" s="15">
        <f t="shared" si="13"/>
        <v>77594.643227500012</v>
      </c>
      <c r="X70" s="7">
        <f t="shared" si="14"/>
        <v>79276.147500000006</v>
      </c>
      <c r="Y70" s="7">
        <f t="shared" si="15"/>
        <v>8147.724541458334</v>
      </c>
      <c r="Z70" s="7">
        <f t="shared" si="16"/>
        <v>71128.422958541676</v>
      </c>
      <c r="AA70" s="7">
        <f t="shared" si="17"/>
        <v>0</v>
      </c>
      <c r="AB70" s="15"/>
      <c r="AC70" s="7"/>
      <c r="AD70" s="7"/>
      <c r="AE70" s="7"/>
      <c r="AF70" s="15"/>
      <c r="AG70" s="7"/>
    </row>
    <row r="71" spans="1:33" ht="13.8" x14ac:dyDescent="0.3">
      <c r="A71" s="11">
        <v>44038854</v>
      </c>
      <c r="B71" s="11" t="s">
        <v>24</v>
      </c>
      <c r="C71" s="11" t="s">
        <v>41</v>
      </c>
      <c r="D71" s="11" t="s">
        <v>47</v>
      </c>
      <c r="E71" s="11" t="s">
        <v>390</v>
      </c>
      <c r="F71" s="18">
        <v>38261</v>
      </c>
      <c r="G71" s="19">
        <v>37987</v>
      </c>
      <c r="H71" s="11" t="s">
        <v>20</v>
      </c>
      <c r="I71" s="11" t="s">
        <v>48</v>
      </c>
      <c r="J71" s="11" t="s">
        <v>280</v>
      </c>
      <c r="K71" s="11" t="s">
        <v>23</v>
      </c>
      <c r="L71" s="53" t="s">
        <v>638</v>
      </c>
      <c r="M71" s="11">
        <v>8</v>
      </c>
      <c r="N71" s="54">
        <v>300816.19</v>
      </c>
      <c r="O71" s="54">
        <v>219366.86</v>
      </c>
      <c r="P71" s="54">
        <v>81449.33</v>
      </c>
      <c r="Q71" s="1">
        <v>42644</v>
      </c>
      <c r="R71" s="14">
        <f>VLOOKUP($D71,'GT NBV Sep 2015'!$G:$O,9,0)</f>
        <v>2.9000000000000001E-2</v>
      </c>
      <c r="S71" s="15">
        <f t="shared" si="9"/>
        <v>726.97245916666668</v>
      </c>
      <c r="T71" s="15">
        <f t="shared" si="10"/>
        <v>13</v>
      </c>
      <c r="U71" s="15">
        <f t="shared" si="11"/>
        <v>9450.641969166667</v>
      </c>
      <c r="V71" s="15">
        <f t="shared" si="12"/>
        <v>228817.50196916665</v>
      </c>
      <c r="W71" s="15">
        <f t="shared" si="13"/>
        <v>71998.688030833349</v>
      </c>
      <c r="X71" s="7">
        <f t="shared" si="14"/>
        <v>275748.17416666663</v>
      </c>
      <c r="Y71" s="7">
        <f t="shared" si="15"/>
        <v>209749.37680506942</v>
      </c>
      <c r="Z71" s="7">
        <f t="shared" si="16"/>
        <v>65998.79736159723</v>
      </c>
      <c r="AA71" s="7">
        <f t="shared" si="17"/>
        <v>0</v>
      </c>
      <c r="AB71" s="15"/>
      <c r="AC71" s="7"/>
      <c r="AD71" s="7"/>
      <c r="AE71" s="7"/>
      <c r="AF71" s="15"/>
      <c r="AG71" s="7"/>
    </row>
    <row r="72" spans="1:33" ht="13.8" x14ac:dyDescent="0.3">
      <c r="A72" s="11">
        <v>621906490</v>
      </c>
      <c r="B72" s="11" t="s">
        <v>24</v>
      </c>
      <c r="C72" s="11" t="s">
        <v>41</v>
      </c>
      <c r="D72" s="11" t="s">
        <v>42</v>
      </c>
      <c r="E72" s="11" t="s">
        <v>462</v>
      </c>
      <c r="F72" s="18">
        <v>40513</v>
      </c>
      <c r="G72" s="19">
        <v>40179</v>
      </c>
      <c r="H72" s="11" t="s">
        <v>20</v>
      </c>
      <c r="I72" s="11" t="s">
        <v>39</v>
      </c>
      <c r="J72" s="11" t="s">
        <v>173</v>
      </c>
      <c r="K72" s="11" t="s">
        <v>23</v>
      </c>
      <c r="L72" s="53" t="s">
        <v>638</v>
      </c>
      <c r="M72" s="11">
        <v>6467</v>
      </c>
      <c r="N72" s="54">
        <v>98510.51</v>
      </c>
      <c r="O72" s="54">
        <v>20799.580000000002</v>
      </c>
      <c r="P72" s="54">
        <v>77710.929999999993</v>
      </c>
      <c r="Q72" s="1">
        <v>42522</v>
      </c>
      <c r="R72" s="14">
        <f>VLOOKUP($D72,'GT NBV Sep 2015'!$G:$O,9,0)</f>
        <v>2.1999999999999999E-2</v>
      </c>
      <c r="S72" s="15">
        <f t="shared" si="9"/>
        <v>180.60260166666666</v>
      </c>
      <c r="T72" s="15">
        <f t="shared" si="10"/>
        <v>9</v>
      </c>
      <c r="U72" s="15">
        <f t="shared" si="11"/>
        <v>1625.423415</v>
      </c>
      <c r="V72" s="15">
        <f t="shared" si="12"/>
        <v>22425.003415000003</v>
      </c>
      <c r="W72" s="15">
        <f t="shared" si="13"/>
        <v>76085.506584999996</v>
      </c>
      <c r="X72" s="7">
        <f t="shared" si="14"/>
        <v>90301.300833333327</v>
      </c>
      <c r="Y72" s="7">
        <f t="shared" si="15"/>
        <v>20556.25313041667</v>
      </c>
      <c r="Z72" s="7">
        <f t="shared" si="16"/>
        <v>69745.047702916665</v>
      </c>
      <c r="AA72" s="7">
        <f t="shared" si="17"/>
        <v>0</v>
      </c>
      <c r="AB72" s="15"/>
      <c r="AC72" s="7"/>
      <c r="AD72" s="7"/>
      <c r="AE72" s="7"/>
      <c r="AF72" s="15"/>
      <c r="AG72" s="7"/>
    </row>
    <row r="73" spans="1:33" ht="13.8" x14ac:dyDescent="0.3">
      <c r="A73" s="11">
        <v>653964041</v>
      </c>
      <c r="B73" s="11" t="s">
        <v>24</v>
      </c>
      <c r="C73" s="11" t="s">
        <v>41</v>
      </c>
      <c r="D73" s="11" t="s">
        <v>47</v>
      </c>
      <c r="E73" s="11" t="s">
        <v>477</v>
      </c>
      <c r="F73" s="18">
        <v>41609</v>
      </c>
      <c r="G73" s="19">
        <v>41609</v>
      </c>
      <c r="H73" s="11" t="s">
        <v>68</v>
      </c>
      <c r="I73" s="11" t="s">
        <v>48</v>
      </c>
      <c r="J73" s="11" t="s">
        <v>70</v>
      </c>
      <c r="K73" s="11" t="s">
        <v>23</v>
      </c>
      <c r="L73" s="53" t="s">
        <v>638</v>
      </c>
      <c r="M73" s="11">
        <v>2</v>
      </c>
      <c r="N73" s="54">
        <v>90089.37</v>
      </c>
      <c r="O73" s="54">
        <v>13139.34</v>
      </c>
      <c r="P73" s="54">
        <v>76950.03</v>
      </c>
      <c r="Q73" s="1">
        <v>42644</v>
      </c>
      <c r="R73" s="14">
        <f>VLOOKUP($D73,'GT NBV Sep 2015'!$G:$O,9,0)</f>
        <v>2.9000000000000001E-2</v>
      </c>
      <c r="S73" s="15">
        <f t="shared" si="9"/>
        <v>217.71597750000001</v>
      </c>
      <c r="T73" s="15">
        <f t="shared" si="10"/>
        <v>13</v>
      </c>
      <c r="U73" s="15">
        <f t="shared" si="11"/>
        <v>2830.3077075000001</v>
      </c>
      <c r="V73" s="15">
        <f t="shared" si="12"/>
        <v>15969.6477075</v>
      </c>
      <c r="W73" s="15">
        <f t="shared" si="13"/>
        <v>74119.722292499995</v>
      </c>
      <c r="X73" s="7">
        <f t="shared" si="14"/>
        <v>82581.922499999986</v>
      </c>
      <c r="Y73" s="7">
        <f t="shared" si="15"/>
        <v>14638.843731875</v>
      </c>
      <c r="Z73" s="7">
        <f t="shared" si="16"/>
        <v>67943.078768124993</v>
      </c>
      <c r="AA73" s="7">
        <f t="shared" si="17"/>
        <v>0</v>
      </c>
      <c r="AB73" s="15"/>
      <c r="AC73" s="7"/>
      <c r="AD73" s="7"/>
      <c r="AE73" s="7"/>
      <c r="AF73" s="15"/>
      <c r="AG73" s="7"/>
    </row>
    <row r="74" spans="1:33" ht="13.8" x14ac:dyDescent="0.3">
      <c r="A74" s="11">
        <v>44038865</v>
      </c>
      <c r="B74" s="11" t="s">
        <v>24</v>
      </c>
      <c r="C74" s="11" t="s">
        <v>41</v>
      </c>
      <c r="D74" s="11" t="s">
        <v>42</v>
      </c>
      <c r="E74" s="11" t="s">
        <v>390</v>
      </c>
      <c r="F74" s="18">
        <v>38018</v>
      </c>
      <c r="G74" s="19">
        <v>37987</v>
      </c>
      <c r="H74" s="11" t="s">
        <v>20</v>
      </c>
      <c r="I74" s="11" t="s">
        <v>39</v>
      </c>
      <c r="J74" s="11" t="s">
        <v>412</v>
      </c>
      <c r="K74" s="11" t="s">
        <v>23</v>
      </c>
      <c r="L74" s="53" t="s">
        <v>638</v>
      </c>
      <c r="M74" s="11">
        <v>1</v>
      </c>
      <c r="N74" s="54">
        <v>139635.10999999999</v>
      </c>
      <c r="O74" s="54">
        <v>63177.120000000003</v>
      </c>
      <c r="P74" s="54">
        <v>76457.990000000005</v>
      </c>
      <c r="Q74" s="1">
        <v>42522</v>
      </c>
      <c r="R74" s="14">
        <f>VLOOKUP($D74,'GT NBV Sep 2015'!$G:$O,9,0)</f>
        <v>2.1999999999999999E-2</v>
      </c>
      <c r="S74" s="15">
        <f t="shared" si="9"/>
        <v>255.99770166666664</v>
      </c>
      <c r="T74" s="15">
        <f t="shared" si="10"/>
        <v>9</v>
      </c>
      <c r="U74" s="15">
        <f t="shared" si="11"/>
        <v>2303.9793149999996</v>
      </c>
      <c r="V74" s="15">
        <f t="shared" si="12"/>
        <v>65481.099314999999</v>
      </c>
      <c r="W74" s="15">
        <f t="shared" si="13"/>
        <v>74154.010684999987</v>
      </c>
      <c r="X74" s="7">
        <f t="shared" si="14"/>
        <v>127998.85083333332</v>
      </c>
      <c r="Y74" s="7">
        <f t="shared" si="15"/>
        <v>60024.341038749997</v>
      </c>
      <c r="Z74" s="7">
        <f t="shared" si="16"/>
        <v>67974.509794583311</v>
      </c>
      <c r="AA74" s="7">
        <f t="shared" si="17"/>
        <v>0</v>
      </c>
      <c r="AB74" s="15"/>
      <c r="AC74" s="7"/>
      <c r="AD74" s="7"/>
      <c r="AE74" s="7"/>
      <c r="AF74" s="15"/>
      <c r="AG74" s="7"/>
    </row>
    <row r="75" spans="1:33" ht="13.8" x14ac:dyDescent="0.3">
      <c r="A75" s="11">
        <v>631814044</v>
      </c>
      <c r="B75" s="11" t="s">
        <v>24</v>
      </c>
      <c r="C75" s="11" t="s">
        <v>41</v>
      </c>
      <c r="D75" s="11" t="s">
        <v>47</v>
      </c>
      <c r="E75" s="11" t="s">
        <v>471</v>
      </c>
      <c r="F75" s="18">
        <v>40848</v>
      </c>
      <c r="G75" s="19">
        <v>40544</v>
      </c>
      <c r="H75" s="11" t="s">
        <v>20</v>
      </c>
      <c r="I75" s="11" t="s">
        <v>48</v>
      </c>
      <c r="J75" s="11" t="s">
        <v>280</v>
      </c>
      <c r="K75" s="11" t="s">
        <v>23</v>
      </c>
      <c r="L75" s="53" t="s">
        <v>638</v>
      </c>
      <c r="M75" s="11">
        <v>2</v>
      </c>
      <c r="N75" s="54">
        <v>100247.56</v>
      </c>
      <c r="O75" s="54">
        <v>27617.22</v>
      </c>
      <c r="P75" s="54">
        <v>72630.34</v>
      </c>
      <c r="Q75" s="1">
        <v>42644</v>
      </c>
      <c r="R75" s="14">
        <f>VLOOKUP($D75,'GT NBV Sep 2015'!$G:$O,9,0)</f>
        <v>2.9000000000000001E-2</v>
      </c>
      <c r="S75" s="15">
        <f t="shared" si="9"/>
        <v>242.26493666666667</v>
      </c>
      <c r="T75" s="15">
        <f t="shared" si="10"/>
        <v>13</v>
      </c>
      <c r="U75" s="15">
        <f t="shared" si="11"/>
        <v>3149.4441766666669</v>
      </c>
      <c r="V75" s="15">
        <f t="shared" si="12"/>
        <v>30766.664176666669</v>
      </c>
      <c r="W75" s="15">
        <f t="shared" si="13"/>
        <v>69480.895823333325</v>
      </c>
      <c r="X75" s="7">
        <f t="shared" si="14"/>
        <v>91893.596666666665</v>
      </c>
      <c r="Y75" s="7">
        <f t="shared" si="15"/>
        <v>28202.77549527778</v>
      </c>
      <c r="Z75" s="7">
        <f t="shared" si="16"/>
        <v>63690.821171388881</v>
      </c>
      <c r="AA75" s="7">
        <f t="shared" si="17"/>
        <v>0</v>
      </c>
      <c r="AB75" s="15"/>
      <c r="AC75" s="7"/>
      <c r="AD75" s="7"/>
      <c r="AE75" s="7"/>
      <c r="AF75" s="15"/>
      <c r="AG75" s="7"/>
    </row>
    <row r="76" spans="1:33" ht="13.8" x14ac:dyDescent="0.3">
      <c r="A76" s="11">
        <v>82541232</v>
      </c>
      <c r="B76" s="11" t="s">
        <v>24</v>
      </c>
      <c r="C76" s="11" t="s">
        <v>41</v>
      </c>
      <c r="D76" s="11" t="s">
        <v>47</v>
      </c>
      <c r="E76" s="11" t="s">
        <v>393</v>
      </c>
      <c r="F76" s="18">
        <v>39083</v>
      </c>
      <c r="G76" s="19">
        <v>39083</v>
      </c>
      <c r="H76" s="11" t="s">
        <v>20</v>
      </c>
      <c r="I76" s="11" t="s">
        <v>48</v>
      </c>
      <c r="J76" s="11" t="s">
        <v>280</v>
      </c>
      <c r="K76" s="11" t="s">
        <v>23</v>
      </c>
      <c r="L76" s="53" t="s">
        <v>638</v>
      </c>
      <c r="M76" s="11">
        <v>4</v>
      </c>
      <c r="N76" s="54">
        <v>156149.91</v>
      </c>
      <c r="O76" s="54">
        <v>83505.100000000006</v>
      </c>
      <c r="P76" s="54">
        <v>72644.81</v>
      </c>
      <c r="Q76" s="1">
        <v>42522</v>
      </c>
      <c r="R76" s="14">
        <f>VLOOKUP($D76,'GT NBV Sep 2015'!$G:$O,9,0)</f>
        <v>2.9000000000000001E-2</v>
      </c>
      <c r="S76" s="15">
        <f t="shared" si="9"/>
        <v>377.36228250000005</v>
      </c>
      <c r="T76" s="15">
        <f t="shared" si="10"/>
        <v>9</v>
      </c>
      <c r="U76" s="15">
        <f t="shared" si="11"/>
        <v>3396.2605425000006</v>
      </c>
      <c r="V76" s="15">
        <f t="shared" si="12"/>
        <v>86901.360542500013</v>
      </c>
      <c r="W76" s="15">
        <f t="shared" si="13"/>
        <v>69248.54945749999</v>
      </c>
      <c r="X76" s="7">
        <f t="shared" si="14"/>
        <v>143137.41750000001</v>
      </c>
      <c r="Y76" s="7">
        <f t="shared" si="15"/>
        <v>79659.580497291681</v>
      </c>
      <c r="Z76" s="7">
        <f t="shared" si="16"/>
        <v>63477.837002708322</v>
      </c>
      <c r="AA76" s="7">
        <f t="shared" si="17"/>
        <v>0</v>
      </c>
      <c r="AB76" s="15"/>
      <c r="AC76" s="7"/>
      <c r="AD76" s="7"/>
      <c r="AE76" s="7"/>
      <c r="AF76" s="15"/>
      <c r="AG76" s="7"/>
    </row>
    <row r="77" spans="1:33" ht="13.8" x14ac:dyDescent="0.3">
      <c r="A77" s="11">
        <v>621906518</v>
      </c>
      <c r="B77" s="11" t="s">
        <v>24</v>
      </c>
      <c r="C77" s="11" t="s">
        <v>41</v>
      </c>
      <c r="D77" s="11" t="s">
        <v>42</v>
      </c>
      <c r="E77" s="11" t="s">
        <v>462</v>
      </c>
      <c r="F77" s="18">
        <v>40513</v>
      </c>
      <c r="G77" s="19">
        <v>40179</v>
      </c>
      <c r="H77" s="11" t="s">
        <v>20</v>
      </c>
      <c r="I77" s="11" t="s">
        <v>39</v>
      </c>
      <c r="J77" s="11" t="s">
        <v>125</v>
      </c>
      <c r="K77" s="11" t="s">
        <v>23</v>
      </c>
      <c r="L77" s="53" t="s">
        <v>638</v>
      </c>
      <c r="M77" s="11">
        <v>6467</v>
      </c>
      <c r="N77" s="54">
        <v>87390.5</v>
      </c>
      <c r="O77" s="54">
        <v>18451.689999999999</v>
      </c>
      <c r="P77" s="54">
        <v>68938.81</v>
      </c>
      <c r="Q77" s="1">
        <v>42644</v>
      </c>
      <c r="R77" s="14">
        <f>VLOOKUP($D77,'GT NBV Sep 2015'!$G:$O,9,0)</f>
        <v>2.1999999999999999E-2</v>
      </c>
      <c r="S77" s="15">
        <f t="shared" si="9"/>
        <v>160.21591666666666</v>
      </c>
      <c r="T77" s="15">
        <f t="shared" si="10"/>
        <v>13</v>
      </c>
      <c r="U77" s="15">
        <f t="shared" si="11"/>
        <v>2082.8069166666664</v>
      </c>
      <c r="V77" s="15">
        <f t="shared" si="12"/>
        <v>20534.496916666663</v>
      </c>
      <c r="W77" s="15">
        <f t="shared" si="13"/>
        <v>66856.003083333344</v>
      </c>
      <c r="X77" s="7">
        <f t="shared" si="14"/>
        <v>80107.958333333328</v>
      </c>
      <c r="Y77" s="7">
        <f t="shared" si="15"/>
        <v>18823.288840277775</v>
      </c>
      <c r="Z77" s="7">
        <f t="shared" si="16"/>
        <v>61284.66949305556</v>
      </c>
      <c r="AA77" s="7">
        <f t="shared" si="17"/>
        <v>0</v>
      </c>
      <c r="AB77" s="15"/>
      <c r="AC77" s="7"/>
      <c r="AD77" s="7"/>
      <c r="AE77" s="7"/>
      <c r="AF77" s="15"/>
      <c r="AG77" s="7"/>
    </row>
    <row r="78" spans="1:33" ht="13.8" x14ac:dyDescent="0.3">
      <c r="A78" s="11">
        <v>48559545</v>
      </c>
      <c r="B78" s="11" t="s">
        <v>24</v>
      </c>
      <c r="C78" s="11" t="s">
        <v>41</v>
      </c>
      <c r="D78" s="11" t="s">
        <v>418</v>
      </c>
      <c r="E78" s="11" t="s">
        <v>390</v>
      </c>
      <c r="F78" s="18">
        <v>38047</v>
      </c>
      <c r="G78" s="19">
        <v>37987</v>
      </c>
      <c r="H78" s="11" t="s">
        <v>20</v>
      </c>
      <c r="I78" s="11" t="s">
        <v>39</v>
      </c>
      <c r="J78" s="11" t="s">
        <v>416</v>
      </c>
      <c r="K78" s="11" t="s">
        <v>410</v>
      </c>
      <c r="L78" s="53" t="s">
        <v>638</v>
      </c>
      <c r="M78" s="11">
        <v>1</v>
      </c>
      <c r="N78" s="54">
        <v>92726.74</v>
      </c>
      <c r="O78" s="54">
        <v>24688.58</v>
      </c>
      <c r="P78" s="54">
        <v>68038.16</v>
      </c>
      <c r="Q78" s="1">
        <v>42522</v>
      </c>
      <c r="R78" s="14">
        <f>VLOOKUP($D78,'GT NBV Sep 2015'!$G:$O,9,0)</f>
        <v>2.1999999999999999E-2</v>
      </c>
      <c r="S78" s="15">
        <f t="shared" si="9"/>
        <v>169.99902333333333</v>
      </c>
      <c r="T78" s="15">
        <f t="shared" si="10"/>
        <v>9</v>
      </c>
      <c r="U78" s="15">
        <f t="shared" si="11"/>
        <v>1529.9912099999999</v>
      </c>
      <c r="V78" s="15">
        <f t="shared" si="12"/>
        <v>26218.571210000002</v>
      </c>
      <c r="W78" s="15">
        <f t="shared" si="13"/>
        <v>66508.168789999996</v>
      </c>
      <c r="X78" s="7">
        <f t="shared" si="14"/>
        <v>84999.511666666673</v>
      </c>
      <c r="Y78" s="7">
        <f t="shared" si="15"/>
        <v>24033.690275833334</v>
      </c>
      <c r="Z78" s="7">
        <f t="shared" si="16"/>
        <v>60965.821390833327</v>
      </c>
      <c r="AA78" s="7">
        <f t="shared" si="17"/>
        <v>0</v>
      </c>
      <c r="AB78" s="15"/>
      <c r="AC78" s="7"/>
      <c r="AD78" s="7"/>
      <c r="AE78" s="7"/>
      <c r="AF78" s="15"/>
      <c r="AG78" s="7"/>
    </row>
    <row r="79" spans="1:33" ht="13.8" x14ac:dyDescent="0.3">
      <c r="A79" s="11">
        <v>53626</v>
      </c>
      <c r="B79" s="11" t="s">
        <v>24</v>
      </c>
      <c r="C79" s="11" t="s">
        <v>41</v>
      </c>
      <c r="D79" s="11" t="s">
        <v>53</v>
      </c>
      <c r="E79" s="11" t="s">
        <v>61</v>
      </c>
      <c r="F79" s="18">
        <v>25750</v>
      </c>
      <c r="G79" s="19">
        <v>25750</v>
      </c>
      <c r="H79" s="11" t="s">
        <v>20</v>
      </c>
      <c r="I79" s="11" t="s">
        <v>55</v>
      </c>
      <c r="J79" s="11" t="s">
        <v>319</v>
      </c>
      <c r="K79" s="11" t="s">
        <v>23</v>
      </c>
      <c r="L79" s="53" t="s">
        <v>638</v>
      </c>
      <c r="M79" s="11">
        <v>11</v>
      </c>
      <c r="N79" s="54">
        <v>2802120.35</v>
      </c>
      <c r="O79" s="54">
        <v>2742069.65</v>
      </c>
      <c r="P79" s="54">
        <v>60050.7</v>
      </c>
      <c r="Q79" s="1">
        <v>42644</v>
      </c>
      <c r="R79" s="14">
        <f>VLOOKUP($D79,'GT NBV Sep 2015'!$G:$O,9,0)</f>
        <v>2.1000000000000001E-2</v>
      </c>
      <c r="S79" s="15">
        <f t="shared" si="9"/>
        <v>4903.7106125</v>
      </c>
      <c r="T79" s="15">
        <f t="shared" si="10"/>
        <v>13</v>
      </c>
      <c r="U79" s="15">
        <f t="shared" si="11"/>
        <v>63748.237962500003</v>
      </c>
      <c r="V79" s="15">
        <f t="shared" si="12"/>
        <v>2805817.8879625001</v>
      </c>
      <c r="W79" s="15">
        <f t="shared" si="13"/>
        <v>-3697.537962500006</v>
      </c>
      <c r="X79" s="7">
        <f t="shared" si="14"/>
        <v>2568610.3208333333</v>
      </c>
      <c r="Y79" s="7">
        <f t="shared" si="15"/>
        <v>2571999.7306322916</v>
      </c>
      <c r="Z79" s="7">
        <f t="shared" si="16"/>
        <v>-3389.4097989583388</v>
      </c>
      <c r="AA79" s="7">
        <f t="shared" si="17"/>
        <v>0</v>
      </c>
      <c r="AB79" s="15"/>
      <c r="AC79" s="7"/>
      <c r="AD79" s="7"/>
      <c r="AE79" s="7"/>
      <c r="AF79" s="15"/>
      <c r="AG79" s="7"/>
    </row>
    <row r="80" spans="1:33" ht="13.8" x14ac:dyDescent="0.3">
      <c r="A80" s="11">
        <v>41623671</v>
      </c>
      <c r="B80" s="11" t="s">
        <v>24</v>
      </c>
      <c r="C80" s="11" t="s">
        <v>41</v>
      </c>
      <c r="D80" s="11" t="s">
        <v>53</v>
      </c>
      <c r="E80" s="11" t="s">
        <v>54</v>
      </c>
      <c r="F80" s="18">
        <v>26481</v>
      </c>
      <c r="G80" s="19">
        <v>26481</v>
      </c>
      <c r="H80" s="11" t="s">
        <v>20</v>
      </c>
      <c r="I80" s="11" t="s">
        <v>55</v>
      </c>
      <c r="J80" s="11" t="s">
        <v>315</v>
      </c>
      <c r="K80" s="11" t="s">
        <v>23</v>
      </c>
      <c r="L80" s="53" t="s">
        <v>638</v>
      </c>
      <c r="M80" s="11">
        <v>11</v>
      </c>
      <c r="N80" s="54">
        <v>948511.08</v>
      </c>
      <c r="O80" s="54">
        <v>887159.34</v>
      </c>
      <c r="P80" s="54">
        <v>61351.74</v>
      </c>
      <c r="Q80" s="1">
        <v>42522</v>
      </c>
      <c r="R80" s="14">
        <f>VLOOKUP($D80,'GT NBV Sep 2015'!$G:$O,9,0)</f>
        <v>2.1000000000000001E-2</v>
      </c>
      <c r="S80" s="15">
        <f t="shared" si="9"/>
        <v>1659.8943899999999</v>
      </c>
      <c r="T80" s="15">
        <f t="shared" si="10"/>
        <v>9</v>
      </c>
      <c r="U80" s="15">
        <f t="shared" si="11"/>
        <v>14939.049509999999</v>
      </c>
      <c r="V80" s="15">
        <f t="shared" si="12"/>
        <v>902098.38951000001</v>
      </c>
      <c r="W80" s="15">
        <f t="shared" si="13"/>
        <v>46412.69048999995</v>
      </c>
      <c r="X80" s="7">
        <f t="shared" si="14"/>
        <v>869468.48999999987</v>
      </c>
      <c r="Y80" s="7">
        <f t="shared" si="15"/>
        <v>826923.52371749992</v>
      </c>
      <c r="Z80" s="7">
        <f t="shared" si="16"/>
        <v>42544.966282499954</v>
      </c>
      <c r="AA80" s="7">
        <f t="shared" si="17"/>
        <v>0</v>
      </c>
      <c r="AB80" s="15"/>
      <c r="AC80" s="7"/>
      <c r="AD80" s="7"/>
      <c r="AE80" s="7"/>
      <c r="AF80" s="15"/>
      <c r="AG80" s="7"/>
    </row>
    <row r="81" spans="1:33" ht="13.8" x14ac:dyDescent="0.3">
      <c r="A81" s="11">
        <v>98565787</v>
      </c>
      <c r="B81" s="11" t="s">
        <v>24</v>
      </c>
      <c r="C81" s="11" t="s">
        <v>41</v>
      </c>
      <c r="D81" s="11" t="s">
        <v>47</v>
      </c>
      <c r="E81" s="11" t="s">
        <v>457</v>
      </c>
      <c r="F81" s="18">
        <v>40118</v>
      </c>
      <c r="G81" s="19">
        <v>39814</v>
      </c>
      <c r="H81" s="11" t="s">
        <v>20</v>
      </c>
      <c r="I81" s="11" t="s">
        <v>48</v>
      </c>
      <c r="J81" s="11" t="s">
        <v>280</v>
      </c>
      <c r="K81" s="11" t="s">
        <v>23</v>
      </c>
      <c r="L81" s="53" t="s">
        <v>638</v>
      </c>
      <c r="M81" s="11">
        <v>2</v>
      </c>
      <c r="N81" s="54">
        <v>103354.59</v>
      </c>
      <c r="O81" s="54">
        <v>41872.33</v>
      </c>
      <c r="P81" s="54">
        <v>61482.26</v>
      </c>
      <c r="Q81" s="1">
        <v>42644</v>
      </c>
      <c r="R81" s="14">
        <f>VLOOKUP($D81,'GT NBV Sep 2015'!$G:$O,9,0)</f>
        <v>2.9000000000000001E-2</v>
      </c>
      <c r="S81" s="15">
        <f t="shared" si="9"/>
        <v>249.77359250000001</v>
      </c>
      <c r="T81" s="15">
        <f t="shared" si="10"/>
        <v>13</v>
      </c>
      <c r="U81" s="15">
        <f t="shared" si="11"/>
        <v>3247.0567025</v>
      </c>
      <c r="V81" s="15">
        <f t="shared" si="12"/>
        <v>45119.3867025</v>
      </c>
      <c r="W81" s="15">
        <f t="shared" si="13"/>
        <v>58235.203297499997</v>
      </c>
      <c r="X81" s="7">
        <f t="shared" si="14"/>
        <v>94741.70749999999</v>
      </c>
      <c r="Y81" s="7">
        <f t="shared" si="15"/>
        <v>41359.437810625001</v>
      </c>
      <c r="Z81" s="7">
        <f t="shared" si="16"/>
        <v>53382.269689374996</v>
      </c>
      <c r="AA81" s="7">
        <f t="shared" si="17"/>
        <v>0</v>
      </c>
      <c r="AB81" s="15"/>
      <c r="AC81" s="7"/>
      <c r="AD81" s="7"/>
      <c r="AE81" s="7"/>
      <c r="AF81" s="15"/>
      <c r="AG81" s="7"/>
    </row>
    <row r="82" spans="1:33" ht="13.8" x14ac:dyDescent="0.3">
      <c r="A82" s="11">
        <v>49727249</v>
      </c>
      <c r="B82" s="11" t="s">
        <v>24</v>
      </c>
      <c r="C82" s="11" t="s">
        <v>41</v>
      </c>
      <c r="D82" s="11" t="s">
        <v>411</v>
      </c>
      <c r="E82" s="11" t="s">
        <v>390</v>
      </c>
      <c r="F82" s="18">
        <v>38292</v>
      </c>
      <c r="G82" s="19">
        <v>37987</v>
      </c>
      <c r="H82" s="11" t="s">
        <v>20</v>
      </c>
      <c r="I82" s="11" t="s">
        <v>69</v>
      </c>
      <c r="J82" s="11" t="s">
        <v>421</v>
      </c>
      <c r="K82" s="11" t="s">
        <v>410</v>
      </c>
      <c r="L82" s="53" t="s">
        <v>638</v>
      </c>
      <c r="M82" s="11">
        <v>0</v>
      </c>
      <c r="N82" s="54">
        <v>90080.48</v>
      </c>
      <c r="O82" s="54">
        <v>30603.14</v>
      </c>
      <c r="P82" s="54">
        <v>59477.34</v>
      </c>
      <c r="Q82" s="1">
        <v>42522</v>
      </c>
      <c r="R82" s="14">
        <f>VLOOKUP($D82,'GT NBV Sep 2015'!$G:$O,9,0)</f>
        <v>2.5999999999999999E-2</v>
      </c>
      <c r="S82" s="15">
        <f t="shared" si="9"/>
        <v>195.17437333333331</v>
      </c>
      <c r="T82" s="15">
        <f t="shared" si="10"/>
        <v>9</v>
      </c>
      <c r="U82" s="15">
        <f t="shared" si="11"/>
        <v>1756.5693599999997</v>
      </c>
      <c r="V82" s="15">
        <f t="shared" si="12"/>
        <v>32359.709360000001</v>
      </c>
      <c r="W82" s="15">
        <f t="shared" si="13"/>
        <v>57720.770639999995</v>
      </c>
      <c r="X82" s="7">
        <f t="shared" si="14"/>
        <v>82573.773333333331</v>
      </c>
      <c r="Y82" s="7">
        <f t="shared" si="15"/>
        <v>29663.066913333332</v>
      </c>
      <c r="Z82" s="7">
        <f t="shared" si="16"/>
        <v>52910.706419999995</v>
      </c>
      <c r="AA82" s="7">
        <f t="shared" si="17"/>
        <v>0</v>
      </c>
      <c r="AB82" s="15"/>
      <c r="AC82" s="7"/>
      <c r="AD82" s="7"/>
      <c r="AE82" s="7"/>
      <c r="AF82" s="15"/>
      <c r="AG82" s="7"/>
    </row>
    <row r="83" spans="1:33" ht="13.8" x14ac:dyDescent="0.3">
      <c r="A83" s="11">
        <v>685515995</v>
      </c>
      <c r="B83" s="11" t="s">
        <v>24</v>
      </c>
      <c r="C83" s="11" t="s">
        <v>41</v>
      </c>
      <c r="D83" s="11" t="s">
        <v>42</v>
      </c>
      <c r="E83" s="11" t="s">
        <v>477</v>
      </c>
      <c r="F83" s="18">
        <v>41306</v>
      </c>
      <c r="G83" s="19">
        <v>41275</v>
      </c>
      <c r="H83" s="11" t="s">
        <v>20</v>
      </c>
      <c r="I83" s="11" t="s">
        <v>39</v>
      </c>
      <c r="J83" s="11" t="s">
        <v>496</v>
      </c>
      <c r="K83" s="11" t="s">
        <v>23</v>
      </c>
      <c r="L83" s="53" t="s">
        <v>638</v>
      </c>
      <c r="M83" s="11">
        <v>1</v>
      </c>
      <c r="N83" s="54">
        <v>64409.81</v>
      </c>
      <c r="O83" s="54">
        <v>5828.37</v>
      </c>
      <c r="P83" s="54">
        <v>58581.440000000002</v>
      </c>
      <c r="Q83" s="1">
        <v>42644</v>
      </c>
      <c r="R83" s="14">
        <f>VLOOKUP($D83,'GT NBV Sep 2015'!$G:$O,9,0)</f>
        <v>2.1999999999999999E-2</v>
      </c>
      <c r="S83" s="15">
        <f t="shared" si="9"/>
        <v>118.08465166666666</v>
      </c>
      <c r="T83" s="15">
        <f t="shared" si="10"/>
        <v>13</v>
      </c>
      <c r="U83" s="15">
        <f t="shared" si="11"/>
        <v>1535.1004716666666</v>
      </c>
      <c r="V83" s="15">
        <f t="shared" si="12"/>
        <v>7363.4704716666665</v>
      </c>
      <c r="W83" s="15">
        <f t="shared" si="13"/>
        <v>57046.33952833333</v>
      </c>
      <c r="X83" s="7">
        <f t="shared" si="14"/>
        <v>59042.325833333329</v>
      </c>
      <c r="Y83" s="7">
        <f t="shared" si="15"/>
        <v>6749.8479323611109</v>
      </c>
      <c r="Z83" s="7">
        <f t="shared" si="16"/>
        <v>52292.477900972219</v>
      </c>
      <c r="AA83" s="7">
        <f t="shared" si="17"/>
        <v>0</v>
      </c>
      <c r="AB83" s="15"/>
      <c r="AC83" s="7"/>
      <c r="AD83" s="7"/>
      <c r="AE83" s="7"/>
      <c r="AF83" s="15"/>
      <c r="AG83" s="7"/>
    </row>
    <row r="84" spans="1:33" ht="13.8" x14ac:dyDescent="0.3">
      <c r="A84" s="11">
        <v>94002625</v>
      </c>
      <c r="B84" s="11" t="s">
        <v>24</v>
      </c>
      <c r="C84" s="11" t="s">
        <v>41</v>
      </c>
      <c r="D84" s="11" t="s">
        <v>53</v>
      </c>
      <c r="E84" s="11" t="s">
        <v>394</v>
      </c>
      <c r="F84" s="18">
        <v>39753</v>
      </c>
      <c r="G84" s="19">
        <v>39753</v>
      </c>
      <c r="H84" s="11" t="s">
        <v>20</v>
      </c>
      <c r="I84" s="11" t="s">
        <v>55</v>
      </c>
      <c r="J84" s="11" t="s">
        <v>319</v>
      </c>
      <c r="K84" s="11" t="s">
        <v>23</v>
      </c>
      <c r="L84" s="53" t="s">
        <v>638</v>
      </c>
      <c r="M84" s="11">
        <v>0</v>
      </c>
      <c r="N84" s="54">
        <v>67943.77</v>
      </c>
      <c r="O84" s="54">
        <v>10652.73</v>
      </c>
      <c r="P84" s="54">
        <v>57291.040000000001</v>
      </c>
      <c r="Q84" s="1">
        <v>42522</v>
      </c>
      <c r="R84" s="14">
        <f>VLOOKUP($D84,'GT NBV Sep 2015'!$G:$O,9,0)</f>
        <v>2.1000000000000001E-2</v>
      </c>
      <c r="S84" s="15">
        <f t="shared" si="9"/>
        <v>118.90159750000001</v>
      </c>
      <c r="T84" s="15">
        <f t="shared" si="10"/>
        <v>9</v>
      </c>
      <c r="U84" s="15">
        <f t="shared" si="11"/>
        <v>1070.1143775</v>
      </c>
      <c r="V84" s="15">
        <f t="shared" si="12"/>
        <v>11722.8443775</v>
      </c>
      <c r="W84" s="15">
        <f t="shared" si="13"/>
        <v>56220.925622500006</v>
      </c>
      <c r="X84" s="7">
        <f t="shared" si="14"/>
        <v>62281.789166666669</v>
      </c>
      <c r="Y84" s="7">
        <f t="shared" si="15"/>
        <v>10745.940679374999</v>
      </c>
      <c r="Z84" s="7">
        <f t="shared" si="16"/>
        <v>51535.848487291667</v>
      </c>
      <c r="AA84" s="7">
        <f t="shared" si="17"/>
        <v>0</v>
      </c>
      <c r="AB84" s="15"/>
      <c r="AC84" s="7"/>
      <c r="AD84" s="7"/>
      <c r="AE84" s="7"/>
      <c r="AF84" s="15"/>
      <c r="AG84" s="7"/>
    </row>
    <row r="85" spans="1:33" ht="13.8" x14ac:dyDescent="0.3">
      <c r="A85" s="11">
        <v>94656613</v>
      </c>
      <c r="B85" s="11" t="s">
        <v>24</v>
      </c>
      <c r="C85" s="11" t="s">
        <v>41</v>
      </c>
      <c r="D85" s="11" t="s">
        <v>47</v>
      </c>
      <c r="E85" s="11" t="s">
        <v>394</v>
      </c>
      <c r="F85" s="18">
        <v>39783</v>
      </c>
      <c r="G85" s="19">
        <v>39448</v>
      </c>
      <c r="H85" s="11" t="s">
        <v>20</v>
      </c>
      <c r="I85" s="11" t="s">
        <v>48</v>
      </c>
      <c r="J85" s="11" t="s">
        <v>280</v>
      </c>
      <c r="K85" s="11" t="s">
        <v>23</v>
      </c>
      <c r="L85" s="53" t="s">
        <v>638</v>
      </c>
      <c r="M85" s="11">
        <v>2</v>
      </c>
      <c r="N85" s="54">
        <v>104810.72</v>
      </c>
      <c r="O85" s="54">
        <v>49256.21</v>
      </c>
      <c r="P85" s="54">
        <v>55554.51</v>
      </c>
      <c r="Q85" s="1">
        <v>42644</v>
      </c>
      <c r="R85" s="14">
        <f>VLOOKUP($D85,'GT NBV Sep 2015'!$G:$O,9,0)</f>
        <v>2.9000000000000001E-2</v>
      </c>
      <c r="S85" s="15">
        <f t="shared" si="9"/>
        <v>253.29257333333334</v>
      </c>
      <c r="T85" s="15">
        <f t="shared" si="10"/>
        <v>13</v>
      </c>
      <c r="U85" s="15">
        <f t="shared" si="11"/>
        <v>3292.8034533333334</v>
      </c>
      <c r="V85" s="15">
        <f t="shared" si="12"/>
        <v>52549.013453333333</v>
      </c>
      <c r="W85" s="15">
        <f t="shared" si="13"/>
        <v>52261.706546666668</v>
      </c>
      <c r="X85" s="7">
        <f t="shared" si="14"/>
        <v>96076.493333333332</v>
      </c>
      <c r="Y85" s="7">
        <f t="shared" si="15"/>
        <v>48169.928998888885</v>
      </c>
      <c r="Z85" s="7">
        <f t="shared" si="16"/>
        <v>47906.564334444447</v>
      </c>
      <c r="AA85" s="7">
        <f t="shared" si="17"/>
        <v>0</v>
      </c>
      <c r="AB85" s="15"/>
      <c r="AC85" s="7"/>
      <c r="AD85" s="7"/>
      <c r="AE85" s="7"/>
      <c r="AF85" s="15"/>
      <c r="AG85" s="7"/>
    </row>
    <row r="86" spans="1:33" ht="13.8" x14ac:dyDescent="0.3">
      <c r="A86" s="11">
        <v>652132327</v>
      </c>
      <c r="B86" s="11" t="s">
        <v>24</v>
      </c>
      <c r="C86" s="11" t="s">
        <v>41</v>
      </c>
      <c r="D86" s="11" t="s">
        <v>60</v>
      </c>
      <c r="E86" s="11" t="s">
        <v>477</v>
      </c>
      <c r="F86" s="18">
        <v>41548</v>
      </c>
      <c r="G86" s="19">
        <v>41548</v>
      </c>
      <c r="H86" s="11" t="s">
        <v>68</v>
      </c>
      <c r="I86" s="11" t="s">
        <v>59</v>
      </c>
      <c r="J86" s="11" t="s">
        <v>70</v>
      </c>
      <c r="K86" s="11" t="s">
        <v>23</v>
      </c>
      <c r="L86" s="53" t="s">
        <v>638</v>
      </c>
      <c r="M86" s="11">
        <v>1</v>
      </c>
      <c r="N86" s="54">
        <v>55618.43</v>
      </c>
      <c r="O86" s="54">
        <v>3869.97</v>
      </c>
      <c r="P86" s="54">
        <v>51748.46</v>
      </c>
      <c r="Q86" s="1">
        <v>42522</v>
      </c>
      <c r="R86" s="14">
        <f>VLOOKUP($D86,'GT NBV Sep 2015'!$G:$O,9,0)</f>
        <v>2.1000000000000001E-2</v>
      </c>
      <c r="S86" s="15">
        <f t="shared" si="9"/>
        <v>97.332252499999996</v>
      </c>
      <c r="T86" s="15">
        <f t="shared" si="10"/>
        <v>9</v>
      </c>
      <c r="U86" s="15">
        <f t="shared" si="11"/>
        <v>875.99027249999995</v>
      </c>
      <c r="V86" s="15">
        <f t="shared" si="12"/>
        <v>4745.9602724999995</v>
      </c>
      <c r="W86" s="15">
        <f t="shared" si="13"/>
        <v>50872.4697275</v>
      </c>
      <c r="X86" s="7">
        <f t="shared" si="14"/>
        <v>50983.560833333329</v>
      </c>
      <c r="Y86" s="7">
        <f t="shared" si="15"/>
        <v>4350.4635831249998</v>
      </c>
      <c r="Z86" s="7">
        <f t="shared" si="16"/>
        <v>46633.097250208331</v>
      </c>
      <c r="AA86" s="7">
        <f t="shared" si="17"/>
        <v>0</v>
      </c>
      <c r="AB86" s="15"/>
      <c r="AC86" s="7"/>
      <c r="AD86" s="7"/>
      <c r="AE86" s="7"/>
      <c r="AF86" s="15"/>
      <c r="AG86" s="7"/>
    </row>
    <row r="87" spans="1:33" ht="13.8" x14ac:dyDescent="0.3">
      <c r="A87" s="11">
        <v>667164803</v>
      </c>
      <c r="B87" s="11" t="s">
        <v>24</v>
      </c>
      <c r="C87" s="11" t="s">
        <v>41</v>
      </c>
      <c r="D87" s="11" t="s">
        <v>47</v>
      </c>
      <c r="E87" s="11" t="s">
        <v>466</v>
      </c>
      <c r="F87" s="18">
        <v>41852</v>
      </c>
      <c r="G87" s="19">
        <v>41852</v>
      </c>
      <c r="H87" s="11" t="s">
        <v>68</v>
      </c>
      <c r="I87" s="11" t="s">
        <v>48</v>
      </c>
      <c r="J87" s="11" t="s">
        <v>70</v>
      </c>
      <c r="K87" s="11" t="s">
        <v>23</v>
      </c>
      <c r="L87" s="53" t="s">
        <v>638</v>
      </c>
      <c r="M87" s="11">
        <v>2</v>
      </c>
      <c r="N87" s="54">
        <v>53158.55</v>
      </c>
      <c r="O87" s="54">
        <v>4307.25</v>
      </c>
      <c r="P87" s="54">
        <v>48851.3</v>
      </c>
      <c r="Q87" s="1">
        <v>42644</v>
      </c>
      <c r="R87" s="14">
        <f>VLOOKUP($D87,'GT NBV Sep 2015'!$G:$O,9,0)</f>
        <v>2.9000000000000001E-2</v>
      </c>
      <c r="S87" s="15">
        <f t="shared" si="9"/>
        <v>128.46649583333334</v>
      </c>
      <c r="T87" s="15">
        <f t="shared" si="10"/>
        <v>13</v>
      </c>
      <c r="U87" s="15">
        <f t="shared" si="11"/>
        <v>1670.0644458333334</v>
      </c>
      <c r="V87" s="15">
        <f t="shared" si="12"/>
        <v>5977.3144458333336</v>
      </c>
      <c r="W87" s="15">
        <f t="shared" si="13"/>
        <v>47181.235554166669</v>
      </c>
      <c r="X87" s="7">
        <f t="shared" si="14"/>
        <v>48728.670833333337</v>
      </c>
      <c r="Y87" s="7">
        <f t="shared" si="15"/>
        <v>5479.2049086805555</v>
      </c>
      <c r="Z87" s="7">
        <f t="shared" si="16"/>
        <v>43249.465924652781</v>
      </c>
      <c r="AA87" s="7">
        <f t="shared" si="17"/>
        <v>0</v>
      </c>
      <c r="AB87" s="15"/>
      <c r="AC87" s="7"/>
      <c r="AD87" s="7"/>
      <c r="AE87" s="7"/>
      <c r="AF87" s="15"/>
      <c r="AG87" s="7"/>
    </row>
    <row r="88" spans="1:33" ht="13.8" x14ac:dyDescent="0.3">
      <c r="A88" s="11">
        <v>654509374</v>
      </c>
      <c r="B88" s="11" t="s">
        <v>24</v>
      </c>
      <c r="C88" s="11" t="s">
        <v>41</v>
      </c>
      <c r="D88" s="11" t="s">
        <v>60</v>
      </c>
      <c r="E88" s="11" t="s">
        <v>466</v>
      </c>
      <c r="F88" s="18">
        <v>41640</v>
      </c>
      <c r="G88" s="19">
        <v>41640</v>
      </c>
      <c r="H88" s="11" t="s">
        <v>68</v>
      </c>
      <c r="I88" s="11" t="s">
        <v>59</v>
      </c>
      <c r="J88" s="11" t="s">
        <v>70</v>
      </c>
      <c r="K88" s="11" t="s">
        <v>23</v>
      </c>
      <c r="L88" s="53" t="s">
        <v>638</v>
      </c>
      <c r="M88" s="11">
        <v>1</v>
      </c>
      <c r="N88" s="54">
        <v>48189.31</v>
      </c>
      <c r="O88" s="54">
        <v>1862.8</v>
      </c>
      <c r="P88" s="54">
        <v>46326.51</v>
      </c>
      <c r="Q88" s="1">
        <v>42522</v>
      </c>
      <c r="R88" s="14">
        <f>VLOOKUP($D88,'GT NBV Sep 2015'!$G:$O,9,0)</f>
        <v>2.1000000000000001E-2</v>
      </c>
      <c r="S88" s="15">
        <f t="shared" si="9"/>
        <v>84.331292500000004</v>
      </c>
      <c r="T88" s="15">
        <f t="shared" si="10"/>
        <v>9</v>
      </c>
      <c r="U88" s="15">
        <f t="shared" si="11"/>
        <v>758.98163250000005</v>
      </c>
      <c r="V88" s="15">
        <f t="shared" si="12"/>
        <v>2621.7816324999999</v>
      </c>
      <c r="W88" s="15">
        <f t="shared" si="13"/>
        <v>45567.528367499996</v>
      </c>
      <c r="X88" s="7">
        <f t="shared" si="14"/>
        <v>44173.534166666665</v>
      </c>
      <c r="Y88" s="7">
        <f t="shared" si="15"/>
        <v>2403.2998297916665</v>
      </c>
      <c r="Z88" s="7">
        <f t="shared" si="16"/>
        <v>41770.234336874993</v>
      </c>
      <c r="AA88" s="7">
        <f t="shared" si="17"/>
        <v>0</v>
      </c>
      <c r="AB88" s="15"/>
      <c r="AC88" s="7"/>
      <c r="AD88" s="7"/>
      <c r="AE88" s="7"/>
      <c r="AF88" s="15"/>
      <c r="AG88" s="7"/>
    </row>
    <row r="89" spans="1:33" ht="13.8" x14ac:dyDescent="0.3">
      <c r="A89" s="11">
        <v>80053813</v>
      </c>
      <c r="B89" s="11" t="s">
        <v>24</v>
      </c>
      <c r="C89" s="11" t="s">
        <v>41</v>
      </c>
      <c r="D89" s="11" t="s">
        <v>42</v>
      </c>
      <c r="E89" s="11" t="s">
        <v>424</v>
      </c>
      <c r="F89" s="18">
        <v>38869</v>
      </c>
      <c r="G89" s="19">
        <v>38718</v>
      </c>
      <c r="H89" s="11" t="s">
        <v>20</v>
      </c>
      <c r="I89" s="11" t="s">
        <v>39</v>
      </c>
      <c r="J89" s="11" t="s">
        <v>144</v>
      </c>
      <c r="K89" s="11" t="s">
        <v>23</v>
      </c>
      <c r="L89" s="53" t="s">
        <v>638</v>
      </c>
      <c r="M89" s="11">
        <v>1</v>
      </c>
      <c r="N89" s="54">
        <v>69230</v>
      </c>
      <c r="O89" s="54">
        <v>25754.240000000002</v>
      </c>
      <c r="P89" s="54">
        <v>43475.76</v>
      </c>
      <c r="Q89" s="1">
        <v>42644</v>
      </c>
      <c r="R89" s="14">
        <f>VLOOKUP($D89,'GT NBV Sep 2015'!$G:$O,9,0)</f>
        <v>2.1999999999999999E-2</v>
      </c>
      <c r="S89" s="15">
        <f t="shared" si="9"/>
        <v>126.92166666666667</v>
      </c>
      <c r="T89" s="15">
        <f t="shared" si="10"/>
        <v>13</v>
      </c>
      <c r="U89" s="15">
        <f t="shared" si="11"/>
        <v>1649.9816666666666</v>
      </c>
      <c r="V89" s="15">
        <f t="shared" si="12"/>
        <v>27404.221666666668</v>
      </c>
      <c r="W89" s="15">
        <f t="shared" si="13"/>
        <v>41825.778333333335</v>
      </c>
      <c r="X89" s="7">
        <f t="shared" si="14"/>
        <v>63460.833333333328</v>
      </c>
      <c r="Y89" s="7">
        <f t="shared" si="15"/>
        <v>25120.536527777778</v>
      </c>
      <c r="Z89" s="7">
        <f t="shared" si="16"/>
        <v>38340.296805555554</v>
      </c>
      <c r="AA89" s="7">
        <f t="shared" si="17"/>
        <v>0</v>
      </c>
      <c r="AB89" s="15"/>
      <c r="AC89" s="7"/>
      <c r="AD89" s="7"/>
      <c r="AE89" s="7"/>
      <c r="AF89" s="15"/>
      <c r="AG89" s="7"/>
    </row>
    <row r="90" spans="1:33" ht="13.8" x14ac:dyDescent="0.3">
      <c r="A90" s="11">
        <v>653964622</v>
      </c>
      <c r="B90" s="11" t="s">
        <v>24</v>
      </c>
      <c r="C90" s="11" t="s">
        <v>41</v>
      </c>
      <c r="D90" s="11" t="s">
        <v>47</v>
      </c>
      <c r="E90" s="11" t="s">
        <v>477</v>
      </c>
      <c r="F90" s="18">
        <v>41609</v>
      </c>
      <c r="G90" s="19">
        <v>41609</v>
      </c>
      <c r="H90" s="11" t="s">
        <v>68</v>
      </c>
      <c r="I90" s="11" t="s">
        <v>48</v>
      </c>
      <c r="J90" s="11" t="s">
        <v>70</v>
      </c>
      <c r="K90" s="11" t="s">
        <v>23</v>
      </c>
      <c r="L90" s="53" t="s">
        <v>638</v>
      </c>
      <c r="M90" s="11">
        <v>1</v>
      </c>
      <c r="N90" s="54">
        <v>48990.31</v>
      </c>
      <c r="O90" s="54">
        <v>7145.13</v>
      </c>
      <c r="P90" s="54">
        <v>41845.18</v>
      </c>
      <c r="Q90" s="1">
        <v>42522</v>
      </c>
      <c r="R90" s="14">
        <f>VLOOKUP($D90,'GT NBV Sep 2015'!$G:$O,9,0)</f>
        <v>2.9000000000000001E-2</v>
      </c>
      <c r="S90" s="15">
        <f t="shared" si="9"/>
        <v>118.39324916666666</v>
      </c>
      <c r="T90" s="15">
        <f t="shared" si="10"/>
        <v>9</v>
      </c>
      <c r="U90" s="15">
        <f t="shared" si="11"/>
        <v>1065.5392425</v>
      </c>
      <c r="V90" s="15">
        <f t="shared" si="12"/>
        <v>8210.6692425000001</v>
      </c>
      <c r="W90" s="15">
        <f t="shared" si="13"/>
        <v>40779.640757499998</v>
      </c>
      <c r="X90" s="7">
        <f t="shared" si="14"/>
        <v>44907.784166666665</v>
      </c>
      <c r="Y90" s="7">
        <f t="shared" si="15"/>
        <v>7526.4468056249998</v>
      </c>
      <c r="Z90" s="7">
        <f t="shared" si="16"/>
        <v>37381.33736104166</v>
      </c>
      <c r="AA90" s="7">
        <f t="shared" si="17"/>
        <v>0</v>
      </c>
      <c r="AB90" s="15"/>
      <c r="AC90" s="7"/>
      <c r="AD90" s="7"/>
      <c r="AE90" s="7"/>
      <c r="AF90" s="15"/>
      <c r="AG90" s="7"/>
    </row>
    <row r="91" spans="1:33" ht="13.8" x14ac:dyDescent="0.3">
      <c r="A91" s="11">
        <v>53608</v>
      </c>
      <c r="B91" s="11" t="s">
        <v>24</v>
      </c>
      <c r="C91" s="11" t="s">
        <v>41</v>
      </c>
      <c r="D91" s="11" t="s">
        <v>53</v>
      </c>
      <c r="E91" s="11" t="s">
        <v>72</v>
      </c>
      <c r="F91" s="18">
        <v>37073</v>
      </c>
      <c r="G91" s="19">
        <v>37073</v>
      </c>
      <c r="H91" s="11" t="s">
        <v>20</v>
      </c>
      <c r="I91" s="11" t="s">
        <v>55</v>
      </c>
      <c r="J91" s="11" t="s">
        <v>318</v>
      </c>
      <c r="K91" s="11" t="s">
        <v>23</v>
      </c>
      <c r="L91" s="53" t="s">
        <v>638</v>
      </c>
      <c r="M91" s="11">
        <v>1</v>
      </c>
      <c r="N91" s="54">
        <v>56453.599999999999</v>
      </c>
      <c r="O91" s="54">
        <v>17397.21</v>
      </c>
      <c r="P91" s="54">
        <v>39056.39</v>
      </c>
      <c r="Q91" s="1">
        <v>42644</v>
      </c>
      <c r="R91" s="14">
        <f>VLOOKUP($D91,'GT NBV Sep 2015'!$G:$O,9,0)</f>
        <v>2.1000000000000001E-2</v>
      </c>
      <c r="S91" s="15">
        <f t="shared" si="9"/>
        <v>98.793800000000005</v>
      </c>
      <c r="T91" s="15">
        <f t="shared" si="10"/>
        <v>13</v>
      </c>
      <c r="U91" s="15">
        <f t="shared" si="11"/>
        <v>1284.3194000000001</v>
      </c>
      <c r="V91" s="15">
        <f t="shared" si="12"/>
        <v>18681.529399999999</v>
      </c>
      <c r="W91" s="15">
        <f t="shared" si="13"/>
        <v>37772.070599999999</v>
      </c>
      <c r="X91" s="7">
        <f t="shared" si="14"/>
        <v>51749.133333333331</v>
      </c>
      <c r="Y91" s="7">
        <f t="shared" si="15"/>
        <v>17124.735283333332</v>
      </c>
      <c r="Z91" s="7">
        <f t="shared" si="16"/>
        <v>34624.398049999996</v>
      </c>
      <c r="AA91" s="7">
        <f t="shared" si="17"/>
        <v>0</v>
      </c>
      <c r="AB91" s="15"/>
      <c r="AC91" s="7"/>
      <c r="AD91" s="7"/>
      <c r="AE91" s="7"/>
      <c r="AF91" s="15"/>
      <c r="AG91" s="7"/>
    </row>
    <row r="92" spans="1:33" ht="13.8" x14ac:dyDescent="0.3">
      <c r="A92" s="11">
        <v>680645470</v>
      </c>
      <c r="B92" s="11" t="s">
        <v>24</v>
      </c>
      <c r="C92" s="11" t="s">
        <v>41</v>
      </c>
      <c r="D92" s="11" t="s">
        <v>60</v>
      </c>
      <c r="E92" s="11" t="s">
        <v>491</v>
      </c>
      <c r="F92" s="18">
        <v>42064</v>
      </c>
      <c r="G92" s="19">
        <v>42064</v>
      </c>
      <c r="H92" s="11" t="s">
        <v>68</v>
      </c>
      <c r="I92" s="11" t="s">
        <v>59</v>
      </c>
      <c r="J92" s="11" t="s">
        <v>70</v>
      </c>
      <c r="K92" s="11" t="s">
        <v>23</v>
      </c>
      <c r="L92" s="53" t="s">
        <v>638</v>
      </c>
      <c r="M92" s="11">
        <v>1</v>
      </c>
      <c r="N92" s="54">
        <v>38701.01</v>
      </c>
      <c r="O92" s="54">
        <v>448.8</v>
      </c>
      <c r="P92" s="54">
        <v>38252.21</v>
      </c>
      <c r="Q92" s="1">
        <v>42522</v>
      </c>
      <c r="R92" s="14">
        <f>VLOOKUP($D92,'GT NBV Sep 2015'!$G:$O,9,0)</f>
        <v>2.1000000000000001E-2</v>
      </c>
      <c r="S92" s="15">
        <f t="shared" si="9"/>
        <v>67.726767500000008</v>
      </c>
      <c r="T92" s="15">
        <f t="shared" si="10"/>
        <v>9</v>
      </c>
      <c r="U92" s="15">
        <f t="shared" si="11"/>
        <v>609.54090750000012</v>
      </c>
      <c r="V92" s="15">
        <f t="shared" si="12"/>
        <v>1058.3409075000002</v>
      </c>
      <c r="W92" s="15">
        <f t="shared" si="13"/>
        <v>37642.6690925</v>
      </c>
      <c r="X92" s="7">
        <f t="shared" si="14"/>
        <v>35475.925833333335</v>
      </c>
      <c r="Y92" s="7">
        <f t="shared" si="15"/>
        <v>970.14583187500011</v>
      </c>
      <c r="Z92" s="7">
        <f t="shared" si="16"/>
        <v>34505.780001458334</v>
      </c>
      <c r="AA92" s="7">
        <f t="shared" si="17"/>
        <v>0</v>
      </c>
      <c r="AB92" s="15"/>
      <c r="AC92" s="7"/>
      <c r="AD92" s="7"/>
      <c r="AE92" s="7"/>
      <c r="AF92" s="15"/>
      <c r="AG92" s="7"/>
    </row>
    <row r="93" spans="1:33" ht="13.8" x14ac:dyDescent="0.3">
      <c r="A93" s="11">
        <v>680645473</v>
      </c>
      <c r="B93" s="11" t="s">
        <v>24</v>
      </c>
      <c r="C93" s="11" t="s">
        <v>41</v>
      </c>
      <c r="D93" s="11" t="s">
        <v>60</v>
      </c>
      <c r="E93" s="11" t="s">
        <v>491</v>
      </c>
      <c r="F93" s="18">
        <v>42064</v>
      </c>
      <c r="G93" s="19">
        <v>42064</v>
      </c>
      <c r="H93" s="11" t="s">
        <v>68</v>
      </c>
      <c r="I93" s="11" t="s">
        <v>59</v>
      </c>
      <c r="J93" s="11" t="s">
        <v>70</v>
      </c>
      <c r="K93" s="11" t="s">
        <v>23</v>
      </c>
      <c r="L93" s="53" t="s">
        <v>638</v>
      </c>
      <c r="M93" s="11">
        <v>1</v>
      </c>
      <c r="N93" s="54">
        <v>38662.080000000002</v>
      </c>
      <c r="O93" s="54">
        <v>448.35</v>
      </c>
      <c r="P93" s="54">
        <v>38213.730000000003</v>
      </c>
      <c r="Q93" s="1">
        <v>42644</v>
      </c>
      <c r="R93" s="14">
        <f>VLOOKUP($D93,'GT NBV Sep 2015'!$G:$O,9,0)</f>
        <v>2.1000000000000001E-2</v>
      </c>
      <c r="S93" s="15">
        <f t="shared" si="9"/>
        <v>67.658640000000005</v>
      </c>
      <c r="T93" s="15">
        <f t="shared" si="10"/>
        <v>13</v>
      </c>
      <c r="U93" s="15">
        <f t="shared" si="11"/>
        <v>879.56232000000011</v>
      </c>
      <c r="V93" s="15">
        <f t="shared" si="12"/>
        <v>1327.9123200000001</v>
      </c>
      <c r="W93" s="15">
        <f t="shared" si="13"/>
        <v>37334.167679999999</v>
      </c>
      <c r="X93" s="7">
        <f t="shared" si="14"/>
        <v>35440.239999999998</v>
      </c>
      <c r="Y93" s="7">
        <f t="shared" si="15"/>
        <v>1217.25296</v>
      </c>
      <c r="Z93" s="7">
        <f t="shared" si="16"/>
        <v>34222.98704</v>
      </c>
      <c r="AA93" s="7">
        <f t="shared" si="17"/>
        <v>0</v>
      </c>
      <c r="AB93" s="15"/>
      <c r="AC93" s="7"/>
      <c r="AD93" s="7"/>
      <c r="AE93" s="7"/>
      <c r="AF93" s="15"/>
      <c r="AG93" s="7"/>
    </row>
    <row r="94" spans="1:33" ht="13.8" x14ac:dyDescent="0.3">
      <c r="A94" s="11">
        <v>60185212</v>
      </c>
      <c r="B94" s="11" t="s">
        <v>24</v>
      </c>
      <c r="C94" s="11" t="s">
        <v>41</v>
      </c>
      <c r="D94" s="11" t="s">
        <v>53</v>
      </c>
      <c r="E94" s="11" t="s">
        <v>391</v>
      </c>
      <c r="F94" s="18">
        <v>38687</v>
      </c>
      <c r="G94" s="19">
        <v>38687</v>
      </c>
      <c r="H94" s="11" t="s">
        <v>20</v>
      </c>
      <c r="I94" s="11" t="s">
        <v>55</v>
      </c>
      <c r="J94" s="11" t="s">
        <v>315</v>
      </c>
      <c r="K94" s="11" t="s">
        <v>23</v>
      </c>
      <c r="L94" s="53" t="s">
        <v>638</v>
      </c>
      <c r="M94" s="11">
        <v>0</v>
      </c>
      <c r="N94" s="54">
        <v>46947.81</v>
      </c>
      <c r="O94" s="54">
        <v>10406.68</v>
      </c>
      <c r="P94" s="54">
        <v>36541.129999999997</v>
      </c>
      <c r="Q94" s="1">
        <v>42522</v>
      </c>
      <c r="R94" s="14">
        <f>VLOOKUP($D94,'GT NBV Sep 2015'!$G:$O,9,0)</f>
        <v>2.1000000000000001E-2</v>
      </c>
      <c r="S94" s="15">
        <f t="shared" si="9"/>
        <v>82.158667499999993</v>
      </c>
      <c r="T94" s="15">
        <f t="shared" si="10"/>
        <v>9</v>
      </c>
      <c r="U94" s="15">
        <f t="shared" si="11"/>
        <v>739.42800749999992</v>
      </c>
      <c r="V94" s="15">
        <f t="shared" si="12"/>
        <v>11146.108007500001</v>
      </c>
      <c r="W94" s="15">
        <f t="shared" si="13"/>
        <v>35801.701992499999</v>
      </c>
      <c r="X94" s="7">
        <f t="shared" si="14"/>
        <v>43035.492499999993</v>
      </c>
      <c r="Y94" s="7">
        <f t="shared" si="15"/>
        <v>10217.265673541668</v>
      </c>
      <c r="Z94" s="7">
        <f t="shared" si="16"/>
        <v>32818.226826458333</v>
      </c>
      <c r="AA94" s="7">
        <f t="shared" si="17"/>
        <v>0</v>
      </c>
      <c r="AB94" s="15"/>
      <c r="AC94" s="7"/>
      <c r="AD94" s="7"/>
      <c r="AE94" s="7"/>
      <c r="AF94" s="15"/>
      <c r="AG94" s="7"/>
    </row>
    <row r="95" spans="1:33" ht="13.8" x14ac:dyDescent="0.3">
      <c r="A95" s="11">
        <v>49400</v>
      </c>
      <c r="B95" s="11" t="s">
        <v>24</v>
      </c>
      <c r="C95" s="11" t="s">
        <v>41</v>
      </c>
      <c r="D95" s="11" t="s">
        <v>42</v>
      </c>
      <c r="E95" s="11" t="s">
        <v>43</v>
      </c>
      <c r="F95" s="18">
        <v>34881</v>
      </c>
      <c r="G95" s="19">
        <v>34881</v>
      </c>
      <c r="H95" s="11" t="s">
        <v>20</v>
      </c>
      <c r="I95" s="11" t="s">
        <v>39</v>
      </c>
      <c r="J95" s="11" t="s">
        <v>44</v>
      </c>
      <c r="K95" s="11" t="s">
        <v>23</v>
      </c>
      <c r="L95" s="53" t="s">
        <v>638</v>
      </c>
      <c r="M95" s="11">
        <v>1</v>
      </c>
      <c r="N95" s="54">
        <v>181435.82</v>
      </c>
      <c r="O95" s="54">
        <v>147761.32</v>
      </c>
      <c r="P95" s="54">
        <v>33674.5</v>
      </c>
      <c r="Q95" s="1">
        <v>42644</v>
      </c>
      <c r="R95" s="14">
        <f>VLOOKUP($D95,'GT NBV Sep 2015'!$G:$O,9,0)</f>
        <v>2.1999999999999999E-2</v>
      </c>
      <c r="S95" s="15">
        <f t="shared" si="9"/>
        <v>332.63233666666667</v>
      </c>
      <c r="T95" s="15">
        <f t="shared" si="10"/>
        <v>13</v>
      </c>
      <c r="U95" s="15">
        <f t="shared" si="11"/>
        <v>4324.2203766666671</v>
      </c>
      <c r="V95" s="15">
        <f t="shared" si="12"/>
        <v>152085.54037666667</v>
      </c>
      <c r="W95" s="15">
        <f t="shared" si="13"/>
        <v>29350.279623333336</v>
      </c>
      <c r="X95" s="7">
        <f t="shared" si="14"/>
        <v>166316.16833333333</v>
      </c>
      <c r="Y95" s="7">
        <f t="shared" si="15"/>
        <v>139411.74534527777</v>
      </c>
      <c r="Z95" s="7">
        <f t="shared" si="16"/>
        <v>26904.422988055558</v>
      </c>
      <c r="AA95" s="7">
        <f t="shared" si="17"/>
        <v>0</v>
      </c>
      <c r="AB95" s="15"/>
      <c r="AC95" s="7"/>
      <c r="AD95" s="7"/>
      <c r="AE95" s="7"/>
      <c r="AF95" s="15"/>
      <c r="AG95" s="7"/>
    </row>
    <row r="96" spans="1:33" ht="13.8" x14ac:dyDescent="0.3">
      <c r="A96" s="11">
        <v>95357683</v>
      </c>
      <c r="B96" s="11" t="s">
        <v>24</v>
      </c>
      <c r="C96" s="11" t="s">
        <v>41</v>
      </c>
      <c r="D96" s="11" t="s">
        <v>60</v>
      </c>
      <c r="E96" s="11" t="s">
        <v>394</v>
      </c>
      <c r="F96" s="18">
        <v>39783</v>
      </c>
      <c r="G96" s="19">
        <v>39448</v>
      </c>
      <c r="H96" s="11" t="s">
        <v>20</v>
      </c>
      <c r="I96" s="11" t="s">
        <v>59</v>
      </c>
      <c r="J96" s="11" t="s">
        <v>405</v>
      </c>
      <c r="K96" s="11" t="s">
        <v>23</v>
      </c>
      <c r="L96" s="53" t="s">
        <v>638</v>
      </c>
      <c r="M96" s="11">
        <v>1</v>
      </c>
      <c r="N96" s="54">
        <v>41646.14</v>
      </c>
      <c r="O96" s="54">
        <v>9337.25</v>
      </c>
      <c r="P96" s="54">
        <v>32308.89</v>
      </c>
      <c r="Q96" s="1">
        <v>42522</v>
      </c>
      <c r="R96" s="14">
        <f>VLOOKUP($D96,'GT NBV Sep 2015'!$G:$O,9,0)</f>
        <v>2.1000000000000001E-2</v>
      </c>
      <c r="S96" s="15">
        <f t="shared" si="9"/>
        <v>72.880745000000005</v>
      </c>
      <c r="T96" s="15">
        <f t="shared" si="10"/>
        <v>9</v>
      </c>
      <c r="U96" s="15">
        <f t="shared" si="11"/>
        <v>655.92670500000008</v>
      </c>
      <c r="V96" s="15">
        <f t="shared" si="12"/>
        <v>9993.1767049999999</v>
      </c>
      <c r="W96" s="15">
        <f t="shared" si="13"/>
        <v>31652.963295000001</v>
      </c>
      <c r="X96" s="7">
        <f t="shared" si="14"/>
        <v>38175.628333333334</v>
      </c>
      <c r="Y96" s="7">
        <f t="shared" si="15"/>
        <v>9160.4119795833321</v>
      </c>
      <c r="Z96" s="7">
        <f t="shared" si="16"/>
        <v>29015.216353750002</v>
      </c>
      <c r="AA96" s="7">
        <f t="shared" si="17"/>
        <v>0</v>
      </c>
      <c r="AB96" s="15"/>
      <c r="AC96" s="7"/>
      <c r="AD96" s="7"/>
      <c r="AE96" s="7"/>
      <c r="AF96" s="15"/>
      <c r="AG96" s="7"/>
    </row>
    <row r="97" spans="1:33" ht="13.8" x14ac:dyDescent="0.3">
      <c r="A97" s="11">
        <v>44038957</v>
      </c>
      <c r="B97" s="11" t="s">
        <v>24</v>
      </c>
      <c r="C97" s="11" t="s">
        <v>41</v>
      </c>
      <c r="D97" s="11" t="s">
        <v>60</v>
      </c>
      <c r="E97" s="11" t="s">
        <v>396</v>
      </c>
      <c r="F97" s="18">
        <v>37956</v>
      </c>
      <c r="G97" s="19">
        <v>37987</v>
      </c>
      <c r="H97" s="11" t="s">
        <v>20</v>
      </c>
      <c r="I97" s="11" t="s">
        <v>59</v>
      </c>
      <c r="J97" s="11" t="s">
        <v>333</v>
      </c>
      <c r="K97" s="11" t="s">
        <v>23</v>
      </c>
      <c r="L97" s="53" t="s">
        <v>638</v>
      </c>
      <c r="M97" s="11">
        <v>2</v>
      </c>
      <c r="N97" s="54">
        <v>50023.64</v>
      </c>
      <c r="O97" s="54">
        <v>18950.36</v>
      </c>
      <c r="P97" s="54">
        <v>31073.279999999999</v>
      </c>
      <c r="Q97" s="1">
        <v>42644</v>
      </c>
      <c r="R97" s="14">
        <f>VLOOKUP($D97,'GT NBV Sep 2015'!$G:$O,9,0)</f>
        <v>2.1000000000000001E-2</v>
      </c>
      <c r="S97" s="15">
        <f t="shared" si="9"/>
        <v>87.541370000000001</v>
      </c>
      <c r="T97" s="15">
        <f t="shared" si="10"/>
        <v>13</v>
      </c>
      <c r="U97" s="15">
        <f t="shared" si="11"/>
        <v>1138.03781</v>
      </c>
      <c r="V97" s="15">
        <f t="shared" si="12"/>
        <v>20088.397810000002</v>
      </c>
      <c r="W97" s="15">
        <f t="shared" si="13"/>
        <v>29935.242189999997</v>
      </c>
      <c r="X97" s="7">
        <f t="shared" si="14"/>
        <v>45855.003333333334</v>
      </c>
      <c r="Y97" s="7">
        <f t="shared" si="15"/>
        <v>18414.364659166669</v>
      </c>
      <c r="Z97" s="7">
        <f t="shared" si="16"/>
        <v>27440.638674166665</v>
      </c>
      <c r="AA97" s="7">
        <f t="shared" si="17"/>
        <v>0</v>
      </c>
      <c r="AB97" s="15"/>
      <c r="AC97" s="7"/>
      <c r="AD97" s="7"/>
      <c r="AE97" s="7"/>
      <c r="AF97" s="15"/>
      <c r="AG97" s="7"/>
    </row>
    <row r="98" spans="1:33" ht="13.8" x14ac:dyDescent="0.3">
      <c r="A98" s="11">
        <v>36251916</v>
      </c>
      <c r="B98" s="11" t="s">
        <v>24</v>
      </c>
      <c r="C98" s="11" t="s">
        <v>41</v>
      </c>
      <c r="D98" s="11" t="s">
        <v>60</v>
      </c>
      <c r="E98" s="11" t="s">
        <v>396</v>
      </c>
      <c r="F98" s="18">
        <v>37773</v>
      </c>
      <c r="G98" s="19">
        <v>37622</v>
      </c>
      <c r="H98" s="11" t="s">
        <v>20</v>
      </c>
      <c r="I98" s="11" t="s">
        <v>59</v>
      </c>
      <c r="J98" s="11" t="s">
        <v>333</v>
      </c>
      <c r="K98" s="11" t="s">
        <v>23</v>
      </c>
      <c r="L98" s="53" t="s">
        <v>638</v>
      </c>
      <c r="M98" s="11">
        <v>2</v>
      </c>
      <c r="N98" s="54">
        <v>48407.13</v>
      </c>
      <c r="O98" s="54">
        <v>18337.98</v>
      </c>
      <c r="P98" s="54">
        <v>30069.15</v>
      </c>
      <c r="Q98" s="1">
        <v>42522</v>
      </c>
      <c r="R98" s="14">
        <f>VLOOKUP($D98,'GT NBV Sep 2015'!$G:$O,9,0)</f>
        <v>2.1000000000000001E-2</v>
      </c>
      <c r="S98" s="15">
        <f t="shared" si="9"/>
        <v>84.712477499999991</v>
      </c>
      <c r="T98" s="15">
        <f t="shared" si="10"/>
        <v>9</v>
      </c>
      <c r="U98" s="15">
        <f t="shared" si="11"/>
        <v>762.41229749999991</v>
      </c>
      <c r="V98" s="15">
        <f t="shared" si="12"/>
        <v>19100.392297499999</v>
      </c>
      <c r="W98" s="15">
        <f t="shared" si="13"/>
        <v>29306.737702499999</v>
      </c>
      <c r="X98" s="7">
        <f t="shared" si="14"/>
        <v>44373.202499999999</v>
      </c>
      <c r="Y98" s="7">
        <f t="shared" si="15"/>
        <v>17508.692939375</v>
      </c>
      <c r="Z98" s="7">
        <f t="shared" si="16"/>
        <v>26864.509560624996</v>
      </c>
      <c r="AA98" s="7">
        <f t="shared" si="17"/>
        <v>0</v>
      </c>
      <c r="AB98" s="15"/>
      <c r="AC98" s="7"/>
      <c r="AD98" s="7"/>
      <c r="AE98" s="7"/>
      <c r="AF98" s="15"/>
      <c r="AG98" s="7"/>
    </row>
    <row r="99" spans="1:33" ht="13.8" x14ac:dyDescent="0.3">
      <c r="A99" s="11">
        <v>52012432</v>
      </c>
      <c r="B99" s="11" t="s">
        <v>24</v>
      </c>
      <c r="C99" s="11" t="s">
        <v>41</v>
      </c>
      <c r="D99" s="11" t="s">
        <v>47</v>
      </c>
      <c r="E99" s="11" t="s">
        <v>391</v>
      </c>
      <c r="F99" s="18">
        <v>38353</v>
      </c>
      <c r="G99" s="19">
        <v>38353</v>
      </c>
      <c r="H99" s="11" t="s">
        <v>20</v>
      </c>
      <c r="I99" s="11" t="s">
        <v>48</v>
      </c>
      <c r="J99" s="11" t="s">
        <v>52</v>
      </c>
      <c r="K99" s="11" t="s">
        <v>23</v>
      </c>
      <c r="L99" s="53" t="s">
        <v>638</v>
      </c>
      <c r="M99" s="11">
        <v>1</v>
      </c>
      <c r="N99" s="54">
        <v>81886.649999999994</v>
      </c>
      <c r="O99" s="54">
        <v>54406.94</v>
      </c>
      <c r="P99" s="54">
        <v>27479.71</v>
      </c>
      <c r="Q99" s="1">
        <v>42644</v>
      </c>
      <c r="R99" s="14">
        <f>VLOOKUP($D99,'GT NBV Sep 2015'!$G:$O,9,0)</f>
        <v>2.9000000000000001E-2</v>
      </c>
      <c r="S99" s="15">
        <f t="shared" si="9"/>
        <v>197.89273750000001</v>
      </c>
      <c r="T99" s="15">
        <f t="shared" si="10"/>
        <v>13</v>
      </c>
      <c r="U99" s="15">
        <f t="shared" si="11"/>
        <v>2572.6055875000002</v>
      </c>
      <c r="V99" s="15">
        <f t="shared" si="12"/>
        <v>56979.545587500004</v>
      </c>
      <c r="W99" s="15">
        <f t="shared" si="13"/>
        <v>24907.10441249999</v>
      </c>
      <c r="X99" s="7">
        <f t="shared" si="14"/>
        <v>75062.762499999997</v>
      </c>
      <c r="Y99" s="7">
        <f t="shared" si="15"/>
        <v>52231.250121875004</v>
      </c>
      <c r="Z99" s="7">
        <f t="shared" si="16"/>
        <v>22831.512378124989</v>
      </c>
      <c r="AA99" s="7">
        <f t="shared" si="17"/>
        <v>0</v>
      </c>
      <c r="AB99" s="15"/>
      <c r="AC99" s="7"/>
      <c r="AD99" s="7"/>
      <c r="AE99" s="7"/>
      <c r="AF99" s="15"/>
      <c r="AG99" s="7"/>
    </row>
    <row r="100" spans="1:33" ht="13.8" x14ac:dyDescent="0.3">
      <c r="A100" s="11">
        <v>54504</v>
      </c>
      <c r="B100" s="11" t="s">
        <v>24</v>
      </c>
      <c r="C100" s="11" t="s">
        <v>41</v>
      </c>
      <c r="D100" s="11" t="s">
        <v>60</v>
      </c>
      <c r="E100" s="11" t="s">
        <v>67</v>
      </c>
      <c r="F100" s="18">
        <v>31959</v>
      </c>
      <c r="G100" s="19">
        <v>31959</v>
      </c>
      <c r="H100" s="11" t="s">
        <v>20</v>
      </c>
      <c r="I100" s="11" t="s">
        <v>59</v>
      </c>
      <c r="J100" s="11" t="s">
        <v>62</v>
      </c>
      <c r="K100" s="11" t="s">
        <v>23</v>
      </c>
      <c r="L100" s="53" t="s">
        <v>638</v>
      </c>
      <c r="M100" s="11">
        <v>0</v>
      </c>
      <c r="N100" s="54">
        <v>191501.64</v>
      </c>
      <c r="O100" s="54">
        <v>167300.38</v>
      </c>
      <c r="P100" s="54">
        <v>24201.26</v>
      </c>
      <c r="Q100" s="1">
        <v>42522</v>
      </c>
      <c r="R100" s="14">
        <f>VLOOKUP($D100,'GT NBV Sep 2015'!$G:$O,9,0)</f>
        <v>2.1000000000000001E-2</v>
      </c>
      <c r="S100" s="15">
        <f t="shared" si="9"/>
        <v>335.12787000000003</v>
      </c>
      <c r="T100" s="15">
        <f t="shared" si="10"/>
        <v>9</v>
      </c>
      <c r="U100" s="15">
        <f t="shared" si="11"/>
        <v>3016.1508300000005</v>
      </c>
      <c r="V100" s="15">
        <f t="shared" si="12"/>
        <v>170316.53083</v>
      </c>
      <c r="W100" s="15">
        <f t="shared" si="13"/>
        <v>21185.109170000011</v>
      </c>
      <c r="X100" s="7">
        <f t="shared" si="14"/>
        <v>175543.17</v>
      </c>
      <c r="Y100" s="7">
        <f t="shared" si="15"/>
        <v>156123.48659416666</v>
      </c>
      <c r="Z100" s="7">
        <f t="shared" si="16"/>
        <v>19419.683405833341</v>
      </c>
      <c r="AA100" s="7">
        <f t="shared" si="17"/>
        <v>0</v>
      </c>
      <c r="AB100" s="15"/>
      <c r="AC100" s="7"/>
      <c r="AD100" s="7"/>
      <c r="AE100" s="7"/>
      <c r="AF100" s="15"/>
      <c r="AG100" s="7"/>
    </row>
    <row r="101" spans="1:33" ht="13.8" x14ac:dyDescent="0.3">
      <c r="A101" s="11">
        <v>660085340</v>
      </c>
      <c r="B101" s="11" t="s">
        <v>24</v>
      </c>
      <c r="C101" s="11" t="s">
        <v>41</v>
      </c>
      <c r="D101" s="11" t="s">
        <v>42</v>
      </c>
      <c r="E101" s="11" t="s">
        <v>466</v>
      </c>
      <c r="F101" s="18">
        <v>41699</v>
      </c>
      <c r="G101" s="19">
        <v>41730</v>
      </c>
      <c r="H101" s="11" t="s">
        <v>68</v>
      </c>
      <c r="I101" s="11" t="s">
        <v>39</v>
      </c>
      <c r="J101" s="11" t="s">
        <v>70</v>
      </c>
      <c r="K101" s="11" t="s">
        <v>23</v>
      </c>
      <c r="L101" s="53" t="s">
        <v>638</v>
      </c>
      <c r="M101" s="11">
        <v>1</v>
      </c>
      <c r="N101" s="54">
        <v>26987.8</v>
      </c>
      <c r="O101" s="54">
        <v>1356.72</v>
      </c>
      <c r="P101" s="54">
        <v>25631.08</v>
      </c>
      <c r="Q101" s="1">
        <v>42644</v>
      </c>
      <c r="R101" s="14">
        <f>VLOOKUP($D101,'GT NBV Sep 2015'!$G:$O,9,0)</f>
        <v>2.1999999999999999E-2</v>
      </c>
      <c r="S101" s="15">
        <f t="shared" si="9"/>
        <v>49.47763333333333</v>
      </c>
      <c r="T101" s="15">
        <f t="shared" si="10"/>
        <v>13</v>
      </c>
      <c r="U101" s="15">
        <f t="shared" si="11"/>
        <v>643.20923333333326</v>
      </c>
      <c r="V101" s="15">
        <f t="shared" si="12"/>
        <v>1999.9292333333333</v>
      </c>
      <c r="W101" s="15">
        <f t="shared" si="13"/>
        <v>24987.870766666667</v>
      </c>
      <c r="X101" s="7">
        <f t="shared" si="14"/>
        <v>24738.816666666666</v>
      </c>
      <c r="Y101" s="7">
        <f t="shared" si="15"/>
        <v>1833.2684638888888</v>
      </c>
      <c r="Z101" s="7">
        <f t="shared" si="16"/>
        <v>22905.548202777776</v>
      </c>
      <c r="AA101" s="7">
        <f t="shared" si="17"/>
        <v>0</v>
      </c>
      <c r="AB101" s="15"/>
      <c r="AC101" s="7"/>
      <c r="AD101" s="7"/>
      <c r="AE101" s="7"/>
      <c r="AF101" s="15"/>
      <c r="AG101" s="7"/>
    </row>
    <row r="102" spans="1:33" ht="13.8" x14ac:dyDescent="0.3">
      <c r="A102" s="11">
        <v>94002562</v>
      </c>
      <c r="B102" s="11" t="s">
        <v>24</v>
      </c>
      <c r="C102" s="11" t="s">
        <v>41</v>
      </c>
      <c r="D102" s="11" t="s">
        <v>53</v>
      </c>
      <c r="E102" s="11" t="s">
        <v>394</v>
      </c>
      <c r="F102" s="18">
        <v>39753</v>
      </c>
      <c r="G102" s="19">
        <v>39753</v>
      </c>
      <c r="H102" s="11" t="s">
        <v>20</v>
      </c>
      <c r="I102" s="11" t="s">
        <v>55</v>
      </c>
      <c r="J102" s="11" t="s">
        <v>314</v>
      </c>
      <c r="K102" s="11" t="s">
        <v>23</v>
      </c>
      <c r="L102" s="53" t="s">
        <v>638</v>
      </c>
      <c r="M102" s="11">
        <v>0</v>
      </c>
      <c r="N102" s="54">
        <v>28985.85</v>
      </c>
      <c r="O102" s="54">
        <v>4544.62</v>
      </c>
      <c r="P102" s="54">
        <v>24441.23</v>
      </c>
      <c r="Q102" s="1">
        <v>42522</v>
      </c>
      <c r="R102" s="14">
        <f>VLOOKUP($D102,'GT NBV Sep 2015'!$G:$O,9,0)</f>
        <v>2.1000000000000001E-2</v>
      </c>
      <c r="S102" s="15">
        <f t="shared" si="9"/>
        <v>50.725237499999999</v>
      </c>
      <c r="T102" s="15">
        <f t="shared" si="10"/>
        <v>9</v>
      </c>
      <c r="U102" s="15">
        <f t="shared" si="11"/>
        <v>456.52713749999998</v>
      </c>
      <c r="V102" s="15">
        <f t="shared" si="12"/>
        <v>5001.1471375000001</v>
      </c>
      <c r="W102" s="15">
        <f t="shared" si="13"/>
        <v>23984.702862499998</v>
      </c>
      <c r="X102" s="7">
        <f t="shared" si="14"/>
        <v>26570.362499999999</v>
      </c>
      <c r="Y102" s="7">
        <f t="shared" si="15"/>
        <v>4584.3848760416668</v>
      </c>
      <c r="Z102" s="7">
        <f t="shared" si="16"/>
        <v>21985.97762395833</v>
      </c>
      <c r="AA102" s="7">
        <f t="shared" si="17"/>
        <v>0</v>
      </c>
      <c r="AB102" s="15"/>
      <c r="AC102" s="7"/>
      <c r="AD102" s="7"/>
      <c r="AE102" s="7"/>
      <c r="AF102" s="15"/>
      <c r="AG102" s="7"/>
    </row>
    <row r="103" spans="1:33" ht="13.8" x14ac:dyDescent="0.3">
      <c r="A103" s="11">
        <v>53500</v>
      </c>
      <c r="B103" s="11" t="s">
        <v>24</v>
      </c>
      <c r="C103" s="11" t="s">
        <v>41</v>
      </c>
      <c r="D103" s="11" t="s">
        <v>53</v>
      </c>
      <c r="E103" s="11" t="s">
        <v>54</v>
      </c>
      <c r="F103" s="18">
        <v>26481</v>
      </c>
      <c r="G103" s="19">
        <v>26481</v>
      </c>
      <c r="H103" s="11" t="s">
        <v>20</v>
      </c>
      <c r="I103" s="11" t="s">
        <v>55</v>
      </c>
      <c r="J103" s="11" t="s">
        <v>56</v>
      </c>
      <c r="K103" s="11" t="s">
        <v>23</v>
      </c>
      <c r="L103" s="53" t="s">
        <v>638</v>
      </c>
      <c r="M103" s="11">
        <v>12</v>
      </c>
      <c r="N103" s="54">
        <v>367577.82</v>
      </c>
      <c r="O103" s="54">
        <v>343802.1</v>
      </c>
      <c r="P103" s="54">
        <v>23775.72</v>
      </c>
      <c r="Q103" s="1">
        <v>42644</v>
      </c>
      <c r="R103" s="14">
        <f>VLOOKUP($D103,'GT NBV Sep 2015'!$G:$O,9,0)</f>
        <v>2.1000000000000001E-2</v>
      </c>
      <c r="S103" s="15">
        <f t="shared" si="9"/>
        <v>643.26118500000007</v>
      </c>
      <c r="T103" s="15">
        <f t="shared" si="10"/>
        <v>13</v>
      </c>
      <c r="U103" s="15">
        <f t="shared" si="11"/>
        <v>8362.3954050000011</v>
      </c>
      <c r="V103" s="15">
        <f t="shared" si="12"/>
        <v>352164.49540499999</v>
      </c>
      <c r="W103" s="15">
        <f t="shared" si="13"/>
        <v>15413.324595000013</v>
      </c>
      <c r="X103" s="7">
        <f t="shared" si="14"/>
        <v>336946.33500000002</v>
      </c>
      <c r="Y103" s="7">
        <f t="shared" si="15"/>
        <v>322817.45412124996</v>
      </c>
      <c r="Z103" s="7">
        <f t="shared" si="16"/>
        <v>14128.880878750011</v>
      </c>
      <c r="AA103" s="7">
        <f t="shared" si="17"/>
        <v>4.9112713895738125E-11</v>
      </c>
      <c r="AB103" s="15"/>
      <c r="AC103" s="7"/>
      <c r="AD103" s="7"/>
      <c r="AE103" s="7"/>
      <c r="AF103" s="15"/>
      <c r="AG103" s="7"/>
    </row>
    <row r="104" spans="1:33" ht="13.8" x14ac:dyDescent="0.3">
      <c r="A104" s="11">
        <v>72109767</v>
      </c>
      <c r="B104" s="11" t="s">
        <v>24</v>
      </c>
      <c r="C104" s="11" t="s">
        <v>41</v>
      </c>
      <c r="D104" s="11" t="s">
        <v>60</v>
      </c>
      <c r="E104" s="11" t="s">
        <v>424</v>
      </c>
      <c r="F104" s="18">
        <v>39022</v>
      </c>
      <c r="G104" s="19">
        <v>38718</v>
      </c>
      <c r="H104" s="11" t="s">
        <v>20</v>
      </c>
      <c r="I104" s="11" t="s">
        <v>59</v>
      </c>
      <c r="J104" s="11" t="s">
        <v>333</v>
      </c>
      <c r="K104" s="11" t="s">
        <v>23</v>
      </c>
      <c r="L104" s="53" t="s">
        <v>638</v>
      </c>
      <c r="M104" s="11">
        <v>1</v>
      </c>
      <c r="N104" s="54">
        <v>33963.31</v>
      </c>
      <c r="O104" s="54">
        <v>9715.34</v>
      </c>
      <c r="P104" s="54">
        <v>24247.97</v>
      </c>
      <c r="Q104" s="1">
        <v>42522</v>
      </c>
      <c r="R104" s="14">
        <f>VLOOKUP($D104,'GT NBV Sep 2015'!$G:$O,9,0)</f>
        <v>2.1000000000000001E-2</v>
      </c>
      <c r="S104" s="15">
        <f t="shared" si="9"/>
        <v>59.435792499999998</v>
      </c>
      <c r="T104" s="15">
        <f t="shared" si="10"/>
        <v>9</v>
      </c>
      <c r="U104" s="15">
        <f t="shared" si="11"/>
        <v>534.92213249999998</v>
      </c>
      <c r="V104" s="15">
        <f t="shared" si="12"/>
        <v>10250.2621325</v>
      </c>
      <c r="W104" s="15">
        <f t="shared" si="13"/>
        <v>23713.047867499998</v>
      </c>
      <c r="X104" s="7">
        <f t="shared" si="14"/>
        <v>31133.034166666665</v>
      </c>
      <c r="Y104" s="7">
        <f t="shared" si="15"/>
        <v>9396.0736214583321</v>
      </c>
      <c r="Z104" s="7">
        <f t="shared" si="16"/>
        <v>21736.960545208331</v>
      </c>
      <c r="AA104" s="7">
        <f t="shared" si="17"/>
        <v>0</v>
      </c>
      <c r="AB104" s="15"/>
      <c r="AC104" s="7"/>
      <c r="AD104" s="7"/>
      <c r="AE104" s="7"/>
      <c r="AF104" s="15"/>
      <c r="AG104" s="7"/>
    </row>
    <row r="105" spans="1:33" ht="13.8" x14ac:dyDescent="0.3">
      <c r="A105" s="11">
        <v>49834</v>
      </c>
      <c r="B105" s="11" t="s">
        <v>24</v>
      </c>
      <c r="C105" s="11" t="s">
        <v>41</v>
      </c>
      <c r="D105" s="11" t="s">
        <v>42</v>
      </c>
      <c r="E105" s="11" t="s">
        <v>138</v>
      </c>
      <c r="F105" s="18">
        <v>34151</v>
      </c>
      <c r="G105" s="19">
        <v>34151</v>
      </c>
      <c r="H105" s="11" t="s">
        <v>20</v>
      </c>
      <c r="I105" s="11" t="s">
        <v>39</v>
      </c>
      <c r="J105" s="11" t="s">
        <v>166</v>
      </c>
      <c r="K105" s="11" t="s">
        <v>23</v>
      </c>
      <c r="L105" s="53" t="s">
        <v>638</v>
      </c>
      <c r="M105" s="11">
        <v>2670</v>
      </c>
      <c r="N105" s="54">
        <v>218660.53</v>
      </c>
      <c r="O105" s="54">
        <v>195664.98</v>
      </c>
      <c r="P105" s="54">
        <v>22995.55</v>
      </c>
      <c r="Q105" s="1">
        <v>42644</v>
      </c>
      <c r="R105" s="14">
        <f>VLOOKUP($D105,'GT NBV Sep 2015'!$G:$O,9,0)</f>
        <v>2.1999999999999999E-2</v>
      </c>
      <c r="S105" s="15">
        <f t="shared" si="9"/>
        <v>400.87763833333332</v>
      </c>
      <c r="T105" s="15">
        <f t="shared" si="10"/>
        <v>13</v>
      </c>
      <c r="U105" s="15">
        <f t="shared" si="11"/>
        <v>5211.409298333333</v>
      </c>
      <c r="V105" s="15">
        <f t="shared" si="12"/>
        <v>200876.38929833335</v>
      </c>
      <c r="W105" s="15">
        <f t="shared" si="13"/>
        <v>17784.140701666649</v>
      </c>
      <c r="X105" s="7">
        <f t="shared" si="14"/>
        <v>200438.81916666665</v>
      </c>
      <c r="Y105" s="7">
        <f t="shared" si="15"/>
        <v>184136.69019013891</v>
      </c>
      <c r="Z105" s="7">
        <f t="shared" si="16"/>
        <v>16302.128976527762</v>
      </c>
      <c r="AA105" s="7">
        <f t="shared" si="17"/>
        <v>-1.4551915228366852E-11</v>
      </c>
      <c r="AB105" s="15"/>
      <c r="AC105" s="7"/>
      <c r="AD105" s="7"/>
      <c r="AE105" s="7"/>
      <c r="AF105" s="15"/>
      <c r="AG105" s="7"/>
    </row>
    <row r="106" spans="1:33" ht="13.8" x14ac:dyDescent="0.3">
      <c r="A106" s="11">
        <v>95586591</v>
      </c>
      <c r="B106" s="11" t="s">
        <v>24</v>
      </c>
      <c r="C106" s="11" t="s">
        <v>41</v>
      </c>
      <c r="D106" s="11" t="s">
        <v>53</v>
      </c>
      <c r="E106" s="11" t="s">
        <v>457</v>
      </c>
      <c r="F106" s="18">
        <v>39873</v>
      </c>
      <c r="G106" s="19">
        <v>39873</v>
      </c>
      <c r="H106" s="11" t="s">
        <v>20</v>
      </c>
      <c r="I106" s="11" t="s">
        <v>55</v>
      </c>
      <c r="J106" s="11" t="s">
        <v>316</v>
      </c>
      <c r="K106" s="11" t="s">
        <v>23</v>
      </c>
      <c r="L106" s="53" t="s">
        <v>638</v>
      </c>
      <c r="M106" s="11">
        <v>1</v>
      </c>
      <c r="N106" s="54">
        <v>25129.15</v>
      </c>
      <c r="O106" s="54">
        <v>3396.5</v>
      </c>
      <c r="P106" s="54">
        <v>21732.65</v>
      </c>
      <c r="Q106" s="1">
        <v>42522</v>
      </c>
      <c r="R106" s="14">
        <f>VLOOKUP($D106,'GT NBV Sep 2015'!$G:$O,9,0)</f>
        <v>2.1000000000000001E-2</v>
      </c>
      <c r="S106" s="15">
        <f t="shared" si="9"/>
        <v>43.976012500000003</v>
      </c>
      <c r="T106" s="15">
        <f t="shared" si="10"/>
        <v>9</v>
      </c>
      <c r="U106" s="15">
        <f t="shared" si="11"/>
        <v>395.78411250000005</v>
      </c>
      <c r="V106" s="15">
        <f t="shared" si="12"/>
        <v>3792.2841125</v>
      </c>
      <c r="W106" s="15">
        <f t="shared" si="13"/>
        <v>21336.8658875</v>
      </c>
      <c r="X106" s="7">
        <f t="shared" si="14"/>
        <v>23035.054166666669</v>
      </c>
      <c r="Y106" s="7">
        <f t="shared" si="15"/>
        <v>3476.2604364583331</v>
      </c>
      <c r="Z106" s="7">
        <f t="shared" si="16"/>
        <v>19558.793730208334</v>
      </c>
      <c r="AA106" s="7">
        <f t="shared" si="17"/>
        <v>0</v>
      </c>
      <c r="AB106" s="15"/>
      <c r="AC106" s="7"/>
      <c r="AD106" s="7"/>
      <c r="AE106" s="7"/>
      <c r="AF106" s="15"/>
      <c r="AG106" s="7"/>
    </row>
    <row r="107" spans="1:33" ht="13.8" x14ac:dyDescent="0.3">
      <c r="A107" s="11">
        <v>53642</v>
      </c>
      <c r="B107" s="11" t="s">
        <v>24</v>
      </c>
      <c r="C107" s="11" t="s">
        <v>41</v>
      </c>
      <c r="D107" s="11" t="s">
        <v>53</v>
      </c>
      <c r="E107" s="11" t="s">
        <v>54</v>
      </c>
      <c r="F107" s="18">
        <v>26481</v>
      </c>
      <c r="G107" s="19">
        <v>26481</v>
      </c>
      <c r="H107" s="11" t="s">
        <v>20</v>
      </c>
      <c r="I107" s="11" t="s">
        <v>55</v>
      </c>
      <c r="J107" s="11" t="s">
        <v>320</v>
      </c>
      <c r="K107" s="11" t="s">
        <v>23</v>
      </c>
      <c r="L107" s="53" t="s">
        <v>638</v>
      </c>
      <c r="M107" s="11">
        <v>12</v>
      </c>
      <c r="N107" s="54">
        <v>307257.36</v>
      </c>
      <c r="O107" s="54">
        <v>287383.28999999998</v>
      </c>
      <c r="P107" s="54">
        <v>19874.07</v>
      </c>
      <c r="Q107" s="1">
        <v>42644</v>
      </c>
      <c r="R107" s="14">
        <f>VLOOKUP($D107,'GT NBV Sep 2015'!$G:$O,9,0)</f>
        <v>2.1000000000000001E-2</v>
      </c>
      <c r="S107" s="15">
        <f t="shared" si="9"/>
        <v>537.70038</v>
      </c>
      <c r="T107" s="15">
        <f t="shared" si="10"/>
        <v>13</v>
      </c>
      <c r="U107" s="15">
        <f t="shared" si="11"/>
        <v>6990.1049400000002</v>
      </c>
      <c r="V107" s="15">
        <f t="shared" si="12"/>
        <v>294373.39493999997</v>
      </c>
      <c r="W107" s="15">
        <f t="shared" si="13"/>
        <v>12883.965060000017</v>
      </c>
      <c r="X107" s="7">
        <f t="shared" si="14"/>
        <v>281652.57999999996</v>
      </c>
      <c r="Y107" s="7">
        <f t="shared" si="15"/>
        <v>269842.27869499999</v>
      </c>
      <c r="Z107" s="7">
        <f t="shared" si="16"/>
        <v>11810.301305000015</v>
      </c>
      <c r="AA107" s="7">
        <f t="shared" si="17"/>
        <v>-4.3655745685100555E-11</v>
      </c>
      <c r="AB107" s="15"/>
      <c r="AC107" s="7"/>
      <c r="AD107" s="7"/>
      <c r="AE107" s="7"/>
      <c r="AF107" s="15"/>
      <c r="AG107" s="7"/>
    </row>
    <row r="108" spans="1:33" ht="13.8" x14ac:dyDescent="0.3">
      <c r="A108" s="11">
        <v>41623677</v>
      </c>
      <c r="B108" s="11" t="s">
        <v>24</v>
      </c>
      <c r="C108" s="11" t="s">
        <v>41</v>
      </c>
      <c r="D108" s="11" t="s">
        <v>53</v>
      </c>
      <c r="E108" s="11" t="s">
        <v>54</v>
      </c>
      <c r="F108" s="18">
        <v>26481</v>
      </c>
      <c r="G108" s="19">
        <v>26481</v>
      </c>
      <c r="H108" s="11" t="s">
        <v>20</v>
      </c>
      <c r="I108" s="11" t="s">
        <v>55</v>
      </c>
      <c r="J108" s="11" t="s">
        <v>318</v>
      </c>
      <c r="K108" s="11" t="s">
        <v>23</v>
      </c>
      <c r="L108" s="53" t="s">
        <v>638</v>
      </c>
      <c r="M108" s="11">
        <v>12</v>
      </c>
      <c r="N108" s="54">
        <v>277540.08</v>
      </c>
      <c r="O108" s="54">
        <v>259588.19</v>
      </c>
      <c r="P108" s="54">
        <v>17951.89</v>
      </c>
      <c r="Q108" s="1">
        <v>42522</v>
      </c>
      <c r="R108" s="14">
        <f>VLOOKUP($D108,'GT NBV Sep 2015'!$G:$O,9,0)</f>
        <v>2.1000000000000001E-2</v>
      </c>
      <c r="S108" s="15">
        <f t="shared" si="9"/>
        <v>485.69514000000004</v>
      </c>
      <c r="T108" s="15">
        <f t="shared" si="10"/>
        <v>9</v>
      </c>
      <c r="U108" s="15">
        <f t="shared" si="11"/>
        <v>4371.2562600000001</v>
      </c>
      <c r="V108" s="15">
        <f t="shared" si="12"/>
        <v>263959.44626</v>
      </c>
      <c r="W108" s="15">
        <f t="shared" si="13"/>
        <v>13580.633740000019</v>
      </c>
      <c r="X108" s="7">
        <f t="shared" si="14"/>
        <v>254411.74</v>
      </c>
      <c r="Y108" s="7">
        <f t="shared" si="15"/>
        <v>241962.82573833331</v>
      </c>
      <c r="Z108" s="7">
        <f t="shared" si="16"/>
        <v>12448.914261666683</v>
      </c>
      <c r="AA108" s="7">
        <f t="shared" si="17"/>
        <v>0</v>
      </c>
      <c r="AB108" s="15"/>
      <c r="AC108" s="7"/>
      <c r="AD108" s="7"/>
      <c r="AE108" s="7"/>
      <c r="AF108" s="15"/>
      <c r="AG108" s="7"/>
    </row>
    <row r="109" spans="1:33" ht="13.8" x14ac:dyDescent="0.3">
      <c r="A109" s="11">
        <v>669454075</v>
      </c>
      <c r="B109" s="11" t="s">
        <v>24</v>
      </c>
      <c r="C109" s="11" t="s">
        <v>41</v>
      </c>
      <c r="D109" s="11" t="s">
        <v>60</v>
      </c>
      <c r="E109" s="11" t="s">
        <v>466</v>
      </c>
      <c r="F109" s="18">
        <v>41852</v>
      </c>
      <c r="G109" s="19">
        <v>41883</v>
      </c>
      <c r="H109" s="11" t="s">
        <v>68</v>
      </c>
      <c r="I109" s="11" t="s">
        <v>59</v>
      </c>
      <c r="J109" s="11" t="s">
        <v>70</v>
      </c>
      <c r="K109" s="11" t="s">
        <v>23</v>
      </c>
      <c r="L109" s="53" t="s">
        <v>638</v>
      </c>
      <c r="M109" s="11">
        <v>1</v>
      </c>
      <c r="N109" s="54">
        <v>18450.41</v>
      </c>
      <c r="O109" s="54">
        <v>713.22</v>
      </c>
      <c r="P109" s="54">
        <v>17737.189999999999</v>
      </c>
      <c r="Q109" s="1">
        <v>42644</v>
      </c>
      <c r="R109" s="14">
        <f>VLOOKUP($D109,'GT NBV Sep 2015'!$G:$O,9,0)</f>
        <v>2.1000000000000001E-2</v>
      </c>
      <c r="S109" s="15">
        <f t="shared" si="9"/>
        <v>32.288217500000002</v>
      </c>
      <c r="T109" s="15">
        <f t="shared" si="10"/>
        <v>13</v>
      </c>
      <c r="U109" s="15">
        <f t="shared" si="11"/>
        <v>419.74682749999999</v>
      </c>
      <c r="V109" s="15">
        <f t="shared" si="12"/>
        <v>1132.9668274999999</v>
      </c>
      <c r="W109" s="15">
        <f t="shared" si="13"/>
        <v>17317.443172499999</v>
      </c>
      <c r="X109" s="7">
        <f t="shared" si="14"/>
        <v>16912.875833333332</v>
      </c>
      <c r="Y109" s="7">
        <f t="shared" si="15"/>
        <v>1038.5529252083331</v>
      </c>
      <c r="Z109" s="7">
        <f t="shared" si="16"/>
        <v>15874.322908124999</v>
      </c>
      <c r="AA109" s="7">
        <f t="shared" si="17"/>
        <v>0</v>
      </c>
      <c r="AB109" s="15"/>
      <c r="AC109" s="7"/>
      <c r="AD109" s="7"/>
      <c r="AE109" s="7"/>
      <c r="AF109" s="15"/>
      <c r="AG109" s="7"/>
    </row>
    <row r="110" spans="1:33" ht="13.8" x14ac:dyDescent="0.3">
      <c r="A110" s="11">
        <v>90542855</v>
      </c>
      <c r="B110" s="11" t="s">
        <v>24</v>
      </c>
      <c r="C110" s="11" t="s">
        <v>41</v>
      </c>
      <c r="D110" s="11" t="s">
        <v>53</v>
      </c>
      <c r="E110" s="11" t="s">
        <v>394</v>
      </c>
      <c r="F110" s="18">
        <v>39539</v>
      </c>
      <c r="G110" s="19">
        <v>39539</v>
      </c>
      <c r="H110" s="11" t="s">
        <v>20</v>
      </c>
      <c r="I110" s="11" t="s">
        <v>55</v>
      </c>
      <c r="J110" s="11" t="s">
        <v>315</v>
      </c>
      <c r="K110" s="11" t="s">
        <v>23</v>
      </c>
      <c r="L110" s="53" t="s">
        <v>638</v>
      </c>
      <c r="M110" s="11">
        <v>1</v>
      </c>
      <c r="N110" s="54">
        <v>20529.45</v>
      </c>
      <c r="O110" s="54">
        <v>3218.76</v>
      </c>
      <c r="P110" s="54">
        <v>17310.689999999999</v>
      </c>
      <c r="Q110" s="1">
        <v>42522</v>
      </c>
      <c r="R110" s="14">
        <f>VLOOKUP($D110,'GT NBV Sep 2015'!$G:$O,9,0)</f>
        <v>2.1000000000000001E-2</v>
      </c>
      <c r="S110" s="15">
        <f t="shared" si="9"/>
        <v>35.926537500000002</v>
      </c>
      <c r="T110" s="15">
        <f t="shared" si="10"/>
        <v>9</v>
      </c>
      <c r="U110" s="15">
        <f t="shared" si="11"/>
        <v>323.33883750000001</v>
      </c>
      <c r="V110" s="15">
        <f t="shared" si="12"/>
        <v>3542.0988375000002</v>
      </c>
      <c r="W110" s="15">
        <f t="shared" si="13"/>
        <v>16987.351162499999</v>
      </c>
      <c r="X110" s="7">
        <f t="shared" si="14"/>
        <v>18818.662499999999</v>
      </c>
      <c r="Y110" s="7">
        <f t="shared" si="15"/>
        <v>3246.923934375</v>
      </c>
      <c r="Z110" s="7">
        <f t="shared" si="16"/>
        <v>15571.738565624999</v>
      </c>
      <c r="AA110" s="7">
        <f t="shared" si="17"/>
        <v>0</v>
      </c>
      <c r="AB110" s="15"/>
      <c r="AC110" s="7"/>
      <c r="AD110" s="7"/>
      <c r="AE110" s="7"/>
      <c r="AF110" s="15"/>
      <c r="AG110" s="7"/>
    </row>
    <row r="111" spans="1:33" ht="13.8" x14ac:dyDescent="0.3">
      <c r="A111" s="11">
        <v>49066469</v>
      </c>
      <c r="B111" s="11" t="s">
        <v>24</v>
      </c>
      <c r="C111" s="11" t="s">
        <v>41</v>
      </c>
      <c r="D111" s="11" t="s">
        <v>60</v>
      </c>
      <c r="E111" s="11" t="s">
        <v>390</v>
      </c>
      <c r="F111" s="18">
        <v>38292</v>
      </c>
      <c r="G111" s="19">
        <v>37987</v>
      </c>
      <c r="H111" s="11" t="s">
        <v>20</v>
      </c>
      <c r="I111" s="11" t="s">
        <v>59</v>
      </c>
      <c r="J111" s="11" t="s">
        <v>333</v>
      </c>
      <c r="K111" s="11" t="s">
        <v>23</v>
      </c>
      <c r="L111" s="53" t="s">
        <v>638</v>
      </c>
      <c r="M111" s="11">
        <v>1</v>
      </c>
      <c r="N111" s="54">
        <v>25880.67</v>
      </c>
      <c r="O111" s="54">
        <v>9003.9699999999993</v>
      </c>
      <c r="P111" s="54">
        <v>16876.7</v>
      </c>
      <c r="Q111" s="1">
        <v>42644</v>
      </c>
      <c r="R111" s="14">
        <f>VLOOKUP($D111,'GT NBV Sep 2015'!$G:$O,9,0)</f>
        <v>2.1000000000000001E-2</v>
      </c>
      <c r="S111" s="15">
        <f t="shared" si="9"/>
        <v>45.291172499999995</v>
      </c>
      <c r="T111" s="15">
        <f t="shared" si="10"/>
        <v>13</v>
      </c>
      <c r="U111" s="15">
        <f t="shared" si="11"/>
        <v>588.78524249999998</v>
      </c>
      <c r="V111" s="15">
        <f t="shared" si="12"/>
        <v>9592.7552424999994</v>
      </c>
      <c r="W111" s="15">
        <f t="shared" si="13"/>
        <v>16287.914757499999</v>
      </c>
      <c r="X111" s="7">
        <f t="shared" si="14"/>
        <v>23723.947499999998</v>
      </c>
      <c r="Y111" s="7">
        <f t="shared" si="15"/>
        <v>8793.3589722916659</v>
      </c>
      <c r="Z111" s="7">
        <f t="shared" si="16"/>
        <v>14930.588527708333</v>
      </c>
      <c r="AA111" s="7">
        <f t="shared" si="17"/>
        <v>0</v>
      </c>
      <c r="AB111" s="15"/>
      <c r="AC111" s="7"/>
      <c r="AD111" s="7"/>
      <c r="AE111" s="7"/>
      <c r="AF111" s="15"/>
      <c r="AG111" s="7"/>
    </row>
    <row r="112" spans="1:33" ht="13.8" x14ac:dyDescent="0.3">
      <c r="A112" s="11">
        <v>53572</v>
      </c>
      <c r="B112" s="11" t="s">
        <v>24</v>
      </c>
      <c r="C112" s="11" t="s">
        <v>41</v>
      </c>
      <c r="D112" s="11" t="s">
        <v>53</v>
      </c>
      <c r="E112" s="11" t="s">
        <v>61</v>
      </c>
      <c r="F112" s="18">
        <v>25750</v>
      </c>
      <c r="G112" s="19">
        <v>25750</v>
      </c>
      <c r="H112" s="11" t="s">
        <v>20</v>
      </c>
      <c r="I112" s="11" t="s">
        <v>55</v>
      </c>
      <c r="J112" s="11" t="s">
        <v>316</v>
      </c>
      <c r="K112" s="11" t="s">
        <v>23</v>
      </c>
      <c r="L112" s="53" t="s">
        <v>638</v>
      </c>
      <c r="M112" s="11">
        <v>10</v>
      </c>
      <c r="N112" s="54">
        <v>731682.78</v>
      </c>
      <c r="O112" s="54">
        <v>716002.49</v>
      </c>
      <c r="P112" s="54">
        <v>15680.29</v>
      </c>
      <c r="Q112" s="1">
        <v>42522</v>
      </c>
      <c r="R112" s="14">
        <f>VLOOKUP($D112,'GT NBV Sep 2015'!$G:$O,9,0)</f>
        <v>2.1000000000000001E-2</v>
      </c>
      <c r="S112" s="15">
        <f t="shared" si="9"/>
        <v>1280.4448650000002</v>
      </c>
      <c r="T112" s="15">
        <f t="shared" si="10"/>
        <v>9</v>
      </c>
      <c r="U112" s="15">
        <f t="shared" si="11"/>
        <v>11524.003785000001</v>
      </c>
      <c r="V112" s="15">
        <f t="shared" si="12"/>
        <v>727526.49378499994</v>
      </c>
      <c r="W112" s="15">
        <f t="shared" si="13"/>
        <v>4156.2862150000874</v>
      </c>
      <c r="X112" s="7">
        <f t="shared" si="14"/>
        <v>670709.21499999997</v>
      </c>
      <c r="Y112" s="7">
        <f t="shared" si="15"/>
        <v>666899.2859695832</v>
      </c>
      <c r="Z112" s="7">
        <f t="shared" si="16"/>
        <v>3809.9290304167466</v>
      </c>
      <c r="AA112" s="7">
        <f t="shared" si="17"/>
        <v>1.9554136088117957E-11</v>
      </c>
      <c r="AB112" s="15"/>
      <c r="AC112" s="7"/>
      <c r="AD112" s="7"/>
      <c r="AE112" s="7"/>
      <c r="AF112" s="15"/>
      <c r="AG112" s="7"/>
    </row>
    <row r="113" spans="1:33" ht="13.8" x14ac:dyDescent="0.3">
      <c r="A113" s="11">
        <v>39330633</v>
      </c>
      <c r="B113" s="11" t="s">
        <v>24</v>
      </c>
      <c r="C113" s="11" t="s">
        <v>41</v>
      </c>
      <c r="D113" s="11" t="s">
        <v>53</v>
      </c>
      <c r="E113" s="11" t="s">
        <v>396</v>
      </c>
      <c r="F113" s="18">
        <v>37865</v>
      </c>
      <c r="G113" s="19">
        <v>37865</v>
      </c>
      <c r="H113" s="11" t="s">
        <v>20</v>
      </c>
      <c r="I113" s="11" t="s">
        <v>55</v>
      </c>
      <c r="J113" s="11" t="s">
        <v>315</v>
      </c>
      <c r="K113" s="11" t="s">
        <v>23</v>
      </c>
      <c r="L113" s="53" t="s">
        <v>638</v>
      </c>
      <c r="M113" s="11">
        <v>0</v>
      </c>
      <c r="N113" s="54">
        <v>22988.12</v>
      </c>
      <c r="O113" s="54">
        <v>6089.94</v>
      </c>
      <c r="P113" s="54">
        <v>16898.18</v>
      </c>
      <c r="Q113" s="1">
        <v>42644</v>
      </c>
      <c r="R113" s="14">
        <f>VLOOKUP($D113,'GT NBV Sep 2015'!$G:$O,9,0)</f>
        <v>2.1000000000000001E-2</v>
      </c>
      <c r="S113" s="15">
        <f t="shared" si="9"/>
        <v>40.229210000000002</v>
      </c>
      <c r="T113" s="15">
        <f t="shared" si="10"/>
        <v>13</v>
      </c>
      <c r="U113" s="15">
        <f t="shared" si="11"/>
        <v>522.97973000000002</v>
      </c>
      <c r="V113" s="15">
        <f t="shared" si="12"/>
        <v>6612.9197299999996</v>
      </c>
      <c r="W113" s="15">
        <f t="shared" si="13"/>
        <v>16375.200269999999</v>
      </c>
      <c r="X113" s="7">
        <f t="shared" si="14"/>
        <v>21072.443333333333</v>
      </c>
      <c r="Y113" s="7">
        <f t="shared" si="15"/>
        <v>6061.8430858333331</v>
      </c>
      <c r="Z113" s="7">
        <f t="shared" si="16"/>
        <v>15010.600247499999</v>
      </c>
      <c r="AA113" s="7">
        <f t="shared" si="17"/>
        <v>0</v>
      </c>
      <c r="AB113" s="15"/>
      <c r="AC113" s="7"/>
      <c r="AD113" s="7"/>
      <c r="AE113" s="7"/>
      <c r="AF113" s="15"/>
      <c r="AG113" s="7"/>
    </row>
    <row r="114" spans="1:33" ht="13.8" x14ac:dyDescent="0.3">
      <c r="A114" s="11">
        <v>669454114</v>
      </c>
      <c r="B114" s="11" t="s">
        <v>24</v>
      </c>
      <c r="C114" s="11" t="s">
        <v>41</v>
      </c>
      <c r="D114" s="11" t="s">
        <v>47</v>
      </c>
      <c r="E114" s="11" t="s">
        <v>466</v>
      </c>
      <c r="F114" s="18">
        <v>41883</v>
      </c>
      <c r="G114" s="19">
        <v>41883</v>
      </c>
      <c r="H114" s="11" t="s">
        <v>68</v>
      </c>
      <c r="I114" s="11" t="s">
        <v>48</v>
      </c>
      <c r="J114" s="11" t="s">
        <v>70</v>
      </c>
      <c r="K114" s="11" t="s">
        <v>23</v>
      </c>
      <c r="L114" s="53" t="s">
        <v>638</v>
      </c>
      <c r="M114" s="11">
        <v>2</v>
      </c>
      <c r="N114" s="54">
        <v>18091.560000000001</v>
      </c>
      <c r="O114" s="54">
        <v>1465.9</v>
      </c>
      <c r="P114" s="54">
        <v>16625.66</v>
      </c>
      <c r="Q114" s="1">
        <v>42522</v>
      </c>
      <c r="R114" s="14">
        <f>VLOOKUP($D114,'GT NBV Sep 2015'!$G:$O,9,0)</f>
        <v>2.9000000000000001E-2</v>
      </c>
      <c r="S114" s="15">
        <f t="shared" si="9"/>
        <v>43.721270000000004</v>
      </c>
      <c r="T114" s="15">
        <f t="shared" si="10"/>
        <v>9</v>
      </c>
      <c r="U114" s="15">
        <f t="shared" si="11"/>
        <v>393.49143000000004</v>
      </c>
      <c r="V114" s="15">
        <f t="shared" si="12"/>
        <v>1859.3914300000001</v>
      </c>
      <c r="W114" s="15">
        <f t="shared" si="13"/>
        <v>16232.168570000002</v>
      </c>
      <c r="X114" s="7">
        <f t="shared" si="14"/>
        <v>16583.93</v>
      </c>
      <c r="Y114" s="7">
        <f t="shared" si="15"/>
        <v>1704.4421441666668</v>
      </c>
      <c r="Z114" s="7">
        <f t="shared" si="16"/>
        <v>14879.487855833335</v>
      </c>
      <c r="AA114" s="7">
        <f t="shared" si="17"/>
        <v>0</v>
      </c>
      <c r="AB114" s="15"/>
      <c r="AC114" s="7"/>
      <c r="AD114" s="7"/>
      <c r="AE114" s="7"/>
      <c r="AF114" s="15"/>
      <c r="AG114" s="7"/>
    </row>
    <row r="115" spans="1:33" ht="13.8" x14ac:dyDescent="0.3">
      <c r="A115" s="11">
        <v>682555143</v>
      </c>
      <c r="B115" s="11" t="s">
        <v>24</v>
      </c>
      <c r="C115" s="11" t="s">
        <v>41</v>
      </c>
      <c r="D115" s="11" t="s">
        <v>47</v>
      </c>
      <c r="E115" s="11" t="s">
        <v>491</v>
      </c>
      <c r="F115" s="18">
        <v>42064</v>
      </c>
      <c r="G115" s="19">
        <v>42095</v>
      </c>
      <c r="H115" s="11" t="s">
        <v>68</v>
      </c>
      <c r="I115" s="11" t="s">
        <v>48</v>
      </c>
      <c r="J115" s="11" t="s">
        <v>70</v>
      </c>
      <c r="K115" s="11" t="s">
        <v>23</v>
      </c>
      <c r="L115" s="53" t="s">
        <v>638</v>
      </c>
      <c r="M115" s="11">
        <v>2</v>
      </c>
      <c r="N115" s="54">
        <v>15429.73</v>
      </c>
      <c r="O115" s="54">
        <v>375.06</v>
      </c>
      <c r="P115" s="54">
        <v>15054.67</v>
      </c>
      <c r="Q115" s="1">
        <v>42644</v>
      </c>
      <c r="R115" s="14">
        <f>VLOOKUP($D115,'GT NBV Sep 2015'!$G:$O,9,0)</f>
        <v>2.9000000000000001E-2</v>
      </c>
      <c r="S115" s="15">
        <f t="shared" si="9"/>
        <v>37.288514166666666</v>
      </c>
      <c r="T115" s="15">
        <f t="shared" si="10"/>
        <v>13</v>
      </c>
      <c r="U115" s="15">
        <f t="shared" si="11"/>
        <v>484.75068416666664</v>
      </c>
      <c r="V115" s="15">
        <f t="shared" si="12"/>
        <v>859.81068416666665</v>
      </c>
      <c r="W115" s="15">
        <f t="shared" si="13"/>
        <v>14569.919315833333</v>
      </c>
      <c r="X115" s="7">
        <f t="shared" si="14"/>
        <v>14143.919166666667</v>
      </c>
      <c r="Y115" s="7">
        <f t="shared" si="15"/>
        <v>788.15979381944442</v>
      </c>
      <c r="Z115" s="7">
        <f t="shared" si="16"/>
        <v>13355.759372847222</v>
      </c>
      <c r="AA115" s="7">
        <f t="shared" si="17"/>
        <v>0</v>
      </c>
      <c r="AB115" s="15"/>
      <c r="AC115" s="7"/>
      <c r="AD115" s="7"/>
      <c r="AE115" s="7"/>
      <c r="AF115" s="15"/>
      <c r="AG115" s="7"/>
    </row>
    <row r="116" spans="1:33" ht="13.8" x14ac:dyDescent="0.3">
      <c r="A116" s="11">
        <v>49407</v>
      </c>
      <c r="B116" s="11" t="s">
        <v>24</v>
      </c>
      <c r="C116" s="11" t="s">
        <v>41</v>
      </c>
      <c r="D116" s="11" t="s">
        <v>42</v>
      </c>
      <c r="E116" s="11" t="s">
        <v>43</v>
      </c>
      <c r="F116" s="18">
        <v>34881</v>
      </c>
      <c r="G116" s="19">
        <v>34881</v>
      </c>
      <c r="H116" s="11" t="s">
        <v>20</v>
      </c>
      <c r="I116" s="11" t="s">
        <v>39</v>
      </c>
      <c r="J116" s="11" t="s">
        <v>146</v>
      </c>
      <c r="K116" s="11" t="s">
        <v>23</v>
      </c>
      <c r="L116" s="53" t="s">
        <v>638</v>
      </c>
      <c r="M116" s="11">
        <v>2</v>
      </c>
      <c r="N116" s="54">
        <v>86594.37</v>
      </c>
      <c r="O116" s="54">
        <v>70522.45</v>
      </c>
      <c r="P116" s="54">
        <v>16071.92</v>
      </c>
      <c r="Q116" s="1">
        <v>42522</v>
      </c>
      <c r="R116" s="14">
        <f>VLOOKUP($D116,'GT NBV Sep 2015'!$G:$O,9,0)</f>
        <v>2.1999999999999999E-2</v>
      </c>
      <c r="S116" s="15">
        <f t="shared" si="9"/>
        <v>158.75634499999998</v>
      </c>
      <c r="T116" s="15">
        <f t="shared" si="10"/>
        <v>9</v>
      </c>
      <c r="U116" s="15">
        <f t="shared" si="11"/>
        <v>1428.8071049999999</v>
      </c>
      <c r="V116" s="15">
        <f t="shared" si="12"/>
        <v>71951.257104999997</v>
      </c>
      <c r="W116" s="15">
        <f t="shared" si="13"/>
        <v>14643.112894999998</v>
      </c>
      <c r="X116" s="7">
        <f t="shared" si="14"/>
        <v>79378.172499999986</v>
      </c>
      <c r="Y116" s="7">
        <f t="shared" si="15"/>
        <v>65955.319012916661</v>
      </c>
      <c r="Z116" s="7">
        <f t="shared" si="16"/>
        <v>13422.853487083332</v>
      </c>
      <c r="AA116" s="7">
        <f t="shared" si="17"/>
        <v>0</v>
      </c>
      <c r="AB116" s="15"/>
      <c r="AC116" s="7"/>
      <c r="AD116" s="7"/>
      <c r="AE116" s="7"/>
      <c r="AF116" s="15"/>
      <c r="AG116" s="7"/>
    </row>
    <row r="117" spans="1:33" ht="13.8" x14ac:dyDescent="0.3">
      <c r="A117" s="11">
        <v>669454094</v>
      </c>
      <c r="B117" s="11" t="s">
        <v>24</v>
      </c>
      <c r="C117" s="11" t="s">
        <v>41</v>
      </c>
      <c r="D117" s="11" t="s">
        <v>47</v>
      </c>
      <c r="E117" s="11" t="s">
        <v>466</v>
      </c>
      <c r="F117" s="18">
        <v>41883</v>
      </c>
      <c r="G117" s="19">
        <v>41883</v>
      </c>
      <c r="H117" s="11" t="s">
        <v>68</v>
      </c>
      <c r="I117" s="11" t="s">
        <v>48</v>
      </c>
      <c r="J117" s="11" t="s">
        <v>70</v>
      </c>
      <c r="K117" s="11" t="s">
        <v>23</v>
      </c>
      <c r="L117" s="53" t="s">
        <v>638</v>
      </c>
      <c r="M117" s="11">
        <v>2</v>
      </c>
      <c r="N117" s="54">
        <v>16959.169999999998</v>
      </c>
      <c r="O117" s="54">
        <v>1374.14</v>
      </c>
      <c r="P117" s="54">
        <v>15585.03</v>
      </c>
      <c r="Q117" s="1">
        <v>42644</v>
      </c>
      <c r="R117" s="14">
        <f>VLOOKUP($D117,'GT NBV Sep 2015'!$G:$O,9,0)</f>
        <v>2.9000000000000001E-2</v>
      </c>
      <c r="S117" s="15">
        <f t="shared" si="9"/>
        <v>40.984660833333329</v>
      </c>
      <c r="T117" s="15">
        <f t="shared" si="10"/>
        <v>13</v>
      </c>
      <c r="U117" s="15">
        <f t="shared" si="11"/>
        <v>532.80059083333333</v>
      </c>
      <c r="V117" s="15">
        <f t="shared" si="12"/>
        <v>1906.9405908333333</v>
      </c>
      <c r="W117" s="15">
        <f t="shared" si="13"/>
        <v>15052.229409166664</v>
      </c>
      <c r="X117" s="7">
        <f t="shared" si="14"/>
        <v>15545.905833333331</v>
      </c>
      <c r="Y117" s="7">
        <f t="shared" si="15"/>
        <v>1748.0288749305555</v>
      </c>
      <c r="Z117" s="7">
        <f t="shared" si="16"/>
        <v>13797.876958402776</v>
      </c>
      <c r="AA117" s="7">
        <f t="shared" si="17"/>
        <v>0</v>
      </c>
      <c r="AB117" s="15"/>
      <c r="AC117" s="7"/>
      <c r="AD117" s="7"/>
      <c r="AE117" s="7"/>
      <c r="AF117" s="15"/>
      <c r="AG117" s="7"/>
    </row>
    <row r="118" spans="1:33" ht="13.8" x14ac:dyDescent="0.3">
      <c r="A118" s="11">
        <v>102421324</v>
      </c>
      <c r="B118" s="11" t="s">
        <v>24</v>
      </c>
      <c r="C118" s="11" t="s">
        <v>41</v>
      </c>
      <c r="D118" s="11" t="s">
        <v>47</v>
      </c>
      <c r="E118" s="11" t="s">
        <v>462</v>
      </c>
      <c r="F118" s="18">
        <v>40238</v>
      </c>
      <c r="G118" s="19">
        <v>40269</v>
      </c>
      <c r="H118" s="11" t="s">
        <v>20</v>
      </c>
      <c r="I118" s="11" t="s">
        <v>48</v>
      </c>
      <c r="J118" s="11" t="s">
        <v>407</v>
      </c>
      <c r="K118" s="11" t="s">
        <v>23</v>
      </c>
      <c r="L118" s="53" t="s">
        <v>638</v>
      </c>
      <c r="M118" s="11">
        <v>0</v>
      </c>
      <c r="N118" s="54">
        <v>23463.39</v>
      </c>
      <c r="O118" s="54">
        <v>7984.86</v>
      </c>
      <c r="P118" s="54">
        <v>15478.53</v>
      </c>
      <c r="Q118" s="1">
        <v>42522</v>
      </c>
      <c r="R118" s="14">
        <f>VLOOKUP($D118,'GT NBV Sep 2015'!$G:$O,9,0)</f>
        <v>2.9000000000000001E-2</v>
      </c>
      <c r="S118" s="15">
        <f t="shared" si="9"/>
        <v>56.7031925</v>
      </c>
      <c r="T118" s="15">
        <f t="shared" si="10"/>
        <v>9</v>
      </c>
      <c r="U118" s="15">
        <f t="shared" si="11"/>
        <v>510.3287325</v>
      </c>
      <c r="V118" s="15">
        <f t="shared" si="12"/>
        <v>8495.1887324999989</v>
      </c>
      <c r="W118" s="15">
        <f t="shared" si="13"/>
        <v>14968.201267500001</v>
      </c>
      <c r="X118" s="7">
        <f t="shared" si="14"/>
        <v>21508.107499999998</v>
      </c>
      <c r="Y118" s="7">
        <f t="shared" si="15"/>
        <v>7787.2563381249984</v>
      </c>
      <c r="Z118" s="7">
        <f t="shared" si="16"/>
        <v>13720.851161875</v>
      </c>
      <c r="AA118" s="7">
        <f t="shared" si="17"/>
        <v>0</v>
      </c>
      <c r="AB118" s="15"/>
      <c r="AC118" s="7"/>
      <c r="AD118" s="7"/>
      <c r="AE118" s="7"/>
      <c r="AF118" s="15"/>
      <c r="AG118" s="7"/>
    </row>
    <row r="119" spans="1:33" ht="13.8" x14ac:dyDescent="0.3">
      <c r="A119" s="11">
        <v>53650</v>
      </c>
      <c r="B119" s="11" t="s">
        <v>24</v>
      </c>
      <c r="C119" s="11" t="s">
        <v>41</v>
      </c>
      <c r="D119" s="11" t="s">
        <v>53</v>
      </c>
      <c r="E119" s="11" t="s">
        <v>54</v>
      </c>
      <c r="F119" s="18">
        <v>26481</v>
      </c>
      <c r="G119" s="19">
        <v>26481</v>
      </c>
      <c r="H119" s="11" t="s">
        <v>20</v>
      </c>
      <c r="I119" s="11" t="s">
        <v>55</v>
      </c>
      <c r="J119" s="11" t="s">
        <v>321</v>
      </c>
      <c r="K119" s="11" t="s">
        <v>23</v>
      </c>
      <c r="L119" s="53" t="s">
        <v>638</v>
      </c>
      <c r="M119" s="11">
        <v>12</v>
      </c>
      <c r="N119" s="54">
        <v>230443.02</v>
      </c>
      <c r="O119" s="54">
        <v>215537.47</v>
      </c>
      <c r="P119" s="54">
        <v>14905.55</v>
      </c>
      <c r="Q119" s="1">
        <v>42644</v>
      </c>
      <c r="R119" s="14">
        <f>VLOOKUP($D119,'GT NBV Sep 2015'!$G:$O,9,0)</f>
        <v>2.1000000000000001E-2</v>
      </c>
      <c r="S119" s="15">
        <f t="shared" si="9"/>
        <v>403.275285</v>
      </c>
      <c r="T119" s="15">
        <f t="shared" si="10"/>
        <v>13</v>
      </c>
      <c r="U119" s="15">
        <f t="shared" si="11"/>
        <v>5242.5787049999999</v>
      </c>
      <c r="V119" s="15">
        <f t="shared" si="12"/>
        <v>220780.04870499999</v>
      </c>
      <c r="W119" s="15">
        <f t="shared" si="13"/>
        <v>9662.9712949999957</v>
      </c>
      <c r="X119" s="7">
        <f t="shared" si="14"/>
        <v>211239.43499999997</v>
      </c>
      <c r="Y119" s="7">
        <f t="shared" si="15"/>
        <v>202381.71131291665</v>
      </c>
      <c r="Z119" s="7">
        <f t="shared" si="16"/>
        <v>8857.7236870833294</v>
      </c>
      <c r="AA119" s="7">
        <f t="shared" si="17"/>
        <v>-1.4551915228366852E-11</v>
      </c>
      <c r="AB119" s="15"/>
      <c r="AC119" s="7"/>
      <c r="AD119" s="7"/>
      <c r="AE119" s="7"/>
      <c r="AF119" s="15"/>
      <c r="AG119" s="7"/>
    </row>
    <row r="120" spans="1:33" ht="13.8" x14ac:dyDescent="0.3">
      <c r="A120" s="11">
        <v>53675</v>
      </c>
      <c r="B120" s="11" t="s">
        <v>24</v>
      </c>
      <c r="C120" s="11" t="s">
        <v>41</v>
      </c>
      <c r="D120" s="11" t="s">
        <v>53</v>
      </c>
      <c r="E120" s="11" t="s">
        <v>54</v>
      </c>
      <c r="F120" s="18">
        <v>26481</v>
      </c>
      <c r="G120" s="19">
        <v>26481</v>
      </c>
      <c r="H120" s="11" t="s">
        <v>20</v>
      </c>
      <c r="I120" s="11" t="s">
        <v>55</v>
      </c>
      <c r="J120" s="11" t="s">
        <v>323</v>
      </c>
      <c r="K120" s="11" t="s">
        <v>23</v>
      </c>
      <c r="L120" s="53" t="s">
        <v>638</v>
      </c>
      <c r="M120" s="11">
        <v>0</v>
      </c>
      <c r="N120" s="54">
        <v>230443.02</v>
      </c>
      <c r="O120" s="54">
        <v>215537.47</v>
      </c>
      <c r="P120" s="54">
        <v>14905.55</v>
      </c>
      <c r="Q120" s="1">
        <v>42522</v>
      </c>
      <c r="R120" s="14">
        <f>VLOOKUP($D120,'GT NBV Sep 2015'!$G:$O,9,0)</f>
        <v>2.1000000000000001E-2</v>
      </c>
      <c r="S120" s="15">
        <f t="shared" si="9"/>
        <v>403.275285</v>
      </c>
      <c r="T120" s="15">
        <f t="shared" si="10"/>
        <v>9</v>
      </c>
      <c r="U120" s="15">
        <f t="shared" si="11"/>
        <v>3629.4775650000001</v>
      </c>
      <c r="V120" s="15">
        <f t="shared" si="12"/>
        <v>219166.94756500001</v>
      </c>
      <c r="W120" s="15">
        <f t="shared" si="13"/>
        <v>11276.07243499998</v>
      </c>
      <c r="X120" s="7">
        <f t="shared" si="14"/>
        <v>211239.43499999997</v>
      </c>
      <c r="Y120" s="7">
        <f t="shared" si="15"/>
        <v>200903.03526791665</v>
      </c>
      <c r="Z120" s="7">
        <f t="shared" si="16"/>
        <v>10336.399732083315</v>
      </c>
      <c r="AA120" s="7">
        <f t="shared" si="17"/>
        <v>0</v>
      </c>
      <c r="AB120" s="15"/>
      <c r="AC120" s="7"/>
      <c r="AD120" s="7"/>
      <c r="AE120" s="7"/>
      <c r="AF120" s="15"/>
      <c r="AG120" s="7"/>
    </row>
    <row r="121" spans="1:33" ht="13.8" x14ac:dyDescent="0.3">
      <c r="A121" s="11">
        <v>53529</v>
      </c>
      <c r="B121" s="11" t="s">
        <v>24</v>
      </c>
      <c r="C121" s="11" t="s">
        <v>41</v>
      </c>
      <c r="D121" s="11" t="s">
        <v>53</v>
      </c>
      <c r="E121" s="11" t="s">
        <v>61</v>
      </c>
      <c r="F121" s="18">
        <v>25750</v>
      </c>
      <c r="G121" s="19">
        <v>25750</v>
      </c>
      <c r="H121" s="11" t="s">
        <v>20</v>
      </c>
      <c r="I121" s="11" t="s">
        <v>55</v>
      </c>
      <c r="J121" s="11" t="s">
        <v>314</v>
      </c>
      <c r="K121" s="11" t="s">
        <v>23</v>
      </c>
      <c r="L121" s="53" t="s">
        <v>638</v>
      </c>
      <c r="M121" s="11">
        <v>11</v>
      </c>
      <c r="N121" s="54">
        <v>658710.25</v>
      </c>
      <c r="O121" s="54">
        <v>644593.79</v>
      </c>
      <c r="P121" s="54">
        <v>14116.46</v>
      </c>
      <c r="Q121" s="1">
        <v>42644</v>
      </c>
      <c r="R121" s="14">
        <f>VLOOKUP($D121,'GT NBV Sep 2015'!$G:$O,9,0)</f>
        <v>2.1000000000000001E-2</v>
      </c>
      <c r="S121" s="15">
        <f t="shared" si="9"/>
        <v>1152.7429374999999</v>
      </c>
      <c r="T121" s="15">
        <f t="shared" si="10"/>
        <v>13</v>
      </c>
      <c r="U121" s="15">
        <f t="shared" si="11"/>
        <v>14985.658187499999</v>
      </c>
      <c r="V121" s="15">
        <f t="shared" si="12"/>
        <v>659579.44818750001</v>
      </c>
      <c r="W121" s="15">
        <f t="shared" si="13"/>
        <v>-869.19818750000559</v>
      </c>
      <c r="X121" s="7">
        <f t="shared" si="14"/>
        <v>603817.72916666663</v>
      </c>
      <c r="Y121" s="7">
        <f t="shared" si="15"/>
        <v>604614.49417187495</v>
      </c>
      <c r="Z121" s="7">
        <f t="shared" si="16"/>
        <v>-796.76500520833838</v>
      </c>
      <c r="AA121" s="7">
        <f t="shared" si="17"/>
        <v>1.9326762412674725E-11</v>
      </c>
      <c r="AB121" s="15"/>
      <c r="AC121" s="7"/>
      <c r="AD121" s="7"/>
      <c r="AE121" s="7"/>
      <c r="AF121" s="15"/>
      <c r="AG121" s="7"/>
    </row>
    <row r="122" spans="1:33" ht="13.8" x14ac:dyDescent="0.3">
      <c r="A122" s="11">
        <v>15687262</v>
      </c>
      <c r="B122" s="11" t="s">
        <v>24</v>
      </c>
      <c r="C122" s="11" t="s">
        <v>41</v>
      </c>
      <c r="D122" s="11" t="s">
        <v>60</v>
      </c>
      <c r="E122" s="11" t="s">
        <v>389</v>
      </c>
      <c r="F122" s="18">
        <v>37591</v>
      </c>
      <c r="G122" s="19">
        <v>37257</v>
      </c>
      <c r="H122" s="11" t="s">
        <v>20</v>
      </c>
      <c r="I122" s="11" t="s">
        <v>59</v>
      </c>
      <c r="J122" s="11" t="s">
        <v>333</v>
      </c>
      <c r="K122" s="11" t="s">
        <v>23</v>
      </c>
      <c r="L122" s="53" t="s">
        <v>638</v>
      </c>
      <c r="M122" s="11">
        <v>1</v>
      </c>
      <c r="N122" s="54">
        <v>24480.83</v>
      </c>
      <c r="O122" s="54">
        <v>10031.09</v>
      </c>
      <c r="P122" s="54">
        <v>14449.74</v>
      </c>
      <c r="Q122" s="1">
        <v>42522</v>
      </c>
      <c r="R122" s="14">
        <f>VLOOKUP($D122,'GT NBV Sep 2015'!$G:$O,9,0)</f>
        <v>2.1000000000000001E-2</v>
      </c>
      <c r="S122" s="15">
        <f t="shared" si="9"/>
        <v>42.841452500000003</v>
      </c>
      <c r="T122" s="15">
        <f t="shared" si="10"/>
        <v>9</v>
      </c>
      <c r="U122" s="15">
        <f t="shared" si="11"/>
        <v>385.57307250000002</v>
      </c>
      <c r="V122" s="15">
        <f t="shared" si="12"/>
        <v>10416.6630725</v>
      </c>
      <c r="W122" s="15">
        <f t="shared" si="13"/>
        <v>14064.166927500002</v>
      </c>
      <c r="X122" s="7">
        <f t="shared" si="14"/>
        <v>22440.760833333334</v>
      </c>
      <c r="Y122" s="7">
        <f t="shared" si="15"/>
        <v>9548.6078164583323</v>
      </c>
      <c r="Z122" s="7">
        <f t="shared" si="16"/>
        <v>12892.153016875001</v>
      </c>
      <c r="AA122" s="7">
        <f t="shared" si="17"/>
        <v>0</v>
      </c>
      <c r="AB122" s="15"/>
      <c r="AC122" s="7"/>
      <c r="AD122" s="7"/>
      <c r="AE122" s="7"/>
      <c r="AF122" s="15"/>
      <c r="AG122" s="7"/>
    </row>
    <row r="123" spans="1:33" ht="13.8" x14ac:dyDescent="0.3">
      <c r="A123" s="11">
        <v>677154692</v>
      </c>
      <c r="B123" s="11" t="s">
        <v>24</v>
      </c>
      <c r="C123" s="11" t="s">
        <v>41</v>
      </c>
      <c r="D123" s="11" t="s">
        <v>47</v>
      </c>
      <c r="E123" s="11" t="s">
        <v>491</v>
      </c>
      <c r="F123" s="18">
        <v>42005</v>
      </c>
      <c r="G123" s="19">
        <v>42005</v>
      </c>
      <c r="H123" s="11" t="s">
        <v>68</v>
      </c>
      <c r="I123" s="11" t="s">
        <v>48</v>
      </c>
      <c r="J123" s="11" t="s">
        <v>70</v>
      </c>
      <c r="K123" s="11" t="s">
        <v>23</v>
      </c>
      <c r="L123" s="53" t="s">
        <v>638</v>
      </c>
      <c r="M123" s="11">
        <v>1</v>
      </c>
      <c r="N123" s="54">
        <v>13505.9</v>
      </c>
      <c r="O123" s="54">
        <v>328.3</v>
      </c>
      <c r="P123" s="54">
        <v>13177.6</v>
      </c>
      <c r="Q123" s="1">
        <v>42644</v>
      </c>
      <c r="R123" s="14">
        <f>VLOOKUP($D123,'GT NBV Sep 2015'!$G:$O,9,0)</f>
        <v>2.9000000000000001E-2</v>
      </c>
      <c r="S123" s="15">
        <f t="shared" si="9"/>
        <v>32.639258333333331</v>
      </c>
      <c r="T123" s="15">
        <f t="shared" si="10"/>
        <v>13</v>
      </c>
      <c r="U123" s="15">
        <f t="shared" si="11"/>
        <v>424.31035833333328</v>
      </c>
      <c r="V123" s="15">
        <f t="shared" si="12"/>
        <v>752.61035833333335</v>
      </c>
      <c r="W123" s="15">
        <f t="shared" si="13"/>
        <v>12753.289641666666</v>
      </c>
      <c r="X123" s="7">
        <f t="shared" si="14"/>
        <v>12380.408333333333</v>
      </c>
      <c r="Y123" s="7">
        <f t="shared" si="15"/>
        <v>689.89282847222216</v>
      </c>
      <c r="Z123" s="7">
        <f t="shared" si="16"/>
        <v>11690.51550486111</v>
      </c>
      <c r="AA123" s="7">
        <f t="shared" si="17"/>
        <v>0</v>
      </c>
      <c r="AB123" s="15"/>
      <c r="AC123" s="7"/>
      <c r="AD123" s="7"/>
      <c r="AE123" s="7"/>
      <c r="AF123" s="15"/>
      <c r="AG123" s="7"/>
    </row>
    <row r="124" spans="1:33" ht="13.8" x14ac:dyDescent="0.3">
      <c r="A124" s="11">
        <v>104294600</v>
      </c>
      <c r="B124" s="11" t="s">
        <v>24</v>
      </c>
      <c r="C124" s="11" t="s">
        <v>41</v>
      </c>
      <c r="D124" s="11" t="s">
        <v>47</v>
      </c>
      <c r="E124" s="11" t="s">
        <v>462</v>
      </c>
      <c r="F124" s="18">
        <v>40422</v>
      </c>
      <c r="G124" s="19">
        <v>40422</v>
      </c>
      <c r="H124" s="11" t="s">
        <v>20</v>
      </c>
      <c r="I124" s="11" t="s">
        <v>48</v>
      </c>
      <c r="J124" s="11" t="s">
        <v>407</v>
      </c>
      <c r="K124" s="11" t="s">
        <v>23</v>
      </c>
      <c r="L124" s="53" t="s">
        <v>638</v>
      </c>
      <c r="M124" s="11">
        <v>0</v>
      </c>
      <c r="N124" s="54">
        <v>18494.04</v>
      </c>
      <c r="O124" s="54">
        <v>6293.73</v>
      </c>
      <c r="P124" s="54">
        <v>12200.31</v>
      </c>
      <c r="Q124" s="1">
        <v>42522</v>
      </c>
      <c r="R124" s="14">
        <f>VLOOKUP($D124,'GT NBV Sep 2015'!$G:$O,9,0)</f>
        <v>2.9000000000000001E-2</v>
      </c>
      <c r="S124" s="15">
        <f t="shared" si="9"/>
        <v>44.693930000000002</v>
      </c>
      <c r="T124" s="15">
        <f t="shared" si="10"/>
        <v>9</v>
      </c>
      <c r="U124" s="15">
        <f t="shared" si="11"/>
        <v>402.24537000000004</v>
      </c>
      <c r="V124" s="15">
        <f t="shared" si="12"/>
        <v>6695.9753699999992</v>
      </c>
      <c r="W124" s="15">
        <f t="shared" si="13"/>
        <v>11798.064630000001</v>
      </c>
      <c r="X124" s="7">
        <f t="shared" si="14"/>
        <v>16952.87</v>
      </c>
      <c r="Y124" s="7">
        <f t="shared" si="15"/>
        <v>6137.9774224999992</v>
      </c>
      <c r="Z124" s="7">
        <f t="shared" si="16"/>
        <v>10814.892577500001</v>
      </c>
      <c r="AA124" s="7">
        <f t="shared" si="17"/>
        <v>0</v>
      </c>
      <c r="AB124" s="15"/>
      <c r="AC124" s="7"/>
      <c r="AD124" s="7"/>
      <c r="AE124" s="7"/>
      <c r="AF124" s="15"/>
      <c r="AG124" s="7"/>
    </row>
    <row r="125" spans="1:33" ht="13.8" x14ac:dyDescent="0.3">
      <c r="A125" s="11">
        <v>95586575</v>
      </c>
      <c r="B125" s="11" t="s">
        <v>24</v>
      </c>
      <c r="C125" s="11" t="s">
        <v>41</v>
      </c>
      <c r="D125" s="11" t="s">
        <v>53</v>
      </c>
      <c r="E125" s="11" t="s">
        <v>457</v>
      </c>
      <c r="F125" s="18">
        <v>39873</v>
      </c>
      <c r="G125" s="19">
        <v>39873</v>
      </c>
      <c r="H125" s="11" t="s">
        <v>20</v>
      </c>
      <c r="I125" s="11" t="s">
        <v>55</v>
      </c>
      <c r="J125" s="11" t="s">
        <v>315</v>
      </c>
      <c r="K125" s="11" t="s">
        <v>23</v>
      </c>
      <c r="L125" s="53" t="s">
        <v>638</v>
      </c>
      <c r="M125" s="11">
        <v>1</v>
      </c>
      <c r="N125" s="54">
        <v>13960.63</v>
      </c>
      <c r="O125" s="54">
        <v>1886.94</v>
      </c>
      <c r="P125" s="54">
        <v>12073.69</v>
      </c>
      <c r="Q125" s="1">
        <v>42644</v>
      </c>
      <c r="R125" s="14">
        <f>VLOOKUP($D125,'GT NBV Sep 2015'!$G:$O,9,0)</f>
        <v>2.1000000000000001E-2</v>
      </c>
      <c r="S125" s="15">
        <f t="shared" si="9"/>
        <v>24.431102499999998</v>
      </c>
      <c r="T125" s="15">
        <f t="shared" si="10"/>
        <v>13</v>
      </c>
      <c r="U125" s="15">
        <f t="shared" si="11"/>
        <v>317.6043325</v>
      </c>
      <c r="V125" s="15">
        <f t="shared" si="12"/>
        <v>2204.5443325000001</v>
      </c>
      <c r="W125" s="15">
        <f t="shared" si="13"/>
        <v>11756.0856675</v>
      </c>
      <c r="X125" s="7">
        <f t="shared" si="14"/>
        <v>12797.244166666665</v>
      </c>
      <c r="Y125" s="7">
        <f t="shared" si="15"/>
        <v>2020.8323047916667</v>
      </c>
      <c r="Z125" s="7">
        <f t="shared" si="16"/>
        <v>10776.411861875</v>
      </c>
      <c r="AA125" s="7">
        <f t="shared" si="17"/>
        <v>0</v>
      </c>
      <c r="AB125" s="15"/>
      <c r="AC125" s="7"/>
      <c r="AD125" s="7"/>
      <c r="AE125" s="7"/>
      <c r="AF125" s="15"/>
      <c r="AG125" s="7"/>
    </row>
    <row r="126" spans="1:33" ht="13.8" x14ac:dyDescent="0.3">
      <c r="A126" s="11">
        <v>99847382</v>
      </c>
      <c r="B126" s="11" t="s">
        <v>24</v>
      </c>
      <c r="C126" s="11" t="s">
        <v>41</v>
      </c>
      <c r="D126" s="11" t="s">
        <v>47</v>
      </c>
      <c r="E126" s="11" t="s">
        <v>457</v>
      </c>
      <c r="F126" s="18">
        <v>40118</v>
      </c>
      <c r="G126" s="19">
        <v>40118</v>
      </c>
      <c r="H126" s="11" t="s">
        <v>20</v>
      </c>
      <c r="I126" s="11" t="s">
        <v>48</v>
      </c>
      <c r="J126" s="11" t="s">
        <v>407</v>
      </c>
      <c r="K126" s="11" t="s">
        <v>23</v>
      </c>
      <c r="L126" s="53" t="s">
        <v>638</v>
      </c>
      <c r="M126" s="11">
        <v>0</v>
      </c>
      <c r="N126" s="54">
        <v>19717.650000000001</v>
      </c>
      <c r="O126" s="54">
        <v>7988.27</v>
      </c>
      <c r="P126" s="54">
        <v>11729.38</v>
      </c>
      <c r="Q126" s="1">
        <v>42522</v>
      </c>
      <c r="R126" s="14">
        <f>VLOOKUP($D126,'GT NBV Sep 2015'!$G:$O,9,0)</f>
        <v>2.9000000000000001E-2</v>
      </c>
      <c r="S126" s="15">
        <f t="shared" si="9"/>
        <v>47.650987500000006</v>
      </c>
      <c r="T126" s="15">
        <f t="shared" si="10"/>
        <v>9</v>
      </c>
      <c r="U126" s="15">
        <f t="shared" si="11"/>
        <v>428.85888750000004</v>
      </c>
      <c r="V126" s="15">
        <f t="shared" si="12"/>
        <v>8417.1288875000009</v>
      </c>
      <c r="W126" s="15">
        <f t="shared" si="13"/>
        <v>11300.521112500001</v>
      </c>
      <c r="X126" s="7">
        <f t="shared" si="14"/>
        <v>18074.512500000001</v>
      </c>
      <c r="Y126" s="7">
        <f t="shared" si="15"/>
        <v>7715.701480208334</v>
      </c>
      <c r="Z126" s="7">
        <f t="shared" si="16"/>
        <v>10358.811019791667</v>
      </c>
      <c r="AA126" s="7">
        <f t="shared" si="17"/>
        <v>0</v>
      </c>
      <c r="AB126" s="15"/>
      <c r="AC126" s="7"/>
      <c r="AD126" s="7"/>
      <c r="AE126" s="7"/>
      <c r="AF126" s="15"/>
      <c r="AG126" s="7"/>
    </row>
    <row r="127" spans="1:33" ht="13.8" x14ac:dyDescent="0.3">
      <c r="A127" s="11">
        <v>651611290</v>
      </c>
      <c r="B127" s="11" t="s">
        <v>24</v>
      </c>
      <c r="C127" s="11" t="s">
        <v>41</v>
      </c>
      <c r="D127" s="11" t="s">
        <v>481</v>
      </c>
      <c r="E127" s="11" t="s">
        <v>462</v>
      </c>
      <c r="F127" s="18">
        <v>40422</v>
      </c>
      <c r="G127" s="19">
        <v>40483</v>
      </c>
      <c r="H127" s="11" t="s">
        <v>20</v>
      </c>
      <c r="I127" s="11" t="s">
        <v>479</v>
      </c>
      <c r="J127" s="11" t="s">
        <v>480</v>
      </c>
      <c r="K127" s="11" t="s">
        <v>23</v>
      </c>
      <c r="L127" s="53" t="s">
        <v>638</v>
      </c>
      <c r="M127" s="11">
        <v>1</v>
      </c>
      <c r="N127" s="54">
        <v>38770</v>
      </c>
      <c r="O127" s="54">
        <v>27923.77</v>
      </c>
      <c r="P127" s="54">
        <v>10846.23</v>
      </c>
      <c r="Q127" s="1">
        <v>42644</v>
      </c>
      <c r="R127" s="14">
        <f>VLOOKUP($D127,'GT NBV Sep 2015'!$G:$O,9,0)</f>
        <v>0.14285709999999999</v>
      </c>
      <c r="S127" s="15">
        <f t="shared" si="9"/>
        <v>461.54748058333331</v>
      </c>
      <c r="T127" s="15">
        <f t="shared" si="10"/>
        <v>13</v>
      </c>
      <c r="U127" s="15">
        <f t="shared" si="11"/>
        <v>6000.1172475833328</v>
      </c>
      <c r="V127" s="15">
        <f t="shared" si="12"/>
        <v>33923.887247583334</v>
      </c>
      <c r="W127" s="15">
        <f t="shared" si="13"/>
        <v>4846.1127524166659</v>
      </c>
      <c r="X127" s="7">
        <f t="shared" si="14"/>
        <v>35539.166666666664</v>
      </c>
      <c r="Y127" s="7">
        <f t="shared" si="15"/>
        <v>31096.896643618056</v>
      </c>
      <c r="Z127" s="7">
        <f t="shared" si="16"/>
        <v>4442.2700230486098</v>
      </c>
      <c r="AA127" s="7">
        <f t="shared" si="17"/>
        <v>0</v>
      </c>
      <c r="AB127" s="15"/>
      <c r="AC127" s="7"/>
      <c r="AD127" s="7"/>
      <c r="AE127" s="7"/>
      <c r="AF127" s="15"/>
      <c r="AG127" s="7"/>
    </row>
    <row r="128" spans="1:33" ht="13.8" x14ac:dyDescent="0.3">
      <c r="A128" s="11">
        <v>44038969</v>
      </c>
      <c r="B128" s="11" t="s">
        <v>24</v>
      </c>
      <c r="C128" s="11" t="s">
        <v>41</v>
      </c>
      <c r="D128" s="11" t="s">
        <v>60</v>
      </c>
      <c r="E128" s="11" t="s">
        <v>396</v>
      </c>
      <c r="F128" s="18">
        <v>37956</v>
      </c>
      <c r="G128" s="19">
        <v>37987</v>
      </c>
      <c r="H128" s="11" t="s">
        <v>20</v>
      </c>
      <c r="I128" s="11" t="s">
        <v>59</v>
      </c>
      <c r="J128" s="11" t="s">
        <v>334</v>
      </c>
      <c r="K128" s="11" t="s">
        <v>23</v>
      </c>
      <c r="L128" s="53" t="s">
        <v>638</v>
      </c>
      <c r="M128" s="11">
        <v>2</v>
      </c>
      <c r="N128" s="54">
        <v>17716.72</v>
      </c>
      <c r="O128" s="54">
        <v>6711.59</v>
      </c>
      <c r="P128" s="54">
        <v>11005.13</v>
      </c>
      <c r="Q128" s="1">
        <v>42522</v>
      </c>
      <c r="R128" s="14">
        <f>VLOOKUP($D128,'GT NBV Sep 2015'!$G:$O,9,0)</f>
        <v>2.1000000000000001E-2</v>
      </c>
      <c r="S128" s="15">
        <f t="shared" si="9"/>
        <v>31.004260000000002</v>
      </c>
      <c r="T128" s="15">
        <f t="shared" si="10"/>
        <v>9</v>
      </c>
      <c r="U128" s="15">
        <f t="shared" si="11"/>
        <v>279.03834000000001</v>
      </c>
      <c r="V128" s="15">
        <f t="shared" si="12"/>
        <v>6990.6283400000002</v>
      </c>
      <c r="W128" s="15">
        <f t="shared" si="13"/>
        <v>10726.091660000002</v>
      </c>
      <c r="X128" s="7">
        <f t="shared" si="14"/>
        <v>16240.326666666668</v>
      </c>
      <c r="Y128" s="7">
        <f t="shared" si="15"/>
        <v>6408.0759783333333</v>
      </c>
      <c r="Z128" s="7">
        <f t="shared" si="16"/>
        <v>9832.2506883333353</v>
      </c>
      <c r="AA128" s="7">
        <f t="shared" si="17"/>
        <v>0</v>
      </c>
      <c r="AB128" s="15"/>
      <c r="AC128" s="7"/>
      <c r="AD128" s="7"/>
      <c r="AE128" s="7"/>
      <c r="AF128" s="15"/>
      <c r="AG128" s="7"/>
    </row>
    <row r="129" spans="1:33" ht="13.8" x14ac:dyDescent="0.3">
      <c r="A129" s="11">
        <v>95967298</v>
      </c>
      <c r="B129" s="11" t="s">
        <v>24</v>
      </c>
      <c r="C129" s="11" t="s">
        <v>41</v>
      </c>
      <c r="D129" s="11" t="s">
        <v>47</v>
      </c>
      <c r="E129" s="11" t="s">
        <v>457</v>
      </c>
      <c r="F129" s="18">
        <v>39965</v>
      </c>
      <c r="G129" s="19">
        <v>39965</v>
      </c>
      <c r="H129" s="11" t="s">
        <v>20</v>
      </c>
      <c r="I129" s="11" t="s">
        <v>48</v>
      </c>
      <c r="J129" s="11" t="s">
        <v>407</v>
      </c>
      <c r="K129" s="11" t="s">
        <v>23</v>
      </c>
      <c r="L129" s="53" t="s">
        <v>638</v>
      </c>
      <c r="M129" s="11">
        <v>1</v>
      </c>
      <c r="N129" s="54">
        <v>18582.38</v>
      </c>
      <c r="O129" s="54">
        <v>7528.33</v>
      </c>
      <c r="P129" s="54">
        <v>11054.05</v>
      </c>
      <c r="Q129" s="1">
        <v>42644</v>
      </c>
      <c r="R129" s="14">
        <f>VLOOKUP($D129,'GT NBV Sep 2015'!$G:$O,9,0)</f>
        <v>2.9000000000000001E-2</v>
      </c>
      <c r="S129" s="15">
        <f t="shared" si="9"/>
        <v>44.907418333333339</v>
      </c>
      <c r="T129" s="15">
        <f t="shared" si="10"/>
        <v>13</v>
      </c>
      <c r="U129" s="15">
        <f t="shared" si="11"/>
        <v>583.79643833333341</v>
      </c>
      <c r="V129" s="15">
        <f t="shared" si="12"/>
        <v>8112.1264383333337</v>
      </c>
      <c r="W129" s="15">
        <f t="shared" si="13"/>
        <v>10470.253561666668</v>
      </c>
      <c r="X129" s="7">
        <f t="shared" si="14"/>
        <v>17033.848333333335</v>
      </c>
      <c r="Y129" s="7">
        <f t="shared" si="15"/>
        <v>7436.1159018055559</v>
      </c>
      <c r="Z129" s="7">
        <f t="shared" si="16"/>
        <v>9597.7324315277783</v>
      </c>
      <c r="AA129" s="7">
        <f t="shared" si="17"/>
        <v>0</v>
      </c>
      <c r="AB129" s="15"/>
      <c r="AC129" s="7"/>
      <c r="AD129" s="7"/>
      <c r="AE129" s="7"/>
      <c r="AF129" s="15"/>
      <c r="AG129" s="7"/>
    </row>
    <row r="130" spans="1:33" ht="13.8" x14ac:dyDescent="0.3">
      <c r="A130" s="11">
        <v>40198197</v>
      </c>
      <c r="B130" s="11" t="s">
        <v>24</v>
      </c>
      <c r="C130" s="11" t="s">
        <v>41</v>
      </c>
      <c r="D130" s="11" t="s">
        <v>53</v>
      </c>
      <c r="E130" s="11" t="s">
        <v>396</v>
      </c>
      <c r="F130" s="18">
        <v>37865</v>
      </c>
      <c r="G130" s="19">
        <v>37865</v>
      </c>
      <c r="H130" s="11" t="s">
        <v>20</v>
      </c>
      <c r="I130" s="11" t="s">
        <v>55</v>
      </c>
      <c r="J130" s="11" t="s">
        <v>315</v>
      </c>
      <c r="K130" s="11" t="s">
        <v>23</v>
      </c>
      <c r="L130" s="53" t="s">
        <v>638</v>
      </c>
      <c r="M130" s="11">
        <v>0</v>
      </c>
      <c r="N130" s="54">
        <v>14686.06</v>
      </c>
      <c r="O130" s="54">
        <v>3890.58</v>
      </c>
      <c r="P130" s="54">
        <v>10795.48</v>
      </c>
      <c r="Q130" s="1">
        <v>42522</v>
      </c>
      <c r="R130" s="14">
        <f>VLOOKUP($D130,'GT NBV Sep 2015'!$G:$O,9,0)</f>
        <v>2.1000000000000001E-2</v>
      </c>
      <c r="S130" s="15">
        <f t="shared" si="9"/>
        <v>25.700604999999999</v>
      </c>
      <c r="T130" s="15">
        <f t="shared" si="10"/>
        <v>9</v>
      </c>
      <c r="U130" s="15">
        <f t="shared" si="11"/>
        <v>231.30544499999999</v>
      </c>
      <c r="V130" s="15">
        <f t="shared" si="12"/>
        <v>4121.8854449999999</v>
      </c>
      <c r="W130" s="15">
        <f t="shared" si="13"/>
        <v>10564.174555</v>
      </c>
      <c r="X130" s="7">
        <f t="shared" si="14"/>
        <v>13462.221666666666</v>
      </c>
      <c r="Y130" s="7">
        <f t="shared" si="15"/>
        <v>3778.3949912499997</v>
      </c>
      <c r="Z130" s="7">
        <f t="shared" si="16"/>
        <v>9683.8266754166652</v>
      </c>
      <c r="AA130" s="7">
        <f t="shared" si="17"/>
        <v>0</v>
      </c>
      <c r="AB130" s="15"/>
      <c r="AC130" s="7"/>
      <c r="AD130" s="7"/>
      <c r="AE130" s="7"/>
      <c r="AF130" s="15"/>
      <c r="AG130" s="7"/>
    </row>
    <row r="131" spans="1:33" ht="13.8" x14ac:dyDescent="0.3">
      <c r="A131" s="11">
        <v>49268</v>
      </c>
      <c r="B131" s="11" t="s">
        <v>24</v>
      </c>
      <c r="C131" s="11" t="s">
        <v>41</v>
      </c>
      <c r="D131" s="11" t="s">
        <v>42</v>
      </c>
      <c r="E131" s="11" t="s">
        <v>138</v>
      </c>
      <c r="F131" s="18">
        <v>34151</v>
      </c>
      <c r="G131" s="19">
        <v>34151</v>
      </c>
      <c r="H131" s="11" t="s">
        <v>20</v>
      </c>
      <c r="I131" s="11" t="s">
        <v>39</v>
      </c>
      <c r="J131" s="11" t="s">
        <v>139</v>
      </c>
      <c r="K131" s="11" t="s">
        <v>23</v>
      </c>
      <c r="L131" s="53" t="s">
        <v>638</v>
      </c>
      <c r="M131" s="11">
        <v>0</v>
      </c>
      <c r="N131" s="54">
        <v>99830.97</v>
      </c>
      <c r="O131" s="54">
        <v>89332.19</v>
      </c>
      <c r="P131" s="54">
        <v>10498.78</v>
      </c>
      <c r="Q131" s="1">
        <v>42644</v>
      </c>
      <c r="R131" s="14">
        <f>VLOOKUP($D131,'GT NBV Sep 2015'!$G:$O,9,0)</f>
        <v>2.1999999999999999E-2</v>
      </c>
      <c r="S131" s="15">
        <f t="shared" si="9"/>
        <v>183.02344500000001</v>
      </c>
      <c r="T131" s="15">
        <f t="shared" si="10"/>
        <v>13</v>
      </c>
      <c r="U131" s="15">
        <f t="shared" si="11"/>
        <v>2379.3047850000003</v>
      </c>
      <c r="V131" s="15">
        <f t="shared" si="12"/>
        <v>91711.494785000003</v>
      </c>
      <c r="W131" s="15">
        <f t="shared" si="13"/>
        <v>8119.4752149999986</v>
      </c>
      <c r="X131" s="7">
        <f t="shared" si="14"/>
        <v>91511.722500000003</v>
      </c>
      <c r="Y131" s="7">
        <f t="shared" si="15"/>
        <v>84068.870219583332</v>
      </c>
      <c r="Z131" s="7">
        <f t="shared" si="16"/>
        <v>7442.8522804166651</v>
      </c>
      <c r="AA131" s="7">
        <f t="shared" si="17"/>
        <v>0</v>
      </c>
      <c r="AB131" s="15"/>
      <c r="AC131" s="7"/>
      <c r="AD131" s="7"/>
      <c r="AE131" s="7"/>
      <c r="AF131" s="15"/>
      <c r="AG131" s="7"/>
    </row>
    <row r="132" spans="1:33" ht="13.8" x14ac:dyDescent="0.3">
      <c r="A132" s="11">
        <v>36251925</v>
      </c>
      <c r="B132" s="11" t="s">
        <v>24</v>
      </c>
      <c r="C132" s="11" t="s">
        <v>41</v>
      </c>
      <c r="D132" s="11" t="s">
        <v>60</v>
      </c>
      <c r="E132" s="11" t="s">
        <v>396</v>
      </c>
      <c r="F132" s="18">
        <v>37773</v>
      </c>
      <c r="G132" s="19">
        <v>37622</v>
      </c>
      <c r="H132" s="11" t="s">
        <v>20</v>
      </c>
      <c r="I132" s="11" t="s">
        <v>59</v>
      </c>
      <c r="J132" s="11" t="s">
        <v>334</v>
      </c>
      <c r="K132" s="11" t="s">
        <v>23</v>
      </c>
      <c r="L132" s="53" t="s">
        <v>638</v>
      </c>
      <c r="M132" s="11">
        <v>2</v>
      </c>
      <c r="N132" s="54">
        <v>17144.18</v>
      </c>
      <c r="O132" s="54">
        <v>6494.7</v>
      </c>
      <c r="P132" s="54">
        <v>10649.48</v>
      </c>
      <c r="Q132" s="1">
        <v>42522</v>
      </c>
      <c r="R132" s="14">
        <f>VLOOKUP($D132,'GT NBV Sep 2015'!$G:$O,9,0)</f>
        <v>2.1000000000000001E-2</v>
      </c>
      <c r="S132" s="15">
        <f t="shared" ref="S132:S195" si="18">N132*(R132/12)</f>
        <v>30.002314999999999</v>
      </c>
      <c r="T132" s="15">
        <f t="shared" ref="T132:T195" si="19">ROUND((+Q132-$L$2)/30,0)</f>
        <v>9</v>
      </c>
      <c r="U132" s="15">
        <f t="shared" ref="U132:U195" si="20">+S132*T132</f>
        <v>270.02083499999998</v>
      </c>
      <c r="V132" s="15">
        <f t="shared" ref="V132:V195" si="21">+O132+U132</f>
        <v>6764.7208350000001</v>
      </c>
      <c r="W132" s="15">
        <f t="shared" ref="W132:W195" si="22">+N132-V132</f>
        <v>10379.459165</v>
      </c>
      <c r="X132" s="7">
        <f t="shared" si="14"/>
        <v>15715.498333333333</v>
      </c>
      <c r="Y132" s="7">
        <f t="shared" si="15"/>
        <v>6200.9940987499995</v>
      </c>
      <c r="Z132" s="7">
        <f t="shared" si="16"/>
        <v>9514.5042345833335</v>
      </c>
      <c r="AA132" s="7">
        <f t="shared" si="17"/>
        <v>0</v>
      </c>
      <c r="AB132" s="15"/>
      <c r="AC132" s="7"/>
      <c r="AD132" s="7"/>
      <c r="AE132" s="7"/>
      <c r="AF132" s="15"/>
      <c r="AG132" s="7"/>
    </row>
    <row r="133" spans="1:33" ht="13.8" x14ac:dyDescent="0.3">
      <c r="A133" s="11">
        <v>54836</v>
      </c>
      <c r="B133" s="11" t="s">
        <v>24</v>
      </c>
      <c r="C133" s="11" t="s">
        <v>41</v>
      </c>
      <c r="D133" s="11" t="s">
        <v>64</v>
      </c>
      <c r="E133" s="11" t="s">
        <v>54</v>
      </c>
      <c r="F133" s="18">
        <v>26481</v>
      </c>
      <c r="G133" s="19">
        <v>26481</v>
      </c>
      <c r="H133" s="11" t="s">
        <v>20</v>
      </c>
      <c r="I133" s="11" t="s">
        <v>65</v>
      </c>
      <c r="J133" s="11" t="s">
        <v>368</v>
      </c>
      <c r="K133" s="11" t="s">
        <v>23</v>
      </c>
      <c r="L133" s="53" t="s">
        <v>638</v>
      </c>
      <c r="M133" s="11">
        <v>0</v>
      </c>
      <c r="N133" s="54">
        <v>209707.86</v>
      </c>
      <c r="O133" s="54">
        <v>199775.71</v>
      </c>
      <c r="P133" s="54">
        <v>9932.15</v>
      </c>
      <c r="Q133" s="1">
        <v>42644</v>
      </c>
      <c r="R133" s="14">
        <f>VLOOKUP($D133,'GT NBV Sep 2015'!$G:$O,9,0)</f>
        <v>2.1999999999999999E-2</v>
      </c>
      <c r="S133" s="15">
        <f t="shared" si="18"/>
        <v>384.46440999999999</v>
      </c>
      <c r="T133" s="15">
        <f t="shared" si="19"/>
        <v>13</v>
      </c>
      <c r="U133" s="15">
        <f t="shared" si="20"/>
        <v>4998.0373300000001</v>
      </c>
      <c r="V133" s="15">
        <f t="shared" si="21"/>
        <v>204773.74732999998</v>
      </c>
      <c r="W133" s="15">
        <f t="shared" si="22"/>
        <v>4934.1126700000023</v>
      </c>
      <c r="X133" s="7">
        <f t="shared" ref="X133:X196" si="23">+N133*(11/12)</f>
        <v>192232.20499999999</v>
      </c>
      <c r="Y133" s="7">
        <f t="shared" ref="Y133:Y196" si="24">+V133*(11/12)</f>
        <v>187709.2683858333</v>
      </c>
      <c r="Z133" s="7">
        <f t="shared" ref="Z133:Z196" si="25">+W133*(11/12)</f>
        <v>4522.9366141666687</v>
      </c>
      <c r="AA133" s="7">
        <f t="shared" ref="AA133:AA196" si="26">+X133-Y133-Z133</f>
        <v>1.4551915228366852E-11</v>
      </c>
      <c r="AB133" s="15"/>
      <c r="AC133" s="7"/>
      <c r="AD133" s="7"/>
      <c r="AE133" s="7"/>
      <c r="AF133" s="15"/>
      <c r="AG133" s="7"/>
    </row>
    <row r="134" spans="1:33" ht="13.8" x14ac:dyDescent="0.3">
      <c r="A134" s="11">
        <v>655719700</v>
      </c>
      <c r="B134" s="11" t="s">
        <v>24</v>
      </c>
      <c r="C134" s="11" t="s">
        <v>41</v>
      </c>
      <c r="D134" s="11" t="s">
        <v>465</v>
      </c>
      <c r="E134" s="11" t="s">
        <v>466</v>
      </c>
      <c r="F134" s="18">
        <v>41671</v>
      </c>
      <c r="G134" s="19">
        <v>41671</v>
      </c>
      <c r="H134" s="11" t="s">
        <v>68</v>
      </c>
      <c r="I134" s="11" t="s">
        <v>48</v>
      </c>
      <c r="J134" s="11" t="s">
        <v>70</v>
      </c>
      <c r="K134" s="11" t="s">
        <v>467</v>
      </c>
      <c r="L134" s="53" t="s">
        <v>638</v>
      </c>
      <c r="M134" s="11">
        <v>1</v>
      </c>
      <c r="N134" s="54">
        <v>10224.92</v>
      </c>
      <c r="O134" s="54">
        <v>296.52</v>
      </c>
      <c r="P134" s="54">
        <v>9928.4</v>
      </c>
      <c r="Q134" s="1">
        <v>42522</v>
      </c>
      <c r="R134" s="14">
        <f>VLOOKUP($D134,'GT NBV Sep 2015'!$G:$O,9,0)</f>
        <v>2.9000000000000001E-2</v>
      </c>
      <c r="S134" s="15">
        <f t="shared" si="18"/>
        <v>24.710223333333335</v>
      </c>
      <c r="T134" s="15">
        <f t="shared" si="19"/>
        <v>9</v>
      </c>
      <c r="U134" s="15">
        <f t="shared" si="20"/>
        <v>222.39201000000003</v>
      </c>
      <c r="V134" s="15">
        <f t="shared" si="21"/>
        <v>518.91201000000001</v>
      </c>
      <c r="W134" s="15">
        <f t="shared" si="22"/>
        <v>9706.0079900000001</v>
      </c>
      <c r="X134" s="7">
        <f t="shared" si="23"/>
        <v>9372.8433333333323</v>
      </c>
      <c r="Y134" s="7">
        <f t="shared" si="24"/>
        <v>475.66934249999997</v>
      </c>
      <c r="Z134" s="7">
        <f t="shared" si="25"/>
        <v>8897.1739908333329</v>
      </c>
      <c r="AA134" s="7">
        <f t="shared" si="26"/>
        <v>0</v>
      </c>
      <c r="AB134" s="15"/>
      <c r="AC134" s="7"/>
      <c r="AD134" s="7"/>
      <c r="AE134" s="7"/>
      <c r="AF134" s="15"/>
      <c r="AG134" s="7"/>
    </row>
    <row r="135" spans="1:33" ht="13.8" x14ac:dyDescent="0.3">
      <c r="A135" s="11">
        <v>54506</v>
      </c>
      <c r="B135" s="11" t="s">
        <v>24</v>
      </c>
      <c r="C135" s="11" t="s">
        <v>41</v>
      </c>
      <c r="D135" s="11" t="s">
        <v>60</v>
      </c>
      <c r="E135" s="11" t="s">
        <v>58</v>
      </c>
      <c r="F135" s="18">
        <v>33055</v>
      </c>
      <c r="G135" s="19">
        <v>33055</v>
      </c>
      <c r="H135" s="11" t="s">
        <v>20</v>
      </c>
      <c r="I135" s="11" t="s">
        <v>59</v>
      </c>
      <c r="J135" s="11" t="s">
        <v>62</v>
      </c>
      <c r="K135" s="11" t="s">
        <v>23</v>
      </c>
      <c r="L135" s="53" t="s">
        <v>638</v>
      </c>
      <c r="M135" s="11">
        <v>0</v>
      </c>
      <c r="N135" s="54">
        <v>42606.13</v>
      </c>
      <c r="O135" s="54">
        <v>33268.980000000003</v>
      </c>
      <c r="P135" s="54">
        <v>9337.15</v>
      </c>
      <c r="Q135" s="1">
        <v>42644</v>
      </c>
      <c r="R135" s="14">
        <f>VLOOKUP($D135,'GT NBV Sep 2015'!$G:$O,9,0)</f>
        <v>2.1000000000000001E-2</v>
      </c>
      <c r="S135" s="15">
        <f t="shared" si="18"/>
        <v>74.560727499999999</v>
      </c>
      <c r="T135" s="15">
        <f t="shared" si="19"/>
        <v>13</v>
      </c>
      <c r="U135" s="15">
        <f t="shared" si="20"/>
        <v>969.28945750000003</v>
      </c>
      <c r="V135" s="15">
        <f t="shared" si="21"/>
        <v>34238.269457500006</v>
      </c>
      <c r="W135" s="15">
        <f t="shared" si="22"/>
        <v>8367.8605424999914</v>
      </c>
      <c r="X135" s="7">
        <f t="shared" si="23"/>
        <v>39055.619166666664</v>
      </c>
      <c r="Y135" s="7">
        <f t="shared" si="24"/>
        <v>31385.080336041672</v>
      </c>
      <c r="Z135" s="7">
        <f t="shared" si="25"/>
        <v>7670.5388306249915</v>
      </c>
      <c r="AA135" s="7">
        <f t="shared" si="26"/>
        <v>0</v>
      </c>
      <c r="AB135" s="15"/>
      <c r="AC135" s="7"/>
      <c r="AD135" s="7"/>
      <c r="AE135" s="7"/>
      <c r="AF135" s="15"/>
      <c r="AG135" s="7"/>
    </row>
    <row r="136" spans="1:33" ht="13.8" x14ac:dyDescent="0.3">
      <c r="A136" s="11">
        <v>44038950</v>
      </c>
      <c r="B136" s="11" t="s">
        <v>24</v>
      </c>
      <c r="C136" s="11" t="s">
        <v>41</v>
      </c>
      <c r="D136" s="11" t="s">
        <v>47</v>
      </c>
      <c r="E136" s="11" t="s">
        <v>390</v>
      </c>
      <c r="F136" s="18">
        <v>38018</v>
      </c>
      <c r="G136" s="19">
        <v>37987</v>
      </c>
      <c r="H136" s="11" t="s">
        <v>20</v>
      </c>
      <c r="I136" s="11" t="s">
        <v>48</v>
      </c>
      <c r="J136" s="11" t="s">
        <v>52</v>
      </c>
      <c r="K136" s="11" t="s">
        <v>23</v>
      </c>
      <c r="L136" s="53" t="s">
        <v>638</v>
      </c>
      <c r="M136" s="11">
        <v>1</v>
      </c>
      <c r="N136" s="54">
        <v>35570.79</v>
      </c>
      <c r="O136" s="54">
        <v>25939.599999999999</v>
      </c>
      <c r="P136" s="54">
        <v>9631.19</v>
      </c>
      <c r="Q136" s="1">
        <v>42522</v>
      </c>
      <c r="R136" s="14">
        <f>VLOOKUP($D136,'GT NBV Sep 2015'!$G:$O,9,0)</f>
        <v>2.9000000000000001E-2</v>
      </c>
      <c r="S136" s="15">
        <f t="shared" si="18"/>
        <v>85.962742500000004</v>
      </c>
      <c r="T136" s="15">
        <f t="shared" si="19"/>
        <v>9</v>
      </c>
      <c r="U136" s="15">
        <f t="shared" si="20"/>
        <v>773.66468250000003</v>
      </c>
      <c r="V136" s="15">
        <f t="shared" si="21"/>
        <v>26713.264682499997</v>
      </c>
      <c r="W136" s="15">
        <f t="shared" si="22"/>
        <v>8857.5253175000034</v>
      </c>
      <c r="X136" s="7">
        <f t="shared" si="23"/>
        <v>32606.557499999999</v>
      </c>
      <c r="Y136" s="7">
        <f t="shared" si="24"/>
        <v>24487.159292291664</v>
      </c>
      <c r="Z136" s="7">
        <f t="shared" si="25"/>
        <v>8119.3982077083365</v>
      </c>
      <c r="AA136" s="7">
        <f t="shared" si="26"/>
        <v>0</v>
      </c>
      <c r="AB136" s="15"/>
      <c r="AC136" s="7"/>
      <c r="AD136" s="7"/>
      <c r="AE136" s="7"/>
      <c r="AF136" s="15"/>
      <c r="AG136" s="7"/>
    </row>
    <row r="137" spans="1:33" ht="13.8" x14ac:dyDescent="0.3">
      <c r="A137" s="11">
        <v>53027</v>
      </c>
      <c r="B137" s="11" t="s">
        <v>24</v>
      </c>
      <c r="C137" s="11" t="s">
        <v>41</v>
      </c>
      <c r="D137" s="11" t="s">
        <v>47</v>
      </c>
      <c r="E137" s="11" t="s">
        <v>72</v>
      </c>
      <c r="F137" s="18">
        <v>37073</v>
      </c>
      <c r="G137" s="19">
        <v>37073</v>
      </c>
      <c r="H137" s="11" t="s">
        <v>20</v>
      </c>
      <c r="I137" s="11" t="s">
        <v>48</v>
      </c>
      <c r="J137" s="11" t="s">
        <v>280</v>
      </c>
      <c r="K137" s="11" t="s">
        <v>23</v>
      </c>
      <c r="L137" s="53" t="s">
        <v>638</v>
      </c>
      <c r="M137" s="11">
        <v>6</v>
      </c>
      <c r="N137" s="54">
        <v>143371.31</v>
      </c>
      <c r="O137" s="54">
        <v>132432.45000000001</v>
      </c>
      <c r="P137" s="54">
        <v>10938.86</v>
      </c>
      <c r="Q137" s="1">
        <v>42644</v>
      </c>
      <c r="R137" s="14">
        <f>VLOOKUP($D137,'GT NBV Sep 2015'!$G:$O,9,0)</f>
        <v>2.9000000000000001E-2</v>
      </c>
      <c r="S137" s="15">
        <f t="shared" si="18"/>
        <v>346.48066583333332</v>
      </c>
      <c r="T137" s="15">
        <f t="shared" si="19"/>
        <v>13</v>
      </c>
      <c r="U137" s="15">
        <f t="shared" si="20"/>
        <v>4504.248655833333</v>
      </c>
      <c r="V137" s="15">
        <f t="shared" si="21"/>
        <v>136936.69865583334</v>
      </c>
      <c r="W137" s="15">
        <f t="shared" si="22"/>
        <v>6434.611344166653</v>
      </c>
      <c r="X137" s="7">
        <f t="shared" si="23"/>
        <v>131423.70083333334</v>
      </c>
      <c r="Y137" s="7">
        <f t="shared" si="24"/>
        <v>125525.30710118056</v>
      </c>
      <c r="Z137" s="7">
        <f t="shared" si="25"/>
        <v>5898.3937321527646</v>
      </c>
      <c r="AA137" s="7">
        <f t="shared" si="26"/>
        <v>1.2732925824820995E-11</v>
      </c>
      <c r="AB137" s="15"/>
      <c r="AC137" s="7"/>
      <c r="AD137" s="7"/>
      <c r="AE137" s="7"/>
      <c r="AF137" s="15"/>
      <c r="AG137" s="7"/>
    </row>
    <row r="138" spans="1:33" ht="13.8" x14ac:dyDescent="0.3">
      <c r="A138" s="11">
        <v>97411745</v>
      </c>
      <c r="B138" s="11" t="s">
        <v>24</v>
      </c>
      <c r="C138" s="11" t="s">
        <v>41</v>
      </c>
      <c r="D138" s="11" t="s">
        <v>53</v>
      </c>
      <c r="E138" s="11" t="s">
        <v>90</v>
      </c>
      <c r="F138" s="18">
        <v>26115</v>
      </c>
      <c r="G138" s="19">
        <v>26115</v>
      </c>
      <c r="H138" s="11" t="s">
        <v>20</v>
      </c>
      <c r="I138" s="11" t="s">
        <v>55</v>
      </c>
      <c r="J138" s="11" t="s">
        <v>319</v>
      </c>
      <c r="K138" s="11" t="s">
        <v>23</v>
      </c>
      <c r="L138" s="53" t="s">
        <v>638</v>
      </c>
      <c r="M138" s="11">
        <v>1</v>
      </c>
      <c r="N138" s="54">
        <v>202010.43</v>
      </c>
      <c r="O138" s="54">
        <v>193312.61</v>
      </c>
      <c r="P138" s="54">
        <v>8697.82</v>
      </c>
      <c r="Q138" s="1">
        <v>42522</v>
      </c>
      <c r="R138" s="14">
        <f>VLOOKUP($D138,'GT NBV Sep 2015'!$G:$O,9,0)</f>
        <v>2.1000000000000001E-2</v>
      </c>
      <c r="S138" s="15">
        <f t="shared" si="18"/>
        <v>353.51825250000002</v>
      </c>
      <c r="T138" s="15">
        <f t="shared" si="19"/>
        <v>9</v>
      </c>
      <c r="U138" s="15">
        <f t="shared" si="20"/>
        <v>3181.6642725000002</v>
      </c>
      <c r="V138" s="15">
        <f t="shared" si="21"/>
        <v>196494.27427249998</v>
      </c>
      <c r="W138" s="15">
        <f t="shared" si="22"/>
        <v>5516.1557275000087</v>
      </c>
      <c r="X138" s="7">
        <f t="shared" si="23"/>
        <v>185176.22749999998</v>
      </c>
      <c r="Y138" s="7">
        <f t="shared" si="24"/>
        <v>180119.75141645831</v>
      </c>
      <c r="Z138" s="7">
        <f t="shared" si="25"/>
        <v>5056.4760835416746</v>
      </c>
      <c r="AA138" s="7">
        <f t="shared" si="26"/>
        <v>-7.2759576141834259E-12</v>
      </c>
      <c r="AB138" s="15"/>
      <c r="AC138" s="7"/>
      <c r="AD138" s="7"/>
      <c r="AE138" s="7"/>
      <c r="AF138" s="15"/>
      <c r="AG138" s="7"/>
    </row>
    <row r="139" spans="1:33" ht="13.8" x14ac:dyDescent="0.3">
      <c r="A139" s="11">
        <v>54456</v>
      </c>
      <c r="B139" s="11" t="s">
        <v>24</v>
      </c>
      <c r="C139" s="11" t="s">
        <v>41</v>
      </c>
      <c r="D139" s="11" t="s">
        <v>60</v>
      </c>
      <c r="E139" s="11" t="s">
        <v>58</v>
      </c>
      <c r="F139" s="18">
        <v>33055</v>
      </c>
      <c r="G139" s="19">
        <v>33055</v>
      </c>
      <c r="H139" s="11" t="s">
        <v>20</v>
      </c>
      <c r="I139" s="11" t="s">
        <v>59</v>
      </c>
      <c r="J139" s="11" t="s">
        <v>354</v>
      </c>
      <c r="K139" s="11" t="s">
        <v>23</v>
      </c>
      <c r="L139" s="53" t="s">
        <v>638</v>
      </c>
      <c r="M139" s="11">
        <v>0</v>
      </c>
      <c r="N139" s="54">
        <v>39502.42</v>
      </c>
      <c r="O139" s="54">
        <v>30845.45</v>
      </c>
      <c r="P139" s="54">
        <v>8656.9699999999993</v>
      </c>
      <c r="Q139" s="1">
        <v>42644</v>
      </c>
      <c r="R139" s="14">
        <f>VLOOKUP($D139,'GT NBV Sep 2015'!$G:$O,9,0)</f>
        <v>2.1000000000000001E-2</v>
      </c>
      <c r="S139" s="15">
        <f t="shared" si="18"/>
        <v>69.129234999999994</v>
      </c>
      <c r="T139" s="15">
        <f t="shared" si="19"/>
        <v>13</v>
      </c>
      <c r="U139" s="15">
        <f t="shared" si="20"/>
        <v>898.68005499999992</v>
      </c>
      <c r="V139" s="15">
        <f t="shared" si="21"/>
        <v>31744.130055000001</v>
      </c>
      <c r="W139" s="15">
        <f t="shared" si="22"/>
        <v>7758.2899449999968</v>
      </c>
      <c r="X139" s="7">
        <f t="shared" si="23"/>
        <v>36210.551666666666</v>
      </c>
      <c r="Y139" s="7">
        <f t="shared" si="24"/>
        <v>29098.785883749999</v>
      </c>
      <c r="Z139" s="7">
        <f t="shared" si="25"/>
        <v>7111.7657829166637</v>
      </c>
      <c r="AA139" s="7">
        <f t="shared" si="26"/>
        <v>0</v>
      </c>
      <c r="AB139" s="15"/>
      <c r="AC139" s="7"/>
      <c r="AD139" s="7"/>
      <c r="AE139" s="7"/>
      <c r="AF139" s="15"/>
      <c r="AG139" s="7"/>
    </row>
    <row r="140" spans="1:33" ht="13.8" x14ac:dyDescent="0.3">
      <c r="A140" s="11">
        <v>94002624</v>
      </c>
      <c r="B140" s="11" t="s">
        <v>24</v>
      </c>
      <c r="C140" s="11" t="s">
        <v>41</v>
      </c>
      <c r="D140" s="11" t="s">
        <v>53</v>
      </c>
      <c r="E140" s="11" t="s">
        <v>394</v>
      </c>
      <c r="F140" s="18">
        <v>39753</v>
      </c>
      <c r="G140" s="19">
        <v>39753</v>
      </c>
      <c r="H140" s="11" t="s">
        <v>20</v>
      </c>
      <c r="I140" s="11" t="s">
        <v>55</v>
      </c>
      <c r="J140" s="11" t="s">
        <v>318</v>
      </c>
      <c r="K140" s="11" t="s">
        <v>23</v>
      </c>
      <c r="L140" s="53" t="s">
        <v>638</v>
      </c>
      <c r="M140" s="11">
        <v>0</v>
      </c>
      <c r="N140" s="54">
        <v>10540.31</v>
      </c>
      <c r="O140" s="54">
        <v>1652.59</v>
      </c>
      <c r="P140" s="54">
        <v>8887.7199999999993</v>
      </c>
      <c r="Q140" s="1">
        <v>42522</v>
      </c>
      <c r="R140" s="14">
        <f>VLOOKUP($D140,'GT NBV Sep 2015'!$G:$O,9,0)</f>
        <v>2.1000000000000001E-2</v>
      </c>
      <c r="S140" s="15">
        <f t="shared" si="18"/>
        <v>18.445542499999998</v>
      </c>
      <c r="T140" s="15">
        <f t="shared" si="19"/>
        <v>9</v>
      </c>
      <c r="U140" s="15">
        <f t="shared" si="20"/>
        <v>166.00988249999997</v>
      </c>
      <c r="V140" s="15">
        <f t="shared" si="21"/>
        <v>1818.5998824999999</v>
      </c>
      <c r="W140" s="15">
        <f t="shared" si="22"/>
        <v>8721.7101174999989</v>
      </c>
      <c r="X140" s="7">
        <f t="shared" si="23"/>
        <v>9661.9508333333324</v>
      </c>
      <c r="Y140" s="7">
        <f t="shared" si="24"/>
        <v>1667.0498922916665</v>
      </c>
      <c r="Z140" s="7">
        <f t="shared" si="25"/>
        <v>7994.9009410416656</v>
      </c>
      <c r="AA140" s="7">
        <f t="shared" si="26"/>
        <v>0</v>
      </c>
      <c r="AB140" s="15"/>
      <c r="AC140" s="7"/>
      <c r="AD140" s="7"/>
      <c r="AE140" s="7"/>
      <c r="AF140" s="15"/>
      <c r="AG140" s="7"/>
    </row>
    <row r="141" spans="1:33" ht="13.8" x14ac:dyDescent="0.3">
      <c r="A141" s="11">
        <v>55076</v>
      </c>
      <c r="B141" s="11" t="s">
        <v>24</v>
      </c>
      <c r="C141" s="11" t="s">
        <v>41</v>
      </c>
      <c r="D141" s="11" t="s">
        <v>64</v>
      </c>
      <c r="E141" s="11" t="s">
        <v>67</v>
      </c>
      <c r="F141" s="18">
        <v>31959</v>
      </c>
      <c r="G141" s="19">
        <v>31959</v>
      </c>
      <c r="H141" s="11" t="s">
        <v>20</v>
      </c>
      <c r="I141" s="11" t="s">
        <v>65</v>
      </c>
      <c r="J141" s="11" t="s">
        <v>375</v>
      </c>
      <c r="K141" s="11" t="s">
        <v>23</v>
      </c>
      <c r="L141" s="53" t="s">
        <v>638</v>
      </c>
      <c r="M141" s="11">
        <v>0</v>
      </c>
      <c r="N141" s="54">
        <v>23230.45</v>
      </c>
      <c r="O141" s="54">
        <v>14454.99</v>
      </c>
      <c r="P141" s="54">
        <v>8775.4599999999991</v>
      </c>
      <c r="Q141" s="1">
        <v>42644</v>
      </c>
      <c r="R141" s="14">
        <f>VLOOKUP($D141,'GT NBV Sep 2015'!$G:$O,9,0)</f>
        <v>2.1999999999999999E-2</v>
      </c>
      <c r="S141" s="15">
        <f t="shared" si="18"/>
        <v>42.589158333333337</v>
      </c>
      <c r="T141" s="15">
        <f t="shared" si="19"/>
        <v>13</v>
      </c>
      <c r="U141" s="15">
        <f t="shared" si="20"/>
        <v>553.65905833333341</v>
      </c>
      <c r="V141" s="15">
        <f t="shared" si="21"/>
        <v>15008.649058333333</v>
      </c>
      <c r="W141" s="15">
        <f t="shared" si="22"/>
        <v>8221.8009416666682</v>
      </c>
      <c r="X141" s="7">
        <f t="shared" si="23"/>
        <v>21294.579166666666</v>
      </c>
      <c r="Y141" s="7">
        <f t="shared" si="24"/>
        <v>13757.928303472221</v>
      </c>
      <c r="Z141" s="7">
        <f t="shared" si="25"/>
        <v>7536.6508631944453</v>
      </c>
      <c r="AA141" s="7">
        <f t="shared" si="26"/>
        <v>0</v>
      </c>
      <c r="AB141" s="15"/>
      <c r="AC141" s="7"/>
      <c r="AD141" s="7"/>
      <c r="AE141" s="7"/>
      <c r="AF141" s="15"/>
      <c r="AG141" s="7"/>
    </row>
    <row r="142" spans="1:33" ht="13.8" x14ac:dyDescent="0.3">
      <c r="A142" s="11">
        <v>632275140</v>
      </c>
      <c r="B142" s="11" t="s">
        <v>24</v>
      </c>
      <c r="C142" s="11" t="s">
        <v>41</v>
      </c>
      <c r="D142" s="11" t="s">
        <v>47</v>
      </c>
      <c r="E142" s="11" t="s">
        <v>395</v>
      </c>
      <c r="F142" s="18">
        <v>41061</v>
      </c>
      <c r="G142" s="19">
        <v>41061</v>
      </c>
      <c r="H142" s="11" t="s">
        <v>20</v>
      </c>
      <c r="I142" s="11" t="s">
        <v>48</v>
      </c>
      <c r="J142" s="11" t="s">
        <v>407</v>
      </c>
      <c r="K142" s="11" t="s">
        <v>23</v>
      </c>
      <c r="L142" s="53" t="s">
        <v>638</v>
      </c>
      <c r="M142" s="11">
        <v>1</v>
      </c>
      <c r="N142" s="54">
        <v>11081.62</v>
      </c>
      <c r="O142" s="54">
        <v>2334.5500000000002</v>
      </c>
      <c r="P142" s="54">
        <v>8747.07</v>
      </c>
      <c r="Q142" s="1">
        <v>42522</v>
      </c>
      <c r="R142" s="14">
        <f>VLOOKUP($D142,'GT NBV Sep 2015'!$G:$O,9,0)</f>
        <v>2.9000000000000001E-2</v>
      </c>
      <c r="S142" s="15">
        <f t="shared" si="18"/>
        <v>26.78058166666667</v>
      </c>
      <c r="T142" s="15">
        <f t="shared" si="19"/>
        <v>9</v>
      </c>
      <c r="U142" s="15">
        <f t="shared" si="20"/>
        <v>241.02523500000004</v>
      </c>
      <c r="V142" s="15">
        <f t="shared" si="21"/>
        <v>2575.5752350000002</v>
      </c>
      <c r="W142" s="15">
        <f t="shared" si="22"/>
        <v>8506.0447650000006</v>
      </c>
      <c r="X142" s="7">
        <f t="shared" si="23"/>
        <v>10158.151666666667</v>
      </c>
      <c r="Y142" s="7">
        <f t="shared" si="24"/>
        <v>2360.9439654166667</v>
      </c>
      <c r="Z142" s="7">
        <f t="shared" si="25"/>
        <v>7797.2077012500004</v>
      </c>
      <c r="AA142" s="7">
        <f t="shared" si="26"/>
        <v>0</v>
      </c>
      <c r="AB142" s="15"/>
      <c r="AC142" s="7"/>
      <c r="AD142" s="7"/>
      <c r="AE142" s="7"/>
      <c r="AF142" s="15"/>
      <c r="AG142" s="7"/>
    </row>
    <row r="143" spans="1:33" ht="13.8" x14ac:dyDescent="0.3">
      <c r="A143" s="11">
        <v>672896509</v>
      </c>
      <c r="B143" s="11" t="s">
        <v>24</v>
      </c>
      <c r="C143" s="11" t="s">
        <v>41</v>
      </c>
      <c r="D143" s="11" t="s">
        <v>47</v>
      </c>
      <c r="E143" s="11" t="s">
        <v>477</v>
      </c>
      <c r="F143" s="18">
        <v>41609</v>
      </c>
      <c r="G143" s="19">
        <v>41609</v>
      </c>
      <c r="H143" s="11" t="s">
        <v>20</v>
      </c>
      <c r="I143" s="11" t="s">
        <v>48</v>
      </c>
      <c r="J143" s="11" t="s">
        <v>407</v>
      </c>
      <c r="K143" s="11" t="s">
        <v>23</v>
      </c>
      <c r="L143" s="53" t="s">
        <v>638</v>
      </c>
      <c r="M143" s="11">
        <v>1</v>
      </c>
      <c r="N143" s="54">
        <v>9822.2900000000009</v>
      </c>
      <c r="O143" s="54">
        <v>1432.56</v>
      </c>
      <c r="P143" s="54">
        <v>8389.73</v>
      </c>
      <c r="Q143" s="1">
        <v>42644</v>
      </c>
      <c r="R143" s="14">
        <f>VLOOKUP($D143,'GT NBV Sep 2015'!$G:$O,9,0)</f>
        <v>2.9000000000000001E-2</v>
      </c>
      <c r="S143" s="15">
        <f t="shared" si="18"/>
        <v>23.737200833333336</v>
      </c>
      <c r="T143" s="15">
        <f t="shared" si="19"/>
        <v>13</v>
      </c>
      <c r="U143" s="15">
        <f t="shared" si="20"/>
        <v>308.58361083333335</v>
      </c>
      <c r="V143" s="15">
        <f t="shared" si="21"/>
        <v>1741.1436108333332</v>
      </c>
      <c r="W143" s="15">
        <f t="shared" si="22"/>
        <v>8081.1463891666681</v>
      </c>
      <c r="X143" s="7">
        <f t="shared" si="23"/>
        <v>9003.7658333333329</v>
      </c>
      <c r="Y143" s="7">
        <f t="shared" si="24"/>
        <v>1596.0483099305554</v>
      </c>
      <c r="Z143" s="7">
        <f t="shared" si="25"/>
        <v>7407.7175234027791</v>
      </c>
      <c r="AA143" s="7">
        <f t="shared" si="26"/>
        <v>0</v>
      </c>
      <c r="AB143" s="15"/>
      <c r="AC143" s="7"/>
      <c r="AD143" s="7"/>
      <c r="AE143" s="7"/>
      <c r="AF143" s="15"/>
      <c r="AG143" s="7"/>
    </row>
    <row r="144" spans="1:33" ht="13.8" x14ac:dyDescent="0.3">
      <c r="A144" s="11">
        <v>99802483</v>
      </c>
      <c r="B144" s="11" t="s">
        <v>24</v>
      </c>
      <c r="C144" s="11" t="s">
        <v>41</v>
      </c>
      <c r="D144" s="11" t="s">
        <v>47</v>
      </c>
      <c r="E144" s="11" t="s">
        <v>457</v>
      </c>
      <c r="F144" s="18">
        <v>40118</v>
      </c>
      <c r="G144" s="19">
        <v>40118</v>
      </c>
      <c r="H144" s="11" t="s">
        <v>20</v>
      </c>
      <c r="I144" s="11" t="s">
        <v>48</v>
      </c>
      <c r="J144" s="11" t="s">
        <v>407</v>
      </c>
      <c r="K144" s="11" t="s">
        <v>23</v>
      </c>
      <c r="L144" s="53" t="s">
        <v>638</v>
      </c>
      <c r="M144" s="11">
        <v>0</v>
      </c>
      <c r="N144" s="54">
        <v>13515.4</v>
      </c>
      <c r="O144" s="54">
        <v>5475.53</v>
      </c>
      <c r="P144" s="54">
        <v>8039.87</v>
      </c>
      <c r="Q144" s="1">
        <v>42522</v>
      </c>
      <c r="R144" s="14">
        <f>VLOOKUP($D144,'GT NBV Sep 2015'!$G:$O,9,0)</f>
        <v>2.9000000000000001E-2</v>
      </c>
      <c r="S144" s="15">
        <f t="shared" si="18"/>
        <v>32.662216666666666</v>
      </c>
      <c r="T144" s="15">
        <f t="shared" si="19"/>
        <v>9</v>
      </c>
      <c r="U144" s="15">
        <f t="shared" si="20"/>
        <v>293.95994999999999</v>
      </c>
      <c r="V144" s="15">
        <f t="shared" si="21"/>
        <v>5769.4899500000001</v>
      </c>
      <c r="W144" s="15">
        <f t="shared" si="22"/>
        <v>7745.9100499999995</v>
      </c>
      <c r="X144" s="7">
        <f t="shared" si="23"/>
        <v>12389.116666666665</v>
      </c>
      <c r="Y144" s="7">
        <f t="shared" si="24"/>
        <v>5288.6991208333329</v>
      </c>
      <c r="Z144" s="7">
        <f t="shared" si="25"/>
        <v>7100.417545833333</v>
      </c>
      <c r="AA144" s="7">
        <f t="shared" si="26"/>
        <v>0</v>
      </c>
      <c r="AB144" s="15"/>
      <c r="AC144" s="7"/>
      <c r="AD144" s="7"/>
      <c r="AE144" s="7"/>
      <c r="AF144" s="15"/>
      <c r="AG144" s="7"/>
    </row>
    <row r="145" spans="1:33" ht="13.8" x14ac:dyDescent="0.3">
      <c r="A145" s="11">
        <v>671656092</v>
      </c>
      <c r="B145" s="11" t="s">
        <v>24</v>
      </c>
      <c r="C145" s="11" t="s">
        <v>41</v>
      </c>
      <c r="D145" s="11" t="s">
        <v>47</v>
      </c>
      <c r="E145" s="11" t="s">
        <v>466</v>
      </c>
      <c r="F145" s="18">
        <v>41913</v>
      </c>
      <c r="G145" s="19">
        <v>41913</v>
      </c>
      <c r="H145" s="11" t="s">
        <v>68</v>
      </c>
      <c r="I145" s="11" t="s">
        <v>48</v>
      </c>
      <c r="J145" s="11" t="s">
        <v>70</v>
      </c>
      <c r="K145" s="11" t="s">
        <v>23</v>
      </c>
      <c r="L145" s="53" t="s">
        <v>638</v>
      </c>
      <c r="M145" s="11">
        <v>1</v>
      </c>
      <c r="N145" s="54">
        <v>8593.35</v>
      </c>
      <c r="O145" s="54">
        <v>696.29</v>
      </c>
      <c r="P145" s="54">
        <v>7897.06</v>
      </c>
      <c r="Q145" s="1">
        <v>42644</v>
      </c>
      <c r="R145" s="14">
        <f>VLOOKUP($D145,'GT NBV Sep 2015'!$G:$O,9,0)</f>
        <v>2.9000000000000001E-2</v>
      </c>
      <c r="S145" s="15">
        <f t="shared" si="18"/>
        <v>20.767262500000001</v>
      </c>
      <c r="T145" s="15">
        <f t="shared" si="19"/>
        <v>13</v>
      </c>
      <c r="U145" s="15">
        <f t="shared" si="20"/>
        <v>269.97441250000003</v>
      </c>
      <c r="V145" s="15">
        <f t="shared" si="21"/>
        <v>966.26441249999993</v>
      </c>
      <c r="W145" s="15">
        <f t="shared" si="22"/>
        <v>7627.0855875000007</v>
      </c>
      <c r="X145" s="7">
        <f t="shared" si="23"/>
        <v>7877.2375000000002</v>
      </c>
      <c r="Y145" s="7">
        <f t="shared" si="24"/>
        <v>885.74237812499996</v>
      </c>
      <c r="Z145" s="7">
        <f t="shared" si="25"/>
        <v>6991.4951218750002</v>
      </c>
      <c r="AA145" s="7">
        <f t="shared" si="26"/>
        <v>0</v>
      </c>
      <c r="AB145" s="15"/>
      <c r="AC145" s="7"/>
      <c r="AD145" s="7"/>
      <c r="AE145" s="7"/>
      <c r="AF145" s="15"/>
      <c r="AG145" s="7"/>
    </row>
    <row r="146" spans="1:33" ht="13.8" x14ac:dyDescent="0.3">
      <c r="A146" s="11">
        <v>671656003</v>
      </c>
      <c r="B146" s="11" t="s">
        <v>24</v>
      </c>
      <c r="C146" s="11" t="s">
        <v>41</v>
      </c>
      <c r="D146" s="11" t="s">
        <v>60</v>
      </c>
      <c r="E146" s="11" t="s">
        <v>466</v>
      </c>
      <c r="F146" s="18">
        <v>41913</v>
      </c>
      <c r="G146" s="19">
        <v>41913</v>
      </c>
      <c r="H146" s="11" t="s">
        <v>68</v>
      </c>
      <c r="I146" s="11" t="s">
        <v>59</v>
      </c>
      <c r="J146" s="11" t="s">
        <v>70</v>
      </c>
      <c r="K146" s="11" t="s">
        <v>23</v>
      </c>
      <c r="L146" s="53" t="s">
        <v>638</v>
      </c>
      <c r="M146" s="11">
        <v>2</v>
      </c>
      <c r="N146" s="54">
        <v>7900.66</v>
      </c>
      <c r="O146" s="54">
        <v>305.41000000000003</v>
      </c>
      <c r="P146" s="54">
        <v>7595.25</v>
      </c>
      <c r="Q146" s="1">
        <v>42522</v>
      </c>
      <c r="R146" s="14">
        <f>VLOOKUP($D146,'GT NBV Sep 2015'!$G:$O,9,0)</f>
        <v>2.1000000000000001E-2</v>
      </c>
      <c r="S146" s="15">
        <f t="shared" si="18"/>
        <v>13.826155</v>
      </c>
      <c r="T146" s="15">
        <f t="shared" si="19"/>
        <v>9</v>
      </c>
      <c r="U146" s="15">
        <f t="shared" si="20"/>
        <v>124.435395</v>
      </c>
      <c r="V146" s="15">
        <f t="shared" si="21"/>
        <v>429.84539500000005</v>
      </c>
      <c r="W146" s="15">
        <f t="shared" si="22"/>
        <v>7470.8146049999996</v>
      </c>
      <c r="X146" s="7">
        <f t="shared" si="23"/>
        <v>7242.2716666666665</v>
      </c>
      <c r="Y146" s="7">
        <f t="shared" si="24"/>
        <v>394.0249454166667</v>
      </c>
      <c r="Z146" s="7">
        <f t="shared" si="25"/>
        <v>6848.2467212499996</v>
      </c>
      <c r="AA146" s="7">
        <f t="shared" si="26"/>
        <v>0</v>
      </c>
      <c r="AB146" s="15"/>
      <c r="AC146" s="7"/>
      <c r="AD146" s="7"/>
      <c r="AE146" s="7"/>
      <c r="AF146" s="15"/>
      <c r="AG146" s="7"/>
    </row>
    <row r="147" spans="1:33" ht="13.8" x14ac:dyDescent="0.3">
      <c r="A147" s="11">
        <v>627574775</v>
      </c>
      <c r="B147" s="11" t="s">
        <v>24</v>
      </c>
      <c r="C147" s="11" t="s">
        <v>41</v>
      </c>
      <c r="D147" s="11" t="s">
        <v>47</v>
      </c>
      <c r="E147" s="11" t="s">
        <v>462</v>
      </c>
      <c r="F147" s="18">
        <v>40452</v>
      </c>
      <c r="G147" s="19">
        <v>40452</v>
      </c>
      <c r="H147" s="11" t="s">
        <v>20</v>
      </c>
      <c r="I147" s="11" t="s">
        <v>48</v>
      </c>
      <c r="J147" s="11" t="s">
        <v>407</v>
      </c>
      <c r="K147" s="11" t="s">
        <v>23</v>
      </c>
      <c r="L147" s="53" t="s">
        <v>638</v>
      </c>
      <c r="M147" s="11">
        <v>1</v>
      </c>
      <c r="N147" s="54">
        <v>11453.48</v>
      </c>
      <c r="O147" s="54">
        <v>3897.75</v>
      </c>
      <c r="P147" s="54">
        <v>7555.73</v>
      </c>
      <c r="Q147" s="1">
        <v>42644</v>
      </c>
      <c r="R147" s="14">
        <f>VLOOKUP($D147,'GT NBV Sep 2015'!$G:$O,9,0)</f>
        <v>2.9000000000000001E-2</v>
      </c>
      <c r="S147" s="15">
        <f t="shared" si="18"/>
        <v>27.679243333333332</v>
      </c>
      <c r="T147" s="15">
        <f t="shared" si="19"/>
        <v>13</v>
      </c>
      <c r="U147" s="15">
        <f t="shared" si="20"/>
        <v>359.8301633333333</v>
      </c>
      <c r="V147" s="15">
        <f t="shared" si="21"/>
        <v>4257.5801633333331</v>
      </c>
      <c r="W147" s="15">
        <f t="shared" si="22"/>
        <v>7195.8998366666665</v>
      </c>
      <c r="X147" s="7">
        <f t="shared" si="23"/>
        <v>10499.023333333333</v>
      </c>
      <c r="Y147" s="7">
        <f t="shared" si="24"/>
        <v>3902.7818163888883</v>
      </c>
      <c r="Z147" s="7">
        <f t="shared" si="25"/>
        <v>6596.2415169444439</v>
      </c>
      <c r="AA147" s="7">
        <f t="shared" si="26"/>
        <v>0</v>
      </c>
      <c r="AB147" s="15"/>
      <c r="AC147" s="7"/>
      <c r="AD147" s="7"/>
      <c r="AE147" s="7"/>
      <c r="AF147" s="15"/>
      <c r="AG147" s="7"/>
    </row>
    <row r="148" spans="1:33" ht="13.8" x14ac:dyDescent="0.3">
      <c r="A148" s="11">
        <v>671656151</v>
      </c>
      <c r="B148" s="11" t="s">
        <v>24</v>
      </c>
      <c r="C148" s="11" t="s">
        <v>41</v>
      </c>
      <c r="D148" s="11" t="s">
        <v>47</v>
      </c>
      <c r="E148" s="11" t="s">
        <v>466</v>
      </c>
      <c r="F148" s="18">
        <v>41913</v>
      </c>
      <c r="G148" s="19">
        <v>41913</v>
      </c>
      <c r="H148" s="11" t="s">
        <v>68</v>
      </c>
      <c r="I148" s="11" t="s">
        <v>48</v>
      </c>
      <c r="J148" s="11" t="s">
        <v>70</v>
      </c>
      <c r="K148" s="11" t="s">
        <v>23</v>
      </c>
      <c r="L148" s="53" t="s">
        <v>638</v>
      </c>
      <c r="M148" s="11">
        <v>2</v>
      </c>
      <c r="N148" s="54">
        <v>8172.01</v>
      </c>
      <c r="O148" s="54">
        <v>662.15</v>
      </c>
      <c r="P148" s="54">
        <v>7509.86</v>
      </c>
      <c r="Q148" s="1">
        <v>42522</v>
      </c>
      <c r="R148" s="14">
        <f>VLOOKUP($D148,'GT NBV Sep 2015'!$G:$O,9,0)</f>
        <v>2.9000000000000001E-2</v>
      </c>
      <c r="S148" s="15">
        <f t="shared" si="18"/>
        <v>19.749024166666668</v>
      </c>
      <c r="T148" s="15">
        <f t="shared" si="19"/>
        <v>9</v>
      </c>
      <c r="U148" s="15">
        <f t="shared" si="20"/>
        <v>177.7412175</v>
      </c>
      <c r="V148" s="15">
        <f t="shared" si="21"/>
        <v>839.89121750000004</v>
      </c>
      <c r="W148" s="15">
        <f t="shared" si="22"/>
        <v>7332.1187824999997</v>
      </c>
      <c r="X148" s="7">
        <f t="shared" si="23"/>
        <v>7491.0091666666667</v>
      </c>
      <c r="Y148" s="7">
        <f t="shared" si="24"/>
        <v>769.90028270833329</v>
      </c>
      <c r="Z148" s="7">
        <f t="shared" si="25"/>
        <v>6721.1088839583326</v>
      </c>
      <c r="AA148" s="7">
        <f t="shared" si="26"/>
        <v>0</v>
      </c>
      <c r="AB148" s="15"/>
      <c r="AC148" s="7"/>
      <c r="AD148" s="7"/>
      <c r="AE148" s="7"/>
      <c r="AF148" s="15"/>
      <c r="AG148" s="7"/>
    </row>
    <row r="149" spans="1:33" ht="13.8" x14ac:dyDescent="0.3">
      <c r="A149" s="11">
        <v>53499</v>
      </c>
      <c r="B149" s="11" t="s">
        <v>24</v>
      </c>
      <c r="C149" s="11" t="s">
        <v>41</v>
      </c>
      <c r="D149" s="11" t="s">
        <v>53</v>
      </c>
      <c r="E149" s="11" t="s">
        <v>61</v>
      </c>
      <c r="F149" s="18">
        <v>25750</v>
      </c>
      <c r="G149" s="19">
        <v>25750</v>
      </c>
      <c r="H149" s="11" t="s">
        <v>20</v>
      </c>
      <c r="I149" s="11" t="s">
        <v>55</v>
      </c>
      <c r="J149" s="11" t="s">
        <v>56</v>
      </c>
      <c r="K149" s="11" t="s">
        <v>23</v>
      </c>
      <c r="L149" s="53" t="s">
        <v>638</v>
      </c>
      <c r="M149" s="11">
        <v>12</v>
      </c>
      <c r="N149" s="54">
        <v>318742.40999999997</v>
      </c>
      <c r="O149" s="54">
        <v>311911.62</v>
      </c>
      <c r="P149" s="54">
        <v>6830.79</v>
      </c>
      <c r="Q149" s="1">
        <v>42644</v>
      </c>
      <c r="R149" s="14">
        <f>VLOOKUP($D149,'GT NBV Sep 2015'!$G:$O,9,0)</f>
        <v>2.1000000000000001E-2</v>
      </c>
      <c r="S149" s="15">
        <f t="shared" si="18"/>
        <v>557.79921749999994</v>
      </c>
      <c r="T149" s="15">
        <f t="shared" si="19"/>
        <v>13</v>
      </c>
      <c r="U149" s="15">
        <f t="shared" si="20"/>
        <v>7251.3898274999992</v>
      </c>
      <c r="V149" s="15">
        <f t="shared" si="21"/>
        <v>319163.00982749998</v>
      </c>
      <c r="W149" s="15">
        <f t="shared" si="22"/>
        <v>-420.59982750000199</v>
      </c>
      <c r="X149" s="7">
        <f t="shared" si="23"/>
        <v>292180.54249999998</v>
      </c>
      <c r="Y149" s="7">
        <f t="shared" si="24"/>
        <v>292566.09234187496</v>
      </c>
      <c r="Z149" s="7">
        <f t="shared" si="25"/>
        <v>-385.54984187500179</v>
      </c>
      <c r="AA149" s="7">
        <f t="shared" si="26"/>
        <v>2.4215296434704214E-11</v>
      </c>
      <c r="AB149" s="15"/>
      <c r="AC149" s="7"/>
      <c r="AD149" s="7"/>
      <c r="AE149" s="7"/>
      <c r="AF149" s="15"/>
      <c r="AG149" s="7"/>
    </row>
    <row r="150" spans="1:33" ht="13.8" x14ac:dyDescent="0.3">
      <c r="A150" s="11">
        <v>103269570</v>
      </c>
      <c r="B150" s="11" t="s">
        <v>24</v>
      </c>
      <c r="C150" s="11" t="s">
        <v>41</v>
      </c>
      <c r="D150" s="11" t="s">
        <v>47</v>
      </c>
      <c r="E150" s="11" t="s">
        <v>462</v>
      </c>
      <c r="F150" s="18">
        <v>40269</v>
      </c>
      <c r="G150" s="19">
        <v>40330</v>
      </c>
      <c r="H150" s="11" t="s">
        <v>20</v>
      </c>
      <c r="I150" s="11" t="s">
        <v>48</v>
      </c>
      <c r="J150" s="11" t="s">
        <v>407</v>
      </c>
      <c r="K150" s="11" t="s">
        <v>23</v>
      </c>
      <c r="L150" s="53" t="s">
        <v>638</v>
      </c>
      <c r="M150" s="11">
        <v>0</v>
      </c>
      <c r="N150" s="54">
        <v>11149.54</v>
      </c>
      <c r="O150" s="54">
        <v>3794.32</v>
      </c>
      <c r="P150" s="54">
        <v>7355.22</v>
      </c>
      <c r="Q150" s="1">
        <v>42522</v>
      </c>
      <c r="R150" s="14">
        <f>VLOOKUP($D150,'GT NBV Sep 2015'!$G:$O,9,0)</f>
        <v>2.9000000000000001E-2</v>
      </c>
      <c r="S150" s="15">
        <f t="shared" si="18"/>
        <v>26.94472166666667</v>
      </c>
      <c r="T150" s="15">
        <f t="shared" si="19"/>
        <v>9</v>
      </c>
      <c r="U150" s="15">
        <f t="shared" si="20"/>
        <v>242.50249500000004</v>
      </c>
      <c r="V150" s="15">
        <f t="shared" si="21"/>
        <v>4036.8224950000003</v>
      </c>
      <c r="W150" s="15">
        <f t="shared" si="22"/>
        <v>7112.7175050000005</v>
      </c>
      <c r="X150" s="7">
        <f t="shared" si="23"/>
        <v>10220.411666666667</v>
      </c>
      <c r="Y150" s="7">
        <f t="shared" si="24"/>
        <v>3700.4206204166667</v>
      </c>
      <c r="Z150" s="7">
        <f t="shared" si="25"/>
        <v>6519.9910462500002</v>
      </c>
      <c r="AA150" s="7">
        <f t="shared" si="26"/>
        <v>0</v>
      </c>
      <c r="AB150" s="15"/>
      <c r="AC150" s="7"/>
      <c r="AD150" s="7"/>
      <c r="AE150" s="7"/>
      <c r="AF150" s="15"/>
      <c r="AG150" s="7"/>
    </row>
    <row r="151" spans="1:33" ht="13.8" x14ac:dyDescent="0.3">
      <c r="A151" s="11">
        <v>669454100</v>
      </c>
      <c r="B151" s="11" t="s">
        <v>24</v>
      </c>
      <c r="C151" s="11" t="s">
        <v>41</v>
      </c>
      <c r="D151" s="11" t="s">
        <v>47</v>
      </c>
      <c r="E151" s="11" t="s">
        <v>466</v>
      </c>
      <c r="F151" s="18">
        <v>41883</v>
      </c>
      <c r="G151" s="19">
        <v>41883</v>
      </c>
      <c r="H151" s="11" t="s">
        <v>68</v>
      </c>
      <c r="I151" s="11" t="s">
        <v>48</v>
      </c>
      <c r="J151" s="11" t="s">
        <v>70</v>
      </c>
      <c r="K151" s="11" t="s">
        <v>23</v>
      </c>
      <c r="L151" s="53" t="s">
        <v>638</v>
      </c>
      <c r="M151" s="11">
        <v>2</v>
      </c>
      <c r="N151" s="54">
        <v>7913.23</v>
      </c>
      <c r="O151" s="54">
        <v>641.17999999999995</v>
      </c>
      <c r="P151" s="54">
        <v>7272.05</v>
      </c>
      <c r="Q151" s="1">
        <v>42644</v>
      </c>
      <c r="R151" s="14">
        <f>VLOOKUP($D151,'GT NBV Sep 2015'!$G:$O,9,0)</f>
        <v>2.9000000000000001E-2</v>
      </c>
      <c r="S151" s="15">
        <f t="shared" si="18"/>
        <v>19.123639166666667</v>
      </c>
      <c r="T151" s="15">
        <f t="shared" si="19"/>
        <v>13</v>
      </c>
      <c r="U151" s="15">
        <f t="shared" si="20"/>
        <v>248.60730916666668</v>
      </c>
      <c r="V151" s="15">
        <f t="shared" si="21"/>
        <v>889.78730916666666</v>
      </c>
      <c r="W151" s="15">
        <f t="shared" si="22"/>
        <v>7023.4426908333326</v>
      </c>
      <c r="X151" s="7">
        <f t="shared" si="23"/>
        <v>7253.7941666666657</v>
      </c>
      <c r="Y151" s="7">
        <f t="shared" si="24"/>
        <v>815.63836673611104</v>
      </c>
      <c r="Z151" s="7">
        <f t="shared" si="25"/>
        <v>6438.1557999305542</v>
      </c>
      <c r="AA151" s="7">
        <f t="shared" si="26"/>
        <v>0</v>
      </c>
      <c r="AB151" s="15"/>
      <c r="AC151" s="7"/>
      <c r="AD151" s="7"/>
      <c r="AE151" s="7"/>
      <c r="AF151" s="15"/>
      <c r="AG151" s="7"/>
    </row>
    <row r="152" spans="1:33" ht="13.8" x14ac:dyDescent="0.3">
      <c r="A152" s="11">
        <v>41623674</v>
      </c>
      <c r="B152" s="11" t="s">
        <v>24</v>
      </c>
      <c r="C152" s="11" t="s">
        <v>41</v>
      </c>
      <c r="D152" s="11" t="s">
        <v>53</v>
      </c>
      <c r="E152" s="11" t="s">
        <v>61</v>
      </c>
      <c r="F152" s="18">
        <v>25750</v>
      </c>
      <c r="G152" s="19">
        <v>25750</v>
      </c>
      <c r="H152" s="11" t="s">
        <v>20</v>
      </c>
      <c r="I152" s="11" t="s">
        <v>55</v>
      </c>
      <c r="J152" s="11" t="s">
        <v>315</v>
      </c>
      <c r="K152" s="11" t="s">
        <v>23</v>
      </c>
      <c r="L152" s="53" t="s">
        <v>638</v>
      </c>
      <c r="M152" s="11">
        <v>7</v>
      </c>
      <c r="N152" s="54">
        <v>313876.99</v>
      </c>
      <c r="O152" s="54">
        <v>307150.46000000002</v>
      </c>
      <c r="P152" s="54">
        <v>6726.53</v>
      </c>
      <c r="Q152" s="1">
        <v>42522</v>
      </c>
      <c r="R152" s="14">
        <f>VLOOKUP($D152,'GT NBV Sep 2015'!$G:$O,9,0)</f>
        <v>2.1000000000000001E-2</v>
      </c>
      <c r="S152" s="15">
        <f t="shared" si="18"/>
        <v>549.28473250000002</v>
      </c>
      <c r="T152" s="15">
        <f t="shared" si="19"/>
        <v>9</v>
      </c>
      <c r="U152" s="15">
        <f t="shared" si="20"/>
        <v>4943.5625925000004</v>
      </c>
      <c r="V152" s="15">
        <f t="shared" si="21"/>
        <v>312094.02259250003</v>
      </c>
      <c r="W152" s="15">
        <f t="shared" si="22"/>
        <v>1782.9674074999639</v>
      </c>
      <c r="X152" s="7">
        <f t="shared" si="23"/>
        <v>287720.57416666666</v>
      </c>
      <c r="Y152" s="7">
        <f t="shared" si="24"/>
        <v>286086.18737645837</v>
      </c>
      <c r="Z152" s="7">
        <f t="shared" si="25"/>
        <v>1634.3867902083002</v>
      </c>
      <c r="AA152" s="7">
        <f t="shared" si="26"/>
        <v>-1.4551915228366852E-11</v>
      </c>
      <c r="AB152" s="15"/>
      <c r="AC152" s="7"/>
      <c r="AD152" s="7"/>
      <c r="AE152" s="7"/>
      <c r="AF152" s="15"/>
      <c r="AG152" s="7"/>
    </row>
    <row r="153" spans="1:33" ht="13.8" x14ac:dyDescent="0.3">
      <c r="A153" s="11">
        <v>685359864</v>
      </c>
      <c r="B153" s="11" t="s">
        <v>24</v>
      </c>
      <c r="C153" s="11" t="s">
        <v>41</v>
      </c>
      <c r="D153" s="11" t="s">
        <v>47</v>
      </c>
      <c r="E153" s="11" t="s">
        <v>395</v>
      </c>
      <c r="F153" s="18">
        <v>41183</v>
      </c>
      <c r="G153" s="19">
        <v>41183</v>
      </c>
      <c r="H153" s="11" t="s">
        <v>20</v>
      </c>
      <c r="I153" s="11" t="s">
        <v>48</v>
      </c>
      <c r="J153" s="11" t="s">
        <v>407</v>
      </c>
      <c r="K153" s="11" t="s">
        <v>23</v>
      </c>
      <c r="L153" s="53" t="s">
        <v>638</v>
      </c>
      <c r="M153" s="11">
        <v>1</v>
      </c>
      <c r="N153" s="54">
        <v>8977.49</v>
      </c>
      <c r="O153" s="54">
        <v>1891.28</v>
      </c>
      <c r="P153" s="54">
        <v>7086.21</v>
      </c>
      <c r="Q153" s="1">
        <v>42644</v>
      </c>
      <c r="R153" s="14">
        <f>VLOOKUP($D153,'GT NBV Sep 2015'!$G:$O,9,0)</f>
        <v>2.9000000000000001E-2</v>
      </c>
      <c r="S153" s="15">
        <f t="shared" si="18"/>
        <v>21.695600833333334</v>
      </c>
      <c r="T153" s="15">
        <f t="shared" si="19"/>
        <v>13</v>
      </c>
      <c r="U153" s="15">
        <f t="shared" si="20"/>
        <v>282.04281083333336</v>
      </c>
      <c r="V153" s="15">
        <f t="shared" si="21"/>
        <v>2173.3228108333333</v>
      </c>
      <c r="W153" s="15">
        <f t="shared" si="22"/>
        <v>6804.1671891666665</v>
      </c>
      <c r="X153" s="7">
        <f t="shared" si="23"/>
        <v>8229.3658333333333</v>
      </c>
      <c r="Y153" s="7">
        <f t="shared" si="24"/>
        <v>1992.2125765972221</v>
      </c>
      <c r="Z153" s="7">
        <f t="shared" si="25"/>
        <v>6237.153256736111</v>
      </c>
      <c r="AA153" s="7">
        <f t="shared" si="26"/>
        <v>0</v>
      </c>
      <c r="AB153" s="15"/>
      <c r="AC153" s="7"/>
      <c r="AD153" s="7"/>
      <c r="AE153" s="7"/>
      <c r="AF153" s="15"/>
      <c r="AG153" s="7"/>
    </row>
    <row r="154" spans="1:33" ht="13.8" x14ac:dyDescent="0.3">
      <c r="A154" s="11">
        <v>54505</v>
      </c>
      <c r="B154" s="11" t="s">
        <v>24</v>
      </c>
      <c r="C154" s="11" t="s">
        <v>41</v>
      </c>
      <c r="D154" s="11" t="s">
        <v>60</v>
      </c>
      <c r="E154" s="11" t="s">
        <v>91</v>
      </c>
      <c r="F154" s="18">
        <v>32325</v>
      </c>
      <c r="G154" s="19">
        <v>32325</v>
      </c>
      <c r="H154" s="11" t="s">
        <v>20</v>
      </c>
      <c r="I154" s="11" t="s">
        <v>59</v>
      </c>
      <c r="J154" s="11" t="s">
        <v>62</v>
      </c>
      <c r="K154" s="11" t="s">
        <v>23</v>
      </c>
      <c r="L154" s="53" t="s">
        <v>638</v>
      </c>
      <c r="M154" s="11">
        <v>0</v>
      </c>
      <c r="N154" s="54">
        <v>42655.7</v>
      </c>
      <c r="O154" s="54">
        <v>35945.919999999998</v>
      </c>
      <c r="P154" s="54">
        <v>6709.78</v>
      </c>
      <c r="Q154" s="1">
        <v>42522</v>
      </c>
      <c r="R154" s="14">
        <f>VLOOKUP($D154,'GT NBV Sep 2015'!$G:$O,9,0)</f>
        <v>2.1000000000000001E-2</v>
      </c>
      <c r="S154" s="15">
        <f t="shared" si="18"/>
        <v>74.647475</v>
      </c>
      <c r="T154" s="15">
        <f t="shared" si="19"/>
        <v>9</v>
      </c>
      <c r="U154" s="15">
        <f t="shared" si="20"/>
        <v>671.82727499999999</v>
      </c>
      <c r="V154" s="15">
        <f t="shared" si="21"/>
        <v>36617.747275000002</v>
      </c>
      <c r="W154" s="15">
        <f t="shared" si="22"/>
        <v>6037.9527249999956</v>
      </c>
      <c r="X154" s="7">
        <f t="shared" si="23"/>
        <v>39101.058333333327</v>
      </c>
      <c r="Y154" s="7">
        <f t="shared" si="24"/>
        <v>33566.268335416666</v>
      </c>
      <c r="Z154" s="7">
        <f t="shared" si="25"/>
        <v>5534.7899979166623</v>
      </c>
      <c r="AA154" s="7">
        <f t="shared" si="26"/>
        <v>0</v>
      </c>
      <c r="AB154" s="15"/>
      <c r="AC154" s="7"/>
      <c r="AD154" s="7"/>
      <c r="AE154" s="7"/>
      <c r="AF154" s="15"/>
      <c r="AG154" s="7"/>
    </row>
    <row r="155" spans="1:33" ht="13.8" x14ac:dyDescent="0.3">
      <c r="A155" s="11">
        <v>686344373</v>
      </c>
      <c r="B155" s="11" t="s">
        <v>24</v>
      </c>
      <c r="C155" s="11" t="s">
        <v>41</v>
      </c>
      <c r="D155" s="11" t="s">
        <v>47</v>
      </c>
      <c r="E155" s="11" t="s">
        <v>491</v>
      </c>
      <c r="F155" s="18">
        <v>42156</v>
      </c>
      <c r="G155" s="19">
        <v>42156</v>
      </c>
      <c r="H155" s="11" t="s">
        <v>68</v>
      </c>
      <c r="I155" s="11" t="s">
        <v>48</v>
      </c>
      <c r="J155" s="11" t="s">
        <v>70</v>
      </c>
      <c r="K155" s="11" t="s">
        <v>23</v>
      </c>
      <c r="L155" s="53" t="s">
        <v>638</v>
      </c>
      <c r="M155" s="11">
        <v>1</v>
      </c>
      <c r="N155" s="54">
        <v>7217.2</v>
      </c>
      <c r="O155" s="54">
        <v>175.43</v>
      </c>
      <c r="P155" s="54">
        <v>7041.77</v>
      </c>
      <c r="Q155" s="1">
        <v>42644</v>
      </c>
      <c r="R155" s="14">
        <f>VLOOKUP($D155,'GT NBV Sep 2015'!$G:$O,9,0)</f>
        <v>2.9000000000000001E-2</v>
      </c>
      <c r="S155" s="15">
        <f t="shared" si="18"/>
        <v>17.441566666666667</v>
      </c>
      <c r="T155" s="15">
        <f t="shared" si="19"/>
        <v>13</v>
      </c>
      <c r="U155" s="15">
        <f t="shared" si="20"/>
        <v>226.74036666666666</v>
      </c>
      <c r="V155" s="15">
        <f t="shared" si="21"/>
        <v>402.17036666666667</v>
      </c>
      <c r="W155" s="15">
        <f t="shared" si="22"/>
        <v>6815.0296333333335</v>
      </c>
      <c r="X155" s="7">
        <f t="shared" si="23"/>
        <v>6615.7666666666664</v>
      </c>
      <c r="Y155" s="7">
        <f t="shared" si="24"/>
        <v>368.6561694444444</v>
      </c>
      <c r="Z155" s="7">
        <f t="shared" si="25"/>
        <v>6247.110497222222</v>
      </c>
      <c r="AA155" s="7">
        <f t="shared" si="26"/>
        <v>0</v>
      </c>
      <c r="AB155" s="15"/>
      <c r="AC155" s="7"/>
      <c r="AD155" s="7"/>
      <c r="AE155" s="7"/>
      <c r="AF155" s="15"/>
      <c r="AG155" s="7"/>
    </row>
    <row r="156" spans="1:33" ht="13.8" x14ac:dyDescent="0.3">
      <c r="A156" s="11">
        <v>669454097</v>
      </c>
      <c r="B156" s="11" t="s">
        <v>24</v>
      </c>
      <c r="C156" s="11" t="s">
        <v>41</v>
      </c>
      <c r="D156" s="11" t="s">
        <v>47</v>
      </c>
      <c r="E156" s="11" t="s">
        <v>466</v>
      </c>
      <c r="F156" s="18">
        <v>41883</v>
      </c>
      <c r="G156" s="19">
        <v>41883</v>
      </c>
      <c r="H156" s="11" t="s">
        <v>68</v>
      </c>
      <c r="I156" s="11" t="s">
        <v>48</v>
      </c>
      <c r="J156" s="11" t="s">
        <v>70</v>
      </c>
      <c r="K156" s="11" t="s">
        <v>23</v>
      </c>
      <c r="L156" s="53" t="s">
        <v>638</v>
      </c>
      <c r="M156" s="11">
        <v>2</v>
      </c>
      <c r="N156" s="54">
        <v>7645.23</v>
      </c>
      <c r="O156" s="54">
        <v>619.47</v>
      </c>
      <c r="P156" s="54">
        <v>7025.76</v>
      </c>
      <c r="Q156" s="1">
        <v>42522</v>
      </c>
      <c r="R156" s="14">
        <f>VLOOKUP($D156,'GT NBV Sep 2015'!$G:$O,9,0)</f>
        <v>2.9000000000000001E-2</v>
      </c>
      <c r="S156" s="15">
        <f t="shared" si="18"/>
        <v>18.475972500000001</v>
      </c>
      <c r="T156" s="15">
        <f t="shared" si="19"/>
        <v>9</v>
      </c>
      <c r="U156" s="15">
        <f t="shared" si="20"/>
        <v>166.28375250000002</v>
      </c>
      <c r="V156" s="15">
        <f t="shared" si="21"/>
        <v>785.75375250000002</v>
      </c>
      <c r="W156" s="15">
        <f t="shared" si="22"/>
        <v>6859.4762474999998</v>
      </c>
      <c r="X156" s="7">
        <f t="shared" si="23"/>
        <v>7008.1274999999996</v>
      </c>
      <c r="Y156" s="7">
        <f t="shared" si="24"/>
        <v>720.27427312500004</v>
      </c>
      <c r="Z156" s="7">
        <f t="shared" si="25"/>
        <v>6287.8532268749996</v>
      </c>
      <c r="AA156" s="7">
        <f t="shared" si="26"/>
        <v>0</v>
      </c>
      <c r="AB156" s="15"/>
      <c r="AC156" s="7"/>
      <c r="AD156" s="7"/>
      <c r="AE156" s="7"/>
      <c r="AF156" s="15"/>
      <c r="AG156" s="7"/>
    </row>
    <row r="157" spans="1:33" ht="13.8" x14ac:dyDescent="0.3">
      <c r="A157" s="11">
        <v>656618661</v>
      </c>
      <c r="B157" s="11" t="s">
        <v>24</v>
      </c>
      <c r="C157" s="11" t="s">
        <v>41</v>
      </c>
      <c r="D157" s="11" t="s">
        <v>47</v>
      </c>
      <c r="E157" s="11" t="s">
        <v>466</v>
      </c>
      <c r="F157" s="18">
        <v>41699</v>
      </c>
      <c r="G157" s="19">
        <v>41699</v>
      </c>
      <c r="H157" s="11" t="s">
        <v>68</v>
      </c>
      <c r="I157" s="11" t="s">
        <v>48</v>
      </c>
      <c r="J157" s="11" t="s">
        <v>70</v>
      </c>
      <c r="K157" s="11" t="s">
        <v>23</v>
      </c>
      <c r="L157" s="53" t="s">
        <v>638</v>
      </c>
      <c r="M157" s="11">
        <v>1</v>
      </c>
      <c r="N157" s="54">
        <v>7612.34</v>
      </c>
      <c r="O157" s="54">
        <v>616.79999999999995</v>
      </c>
      <c r="P157" s="54">
        <v>6995.54</v>
      </c>
      <c r="Q157" s="1">
        <v>42644</v>
      </c>
      <c r="R157" s="14">
        <f>VLOOKUP($D157,'GT NBV Sep 2015'!$G:$O,9,0)</f>
        <v>2.9000000000000001E-2</v>
      </c>
      <c r="S157" s="15">
        <f t="shared" si="18"/>
        <v>18.396488333333334</v>
      </c>
      <c r="T157" s="15">
        <f t="shared" si="19"/>
        <v>13</v>
      </c>
      <c r="U157" s="15">
        <f t="shared" si="20"/>
        <v>239.15434833333333</v>
      </c>
      <c r="V157" s="15">
        <f t="shared" si="21"/>
        <v>855.95434833333331</v>
      </c>
      <c r="W157" s="15">
        <f t="shared" si="22"/>
        <v>6756.3856516666665</v>
      </c>
      <c r="X157" s="7">
        <f t="shared" si="23"/>
        <v>6977.9783333333335</v>
      </c>
      <c r="Y157" s="7">
        <f t="shared" si="24"/>
        <v>784.62481930555555</v>
      </c>
      <c r="Z157" s="7">
        <f t="shared" si="25"/>
        <v>6193.3535140277772</v>
      </c>
      <c r="AA157" s="7">
        <f t="shared" si="26"/>
        <v>0</v>
      </c>
      <c r="AB157" s="15"/>
      <c r="AC157" s="7"/>
      <c r="AD157" s="7"/>
      <c r="AE157" s="7"/>
      <c r="AF157" s="15"/>
      <c r="AG157" s="7"/>
    </row>
    <row r="158" spans="1:33" ht="13.8" x14ac:dyDescent="0.3">
      <c r="A158" s="11">
        <v>49066482</v>
      </c>
      <c r="B158" s="11" t="s">
        <v>24</v>
      </c>
      <c r="C158" s="11" t="s">
        <v>41</v>
      </c>
      <c r="D158" s="11" t="s">
        <v>60</v>
      </c>
      <c r="E158" s="11" t="s">
        <v>390</v>
      </c>
      <c r="F158" s="18">
        <v>38292</v>
      </c>
      <c r="G158" s="19">
        <v>37987</v>
      </c>
      <c r="H158" s="11" t="s">
        <v>20</v>
      </c>
      <c r="I158" s="11" t="s">
        <v>59</v>
      </c>
      <c r="J158" s="11" t="s">
        <v>334</v>
      </c>
      <c r="K158" s="11" t="s">
        <v>23</v>
      </c>
      <c r="L158" s="53" t="s">
        <v>638</v>
      </c>
      <c r="M158" s="11">
        <v>1</v>
      </c>
      <c r="N158" s="54">
        <v>10352.27</v>
      </c>
      <c r="O158" s="54">
        <v>3601.59</v>
      </c>
      <c r="P158" s="54">
        <v>6750.68</v>
      </c>
      <c r="Q158" s="1">
        <v>42522</v>
      </c>
      <c r="R158" s="14">
        <f>VLOOKUP($D158,'GT NBV Sep 2015'!$G:$O,9,0)</f>
        <v>2.1000000000000001E-2</v>
      </c>
      <c r="S158" s="15">
        <f t="shared" si="18"/>
        <v>18.1164725</v>
      </c>
      <c r="T158" s="15">
        <f t="shared" si="19"/>
        <v>9</v>
      </c>
      <c r="U158" s="15">
        <f t="shared" si="20"/>
        <v>163.04825249999999</v>
      </c>
      <c r="V158" s="15">
        <f t="shared" si="21"/>
        <v>3764.6382524999999</v>
      </c>
      <c r="W158" s="15">
        <f t="shared" si="22"/>
        <v>6587.6317475000005</v>
      </c>
      <c r="X158" s="7">
        <f t="shared" si="23"/>
        <v>9489.5808333333334</v>
      </c>
      <c r="Y158" s="7">
        <f t="shared" si="24"/>
        <v>3450.9183981249998</v>
      </c>
      <c r="Z158" s="7">
        <f t="shared" si="25"/>
        <v>6038.6624352083336</v>
      </c>
      <c r="AA158" s="7">
        <f t="shared" si="26"/>
        <v>0</v>
      </c>
      <c r="AB158" s="15"/>
      <c r="AC158" s="7"/>
      <c r="AD158" s="7"/>
      <c r="AE158" s="7"/>
      <c r="AF158" s="15"/>
      <c r="AG158" s="7"/>
    </row>
    <row r="159" spans="1:33" ht="13.8" x14ac:dyDescent="0.3">
      <c r="A159" s="11">
        <v>48559564</v>
      </c>
      <c r="B159" s="11" t="s">
        <v>24</v>
      </c>
      <c r="C159" s="11" t="s">
        <v>41</v>
      </c>
      <c r="D159" s="11" t="s">
        <v>411</v>
      </c>
      <c r="E159" s="11" t="s">
        <v>390</v>
      </c>
      <c r="F159" s="18">
        <v>38047</v>
      </c>
      <c r="G159" s="19">
        <v>37987</v>
      </c>
      <c r="H159" s="11" t="s">
        <v>20</v>
      </c>
      <c r="I159" s="11" t="s">
        <v>69</v>
      </c>
      <c r="J159" s="11" t="s">
        <v>200</v>
      </c>
      <c r="K159" s="11" t="s">
        <v>410</v>
      </c>
      <c r="L159" s="53" t="s">
        <v>638</v>
      </c>
      <c r="M159" s="11">
        <v>1</v>
      </c>
      <c r="N159" s="54">
        <v>10258.129999999999</v>
      </c>
      <c r="O159" s="54">
        <v>3485.01</v>
      </c>
      <c r="P159" s="54">
        <v>6773.12</v>
      </c>
      <c r="Q159" s="1">
        <v>42644</v>
      </c>
      <c r="R159" s="14">
        <f>VLOOKUP($D159,'GT NBV Sep 2015'!$G:$O,9,0)</f>
        <v>2.5999999999999999E-2</v>
      </c>
      <c r="S159" s="15">
        <f t="shared" si="18"/>
        <v>22.225948333333331</v>
      </c>
      <c r="T159" s="15">
        <f t="shared" si="19"/>
        <v>13</v>
      </c>
      <c r="U159" s="15">
        <f t="shared" si="20"/>
        <v>288.93732833333331</v>
      </c>
      <c r="V159" s="15">
        <f t="shared" si="21"/>
        <v>3773.9473283333336</v>
      </c>
      <c r="W159" s="15">
        <f t="shared" si="22"/>
        <v>6484.1826716666656</v>
      </c>
      <c r="X159" s="7">
        <f t="shared" si="23"/>
        <v>9403.2858333333315</v>
      </c>
      <c r="Y159" s="7">
        <f t="shared" si="24"/>
        <v>3459.451717638889</v>
      </c>
      <c r="Z159" s="7">
        <f t="shared" si="25"/>
        <v>5943.8341156944434</v>
      </c>
      <c r="AA159" s="7">
        <f t="shared" si="26"/>
        <v>0</v>
      </c>
      <c r="AB159" s="15"/>
      <c r="AC159" s="7"/>
      <c r="AD159" s="7"/>
      <c r="AE159" s="7"/>
      <c r="AF159" s="15"/>
      <c r="AG159" s="7"/>
    </row>
    <row r="160" spans="1:33" ht="13.8" x14ac:dyDescent="0.3">
      <c r="A160" s="11">
        <v>53641</v>
      </c>
      <c r="B160" s="11" t="s">
        <v>24</v>
      </c>
      <c r="C160" s="11" t="s">
        <v>41</v>
      </c>
      <c r="D160" s="11" t="s">
        <v>53</v>
      </c>
      <c r="E160" s="11" t="s">
        <v>61</v>
      </c>
      <c r="F160" s="18">
        <v>25750</v>
      </c>
      <c r="G160" s="19">
        <v>25750</v>
      </c>
      <c r="H160" s="11" t="s">
        <v>20</v>
      </c>
      <c r="I160" s="11" t="s">
        <v>55</v>
      </c>
      <c r="J160" s="11" t="s">
        <v>320</v>
      </c>
      <c r="K160" s="11" t="s">
        <v>23</v>
      </c>
      <c r="L160" s="53" t="s">
        <v>638</v>
      </c>
      <c r="M160" s="11">
        <v>12</v>
      </c>
      <c r="N160" s="54">
        <v>266471.96000000002</v>
      </c>
      <c r="O160" s="54">
        <v>260761.35</v>
      </c>
      <c r="P160" s="54">
        <v>5710.61</v>
      </c>
      <c r="Q160" s="1">
        <v>42522</v>
      </c>
      <c r="R160" s="14">
        <f>VLOOKUP($D160,'GT NBV Sep 2015'!$G:$O,9,0)</f>
        <v>2.1000000000000001E-2</v>
      </c>
      <c r="S160" s="15">
        <f t="shared" si="18"/>
        <v>466.32593000000003</v>
      </c>
      <c r="T160" s="15">
        <f t="shared" si="19"/>
        <v>9</v>
      </c>
      <c r="U160" s="15">
        <f t="shared" si="20"/>
        <v>4196.9333700000007</v>
      </c>
      <c r="V160" s="15">
        <f t="shared" si="21"/>
        <v>264958.28337000002</v>
      </c>
      <c r="W160" s="15">
        <f t="shared" si="22"/>
        <v>1513.6766300000018</v>
      </c>
      <c r="X160" s="7">
        <f t="shared" si="23"/>
        <v>244265.96333333335</v>
      </c>
      <c r="Y160" s="7">
        <f t="shared" si="24"/>
        <v>242878.42642249999</v>
      </c>
      <c r="Z160" s="7">
        <f t="shared" si="25"/>
        <v>1387.5369108333348</v>
      </c>
      <c r="AA160" s="7">
        <f t="shared" si="26"/>
        <v>1.9554136088117957E-11</v>
      </c>
      <c r="AB160" s="15"/>
      <c r="AC160" s="7"/>
      <c r="AD160" s="7"/>
      <c r="AE160" s="7"/>
      <c r="AF160" s="15"/>
      <c r="AG160" s="7"/>
    </row>
    <row r="161" spans="1:33" ht="13.8" x14ac:dyDescent="0.3">
      <c r="A161" s="11">
        <v>49392</v>
      </c>
      <c r="B161" s="11" t="s">
        <v>24</v>
      </c>
      <c r="C161" s="11" t="s">
        <v>41</v>
      </c>
      <c r="D161" s="11" t="s">
        <v>42</v>
      </c>
      <c r="E161" s="11" t="s">
        <v>43</v>
      </c>
      <c r="F161" s="18">
        <v>34881</v>
      </c>
      <c r="G161" s="19">
        <v>34881</v>
      </c>
      <c r="H161" s="11" t="s">
        <v>20</v>
      </c>
      <c r="I161" s="11" t="s">
        <v>39</v>
      </c>
      <c r="J161" s="11" t="s">
        <v>145</v>
      </c>
      <c r="K161" s="11" t="s">
        <v>23</v>
      </c>
      <c r="L161" s="53" t="s">
        <v>638</v>
      </c>
      <c r="M161" s="11">
        <v>1</v>
      </c>
      <c r="N161" s="54">
        <v>32575.98</v>
      </c>
      <c r="O161" s="54">
        <v>26529.88</v>
      </c>
      <c r="P161" s="54">
        <v>6046.1</v>
      </c>
      <c r="Q161" s="1">
        <v>42644</v>
      </c>
      <c r="R161" s="14">
        <f>VLOOKUP($D161,'GT NBV Sep 2015'!$G:$O,9,0)</f>
        <v>2.1999999999999999E-2</v>
      </c>
      <c r="S161" s="15">
        <f t="shared" si="18"/>
        <v>59.722629999999995</v>
      </c>
      <c r="T161" s="15">
        <f t="shared" si="19"/>
        <v>13</v>
      </c>
      <c r="U161" s="15">
        <f t="shared" si="20"/>
        <v>776.39418999999998</v>
      </c>
      <c r="V161" s="15">
        <f t="shared" si="21"/>
        <v>27306.27419</v>
      </c>
      <c r="W161" s="15">
        <f t="shared" si="22"/>
        <v>5269.7058099999995</v>
      </c>
      <c r="X161" s="7">
        <f t="shared" si="23"/>
        <v>29861.314999999999</v>
      </c>
      <c r="Y161" s="7">
        <f t="shared" si="24"/>
        <v>25030.751340833333</v>
      </c>
      <c r="Z161" s="7">
        <f t="shared" si="25"/>
        <v>4830.5636591666662</v>
      </c>
      <c r="AA161" s="7">
        <f t="shared" si="26"/>
        <v>0</v>
      </c>
      <c r="AB161" s="15"/>
      <c r="AC161" s="7"/>
      <c r="AD161" s="7"/>
      <c r="AE161" s="7"/>
      <c r="AF161" s="15"/>
      <c r="AG161" s="7"/>
    </row>
    <row r="162" spans="1:33" ht="13.8" x14ac:dyDescent="0.3">
      <c r="A162" s="11">
        <v>54896</v>
      </c>
      <c r="B162" s="11" t="s">
        <v>24</v>
      </c>
      <c r="C162" s="11" t="s">
        <v>41</v>
      </c>
      <c r="D162" s="11" t="s">
        <v>64</v>
      </c>
      <c r="E162" s="11" t="s">
        <v>91</v>
      </c>
      <c r="F162" s="18">
        <v>32325</v>
      </c>
      <c r="G162" s="19">
        <v>32325</v>
      </c>
      <c r="H162" s="11" t="s">
        <v>20</v>
      </c>
      <c r="I162" s="11" t="s">
        <v>65</v>
      </c>
      <c r="J162" s="11" t="s">
        <v>371</v>
      </c>
      <c r="K162" s="11" t="s">
        <v>23</v>
      </c>
      <c r="L162" s="53" t="s">
        <v>638</v>
      </c>
      <c r="M162" s="11">
        <v>1</v>
      </c>
      <c r="N162" s="54">
        <v>15201.74</v>
      </c>
      <c r="O162" s="54">
        <v>9124.34</v>
      </c>
      <c r="P162" s="54">
        <v>6077.4</v>
      </c>
      <c r="Q162" s="1">
        <v>42522</v>
      </c>
      <c r="R162" s="14">
        <f>VLOOKUP($D162,'GT NBV Sep 2015'!$G:$O,9,0)</f>
        <v>2.1999999999999999E-2</v>
      </c>
      <c r="S162" s="15">
        <f t="shared" si="18"/>
        <v>27.869856666666667</v>
      </c>
      <c r="T162" s="15">
        <f t="shared" si="19"/>
        <v>9</v>
      </c>
      <c r="U162" s="15">
        <f t="shared" si="20"/>
        <v>250.82871</v>
      </c>
      <c r="V162" s="15">
        <f t="shared" si="21"/>
        <v>9375.1687099999999</v>
      </c>
      <c r="W162" s="15">
        <f t="shared" si="22"/>
        <v>5826.5712899999999</v>
      </c>
      <c r="X162" s="7">
        <f t="shared" si="23"/>
        <v>13934.928333333333</v>
      </c>
      <c r="Y162" s="7">
        <f t="shared" si="24"/>
        <v>8593.9046508333322</v>
      </c>
      <c r="Z162" s="7">
        <f t="shared" si="25"/>
        <v>5341.0236824999993</v>
      </c>
      <c r="AA162" s="7">
        <f t="shared" si="26"/>
        <v>0</v>
      </c>
      <c r="AB162" s="15"/>
      <c r="AC162" s="7"/>
      <c r="AD162" s="7"/>
      <c r="AE162" s="7"/>
      <c r="AF162" s="15"/>
      <c r="AG162" s="7"/>
    </row>
    <row r="163" spans="1:33" ht="13.8" x14ac:dyDescent="0.3">
      <c r="A163" s="11">
        <v>53510</v>
      </c>
      <c r="B163" s="11" t="s">
        <v>24</v>
      </c>
      <c r="C163" s="11" t="s">
        <v>41</v>
      </c>
      <c r="D163" s="11" t="s">
        <v>53</v>
      </c>
      <c r="E163" s="11" t="s">
        <v>54</v>
      </c>
      <c r="F163" s="18">
        <v>26481</v>
      </c>
      <c r="G163" s="19">
        <v>26481</v>
      </c>
      <c r="H163" s="11" t="s">
        <v>20</v>
      </c>
      <c r="I163" s="11" t="s">
        <v>55</v>
      </c>
      <c r="J163" s="11" t="s">
        <v>313</v>
      </c>
      <c r="K163" s="11" t="s">
        <v>23</v>
      </c>
      <c r="L163" s="53" t="s">
        <v>638</v>
      </c>
      <c r="M163" s="11">
        <v>12</v>
      </c>
      <c r="N163" s="54">
        <v>91894.46</v>
      </c>
      <c r="O163" s="54">
        <v>85950.53</v>
      </c>
      <c r="P163" s="54">
        <v>5943.93</v>
      </c>
      <c r="Q163" s="1">
        <v>42644</v>
      </c>
      <c r="R163" s="14">
        <f>VLOOKUP($D163,'GT NBV Sep 2015'!$G:$O,9,0)</f>
        <v>2.1000000000000001E-2</v>
      </c>
      <c r="S163" s="15">
        <f t="shared" si="18"/>
        <v>160.81530500000002</v>
      </c>
      <c r="T163" s="15">
        <f t="shared" si="19"/>
        <v>13</v>
      </c>
      <c r="U163" s="15">
        <f t="shared" si="20"/>
        <v>2090.5989650000001</v>
      </c>
      <c r="V163" s="15">
        <f t="shared" si="21"/>
        <v>88041.128964999996</v>
      </c>
      <c r="W163" s="15">
        <f t="shared" si="22"/>
        <v>3853.3310350000102</v>
      </c>
      <c r="X163" s="7">
        <f t="shared" si="23"/>
        <v>84236.588333333333</v>
      </c>
      <c r="Y163" s="7">
        <f t="shared" si="24"/>
        <v>80704.368217916664</v>
      </c>
      <c r="Z163" s="7">
        <f t="shared" si="25"/>
        <v>3532.220115416676</v>
      </c>
      <c r="AA163" s="7">
        <f t="shared" si="26"/>
        <v>-7.2759576141834259E-12</v>
      </c>
      <c r="AB163" s="15"/>
      <c r="AC163" s="7"/>
      <c r="AD163" s="7"/>
      <c r="AE163" s="7"/>
      <c r="AF163" s="15"/>
      <c r="AG163" s="7"/>
    </row>
    <row r="164" spans="1:33" ht="13.8" x14ac:dyDescent="0.3">
      <c r="A164" s="11">
        <v>72109779</v>
      </c>
      <c r="B164" s="11" t="s">
        <v>24</v>
      </c>
      <c r="C164" s="11" t="s">
        <v>41</v>
      </c>
      <c r="D164" s="11" t="s">
        <v>60</v>
      </c>
      <c r="E164" s="11" t="s">
        <v>424</v>
      </c>
      <c r="F164" s="18">
        <v>39022</v>
      </c>
      <c r="G164" s="19">
        <v>38718</v>
      </c>
      <c r="H164" s="11" t="s">
        <v>20</v>
      </c>
      <c r="I164" s="11" t="s">
        <v>59</v>
      </c>
      <c r="J164" s="11" t="s">
        <v>334</v>
      </c>
      <c r="K164" s="11" t="s">
        <v>23</v>
      </c>
      <c r="L164" s="53" t="s">
        <v>638</v>
      </c>
      <c r="M164" s="11">
        <v>1</v>
      </c>
      <c r="N164" s="54">
        <v>8490.83</v>
      </c>
      <c r="O164" s="54">
        <v>2428.83</v>
      </c>
      <c r="P164" s="54">
        <v>6062</v>
      </c>
      <c r="Q164" s="1">
        <v>42522</v>
      </c>
      <c r="R164" s="14">
        <f>VLOOKUP($D164,'GT NBV Sep 2015'!$G:$O,9,0)</f>
        <v>2.1000000000000001E-2</v>
      </c>
      <c r="S164" s="15">
        <f t="shared" si="18"/>
        <v>14.858952500000001</v>
      </c>
      <c r="T164" s="15">
        <f t="shared" si="19"/>
        <v>9</v>
      </c>
      <c r="U164" s="15">
        <f t="shared" si="20"/>
        <v>133.73057249999999</v>
      </c>
      <c r="V164" s="15">
        <f t="shared" si="21"/>
        <v>2562.5605725</v>
      </c>
      <c r="W164" s="15">
        <f t="shared" si="22"/>
        <v>5928.2694274999994</v>
      </c>
      <c r="X164" s="7">
        <f t="shared" si="23"/>
        <v>7783.2608333333328</v>
      </c>
      <c r="Y164" s="7">
        <f t="shared" si="24"/>
        <v>2349.0138581249998</v>
      </c>
      <c r="Z164" s="7">
        <f t="shared" si="25"/>
        <v>5434.2469752083325</v>
      </c>
      <c r="AA164" s="7">
        <f t="shared" si="26"/>
        <v>0</v>
      </c>
      <c r="AB164" s="15"/>
      <c r="AC164" s="7"/>
      <c r="AD164" s="7"/>
      <c r="AE164" s="7"/>
      <c r="AF164" s="15"/>
      <c r="AG164" s="7"/>
    </row>
    <row r="165" spans="1:33" ht="13.8" x14ac:dyDescent="0.3">
      <c r="A165" s="11">
        <v>653206631</v>
      </c>
      <c r="B165" s="11" t="s">
        <v>24</v>
      </c>
      <c r="C165" s="11" t="s">
        <v>41</v>
      </c>
      <c r="D165" s="11" t="s">
        <v>42</v>
      </c>
      <c r="E165" s="11" t="s">
        <v>477</v>
      </c>
      <c r="F165" s="18">
        <v>41579</v>
      </c>
      <c r="G165" s="19">
        <v>41579</v>
      </c>
      <c r="H165" s="11" t="s">
        <v>68</v>
      </c>
      <c r="I165" s="11" t="s">
        <v>39</v>
      </c>
      <c r="J165" s="11" t="s">
        <v>70</v>
      </c>
      <c r="K165" s="11" t="s">
        <v>23</v>
      </c>
      <c r="L165" s="53" t="s">
        <v>638</v>
      </c>
      <c r="M165" s="11">
        <v>1</v>
      </c>
      <c r="N165" s="54">
        <v>6617.64</v>
      </c>
      <c r="O165" s="54">
        <v>598.82000000000005</v>
      </c>
      <c r="P165" s="54">
        <v>6018.82</v>
      </c>
      <c r="Q165" s="1">
        <v>42644</v>
      </c>
      <c r="R165" s="14">
        <f>VLOOKUP($D165,'GT NBV Sep 2015'!$G:$O,9,0)</f>
        <v>2.1999999999999999E-2</v>
      </c>
      <c r="S165" s="15">
        <f t="shared" si="18"/>
        <v>12.132340000000001</v>
      </c>
      <c r="T165" s="15">
        <f t="shared" si="19"/>
        <v>13</v>
      </c>
      <c r="U165" s="15">
        <f t="shared" si="20"/>
        <v>157.72042000000002</v>
      </c>
      <c r="V165" s="15">
        <f t="shared" si="21"/>
        <v>756.54042000000004</v>
      </c>
      <c r="W165" s="15">
        <f t="shared" si="22"/>
        <v>5861.0995800000001</v>
      </c>
      <c r="X165" s="7">
        <f t="shared" si="23"/>
        <v>6066.17</v>
      </c>
      <c r="Y165" s="7">
        <f t="shared" si="24"/>
        <v>693.49538500000006</v>
      </c>
      <c r="Z165" s="7">
        <f t="shared" si="25"/>
        <v>5372.6746149999999</v>
      </c>
      <c r="AA165" s="7">
        <f t="shared" si="26"/>
        <v>0</v>
      </c>
      <c r="AB165" s="15"/>
      <c r="AC165" s="7"/>
      <c r="AD165" s="7"/>
      <c r="AE165" s="7"/>
      <c r="AF165" s="15"/>
      <c r="AG165" s="7"/>
    </row>
    <row r="166" spans="1:33" ht="13.8" x14ac:dyDescent="0.3">
      <c r="A166" s="11">
        <v>90542882</v>
      </c>
      <c r="B166" s="11" t="s">
        <v>24</v>
      </c>
      <c r="C166" s="11" t="s">
        <v>41</v>
      </c>
      <c r="D166" s="11" t="s">
        <v>53</v>
      </c>
      <c r="E166" s="11" t="s">
        <v>394</v>
      </c>
      <c r="F166" s="18">
        <v>39539</v>
      </c>
      <c r="G166" s="19">
        <v>39539</v>
      </c>
      <c r="H166" s="11" t="s">
        <v>20</v>
      </c>
      <c r="I166" s="11" t="s">
        <v>55</v>
      </c>
      <c r="J166" s="11" t="s">
        <v>316</v>
      </c>
      <c r="K166" s="11" t="s">
        <v>23</v>
      </c>
      <c r="L166" s="53" t="s">
        <v>638</v>
      </c>
      <c r="M166" s="11">
        <v>1</v>
      </c>
      <c r="N166" s="54">
        <v>6843.13</v>
      </c>
      <c r="O166" s="54">
        <v>1072.92</v>
      </c>
      <c r="P166" s="54">
        <v>5770.21</v>
      </c>
      <c r="Q166" s="1">
        <v>42522</v>
      </c>
      <c r="R166" s="14">
        <f>VLOOKUP($D166,'GT NBV Sep 2015'!$G:$O,9,0)</f>
        <v>2.1000000000000001E-2</v>
      </c>
      <c r="S166" s="15">
        <f t="shared" si="18"/>
        <v>11.9754775</v>
      </c>
      <c r="T166" s="15">
        <f t="shared" si="19"/>
        <v>9</v>
      </c>
      <c r="U166" s="15">
        <f t="shared" si="20"/>
        <v>107.7792975</v>
      </c>
      <c r="V166" s="15">
        <f t="shared" si="21"/>
        <v>1180.6992975000001</v>
      </c>
      <c r="W166" s="15">
        <f t="shared" si="22"/>
        <v>5662.4307024999998</v>
      </c>
      <c r="X166" s="7">
        <f t="shared" si="23"/>
        <v>6272.8691666666664</v>
      </c>
      <c r="Y166" s="7">
        <f t="shared" si="24"/>
        <v>1082.3076893750001</v>
      </c>
      <c r="Z166" s="7">
        <f t="shared" si="25"/>
        <v>5190.5614772916661</v>
      </c>
      <c r="AA166" s="7">
        <f t="shared" si="26"/>
        <v>0</v>
      </c>
      <c r="AB166" s="15"/>
      <c r="AC166" s="7"/>
      <c r="AD166" s="7"/>
      <c r="AE166" s="7"/>
      <c r="AF166" s="15"/>
      <c r="AG166" s="7"/>
    </row>
    <row r="167" spans="1:33" ht="13.8" x14ac:dyDescent="0.3">
      <c r="A167" s="11">
        <v>637551845</v>
      </c>
      <c r="B167" s="11" t="s">
        <v>24</v>
      </c>
      <c r="C167" s="11" t="s">
        <v>41</v>
      </c>
      <c r="D167" s="11" t="s">
        <v>47</v>
      </c>
      <c r="E167" s="11" t="s">
        <v>395</v>
      </c>
      <c r="F167" s="18">
        <v>41030</v>
      </c>
      <c r="G167" s="19">
        <v>41030</v>
      </c>
      <c r="H167" s="11" t="s">
        <v>20</v>
      </c>
      <c r="I167" s="11" t="s">
        <v>48</v>
      </c>
      <c r="J167" s="11" t="s">
        <v>407</v>
      </c>
      <c r="K167" s="11" t="s">
        <v>23</v>
      </c>
      <c r="L167" s="53" t="s">
        <v>638</v>
      </c>
      <c r="M167" s="11">
        <v>0</v>
      </c>
      <c r="N167" s="54">
        <v>6879.64</v>
      </c>
      <c r="O167" s="54">
        <v>1449.33</v>
      </c>
      <c r="P167" s="54">
        <v>5430.31</v>
      </c>
      <c r="Q167" s="1">
        <v>42644</v>
      </c>
      <c r="R167" s="14">
        <f>VLOOKUP($D167,'GT NBV Sep 2015'!$G:$O,9,0)</f>
        <v>2.9000000000000001E-2</v>
      </c>
      <c r="S167" s="15">
        <f t="shared" si="18"/>
        <v>16.62579666666667</v>
      </c>
      <c r="T167" s="15">
        <f t="shared" si="19"/>
        <v>13</v>
      </c>
      <c r="U167" s="15">
        <f t="shared" si="20"/>
        <v>216.13535666666669</v>
      </c>
      <c r="V167" s="15">
        <f t="shared" si="21"/>
        <v>1665.4653566666666</v>
      </c>
      <c r="W167" s="15">
        <f t="shared" si="22"/>
        <v>5214.1746433333337</v>
      </c>
      <c r="X167" s="7">
        <f t="shared" si="23"/>
        <v>6306.336666666667</v>
      </c>
      <c r="Y167" s="7">
        <f t="shared" si="24"/>
        <v>1526.6765769444444</v>
      </c>
      <c r="Z167" s="7">
        <f t="shared" si="25"/>
        <v>4779.6600897222224</v>
      </c>
      <c r="AA167" s="7">
        <f t="shared" si="26"/>
        <v>0</v>
      </c>
      <c r="AB167" s="15"/>
      <c r="AC167" s="7"/>
      <c r="AD167" s="7"/>
      <c r="AE167" s="7"/>
      <c r="AF167" s="15"/>
      <c r="AG167" s="7"/>
    </row>
    <row r="168" spans="1:33" ht="13.8" x14ac:dyDescent="0.3">
      <c r="A168" s="11">
        <v>671656157</v>
      </c>
      <c r="B168" s="11" t="s">
        <v>24</v>
      </c>
      <c r="C168" s="11" t="s">
        <v>41</v>
      </c>
      <c r="D168" s="11" t="s">
        <v>47</v>
      </c>
      <c r="E168" s="11" t="s">
        <v>466</v>
      </c>
      <c r="F168" s="18">
        <v>41913</v>
      </c>
      <c r="G168" s="19">
        <v>41913</v>
      </c>
      <c r="H168" s="11" t="s">
        <v>68</v>
      </c>
      <c r="I168" s="11" t="s">
        <v>48</v>
      </c>
      <c r="J168" s="11" t="s">
        <v>70</v>
      </c>
      <c r="K168" s="11" t="s">
        <v>23</v>
      </c>
      <c r="L168" s="53" t="s">
        <v>638</v>
      </c>
      <c r="M168" s="11">
        <v>1</v>
      </c>
      <c r="N168" s="54">
        <v>5839.74</v>
      </c>
      <c r="O168" s="54">
        <v>473.17</v>
      </c>
      <c r="P168" s="54">
        <v>5366.57</v>
      </c>
      <c r="Q168" s="1">
        <v>42522</v>
      </c>
      <c r="R168" s="14">
        <f>VLOOKUP($D168,'GT NBV Sep 2015'!$G:$O,9,0)</f>
        <v>2.9000000000000001E-2</v>
      </c>
      <c r="S168" s="15">
        <f t="shared" si="18"/>
        <v>14.112705</v>
      </c>
      <c r="T168" s="15">
        <f t="shared" si="19"/>
        <v>9</v>
      </c>
      <c r="U168" s="15">
        <f t="shared" si="20"/>
        <v>127.01434500000001</v>
      </c>
      <c r="V168" s="15">
        <f t="shared" si="21"/>
        <v>600.18434500000001</v>
      </c>
      <c r="W168" s="15">
        <f t="shared" si="22"/>
        <v>5239.5556550000001</v>
      </c>
      <c r="X168" s="7">
        <f t="shared" si="23"/>
        <v>5353.0949999999993</v>
      </c>
      <c r="Y168" s="7">
        <f t="shared" si="24"/>
        <v>550.16898291666666</v>
      </c>
      <c r="Z168" s="7">
        <f t="shared" si="25"/>
        <v>4802.9260170833331</v>
      </c>
      <c r="AA168" s="7">
        <f t="shared" si="26"/>
        <v>0</v>
      </c>
      <c r="AB168" s="15"/>
      <c r="AC168" s="7"/>
      <c r="AD168" s="7"/>
      <c r="AE168" s="7"/>
      <c r="AF168" s="15"/>
      <c r="AG168" s="7"/>
    </row>
    <row r="169" spans="1:33" ht="13.8" x14ac:dyDescent="0.3">
      <c r="A169" s="11">
        <v>679000602</v>
      </c>
      <c r="B169" s="11" t="s">
        <v>24</v>
      </c>
      <c r="C169" s="11" t="s">
        <v>41</v>
      </c>
      <c r="D169" s="11" t="s">
        <v>47</v>
      </c>
      <c r="E169" s="11" t="s">
        <v>491</v>
      </c>
      <c r="F169" s="18">
        <v>42036</v>
      </c>
      <c r="G169" s="19">
        <v>42036</v>
      </c>
      <c r="H169" s="11" t="s">
        <v>68</v>
      </c>
      <c r="I169" s="11" t="s">
        <v>48</v>
      </c>
      <c r="J169" s="11" t="s">
        <v>70</v>
      </c>
      <c r="K169" s="11" t="s">
        <v>23</v>
      </c>
      <c r="L169" s="53" t="s">
        <v>638</v>
      </c>
      <c r="M169" s="11">
        <v>1</v>
      </c>
      <c r="N169" s="54">
        <v>5326.13</v>
      </c>
      <c r="O169" s="54">
        <v>129.47</v>
      </c>
      <c r="P169" s="54">
        <v>5196.66</v>
      </c>
      <c r="Q169" s="1">
        <v>42644</v>
      </c>
      <c r="R169" s="14">
        <f>VLOOKUP($D169,'GT NBV Sep 2015'!$G:$O,9,0)</f>
        <v>2.9000000000000001E-2</v>
      </c>
      <c r="S169" s="15">
        <f t="shared" si="18"/>
        <v>12.871480833333335</v>
      </c>
      <c r="T169" s="15">
        <f t="shared" si="19"/>
        <v>13</v>
      </c>
      <c r="U169" s="15">
        <f t="shared" si="20"/>
        <v>167.32925083333336</v>
      </c>
      <c r="V169" s="15">
        <f t="shared" si="21"/>
        <v>296.79925083333336</v>
      </c>
      <c r="W169" s="15">
        <f t="shared" si="22"/>
        <v>5029.3307491666665</v>
      </c>
      <c r="X169" s="7">
        <f t="shared" si="23"/>
        <v>4882.2858333333334</v>
      </c>
      <c r="Y169" s="7">
        <f t="shared" si="24"/>
        <v>272.06597993055556</v>
      </c>
      <c r="Z169" s="7">
        <f t="shared" si="25"/>
        <v>4610.2198534027775</v>
      </c>
      <c r="AA169" s="7">
        <f t="shared" si="26"/>
        <v>0</v>
      </c>
      <c r="AB169" s="15"/>
      <c r="AC169" s="7"/>
      <c r="AD169" s="7"/>
      <c r="AE169" s="7"/>
      <c r="AF169" s="15"/>
      <c r="AG169" s="7"/>
    </row>
    <row r="170" spans="1:33" ht="13.8" x14ac:dyDescent="0.3">
      <c r="A170" s="11">
        <v>50022</v>
      </c>
      <c r="B170" s="11" t="s">
        <v>24</v>
      </c>
      <c r="C170" s="11" t="s">
        <v>41</v>
      </c>
      <c r="D170" s="11" t="s">
        <v>42</v>
      </c>
      <c r="E170" s="11" t="s">
        <v>138</v>
      </c>
      <c r="F170" s="18">
        <v>34151</v>
      </c>
      <c r="G170" s="19">
        <v>34151</v>
      </c>
      <c r="H170" s="11" t="s">
        <v>20</v>
      </c>
      <c r="I170" s="11" t="s">
        <v>39</v>
      </c>
      <c r="J170" s="11" t="s">
        <v>186</v>
      </c>
      <c r="K170" s="11" t="s">
        <v>23</v>
      </c>
      <c r="L170" s="53" t="s">
        <v>638</v>
      </c>
      <c r="M170" s="11">
        <v>3</v>
      </c>
      <c r="N170" s="54">
        <v>48149.48</v>
      </c>
      <c r="O170" s="54">
        <v>43085.81</v>
      </c>
      <c r="P170" s="54">
        <v>5063.67</v>
      </c>
      <c r="Q170" s="1">
        <v>42522</v>
      </c>
      <c r="R170" s="14">
        <f>VLOOKUP($D170,'GT NBV Sep 2015'!$G:$O,9,0)</f>
        <v>2.1999999999999999E-2</v>
      </c>
      <c r="S170" s="15">
        <f t="shared" si="18"/>
        <v>88.274046666666678</v>
      </c>
      <c r="T170" s="15">
        <f t="shared" si="19"/>
        <v>9</v>
      </c>
      <c r="U170" s="15">
        <f t="shared" si="20"/>
        <v>794.46642000000008</v>
      </c>
      <c r="V170" s="15">
        <f t="shared" si="21"/>
        <v>43880.276419999995</v>
      </c>
      <c r="W170" s="15">
        <f t="shared" si="22"/>
        <v>4269.2035800000085</v>
      </c>
      <c r="X170" s="7">
        <f t="shared" si="23"/>
        <v>44137.023333333338</v>
      </c>
      <c r="Y170" s="7">
        <f t="shared" si="24"/>
        <v>40223.586718333325</v>
      </c>
      <c r="Z170" s="7">
        <f t="shared" si="25"/>
        <v>3913.4366150000078</v>
      </c>
      <c r="AA170" s="7">
        <f t="shared" si="26"/>
        <v>5.4569682106375694E-12</v>
      </c>
      <c r="AB170" s="15"/>
      <c r="AC170" s="7"/>
      <c r="AD170" s="7"/>
      <c r="AE170" s="7"/>
      <c r="AF170" s="15"/>
      <c r="AG170" s="7"/>
    </row>
    <row r="171" spans="1:33" ht="13.8" x14ac:dyDescent="0.3">
      <c r="A171" s="11">
        <v>90543006</v>
      </c>
      <c r="B171" s="11" t="s">
        <v>24</v>
      </c>
      <c r="C171" s="11" t="s">
        <v>41</v>
      </c>
      <c r="D171" s="11" t="s">
        <v>53</v>
      </c>
      <c r="E171" s="11" t="s">
        <v>90</v>
      </c>
      <c r="F171" s="18">
        <v>26115</v>
      </c>
      <c r="G171" s="19">
        <v>26115</v>
      </c>
      <c r="H171" s="11" t="s">
        <v>20</v>
      </c>
      <c r="I171" s="11" t="s">
        <v>55</v>
      </c>
      <c r="J171" s="11" t="s">
        <v>316</v>
      </c>
      <c r="K171" s="11" t="s">
        <v>23</v>
      </c>
      <c r="L171" s="53" t="s">
        <v>638</v>
      </c>
      <c r="M171" s="11">
        <v>1</v>
      </c>
      <c r="N171" s="54">
        <v>115434.53</v>
      </c>
      <c r="O171" s="54">
        <v>110464.35</v>
      </c>
      <c r="P171" s="54">
        <v>4970.18</v>
      </c>
      <c r="Q171" s="1">
        <v>42644</v>
      </c>
      <c r="R171" s="14">
        <f>VLOOKUP($D171,'GT NBV Sep 2015'!$G:$O,9,0)</f>
        <v>2.1000000000000001E-2</v>
      </c>
      <c r="S171" s="15">
        <f t="shared" si="18"/>
        <v>202.01042749999999</v>
      </c>
      <c r="T171" s="15">
        <f t="shared" si="19"/>
        <v>13</v>
      </c>
      <c r="U171" s="15">
        <f t="shared" si="20"/>
        <v>2626.1355574999998</v>
      </c>
      <c r="V171" s="15">
        <f t="shared" si="21"/>
        <v>113090.48555750001</v>
      </c>
      <c r="W171" s="15">
        <f t="shared" si="22"/>
        <v>2344.0444424999878</v>
      </c>
      <c r="X171" s="7">
        <f t="shared" si="23"/>
        <v>105814.98583333332</v>
      </c>
      <c r="Y171" s="7">
        <f t="shared" si="24"/>
        <v>103666.27842770834</v>
      </c>
      <c r="Z171" s="7">
        <f t="shared" si="25"/>
        <v>2148.7074056249885</v>
      </c>
      <c r="AA171" s="7">
        <f t="shared" si="26"/>
        <v>-4.5474735088646412E-12</v>
      </c>
      <c r="AB171" s="15"/>
      <c r="AC171" s="7"/>
      <c r="AD171" s="7"/>
      <c r="AE171" s="7"/>
      <c r="AF171" s="15"/>
      <c r="AG171" s="7"/>
    </row>
    <row r="172" spans="1:33" ht="13.8" x14ac:dyDescent="0.3">
      <c r="A172" s="11">
        <v>679000590</v>
      </c>
      <c r="B172" s="11" t="s">
        <v>24</v>
      </c>
      <c r="C172" s="11" t="s">
        <v>41</v>
      </c>
      <c r="D172" s="11" t="s">
        <v>47</v>
      </c>
      <c r="E172" s="11" t="s">
        <v>491</v>
      </c>
      <c r="F172" s="18">
        <v>42005</v>
      </c>
      <c r="G172" s="19">
        <v>42036</v>
      </c>
      <c r="H172" s="11" t="s">
        <v>68</v>
      </c>
      <c r="I172" s="11" t="s">
        <v>48</v>
      </c>
      <c r="J172" s="11" t="s">
        <v>70</v>
      </c>
      <c r="K172" s="11" t="s">
        <v>23</v>
      </c>
      <c r="L172" s="53" t="s">
        <v>638</v>
      </c>
      <c r="M172" s="11">
        <v>3</v>
      </c>
      <c r="N172" s="54">
        <v>5036.37</v>
      </c>
      <c r="O172" s="54">
        <v>122.42</v>
      </c>
      <c r="P172" s="54">
        <v>4913.95</v>
      </c>
      <c r="Q172" s="1">
        <v>42522</v>
      </c>
      <c r="R172" s="14">
        <f>VLOOKUP($D172,'GT NBV Sep 2015'!$G:$O,9,0)</f>
        <v>2.9000000000000001E-2</v>
      </c>
      <c r="S172" s="15">
        <f t="shared" si="18"/>
        <v>12.171227500000001</v>
      </c>
      <c r="T172" s="15">
        <f t="shared" si="19"/>
        <v>9</v>
      </c>
      <c r="U172" s="15">
        <f t="shared" si="20"/>
        <v>109.5410475</v>
      </c>
      <c r="V172" s="15">
        <f t="shared" si="21"/>
        <v>231.96104750000001</v>
      </c>
      <c r="W172" s="15">
        <f t="shared" si="22"/>
        <v>4804.4089524999999</v>
      </c>
      <c r="X172" s="7">
        <f t="shared" si="23"/>
        <v>4616.6724999999997</v>
      </c>
      <c r="Y172" s="7">
        <f t="shared" si="24"/>
        <v>212.63096020833333</v>
      </c>
      <c r="Z172" s="7">
        <f t="shared" si="25"/>
        <v>4404.0415397916668</v>
      </c>
      <c r="AA172" s="7">
        <f t="shared" si="26"/>
        <v>0</v>
      </c>
      <c r="AB172" s="15"/>
      <c r="AC172" s="7"/>
      <c r="AD172" s="7"/>
      <c r="AE172" s="7"/>
      <c r="AF172" s="15"/>
      <c r="AG172" s="7"/>
    </row>
    <row r="173" spans="1:33" ht="13.8" x14ac:dyDescent="0.3">
      <c r="A173" s="11">
        <v>626671167</v>
      </c>
      <c r="B173" s="11" t="s">
        <v>24</v>
      </c>
      <c r="C173" s="11" t="s">
        <v>41</v>
      </c>
      <c r="D173" s="11" t="s">
        <v>47</v>
      </c>
      <c r="E173" s="11" t="s">
        <v>471</v>
      </c>
      <c r="F173" s="18">
        <v>40603</v>
      </c>
      <c r="G173" s="19">
        <v>40603</v>
      </c>
      <c r="H173" s="11" t="s">
        <v>20</v>
      </c>
      <c r="I173" s="11" t="s">
        <v>48</v>
      </c>
      <c r="J173" s="11" t="s">
        <v>407</v>
      </c>
      <c r="K173" s="11" t="s">
        <v>23</v>
      </c>
      <c r="L173" s="53" t="s">
        <v>638</v>
      </c>
      <c r="M173" s="11">
        <v>1</v>
      </c>
      <c r="N173" s="54">
        <v>6566.56</v>
      </c>
      <c r="O173" s="54">
        <v>1809.02</v>
      </c>
      <c r="P173" s="54">
        <v>4757.54</v>
      </c>
      <c r="Q173" s="1">
        <v>42644</v>
      </c>
      <c r="R173" s="14">
        <f>VLOOKUP($D173,'GT NBV Sep 2015'!$G:$O,9,0)</f>
        <v>2.9000000000000001E-2</v>
      </c>
      <c r="S173" s="15">
        <f t="shared" si="18"/>
        <v>15.869186666666668</v>
      </c>
      <c r="T173" s="15">
        <f t="shared" si="19"/>
        <v>13</v>
      </c>
      <c r="U173" s="15">
        <f t="shared" si="20"/>
        <v>206.29942666666668</v>
      </c>
      <c r="V173" s="15">
        <f t="shared" si="21"/>
        <v>2015.3194266666667</v>
      </c>
      <c r="W173" s="15">
        <f t="shared" si="22"/>
        <v>4551.2405733333335</v>
      </c>
      <c r="X173" s="7">
        <f t="shared" si="23"/>
        <v>6019.3466666666664</v>
      </c>
      <c r="Y173" s="7">
        <f t="shared" si="24"/>
        <v>1847.3761411111111</v>
      </c>
      <c r="Z173" s="7">
        <f t="shared" si="25"/>
        <v>4171.9705255555555</v>
      </c>
      <c r="AA173" s="7">
        <f t="shared" si="26"/>
        <v>0</v>
      </c>
      <c r="AB173" s="15"/>
      <c r="AC173" s="7"/>
      <c r="AD173" s="7"/>
      <c r="AE173" s="7"/>
      <c r="AF173" s="15"/>
      <c r="AG173" s="7"/>
    </row>
    <row r="174" spans="1:33" ht="13.8" x14ac:dyDescent="0.3">
      <c r="A174" s="11">
        <v>53649</v>
      </c>
      <c r="B174" s="11" t="s">
        <v>24</v>
      </c>
      <c r="C174" s="11" t="s">
        <v>41</v>
      </c>
      <c r="D174" s="11" t="s">
        <v>53</v>
      </c>
      <c r="E174" s="11" t="s">
        <v>61</v>
      </c>
      <c r="F174" s="18">
        <v>25750</v>
      </c>
      <c r="G174" s="19">
        <v>25750</v>
      </c>
      <c r="H174" s="11" t="s">
        <v>20</v>
      </c>
      <c r="I174" s="11" t="s">
        <v>55</v>
      </c>
      <c r="J174" s="11" t="s">
        <v>321</v>
      </c>
      <c r="K174" s="11" t="s">
        <v>23</v>
      </c>
      <c r="L174" s="53" t="s">
        <v>638</v>
      </c>
      <c r="M174" s="11">
        <v>12</v>
      </c>
      <c r="N174" s="54">
        <v>199853.97</v>
      </c>
      <c r="O174" s="54">
        <v>195571.01</v>
      </c>
      <c r="P174" s="54">
        <v>4282.96</v>
      </c>
      <c r="Q174" s="1">
        <v>42522</v>
      </c>
      <c r="R174" s="14">
        <f>VLOOKUP($D174,'GT NBV Sep 2015'!$G:$O,9,0)</f>
        <v>2.1000000000000001E-2</v>
      </c>
      <c r="S174" s="15">
        <f t="shared" si="18"/>
        <v>349.74444750000004</v>
      </c>
      <c r="T174" s="15">
        <f t="shared" si="19"/>
        <v>9</v>
      </c>
      <c r="U174" s="15">
        <f t="shared" si="20"/>
        <v>3147.7000275000005</v>
      </c>
      <c r="V174" s="15">
        <f t="shared" si="21"/>
        <v>198718.7100275</v>
      </c>
      <c r="W174" s="15">
        <f t="shared" si="22"/>
        <v>1135.2599725000036</v>
      </c>
      <c r="X174" s="7">
        <f t="shared" si="23"/>
        <v>183199.4725</v>
      </c>
      <c r="Y174" s="7">
        <f t="shared" si="24"/>
        <v>182158.81752520832</v>
      </c>
      <c r="Z174" s="7">
        <f t="shared" si="25"/>
        <v>1040.6549747916699</v>
      </c>
      <c r="AA174" s="7">
        <f t="shared" si="26"/>
        <v>1.7053025658242404E-11</v>
      </c>
      <c r="AB174" s="15"/>
      <c r="AC174" s="7"/>
      <c r="AD174" s="7"/>
      <c r="AE174" s="7"/>
      <c r="AF174" s="15"/>
      <c r="AG174" s="7"/>
    </row>
    <row r="175" spans="1:33" ht="13.8" x14ac:dyDescent="0.3">
      <c r="A175" s="11">
        <v>53674</v>
      </c>
      <c r="B175" s="11" t="s">
        <v>24</v>
      </c>
      <c r="C175" s="11" t="s">
        <v>41</v>
      </c>
      <c r="D175" s="11" t="s">
        <v>53</v>
      </c>
      <c r="E175" s="11" t="s">
        <v>61</v>
      </c>
      <c r="F175" s="18">
        <v>25750</v>
      </c>
      <c r="G175" s="19">
        <v>25750</v>
      </c>
      <c r="H175" s="11" t="s">
        <v>20</v>
      </c>
      <c r="I175" s="11" t="s">
        <v>55</v>
      </c>
      <c r="J175" s="11" t="s">
        <v>323</v>
      </c>
      <c r="K175" s="11" t="s">
        <v>23</v>
      </c>
      <c r="L175" s="53" t="s">
        <v>638</v>
      </c>
      <c r="M175" s="11">
        <v>0</v>
      </c>
      <c r="N175" s="54">
        <v>199853.97</v>
      </c>
      <c r="O175" s="54">
        <v>195571.01</v>
      </c>
      <c r="P175" s="54">
        <v>4282.96</v>
      </c>
      <c r="Q175" s="1">
        <v>42644</v>
      </c>
      <c r="R175" s="14">
        <f>VLOOKUP($D175,'GT NBV Sep 2015'!$G:$O,9,0)</f>
        <v>2.1000000000000001E-2</v>
      </c>
      <c r="S175" s="15">
        <f t="shared" si="18"/>
        <v>349.74444750000004</v>
      </c>
      <c r="T175" s="15">
        <f t="shared" si="19"/>
        <v>13</v>
      </c>
      <c r="U175" s="15">
        <f t="shared" si="20"/>
        <v>4546.6778175000009</v>
      </c>
      <c r="V175" s="15">
        <f t="shared" si="21"/>
        <v>200117.6878175</v>
      </c>
      <c r="W175" s="15">
        <f t="shared" si="22"/>
        <v>-263.71781750000082</v>
      </c>
      <c r="X175" s="7">
        <f t="shared" si="23"/>
        <v>183199.4725</v>
      </c>
      <c r="Y175" s="7">
        <f t="shared" si="24"/>
        <v>183441.21383270834</v>
      </c>
      <c r="Z175" s="7">
        <f t="shared" si="25"/>
        <v>-241.74133270833408</v>
      </c>
      <c r="AA175" s="7">
        <f t="shared" si="26"/>
        <v>0</v>
      </c>
      <c r="AB175" s="15"/>
      <c r="AC175" s="7"/>
      <c r="AD175" s="7"/>
      <c r="AE175" s="7"/>
      <c r="AF175" s="15"/>
      <c r="AG175" s="7"/>
    </row>
    <row r="176" spans="1:33" ht="13.8" x14ac:dyDescent="0.3">
      <c r="A176" s="11">
        <v>15687268</v>
      </c>
      <c r="B176" s="11" t="s">
        <v>24</v>
      </c>
      <c r="C176" s="11" t="s">
        <v>41</v>
      </c>
      <c r="D176" s="11" t="s">
        <v>60</v>
      </c>
      <c r="E176" s="11" t="s">
        <v>389</v>
      </c>
      <c r="F176" s="18">
        <v>37591</v>
      </c>
      <c r="G176" s="19">
        <v>37257</v>
      </c>
      <c r="H176" s="11" t="s">
        <v>20</v>
      </c>
      <c r="I176" s="11" t="s">
        <v>59</v>
      </c>
      <c r="J176" s="11" t="s">
        <v>334</v>
      </c>
      <c r="K176" s="11" t="s">
        <v>23</v>
      </c>
      <c r="L176" s="53" t="s">
        <v>638</v>
      </c>
      <c r="M176" s="11">
        <v>1</v>
      </c>
      <c r="N176" s="54">
        <v>7403.01</v>
      </c>
      <c r="O176" s="54">
        <v>3033.4</v>
      </c>
      <c r="P176" s="54">
        <v>4369.6099999999997</v>
      </c>
      <c r="Q176" s="1">
        <v>42522</v>
      </c>
      <c r="R176" s="14">
        <f>VLOOKUP($D176,'GT NBV Sep 2015'!$G:$O,9,0)</f>
        <v>2.1000000000000001E-2</v>
      </c>
      <c r="S176" s="15">
        <f t="shared" si="18"/>
        <v>12.955267500000001</v>
      </c>
      <c r="T176" s="15">
        <f t="shared" si="19"/>
        <v>9</v>
      </c>
      <c r="U176" s="15">
        <f t="shared" si="20"/>
        <v>116.59740750000002</v>
      </c>
      <c r="V176" s="15">
        <f t="shared" si="21"/>
        <v>3149.9974075</v>
      </c>
      <c r="W176" s="15">
        <f t="shared" si="22"/>
        <v>4253.0125925000002</v>
      </c>
      <c r="X176" s="7">
        <f t="shared" si="23"/>
        <v>6786.0924999999997</v>
      </c>
      <c r="Y176" s="7">
        <f t="shared" si="24"/>
        <v>2887.4976235416666</v>
      </c>
      <c r="Z176" s="7">
        <f t="shared" si="25"/>
        <v>3898.5948764583331</v>
      </c>
      <c r="AA176" s="7">
        <f t="shared" si="26"/>
        <v>0</v>
      </c>
      <c r="AB176" s="15"/>
      <c r="AC176" s="7"/>
      <c r="AD176" s="7"/>
      <c r="AE176" s="7"/>
      <c r="AF176" s="15"/>
      <c r="AG176" s="7"/>
    </row>
    <row r="177" spans="1:33" ht="13.8" x14ac:dyDescent="0.3">
      <c r="A177" s="11">
        <v>97411748</v>
      </c>
      <c r="B177" s="11" t="s">
        <v>24</v>
      </c>
      <c r="C177" s="11" t="s">
        <v>41</v>
      </c>
      <c r="D177" s="11" t="s">
        <v>53</v>
      </c>
      <c r="E177" s="11" t="s">
        <v>90</v>
      </c>
      <c r="F177" s="18">
        <v>26115</v>
      </c>
      <c r="G177" s="19">
        <v>26115</v>
      </c>
      <c r="H177" s="11" t="s">
        <v>20</v>
      </c>
      <c r="I177" s="11" t="s">
        <v>55</v>
      </c>
      <c r="J177" s="11" t="s">
        <v>314</v>
      </c>
      <c r="K177" s="11" t="s">
        <v>23</v>
      </c>
      <c r="L177" s="53" t="s">
        <v>638</v>
      </c>
      <c r="M177" s="11">
        <v>1</v>
      </c>
      <c r="N177" s="54">
        <v>86575.91</v>
      </c>
      <c r="O177" s="54">
        <v>82848.27</v>
      </c>
      <c r="P177" s="54">
        <v>3727.64</v>
      </c>
      <c r="Q177" s="1">
        <v>42644</v>
      </c>
      <c r="R177" s="14">
        <f>VLOOKUP($D177,'GT NBV Sep 2015'!$G:$O,9,0)</f>
        <v>2.1000000000000001E-2</v>
      </c>
      <c r="S177" s="15">
        <f t="shared" si="18"/>
        <v>151.50784250000001</v>
      </c>
      <c r="T177" s="15">
        <f t="shared" si="19"/>
        <v>13</v>
      </c>
      <c r="U177" s="15">
        <f t="shared" si="20"/>
        <v>1969.6019525000002</v>
      </c>
      <c r="V177" s="15">
        <f t="shared" si="21"/>
        <v>84817.871952500005</v>
      </c>
      <c r="W177" s="15">
        <f t="shared" si="22"/>
        <v>1758.0380474999984</v>
      </c>
      <c r="X177" s="7">
        <f t="shared" si="23"/>
        <v>79361.250833333339</v>
      </c>
      <c r="Y177" s="7">
        <f t="shared" si="24"/>
        <v>77749.715956458342</v>
      </c>
      <c r="Z177" s="7">
        <f t="shared" si="25"/>
        <v>1611.5348768749984</v>
      </c>
      <c r="AA177" s="7">
        <f t="shared" si="26"/>
        <v>0</v>
      </c>
      <c r="AB177" s="15"/>
      <c r="AC177" s="7"/>
      <c r="AD177" s="7"/>
      <c r="AE177" s="7"/>
      <c r="AF177" s="15"/>
      <c r="AG177" s="7"/>
    </row>
    <row r="178" spans="1:33" ht="13.8" x14ac:dyDescent="0.3">
      <c r="A178" s="11">
        <v>103207562</v>
      </c>
      <c r="B178" s="11" t="s">
        <v>24</v>
      </c>
      <c r="C178" s="11" t="s">
        <v>41</v>
      </c>
      <c r="D178" s="11" t="s">
        <v>47</v>
      </c>
      <c r="E178" s="11" t="s">
        <v>462</v>
      </c>
      <c r="F178" s="18">
        <v>40360</v>
      </c>
      <c r="G178" s="19">
        <v>40360</v>
      </c>
      <c r="H178" s="11" t="s">
        <v>20</v>
      </c>
      <c r="I178" s="11" t="s">
        <v>48</v>
      </c>
      <c r="J178" s="11" t="s">
        <v>407</v>
      </c>
      <c r="K178" s="11" t="s">
        <v>23</v>
      </c>
      <c r="L178" s="53" t="s">
        <v>638</v>
      </c>
      <c r="M178" s="11">
        <v>0</v>
      </c>
      <c r="N178" s="54">
        <v>5885.17</v>
      </c>
      <c r="O178" s="54">
        <v>2002.79</v>
      </c>
      <c r="P178" s="54">
        <v>3882.38</v>
      </c>
      <c r="Q178" s="1">
        <v>42522</v>
      </c>
      <c r="R178" s="14">
        <f>VLOOKUP($D178,'GT NBV Sep 2015'!$G:$O,9,0)</f>
        <v>2.9000000000000001E-2</v>
      </c>
      <c r="S178" s="15">
        <f t="shared" si="18"/>
        <v>14.222494166666667</v>
      </c>
      <c r="T178" s="15">
        <f t="shared" si="19"/>
        <v>9</v>
      </c>
      <c r="U178" s="15">
        <f t="shared" si="20"/>
        <v>128.00244750000002</v>
      </c>
      <c r="V178" s="15">
        <f t="shared" si="21"/>
        <v>2130.7924475</v>
      </c>
      <c r="W178" s="15">
        <f t="shared" si="22"/>
        <v>3754.3775525000001</v>
      </c>
      <c r="X178" s="7">
        <f t="shared" si="23"/>
        <v>5394.7391666666663</v>
      </c>
      <c r="Y178" s="7">
        <f t="shared" si="24"/>
        <v>1953.2264102083332</v>
      </c>
      <c r="Z178" s="7">
        <f t="shared" si="25"/>
        <v>3441.5127564583331</v>
      </c>
      <c r="AA178" s="7">
        <f t="shared" si="26"/>
        <v>0</v>
      </c>
      <c r="AB178" s="15"/>
      <c r="AC178" s="7"/>
      <c r="AD178" s="7"/>
      <c r="AE178" s="7"/>
      <c r="AF178" s="15"/>
      <c r="AG178" s="7"/>
    </row>
    <row r="179" spans="1:33" ht="13.8" x14ac:dyDescent="0.3">
      <c r="A179" s="11">
        <v>656620923</v>
      </c>
      <c r="B179" s="11" t="s">
        <v>24</v>
      </c>
      <c r="C179" s="11" t="s">
        <v>41</v>
      </c>
      <c r="D179" s="11" t="s">
        <v>60</v>
      </c>
      <c r="E179" s="11" t="s">
        <v>466</v>
      </c>
      <c r="F179" s="18">
        <v>41640</v>
      </c>
      <c r="G179" s="19">
        <v>41699</v>
      </c>
      <c r="H179" s="11" t="s">
        <v>68</v>
      </c>
      <c r="I179" s="11" t="s">
        <v>59</v>
      </c>
      <c r="J179" s="11" t="s">
        <v>70</v>
      </c>
      <c r="K179" s="11" t="s">
        <v>23</v>
      </c>
      <c r="L179" s="53" t="s">
        <v>638</v>
      </c>
      <c r="M179" s="11">
        <v>1</v>
      </c>
      <c r="N179" s="54">
        <v>3974.92</v>
      </c>
      <c r="O179" s="54">
        <v>153.65</v>
      </c>
      <c r="P179" s="54">
        <v>3821.27</v>
      </c>
      <c r="Q179" s="1">
        <v>42644</v>
      </c>
      <c r="R179" s="14">
        <f>VLOOKUP($D179,'GT NBV Sep 2015'!$G:$O,9,0)</f>
        <v>2.1000000000000001E-2</v>
      </c>
      <c r="S179" s="15">
        <f t="shared" si="18"/>
        <v>6.9561100000000007</v>
      </c>
      <c r="T179" s="15">
        <f t="shared" si="19"/>
        <v>13</v>
      </c>
      <c r="U179" s="15">
        <f t="shared" si="20"/>
        <v>90.429430000000011</v>
      </c>
      <c r="V179" s="15">
        <f t="shared" si="21"/>
        <v>244.07943</v>
      </c>
      <c r="W179" s="15">
        <f t="shared" si="22"/>
        <v>3730.8405700000003</v>
      </c>
      <c r="X179" s="7">
        <f t="shared" si="23"/>
        <v>3643.6766666666667</v>
      </c>
      <c r="Y179" s="7">
        <f t="shared" si="24"/>
        <v>223.73947749999999</v>
      </c>
      <c r="Z179" s="7">
        <f t="shared" si="25"/>
        <v>3419.9371891666669</v>
      </c>
      <c r="AA179" s="7">
        <f t="shared" si="26"/>
        <v>0</v>
      </c>
      <c r="AB179" s="15"/>
      <c r="AC179" s="7"/>
      <c r="AD179" s="7"/>
      <c r="AE179" s="7"/>
      <c r="AF179" s="15"/>
      <c r="AG179" s="7"/>
    </row>
    <row r="180" spans="1:33" ht="13.8" x14ac:dyDescent="0.3">
      <c r="A180" s="11">
        <v>626671171</v>
      </c>
      <c r="B180" s="11" t="s">
        <v>24</v>
      </c>
      <c r="C180" s="11" t="s">
        <v>41</v>
      </c>
      <c r="D180" s="11" t="s">
        <v>47</v>
      </c>
      <c r="E180" s="11" t="s">
        <v>471</v>
      </c>
      <c r="F180" s="18">
        <v>40603</v>
      </c>
      <c r="G180" s="19">
        <v>40603</v>
      </c>
      <c r="H180" s="11" t="s">
        <v>20</v>
      </c>
      <c r="I180" s="11" t="s">
        <v>48</v>
      </c>
      <c r="J180" s="11" t="s">
        <v>407</v>
      </c>
      <c r="K180" s="11" t="s">
        <v>23</v>
      </c>
      <c r="L180" s="53" t="s">
        <v>638</v>
      </c>
      <c r="M180" s="11">
        <v>1</v>
      </c>
      <c r="N180" s="54">
        <v>4526.99</v>
      </c>
      <c r="O180" s="54">
        <v>1247.1400000000001</v>
      </c>
      <c r="P180" s="54">
        <v>3279.85</v>
      </c>
      <c r="Q180" s="1">
        <v>42522</v>
      </c>
      <c r="R180" s="14">
        <f>VLOOKUP($D180,'GT NBV Sep 2015'!$G:$O,9,0)</f>
        <v>2.9000000000000001E-2</v>
      </c>
      <c r="S180" s="15">
        <f t="shared" si="18"/>
        <v>10.940225833333333</v>
      </c>
      <c r="T180" s="15">
        <f t="shared" si="19"/>
        <v>9</v>
      </c>
      <c r="U180" s="15">
        <f t="shared" si="20"/>
        <v>98.462032499999992</v>
      </c>
      <c r="V180" s="15">
        <f t="shared" si="21"/>
        <v>1345.6020325000002</v>
      </c>
      <c r="W180" s="15">
        <f t="shared" si="22"/>
        <v>3181.3879674999998</v>
      </c>
      <c r="X180" s="7">
        <f t="shared" si="23"/>
        <v>4149.7408333333333</v>
      </c>
      <c r="Y180" s="7">
        <f t="shared" si="24"/>
        <v>1233.4685297916667</v>
      </c>
      <c r="Z180" s="7">
        <f t="shared" si="25"/>
        <v>2916.2723035416666</v>
      </c>
      <c r="AA180" s="7">
        <f t="shared" si="26"/>
        <v>0</v>
      </c>
      <c r="AB180" s="15"/>
      <c r="AC180" s="7"/>
      <c r="AD180" s="7"/>
      <c r="AE180" s="7"/>
      <c r="AF180" s="15"/>
      <c r="AG180" s="7"/>
    </row>
    <row r="181" spans="1:33" ht="13.8" x14ac:dyDescent="0.3">
      <c r="A181" s="11">
        <v>49117</v>
      </c>
      <c r="B181" s="11" t="s">
        <v>24</v>
      </c>
      <c r="C181" s="11" t="s">
        <v>41</v>
      </c>
      <c r="D181" s="11" t="s">
        <v>42</v>
      </c>
      <c r="E181" s="11" t="s">
        <v>38</v>
      </c>
      <c r="F181" s="18">
        <v>33786</v>
      </c>
      <c r="G181" s="19">
        <v>33786</v>
      </c>
      <c r="H181" s="11" t="s">
        <v>20</v>
      </c>
      <c r="I181" s="11" t="s">
        <v>39</v>
      </c>
      <c r="J181" s="11" t="s">
        <v>121</v>
      </c>
      <c r="K181" s="11" t="s">
        <v>23</v>
      </c>
      <c r="L181" s="53" t="s">
        <v>638</v>
      </c>
      <c r="M181" s="11">
        <v>6467</v>
      </c>
      <c r="N181" s="54">
        <v>45665.88</v>
      </c>
      <c r="O181" s="54">
        <v>42699.96</v>
      </c>
      <c r="P181" s="54">
        <v>2965.92</v>
      </c>
      <c r="Q181" s="1">
        <v>42644</v>
      </c>
      <c r="R181" s="14">
        <f>VLOOKUP($D181,'GT NBV Sep 2015'!$G:$O,9,0)</f>
        <v>2.1999999999999999E-2</v>
      </c>
      <c r="S181" s="15">
        <f t="shared" si="18"/>
        <v>83.720779999999991</v>
      </c>
      <c r="T181" s="15">
        <f t="shared" si="19"/>
        <v>13</v>
      </c>
      <c r="U181" s="15">
        <f t="shared" si="20"/>
        <v>1088.37014</v>
      </c>
      <c r="V181" s="15">
        <f t="shared" si="21"/>
        <v>43788.330139999998</v>
      </c>
      <c r="W181" s="15">
        <f t="shared" si="22"/>
        <v>1877.5498599999992</v>
      </c>
      <c r="X181" s="7">
        <f t="shared" si="23"/>
        <v>41860.39</v>
      </c>
      <c r="Y181" s="7">
        <f t="shared" si="24"/>
        <v>40139.302628333331</v>
      </c>
      <c r="Z181" s="7">
        <f t="shared" si="25"/>
        <v>1721.0873716666658</v>
      </c>
      <c r="AA181" s="7">
        <f t="shared" si="26"/>
        <v>2.5011104298755527E-12</v>
      </c>
      <c r="AB181" s="15"/>
      <c r="AC181" s="7"/>
      <c r="AD181" s="7"/>
      <c r="AE181" s="7"/>
      <c r="AF181" s="15"/>
      <c r="AG181" s="7"/>
    </row>
    <row r="182" spans="1:33" ht="13.8" x14ac:dyDescent="0.3">
      <c r="A182" s="11">
        <v>682555161</v>
      </c>
      <c r="B182" s="11" t="s">
        <v>24</v>
      </c>
      <c r="C182" s="11" t="s">
        <v>41</v>
      </c>
      <c r="D182" s="11" t="s">
        <v>47</v>
      </c>
      <c r="E182" s="11" t="s">
        <v>491</v>
      </c>
      <c r="F182" s="18">
        <v>42095</v>
      </c>
      <c r="G182" s="19">
        <v>42095</v>
      </c>
      <c r="H182" s="11" t="s">
        <v>68</v>
      </c>
      <c r="I182" s="11" t="s">
        <v>48</v>
      </c>
      <c r="J182" s="11" t="s">
        <v>70</v>
      </c>
      <c r="K182" s="11" t="s">
        <v>23</v>
      </c>
      <c r="L182" s="53" t="s">
        <v>638</v>
      </c>
      <c r="M182" s="11">
        <v>1</v>
      </c>
      <c r="N182" s="54">
        <v>3061.51</v>
      </c>
      <c r="O182" s="54">
        <v>74.42</v>
      </c>
      <c r="P182" s="54">
        <v>2987.09</v>
      </c>
      <c r="Q182" s="1">
        <v>42522</v>
      </c>
      <c r="R182" s="14">
        <f>VLOOKUP($D182,'GT NBV Sep 2015'!$G:$O,9,0)</f>
        <v>2.9000000000000001E-2</v>
      </c>
      <c r="S182" s="15">
        <f t="shared" si="18"/>
        <v>7.3986491666666678</v>
      </c>
      <c r="T182" s="15">
        <f t="shared" si="19"/>
        <v>9</v>
      </c>
      <c r="U182" s="15">
        <f t="shared" si="20"/>
        <v>66.587842500000008</v>
      </c>
      <c r="V182" s="15">
        <f t="shared" si="21"/>
        <v>141.00784250000001</v>
      </c>
      <c r="W182" s="15">
        <f t="shared" si="22"/>
        <v>2920.5021575000001</v>
      </c>
      <c r="X182" s="7">
        <f t="shared" si="23"/>
        <v>2806.3841666666667</v>
      </c>
      <c r="Y182" s="7">
        <f t="shared" si="24"/>
        <v>129.25718895833333</v>
      </c>
      <c r="Z182" s="7">
        <f t="shared" si="25"/>
        <v>2677.1269777083335</v>
      </c>
      <c r="AA182" s="7">
        <f t="shared" si="26"/>
        <v>0</v>
      </c>
      <c r="AB182" s="15"/>
      <c r="AC182" s="7"/>
      <c r="AD182" s="7"/>
      <c r="AE182" s="7"/>
      <c r="AF182" s="15"/>
      <c r="AG182" s="7"/>
    </row>
    <row r="183" spans="1:33" ht="13.8" x14ac:dyDescent="0.3">
      <c r="A183" s="11">
        <v>49809</v>
      </c>
      <c r="B183" s="11" t="s">
        <v>24</v>
      </c>
      <c r="C183" s="11" t="s">
        <v>41</v>
      </c>
      <c r="D183" s="11" t="s">
        <v>42</v>
      </c>
      <c r="E183" s="11" t="s">
        <v>138</v>
      </c>
      <c r="F183" s="18">
        <v>34151</v>
      </c>
      <c r="G183" s="19">
        <v>34151</v>
      </c>
      <c r="H183" s="11" t="s">
        <v>20</v>
      </c>
      <c r="I183" s="11" t="s">
        <v>39</v>
      </c>
      <c r="J183" s="11" t="s">
        <v>165</v>
      </c>
      <c r="K183" s="11" t="s">
        <v>23</v>
      </c>
      <c r="L183" s="53" t="s">
        <v>638</v>
      </c>
      <c r="M183" s="11">
        <v>2</v>
      </c>
      <c r="N183" s="54">
        <v>26665.919999999998</v>
      </c>
      <c r="O183" s="54">
        <v>23861.58</v>
      </c>
      <c r="P183" s="54">
        <v>2804.34</v>
      </c>
      <c r="Q183" s="1">
        <v>42644</v>
      </c>
      <c r="R183" s="14">
        <f>VLOOKUP($D183,'GT NBV Sep 2015'!$G:$O,9,0)</f>
        <v>2.1999999999999999E-2</v>
      </c>
      <c r="S183" s="15">
        <f t="shared" si="18"/>
        <v>48.887519999999995</v>
      </c>
      <c r="T183" s="15">
        <f t="shared" si="19"/>
        <v>13</v>
      </c>
      <c r="U183" s="15">
        <f t="shared" si="20"/>
        <v>635.53775999999993</v>
      </c>
      <c r="V183" s="15">
        <f t="shared" si="21"/>
        <v>24497.117760000001</v>
      </c>
      <c r="W183" s="15">
        <f t="shared" si="22"/>
        <v>2168.8022399999973</v>
      </c>
      <c r="X183" s="7">
        <f t="shared" si="23"/>
        <v>24443.759999999998</v>
      </c>
      <c r="Y183" s="7">
        <f t="shared" si="24"/>
        <v>22455.691279999999</v>
      </c>
      <c r="Z183" s="7">
        <f t="shared" si="25"/>
        <v>1988.0687199999975</v>
      </c>
      <c r="AA183" s="7">
        <f t="shared" si="26"/>
        <v>1.8189894035458565E-12</v>
      </c>
      <c r="AB183" s="15"/>
      <c r="AC183" s="7"/>
      <c r="AD183" s="7"/>
      <c r="AE183" s="7"/>
      <c r="AF183" s="15"/>
      <c r="AG183" s="7"/>
    </row>
    <row r="184" spans="1:33" ht="13.8" x14ac:dyDescent="0.3">
      <c r="A184" s="11">
        <v>686344367</v>
      </c>
      <c r="B184" s="11" t="s">
        <v>24</v>
      </c>
      <c r="C184" s="11" t="s">
        <v>41</v>
      </c>
      <c r="D184" s="11" t="s">
        <v>47</v>
      </c>
      <c r="E184" s="11" t="s">
        <v>491</v>
      </c>
      <c r="F184" s="18">
        <v>42156</v>
      </c>
      <c r="G184" s="19">
        <v>42156</v>
      </c>
      <c r="H184" s="11" t="s">
        <v>68</v>
      </c>
      <c r="I184" s="11" t="s">
        <v>48</v>
      </c>
      <c r="J184" s="11" t="s">
        <v>70</v>
      </c>
      <c r="K184" s="11" t="s">
        <v>23</v>
      </c>
      <c r="L184" s="53" t="s">
        <v>638</v>
      </c>
      <c r="M184" s="11">
        <v>1</v>
      </c>
      <c r="N184" s="54">
        <v>2867.66</v>
      </c>
      <c r="O184" s="54">
        <v>69.709999999999994</v>
      </c>
      <c r="P184" s="54">
        <v>2797.95</v>
      </c>
      <c r="Q184" s="1">
        <v>42522</v>
      </c>
      <c r="R184" s="14">
        <f>VLOOKUP($D184,'GT NBV Sep 2015'!$G:$O,9,0)</f>
        <v>2.9000000000000001E-2</v>
      </c>
      <c r="S184" s="15">
        <f t="shared" si="18"/>
        <v>6.9301783333333331</v>
      </c>
      <c r="T184" s="15">
        <f t="shared" si="19"/>
        <v>9</v>
      </c>
      <c r="U184" s="15">
        <f t="shared" si="20"/>
        <v>62.371604999999995</v>
      </c>
      <c r="V184" s="15">
        <f t="shared" si="21"/>
        <v>132.081605</v>
      </c>
      <c r="W184" s="15">
        <f t="shared" si="22"/>
        <v>2735.578395</v>
      </c>
      <c r="X184" s="7">
        <f t="shared" si="23"/>
        <v>2628.688333333333</v>
      </c>
      <c r="Y184" s="7">
        <f t="shared" si="24"/>
        <v>121.07480458333332</v>
      </c>
      <c r="Z184" s="7">
        <f t="shared" si="25"/>
        <v>2507.6135287500001</v>
      </c>
      <c r="AA184" s="7">
        <f t="shared" si="26"/>
        <v>0</v>
      </c>
      <c r="AB184" s="15"/>
      <c r="AC184" s="7"/>
      <c r="AD184" s="7"/>
      <c r="AE184" s="7"/>
      <c r="AF184" s="15"/>
      <c r="AG184" s="7"/>
    </row>
    <row r="185" spans="1:33" ht="13.8" x14ac:dyDescent="0.3">
      <c r="A185" s="11">
        <v>686344370</v>
      </c>
      <c r="B185" s="11" t="s">
        <v>24</v>
      </c>
      <c r="C185" s="11" t="s">
        <v>41</v>
      </c>
      <c r="D185" s="11" t="s">
        <v>47</v>
      </c>
      <c r="E185" s="11" t="s">
        <v>491</v>
      </c>
      <c r="F185" s="18">
        <v>42156</v>
      </c>
      <c r="G185" s="19">
        <v>42156</v>
      </c>
      <c r="H185" s="11" t="s">
        <v>68</v>
      </c>
      <c r="I185" s="11" t="s">
        <v>48</v>
      </c>
      <c r="J185" s="11" t="s">
        <v>70</v>
      </c>
      <c r="K185" s="11" t="s">
        <v>23</v>
      </c>
      <c r="L185" s="53" t="s">
        <v>638</v>
      </c>
      <c r="M185" s="11">
        <v>1</v>
      </c>
      <c r="N185" s="54">
        <v>6091.38</v>
      </c>
      <c r="O185" s="54">
        <v>148.07</v>
      </c>
      <c r="P185" s="54">
        <v>5943.31</v>
      </c>
      <c r="Q185" s="1">
        <v>42644</v>
      </c>
      <c r="R185" s="14">
        <f>VLOOKUP($D185,'GT NBV Sep 2015'!$G:$O,9,0)</f>
        <v>2.9000000000000001E-2</v>
      </c>
      <c r="S185" s="15">
        <f t="shared" si="18"/>
        <v>14.720835000000001</v>
      </c>
      <c r="T185" s="15">
        <f t="shared" si="19"/>
        <v>13</v>
      </c>
      <c r="U185" s="15">
        <f t="shared" si="20"/>
        <v>191.37085500000001</v>
      </c>
      <c r="V185" s="15">
        <f t="shared" si="21"/>
        <v>339.440855</v>
      </c>
      <c r="W185" s="15">
        <f t="shared" si="22"/>
        <v>5751.9391450000003</v>
      </c>
      <c r="X185" s="7">
        <f t="shared" si="23"/>
        <v>5583.7650000000003</v>
      </c>
      <c r="Y185" s="7">
        <f t="shared" si="24"/>
        <v>311.15411708333335</v>
      </c>
      <c r="Z185" s="7">
        <f t="shared" si="25"/>
        <v>5272.6108829166669</v>
      </c>
      <c r="AA185" s="7">
        <f t="shared" si="26"/>
        <v>0</v>
      </c>
      <c r="AB185" s="15"/>
      <c r="AC185" s="7"/>
      <c r="AD185" s="7"/>
      <c r="AE185" s="7"/>
      <c r="AF185" s="15"/>
      <c r="AG185" s="7"/>
    </row>
    <row r="186" spans="1:33" ht="13.8" x14ac:dyDescent="0.3">
      <c r="A186" s="11">
        <v>41623668</v>
      </c>
      <c r="B186" s="11" t="s">
        <v>24</v>
      </c>
      <c r="C186" s="11" t="s">
        <v>41</v>
      </c>
      <c r="D186" s="11" t="s">
        <v>53</v>
      </c>
      <c r="E186" s="11" t="s">
        <v>61</v>
      </c>
      <c r="F186" s="18">
        <v>25750</v>
      </c>
      <c r="G186" s="19">
        <v>25750</v>
      </c>
      <c r="H186" s="11" t="s">
        <v>20</v>
      </c>
      <c r="I186" s="11" t="s">
        <v>55</v>
      </c>
      <c r="J186" s="11" t="s">
        <v>318</v>
      </c>
      <c r="K186" s="11" t="s">
        <v>23</v>
      </c>
      <c r="L186" s="53" t="s">
        <v>638</v>
      </c>
      <c r="M186" s="11">
        <v>10</v>
      </c>
      <c r="N186" s="54">
        <v>112159.5</v>
      </c>
      <c r="O186" s="54">
        <v>109755.87</v>
      </c>
      <c r="P186" s="54">
        <v>2403.63</v>
      </c>
      <c r="Q186" s="1">
        <v>42522</v>
      </c>
      <c r="R186" s="14">
        <f>VLOOKUP($D186,'GT NBV Sep 2015'!$G:$O,9,0)</f>
        <v>2.1000000000000001E-2</v>
      </c>
      <c r="S186" s="15">
        <f t="shared" si="18"/>
        <v>196.27912499999999</v>
      </c>
      <c r="T186" s="15">
        <f t="shared" si="19"/>
        <v>9</v>
      </c>
      <c r="U186" s="15">
        <f t="shared" si="20"/>
        <v>1766.512125</v>
      </c>
      <c r="V186" s="15">
        <f t="shared" si="21"/>
        <v>111522.38212499999</v>
      </c>
      <c r="W186" s="15">
        <f t="shared" si="22"/>
        <v>637.11787500001083</v>
      </c>
      <c r="X186" s="7">
        <f t="shared" si="23"/>
        <v>102812.875</v>
      </c>
      <c r="Y186" s="7">
        <f t="shared" si="24"/>
        <v>102228.85028124998</v>
      </c>
      <c r="Z186" s="7">
        <f t="shared" si="25"/>
        <v>584.02471875000992</v>
      </c>
      <c r="AA186" s="7">
        <f t="shared" si="26"/>
        <v>1.0913936421275139E-11</v>
      </c>
      <c r="AB186" s="15"/>
      <c r="AC186" s="7"/>
      <c r="AD186" s="7"/>
      <c r="AE186" s="7"/>
      <c r="AF186" s="15"/>
      <c r="AG186" s="7"/>
    </row>
    <row r="187" spans="1:33" ht="13.8" x14ac:dyDescent="0.3">
      <c r="A187" s="11">
        <v>690463929</v>
      </c>
      <c r="B187" s="11" t="s">
        <v>24</v>
      </c>
      <c r="C187" s="11" t="s">
        <v>41</v>
      </c>
      <c r="D187" s="11" t="s">
        <v>47</v>
      </c>
      <c r="E187" s="11" t="s">
        <v>491</v>
      </c>
      <c r="F187" s="18">
        <v>42217</v>
      </c>
      <c r="G187" s="19">
        <v>42217</v>
      </c>
      <c r="H187" s="11" t="s">
        <v>68</v>
      </c>
      <c r="I187" s="11" t="s">
        <v>48</v>
      </c>
      <c r="J187" s="11" t="s">
        <v>70</v>
      </c>
      <c r="K187" s="11" t="s">
        <v>23</v>
      </c>
      <c r="L187" s="53" t="s">
        <v>638</v>
      </c>
      <c r="M187" s="11">
        <v>1</v>
      </c>
      <c r="N187" s="54">
        <v>2649.79</v>
      </c>
      <c r="O187" s="54">
        <v>64.41</v>
      </c>
      <c r="P187" s="54">
        <v>2585.38</v>
      </c>
      <c r="Q187" s="1">
        <v>42644</v>
      </c>
      <c r="R187" s="14">
        <f>VLOOKUP($D187,'GT NBV Sep 2015'!$G:$O,9,0)</f>
        <v>2.9000000000000001E-2</v>
      </c>
      <c r="S187" s="15">
        <f t="shared" si="18"/>
        <v>6.4036591666666673</v>
      </c>
      <c r="T187" s="15">
        <f t="shared" si="19"/>
        <v>13</v>
      </c>
      <c r="U187" s="15">
        <f t="shared" si="20"/>
        <v>83.247569166666679</v>
      </c>
      <c r="V187" s="15">
        <f t="shared" si="21"/>
        <v>147.65756916666669</v>
      </c>
      <c r="W187" s="15">
        <f t="shared" si="22"/>
        <v>2502.1324308333333</v>
      </c>
      <c r="X187" s="7">
        <f t="shared" si="23"/>
        <v>2428.9741666666664</v>
      </c>
      <c r="Y187" s="7">
        <f t="shared" si="24"/>
        <v>135.35277173611112</v>
      </c>
      <c r="Z187" s="7">
        <f t="shared" si="25"/>
        <v>2293.6213949305552</v>
      </c>
      <c r="AA187" s="7">
        <f t="shared" si="26"/>
        <v>0</v>
      </c>
      <c r="AB187" s="15"/>
      <c r="AC187" s="7"/>
      <c r="AD187" s="7"/>
      <c r="AE187" s="7"/>
      <c r="AF187" s="15"/>
      <c r="AG187" s="7"/>
    </row>
    <row r="188" spans="1:33" ht="13.8" x14ac:dyDescent="0.3">
      <c r="A188" s="11">
        <v>54040</v>
      </c>
      <c r="B188" s="11" t="s">
        <v>24</v>
      </c>
      <c r="C188" s="11" t="s">
        <v>41</v>
      </c>
      <c r="D188" s="11" t="s">
        <v>60</v>
      </c>
      <c r="E188" s="11" t="s">
        <v>87</v>
      </c>
      <c r="F188" s="18">
        <v>33420</v>
      </c>
      <c r="G188" s="19">
        <v>33420</v>
      </c>
      <c r="H188" s="11" t="s">
        <v>20</v>
      </c>
      <c r="I188" s="11" t="s">
        <v>59</v>
      </c>
      <c r="J188" s="11" t="s">
        <v>330</v>
      </c>
      <c r="K188" s="11" t="s">
        <v>23</v>
      </c>
      <c r="L188" s="53" t="s">
        <v>638</v>
      </c>
      <c r="M188" s="11">
        <v>1</v>
      </c>
      <c r="N188" s="54">
        <v>9823.9500000000007</v>
      </c>
      <c r="O188" s="54">
        <v>7367.22</v>
      </c>
      <c r="P188" s="54">
        <v>2456.73</v>
      </c>
      <c r="Q188" s="1">
        <v>42522</v>
      </c>
      <c r="R188" s="14">
        <f>VLOOKUP($D188,'GT NBV Sep 2015'!$G:$O,9,0)</f>
        <v>2.1000000000000001E-2</v>
      </c>
      <c r="S188" s="15">
        <f t="shared" si="18"/>
        <v>17.191912500000001</v>
      </c>
      <c r="T188" s="15">
        <f t="shared" si="19"/>
        <v>9</v>
      </c>
      <c r="U188" s="15">
        <f t="shared" si="20"/>
        <v>154.72721250000001</v>
      </c>
      <c r="V188" s="15">
        <f t="shared" si="21"/>
        <v>7521.9472125000002</v>
      </c>
      <c r="W188" s="15">
        <f t="shared" si="22"/>
        <v>2302.0027875000005</v>
      </c>
      <c r="X188" s="7">
        <f t="shared" si="23"/>
        <v>9005.2875000000004</v>
      </c>
      <c r="Y188" s="7">
        <f t="shared" si="24"/>
        <v>6895.118278125</v>
      </c>
      <c r="Z188" s="7">
        <f t="shared" si="25"/>
        <v>2110.1692218750004</v>
      </c>
      <c r="AA188" s="7">
        <f t="shared" si="26"/>
        <v>0</v>
      </c>
      <c r="AB188" s="15"/>
      <c r="AC188" s="7"/>
      <c r="AD188" s="7"/>
      <c r="AE188" s="7"/>
      <c r="AF188" s="15"/>
      <c r="AG188" s="7"/>
    </row>
    <row r="189" spans="1:33" ht="13.8" x14ac:dyDescent="0.3">
      <c r="A189" s="11">
        <v>685107116</v>
      </c>
      <c r="B189" s="11" t="s">
        <v>24</v>
      </c>
      <c r="C189" s="11" t="s">
        <v>41</v>
      </c>
      <c r="D189" s="11" t="s">
        <v>42</v>
      </c>
      <c r="E189" s="11" t="s">
        <v>395</v>
      </c>
      <c r="F189" s="18">
        <v>40969</v>
      </c>
      <c r="G189" s="19">
        <v>40909</v>
      </c>
      <c r="H189" s="11" t="s">
        <v>20</v>
      </c>
      <c r="I189" s="11" t="s">
        <v>39</v>
      </c>
      <c r="J189" s="11" t="s">
        <v>115</v>
      </c>
      <c r="K189" s="11" t="s">
        <v>23</v>
      </c>
      <c r="L189" s="53" t="s">
        <v>638</v>
      </c>
      <c r="M189" s="11">
        <v>0</v>
      </c>
      <c r="N189" s="54">
        <v>2664.39</v>
      </c>
      <c r="O189" s="54">
        <v>348.25</v>
      </c>
      <c r="P189" s="54">
        <v>2316.14</v>
      </c>
      <c r="Q189" s="1">
        <v>42644</v>
      </c>
      <c r="R189" s="14">
        <f>VLOOKUP($D189,'GT NBV Sep 2015'!$G:$O,9,0)</f>
        <v>2.1999999999999999E-2</v>
      </c>
      <c r="S189" s="15">
        <f t="shared" si="18"/>
        <v>4.8847149999999999</v>
      </c>
      <c r="T189" s="15">
        <f t="shared" si="19"/>
        <v>13</v>
      </c>
      <c r="U189" s="15">
        <f t="shared" si="20"/>
        <v>63.501294999999999</v>
      </c>
      <c r="V189" s="15">
        <f t="shared" si="21"/>
        <v>411.75129500000003</v>
      </c>
      <c r="W189" s="15">
        <f t="shared" si="22"/>
        <v>2252.6387049999998</v>
      </c>
      <c r="X189" s="7">
        <f t="shared" si="23"/>
        <v>2442.3574999999996</v>
      </c>
      <c r="Y189" s="7">
        <f t="shared" si="24"/>
        <v>377.43868708333332</v>
      </c>
      <c r="Z189" s="7">
        <f t="shared" si="25"/>
        <v>2064.9188129166664</v>
      </c>
      <c r="AA189" s="7">
        <f t="shared" si="26"/>
        <v>0</v>
      </c>
      <c r="AB189" s="15"/>
      <c r="AC189" s="7"/>
      <c r="AD189" s="7"/>
      <c r="AE189" s="7"/>
      <c r="AF189" s="15"/>
      <c r="AG189" s="7"/>
    </row>
    <row r="190" spans="1:33" ht="13.8" x14ac:dyDescent="0.3">
      <c r="A190" s="11">
        <v>652140968</v>
      </c>
      <c r="B190" s="11" t="s">
        <v>24</v>
      </c>
      <c r="C190" s="11" t="s">
        <v>41</v>
      </c>
      <c r="D190" s="11" t="s">
        <v>47</v>
      </c>
      <c r="E190" s="11" t="s">
        <v>477</v>
      </c>
      <c r="F190" s="18">
        <v>41548</v>
      </c>
      <c r="G190" s="19">
        <v>41548</v>
      </c>
      <c r="H190" s="11" t="s">
        <v>68</v>
      </c>
      <c r="I190" s="11" t="s">
        <v>48</v>
      </c>
      <c r="J190" s="11" t="s">
        <v>70</v>
      </c>
      <c r="K190" s="11" t="s">
        <v>23</v>
      </c>
      <c r="L190" s="53" t="s">
        <v>638</v>
      </c>
      <c r="M190" s="11">
        <v>2</v>
      </c>
      <c r="N190" s="54">
        <v>2470.96</v>
      </c>
      <c r="O190" s="54">
        <v>360.38</v>
      </c>
      <c r="P190" s="54">
        <v>2110.58</v>
      </c>
      <c r="Q190" s="1">
        <v>42522</v>
      </c>
      <c r="R190" s="14">
        <f>VLOOKUP($D190,'GT NBV Sep 2015'!$G:$O,9,0)</f>
        <v>2.9000000000000001E-2</v>
      </c>
      <c r="S190" s="15">
        <f t="shared" si="18"/>
        <v>5.9714866666666673</v>
      </c>
      <c r="T190" s="15">
        <f t="shared" si="19"/>
        <v>9</v>
      </c>
      <c r="U190" s="15">
        <f t="shared" si="20"/>
        <v>53.743380000000002</v>
      </c>
      <c r="V190" s="15">
        <f t="shared" si="21"/>
        <v>414.12338</v>
      </c>
      <c r="W190" s="15">
        <f t="shared" si="22"/>
        <v>2056.83662</v>
      </c>
      <c r="X190" s="7">
        <f t="shared" si="23"/>
        <v>2265.0466666666666</v>
      </c>
      <c r="Y190" s="7">
        <f t="shared" si="24"/>
        <v>379.61309833333331</v>
      </c>
      <c r="Z190" s="7">
        <f t="shared" si="25"/>
        <v>1885.4335683333334</v>
      </c>
      <c r="AA190" s="7">
        <f t="shared" si="26"/>
        <v>0</v>
      </c>
      <c r="AB190" s="15"/>
      <c r="AC190" s="7"/>
      <c r="AD190" s="7"/>
      <c r="AE190" s="7"/>
      <c r="AF190" s="15"/>
      <c r="AG190" s="7"/>
    </row>
    <row r="191" spans="1:33" ht="13.8" x14ac:dyDescent="0.3">
      <c r="A191" s="11">
        <v>629037260</v>
      </c>
      <c r="B191" s="11" t="s">
        <v>24</v>
      </c>
      <c r="C191" s="11" t="s">
        <v>41</v>
      </c>
      <c r="D191" s="11" t="s">
        <v>47</v>
      </c>
      <c r="E191" s="11" t="s">
        <v>462</v>
      </c>
      <c r="F191" s="18">
        <v>40269</v>
      </c>
      <c r="G191" s="19">
        <v>40269</v>
      </c>
      <c r="H191" s="11" t="s">
        <v>20</v>
      </c>
      <c r="I191" s="11" t="s">
        <v>48</v>
      </c>
      <c r="J191" s="11" t="s">
        <v>407</v>
      </c>
      <c r="K191" s="11" t="s">
        <v>23</v>
      </c>
      <c r="L191" s="53" t="s">
        <v>638</v>
      </c>
      <c r="M191" s="11">
        <v>0</v>
      </c>
      <c r="N191" s="54">
        <v>3177.88</v>
      </c>
      <c r="O191" s="54">
        <v>1081.47</v>
      </c>
      <c r="P191" s="54">
        <v>2096.41</v>
      </c>
      <c r="Q191" s="1">
        <v>42644</v>
      </c>
      <c r="R191" s="14">
        <f>VLOOKUP($D191,'GT NBV Sep 2015'!$G:$O,9,0)</f>
        <v>2.9000000000000001E-2</v>
      </c>
      <c r="S191" s="15">
        <f t="shared" si="18"/>
        <v>7.6798766666666669</v>
      </c>
      <c r="T191" s="15">
        <f t="shared" si="19"/>
        <v>13</v>
      </c>
      <c r="U191" s="15">
        <f t="shared" si="20"/>
        <v>99.838396666666668</v>
      </c>
      <c r="V191" s="15">
        <f t="shared" si="21"/>
        <v>1181.3083966666668</v>
      </c>
      <c r="W191" s="15">
        <f t="shared" si="22"/>
        <v>1996.5716033333333</v>
      </c>
      <c r="X191" s="7">
        <f t="shared" si="23"/>
        <v>2913.0566666666668</v>
      </c>
      <c r="Y191" s="7">
        <f t="shared" si="24"/>
        <v>1082.8660302777778</v>
      </c>
      <c r="Z191" s="7">
        <f t="shared" si="25"/>
        <v>1830.1906363888888</v>
      </c>
      <c r="AA191" s="7">
        <f t="shared" si="26"/>
        <v>0</v>
      </c>
      <c r="AB191" s="15"/>
      <c r="AC191" s="7"/>
      <c r="AD191" s="7"/>
      <c r="AE191" s="7"/>
      <c r="AF191" s="15"/>
      <c r="AG191" s="7"/>
    </row>
    <row r="192" spans="1:33" ht="13.8" x14ac:dyDescent="0.3">
      <c r="A192" s="11">
        <v>54502</v>
      </c>
      <c r="B192" s="11" t="s">
        <v>24</v>
      </c>
      <c r="C192" s="11" t="s">
        <v>41</v>
      </c>
      <c r="D192" s="11" t="s">
        <v>60</v>
      </c>
      <c r="E192" s="11" t="s">
        <v>84</v>
      </c>
      <c r="F192" s="18">
        <v>30864</v>
      </c>
      <c r="G192" s="19">
        <v>30864</v>
      </c>
      <c r="H192" s="11" t="s">
        <v>20</v>
      </c>
      <c r="I192" s="11" t="s">
        <v>59</v>
      </c>
      <c r="J192" s="11" t="s">
        <v>62</v>
      </c>
      <c r="K192" s="11" t="s">
        <v>23</v>
      </c>
      <c r="L192" s="53" t="s">
        <v>638</v>
      </c>
      <c r="M192" s="11">
        <v>0</v>
      </c>
      <c r="N192" s="54">
        <v>47517.81</v>
      </c>
      <c r="O192" s="54">
        <v>45921.11</v>
      </c>
      <c r="P192" s="54">
        <v>1596.7</v>
      </c>
      <c r="Q192" s="1">
        <v>42522</v>
      </c>
      <c r="R192" s="14">
        <f>VLOOKUP($D192,'GT NBV Sep 2015'!$G:$O,9,0)</f>
        <v>2.1000000000000001E-2</v>
      </c>
      <c r="S192" s="15">
        <f t="shared" si="18"/>
        <v>83.156167499999995</v>
      </c>
      <c r="T192" s="15">
        <f t="shared" si="19"/>
        <v>9</v>
      </c>
      <c r="U192" s="15">
        <f t="shared" si="20"/>
        <v>748.4055075</v>
      </c>
      <c r="V192" s="15">
        <f t="shared" si="21"/>
        <v>46669.5155075</v>
      </c>
      <c r="W192" s="15">
        <f t="shared" si="22"/>
        <v>848.29449249999743</v>
      </c>
      <c r="X192" s="7">
        <f t="shared" si="23"/>
        <v>43557.992499999993</v>
      </c>
      <c r="Y192" s="7">
        <f t="shared" si="24"/>
        <v>42780.389215208335</v>
      </c>
      <c r="Z192" s="7">
        <f t="shared" si="25"/>
        <v>777.60328479166424</v>
      </c>
      <c r="AA192" s="7">
        <f t="shared" si="26"/>
        <v>-6.5938365878537297E-12</v>
      </c>
      <c r="AB192" s="15"/>
      <c r="AC192" s="7"/>
      <c r="AD192" s="7"/>
      <c r="AE192" s="7"/>
      <c r="AF192" s="15"/>
      <c r="AG192" s="7"/>
    </row>
    <row r="193" spans="1:33" ht="13.8" x14ac:dyDescent="0.3">
      <c r="A193" s="11">
        <v>54503</v>
      </c>
      <c r="B193" s="11" t="s">
        <v>24</v>
      </c>
      <c r="C193" s="11" t="s">
        <v>41</v>
      </c>
      <c r="D193" s="11" t="s">
        <v>60</v>
      </c>
      <c r="E193" s="11" t="s">
        <v>311</v>
      </c>
      <c r="F193" s="18">
        <v>31229</v>
      </c>
      <c r="G193" s="19">
        <v>31229</v>
      </c>
      <c r="H193" s="11" t="s">
        <v>20</v>
      </c>
      <c r="I193" s="11" t="s">
        <v>59</v>
      </c>
      <c r="J193" s="11" t="s">
        <v>62</v>
      </c>
      <c r="K193" s="11" t="s">
        <v>23</v>
      </c>
      <c r="L193" s="53" t="s">
        <v>638</v>
      </c>
      <c r="M193" s="11">
        <v>0</v>
      </c>
      <c r="N193" s="54">
        <v>27553.360000000001</v>
      </c>
      <c r="O193" s="54">
        <v>25775.43</v>
      </c>
      <c r="P193" s="54">
        <v>1777.93</v>
      </c>
      <c r="Q193" s="1">
        <v>42644</v>
      </c>
      <c r="R193" s="14">
        <f>VLOOKUP($D193,'GT NBV Sep 2015'!$G:$O,9,0)</f>
        <v>2.1000000000000001E-2</v>
      </c>
      <c r="S193" s="15">
        <f t="shared" si="18"/>
        <v>48.218380000000003</v>
      </c>
      <c r="T193" s="15">
        <f t="shared" si="19"/>
        <v>13</v>
      </c>
      <c r="U193" s="15">
        <f t="shared" si="20"/>
        <v>626.83894000000009</v>
      </c>
      <c r="V193" s="15">
        <f t="shared" si="21"/>
        <v>26402.268940000002</v>
      </c>
      <c r="W193" s="15">
        <f t="shared" si="22"/>
        <v>1151.0910599999988</v>
      </c>
      <c r="X193" s="7">
        <f t="shared" si="23"/>
        <v>25257.246666666666</v>
      </c>
      <c r="Y193" s="7">
        <f t="shared" si="24"/>
        <v>24202.079861666669</v>
      </c>
      <c r="Z193" s="7">
        <f t="shared" si="25"/>
        <v>1055.1668049999989</v>
      </c>
      <c r="AA193" s="7">
        <f t="shared" si="26"/>
        <v>-1.8189894035458565E-12</v>
      </c>
      <c r="AB193" s="15"/>
      <c r="AC193" s="7"/>
      <c r="AD193" s="7"/>
      <c r="AE193" s="7"/>
      <c r="AF193" s="15"/>
      <c r="AG193" s="7"/>
    </row>
    <row r="194" spans="1:33" ht="13.8" x14ac:dyDescent="0.3">
      <c r="A194" s="11">
        <v>682555072</v>
      </c>
      <c r="B194" s="11" t="s">
        <v>24</v>
      </c>
      <c r="C194" s="11" t="s">
        <v>41</v>
      </c>
      <c r="D194" s="11" t="s">
        <v>60</v>
      </c>
      <c r="E194" s="11" t="s">
        <v>491</v>
      </c>
      <c r="F194" s="18">
        <v>42064</v>
      </c>
      <c r="G194" s="19">
        <v>42095</v>
      </c>
      <c r="H194" s="11" t="s">
        <v>68</v>
      </c>
      <c r="I194" s="11" t="s">
        <v>59</v>
      </c>
      <c r="J194" s="11" t="s">
        <v>70</v>
      </c>
      <c r="K194" s="11" t="s">
        <v>23</v>
      </c>
      <c r="L194" s="53" t="s">
        <v>638</v>
      </c>
      <c r="M194" s="11">
        <v>1</v>
      </c>
      <c r="N194" s="54">
        <v>1934.28</v>
      </c>
      <c r="O194" s="54">
        <v>22.43</v>
      </c>
      <c r="P194" s="54">
        <v>1911.85</v>
      </c>
      <c r="Q194" s="1">
        <v>42522</v>
      </c>
      <c r="R194" s="14">
        <f>VLOOKUP($D194,'GT NBV Sep 2015'!$G:$O,9,0)</f>
        <v>2.1000000000000001E-2</v>
      </c>
      <c r="S194" s="15">
        <f t="shared" si="18"/>
        <v>3.3849900000000002</v>
      </c>
      <c r="T194" s="15">
        <f t="shared" si="19"/>
        <v>9</v>
      </c>
      <c r="U194" s="15">
        <f t="shared" si="20"/>
        <v>30.464910000000003</v>
      </c>
      <c r="V194" s="15">
        <f t="shared" si="21"/>
        <v>52.894910000000003</v>
      </c>
      <c r="W194" s="15">
        <f t="shared" si="22"/>
        <v>1881.38509</v>
      </c>
      <c r="X194" s="7">
        <f t="shared" si="23"/>
        <v>1773.09</v>
      </c>
      <c r="Y194" s="7">
        <f t="shared" si="24"/>
        <v>48.487000833333333</v>
      </c>
      <c r="Z194" s="7">
        <f t="shared" si="25"/>
        <v>1724.6029991666667</v>
      </c>
      <c r="AA194" s="7">
        <f t="shared" si="26"/>
        <v>0</v>
      </c>
      <c r="AB194" s="15"/>
      <c r="AC194" s="7"/>
      <c r="AD194" s="7"/>
      <c r="AE194" s="7"/>
      <c r="AF194" s="15"/>
      <c r="AG194" s="7"/>
    </row>
    <row r="195" spans="1:33" ht="13.8" x14ac:dyDescent="0.3">
      <c r="A195" s="11">
        <v>99171711</v>
      </c>
      <c r="B195" s="11" t="s">
        <v>24</v>
      </c>
      <c r="C195" s="11" t="s">
        <v>41</v>
      </c>
      <c r="D195" s="11" t="s">
        <v>47</v>
      </c>
      <c r="E195" s="11" t="s">
        <v>457</v>
      </c>
      <c r="F195" s="18">
        <v>40057</v>
      </c>
      <c r="G195" s="19">
        <v>40057</v>
      </c>
      <c r="H195" s="11" t="s">
        <v>20</v>
      </c>
      <c r="I195" s="11" t="s">
        <v>48</v>
      </c>
      <c r="J195" s="11" t="s">
        <v>407</v>
      </c>
      <c r="K195" s="11" t="s">
        <v>23</v>
      </c>
      <c r="L195" s="53" t="s">
        <v>638</v>
      </c>
      <c r="M195" s="11">
        <v>0</v>
      </c>
      <c r="N195" s="54">
        <v>3171.26</v>
      </c>
      <c r="O195" s="54">
        <v>1284.78</v>
      </c>
      <c r="P195" s="54">
        <v>1886.48</v>
      </c>
      <c r="Q195" s="1">
        <v>42644</v>
      </c>
      <c r="R195" s="14">
        <f>VLOOKUP($D195,'GT NBV Sep 2015'!$G:$O,9,0)</f>
        <v>2.9000000000000001E-2</v>
      </c>
      <c r="S195" s="15">
        <f t="shared" si="18"/>
        <v>7.6638783333333347</v>
      </c>
      <c r="T195" s="15">
        <f t="shared" si="19"/>
        <v>13</v>
      </c>
      <c r="U195" s="15">
        <f t="shared" si="20"/>
        <v>99.630418333333353</v>
      </c>
      <c r="V195" s="15">
        <f t="shared" si="21"/>
        <v>1384.4104183333334</v>
      </c>
      <c r="W195" s="15">
        <f t="shared" si="22"/>
        <v>1786.8495816666668</v>
      </c>
      <c r="X195" s="7">
        <f t="shared" si="23"/>
        <v>2906.9883333333332</v>
      </c>
      <c r="Y195" s="7">
        <f t="shared" si="24"/>
        <v>1269.0428834722222</v>
      </c>
      <c r="Z195" s="7">
        <f t="shared" si="25"/>
        <v>1637.9454498611112</v>
      </c>
      <c r="AA195" s="7">
        <f t="shared" si="26"/>
        <v>0</v>
      </c>
      <c r="AB195" s="15"/>
      <c r="AC195" s="7"/>
      <c r="AD195" s="7"/>
      <c r="AE195" s="7"/>
      <c r="AF195" s="15"/>
      <c r="AG195" s="7"/>
    </row>
    <row r="196" spans="1:33" ht="13.8" x14ac:dyDescent="0.3">
      <c r="A196" s="11">
        <v>53509</v>
      </c>
      <c r="B196" s="11" t="s">
        <v>24</v>
      </c>
      <c r="C196" s="11" t="s">
        <v>41</v>
      </c>
      <c r="D196" s="11" t="s">
        <v>53</v>
      </c>
      <c r="E196" s="11" t="s">
        <v>61</v>
      </c>
      <c r="F196" s="18">
        <v>25750</v>
      </c>
      <c r="G196" s="19">
        <v>25750</v>
      </c>
      <c r="H196" s="11" t="s">
        <v>20</v>
      </c>
      <c r="I196" s="11" t="s">
        <v>55</v>
      </c>
      <c r="J196" s="11" t="s">
        <v>313</v>
      </c>
      <c r="K196" s="11" t="s">
        <v>23</v>
      </c>
      <c r="L196" s="53" t="s">
        <v>638</v>
      </c>
      <c r="M196" s="11">
        <v>12</v>
      </c>
      <c r="N196" s="54">
        <v>79685.61</v>
      </c>
      <c r="O196" s="54">
        <v>77977.91</v>
      </c>
      <c r="P196" s="54">
        <v>1707.7</v>
      </c>
      <c r="Q196" s="1">
        <v>42522</v>
      </c>
      <c r="R196" s="14">
        <f>VLOOKUP($D196,'GT NBV Sep 2015'!$G:$O,9,0)</f>
        <v>2.1000000000000001E-2</v>
      </c>
      <c r="S196" s="15">
        <f t="shared" ref="S196:S259" si="27">N196*(R196/12)</f>
        <v>139.44981749999999</v>
      </c>
      <c r="T196" s="15">
        <f t="shared" ref="T196:T259" si="28">ROUND((+Q196-$L$2)/30,0)</f>
        <v>9</v>
      </c>
      <c r="U196" s="15">
        <f t="shared" ref="U196:U259" si="29">+S196*T196</f>
        <v>1255.0483574999998</v>
      </c>
      <c r="V196" s="15">
        <f t="shared" ref="V196:V259" si="30">+O196+U196</f>
        <v>79232.9583575</v>
      </c>
      <c r="W196" s="15">
        <f t="shared" ref="W196:W259" si="31">+N196-V196</f>
        <v>452.65164250000089</v>
      </c>
      <c r="X196" s="7">
        <f t="shared" si="23"/>
        <v>73045.142500000002</v>
      </c>
      <c r="Y196" s="7">
        <f t="shared" si="24"/>
        <v>72630.211827708335</v>
      </c>
      <c r="Z196" s="7">
        <f t="shared" si="25"/>
        <v>414.93067229166746</v>
      </c>
      <c r="AA196" s="7">
        <f t="shared" si="26"/>
        <v>-1.1937117960769683E-12</v>
      </c>
      <c r="AB196" s="15"/>
      <c r="AC196" s="7"/>
      <c r="AD196" s="7"/>
      <c r="AE196" s="7"/>
      <c r="AF196" s="15"/>
      <c r="AG196" s="7"/>
    </row>
    <row r="197" spans="1:33" ht="13.8" x14ac:dyDescent="0.3">
      <c r="A197" s="11">
        <v>669454123</v>
      </c>
      <c r="B197" s="11" t="s">
        <v>24</v>
      </c>
      <c r="C197" s="11" t="s">
        <v>41</v>
      </c>
      <c r="D197" s="11" t="s">
        <v>47</v>
      </c>
      <c r="E197" s="11" t="s">
        <v>466</v>
      </c>
      <c r="F197" s="18">
        <v>41883</v>
      </c>
      <c r="G197" s="19">
        <v>41883</v>
      </c>
      <c r="H197" s="11" t="s">
        <v>68</v>
      </c>
      <c r="I197" s="11" t="s">
        <v>48</v>
      </c>
      <c r="J197" s="11" t="s">
        <v>70</v>
      </c>
      <c r="K197" s="11" t="s">
        <v>23</v>
      </c>
      <c r="L197" s="53" t="s">
        <v>638</v>
      </c>
      <c r="M197" s="11">
        <v>1</v>
      </c>
      <c r="N197" s="54">
        <v>1617.14</v>
      </c>
      <c r="O197" s="54">
        <v>131.03</v>
      </c>
      <c r="P197" s="54">
        <v>1486.11</v>
      </c>
      <c r="Q197" s="1">
        <v>42644</v>
      </c>
      <c r="R197" s="14">
        <f>VLOOKUP($D197,'GT NBV Sep 2015'!$G:$O,9,0)</f>
        <v>2.9000000000000001E-2</v>
      </c>
      <c r="S197" s="15">
        <f t="shared" si="27"/>
        <v>3.9080883333333336</v>
      </c>
      <c r="T197" s="15">
        <f t="shared" si="28"/>
        <v>13</v>
      </c>
      <c r="U197" s="15">
        <f t="shared" si="29"/>
        <v>50.805148333333335</v>
      </c>
      <c r="V197" s="15">
        <f t="shared" si="30"/>
        <v>181.83514833333334</v>
      </c>
      <c r="W197" s="15">
        <f t="shared" si="31"/>
        <v>1435.3048516666668</v>
      </c>
      <c r="X197" s="7">
        <f t="shared" ref="X197:X260" si="32">+N197*(11/12)</f>
        <v>1482.3783333333333</v>
      </c>
      <c r="Y197" s="7">
        <f t="shared" ref="Y197:Y260" si="33">+V197*(11/12)</f>
        <v>166.68221930555555</v>
      </c>
      <c r="Z197" s="7">
        <f t="shared" ref="Z197:Z260" si="34">+W197*(11/12)</f>
        <v>1315.6961140277779</v>
      </c>
      <c r="AA197" s="7">
        <f t="shared" ref="AA197:AA260" si="35">+X197-Y197-Z197</f>
        <v>0</v>
      </c>
      <c r="AB197" s="15"/>
      <c r="AC197" s="7"/>
      <c r="AD197" s="7"/>
      <c r="AE197" s="7"/>
      <c r="AF197" s="15"/>
      <c r="AG197" s="7"/>
    </row>
    <row r="198" spans="1:33" ht="13.8" x14ac:dyDescent="0.3">
      <c r="A198" s="11">
        <v>15687273</v>
      </c>
      <c r="B198" s="11" t="s">
        <v>24</v>
      </c>
      <c r="C198" s="11" t="s">
        <v>41</v>
      </c>
      <c r="D198" s="11" t="s">
        <v>47</v>
      </c>
      <c r="E198" s="11" t="s">
        <v>72</v>
      </c>
      <c r="F198" s="18">
        <v>37226</v>
      </c>
      <c r="G198" s="19">
        <v>36892</v>
      </c>
      <c r="H198" s="11" t="s">
        <v>20</v>
      </c>
      <c r="I198" s="11" t="s">
        <v>48</v>
      </c>
      <c r="J198" s="11" t="s">
        <v>52</v>
      </c>
      <c r="K198" s="11" t="s">
        <v>23</v>
      </c>
      <c r="L198" s="53" t="s">
        <v>638</v>
      </c>
      <c r="M198" s="11">
        <v>1</v>
      </c>
      <c r="N198" s="54">
        <v>22427</v>
      </c>
      <c r="O198" s="54">
        <v>20715.88</v>
      </c>
      <c r="P198" s="54">
        <v>1711.12</v>
      </c>
      <c r="Q198" s="1">
        <v>42522</v>
      </c>
      <c r="R198" s="14">
        <f>VLOOKUP($D198,'GT NBV Sep 2015'!$G:$O,9,0)</f>
        <v>2.9000000000000001E-2</v>
      </c>
      <c r="S198" s="15">
        <f t="shared" si="27"/>
        <v>54.198583333333339</v>
      </c>
      <c r="T198" s="15">
        <f t="shared" si="28"/>
        <v>9</v>
      </c>
      <c r="U198" s="15">
        <f t="shared" si="29"/>
        <v>487.78725000000003</v>
      </c>
      <c r="V198" s="15">
        <f t="shared" si="30"/>
        <v>21203.667250000002</v>
      </c>
      <c r="W198" s="15">
        <f t="shared" si="31"/>
        <v>1223.3327499999978</v>
      </c>
      <c r="X198" s="7">
        <f t="shared" si="32"/>
        <v>20558.083333333332</v>
      </c>
      <c r="Y198" s="7">
        <f t="shared" si="33"/>
        <v>19436.694979166667</v>
      </c>
      <c r="Z198" s="7">
        <f t="shared" si="34"/>
        <v>1121.3883541666646</v>
      </c>
      <c r="AA198" s="7">
        <f t="shared" si="35"/>
        <v>0</v>
      </c>
      <c r="AB198" s="15"/>
      <c r="AC198" s="7"/>
      <c r="AD198" s="7"/>
      <c r="AE198" s="7"/>
      <c r="AF198" s="15"/>
      <c r="AG198" s="7"/>
    </row>
    <row r="199" spans="1:33" ht="13.8" x14ac:dyDescent="0.3">
      <c r="A199" s="11">
        <v>97411751</v>
      </c>
      <c r="B199" s="11" t="s">
        <v>24</v>
      </c>
      <c r="C199" s="11" t="s">
        <v>41</v>
      </c>
      <c r="D199" s="11" t="s">
        <v>53</v>
      </c>
      <c r="E199" s="11" t="s">
        <v>90</v>
      </c>
      <c r="F199" s="18">
        <v>26115</v>
      </c>
      <c r="G199" s="19">
        <v>26115</v>
      </c>
      <c r="H199" s="11" t="s">
        <v>20</v>
      </c>
      <c r="I199" s="11" t="s">
        <v>55</v>
      </c>
      <c r="J199" s="11" t="s">
        <v>318</v>
      </c>
      <c r="K199" s="11" t="s">
        <v>23</v>
      </c>
      <c r="L199" s="53" t="s">
        <v>638</v>
      </c>
      <c r="M199" s="11">
        <v>1</v>
      </c>
      <c r="N199" s="54">
        <v>28858.63</v>
      </c>
      <c r="O199" s="54">
        <v>27616.080000000002</v>
      </c>
      <c r="P199" s="54">
        <v>1242.55</v>
      </c>
      <c r="Q199" s="1">
        <v>42644</v>
      </c>
      <c r="R199" s="14">
        <f>VLOOKUP($D199,'GT NBV Sep 2015'!$G:$O,9,0)</f>
        <v>2.1000000000000001E-2</v>
      </c>
      <c r="S199" s="15">
        <f t="shared" si="27"/>
        <v>50.502602500000002</v>
      </c>
      <c r="T199" s="15">
        <f t="shared" si="28"/>
        <v>13</v>
      </c>
      <c r="U199" s="15">
        <f t="shared" si="29"/>
        <v>656.53383250000002</v>
      </c>
      <c r="V199" s="15">
        <f t="shared" si="30"/>
        <v>28272.613832500003</v>
      </c>
      <c r="W199" s="15">
        <f t="shared" si="31"/>
        <v>586.01616749999812</v>
      </c>
      <c r="X199" s="7">
        <f t="shared" si="32"/>
        <v>26453.744166666667</v>
      </c>
      <c r="Y199" s="7">
        <f t="shared" si="33"/>
        <v>25916.562679791667</v>
      </c>
      <c r="Z199" s="7">
        <f t="shared" si="34"/>
        <v>537.1814868749982</v>
      </c>
      <c r="AA199" s="7">
        <f t="shared" si="35"/>
        <v>2.5011104298755527E-12</v>
      </c>
      <c r="AB199" s="15"/>
      <c r="AC199" s="7"/>
      <c r="AD199" s="7"/>
      <c r="AE199" s="7"/>
      <c r="AF199" s="15"/>
      <c r="AG199" s="7"/>
    </row>
    <row r="200" spans="1:33" ht="13.8" x14ac:dyDescent="0.3">
      <c r="A200" s="11">
        <v>54732</v>
      </c>
      <c r="B200" s="11" t="s">
        <v>24</v>
      </c>
      <c r="C200" s="11" t="s">
        <v>41</v>
      </c>
      <c r="D200" s="11" t="s">
        <v>64</v>
      </c>
      <c r="E200" s="11" t="s">
        <v>138</v>
      </c>
      <c r="F200" s="18">
        <v>34151</v>
      </c>
      <c r="G200" s="19">
        <v>34151</v>
      </c>
      <c r="H200" s="11" t="s">
        <v>20</v>
      </c>
      <c r="I200" s="11" t="s">
        <v>65</v>
      </c>
      <c r="J200" s="11" t="s">
        <v>365</v>
      </c>
      <c r="K200" s="11" t="s">
        <v>23</v>
      </c>
      <c r="L200" s="53" t="s">
        <v>638</v>
      </c>
      <c r="M200" s="11">
        <v>4</v>
      </c>
      <c r="N200" s="54">
        <v>2502.16</v>
      </c>
      <c r="O200" s="54">
        <v>1226.29</v>
      </c>
      <c r="P200" s="54">
        <v>1275.8699999999999</v>
      </c>
      <c r="Q200" s="1">
        <v>42522</v>
      </c>
      <c r="R200" s="14">
        <f>VLOOKUP($D200,'GT NBV Sep 2015'!$G:$O,9,0)</f>
        <v>2.1999999999999999E-2</v>
      </c>
      <c r="S200" s="15">
        <f t="shared" si="27"/>
        <v>4.5872933333333332</v>
      </c>
      <c r="T200" s="15">
        <f t="shared" si="28"/>
        <v>9</v>
      </c>
      <c r="U200" s="15">
        <f t="shared" si="29"/>
        <v>41.285640000000001</v>
      </c>
      <c r="V200" s="15">
        <f t="shared" si="30"/>
        <v>1267.57564</v>
      </c>
      <c r="W200" s="15">
        <f t="shared" si="31"/>
        <v>1234.5843599999998</v>
      </c>
      <c r="X200" s="7">
        <f t="shared" si="32"/>
        <v>2293.6466666666665</v>
      </c>
      <c r="Y200" s="7">
        <f t="shared" si="33"/>
        <v>1161.9443366666667</v>
      </c>
      <c r="Z200" s="7">
        <f t="shared" si="34"/>
        <v>1131.7023299999998</v>
      </c>
      <c r="AA200" s="7">
        <f t="shared" si="35"/>
        <v>0</v>
      </c>
      <c r="AB200" s="15"/>
      <c r="AC200" s="7"/>
      <c r="AD200" s="7"/>
      <c r="AE200" s="7"/>
      <c r="AF200" s="15"/>
      <c r="AG200" s="7"/>
    </row>
    <row r="201" spans="1:33" ht="13.8" x14ac:dyDescent="0.3">
      <c r="A201" s="11">
        <v>677154363</v>
      </c>
      <c r="B201" s="11" t="s">
        <v>24</v>
      </c>
      <c r="C201" s="11" t="s">
        <v>41</v>
      </c>
      <c r="D201" s="11" t="s">
        <v>47</v>
      </c>
      <c r="E201" s="11" t="s">
        <v>466</v>
      </c>
      <c r="F201" s="18">
        <v>41974</v>
      </c>
      <c r="G201" s="19">
        <v>42005</v>
      </c>
      <c r="H201" s="11" t="s">
        <v>68</v>
      </c>
      <c r="I201" s="11" t="s">
        <v>48</v>
      </c>
      <c r="J201" s="11" t="s">
        <v>70</v>
      </c>
      <c r="K201" s="11" t="s">
        <v>23</v>
      </c>
      <c r="L201" s="53" t="s">
        <v>638</v>
      </c>
      <c r="M201" s="11">
        <v>1</v>
      </c>
      <c r="N201" s="54">
        <v>1370.12</v>
      </c>
      <c r="O201" s="54">
        <v>111.02</v>
      </c>
      <c r="P201" s="54">
        <v>1259.0999999999999</v>
      </c>
      <c r="Q201" s="1">
        <v>42644</v>
      </c>
      <c r="R201" s="14">
        <f>VLOOKUP($D201,'GT NBV Sep 2015'!$G:$O,9,0)</f>
        <v>2.9000000000000001E-2</v>
      </c>
      <c r="S201" s="15">
        <f t="shared" si="27"/>
        <v>3.3111233333333332</v>
      </c>
      <c r="T201" s="15">
        <f t="shared" si="28"/>
        <v>13</v>
      </c>
      <c r="U201" s="15">
        <f t="shared" si="29"/>
        <v>43.044603333333335</v>
      </c>
      <c r="V201" s="15">
        <f t="shared" si="30"/>
        <v>154.06460333333334</v>
      </c>
      <c r="W201" s="15">
        <f t="shared" si="31"/>
        <v>1216.0553966666666</v>
      </c>
      <c r="X201" s="7">
        <f t="shared" si="32"/>
        <v>1255.9433333333332</v>
      </c>
      <c r="Y201" s="7">
        <f t="shared" si="33"/>
        <v>141.22588638888888</v>
      </c>
      <c r="Z201" s="7">
        <f t="shared" si="34"/>
        <v>1114.7174469444444</v>
      </c>
      <c r="AA201" s="7">
        <f t="shared" si="35"/>
        <v>0</v>
      </c>
      <c r="AB201" s="15"/>
      <c r="AC201" s="7"/>
      <c r="AD201" s="7"/>
      <c r="AE201" s="7"/>
      <c r="AF201" s="15"/>
      <c r="AG201" s="7"/>
    </row>
    <row r="202" spans="1:33" ht="13.8" x14ac:dyDescent="0.3">
      <c r="A202" s="11">
        <v>54611</v>
      </c>
      <c r="B202" s="11" t="s">
        <v>24</v>
      </c>
      <c r="C202" s="11" t="s">
        <v>41</v>
      </c>
      <c r="D202" s="11" t="s">
        <v>60</v>
      </c>
      <c r="E202" s="11" t="s">
        <v>84</v>
      </c>
      <c r="F202" s="18">
        <v>30864</v>
      </c>
      <c r="G202" s="19">
        <v>30864</v>
      </c>
      <c r="H202" s="11" t="s">
        <v>20</v>
      </c>
      <c r="I202" s="11" t="s">
        <v>59</v>
      </c>
      <c r="J202" s="11" t="s">
        <v>360</v>
      </c>
      <c r="K202" s="11" t="s">
        <v>23</v>
      </c>
      <c r="L202" s="53" t="s">
        <v>638</v>
      </c>
      <c r="M202" s="11">
        <v>0</v>
      </c>
      <c r="N202" s="54">
        <v>27706.36</v>
      </c>
      <c r="O202" s="54">
        <v>26775.37</v>
      </c>
      <c r="P202" s="54">
        <v>930.99</v>
      </c>
      <c r="Q202" s="1">
        <v>42522</v>
      </c>
      <c r="R202" s="14">
        <f>VLOOKUP($D202,'GT NBV Sep 2015'!$G:$O,9,0)</f>
        <v>2.1000000000000001E-2</v>
      </c>
      <c r="S202" s="15">
        <f t="shared" si="27"/>
        <v>48.486130000000003</v>
      </c>
      <c r="T202" s="15">
        <f t="shared" si="28"/>
        <v>9</v>
      </c>
      <c r="U202" s="15">
        <f t="shared" si="29"/>
        <v>436.37517000000003</v>
      </c>
      <c r="V202" s="15">
        <f t="shared" si="30"/>
        <v>27211.745169999998</v>
      </c>
      <c r="W202" s="15">
        <f t="shared" si="31"/>
        <v>494.61483000000226</v>
      </c>
      <c r="X202" s="7">
        <f t="shared" si="32"/>
        <v>25397.496666666666</v>
      </c>
      <c r="Y202" s="7">
        <f t="shared" si="33"/>
        <v>24944.099739166664</v>
      </c>
      <c r="Z202" s="7">
        <f t="shared" si="34"/>
        <v>453.39692750000205</v>
      </c>
      <c r="AA202" s="7">
        <f t="shared" si="35"/>
        <v>0</v>
      </c>
      <c r="AB202" s="15"/>
      <c r="AC202" s="7"/>
      <c r="AD202" s="7"/>
      <c r="AE202" s="7"/>
      <c r="AF202" s="15"/>
      <c r="AG202" s="7"/>
    </row>
    <row r="203" spans="1:33" ht="13.8" x14ac:dyDescent="0.3">
      <c r="A203" s="11">
        <v>49842</v>
      </c>
      <c r="B203" s="11" t="s">
        <v>24</v>
      </c>
      <c r="C203" s="11" t="s">
        <v>41</v>
      </c>
      <c r="D203" s="11" t="s">
        <v>42</v>
      </c>
      <c r="E203" s="11" t="s">
        <v>138</v>
      </c>
      <c r="F203" s="18">
        <v>34151</v>
      </c>
      <c r="G203" s="19">
        <v>34151</v>
      </c>
      <c r="H203" s="11" t="s">
        <v>20</v>
      </c>
      <c r="I203" s="11" t="s">
        <v>39</v>
      </c>
      <c r="J203" s="11" t="s">
        <v>167</v>
      </c>
      <c r="K203" s="11" t="s">
        <v>23</v>
      </c>
      <c r="L203" s="53" t="s">
        <v>638</v>
      </c>
      <c r="M203" s="11">
        <v>2</v>
      </c>
      <c r="N203" s="54">
        <v>10666.37</v>
      </c>
      <c r="O203" s="54">
        <v>9544.64</v>
      </c>
      <c r="P203" s="54">
        <v>1121.73</v>
      </c>
      <c r="Q203" s="1">
        <v>42644</v>
      </c>
      <c r="R203" s="14">
        <f>VLOOKUP($D203,'GT NBV Sep 2015'!$G:$O,9,0)</f>
        <v>2.1999999999999999E-2</v>
      </c>
      <c r="S203" s="15">
        <f t="shared" si="27"/>
        <v>19.555011666666669</v>
      </c>
      <c r="T203" s="15">
        <f t="shared" si="28"/>
        <v>13</v>
      </c>
      <c r="U203" s="15">
        <f t="shared" si="29"/>
        <v>254.21515166666669</v>
      </c>
      <c r="V203" s="15">
        <f t="shared" si="30"/>
        <v>9798.8551516666666</v>
      </c>
      <c r="W203" s="15">
        <f t="shared" si="31"/>
        <v>867.51484833333416</v>
      </c>
      <c r="X203" s="7">
        <f t="shared" si="32"/>
        <v>9777.5058333333345</v>
      </c>
      <c r="Y203" s="7">
        <f t="shared" si="33"/>
        <v>8982.2838890277781</v>
      </c>
      <c r="Z203" s="7">
        <f t="shared" si="34"/>
        <v>795.22194430555624</v>
      </c>
      <c r="AA203" s="7">
        <f t="shared" si="35"/>
        <v>0</v>
      </c>
      <c r="AB203" s="15"/>
      <c r="AC203" s="7"/>
      <c r="AD203" s="7"/>
      <c r="AE203" s="7"/>
      <c r="AF203" s="15"/>
      <c r="AG203" s="7"/>
    </row>
    <row r="204" spans="1:33" ht="13.8" x14ac:dyDescent="0.3">
      <c r="A204" s="11">
        <v>49851</v>
      </c>
      <c r="B204" s="11" t="s">
        <v>24</v>
      </c>
      <c r="C204" s="11" t="s">
        <v>41</v>
      </c>
      <c r="D204" s="11" t="s">
        <v>42</v>
      </c>
      <c r="E204" s="11" t="s">
        <v>138</v>
      </c>
      <c r="F204" s="18">
        <v>34151</v>
      </c>
      <c r="G204" s="19">
        <v>34151</v>
      </c>
      <c r="H204" s="11" t="s">
        <v>20</v>
      </c>
      <c r="I204" s="11" t="s">
        <v>39</v>
      </c>
      <c r="J204" s="11" t="s">
        <v>168</v>
      </c>
      <c r="K204" s="11" t="s">
        <v>23</v>
      </c>
      <c r="L204" s="53" t="s">
        <v>638</v>
      </c>
      <c r="M204" s="11">
        <v>2</v>
      </c>
      <c r="N204" s="54">
        <v>10666.36</v>
      </c>
      <c r="O204" s="54">
        <v>9544.6299999999992</v>
      </c>
      <c r="P204" s="54">
        <v>1121.73</v>
      </c>
      <c r="Q204" s="1">
        <v>42522</v>
      </c>
      <c r="R204" s="14">
        <f>VLOOKUP($D204,'GT NBV Sep 2015'!$G:$O,9,0)</f>
        <v>2.1999999999999999E-2</v>
      </c>
      <c r="S204" s="15">
        <f t="shared" si="27"/>
        <v>19.554993333333336</v>
      </c>
      <c r="T204" s="15">
        <f t="shared" si="28"/>
        <v>9</v>
      </c>
      <c r="U204" s="15">
        <f t="shared" si="29"/>
        <v>175.99494000000001</v>
      </c>
      <c r="V204" s="15">
        <f t="shared" si="30"/>
        <v>9720.6249399999997</v>
      </c>
      <c r="W204" s="15">
        <f t="shared" si="31"/>
        <v>945.73506000000089</v>
      </c>
      <c r="X204" s="7">
        <f t="shared" si="32"/>
        <v>9777.496666666666</v>
      </c>
      <c r="Y204" s="7">
        <f t="shared" si="33"/>
        <v>8910.5728616666656</v>
      </c>
      <c r="Z204" s="7">
        <f t="shared" si="34"/>
        <v>866.92380500000081</v>
      </c>
      <c r="AA204" s="7">
        <f t="shared" si="35"/>
        <v>0</v>
      </c>
      <c r="AB204" s="15"/>
      <c r="AC204" s="7"/>
      <c r="AD204" s="7"/>
      <c r="AE204" s="7"/>
      <c r="AF204" s="15"/>
      <c r="AG204" s="7"/>
    </row>
    <row r="205" spans="1:33" ht="13.8" x14ac:dyDescent="0.3">
      <c r="A205" s="11">
        <v>90989021</v>
      </c>
      <c r="B205" s="11" t="s">
        <v>24</v>
      </c>
      <c r="C205" s="11" t="s">
        <v>41</v>
      </c>
      <c r="D205" s="11" t="s">
        <v>47</v>
      </c>
      <c r="E205" s="11" t="s">
        <v>394</v>
      </c>
      <c r="F205" s="18">
        <v>39600</v>
      </c>
      <c r="G205" s="19">
        <v>39630</v>
      </c>
      <c r="H205" s="11" t="s">
        <v>20</v>
      </c>
      <c r="I205" s="11" t="s">
        <v>48</v>
      </c>
      <c r="J205" s="11" t="s">
        <v>407</v>
      </c>
      <c r="K205" s="11" t="s">
        <v>23</v>
      </c>
      <c r="L205" s="53" t="s">
        <v>638</v>
      </c>
      <c r="M205" s="11">
        <v>1</v>
      </c>
      <c r="N205" s="54">
        <v>2032.6</v>
      </c>
      <c r="O205" s="54">
        <v>955.23</v>
      </c>
      <c r="P205" s="54">
        <v>1077.3699999999999</v>
      </c>
      <c r="Q205" s="1">
        <v>42644</v>
      </c>
      <c r="R205" s="14">
        <f>VLOOKUP($D205,'GT NBV Sep 2015'!$G:$O,9,0)</f>
        <v>2.9000000000000001E-2</v>
      </c>
      <c r="S205" s="15">
        <f t="shared" si="27"/>
        <v>4.9121166666666669</v>
      </c>
      <c r="T205" s="15">
        <f t="shared" si="28"/>
        <v>13</v>
      </c>
      <c r="U205" s="15">
        <f t="shared" si="29"/>
        <v>63.857516666666669</v>
      </c>
      <c r="V205" s="15">
        <f t="shared" si="30"/>
        <v>1019.0875166666667</v>
      </c>
      <c r="W205" s="15">
        <f t="shared" si="31"/>
        <v>1013.5124833333332</v>
      </c>
      <c r="X205" s="7">
        <f t="shared" si="32"/>
        <v>1863.2166666666665</v>
      </c>
      <c r="Y205" s="7">
        <f t="shared" si="33"/>
        <v>934.16355694444451</v>
      </c>
      <c r="Z205" s="7">
        <f t="shared" si="34"/>
        <v>929.05310972222208</v>
      </c>
      <c r="AA205" s="7">
        <f t="shared" si="35"/>
        <v>0</v>
      </c>
      <c r="AB205" s="15"/>
      <c r="AC205" s="7"/>
      <c r="AD205" s="7"/>
      <c r="AE205" s="7"/>
      <c r="AF205" s="15"/>
      <c r="AG205" s="7"/>
    </row>
    <row r="206" spans="1:33" ht="13.8" x14ac:dyDescent="0.3">
      <c r="A206" s="11">
        <v>679000386</v>
      </c>
      <c r="B206" s="11" t="s">
        <v>24</v>
      </c>
      <c r="C206" s="11" t="s">
        <v>41</v>
      </c>
      <c r="D206" s="11" t="s">
        <v>42</v>
      </c>
      <c r="E206" s="11" t="s">
        <v>466</v>
      </c>
      <c r="F206" s="18">
        <v>41974</v>
      </c>
      <c r="G206" s="19">
        <v>42036</v>
      </c>
      <c r="H206" s="11" t="s">
        <v>68</v>
      </c>
      <c r="I206" s="11" t="s">
        <v>39</v>
      </c>
      <c r="J206" s="11" t="s">
        <v>70</v>
      </c>
      <c r="K206" s="11" t="s">
        <v>23</v>
      </c>
      <c r="L206" s="53" t="s">
        <v>638</v>
      </c>
      <c r="M206" s="11">
        <v>1</v>
      </c>
      <c r="N206" s="54">
        <v>836.66</v>
      </c>
      <c r="O206" s="54">
        <v>42.06</v>
      </c>
      <c r="P206" s="54">
        <v>794.6</v>
      </c>
      <c r="Q206" s="1">
        <v>42522</v>
      </c>
      <c r="R206" s="14">
        <f>VLOOKUP($D206,'GT NBV Sep 2015'!$G:$O,9,0)</f>
        <v>2.1999999999999999E-2</v>
      </c>
      <c r="S206" s="15">
        <f t="shared" si="27"/>
        <v>1.5338766666666666</v>
      </c>
      <c r="T206" s="15">
        <f t="shared" si="28"/>
        <v>9</v>
      </c>
      <c r="U206" s="15">
        <f t="shared" si="29"/>
        <v>13.804889999999999</v>
      </c>
      <c r="V206" s="15">
        <f t="shared" si="30"/>
        <v>55.864890000000003</v>
      </c>
      <c r="W206" s="15">
        <f t="shared" si="31"/>
        <v>780.79511000000002</v>
      </c>
      <c r="X206" s="7">
        <f t="shared" si="32"/>
        <v>766.93833333333328</v>
      </c>
      <c r="Y206" s="7">
        <f t="shared" si="33"/>
        <v>51.2094825</v>
      </c>
      <c r="Z206" s="7">
        <f t="shared" si="34"/>
        <v>715.72885083333335</v>
      </c>
      <c r="AA206" s="7">
        <f t="shared" si="35"/>
        <v>0</v>
      </c>
      <c r="AB206" s="15"/>
      <c r="AC206" s="7"/>
      <c r="AD206" s="7"/>
      <c r="AE206" s="7"/>
      <c r="AF206" s="15"/>
      <c r="AG206" s="7"/>
    </row>
    <row r="207" spans="1:33" ht="13.8" x14ac:dyDescent="0.3">
      <c r="A207" s="11">
        <v>49927</v>
      </c>
      <c r="B207" s="11" t="s">
        <v>24</v>
      </c>
      <c r="C207" s="11" t="s">
        <v>41</v>
      </c>
      <c r="D207" s="11" t="s">
        <v>42</v>
      </c>
      <c r="E207" s="11" t="s">
        <v>87</v>
      </c>
      <c r="F207" s="18">
        <v>33420</v>
      </c>
      <c r="G207" s="19">
        <v>33420</v>
      </c>
      <c r="H207" s="11" t="s">
        <v>20</v>
      </c>
      <c r="I207" s="11" t="s">
        <v>39</v>
      </c>
      <c r="J207" s="11" t="s">
        <v>170</v>
      </c>
      <c r="K207" s="11" t="s">
        <v>23</v>
      </c>
      <c r="L207" s="53" t="s">
        <v>638</v>
      </c>
      <c r="M207" s="11">
        <v>6467</v>
      </c>
      <c r="N207" s="54">
        <v>23156.22</v>
      </c>
      <c r="O207" s="54">
        <v>22583.54</v>
      </c>
      <c r="P207" s="54">
        <v>572.67999999999995</v>
      </c>
      <c r="Q207" s="1">
        <v>42644</v>
      </c>
      <c r="R207" s="14">
        <f>VLOOKUP($D207,'GT NBV Sep 2015'!$G:$O,9,0)</f>
        <v>2.1999999999999999E-2</v>
      </c>
      <c r="S207" s="15">
        <f t="shared" si="27"/>
        <v>42.453070000000004</v>
      </c>
      <c r="T207" s="15">
        <f t="shared" si="28"/>
        <v>13</v>
      </c>
      <c r="U207" s="15">
        <f t="shared" si="29"/>
        <v>551.8899100000001</v>
      </c>
      <c r="V207" s="15">
        <f t="shared" si="30"/>
        <v>23135.429910000003</v>
      </c>
      <c r="W207" s="15">
        <f t="shared" si="31"/>
        <v>20.7900899999986</v>
      </c>
      <c r="X207" s="7">
        <f t="shared" si="32"/>
        <v>21226.535</v>
      </c>
      <c r="Y207" s="7">
        <f t="shared" si="33"/>
        <v>21207.477417500002</v>
      </c>
      <c r="Z207" s="7">
        <f t="shared" si="34"/>
        <v>19.057582499998716</v>
      </c>
      <c r="AA207" s="7">
        <f t="shared" si="35"/>
        <v>-9.0949470177292824E-13</v>
      </c>
      <c r="AB207" s="15"/>
      <c r="AC207" s="7"/>
      <c r="AD207" s="7"/>
      <c r="AE207" s="7"/>
      <c r="AF207" s="15"/>
      <c r="AG207" s="7"/>
    </row>
    <row r="208" spans="1:33" ht="13.8" x14ac:dyDescent="0.3">
      <c r="A208" s="11">
        <v>98642983</v>
      </c>
      <c r="B208" s="11" t="s">
        <v>24</v>
      </c>
      <c r="C208" s="11" t="s">
        <v>41</v>
      </c>
      <c r="D208" s="11" t="s">
        <v>47</v>
      </c>
      <c r="E208" s="11" t="s">
        <v>457</v>
      </c>
      <c r="F208" s="18">
        <v>40026</v>
      </c>
      <c r="G208" s="19">
        <v>40026</v>
      </c>
      <c r="H208" s="11" t="s">
        <v>20</v>
      </c>
      <c r="I208" s="11" t="s">
        <v>48</v>
      </c>
      <c r="J208" s="11" t="s">
        <v>407</v>
      </c>
      <c r="K208" s="11" t="s">
        <v>23</v>
      </c>
      <c r="L208" s="53" t="s">
        <v>638</v>
      </c>
      <c r="M208" s="11">
        <v>1</v>
      </c>
      <c r="N208" s="54">
        <v>864.61</v>
      </c>
      <c r="O208" s="54">
        <v>350.28</v>
      </c>
      <c r="P208" s="54">
        <v>514.33000000000004</v>
      </c>
      <c r="Q208" s="1">
        <v>42522</v>
      </c>
      <c r="R208" s="14">
        <f>VLOOKUP($D208,'GT NBV Sep 2015'!$G:$O,9,0)</f>
        <v>2.9000000000000001E-2</v>
      </c>
      <c r="S208" s="15">
        <f t="shared" si="27"/>
        <v>2.0894741666666667</v>
      </c>
      <c r="T208" s="15">
        <f t="shared" si="28"/>
        <v>9</v>
      </c>
      <c r="U208" s="15">
        <f t="shared" si="29"/>
        <v>18.805267499999999</v>
      </c>
      <c r="V208" s="15">
        <f t="shared" si="30"/>
        <v>369.08526749999999</v>
      </c>
      <c r="W208" s="15">
        <f t="shared" si="31"/>
        <v>495.52473250000003</v>
      </c>
      <c r="X208" s="7">
        <f t="shared" si="32"/>
        <v>792.55916666666667</v>
      </c>
      <c r="Y208" s="7">
        <f t="shared" si="33"/>
        <v>338.32816187499998</v>
      </c>
      <c r="Z208" s="7">
        <f t="shared" si="34"/>
        <v>454.23100479166669</v>
      </c>
      <c r="AA208" s="7">
        <f t="shared" si="35"/>
        <v>0</v>
      </c>
      <c r="AB208" s="15"/>
      <c r="AC208" s="7"/>
      <c r="AD208" s="7"/>
      <c r="AE208" s="7"/>
      <c r="AF208" s="15"/>
      <c r="AG208" s="7"/>
    </row>
    <row r="209" spans="1:33" ht="13.8" x14ac:dyDescent="0.3">
      <c r="A209" s="11">
        <v>686344236</v>
      </c>
      <c r="B209" s="11" t="s">
        <v>24</v>
      </c>
      <c r="C209" s="11" t="s">
        <v>41</v>
      </c>
      <c r="D209" s="11" t="s">
        <v>47</v>
      </c>
      <c r="E209" s="11" t="s">
        <v>491</v>
      </c>
      <c r="F209" s="18">
        <v>42005</v>
      </c>
      <c r="G209" s="19">
        <v>42156</v>
      </c>
      <c r="H209" s="11" t="s">
        <v>68</v>
      </c>
      <c r="I209" s="11" t="s">
        <v>48</v>
      </c>
      <c r="J209" s="11" t="s">
        <v>70</v>
      </c>
      <c r="K209" s="11" t="s">
        <v>23</v>
      </c>
      <c r="L209" s="53" t="s">
        <v>638</v>
      </c>
      <c r="M209" s="11">
        <v>1</v>
      </c>
      <c r="N209" s="54">
        <v>360.25</v>
      </c>
      <c r="O209" s="54">
        <v>8.76</v>
      </c>
      <c r="P209" s="54">
        <v>351.49</v>
      </c>
      <c r="Q209" s="1">
        <v>42644</v>
      </c>
      <c r="R209" s="14">
        <f>VLOOKUP($D209,'GT NBV Sep 2015'!$G:$O,9,0)</f>
        <v>2.9000000000000001E-2</v>
      </c>
      <c r="S209" s="15">
        <f t="shared" si="27"/>
        <v>0.87060416666666673</v>
      </c>
      <c r="T209" s="15">
        <f t="shared" si="28"/>
        <v>13</v>
      </c>
      <c r="U209" s="15">
        <f t="shared" si="29"/>
        <v>11.317854166666667</v>
      </c>
      <c r="V209" s="15">
        <f t="shared" si="30"/>
        <v>20.077854166666668</v>
      </c>
      <c r="W209" s="15">
        <f t="shared" si="31"/>
        <v>340.17214583333333</v>
      </c>
      <c r="X209" s="7">
        <f t="shared" si="32"/>
        <v>330.22916666666663</v>
      </c>
      <c r="Y209" s="7">
        <f t="shared" si="33"/>
        <v>18.404699652777779</v>
      </c>
      <c r="Z209" s="7">
        <f t="shared" si="34"/>
        <v>311.82446701388886</v>
      </c>
      <c r="AA209" s="7">
        <f t="shared" si="35"/>
        <v>0</v>
      </c>
      <c r="AB209" s="15"/>
      <c r="AC209" s="7"/>
      <c r="AD209" s="7"/>
      <c r="AE209" s="7"/>
      <c r="AF209" s="15"/>
      <c r="AG209" s="7"/>
    </row>
    <row r="210" spans="1:33" ht="13.8" x14ac:dyDescent="0.3">
      <c r="A210" s="11">
        <v>55556</v>
      </c>
      <c r="B210" s="11" t="s">
        <v>24</v>
      </c>
      <c r="C210" s="11" t="s">
        <v>41</v>
      </c>
      <c r="D210" s="11" t="s">
        <v>64</v>
      </c>
      <c r="E210" s="11" t="s">
        <v>38</v>
      </c>
      <c r="F210" s="18">
        <v>33786</v>
      </c>
      <c r="G210" s="19">
        <v>33786</v>
      </c>
      <c r="H210" s="11" t="s">
        <v>20</v>
      </c>
      <c r="I210" s="11" t="s">
        <v>65</v>
      </c>
      <c r="J210" s="11" t="s">
        <v>383</v>
      </c>
      <c r="K210" s="11" t="s">
        <v>23</v>
      </c>
      <c r="L210" s="53" t="s">
        <v>638</v>
      </c>
      <c r="M210" s="11">
        <v>2</v>
      </c>
      <c r="N210" s="54">
        <v>573.29999999999995</v>
      </c>
      <c r="O210" s="54">
        <v>293.58999999999997</v>
      </c>
      <c r="P210" s="54">
        <v>279.70999999999998</v>
      </c>
      <c r="Q210" s="1">
        <v>42522</v>
      </c>
      <c r="R210" s="14">
        <f>VLOOKUP($D210,'GT NBV Sep 2015'!$G:$O,9,0)</f>
        <v>2.1999999999999999E-2</v>
      </c>
      <c r="S210" s="15">
        <f t="shared" si="27"/>
        <v>1.0510499999999998</v>
      </c>
      <c r="T210" s="15">
        <f t="shared" si="28"/>
        <v>9</v>
      </c>
      <c r="U210" s="15">
        <f t="shared" si="29"/>
        <v>9.4594499999999986</v>
      </c>
      <c r="V210" s="15">
        <f t="shared" si="30"/>
        <v>303.04944999999998</v>
      </c>
      <c r="W210" s="15">
        <f t="shared" si="31"/>
        <v>270.25054999999998</v>
      </c>
      <c r="X210" s="7">
        <f t="shared" si="32"/>
        <v>525.52499999999998</v>
      </c>
      <c r="Y210" s="7">
        <f t="shared" si="33"/>
        <v>277.79532916666665</v>
      </c>
      <c r="Z210" s="7">
        <f t="shared" si="34"/>
        <v>247.7296708333333</v>
      </c>
      <c r="AA210" s="7">
        <f t="shared" si="35"/>
        <v>0</v>
      </c>
      <c r="AB210" s="15"/>
      <c r="AC210" s="7"/>
      <c r="AD210" s="7"/>
      <c r="AE210" s="7"/>
      <c r="AF210" s="15"/>
      <c r="AG210" s="7"/>
    </row>
    <row r="211" spans="1:33" ht="13.8" x14ac:dyDescent="0.3">
      <c r="A211" s="11">
        <v>627356798</v>
      </c>
      <c r="B211" s="11" t="s">
        <v>24</v>
      </c>
      <c r="C211" s="11" t="s">
        <v>41</v>
      </c>
      <c r="D211" s="11" t="s">
        <v>47</v>
      </c>
      <c r="E211" s="11" t="s">
        <v>462</v>
      </c>
      <c r="F211" s="18">
        <v>40513</v>
      </c>
      <c r="G211" s="19">
        <v>40695</v>
      </c>
      <c r="H211" s="11" t="s">
        <v>20</v>
      </c>
      <c r="I211" s="11" t="s">
        <v>48</v>
      </c>
      <c r="J211" s="11" t="s">
        <v>407</v>
      </c>
      <c r="K211" s="11" t="s">
        <v>23</v>
      </c>
      <c r="L211" s="53" t="s">
        <v>638</v>
      </c>
      <c r="M211" s="11">
        <v>1</v>
      </c>
      <c r="N211" s="54">
        <v>405.62</v>
      </c>
      <c r="O211" s="54">
        <v>138.04</v>
      </c>
      <c r="P211" s="54">
        <v>267.58</v>
      </c>
      <c r="Q211" s="1">
        <v>42644</v>
      </c>
      <c r="R211" s="14">
        <f>VLOOKUP($D211,'GT NBV Sep 2015'!$G:$O,9,0)</f>
        <v>2.9000000000000001E-2</v>
      </c>
      <c r="S211" s="15">
        <f t="shared" si="27"/>
        <v>0.98024833333333339</v>
      </c>
      <c r="T211" s="15">
        <f t="shared" si="28"/>
        <v>13</v>
      </c>
      <c r="U211" s="15">
        <f t="shared" si="29"/>
        <v>12.743228333333334</v>
      </c>
      <c r="V211" s="15">
        <f t="shared" si="30"/>
        <v>150.78322833333334</v>
      </c>
      <c r="W211" s="15">
        <f t="shared" si="31"/>
        <v>254.83677166666666</v>
      </c>
      <c r="X211" s="7">
        <f t="shared" si="32"/>
        <v>371.81833333333333</v>
      </c>
      <c r="Y211" s="7">
        <f t="shared" si="33"/>
        <v>138.21795930555555</v>
      </c>
      <c r="Z211" s="7">
        <f t="shared" si="34"/>
        <v>233.60037402777778</v>
      </c>
      <c r="AA211" s="7">
        <f t="shared" si="35"/>
        <v>0</v>
      </c>
      <c r="AB211" s="15"/>
      <c r="AC211" s="7"/>
      <c r="AD211" s="7"/>
      <c r="AE211" s="7"/>
      <c r="AF211" s="15"/>
      <c r="AG211" s="7"/>
    </row>
    <row r="212" spans="1:33" ht="13.8" x14ac:dyDescent="0.3">
      <c r="A212" s="11">
        <v>54455</v>
      </c>
      <c r="B212" s="11" t="s">
        <v>24</v>
      </c>
      <c r="C212" s="11" t="s">
        <v>41</v>
      </c>
      <c r="D212" s="11" t="s">
        <v>60</v>
      </c>
      <c r="E212" s="11" t="s">
        <v>84</v>
      </c>
      <c r="F212" s="18">
        <v>30864</v>
      </c>
      <c r="G212" s="19">
        <v>30864</v>
      </c>
      <c r="H212" s="11" t="s">
        <v>20</v>
      </c>
      <c r="I212" s="11" t="s">
        <v>59</v>
      </c>
      <c r="J212" s="11" t="s">
        <v>354</v>
      </c>
      <c r="K212" s="11" t="s">
        <v>23</v>
      </c>
      <c r="L212" s="53" t="s">
        <v>638</v>
      </c>
      <c r="M212" s="11">
        <v>0</v>
      </c>
      <c r="N212" s="54">
        <v>3164.84</v>
      </c>
      <c r="O212" s="54">
        <v>3058.49</v>
      </c>
      <c r="P212" s="54">
        <v>106.35</v>
      </c>
      <c r="Q212" s="1">
        <v>42522</v>
      </c>
      <c r="R212" s="14">
        <f>VLOOKUP($D212,'GT NBV Sep 2015'!$G:$O,9,0)</f>
        <v>2.1000000000000001E-2</v>
      </c>
      <c r="S212" s="15">
        <f t="shared" si="27"/>
        <v>5.5384700000000002</v>
      </c>
      <c r="T212" s="15">
        <f t="shared" si="28"/>
        <v>9</v>
      </c>
      <c r="U212" s="15">
        <f t="shared" si="29"/>
        <v>49.846230000000006</v>
      </c>
      <c r="V212" s="15">
        <f t="shared" si="30"/>
        <v>3108.3362299999999</v>
      </c>
      <c r="W212" s="15">
        <f t="shared" si="31"/>
        <v>56.503770000000259</v>
      </c>
      <c r="X212" s="7">
        <f t="shared" si="32"/>
        <v>2901.1033333333335</v>
      </c>
      <c r="Y212" s="7">
        <f t="shared" si="33"/>
        <v>2849.3082108333333</v>
      </c>
      <c r="Z212" s="7">
        <f t="shared" si="34"/>
        <v>51.795122500000232</v>
      </c>
      <c r="AA212" s="7">
        <f t="shared" si="35"/>
        <v>-7.1054273576010019E-14</v>
      </c>
      <c r="AB212" s="15"/>
      <c r="AC212" s="7"/>
      <c r="AD212" s="7"/>
      <c r="AE212" s="7"/>
      <c r="AF212" s="15"/>
      <c r="AG212" s="7"/>
    </row>
    <row r="213" spans="1:33" ht="13.8" x14ac:dyDescent="0.3">
      <c r="A213" s="11">
        <v>95521713</v>
      </c>
      <c r="B213" s="11" t="s">
        <v>24</v>
      </c>
      <c r="C213" s="11" t="s">
        <v>41</v>
      </c>
      <c r="D213" s="11" t="s">
        <v>53</v>
      </c>
      <c r="E213" s="11" t="s">
        <v>394</v>
      </c>
      <c r="F213" s="18">
        <v>39783</v>
      </c>
      <c r="G213" s="19">
        <v>39873</v>
      </c>
      <c r="H213" s="11" t="s">
        <v>20</v>
      </c>
      <c r="I213" s="11" t="s">
        <v>55</v>
      </c>
      <c r="J213" s="11" t="s">
        <v>316</v>
      </c>
      <c r="K213" s="11" t="s">
        <v>23</v>
      </c>
      <c r="L213" s="53" t="s">
        <v>638</v>
      </c>
      <c r="M213" s="11">
        <v>0</v>
      </c>
      <c r="N213" s="54">
        <v>5.98</v>
      </c>
      <c r="O213" s="54">
        <v>0.94</v>
      </c>
      <c r="P213" s="54">
        <v>5.04</v>
      </c>
      <c r="Q213" s="1">
        <v>42644</v>
      </c>
      <c r="R213" s="14">
        <f>VLOOKUP($D213,'GT NBV Sep 2015'!$G:$O,9,0)</f>
        <v>2.1000000000000001E-2</v>
      </c>
      <c r="S213" s="15">
        <f t="shared" si="27"/>
        <v>1.0465E-2</v>
      </c>
      <c r="T213" s="15">
        <f t="shared" si="28"/>
        <v>13</v>
      </c>
      <c r="U213" s="15">
        <f t="shared" si="29"/>
        <v>0.136045</v>
      </c>
      <c r="V213" s="15">
        <f t="shared" si="30"/>
        <v>1.0760449999999999</v>
      </c>
      <c r="W213" s="15">
        <f t="shared" si="31"/>
        <v>4.9039550000000007</v>
      </c>
      <c r="X213" s="7">
        <f t="shared" si="32"/>
        <v>5.4816666666666665</v>
      </c>
      <c r="Y213" s="7">
        <f t="shared" si="33"/>
        <v>0.98637458333333317</v>
      </c>
      <c r="Z213" s="7">
        <f t="shared" si="34"/>
        <v>4.4952920833333341</v>
      </c>
      <c r="AA213" s="7">
        <f t="shared" si="35"/>
        <v>0</v>
      </c>
      <c r="AB213" s="15"/>
      <c r="AC213" s="7"/>
      <c r="AD213" s="7"/>
      <c r="AE213" s="7"/>
      <c r="AF213" s="15"/>
      <c r="AG213" s="7"/>
    </row>
    <row r="214" spans="1:33" ht="13.8" x14ac:dyDescent="0.3">
      <c r="A214" s="11">
        <v>669453694</v>
      </c>
      <c r="B214" s="11" t="s">
        <v>24</v>
      </c>
      <c r="C214" s="11" t="s">
        <v>41</v>
      </c>
      <c r="D214" s="11" t="s">
        <v>47</v>
      </c>
      <c r="E214" s="11" t="s">
        <v>477</v>
      </c>
      <c r="F214" s="18">
        <v>41548</v>
      </c>
      <c r="G214" s="19">
        <v>41883</v>
      </c>
      <c r="H214" s="11" t="s">
        <v>68</v>
      </c>
      <c r="I214" s="11" t="s">
        <v>48</v>
      </c>
      <c r="J214" s="11" t="s">
        <v>70</v>
      </c>
      <c r="K214" s="11" t="s">
        <v>23</v>
      </c>
      <c r="L214" s="53" t="s">
        <v>638</v>
      </c>
      <c r="M214" s="11">
        <v>1</v>
      </c>
      <c r="N214" s="54">
        <v>0.01</v>
      </c>
      <c r="O214" s="54">
        <v>0</v>
      </c>
      <c r="P214" s="54">
        <v>0.01</v>
      </c>
      <c r="Q214" s="1">
        <v>42522</v>
      </c>
      <c r="R214" s="14">
        <f>VLOOKUP($D214,'GT NBV Sep 2015'!$G:$O,9,0)</f>
        <v>2.9000000000000001E-2</v>
      </c>
      <c r="S214" s="15">
        <f t="shared" si="27"/>
        <v>2.4166666666666667E-5</v>
      </c>
      <c r="T214" s="15">
        <f t="shared" si="28"/>
        <v>9</v>
      </c>
      <c r="U214" s="15">
        <f t="shared" si="29"/>
        <v>2.175E-4</v>
      </c>
      <c r="V214" s="15">
        <f t="shared" si="30"/>
        <v>2.175E-4</v>
      </c>
      <c r="W214" s="15">
        <f t="shared" si="31"/>
        <v>9.7824999999999995E-3</v>
      </c>
      <c r="X214" s="7">
        <f t="shared" si="32"/>
        <v>9.1666666666666667E-3</v>
      </c>
      <c r="Y214" s="7">
        <f t="shared" si="33"/>
        <v>1.9937499999999998E-4</v>
      </c>
      <c r="Z214" s="7">
        <f t="shared" si="34"/>
        <v>8.9672916666666651E-3</v>
      </c>
      <c r="AA214" s="7">
        <f t="shared" si="35"/>
        <v>0</v>
      </c>
      <c r="AB214" s="15"/>
      <c r="AC214" s="7"/>
      <c r="AD214" s="7"/>
      <c r="AE214" s="7"/>
      <c r="AF214" s="15"/>
      <c r="AG214" s="7"/>
    </row>
    <row r="215" spans="1:33" ht="13.8" x14ac:dyDescent="0.3">
      <c r="A215" s="11">
        <v>654485308</v>
      </c>
      <c r="B215" s="11" t="s">
        <v>24</v>
      </c>
      <c r="C215" s="11" t="s">
        <v>41</v>
      </c>
      <c r="D215" s="11" t="s">
        <v>47</v>
      </c>
      <c r="E215" s="11" t="s">
        <v>471</v>
      </c>
      <c r="F215" s="18">
        <v>40848</v>
      </c>
      <c r="G215" s="19">
        <v>40909</v>
      </c>
      <c r="H215" s="11" t="s">
        <v>20</v>
      </c>
      <c r="I215" s="11" t="s">
        <v>48</v>
      </c>
      <c r="J215" s="11" t="s">
        <v>280</v>
      </c>
      <c r="K215" s="11" t="s">
        <v>23</v>
      </c>
      <c r="L215" s="53" t="s">
        <v>638</v>
      </c>
      <c r="M215" s="11">
        <v>0</v>
      </c>
      <c r="N215" s="54">
        <v>0.01</v>
      </c>
      <c r="O215" s="54">
        <v>0</v>
      </c>
      <c r="P215" s="54">
        <v>0.01</v>
      </c>
      <c r="Q215" s="1">
        <v>42644</v>
      </c>
      <c r="R215" s="14">
        <f>VLOOKUP($D215,'GT NBV Sep 2015'!$G:$O,9,0)</f>
        <v>2.9000000000000001E-2</v>
      </c>
      <c r="S215" s="15">
        <f t="shared" si="27"/>
        <v>2.4166666666666667E-5</v>
      </c>
      <c r="T215" s="15">
        <f t="shared" si="28"/>
        <v>13</v>
      </c>
      <c r="U215" s="15">
        <f t="shared" si="29"/>
        <v>3.141666666666667E-4</v>
      </c>
      <c r="V215" s="15">
        <f t="shared" si="30"/>
        <v>3.141666666666667E-4</v>
      </c>
      <c r="W215" s="15">
        <f t="shared" si="31"/>
        <v>9.6858333333333328E-3</v>
      </c>
      <c r="X215" s="7">
        <f t="shared" si="32"/>
        <v>9.1666666666666667E-3</v>
      </c>
      <c r="Y215" s="7">
        <f t="shared" si="33"/>
        <v>2.8798611111111115E-4</v>
      </c>
      <c r="Z215" s="7">
        <f t="shared" si="34"/>
        <v>8.8786805555555546E-3</v>
      </c>
      <c r="AA215" s="7">
        <f t="shared" si="35"/>
        <v>0</v>
      </c>
      <c r="AB215" s="15"/>
      <c r="AC215" s="7"/>
      <c r="AD215" s="7"/>
      <c r="AE215" s="7"/>
      <c r="AF215" s="15"/>
      <c r="AG215" s="7"/>
    </row>
    <row r="216" spans="1:33" ht="13.8" x14ac:dyDescent="0.3">
      <c r="A216" s="37">
        <v>51973</v>
      </c>
      <c r="B216" s="37" t="s">
        <v>24</v>
      </c>
      <c r="C216" s="37" t="s">
        <v>41</v>
      </c>
      <c r="D216" s="37" t="s">
        <v>47</v>
      </c>
      <c r="E216" s="37" t="s">
        <v>61</v>
      </c>
      <c r="F216" s="38">
        <v>25750</v>
      </c>
      <c r="G216" s="39">
        <v>25750</v>
      </c>
      <c r="H216" s="37" t="s">
        <v>20</v>
      </c>
      <c r="I216" s="37" t="s">
        <v>48</v>
      </c>
      <c r="J216" s="37" t="s">
        <v>265</v>
      </c>
      <c r="K216" s="37" t="s">
        <v>23</v>
      </c>
      <c r="L216" s="53" t="s">
        <v>638</v>
      </c>
      <c r="M216" s="37">
        <v>7</v>
      </c>
      <c r="N216" s="54">
        <v>5753860.8099999996</v>
      </c>
      <c r="O216" s="54">
        <v>5753860.8099999996</v>
      </c>
      <c r="P216" s="54">
        <v>0</v>
      </c>
      <c r="Q216" s="1">
        <v>42522</v>
      </c>
      <c r="R216" s="14">
        <f>VLOOKUP($D216,'GT NBV Sep 2015'!$G:$O,9,0)</f>
        <v>2.9000000000000001E-2</v>
      </c>
      <c r="S216" s="15">
        <f t="shared" si="27"/>
        <v>13905.163624166666</v>
      </c>
      <c r="T216" s="15">
        <f t="shared" si="28"/>
        <v>9</v>
      </c>
      <c r="U216" s="15">
        <f t="shared" si="29"/>
        <v>125146.4726175</v>
      </c>
      <c r="V216" s="15">
        <f t="shared" si="30"/>
        <v>5879007.2826175001</v>
      </c>
      <c r="W216" s="15">
        <f t="shared" si="31"/>
        <v>-125146.47261750046</v>
      </c>
      <c r="X216" s="7">
        <f t="shared" si="32"/>
        <v>5274372.4091666657</v>
      </c>
      <c r="Y216" s="7">
        <f t="shared" si="33"/>
        <v>5389090.0090660416</v>
      </c>
      <c r="Z216" s="7">
        <f t="shared" si="34"/>
        <v>-114717.59989937542</v>
      </c>
      <c r="AA216" s="7">
        <f t="shared" si="35"/>
        <v>-3.92901711165905E-10</v>
      </c>
      <c r="AB216" s="15"/>
      <c r="AC216" s="7"/>
      <c r="AD216" s="7"/>
      <c r="AE216" s="7"/>
      <c r="AF216" s="15"/>
      <c r="AG216" s="7"/>
    </row>
    <row r="217" spans="1:33" ht="13.8" x14ac:dyDescent="0.3">
      <c r="A217" s="37">
        <v>51974</v>
      </c>
      <c r="B217" s="37" t="s">
        <v>24</v>
      </c>
      <c r="C217" s="37" t="s">
        <v>41</v>
      </c>
      <c r="D217" s="37" t="s">
        <v>47</v>
      </c>
      <c r="E217" s="37" t="s">
        <v>54</v>
      </c>
      <c r="F217" s="38">
        <v>26481</v>
      </c>
      <c r="G217" s="39">
        <v>26481</v>
      </c>
      <c r="H217" s="37" t="s">
        <v>20</v>
      </c>
      <c r="I217" s="37" t="s">
        <v>48</v>
      </c>
      <c r="J217" s="37" t="s">
        <v>265</v>
      </c>
      <c r="K217" s="37" t="s">
        <v>23</v>
      </c>
      <c r="L217" s="53" t="s">
        <v>638</v>
      </c>
      <c r="M217" s="37">
        <v>11</v>
      </c>
      <c r="N217" s="54">
        <v>4004045.61</v>
      </c>
      <c r="O217" s="54">
        <v>4004045.61</v>
      </c>
      <c r="P217" s="54">
        <v>0</v>
      </c>
      <c r="Q217" s="1">
        <v>42644</v>
      </c>
      <c r="R217" s="14">
        <f>VLOOKUP($D217,'GT NBV Sep 2015'!$G:$O,9,0)</f>
        <v>2.9000000000000001E-2</v>
      </c>
      <c r="S217" s="15">
        <f t="shared" si="27"/>
        <v>9676.4435575000007</v>
      </c>
      <c r="T217" s="15">
        <f t="shared" si="28"/>
        <v>13</v>
      </c>
      <c r="U217" s="15">
        <f t="shared" si="29"/>
        <v>125793.76624750001</v>
      </c>
      <c r="V217" s="15">
        <f t="shared" si="30"/>
        <v>4129839.3762475001</v>
      </c>
      <c r="W217" s="15">
        <f t="shared" si="31"/>
        <v>-125793.7662475002</v>
      </c>
      <c r="X217" s="7">
        <f t="shared" si="32"/>
        <v>3670375.1424999996</v>
      </c>
      <c r="Y217" s="7">
        <f t="shared" si="33"/>
        <v>3785686.0948935417</v>
      </c>
      <c r="Z217" s="7">
        <f t="shared" si="34"/>
        <v>-115310.95239354184</v>
      </c>
      <c r="AA217" s="7">
        <f t="shared" si="35"/>
        <v>-2.0372681319713593E-10</v>
      </c>
      <c r="AB217" s="15"/>
      <c r="AC217" s="7"/>
      <c r="AD217" s="7"/>
      <c r="AE217" s="7"/>
      <c r="AF217" s="15"/>
      <c r="AG217" s="7"/>
    </row>
    <row r="218" spans="1:33" ht="13.8" x14ac:dyDescent="0.3">
      <c r="A218" s="37">
        <v>51933</v>
      </c>
      <c r="B218" s="37" t="s">
        <v>24</v>
      </c>
      <c r="C218" s="37" t="s">
        <v>41</v>
      </c>
      <c r="D218" s="37" t="s">
        <v>47</v>
      </c>
      <c r="E218" s="37" t="s">
        <v>54</v>
      </c>
      <c r="F218" s="38">
        <v>26481</v>
      </c>
      <c r="G218" s="39">
        <v>26481</v>
      </c>
      <c r="H218" s="37" t="s">
        <v>20</v>
      </c>
      <c r="I218" s="37" t="s">
        <v>48</v>
      </c>
      <c r="J218" s="37" t="s">
        <v>255</v>
      </c>
      <c r="K218" s="37" t="s">
        <v>23</v>
      </c>
      <c r="L218" s="53" t="s">
        <v>638</v>
      </c>
      <c r="M218" s="37">
        <v>92</v>
      </c>
      <c r="N218" s="54">
        <v>3835855.53</v>
      </c>
      <c r="O218" s="54">
        <v>3835855.53</v>
      </c>
      <c r="P218" s="54">
        <v>0</v>
      </c>
      <c r="Q218" s="1">
        <v>42522</v>
      </c>
      <c r="R218" s="14">
        <f>VLOOKUP($D218,'GT NBV Sep 2015'!$G:$O,9,0)</f>
        <v>2.9000000000000001E-2</v>
      </c>
      <c r="S218" s="15">
        <f t="shared" si="27"/>
        <v>9269.9841974999999</v>
      </c>
      <c r="T218" s="15">
        <f t="shared" si="28"/>
        <v>9</v>
      </c>
      <c r="U218" s="15">
        <f t="shared" si="29"/>
        <v>83429.857777500001</v>
      </c>
      <c r="V218" s="15">
        <f t="shared" si="30"/>
        <v>3919285.3877774999</v>
      </c>
      <c r="W218" s="15">
        <f t="shared" si="31"/>
        <v>-83429.857777500059</v>
      </c>
      <c r="X218" s="7">
        <f t="shared" si="32"/>
        <v>3516200.9024999999</v>
      </c>
      <c r="Y218" s="7">
        <f t="shared" si="33"/>
        <v>3592678.2721293746</v>
      </c>
      <c r="Z218" s="7">
        <f t="shared" si="34"/>
        <v>-76477.369629375055</v>
      </c>
      <c r="AA218" s="7">
        <f t="shared" si="35"/>
        <v>3.4924596548080444E-10</v>
      </c>
      <c r="AB218" s="15"/>
      <c r="AC218" s="7"/>
      <c r="AD218" s="7"/>
      <c r="AE218" s="7"/>
      <c r="AF218" s="15"/>
      <c r="AG218" s="7"/>
    </row>
    <row r="219" spans="1:33" ht="13.8" x14ac:dyDescent="0.3">
      <c r="A219" s="37">
        <v>51932</v>
      </c>
      <c r="B219" s="37" t="s">
        <v>24</v>
      </c>
      <c r="C219" s="37" t="s">
        <v>41</v>
      </c>
      <c r="D219" s="37" t="s">
        <v>47</v>
      </c>
      <c r="E219" s="37" t="s">
        <v>61</v>
      </c>
      <c r="F219" s="38">
        <v>25750</v>
      </c>
      <c r="G219" s="39">
        <v>25750</v>
      </c>
      <c r="H219" s="37" t="s">
        <v>20</v>
      </c>
      <c r="I219" s="37" t="s">
        <v>48</v>
      </c>
      <c r="J219" s="37" t="s">
        <v>255</v>
      </c>
      <c r="K219" s="37" t="s">
        <v>23</v>
      </c>
      <c r="L219" s="53" t="s">
        <v>638</v>
      </c>
      <c r="M219" s="37">
        <v>53</v>
      </c>
      <c r="N219" s="54">
        <v>1801117.36</v>
      </c>
      <c r="O219" s="54">
        <v>1801117.36</v>
      </c>
      <c r="P219" s="54">
        <v>0</v>
      </c>
      <c r="Q219" s="1">
        <v>42644</v>
      </c>
      <c r="R219" s="14">
        <f>VLOOKUP($D219,'GT NBV Sep 2015'!$G:$O,9,0)</f>
        <v>2.9000000000000001E-2</v>
      </c>
      <c r="S219" s="15">
        <f t="shared" si="27"/>
        <v>4352.7002866666671</v>
      </c>
      <c r="T219" s="15">
        <f t="shared" si="28"/>
        <v>13</v>
      </c>
      <c r="U219" s="15">
        <f t="shared" si="29"/>
        <v>56585.103726666675</v>
      </c>
      <c r="V219" s="15">
        <f t="shared" si="30"/>
        <v>1857702.4637266668</v>
      </c>
      <c r="W219" s="15">
        <f t="shared" si="31"/>
        <v>-56585.103726666654</v>
      </c>
      <c r="X219" s="7">
        <f t="shared" si="32"/>
        <v>1651024.2466666666</v>
      </c>
      <c r="Y219" s="7">
        <f t="shared" si="33"/>
        <v>1702893.9250827779</v>
      </c>
      <c r="Z219" s="7">
        <f t="shared" si="34"/>
        <v>-51869.678416111099</v>
      </c>
      <c r="AA219" s="7">
        <f t="shared" si="35"/>
        <v>-1.7462298274040222E-10</v>
      </c>
      <c r="AB219" s="15"/>
      <c r="AC219" s="7"/>
      <c r="AD219" s="7"/>
      <c r="AE219" s="7"/>
      <c r="AF219" s="15"/>
      <c r="AG219" s="7"/>
    </row>
    <row r="220" spans="1:33" ht="13.8" x14ac:dyDescent="0.3">
      <c r="A220" s="37">
        <v>53090</v>
      </c>
      <c r="B220" s="37" t="s">
        <v>24</v>
      </c>
      <c r="C220" s="37" t="s">
        <v>41</v>
      </c>
      <c r="D220" s="37" t="s">
        <v>47</v>
      </c>
      <c r="E220" s="37" t="s">
        <v>58</v>
      </c>
      <c r="F220" s="38">
        <v>33055</v>
      </c>
      <c r="G220" s="39">
        <v>33055</v>
      </c>
      <c r="H220" s="37" t="s">
        <v>20</v>
      </c>
      <c r="I220" s="37" t="s">
        <v>48</v>
      </c>
      <c r="J220" s="37" t="s">
        <v>52</v>
      </c>
      <c r="K220" s="37" t="s">
        <v>23</v>
      </c>
      <c r="L220" s="53" t="s">
        <v>638</v>
      </c>
      <c r="M220" s="37">
        <v>14</v>
      </c>
      <c r="N220" s="54">
        <v>1421331.07</v>
      </c>
      <c r="O220" s="54">
        <v>1421331.07</v>
      </c>
      <c r="P220" s="54">
        <v>0</v>
      </c>
      <c r="Q220" s="1">
        <v>42522</v>
      </c>
      <c r="R220" s="14">
        <f>VLOOKUP($D220,'GT NBV Sep 2015'!$G:$O,9,0)</f>
        <v>2.9000000000000001E-2</v>
      </c>
      <c r="S220" s="15">
        <f t="shared" si="27"/>
        <v>3434.883419166667</v>
      </c>
      <c r="T220" s="15">
        <f t="shared" si="28"/>
        <v>9</v>
      </c>
      <c r="U220" s="15">
        <f t="shared" si="29"/>
        <v>30913.950772500004</v>
      </c>
      <c r="V220" s="15">
        <f t="shared" si="30"/>
        <v>1452245.0207725</v>
      </c>
      <c r="W220" s="15">
        <f t="shared" si="31"/>
        <v>-30913.950772499898</v>
      </c>
      <c r="X220" s="7">
        <f t="shared" si="32"/>
        <v>1302886.8141666667</v>
      </c>
      <c r="Y220" s="7">
        <f t="shared" si="33"/>
        <v>1331224.6023747916</v>
      </c>
      <c r="Z220" s="7">
        <f t="shared" si="34"/>
        <v>-28337.788208124904</v>
      </c>
      <c r="AA220" s="7">
        <f t="shared" si="35"/>
        <v>0</v>
      </c>
      <c r="AB220" s="15"/>
      <c r="AC220" s="7"/>
      <c r="AD220" s="7"/>
      <c r="AE220" s="7"/>
      <c r="AF220" s="15"/>
      <c r="AG220" s="7"/>
    </row>
    <row r="221" spans="1:33" ht="13.8" x14ac:dyDescent="0.3">
      <c r="A221" s="37">
        <v>51898</v>
      </c>
      <c r="B221" s="37" t="s">
        <v>24</v>
      </c>
      <c r="C221" s="37" t="s">
        <v>41</v>
      </c>
      <c r="D221" s="37" t="s">
        <v>47</v>
      </c>
      <c r="E221" s="37" t="s">
        <v>138</v>
      </c>
      <c r="F221" s="38">
        <v>34151</v>
      </c>
      <c r="G221" s="39">
        <v>34151</v>
      </c>
      <c r="H221" s="37" t="s">
        <v>20</v>
      </c>
      <c r="I221" s="37" t="s">
        <v>48</v>
      </c>
      <c r="J221" s="37" t="s">
        <v>50</v>
      </c>
      <c r="K221" s="37" t="s">
        <v>23</v>
      </c>
      <c r="L221" s="53" t="s">
        <v>638</v>
      </c>
      <c r="M221" s="37">
        <v>0</v>
      </c>
      <c r="N221" s="54">
        <v>879825.1</v>
      </c>
      <c r="O221" s="54">
        <v>879825.1</v>
      </c>
      <c r="P221" s="54">
        <v>0</v>
      </c>
      <c r="Q221" s="1">
        <v>42644</v>
      </c>
      <c r="R221" s="14">
        <f>VLOOKUP($D221,'GT NBV Sep 2015'!$G:$O,9,0)</f>
        <v>2.9000000000000001E-2</v>
      </c>
      <c r="S221" s="15">
        <f t="shared" si="27"/>
        <v>2126.2439916666667</v>
      </c>
      <c r="T221" s="15">
        <f t="shared" si="28"/>
        <v>13</v>
      </c>
      <c r="U221" s="15">
        <f t="shared" si="29"/>
        <v>27641.171891666669</v>
      </c>
      <c r="V221" s="15">
        <f t="shared" si="30"/>
        <v>907466.27189166669</v>
      </c>
      <c r="W221" s="15">
        <f t="shared" si="31"/>
        <v>-27641.171891666716</v>
      </c>
      <c r="X221" s="7">
        <f t="shared" si="32"/>
        <v>806506.34166666656</v>
      </c>
      <c r="Y221" s="7">
        <f t="shared" si="33"/>
        <v>831844.08256736107</v>
      </c>
      <c r="Z221" s="7">
        <f t="shared" si="34"/>
        <v>-25337.740900694487</v>
      </c>
      <c r="AA221" s="7">
        <f t="shared" si="35"/>
        <v>0</v>
      </c>
      <c r="AB221" s="15"/>
      <c r="AC221" s="7"/>
      <c r="AD221" s="7"/>
      <c r="AE221" s="7"/>
      <c r="AF221" s="15"/>
      <c r="AG221" s="7"/>
    </row>
    <row r="222" spans="1:33" ht="13.8" x14ac:dyDescent="0.3">
      <c r="A222" s="37">
        <v>53093</v>
      </c>
      <c r="B222" s="37" t="s">
        <v>24</v>
      </c>
      <c r="C222" s="37" t="s">
        <v>41</v>
      </c>
      <c r="D222" s="37" t="s">
        <v>47</v>
      </c>
      <c r="E222" s="37" t="s">
        <v>138</v>
      </c>
      <c r="F222" s="38">
        <v>34151</v>
      </c>
      <c r="G222" s="39">
        <v>34151</v>
      </c>
      <c r="H222" s="37" t="s">
        <v>20</v>
      </c>
      <c r="I222" s="37" t="s">
        <v>48</v>
      </c>
      <c r="J222" s="37" t="s">
        <v>52</v>
      </c>
      <c r="K222" s="37" t="s">
        <v>23</v>
      </c>
      <c r="L222" s="53" t="s">
        <v>638</v>
      </c>
      <c r="M222" s="37">
        <v>9</v>
      </c>
      <c r="N222" s="54">
        <v>871528.65</v>
      </c>
      <c r="O222" s="54">
        <v>871528.65</v>
      </c>
      <c r="P222" s="54">
        <v>0</v>
      </c>
      <c r="Q222" s="1">
        <v>42522</v>
      </c>
      <c r="R222" s="14">
        <f>VLOOKUP($D222,'GT NBV Sep 2015'!$G:$O,9,0)</f>
        <v>2.9000000000000001E-2</v>
      </c>
      <c r="S222" s="15">
        <f t="shared" si="27"/>
        <v>2106.1942375000003</v>
      </c>
      <c r="T222" s="15">
        <f t="shared" si="28"/>
        <v>9</v>
      </c>
      <c r="U222" s="15">
        <f t="shared" si="29"/>
        <v>18955.748137500002</v>
      </c>
      <c r="V222" s="15">
        <f t="shared" si="30"/>
        <v>890484.39813750004</v>
      </c>
      <c r="W222" s="15">
        <f t="shared" si="31"/>
        <v>-18955.748137500021</v>
      </c>
      <c r="X222" s="7">
        <f t="shared" si="32"/>
        <v>798901.26249999995</v>
      </c>
      <c r="Y222" s="7">
        <f t="shared" si="33"/>
        <v>816277.364959375</v>
      </c>
      <c r="Z222" s="7">
        <f t="shared" si="34"/>
        <v>-17376.102459375019</v>
      </c>
      <c r="AA222" s="7">
        <f t="shared" si="35"/>
        <v>-2.9103830456733704E-11</v>
      </c>
      <c r="AB222" s="15"/>
      <c r="AC222" s="7"/>
      <c r="AD222" s="7"/>
      <c r="AE222" s="7"/>
      <c r="AF222" s="15"/>
      <c r="AG222" s="7"/>
    </row>
    <row r="223" spans="1:33" ht="13.8" x14ac:dyDescent="0.3">
      <c r="A223" s="37">
        <v>53094</v>
      </c>
      <c r="B223" s="37" t="s">
        <v>24</v>
      </c>
      <c r="C223" s="37" t="s">
        <v>41</v>
      </c>
      <c r="D223" s="37" t="s">
        <v>47</v>
      </c>
      <c r="E223" s="37" t="s">
        <v>227</v>
      </c>
      <c r="F223" s="38">
        <v>34516</v>
      </c>
      <c r="G223" s="39">
        <v>34516</v>
      </c>
      <c r="H223" s="37" t="s">
        <v>20</v>
      </c>
      <c r="I223" s="37" t="s">
        <v>48</v>
      </c>
      <c r="J223" s="37" t="s">
        <v>52</v>
      </c>
      <c r="K223" s="37" t="s">
        <v>23</v>
      </c>
      <c r="L223" s="53" t="s">
        <v>638</v>
      </c>
      <c r="M223" s="37">
        <v>11</v>
      </c>
      <c r="N223" s="54">
        <v>819638.86</v>
      </c>
      <c r="O223" s="54">
        <v>819638.86</v>
      </c>
      <c r="P223" s="54">
        <v>0</v>
      </c>
      <c r="Q223" s="1">
        <v>42644</v>
      </c>
      <c r="R223" s="14">
        <f>VLOOKUP($D223,'GT NBV Sep 2015'!$G:$O,9,0)</f>
        <v>2.9000000000000001E-2</v>
      </c>
      <c r="S223" s="15">
        <f t="shared" si="27"/>
        <v>1980.7939116666666</v>
      </c>
      <c r="T223" s="15">
        <f t="shared" si="28"/>
        <v>13</v>
      </c>
      <c r="U223" s="15">
        <f t="shared" si="29"/>
        <v>25750.320851666667</v>
      </c>
      <c r="V223" s="15">
        <f t="shared" si="30"/>
        <v>845389.18085166661</v>
      </c>
      <c r="W223" s="15">
        <f t="shared" si="31"/>
        <v>-25750.32085166662</v>
      </c>
      <c r="X223" s="7">
        <f t="shared" si="32"/>
        <v>751335.62166666659</v>
      </c>
      <c r="Y223" s="7">
        <f t="shared" si="33"/>
        <v>774940.08244736097</v>
      </c>
      <c r="Z223" s="7">
        <f t="shared" si="34"/>
        <v>-23604.4607806944</v>
      </c>
      <c r="AA223" s="7">
        <f t="shared" si="35"/>
        <v>0</v>
      </c>
      <c r="AB223" s="15"/>
      <c r="AC223" s="7"/>
      <c r="AD223" s="7"/>
      <c r="AE223" s="7"/>
      <c r="AF223" s="15"/>
      <c r="AG223" s="7"/>
    </row>
    <row r="224" spans="1:33" ht="13.8" x14ac:dyDescent="0.3">
      <c r="A224" s="37">
        <v>53092</v>
      </c>
      <c r="B224" s="37" t="s">
        <v>24</v>
      </c>
      <c r="C224" s="37" t="s">
        <v>41</v>
      </c>
      <c r="D224" s="37" t="s">
        <v>47</v>
      </c>
      <c r="E224" s="37" t="s">
        <v>38</v>
      </c>
      <c r="F224" s="38">
        <v>33786</v>
      </c>
      <c r="G224" s="39">
        <v>33786</v>
      </c>
      <c r="H224" s="37" t="s">
        <v>20</v>
      </c>
      <c r="I224" s="37" t="s">
        <v>48</v>
      </c>
      <c r="J224" s="37" t="s">
        <v>52</v>
      </c>
      <c r="K224" s="37" t="s">
        <v>23</v>
      </c>
      <c r="L224" s="53" t="s">
        <v>638</v>
      </c>
      <c r="M224" s="37">
        <v>6</v>
      </c>
      <c r="N224" s="54">
        <v>673844.67</v>
      </c>
      <c r="O224" s="54">
        <v>673844.67</v>
      </c>
      <c r="P224" s="54">
        <v>0</v>
      </c>
      <c r="Q224" s="1">
        <v>42522</v>
      </c>
      <c r="R224" s="14">
        <f>VLOOKUP($D224,'GT NBV Sep 2015'!$G:$O,9,0)</f>
        <v>2.9000000000000001E-2</v>
      </c>
      <c r="S224" s="15">
        <f t="shared" si="27"/>
        <v>1628.4579525000001</v>
      </c>
      <c r="T224" s="15">
        <f t="shared" si="28"/>
        <v>9</v>
      </c>
      <c r="U224" s="15">
        <f t="shared" si="29"/>
        <v>14656.121572500002</v>
      </c>
      <c r="V224" s="15">
        <f t="shared" si="30"/>
        <v>688500.79157250002</v>
      </c>
      <c r="W224" s="15">
        <f t="shared" si="31"/>
        <v>-14656.121572499978</v>
      </c>
      <c r="X224" s="7">
        <f t="shared" si="32"/>
        <v>617690.94750000001</v>
      </c>
      <c r="Y224" s="7">
        <f t="shared" si="33"/>
        <v>631125.72560812498</v>
      </c>
      <c r="Z224" s="7">
        <f t="shared" si="34"/>
        <v>-13434.77810812498</v>
      </c>
      <c r="AA224" s="7">
        <f t="shared" si="35"/>
        <v>0</v>
      </c>
      <c r="AB224" s="15"/>
      <c r="AC224" s="7"/>
      <c r="AD224" s="7"/>
      <c r="AE224" s="7"/>
      <c r="AF224" s="15"/>
      <c r="AG224" s="7"/>
    </row>
    <row r="225" spans="1:33" ht="13.8" x14ac:dyDescent="0.3">
      <c r="A225" s="37">
        <v>54405</v>
      </c>
      <c r="B225" s="37" t="s">
        <v>24</v>
      </c>
      <c r="C225" s="37" t="s">
        <v>41</v>
      </c>
      <c r="D225" s="37" t="s">
        <v>60</v>
      </c>
      <c r="E225" s="37" t="s">
        <v>54</v>
      </c>
      <c r="F225" s="38">
        <v>26481</v>
      </c>
      <c r="G225" s="39">
        <v>26481</v>
      </c>
      <c r="H225" s="37" t="s">
        <v>20</v>
      </c>
      <c r="I225" s="37" t="s">
        <v>59</v>
      </c>
      <c r="J225" s="37" t="s">
        <v>352</v>
      </c>
      <c r="K225" s="37" t="s">
        <v>23</v>
      </c>
      <c r="L225" s="53" t="s">
        <v>638</v>
      </c>
      <c r="M225" s="37">
        <v>0</v>
      </c>
      <c r="N225" s="54">
        <v>493638.16</v>
      </c>
      <c r="O225" s="54">
        <v>493638.16</v>
      </c>
      <c r="P225" s="54">
        <v>0</v>
      </c>
      <c r="Q225" s="1">
        <v>42644</v>
      </c>
      <c r="R225" s="14">
        <f>VLOOKUP($D225,'GT NBV Sep 2015'!$G:$O,9,0)</f>
        <v>2.1000000000000001E-2</v>
      </c>
      <c r="S225" s="15">
        <f t="shared" si="27"/>
        <v>863.86677999999995</v>
      </c>
      <c r="T225" s="15">
        <f t="shared" si="28"/>
        <v>13</v>
      </c>
      <c r="U225" s="15">
        <f t="shared" si="29"/>
        <v>11230.26814</v>
      </c>
      <c r="V225" s="15">
        <f t="shared" si="30"/>
        <v>504868.42813999997</v>
      </c>
      <c r="W225" s="15">
        <f t="shared" si="31"/>
        <v>-11230.26814</v>
      </c>
      <c r="X225" s="7">
        <f t="shared" si="32"/>
        <v>452501.64666666661</v>
      </c>
      <c r="Y225" s="7">
        <f t="shared" si="33"/>
        <v>462796.05912833329</v>
      </c>
      <c r="Z225" s="7">
        <f t="shared" si="34"/>
        <v>-10294.412461666667</v>
      </c>
      <c r="AA225" s="7">
        <f t="shared" si="35"/>
        <v>-1.4551915228366852E-11</v>
      </c>
      <c r="AB225" s="15"/>
      <c r="AC225" s="7"/>
      <c r="AD225" s="7"/>
      <c r="AE225" s="7"/>
      <c r="AF225" s="15"/>
      <c r="AG225" s="7"/>
    </row>
    <row r="226" spans="1:33" ht="13.8" x14ac:dyDescent="0.3">
      <c r="A226" s="37">
        <v>53116</v>
      </c>
      <c r="B226" s="37" t="s">
        <v>24</v>
      </c>
      <c r="C226" s="37" t="s">
        <v>41</v>
      </c>
      <c r="D226" s="37" t="s">
        <v>47</v>
      </c>
      <c r="E226" s="37" t="s">
        <v>54</v>
      </c>
      <c r="F226" s="38">
        <v>26481</v>
      </c>
      <c r="G226" s="39">
        <v>26481</v>
      </c>
      <c r="H226" s="37" t="s">
        <v>20</v>
      </c>
      <c r="I226" s="37" t="s">
        <v>48</v>
      </c>
      <c r="J226" s="37" t="s">
        <v>290</v>
      </c>
      <c r="K226" s="37" t="s">
        <v>23</v>
      </c>
      <c r="L226" s="53" t="s">
        <v>638</v>
      </c>
      <c r="M226" s="37">
        <v>12</v>
      </c>
      <c r="N226" s="54">
        <v>472196.12</v>
      </c>
      <c r="O226" s="54">
        <v>472196.12</v>
      </c>
      <c r="P226" s="54">
        <v>0</v>
      </c>
      <c r="Q226" s="1">
        <v>42522</v>
      </c>
      <c r="R226" s="14">
        <f>VLOOKUP($D226,'GT NBV Sep 2015'!$G:$O,9,0)</f>
        <v>2.9000000000000001E-2</v>
      </c>
      <c r="S226" s="15">
        <f t="shared" si="27"/>
        <v>1141.1406233333335</v>
      </c>
      <c r="T226" s="15">
        <f t="shared" si="28"/>
        <v>9</v>
      </c>
      <c r="U226" s="15">
        <f t="shared" si="29"/>
        <v>10270.26561</v>
      </c>
      <c r="V226" s="15">
        <f t="shared" si="30"/>
        <v>482466.38561</v>
      </c>
      <c r="W226" s="15">
        <f t="shared" si="31"/>
        <v>-10270.265610000002</v>
      </c>
      <c r="X226" s="7">
        <f t="shared" si="32"/>
        <v>432846.4433333333</v>
      </c>
      <c r="Y226" s="7">
        <f t="shared" si="33"/>
        <v>442260.85347583331</v>
      </c>
      <c r="Z226" s="7">
        <f t="shared" si="34"/>
        <v>-9414.4101425000008</v>
      </c>
      <c r="AA226" s="7">
        <f t="shared" si="35"/>
        <v>0</v>
      </c>
      <c r="AB226" s="15"/>
      <c r="AC226" s="7"/>
      <c r="AD226" s="7"/>
      <c r="AE226" s="7"/>
      <c r="AF226" s="15"/>
      <c r="AG226" s="7"/>
    </row>
    <row r="227" spans="1:33" ht="13.8" x14ac:dyDescent="0.3">
      <c r="A227" s="37">
        <v>51975</v>
      </c>
      <c r="B227" s="37" t="s">
        <v>24</v>
      </c>
      <c r="C227" s="37" t="s">
        <v>41</v>
      </c>
      <c r="D227" s="37" t="s">
        <v>47</v>
      </c>
      <c r="E227" s="37" t="s">
        <v>138</v>
      </c>
      <c r="F227" s="38">
        <v>34151</v>
      </c>
      <c r="G227" s="39">
        <v>34151</v>
      </c>
      <c r="H227" s="37" t="s">
        <v>20</v>
      </c>
      <c r="I227" s="37" t="s">
        <v>48</v>
      </c>
      <c r="J227" s="37" t="s">
        <v>265</v>
      </c>
      <c r="K227" s="37" t="s">
        <v>23</v>
      </c>
      <c r="L227" s="53" t="s">
        <v>638</v>
      </c>
      <c r="M227" s="37">
        <v>1</v>
      </c>
      <c r="N227" s="54">
        <v>463747.83</v>
      </c>
      <c r="O227" s="54">
        <v>463747.83</v>
      </c>
      <c r="P227" s="54">
        <v>0</v>
      </c>
      <c r="Q227" s="1">
        <v>42644</v>
      </c>
      <c r="R227" s="14">
        <f>VLOOKUP($D227,'GT NBV Sep 2015'!$G:$O,9,0)</f>
        <v>2.9000000000000001E-2</v>
      </c>
      <c r="S227" s="15">
        <f t="shared" si="27"/>
        <v>1120.7239225000001</v>
      </c>
      <c r="T227" s="15">
        <f t="shared" si="28"/>
        <v>13</v>
      </c>
      <c r="U227" s="15">
        <f t="shared" si="29"/>
        <v>14569.410992500001</v>
      </c>
      <c r="V227" s="15">
        <f t="shared" si="30"/>
        <v>478317.24099250004</v>
      </c>
      <c r="W227" s="15">
        <f t="shared" si="31"/>
        <v>-14569.410992500023</v>
      </c>
      <c r="X227" s="7">
        <f t="shared" si="32"/>
        <v>425102.17749999999</v>
      </c>
      <c r="Y227" s="7">
        <f t="shared" si="33"/>
        <v>438457.47090979171</v>
      </c>
      <c r="Z227" s="7">
        <f t="shared" si="34"/>
        <v>-13355.293409791688</v>
      </c>
      <c r="AA227" s="7">
        <f t="shared" si="35"/>
        <v>-2.9103830456733704E-11</v>
      </c>
      <c r="AB227" s="15"/>
      <c r="AC227" s="7"/>
      <c r="AD227" s="7"/>
      <c r="AE227" s="7"/>
      <c r="AF227" s="15"/>
      <c r="AG227" s="7"/>
    </row>
    <row r="228" spans="1:33" ht="13.8" x14ac:dyDescent="0.3">
      <c r="A228" s="37">
        <v>54343</v>
      </c>
      <c r="B228" s="37" t="s">
        <v>24</v>
      </c>
      <c r="C228" s="37" t="s">
        <v>41</v>
      </c>
      <c r="D228" s="37" t="s">
        <v>60</v>
      </c>
      <c r="E228" s="37" t="s">
        <v>54</v>
      </c>
      <c r="F228" s="38">
        <v>26481</v>
      </c>
      <c r="G228" s="39">
        <v>26481</v>
      </c>
      <c r="H228" s="37" t="s">
        <v>20</v>
      </c>
      <c r="I228" s="37" t="s">
        <v>59</v>
      </c>
      <c r="J228" s="37" t="s">
        <v>348</v>
      </c>
      <c r="K228" s="37" t="s">
        <v>23</v>
      </c>
      <c r="L228" s="53" t="s">
        <v>638</v>
      </c>
      <c r="M228" s="37">
        <v>0</v>
      </c>
      <c r="N228" s="54">
        <v>458294.14</v>
      </c>
      <c r="O228" s="54">
        <v>458294.14</v>
      </c>
      <c r="P228" s="54">
        <v>0</v>
      </c>
      <c r="Q228" s="1">
        <v>42522</v>
      </c>
      <c r="R228" s="14">
        <f>VLOOKUP($D228,'GT NBV Sep 2015'!$G:$O,9,0)</f>
        <v>2.1000000000000001E-2</v>
      </c>
      <c r="S228" s="15">
        <f t="shared" si="27"/>
        <v>802.01474500000006</v>
      </c>
      <c r="T228" s="15">
        <f t="shared" si="28"/>
        <v>9</v>
      </c>
      <c r="U228" s="15">
        <f t="shared" si="29"/>
        <v>7218.1327050000009</v>
      </c>
      <c r="V228" s="15">
        <f t="shared" si="30"/>
        <v>465512.27270500001</v>
      </c>
      <c r="W228" s="15">
        <f t="shared" si="31"/>
        <v>-7218.1327049999963</v>
      </c>
      <c r="X228" s="7">
        <f t="shared" si="32"/>
        <v>420102.96166666667</v>
      </c>
      <c r="Y228" s="7">
        <f t="shared" si="33"/>
        <v>426719.58331291669</v>
      </c>
      <c r="Z228" s="7">
        <f t="shared" si="34"/>
        <v>-6616.621646249996</v>
      </c>
      <c r="AA228" s="7">
        <f t="shared" si="35"/>
        <v>-2.0008883439004421E-11</v>
      </c>
      <c r="AB228" s="15"/>
      <c r="AC228" s="7"/>
      <c r="AD228" s="7"/>
      <c r="AE228" s="7"/>
      <c r="AF228" s="15"/>
      <c r="AG228" s="7"/>
    </row>
    <row r="229" spans="1:33" ht="13.8" x14ac:dyDescent="0.3">
      <c r="A229" s="37">
        <v>54404</v>
      </c>
      <c r="B229" s="37" t="s">
        <v>24</v>
      </c>
      <c r="C229" s="37" t="s">
        <v>41</v>
      </c>
      <c r="D229" s="37" t="s">
        <v>60</v>
      </c>
      <c r="E229" s="37" t="s">
        <v>61</v>
      </c>
      <c r="F229" s="38">
        <v>25750</v>
      </c>
      <c r="G229" s="39">
        <v>25750</v>
      </c>
      <c r="H229" s="37" t="s">
        <v>20</v>
      </c>
      <c r="I229" s="37" t="s">
        <v>59</v>
      </c>
      <c r="J229" s="37" t="s">
        <v>352</v>
      </c>
      <c r="K229" s="37" t="s">
        <v>23</v>
      </c>
      <c r="L229" s="53" t="s">
        <v>638</v>
      </c>
      <c r="M229" s="37">
        <v>0</v>
      </c>
      <c r="N229" s="54">
        <v>429393.91999999998</v>
      </c>
      <c r="O229" s="54">
        <v>429393.91999999998</v>
      </c>
      <c r="P229" s="54">
        <v>0</v>
      </c>
      <c r="Q229" s="1">
        <v>42644</v>
      </c>
      <c r="R229" s="14">
        <f>VLOOKUP($D229,'GT NBV Sep 2015'!$G:$O,9,0)</f>
        <v>2.1000000000000001E-2</v>
      </c>
      <c r="S229" s="15">
        <f t="shared" si="27"/>
        <v>751.43935999999997</v>
      </c>
      <c r="T229" s="15">
        <f t="shared" si="28"/>
        <v>13</v>
      </c>
      <c r="U229" s="15">
        <f t="shared" si="29"/>
        <v>9768.7116800000003</v>
      </c>
      <c r="V229" s="15">
        <f t="shared" si="30"/>
        <v>439162.63167999999</v>
      </c>
      <c r="W229" s="15">
        <f t="shared" si="31"/>
        <v>-9768.7116800000076</v>
      </c>
      <c r="X229" s="7">
        <f t="shared" si="32"/>
        <v>393611.09333333332</v>
      </c>
      <c r="Y229" s="7">
        <f t="shared" si="33"/>
        <v>402565.74570666667</v>
      </c>
      <c r="Z229" s="7">
        <f t="shared" si="34"/>
        <v>-8954.6523733333397</v>
      </c>
      <c r="AA229" s="7">
        <f t="shared" si="35"/>
        <v>0</v>
      </c>
      <c r="AB229" s="15"/>
      <c r="AC229" s="7"/>
      <c r="AD229" s="7"/>
      <c r="AE229" s="7"/>
      <c r="AF229" s="15"/>
      <c r="AG229" s="7"/>
    </row>
    <row r="230" spans="1:33" ht="13.8" x14ac:dyDescent="0.3">
      <c r="A230" s="37">
        <v>53115</v>
      </c>
      <c r="B230" s="37" t="s">
        <v>24</v>
      </c>
      <c r="C230" s="37" t="s">
        <v>41</v>
      </c>
      <c r="D230" s="37" t="s">
        <v>47</v>
      </c>
      <c r="E230" s="37" t="s">
        <v>61</v>
      </c>
      <c r="F230" s="38">
        <v>25750</v>
      </c>
      <c r="G230" s="39">
        <v>25750</v>
      </c>
      <c r="H230" s="37" t="s">
        <v>20</v>
      </c>
      <c r="I230" s="37" t="s">
        <v>48</v>
      </c>
      <c r="J230" s="37" t="s">
        <v>290</v>
      </c>
      <c r="K230" s="37" t="s">
        <v>23</v>
      </c>
      <c r="L230" s="53" t="s">
        <v>638</v>
      </c>
      <c r="M230" s="37">
        <v>12</v>
      </c>
      <c r="N230" s="54">
        <v>406073.74</v>
      </c>
      <c r="O230" s="54">
        <v>406073.74</v>
      </c>
      <c r="P230" s="54">
        <v>0</v>
      </c>
      <c r="Q230" s="1">
        <v>42522</v>
      </c>
      <c r="R230" s="14">
        <f>VLOOKUP($D230,'GT NBV Sep 2015'!$G:$O,9,0)</f>
        <v>2.9000000000000001E-2</v>
      </c>
      <c r="S230" s="15">
        <f t="shared" si="27"/>
        <v>981.34487166666668</v>
      </c>
      <c r="T230" s="15">
        <f t="shared" si="28"/>
        <v>9</v>
      </c>
      <c r="U230" s="15">
        <f t="shared" si="29"/>
        <v>8832.1038449999996</v>
      </c>
      <c r="V230" s="15">
        <f t="shared" si="30"/>
        <v>414905.84384499997</v>
      </c>
      <c r="W230" s="15">
        <f t="shared" si="31"/>
        <v>-8832.103844999976</v>
      </c>
      <c r="X230" s="7">
        <f t="shared" si="32"/>
        <v>372234.26166666666</v>
      </c>
      <c r="Y230" s="7">
        <f t="shared" si="33"/>
        <v>380330.35685791663</v>
      </c>
      <c r="Z230" s="7">
        <f t="shared" si="34"/>
        <v>-8096.0951912499777</v>
      </c>
      <c r="AA230" s="7">
        <f t="shared" si="35"/>
        <v>0</v>
      </c>
      <c r="AB230" s="15"/>
      <c r="AC230" s="7"/>
      <c r="AD230" s="7"/>
      <c r="AE230" s="7"/>
      <c r="AF230" s="15"/>
      <c r="AG230" s="7"/>
    </row>
    <row r="231" spans="1:33" ht="13.8" x14ac:dyDescent="0.3">
      <c r="A231" s="37">
        <v>54342</v>
      </c>
      <c r="B231" s="37" t="s">
        <v>24</v>
      </c>
      <c r="C231" s="37" t="s">
        <v>41</v>
      </c>
      <c r="D231" s="37" t="s">
        <v>60</v>
      </c>
      <c r="E231" s="37" t="s">
        <v>61</v>
      </c>
      <c r="F231" s="38">
        <v>25750</v>
      </c>
      <c r="G231" s="39">
        <v>25750</v>
      </c>
      <c r="H231" s="37" t="s">
        <v>20</v>
      </c>
      <c r="I231" s="37" t="s">
        <v>59</v>
      </c>
      <c r="J231" s="37" t="s">
        <v>348</v>
      </c>
      <c r="K231" s="37" t="s">
        <v>23</v>
      </c>
      <c r="L231" s="53" t="s">
        <v>638</v>
      </c>
      <c r="M231" s="37">
        <v>0</v>
      </c>
      <c r="N231" s="54">
        <v>398428.02</v>
      </c>
      <c r="O231" s="54">
        <v>398428.02</v>
      </c>
      <c r="P231" s="54">
        <v>0</v>
      </c>
      <c r="Q231" s="1">
        <v>42644</v>
      </c>
      <c r="R231" s="14">
        <f>VLOOKUP($D231,'GT NBV Sep 2015'!$G:$O,9,0)</f>
        <v>2.1000000000000001E-2</v>
      </c>
      <c r="S231" s="15">
        <f t="shared" si="27"/>
        <v>697.24903500000005</v>
      </c>
      <c r="T231" s="15">
        <f t="shared" si="28"/>
        <v>13</v>
      </c>
      <c r="U231" s="15">
        <f t="shared" si="29"/>
        <v>9064.2374550000004</v>
      </c>
      <c r="V231" s="15">
        <f t="shared" si="30"/>
        <v>407492.25745500001</v>
      </c>
      <c r="W231" s="15">
        <f t="shared" si="31"/>
        <v>-9064.237454999995</v>
      </c>
      <c r="X231" s="7">
        <f t="shared" si="32"/>
        <v>365225.685</v>
      </c>
      <c r="Y231" s="7">
        <f t="shared" si="33"/>
        <v>373534.56933375</v>
      </c>
      <c r="Z231" s="7">
        <f t="shared" si="34"/>
        <v>-8308.8843337499948</v>
      </c>
      <c r="AA231" s="7">
        <f t="shared" si="35"/>
        <v>0</v>
      </c>
      <c r="AB231" s="15"/>
      <c r="AC231" s="7"/>
      <c r="AD231" s="7"/>
      <c r="AE231" s="7"/>
      <c r="AF231" s="15"/>
      <c r="AG231" s="7"/>
    </row>
    <row r="232" spans="1:33" ht="13.8" x14ac:dyDescent="0.3">
      <c r="A232" s="37">
        <v>49098</v>
      </c>
      <c r="B232" s="37" t="s">
        <v>24</v>
      </c>
      <c r="C232" s="37" t="s">
        <v>41</v>
      </c>
      <c r="D232" s="37" t="s">
        <v>42</v>
      </c>
      <c r="E232" s="37" t="s">
        <v>54</v>
      </c>
      <c r="F232" s="38">
        <v>26481</v>
      </c>
      <c r="G232" s="39">
        <v>26481</v>
      </c>
      <c r="H232" s="37" t="s">
        <v>20</v>
      </c>
      <c r="I232" s="37" t="s">
        <v>39</v>
      </c>
      <c r="J232" s="37" t="s">
        <v>40</v>
      </c>
      <c r="K232" s="37" t="s">
        <v>23</v>
      </c>
      <c r="L232" s="53" t="s">
        <v>638</v>
      </c>
      <c r="M232" s="37">
        <v>0</v>
      </c>
      <c r="N232" s="54">
        <v>354276.53</v>
      </c>
      <c r="O232" s="54">
        <v>354276.53</v>
      </c>
      <c r="P232" s="54">
        <v>0</v>
      </c>
      <c r="Q232" s="1">
        <v>42522</v>
      </c>
      <c r="R232" s="14">
        <f>VLOOKUP($D232,'GT NBV Sep 2015'!$G:$O,9,0)</f>
        <v>2.1999999999999999E-2</v>
      </c>
      <c r="S232" s="15">
        <f t="shared" si="27"/>
        <v>649.50697166666669</v>
      </c>
      <c r="T232" s="15">
        <f t="shared" si="28"/>
        <v>9</v>
      </c>
      <c r="U232" s="15">
        <f t="shared" si="29"/>
        <v>5845.5627450000002</v>
      </c>
      <c r="V232" s="15">
        <f t="shared" si="30"/>
        <v>360122.09274500003</v>
      </c>
      <c r="W232" s="15">
        <f t="shared" si="31"/>
        <v>-5845.5627450000029</v>
      </c>
      <c r="X232" s="7">
        <f t="shared" si="32"/>
        <v>324753.48583333334</v>
      </c>
      <c r="Y232" s="7">
        <f t="shared" si="33"/>
        <v>330111.91834958334</v>
      </c>
      <c r="Z232" s="7">
        <f t="shared" si="34"/>
        <v>-5358.4325162500027</v>
      </c>
      <c r="AA232" s="7">
        <f t="shared" si="35"/>
        <v>0</v>
      </c>
      <c r="AB232" s="15"/>
      <c r="AC232" s="7"/>
      <c r="AD232" s="7"/>
      <c r="AE232" s="7"/>
      <c r="AF232" s="15"/>
      <c r="AG232" s="7"/>
    </row>
    <row r="233" spans="1:33" ht="13.8" x14ac:dyDescent="0.3">
      <c r="A233" s="37">
        <v>49115</v>
      </c>
      <c r="B233" s="37" t="s">
        <v>24</v>
      </c>
      <c r="C233" s="37" t="s">
        <v>41</v>
      </c>
      <c r="D233" s="37" t="s">
        <v>42</v>
      </c>
      <c r="E233" s="37" t="s">
        <v>54</v>
      </c>
      <c r="F233" s="38">
        <v>26481</v>
      </c>
      <c r="G233" s="39">
        <v>26481</v>
      </c>
      <c r="H233" s="37" t="s">
        <v>20</v>
      </c>
      <c r="I233" s="37" t="s">
        <v>39</v>
      </c>
      <c r="J233" s="37" t="s">
        <v>120</v>
      </c>
      <c r="K233" s="37" t="s">
        <v>23</v>
      </c>
      <c r="L233" s="53" t="s">
        <v>638</v>
      </c>
      <c r="M233" s="37">
        <v>0</v>
      </c>
      <c r="N233" s="54">
        <v>354276.48</v>
      </c>
      <c r="O233" s="54">
        <v>354276.48</v>
      </c>
      <c r="P233" s="54">
        <v>0</v>
      </c>
      <c r="Q233" s="1">
        <v>42644</v>
      </c>
      <c r="R233" s="14">
        <f>VLOOKUP($D233,'GT NBV Sep 2015'!$G:$O,9,0)</f>
        <v>2.1999999999999999E-2</v>
      </c>
      <c r="S233" s="15">
        <f t="shared" si="27"/>
        <v>649.50687999999991</v>
      </c>
      <c r="T233" s="15">
        <f t="shared" si="28"/>
        <v>13</v>
      </c>
      <c r="U233" s="15">
        <f t="shared" si="29"/>
        <v>8443.5894399999997</v>
      </c>
      <c r="V233" s="15">
        <f t="shared" si="30"/>
        <v>362720.06943999999</v>
      </c>
      <c r="W233" s="15">
        <f t="shared" si="31"/>
        <v>-8443.5894400000107</v>
      </c>
      <c r="X233" s="7">
        <f t="shared" si="32"/>
        <v>324753.43999999994</v>
      </c>
      <c r="Y233" s="7">
        <f t="shared" si="33"/>
        <v>332493.39698666666</v>
      </c>
      <c r="Z233" s="7">
        <f t="shared" si="34"/>
        <v>-7739.9569866666761</v>
      </c>
      <c r="AA233" s="7">
        <f t="shared" si="35"/>
        <v>-3.9108272176235914E-11</v>
      </c>
      <c r="AB233" s="15"/>
      <c r="AC233" s="7"/>
      <c r="AD233" s="7"/>
      <c r="AE233" s="7"/>
      <c r="AF233" s="15"/>
      <c r="AG233" s="7"/>
    </row>
    <row r="234" spans="1:33" ht="13.8" x14ac:dyDescent="0.3">
      <c r="A234" s="37">
        <v>54454</v>
      </c>
      <c r="B234" s="37" t="s">
        <v>24</v>
      </c>
      <c r="C234" s="37" t="s">
        <v>41</v>
      </c>
      <c r="D234" s="37" t="s">
        <v>60</v>
      </c>
      <c r="E234" s="37" t="s">
        <v>80</v>
      </c>
      <c r="F234" s="38">
        <v>29037</v>
      </c>
      <c r="G234" s="39">
        <v>29037</v>
      </c>
      <c r="H234" s="37" t="s">
        <v>20</v>
      </c>
      <c r="I234" s="37" t="s">
        <v>59</v>
      </c>
      <c r="J234" s="37" t="s">
        <v>354</v>
      </c>
      <c r="K234" s="37" t="s">
        <v>23</v>
      </c>
      <c r="L234" s="53" t="s">
        <v>638</v>
      </c>
      <c r="M234" s="37">
        <v>0</v>
      </c>
      <c r="N234" s="54">
        <v>342688.99</v>
      </c>
      <c r="O234" s="54">
        <v>342688.99</v>
      </c>
      <c r="P234" s="54">
        <v>0</v>
      </c>
      <c r="Q234" s="1">
        <v>42522</v>
      </c>
      <c r="R234" s="14">
        <f>VLOOKUP($D234,'GT NBV Sep 2015'!$G:$O,9,0)</f>
        <v>2.1000000000000001E-2</v>
      </c>
      <c r="S234" s="15">
        <f t="shared" si="27"/>
        <v>599.70573249999995</v>
      </c>
      <c r="T234" s="15">
        <f t="shared" si="28"/>
        <v>9</v>
      </c>
      <c r="U234" s="15">
        <f t="shared" si="29"/>
        <v>5397.3515924999992</v>
      </c>
      <c r="V234" s="15">
        <f t="shared" si="30"/>
        <v>348086.34159249999</v>
      </c>
      <c r="W234" s="15">
        <f t="shared" si="31"/>
        <v>-5397.3515924999956</v>
      </c>
      <c r="X234" s="7">
        <f t="shared" si="32"/>
        <v>314131.57416666666</v>
      </c>
      <c r="Y234" s="7">
        <f t="shared" si="33"/>
        <v>319079.14645979163</v>
      </c>
      <c r="Z234" s="7">
        <f t="shared" si="34"/>
        <v>-4947.5722931249957</v>
      </c>
      <c r="AA234" s="7">
        <f t="shared" si="35"/>
        <v>1.9099388737231493E-11</v>
      </c>
      <c r="AB234" s="15"/>
      <c r="AC234" s="7"/>
      <c r="AD234" s="7"/>
      <c r="AE234" s="7"/>
      <c r="AF234" s="15"/>
      <c r="AG234" s="7"/>
    </row>
    <row r="235" spans="1:33" ht="13.8" x14ac:dyDescent="0.3">
      <c r="A235" s="37">
        <v>49120</v>
      </c>
      <c r="B235" s="37" t="s">
        <v>24</v>
      </c>
      <c r="C235" s="37" t="s">
        <v>41</v>
      </c>
      <c r="D235" s="37" t="s">
        <v>42</v>
      </c>
      <c r="E235" s="37" t="s">
        <v>54</v>
      </c>
      <c r="F235" s="38">
        <v>26481</v>
      </c>
      <c r="G235" s="39">
        <v>26481</v>
      </c>
      <c r="H235" s="37" t="s">
        <v>20</v>
      </c>
      <c r="I235" s="37" t="s">
        <v>39</v>
      </c>
      <c r="J235" s="37" t="s">
        <v>124</v>
      </c>
      <c r="K235" s="37" t="s">
        <v>23</v>
      </c>
      <c r="L235" s="53" t="s">
        <v>638</v>
      </c>
      <c r="M235" s="37">
        <v>0</v>
      </c>
      <c r="N235" s="54">
        <v>335892.39</v>
      </c>
      <c r="O235" s="54">
        <v>335892.39</v>
      </c>
      <c r="P235" s="54">
        <v>0</v>
      </c>
      <c r="Q235" s="1">
        <v>42644</v>
      </c>
      <c r="R235" s="14">
        <f>VLOOKUP($D235,'GT NBV Sep 2015'!$G:$O,9,0)</f>
        <v>2.1999999999999999E-2</v>
      </c>
      <c r="S235" s="15">
        <f t="shared" si="27"/>
        <v>615.80271500000003</v>
      </c>
      <c r="T235" s="15">
        <f t="shared" si="28"/>
        <v>13</v>
      </c>
      <c r="U235" s="15">
        <f t="shared" si="29"/>
        <v>8005.4352950000002</v>
      </c>
      <c r="V235" s="15">
        <f t="shared" si="30"/>
        <v>343897.82529499999</v>
      </c>
      <c r="W235" s="15">
        <f t="shared" si="31"/>
        <v>-8005.4352949999738</v>
      </c>
      <c r="X235" s="7">
        <f t="shared" si="32"/>
        <v>307901.35749999998</v>
      </c>
      <c r="Y235" s="7">
        <f t="shared" si="33"/>
        <v>315239.67318708333</v>
      </c>
      <c r="Z235" s="7">
        <f t="shared" si="34"/>
        <v>-7338.3156870833091</v>
      </c>
      <c r="AA235" s="7">
        <f t="shared" si="35"/>
        <v>-3.9108272176235914E-11</v>
      </c>
      <c r="AB235" s="15"/>
      <c r="AC235" s="7"/>
      <c r="AD235" s="7"/>
      <c r="AE235" s="7"/>
      <c r="AF235" s="15"/>
      <c r="AG235" s="7"/>
    </row>
    <row r="236" spans="1:33" ht="13.8" x14ac:dyDescent="0.3">
      <c r="A236" s="37">
        <v>53089</v>
      </c>
      <c r="B236" s="37" t="s">
        <v>24</v>
      </c>
      <c r="C236" s="37" t="s">
        <v>41</v>
      </c>
      <c r="D236" s="37" t="s">
        <v>47</v>
      </c>
      <c r="E236" s="37" t="s">
        <v>91</v>
      </c>
      <c r="F236" s="38">
        <v>32325</v>
      </c>
      <c r="G236" s="39">
        <v>32325</v>
      </c>
      <c r="H236" s="37" t="s">
        <v>20</v>
      </c>
      <c r="I236" s="37" t="s">
        <v>48</v>
      </c>
      <c r="J236" s="37" t="s">
        <v>52</v>
      </c>
      <c r="K236" s="37" t="s">
        <v>23</v>
      </c>
      <c r="L236" s="53" t="s">
        <v>638</v>
      </c>
      <c r="M236" s="37">
        <v>3</v>
      </c>
      <c r="N236" s="54">
        <v>301083.65999999997</v>
      </c>
      <c r="O236" s="54">
        <v>301083.65999999997</v>
      </c>
      <c r="P236" s="54">
        <v>0</v>
      </c>
      <c r="Q236" s="1">
        <v>42522</v>
      </c>
      <c r="R236" s="14">
        <f>VLOOKUP($D236,'GT NBV Sep 2015'!$G:$O,9,0)</f>
        <v>2.9000000000000001E-2</v>
      </c>
      <c r="S236" s="15">
        <f t="shared" si="27"/>
        <v>727.61884499999996</v>
      </c>
      <c r="T236" s="15">
        <f t="shared" si="28"/>
        <v>9</v>
      </c>
      <c r="U236" s="15">
        <f t="shared" si="29"/>
        <v>6548.5696049999997</v>
      </c>
      <c r="V236" s="15">
        <f t="shared" si="30"/>
        <v>307632.229605</v>
      </c>
      <c r="W236" s="15">
        <f t="shared" si="31"/>
        <v>-6548.5696050000261</v>
      </c>
      <c r="X236" s="7">
        <f t="shared" si="32"/>
        <v>275993.35499999998</v>
      </c>
      <c r="Y236" s="7">
        <f t="shared" si="33"/>
        <v>281996.21047125</v>
      </c>
      <c r="Z236" s="7">
        <f t="shared" si="34"/>
        <v>-6002.8554712500236</v>
      </c>
      <c r="AA236" s="7">
        <f t="shared" si="35"/>
        <v>0</v>
      </c>
      <c r="AB236" s="15"/>
      <c r="AC236" s="7"/>
      <c r="AD236" s="7"/>
      <c r="AE236" s="7"/>
      <c r="AF236" s="15"/>
      <c r="AG236" s="7"/>
    </row>
    <row r="237" spans="1:33" ht="13.8" x14ac:dyDescent="0.3">
      <c r="A237" s="37">
        <v>49010</v>
      </c>
      <c r="B237" s="37" t="s">
        <v>24</v>
      </c>
      <c r="C237" s="37" t="s">
        <v>41</v>
      </c>
      <c r="D237" s="37" t="s">
        <v>42</v>
      </c>
      <c r="E237" s="37" t="s">
        <v>54</v>
      </c>
      <c r="F237" s="38">
        <v>26481</v>
      </c>
      <c r="G237" s="39">
        <v>26481</v>
      </c>
      <c r="H237" s="37" t="s">
        <v>20</v>
      </c>
      <c r="I237" s="37" t="s">
        <v>39</v>
      </c>
      <c r="J237" s="37" t="s">
        <v>93</v>
      </c>
      <c r="K237" s="37" t="s">
        <v>23</v>
      </c>
      <c r="L237" s="53" t="s">
        <v>638</v>
      </c>
      <c r="M237" s="37">
        <v>0</v>
      </c>
      <c r="N237" s="54">
        <v>287935.96000000002</v>
      </c>
      <c r="O237" s="54">
        <v>287935.96000000002</v>
      </c>
      <c r="P237" s="54">
        <v>0</v>
      </c>
      <c r="Q237" s="1">
        <v>42644</v>
      </c>
      <c r="R237" s="14">
        <f>VLOOKUP($D237,'GT NBV Sep 2015'!$G:$O,9,0)</f>
        <v>2.1999999999999999E-2</v>
      </c>
      <c r="S237" s="15">
        <f t="shared" si="27"/>
        <v>527.88259333333338</v>
      </c>
      <c r="T237" s="15">
        <f t="shared" si="28"/>
        <v>13</v>
      </c>
      <c r="U237" s="15">
        <f t="shared" si="29"/>
        <v>6862.4737133333338</v>
      </c>
      <c r="V237" s="15">
        <f t="shared" si="30"/>
        <v>294798.43371333333</v>
      </c>
      <c r="W237" s="15">
        <f t="shared" si="31"/>
        <v>-6862.473713333311</v>
      </c>
      <c r="X237" s="7">
        <f t="shared" si="32"/>
        <v>263941.29666666669</v>
      </c>
      <c r="Y237" s="7">
        <f t="shared" si="33"/>
        <v>270231.89757055556</v>
      </c>
      <c r="Z237" s="7">
        <f t="shared" si="34"/>
        <v>-6290.6009038888678</v>
      </c>
      <c r="AA237" s="7">
        <f t="shared" si="35"/>
        <v>0</v>
      </c>
      <c r="AB237" s="15"/>
      <c r="AC237" s="7"/>
      <c r="AD237" s="7"/>
      <c r="AE237" s="7"/>
      <c r="AF237" s="15"/>
      <c r="AG237" s="7"/>
    </row>
    <row r="238" spans="1:33" ht="13.8" x14ac:dyDescent="0.3">
      <c r="A238" s="37">
        <v>49009</v>
      </c>
      <c r="B238" s="37" t="s">
        <v>24</v>
      </c>
      <c r="C238" s="37" t="s">
        <v>41</v>
      </c>
      <c r="D238" s="37" t="s">
        <v>42</v>
      </c>
      <c r="E238" s="37" t="s">
        <v>61</v>
      </c>
      <c r="F238" s="38">
        <v>25750</v>
      </c>
      <c r="G238" s="39">
        <v>25750</v>
      </c>
      <c r="H238" s="37" t="s">
        <v>20</v>
      </c>
      <c r="I238" s="37" t="s">
        <v>39</v>
      </c>
      <c r="J238" s="37" t="s">
        <v>93</v>
      </c>
      <c r="K238" s="37" t="s">
        <v>23</v>
      </c>
      <c r="L238" s="53" t="s">
        <v>638</v>
      </c>
      <c r="M238" s="37">
        <v>0</v>
      </c>
      <c r="N238" s="54">
        <v>287723.62</v>
      </c>
      <c r="O238" s="54">
        <v>287723.62</v>
      </c>
      <c r="P238" s="54">
        <v>0</v>
      </c>
      <c r="Q238" s="1">
        <v>42522</v>
      </c>
      <c r="R238" s="14">
        <f>VLOOKUP($D238,'GT NBV Sep 2015'!$G:$O,9,0)</f>
        <v>2.1999999999999999E-2</v>
      </c>
      <c r="S238" s="15">
        <f t="shared" si="27"/>
        <v>527.4933033333333</v>
      </c>
      <c r="T238" s="15">
        <f t="shared" si="28"/>
        <v>9</v>
      </c>
      <c r="U238" s="15">
        <f t="shared" si="29"/>
        <v>4747.4397300000001</v>
      </c>
      <c r="V238" s="15">
        <f t="shared" si="30"/>
        <v>292471.05972999998</v>
      </c>
      <c r="W238" s="15">
        <f t="shared" si="31"/>
        <v>-4747.4397299999837</v>
      </c>
      <c r="X238" s="7">
        <f t="shared" si="32"/>
        <v>263746.65166666667</v>
      </c>
      <c r="Y238" s="7">
        <f t="shared" si="33"/>
        <v>268098.47141916666</v>
      </c>
      <c r="Z238" s="7">
        <f t="shared" si="34"/>
        <v>-4351.819752499985</v>
      </c>
      <c r="AA238" s="7">
        <f t="shared" si="35"/>
        <v>0</v>
      </c>
      <c r="AB238" s="15"/>
      <c r="AC238" s="7"/>
      <c r="AD238" s="7"/>
      <c r="AE238" s="7"/>
      <c r="AF238" s="15"/>
      <c r="AG238" s="7"/>
    </row>
    <row r="239" spans="1:33" ht="13.8" x14ac:dyDescent="0.3">
      <c r="A239" s="37">
        <v>54187</v>
      </c>
      <c r="B239" s="37" t="s">
        <v>24</v>
      </c>
      <c r="C239" s="37" t="s">
        <v>41</v>
      </c>
      <c r="D239" s="37" t="s">
        <v>60</v>
      </c>
      <c r="E239" s="37" t="s">
        <v>54</v>
      </c>
      <c r="F239" s="38">
        <v>26481</v>
      </c>
      <c r="G239" s="39">
        <v>26481</v>
      </c>
      <c r="H239" s="37" t="s">
        <v>20</v>
      </c>
      <c r="I239" s="37" t="s">
        <v>59</v>
      </c>
      <c r="J239" s="37" t="s">
        <v>336</v>
      </c>
      <c r="K239" s="37" t="s">
        <v>23</v>
      </c>
      <c r="L239" s="53" t="s">
        <v>638</v>
      </c>
      <c r="M239" s="37">
        <v>0</v>
      </c>
      <c r="N239" s="54">
        <v>280101.37</v>
      </c>
      <c r="O239" s="54">
        <v>280101.37</v>
      </c>
      <c r="P239" s="54">
        <v>0</v>
      </c>
      <c r="Q239" s="1">
        <v>42644</v>
      </c>
      <c r="R239" s="14">
        <f>VLOOKUP($D239,'GT NBV Sep 2015'!$G:$O,9,0)</f>
        <v>2.1000000000000001E-2</v>
      </c>
      <c r="S239" s="15">
        <f t="shared" si="27"/>
        <v>490.17739749999998</v>
      </c>
      <c r="T239" s="15">
        <f t="shared" si="28"/>
        <v>13</v>
      </c>
      <c r="U239" s="15">
        <f t="shared" si="29"/>
        <v>6372.3061674999999</v>
      </c>
      <c r="V239" s="15">
        <f t="shared" si="30"/>
        <v>286473.67616749997</v>
      </c>
      <c r="W239" s="15">
        <f t="shared" si="31"/>
        <v>-6372.3061674999772</v>
      </c>
      <c r="X239" s="7">
        <f t="shared" si="32"/>
        <v>256759.58916666664</v>
      </c>
      <c r="Y239" s="7">
        <f t="shared" si="33"/>
        <v>262600.86982020829</v>
      </c>
      <c r="Z239" s="7">
        <f t="shared" si="34"/>
        <v>-5841.2806535416457</v>
      </c>
      <c r="AA239" s="7">
        <f t="shared" si="35"/>
        <v>0</v>
      </c>
      <c r="AB239" s="15"/>
      <c r="AC239" s="7"/>
      <c r="AD239" s="7"/>
      <c r="AE239" s="7"/>
      <c r="AF239" s="15"/>
      <c r="AG239" s="7"/>
    </row>
    <row r="240" spans="1:33" ht="13.8" x14ac:dyDescent="0.3">
      <c r="A240" s="37">
        <v>53088</v>
      </c>
      <c r="B240" s="37" t="s">
        <v>24</v>
      </c>
      <c r="C240" s="37" t="s">
        <v>41</v>
      </c>
      <c r="D240" s="37" t="s">
        <v>47</v>
      </c>
      <c r="E240" s="37" t="s">
        <v>54</v>
      </c>
      <c r="F240" s="38">
        <v>26481</v>
      </c>
      <c r="G240" s="39">
        <v>26481</v>
      </c>
      <c r="H240" s="37" t="s">
        <v>20</v>
      </c>
      <c r="I240" s="37" t="s">
        <v>48</v>
      </c>
      <c r="J240" s="37" t="s">
        <v>52</v>
      </c>
      <c r="K240" s="37" t="s">
        <v>23</v>
      </c>
      <c r="L240" s="53" t="s">
        <v>638</v>
      </c>
      <c r="M240" s="37">
        <v>38</v>
      </c>
      <c r="N240" s="54">
        <v>266033.02</v>
      </c>
      <c r="O240" s="54">
        <v>266033.02</v>
      </c>
      <c r="P240" s="54">
        <v>0</v>
      </c>
      <c r="Q240" s="1">
        <v>42522</v>
      </c>
      <c r="R240" s="14">
        <f>VLOOKUP($D240,'GT NBV Sep 2015'!$G:$O,9,0)</f>
        <v>2.9000000000000001E-2</v>
      </c>
      <c r="S240" s="15">
        <f t="shared" si="27"/>
        <v>642.9131316666668</v>
      </c>
      <c r="T240" s="15">
        <f t="shared" si="28"/>
        <v>9</v>
      </c>
      <c r="U240" s="15">
        <f t="shared" si="29"/>
        <v>5786.2181850000015</v>
      </c>
      <c r="V240" s="15">
        <f t="shared" si="30"/>
        <v>271819.23818500002</v>
      </c>
      <c r="W240" s="15">
        <f t="shared" si="31"/>
        <v>-5786.2181850000052</v>
      </c>
      <c r="X240" s="7">
        <f t="shared" si="32"/>
        <v>243863.60166666668</v>
      </c>
      <c r="Y240" s="7">
        <f t="shared" si="33"/>
        <v>249167.63500291668</v>
      </c>
      <c r="Z240" s="7">
        <f t="shared" si="34"/>
        <v>-5304.0333362500041</v>
      </c>
      <c r="AA240" s="7">
        <f t="shared" si="35"/>
        <v>9.0949470177292824E-12</v>
      </c>
      <c r="AB240" s="15"/>
      <c r="AC240" s="7"/>
      <c r="AD240" s="7"/>
      <c r="AE240" s="7"/>
      <c r="AF240" s="15"/>
      <c r="AG240" s="7"/>
    </row>
    <row r="241" spans="1:33" ht="13.8" x14ac:dyDescent="0.3">
      <c r="A241" s="37">
        <v>54186</v>
      </c>
      <c r="B241" s="37" t="s">
        <v>24</v>
      </c>
      <c r="C241" s="37" t="s">
        <v>41</v>
      </c>
      <c r="D241" s="37" t="s">
        <v>60</v>
      </c>
      <c r="E241" s="37" t="s">
        <v>61</v>
      </c>
      <c r="F241" s="38">
        <v>25750</v>
      </c>
      <c r="G241" s="39">
        <v>25750</v>
      </c>
      <c r="H241" s="37" t="s">
        <v>20</v>
      </c>
      <c r="I241" s="37" t="s">
        <v>59</v>
      </c>
      <c r="J241" s="37" t="s">
        <v>336</v>
      </c>
      <c r="K241" s="37" t="s">
        <v>23</v>
      </c>
      <c r="L241" s="53" t="s">
        <v>638</v>
      </c>
      <c r="M241" s="37">
        <v>0</v>
      </c>
      <c r="N241" s="54">
        <v>243701.69</v>
      </c>
      <c r="O241" s="54">
        <v>243701.69</v>
      </c>
      <c r="P241" s="54">
        <v>0</v>
      </c>
      <c r="Q241" s="1">
        <v>42644</v>
      </c>
      <c r="R241" s="14">
        <f>VLOOKUP($D241,'GT NBV Sep 2015'!$G:$O,9,0)</f>
        <v>2.1000000000000001E-2</v>
      </c>
      <c r="S241" s="15">
        <f t="shared" si="27"/>
        <v>426.4779575</v>
      </c>
      <c r="T241" s="15">
        <f t="shared" si="28"/>
        <v>13</v>
      </c>
      <c r="U241" s="15">
        <f t="shared" si="29"/>
        <v>5544.2134475000003</v>
      </c>
      <c r="V241" s="15">
        <f t="shared" si="30"/>
        <v>249245.90344749999</v>
      </c>
      <c r="W241" s="15">
        <f t="shared" si="31"/>
        <v>-5544.2134474999912</v>
      </c>
      <c r="X241" s="7">
        <f t="shared" si="32"/>
        <v>223393.21583333332</v>
      </c>
      <c r="Y241" s="7">
        <f t="shared" si="33"/>
        <v>228475.41149354164</v>
      </c>
      <c r="Z241" s="7">
        <f t="shared" si="34"/>
        <v>-5082.1956602083246</v>
      </c>
      <c r="AA241" s="7">
        <f t="shared" si="35"/>
        <v>0</v>
      </c>
      <c r="AB241" s="15"/>
      <c r="AC241" s="7"/>
      <c r="AD241" s="7"/>
      <c r="AE241" s="7"/>
      <c r="AF241" s="15"/>
      <c r="AG241" s="7"/>
    </row>
    <row r="242" spans="1:33" ht="13.8" x14ac:dyDescent="0.3">
      <c r="A242" s="37">
        <v>53120</v>
      </c>
      <c r="B242" s="37" t="s">
        <v>24</v>
      </c>
      <c r="C242" s="37" t="s">
        <v>41</v>
      </c>
      <c r="D242" s="37" t="s">
        <v>47</v>
      </c>
      <c r="E242" s="37" t="s">
        <v>54</v>
      </c>
      <c r="F242" s="38">
        <v>26481</v>
      </c>
      <c r="G242" s="39">
        <v>26481</v>
      </c>
      <c r="H242" s="37" t="s">
        <v>20</v>
      </c>
      <c r="I242" s="37" t="s">
        <v>48</v>
      </c>
      <c r="J242" s="37" t="s">
        <v>291</v>
      </c>
      <c r="K242" s="37" t="s">
        <v>23</v>
      </c>
      <c r="L242" s="53" t="s">
        <v>638</v>
      </c>
      <c r="M242" s="37">
        <v>24</v>
      </c>
      <c r="N242" s="54">
        <v>219604.19</v>
      </c>
      <c r="O242" s="54">
        <v>219604.19</v>
      </c>
      <c r="P242" s="54">
        <v>0</v>
      </c>
      <c r="Q242" s="1">
        <v>42522</v>
      </c>
      <c r="R242" s="14">
        <f>VLOOKUP($D242,'GT NBV Sep 2015'!$G:$O,9,0)</f>
        <v>2.9000000000000001E-2</v>
      </c>
      <c r="S242" s="15">
        <f t="shared" si="27"/>
        <v>530.71012583333334</v>
      </c>
      <c r="T242" s="15">
        <f t="shared" si="28"/>
        <v>9</v>
      </c>
      <c r="U242" s="15">
        <f t="shared" si="29"/>
        <v>4776.3911324999999</v>
      </c>
      <c r="V242" s="15">
        <f t="shared" si="30"/>
        <v>224380.5811325</v>
      </c>
      <c r="W242" s="15">
        <f t="shared" si="31"/>
        <v>-4776.3911324999935</v>
      </c>
      <c r="X242" s="7">
        <f t="shared" si="32"/>
        <v>201303.84083333332</v>
      </c>
      <c r="Y242" s="7">
        <f t="shared" si="33"/>
        <v>205682.19937145832</v>
      </c>
      <c r="Z242" s="7">
        <f t="shared" si="34"/>
        <v>-4378.3585381249941</v>
      </c>
      <c r="AA242" s="7">
        <f t="shared" si="35"/>
        <v>-7.2759576141834259E-12</v>
      </c>
      <c r="AB242" s="15"/>
      <c r="AC242" s="7"/>
      <c r="AD242" s="7"/>
      <c r="AE242" s="7"/>
      <c r="AF242" s="15"/>
      <c r="AG242" s="7"/>
    </row>
    <row r="243" spans="1:33" ht="13.8" x14ac:dyDescent="0.3">
      <c r="A243" s="37">
        <v>53097</v>
      </c>
      <c r="B243" s="37" t="s">
        <v>24</v>
      </c>
      <c r="C243" s="37" t="s">
        <v>41</v>
      </c>
      <c r="D243" s="37" t="s">
        <v>47</v>
      </c>
      <c r="E243" s="37" t="s">
        <v>191</v>
      </c>
      <c r="F243" s="38">
        <v>35977</v>
      </c>
      <c r="G243" s="39">
        <v>35977</v>
      </c>
      <c r="H243" s="37" t="s">
        <v>20</v>
      </c>
      <c r="I243" s="37" t="s">
        <v>48</v>
      </c>
      <c r="J243" s="37" t="s">
        <v>52</v>
      </c>
      <c r="K243" s="37" t="s">
        <v>23</v>
      </c>
      <c r="L243" s="53" t="s">
        <v>638</v>
      </c>
      <c r="M243" s="37">
        <v>4</v>
      </c>
      <c r="N243" s="54">
        <v>211511.44</v>
      </c>
      <c r="O243" s="54">
        <v>211511.44</v>
      </c>
      <c r="P243" s="54">
        <v>0</v>
      </c>
      <c r="Q243" s="1">
        <v>42644</v>
      </c>
      <c r="R243" s="14">
        <f>VLOOKUP($D243,'GT NBV Sep 2015'!$G:$O,9,0)</f>
        <v>2.9000000000000001E-2</v>
      </c>
      <c r="S243" s="15">
        <f t="shared" si="27"/>
        <v>511.15264666666673</v>
      </c>
      <c r="T243" s="15">
        <f t="shared" si="28"/>
        <v>13</v>
      </c>
      <c r="U243" s="15">
        <f t="shared" si="29"/>
        <v>6644.9844066666674</v>
      </c>
      <c r="V243" s="15">
        <f t="shared" si="30"/>
        <v>218156.42440666666</v>
      </c>
      <c r="W243" s="15">
        <f t="shared" si="31"/>
        <v>-6644.9844066666556</v>
      </c>
      <c r="X243" s="7">
        <f t="shared" si="32"/>
        <v>193885.48666666666</v>
      </c>
      <c r="Y243" s="7">
        <f t="shared" si="33"/>
        <v>199976.72237277776</v>
      </c>
      <c r="Z243" s="7">
        <f t="shared" si="34"/>
        <v>-6091.2357061111006</v>
      </c>
      <c r="AA243" s="7">
        <f t="shared" si="35"/>
        <v>0</v>
      </c>
      <c r="AB243" s="15"/>
      <c r="AC243" s="7"/>
      <c r="AD243" s="7"/>
      <c r="AE243" s="7"/>
      <c r="AF243" s="15"/>
      <c r="AG243" s="7"/>
    </row>
    <row r="244" spans="1:33" ht="13.8" x14ac:dyDescent="0.3">
      <c r="A244" s="37">
        <v>53091</v>
      </c>
      <c r="B244" s="37" t="s">
        <v>24</v>
      </c>
      <c r="C244" s="37" t="s">
        <v>41</v>
      </c>
      <c r="D244" s="37" t="s">
        <v>47</v>
      </c>
      <c r="E244" s="37" t="s">
        <v>87</v>
      </c>
      <c r="F244" s="38">
        <v>33420</v>
      </c>
      <c r="G244" s="39">
        <v>33420</v>
      </c>
      <c r="H244" s="37" t="s">
        <v>20</v>
      </c>
      <c r="I244" s="37" t="s">
        <v>48</v>
      </c>
      <c r="J244" s="37" t="s">
        <v>52</v>
      </c>
      <c r="K244" s="37" t="s">
        <v>23</v>
      </c>
      <c r="L244" s="53" t="s">
        <v>638</v>
      </c>
      <c r="M244" s="37">
        <v>2</v>
      </c>
      <c r="N244" s="54">
        <v>203950.84</v>
      </c>
      <c r="O244" s="54">
        <v>203950.84</v>
      </c>
      <c r="P244" s="54">
        <v>0</v>
      </c>
      <c r="Q244" s="1">
        <v>42522</v>
      </c>
      <c r="R244" s="14">
        <f>VLOOKUP($D244,'GT NBV Sep 2015'!$G:$O,9,0)</f>
        <v>2.9000000000000001E-2</v>
      </c>
      <c r="S244" s="15">
        <f t="shared" si="27"/>
        <v>492.88119666666671</v>
      </c>
      <c r="T244" s="15">
        <f t="shared" si="28"/>
        <v>9</v>
      </c>
      <c r="U244" s="15">
        <f t="shared" si="29"/>
        <v>4435.9307700000008</v>
      </c>
      <c r="V244" s="15">
        <f t="shared" si="30"/>
        <v>208386.77077</v>
      </c>
      <c r="W244" s="15">
        <f t="shared" si="31"/>
        <v>-4435.9307700000063</v>
      </c>
      <c r="X244" s="7">
        <f t="shared" si="32"/>
        <v>186954.93666666665</v>
      </c>
      <c r="Y244" s="7">
        <f t="shared" si="33"/>
        <v>191021.20653916665</v>
      </c>
      <c r="Z244" s="7">
        <f t="shared" si="34"/>
        <v>-4066.2698725000055</v>
      </c>
      <c r="AA244" s="7">
        <f t="shared" si="35"/>
        <v>0</v>
      </c>
      <c r="AB244" s="15"/>
      <c r="AC244" s="7"/>
      <c r="AD244" s="7"/>
      <c r="AE244" s="7"/>
      <c r="AF244" s="15"/>
      <c r="AG244" s="7"/>
    </row>
    <row r="245" spans="1:33" ht="13.8" x14ac:dyDescent="0.3">
      <c r="A245" s="37">
        <v>53119</v>
      </c>
      <c r="B245" s="37" t="s">
        <v>24</v>
      </c>
      <c r="C245" s="37" t="s">
        <v>41</v>
      </c>
      <c r="D245" s="37" t="s">
        <v>47</v>
      </c>
      <c r="E245" s="37" t="s">
        <v>61</v>
      </c>
      <c r="F245" s="38">
        <v>25750</v>
      </c>
      <c r="G245" s="39">
        <v>25750</v>
      </c>
      <c r="H245" s="37" t="s">
        <v>20</v>
      </c>
      <c r="I245" s="37" t="s">
        <v>48</v>
      </c>
      <c r="J245" s="37" t="s">
        <v>291</v>
      </c>
      <c r="K245" s="37" t="s">
        <v>23</v>
      </c>
      <c r="L245" s="53" t="s">
        <v>638</v>
      </c>
      <c r="M245" s="37">
        <v>24</v>
      </c>
      <c r="N245" s="54">
        <v>191245.44</v>
      </c>
      <c r="O245" s="54">
        <v>191245.44</v>
      </c>
      <c r="P245" s="54">
        <v>0</v>
      </c>
      <c r="Q245" s="1">
        <v>42644</v>
      </c>
      <c r="R245" s="14">
        <f>VLOOKUP($D245,'GT NBV Sep 2015'!$G:$O,9,0)</f>
        <v>2.9000000000000001E-2</v>
      </c>
      <c r="S245" s="15">
        <f t="shared" si="27"/>
        <v>462.17648000000003</v>
      </c>
      <c r="T245" s="15">
        <f t="shared" si="28"/>
        <v>13</v>
      </c>
      <c r="U245" s="15">
        <f t="shared" si="29"/>
        <v>6008.2942400000002</v>
      </c>
      <c r="V245" s="15">
        <f t="shared" si="30"/>
        <v>197253.73423999999</v>
      </c>
      <c r="W245" s="15">
        <f t="shared" si="31"/>
        <v>-6008.2942399999883</v>
      </c>
      <c r="X245" s="7">
        <f t="shared" si="32"/>
        <v>175308.32</v>
      </c>
      <c r="Y245" s="7">
        <f t="shared" si="33"/>
        <v>180815.9230533333</v>
      </c>
      <c r="Z245" s="7">
        <f t="shared" si="34"/>
        <v>-5507.6030533333224</v>
      </c>
      <c r="AA245" s="7">
        <f t="shared" si="35"/>
        <v>2.6375346351414919E-11</v>
      </c>
      <c r="AB245" s="15"/>
      <c r="AC245" s="7"/>
      <c r="AD245" s="7"/>
      <c r="AE245" s="7"/>
      <c r="AF245" s="15"/>
      <c r="AG245" s="7"/>
    </row>
    <row r="246" spans="1:33" ht="13.8" x14ac:dyDescent="0.3">
      <c r="A246" s="37">
        <v>49939</v>
      </c>
      <c r="B246" s="37" t="s">
        <v>24</v>
      </c>
      <c r="C246" s="37" t="s">
        <v>41</v>
      </c>
      <c r="D246" s="37" t="s">
        <v>42</v>
      </c>
      <c r="E246" s="37" t="s">
        <v>61</v>
      </c>
      <c r="F246" s="38">
        <v>25750</v>
      </c>
      <c r="G246" s="39">
        <v>25750</v>
      </c>
      <c r="H246" s="37" t="s">
        <v>20</v>
      </c>
      <c r="I246" s="37" t="s">
        <v>39</v>
      </c>
      <c r="J246" s="37" t="s">
        <v>175</v>
      </c>
      <c r="K246" s="37" t="s">
        <v>23</v>
      </c>
      <c r="L246" s="53" t="s">
        <v>638</v>
      </c>
      <c r="M246" s="37">
        <v>0</v>
      </c>
      <c r="N246" s="54">
        <v>181832.76</v>
      </c>
      <c r="O246" s="54">
        <v>181832.76</v>
      </c>
      <c r="P246" s="54">
        <v>0</v>
      </c>
      <c r="Q246" s="1">
        <v>42522</v>
      </c>
      <c r="R246" s="14">
        <f>VLOOKUP($D246,'GT NBV Sep 2015'!$G:$O,9,0)</f>
        <v>2.1999999999999999E-2</v>
      </c>
      <c r="S246" s="15">
        <f t="shared" si="27"/>
        <v>333.36006000000003</v>
      </c>
      <c r="T246" s="15">
        <f t="shared" si="28"/>
        <v>9</v>
      </c>
      <c r="U246" s="15">
        <f t="shared" si="29"/>
        <v>3000.2405400000002</v>
      </c>
      <c r="V246" s="15">
        <f t="shared" si="30"/>
        <v>184833.00054000001</v>
      </c>
      <c r="W246" s="15">
        <f t="shared" si="31"/>
        <v>-3000.2405399999989</v>
      </c>
      <c r="X246" s="7">
        <f t="shared" si="32"/>
        <v>166680.03</v>
      </c>
      <c r="Y246" s="7">
        <f t="shared" si="33"/>
        <v>169430.25049500001</v>
      </c>
      <c r="Z246" s="7">
        <f t="shared" si="34"/>
        <v>-2750.2204949999987</v>
      </c>
      <c r="AA246" s="7">
        <f t="shared" si="35"/>
        <v>-1.7280399333685637E-11</v>
      </c>
      <c r="AB246" s="15"/>
      <c r="AC246" s="7"/>
      <c r="AD246" s="7"/>
      <c r="AE246" s="7"/>
      <c r="AF246" s="15"/>
      <c r="AG246" s="7"/>
    </row>
    <row r="247" spans="1:33" ht="13.8" x14ac:dyDescent="0.3">
      <c r="A247" s="37">
        <v>53095</v>
      </c>
      <c r="B247" s="37" t="s">
        <v>24</v>
      </c>
      <c r="C247" s="37" t="s">
        <v>41</v>
      </c>
      <c r="D247" s="37" t="s">
        <v>47</v>
      </c>
      <c r="E247" s="37" t="s">
        <v>43</v>
      </c>
      <c r="F247" s="38">
        <v>34881</v>
      </c>
      <c r="G247" s="39">
        <v>34881</v>
      </c>
      <c r="H247" s="37" t="s">
        <v>20</v>
      </c>
      <c r="I247" s="37" t="s">
        <v>48</v>
      </c>
      <c r="J247" s="37" t="s">
        <v>52</v>
      </c>
      <c r="K247" s="37" t="s">
        <v>23</v>
      </c>
      <c r="L247" s="53" t="s">
        <v>638</v>
      </c>
      <c r="M247" s="37">
        <v>2</v>
      </c>
      <c r="N247" s="54">
        <v>166308.98000000001</v>
      </c>
      <c r="O247" s="54">
        <v>166308.98000000001</v>
      </c>
      <c r="P247" s="54">
        <v>0</v>
      </c>
      <c r="Q247" s="1">
        <v>42644</v>
      </c>
      <c r="R247" s="14">
        <f>VLOOKUP($D247,'GT NBV Sep 2015'!$G:$O,9,0)</f>
        <v>2.9000000000000001E-2</v>
      </c>
      <c r="S247" s="15">
        <f t="shared" si="27"/>
        <v>401.91336833333338</v>
      </c>
      <c r="T247" s="15">
        <f t="shared" si="28"/>
        <v>13</v>
      </c>
      <c r="U247" s="15">
        <f t="shared" si="29"/>
        <v>5224.8737883333342</v>
      </c>
      <c r="V247" s="15">
        <f t="shared" si="30"/>
        <v>171533.85378833333</v>
      </c>
      <c r="W247" s="15">
        <f t="shared" si="31"/>
        <v>-5224.8737883333233</v>
      </c>
      <c r="X247" s="7">
        <f t="shared" si="32"/>
        <v>152449.89833333335</v>
      </c>
      <c r="Y247" s="7">
        <f t="shared" si="33"/>
        <v>157239.36597263889</v>
      </c>
      <c r="Z247" s="7">
        <f t="shared" si="34"/>
        <v>-4789.4676393055461</v>
      </c>
      <c r="AA247" s="7">
        <f t="shared" si="35"/>
        <v>0</v>
      </c>
      <c r="AB247" s="15"/>
      <c r="AC247" s="7"/>
      <c r="AD247" s="7"/>
      <c r="AE247" s="7"/>
      <c r="AF247" s="15"/>
      <c r="AG247" s="7"/>
    </row>
    <row r="248" spans="1:33" ht="13.8" x14ac:dyDescent="0.3">
      <c r="A248" s="37">
        <v>49112</v>
      </c>
      <c r="B248" s="37" t="s">
        <v>24</v>
      </c>
      <c r="C248" s="37" t="s">
        <v>41</v>
      </c>
      <c r="D248" s="37" t="s">
        <v>42</v>
      </c>
      <c r="E248" s="37" t="s">
        <v>54</v>
      </c>
      <c r="F248" s="38">
        <v>26481</v>
      </c>
      <c r="G248" s="39">
        <v>26481</v>
      </c>
      <c r="H248" s="37" t="s">
        <v>20</v>
      </c>
      <c r="I248" s="37" t="s">
        <v>39</v>
      </c>
      <c r="J248" s="37" t="s">
        <v>119</v>
      </c>
      <c r="K248" s="37" t="s">
        <v>23</v>
      </c>
      <c r="L248" s="53" t="s">
        <v>638</v>
      </c>
      <c r="M248" s="37">
        <v>0</v>
      </c>
      <c r="N248" s="54">
        <v>147266.76</v>
      </c>
      <c r="O248" s="54">
        <v>147266.76</v>
      </c>
      <c r="P248" s="54">
        <v>0</v>
      </c>
      <c r="Q248" s="1">
        <v>42522</v>
      </c>
      <c r="R248" s="14">
        <f>VLOOKUP($D248,'GT NBV Sep 2015'!$G:$O,9,0)</f>
        <v>2.1999999999999999E-2</v>
      </c>
      <c r="S248" s="15">
        <f t="shared" si="27"/>
        <v>269.98905999999999</v>
      </c>
      <c r="T248" s="15">
        <f t="shared" si="28"/>
        <v>9</v>
      </c>
      <c r="U248" s="15">
        <f t="shared" si="29"/>
        <v>2429.9015399999998</v>
      </c>
      <c r="V248" s="15">
        <f t="shared" si="30"/>
        <v>149696.66154</v>
      </c>
      <c r="W248" s="15">
        <f t="shared" si="31"/>
        <v>-2429.9015399999917</v>
      </c>
      <c r="X248" s="7">
        <f t="shared" si="32"/>
        <v>134994.53</v>
      </c>
      <c r="Y248" s="7">
        <f t="shared" si="33"/>
        <v>137221.93974499998</v>
      </c>
      <c r="Z248" s="7">
        <f t="shared" si="34"/>
        <v>-2227.4097449999922</v>
      </c>
      <c r="AA248" s="7">
        <f t="shared" si="35"/>
        <v>9.5496943686157465E-12</v>
      </c>
      <c r="AB248" s="15"/>
      <c r="AC248" s="7"/>
      <c r="AD248" s="7"/>
      <c r="AE248" s="7"/>
      <c r="AF248" s="15"/>
      <c r="AG248" s="7"/>
    </row>
    <row r="249" spans="1:33" ht="13.8" x14ac:dyDescent="0.3">
      <c r="A249" s="37">
        <v>49119</v>
      </c>
      <c r="B249" s="37" t="s">
        <v>24</v>
      </c>
      <c r="C249" s="37" t="s">
        <v>41</v>
      </c>
      <c r="D249" s="37" t="s">
        <v>42</v>
      </c>
      <c r="E249" s="37" t="s">
        <v>54</v>
      </c>
      <c r="F249" s="38">
        <v>26481</v>
      </c>
      <c r="G249" s="39">
        <v>26481</v>
      </c>
      <c r="H249" s="37" t="s">
        <v>20</v>
      </c>
      <c r="I249" s="37" t="s">
        <v>39</v>
      </c>
      <c r="J249" s="37" t="s">
        <v>123</v>
      </c>
      <c r="K249" s="37" t="s">
        <v>23</v>
      </c>
      <c r="L249" s="53" t="s">
        <v>638</v>
      </c>
      <c r="M249" s="37">
        <v>0</v>
      </c>
      <c r="N249" s="54">
        <v>147266.76</v>
      </c>
      <c r="O249" s="54">
        <v>147266.76</v>
      </c>
      <c r="P249" s="54">
        <v>0</v>
      </c>
      <c r="Q249" s="1">
        <v>42644</v>
      </c>
      <c r="R249" s="14">
        <f>VLOOKUP($D249,'GT NBV Sep 2015'!$G:$O,9,0)</f>
        <v>2.1999999999999999E-2</v>
      </c>
      <c r="S249" s="15">
        <f t="shared" si="27"/>
        <v>269.98905999999999</v>
      </c>
      <c r="T249" s="15">
        <f t="shared" si="28"/>
        <v>13</v>
      </c>
      <c r="U249" s="15">
        <f t="shared" si="29"/>
        <v>3509.8577799999998</v>
      </c>
      <c r="V249" s="15">
        <f t="shared" si="30"/>
        <v>150776.61778</v>
      </c>
      <c r="W249" s="15">
        <f t="shared" si="31"/>
        <v>-3509.8577799999912</v>
      </c>
      <c r="X249" s="7">
        <f t="shared" si="32"/>
        <v>134994.53</v>
      </c>
      <c r="Y249" s="7">
        <f t="shared" si="33"/>
        <v>138211.89963166666</v>
      </c>
      <c r="Z249" s="7">
        <f t="shared" si="34"/>
        <v>-3217.3696316666583</v>
      </c>
      <c r="AA249" s="7">
        <f t="shared" si="35"/>
        <v>0</v>
      </c>
      <c r="AB249" s="15"/>
      <c r="AC249" s="7"/>
      <c r="AD249" s="7"/>
      <c r="AE249" s="7"/>
      <c r="AF249" s="15"/>
      <c r="AG249" s="7"/>
    </row>
    <row r="250" spans="1:33" ht="13.8" x14ac:dyDescent="0.3">
      <c r="A250" s="37">
        <v>49124</v>
      </c>
      <c r="B250" s="37" t="s">
        <v>24</v>
      </c>
      <c r="C250" s="37" t="s">
        <v>41</v>
      </c>
      <c r="D250" s="37" t="s">
        <v>42</v>
      </c>
      <c r="E250" s="37" t="s">
        <v>54</v>
      </c>
      <c r="F250" s="38">
        <v>26481</v>
      </c>
      <c r="G250" s="39">
        <v>26481</v>
      </c>
      <c r="H250" s="37" t="s">
        <v>20</v>
      </c>
      <c r="I250" s="37" t="s">
        <v>39</v>
      </c>
      <c r="J250" s="37" t="s">
        <v>127</v>
      </c>
      <c r="K250" s="37" t="s">
        <v>23</v>
      </c>
      <c r="L250" s="53" t="s">
        <v>638</v>
      </c>
      <c r="M250" s="37">
        <v>0</v>
      </c>
      <c r="N250" s="54">
        <v>147266.76</v>
      </c>
      <c r="O250" s="54">
        <v>147266.76</v>
      </c>
      <c r="P250" s="54">
        <v>0</v>
      </c>
      <c r="Q250" s="1">
        <v>42522</v>
      </c>
      <c r="R250" s="14">
        <f>VLOOKUP($D250,'GT NBV Sep 2015'!$G:$O,9,0)</f>
        <v>2.1999999999999999E-2</v>
      </c>
      <c r="S250" s="15">
        <f t="shared" si="27"/>
        <v>269.98905999999999</v>
      </c>
      <c r="T250" s="15">
        <f t="shared" si="28"/>
        <v>9</v>
      </c>
      <c r="U250" s="15">
        <f t="shared" si="29"/>
        <v>2429.9015399999998</v>
      </c>
      <c r="V250" s="15">
        <f t="shared" si="30"/>
        <v>149696.66154</v>
      </c>
      <c r="W250" s="15">
        <f t="shared" si="31"/>
        <v>-2429.9015399999917</v>
      </c>
      <c r="X250" s="7">
        <f t="shared" si="32"/>
        <v>134994.53</v>
      </c>
      <c r="Y250" s="7">
        <f t="shared" si="33"/>
        <v>137221.93974499998</v>
      </c>
      <c r="Z250" s="7">
        <f t="shared" si="34"/>
        <v>-2227.4097449999922</v>
      </c>
      <c r="AA250" s="7">
        <f t="shared" si="35"/>
        <v>9.5496943686157465E-12</v>
      </c>
      <c r="AB250" s="15"/>
      <c r="AC250" s="7"/>
      <c r="AD250" s="7"/>
      <c r="AE250" s="7"/>
      <c r="AF250" s="15"/>
      <c r="AG250" s="7"/>
    </row>
    <row r="251" spans="1:33" ht="13.8" x14ac:dyDescent="0.3">
      <c r="A251" s="37">
        <v>51897</v>
      </c>
      <c r="B251" s="37" t="s">
        <v>24</v>
      </c>
      <c r="C251" s="37" t="s">
        <v>41</v>
      </c>
      <c r="D251" s="37" t="s">
        <v>47</v>
      </c>
      <c r="E251" s="37" t="s">
        <v>38</v>
      </c>
      <c r="F251" s="38">
        <v>33786</v>
      </c>
      <c r="G251" s="39">
        <v>33786</v>
      </c>
      <c r="H251" s="37" t="s">
        <v>20</v>
      </c>
      <c r="I251" s="37" t="s">
        <v>48</v>
      </c>
      <c r="J251" s="37" t="s">
        <v>50</v>
      </c>
      <c r="K251" s="37" t="s">
        <v>23</v>
      </c>
      <c r="L251" s="53" t="s">
        <v>638</v>
      </c>
      <c r="M251" s="37">
        <v>48</v>
      </c>
      <c r="N251" s="54">
        <v>142989.76000000001</v>
      </c>
      <c r="O251" s="54">
        <v>142989.76000000001</v>
      </c>
      <c r="P251" s="54">
        <v>0</v>
      </c>
      <c r="Q251" s="1">
        <v>42644</v>
      </c>
      <c r="R251" s="14">
        <f>VLOOKUP($D251,'GT NBV Sep 2015'!$G:$O,9,0)</f>
        <v>2.9000000000000001E-2</v>
      </c>
      <c r="S251" s="15">
        <f t="shared" si="27"/>
        <v>345.55858666666671</v>
      </c>
      <c r="T251" s="15">
        <f t="shared" si="28"/>
        <v>13</v>
      </c>
      <c r="U251" s="15">
        <f t="shared" si="29"/>
        <v>4492.2616266666673</v>
      </c>
      <c r="V251" s="15">
        <f t="shared" si="30"/>
        <v>147482.02162666668</v>
      </c>
      <c r="W251" s="15">
        <f t="shared" si="31"/>
        <v>-4492.2616266666737</v>
      </c>
      <c r="X251" s="7">
        <f t="shared" si="32"/>
        <v>131073.94666666666</v>
      </c>
      <c r="Y251" s="7">
        <f t="shared" si="33"/>
        <v>135191.85315777778</v>
      </c>
      <c r="Z251" s="7">
        <f t="shared" si="34"/>
        <v>-4117.9064911111172</v>
      </c>
      <c r="AA251" s="7">
        <f t="shared" si="35"/>
        <v>0</v>
      </c>
      <c r="AB251" s="15"/>
      <c r="AC251" s="7"/>
      <c r="AD251" s="7"/>
      <c r="AE251" s="7"/>
      <c r="AF251" s="15"/>
      <c r="AG251" s="7"/>
    </row>
    <row r="252" spans="1:33" ht="13.8" x14ac:dyDescent="0.3">
      <c r="A252" s="37">
        <v>52746</v>
      </c>
      <c r="B252" s="37" t="s">
        <v>24</v>
      </c>
      <c r="C252" s="37" t="s">
        <v>41</v>
      </c>
      <c r="D252" s="37" t="s">
        <v>47</v>
      </c>
      <c r="E252" s="37" t="s">
        <v>58</v>
      </c>
      <c r="F252" s="38">
        <v>33055</v>
      </c>
      <c r="G252" s="39">
        <v>33055</v>
      </c>
      <c r="H252" s="37" t="s">
        <v>20</v>
      </c>
      <c r="I252" s="37" t="s">
        <v>48</v>
      </c>
      <c r="J252" s="37" t="s">
        <v>272</v>
      </c>
      <c r="K252" s="37" t="s">
        <v>23</v>
      </c>
      <c r="L252" s="53" t="s">
        <v>638</v>
      </c>
      <c r="M252" s="37">
        <v>10</v>
      </c>
      <c r="N252" s="54">
        <v>125970.28</v>
      </c>
      <c r="O252" s="54">
        <v>125970.28</v>
      </c>
      <c r="P252" s="54">
        <v>0</v>
      </c>
      <c r="Q252" s="1">
        <v>42522</v>
      </c>
      <c r="R252" s="14">
        <f>VLOOKUP($D252,'GT NBV Sep 2015'!$G:$O,9,0)</f>
        <v>2.9000000000000001E-2</v>
      </c>
      <c r="S252" s="15">
        <f t="shared" si="27"/>
        <v>304.42817666666667</v>
      </c>
      <c r="T252" s="15">
        <f t="shared" si="28"/>
        <v>9</v>
      </c>
      <c r="U252" s="15">
        <f t="shared" si="29"/>
        <v>2739.8535900000002</v>
      </c>
      <c r="V252" s="15">
        <f t="shared" si="30"/>
        <v>128710.13359</v>
      </c>
      <c r="W252" s="15">
        <f t="shared" si="31"/>
        <v>-2739.8535899999988</v>
      </c>
      <c r="X252" s="7">
        <f t="shared" si="32"/>
        <v>115472.75666666667</v>
      </c>
      <c r="Y252" s="7">
        <f t="shared" si="33"/>
        <v>117984.28912416667</v>
      </c>
      <c r="Z252" s="7">
        <f t="shared" si="34"/>
        <v>-2511.5324574999986</v>
      </c>
      <c r="AA252" s="7">
        <f t="shared" si="35"/>
        <v>0</v>
      </c>
      <c r="AB252" s="15"/>
      <c r="AC252" s="7"/>
      <c r="AD252" s="7"/>
      <c r="AE252" s="7"/>
      <c r="AF252" s="15"/>
      <c r="AG252" s="7"/>
    </row>
    <row r="253" spans="1:33" ht="13.8" x14ac:dyDescent="0.3">
      <c r="A253" s="37">
        <v>53096</v>
      </c>
      <c r="B253" s="37" t="s">
        <v>24</v>
      </c>
      <c r="C253" s="37" t="s">
        <v>41</v>
      </c>
      <c r="D253" s="37" t="s">
        <v>47</v>
      </c>
      <c r="E253" s="37" t="s">
        <v>189</v>
      </c>
      <c r="F253" s="38">
        <v>35247</v>
      </c>
      <c r="G253" s="39">
        <v>35247</v>
      </c>
      <c r="H253" s="37" t="s">
        <v>20</v>
      </c>
      <c r="I253" s="37" t="s">
        <v>48</v>
      </c>
      <c r="J253" s="37" t="s">
        <v>52</v>
      </c>
      <c r="K253" s="37" t="s">
        <v>23</v>
      </c>
      <c r="L253" s="53" t="s">
        <v>638</v>
      </c>
      <c r="M253" s="37">
        <v>3</v>
      </c>
      <c r="N253" s="54">
        <v>119107.71</v>
      </c>
      <c r="O253" s="54">
        <v>119107.71</v>
      </c>
      <c r="P253" s="54">
        <v>0</v>
      </c>
      <c r="Q253" s="1">
        <v>42644</v>
      </c>
      <c r="R253" s="14">
        <f>VLOOKUP($D253,'GT NBV Sep 2015'!$G:$O,9,0)</f>
        <v>2.9000000000000001E-2</v>
      </c>
      <c r="S253" s="15">
        <f t="shared" si="27"/>
        <v>287.84363250000001</v>
      </c>
      <c r="T253" s="15">
        <f t="shared" si="28"/>
        <v>13</v>
      </c>
      <c r="U253" s="15">
        <f t="shared" si="29"/>
        <v>3741.9672225000004</v>
      </c>
      <c r="V253" s="15">
        <f t="shared" si="30"/>
        <v>122849.6772225</v>
      </c>
      <c r="W253" s="15">
        <f t="shared" si="31"/>
        <v>-3741.9672224999958</v>
      </c>
      <c r="X253" s="7">
        <f t="shared" si="32"/>
        <v>109182.0675</v>
      </c>
      <c r="Y253" s="7">
        <f t="shared" si="33"/>
        <v>112612.204120625</v>
      </c>
      <c r="Z253" s="7">
        <f t="shared" si="34"/>
        <v>-3430.1366206249959</v>
      </c>
      <c r="AA253" s="7">
        <f t="shared" si="35"/>
        <v>0</v>
      </c>
      <c r="AB253" s="15"/>
      <c r="AC253" s="7"/>
      <c r="AD253" s="7"/>
      <c r="AE253" s="7"/>
      <c r="AF253" s="15"/>
      <c r="AG253" s="7"/>
    </row>
    <row r="254" spans="1:33" ht="13.8" x14ac:dyDescent="0.3">
      <c r="A254" s="37">
        <v>53075</v>
      </c>
      <c r="B254" s="37" t="s">
        <v>24</v>
      </c>
      <c r="C254" s="37" t="s">
        <v>41</v>
      </c>
      <c r="D254" s="37" t="s">
        <v>47</v>
      </c>
      <c r="E254" s="37" t="s">
        <v>54</v>
      </c>
      <c r="F254" s="38">
        <v>26481</v>
      </c>
      <c r="G254" s="39">
        <v>26481</v>
      </c>
      <c r="H254" s="37" t="s">
        <v>20</v>
      </c>
      <c r="I254" s="37" t="s">
        <v>48</v>
      </c>
      <c r="J254" s="37" t="s">
        <v>286</v>
      </c>
      <c r="K254" s="37" t="s">
        <v>23</v>
      </c>
      <c r="L254" s="53" t="s">
        <v>638</v>
      </c>
      <c r="M254" s="37">
        <v>0</v>
      </c>
      <c r="N254" s="54">
        <v>118049.03</v>
      </c>
      <c r="O254" s="54">
        <v>118049.03</v>
      </c>
      <c r="P254" s="54">
        <v>0</v>
      </c>
      <c r="Q254" s="1">
        <v>42522</v>
      </c>
      <c r="R254" s="14">
        <f>VLOOKUP($D254,'GT NBV Sep 2015'!$G:$O,9,0)</f>
        <v>2.9000000000000001E-2</v>
      </c>
      <c r="S254" s="15">
        <f t="shared" si="27"/>
        <v>285.28515583333336</v>
      </c>
      <c r="T254" s="15">
        <f t="shared" si="28"/>
        <v>9</v>
      </c>
      <c r="U254" s="15">
        <f t="shared" si="29"/>
        <v>2567.5664025000001</v>
      </c>
      <c r="V254" s="15">
        <f t="shared" si="30"/>
        <v>120616.5964025</v>
      </c>
      <c r="W254" s="15">
        <f t="shared" si="31"/>
        <v>-2567.5664025000005</v>
      </c>
      <c r="X254" s="7">
        <f t="shared" si="32"/>
        <v>108211.61083333332</v>
      </c>
      <c r="Y254" s="7">
        <f t="shared" si="33"/>
        <v>110565.21336895833</v>
      </c>
      <c r="Z254" s="7">
        <f t="shared" si="34"/>
        <v>-2353.6025356250002</v>
      </c>
      <c r="AA254" s="7">
        <f t="shared" si="35"/>
        <v>0</v>
      </c>
      <c r="AB254" s="15"/>
      <c r="AC254" s="7"/>
      <c r="AD254" s="7"/>
      <c r="AE254" s="7"/>
      <c r="AF254" s="15"/>
      <c r="AG254" s="7"/>
    </row>
    <row r="255" spans="1:33" ht="13.8" x14ac:dyDescent="0.3">
      <c r="A255" s="37">
        <v>53082</v>
      </c>
      <c r="B255" s="37" t="s">
        <v>24</v>
      </c>
      <c r="C255" s="37" t="s">
        <v>41</v>
      </c>
      <c r="D255" s="37" t="s">
        <v>47</v>
      </c>
      <c r="E255" s="37" t="s">
        <v>54</v>
      </c>
      <c r="F255" s="38">
        <v>26481</v>
      </c>
      <c r="G255" s="39">
        <v>26481</v>
      </c>
      <c r="H255" s="37" t="s">
        <v>20</v>
      </c>
      <c r="I255" s="37" t="s">
        <v>48</v>
      </c>
      <c r="J255" s="37" t="s">
        <v>287</v>
      </c>
      <c r="K255" s="37" t="s">
        <v>23</v>
      </c>
      <c r="L255" s="53" t="s">
        <v>638</v>
      </c>
      <c r="M255" s="37">
        <v>0</v>
      </c>
      <c r="N255" s="54">
        <v>118049.03</v>
      </c>
      <c r="O255" s="54">
        <v>118049.03</v>
      </c>
      <c r="P255" s="54">
        <v>0</v>
      </c>
      <c r="Q255" s="1">
        <v>42644</v>
      </c>
      <c r="R255" s="14">
        <f>VLOOKUP($D255,'GT NBV Sep 2015'!$G:$O,9,0)</f>
        <v>2.9000000000000001E-2</v>
      </c>
      <c r="S255" s="15">
        <f t="shared" si="27"/>
        <v>285.28515583333336</v>
      </c>
      <c r="T255" s="15">
        <f t="shared" si="28"/>
        <v>13</v>
      </c>
      <c r="U255" s="15">
        <f t="shared" si="29"/>
        <v>3708.7070258333338</v>
      </c>
      <c r="V255" s="15">
        <f t="shared" si="30"/>
        <v>121757.73702583334</v>
      </c>
      <c r="W255" s="15">
        <f t="shared" si="31"/>
        <v>-3708.7070258333406</v>
      </c>
      <c r="X255" s="7">
        <f t="shared" si="32"/>
        <v>108211.61083333332</v>
      </c>
      <c r="Y255" s="7">
        <f t="shared" si="33"/>
        <v>111611.25894034722</v>
      </c>
      <c r="Z255" s="7">
        <f t="shared" si="34"/>
        <v>-3399.6481070138952</v>
      </c>
      <c r="AA255" s="7">
        <f t="shared" si="35"/>
        <v>0</v>
      </c>
      <c r="AB255" s="15"/>
      <c r="AC255" s="7"/>
      <c r="AD255" s="7"/>
      <c r="AE255" s="7"/>
      <c r="AF255" s="15"/>
      <c r="AG255" s="7"/>
    </row>
    <row r="256" spans="1:33" ht="13.8" x14ac:dyDescent="0.3">
      <c r="A256" s="37">
        <v>53041</v>
      </c>
      <c r="B256" s="37" t="s">
        <v>24</v>
      </c>
      <c r="C256" s="37" t="s">
        <v>41</v>
      </c>
      <c r="D256" s="37" t="s">
        <v>47</v>
      </c>
      <c r="E256" s="37" t="s">
        <v>51</v>
      </c>
      <c r="F256" s="38">
        <v>28672</v>
      </c>
      <c r="G256" s="39">
        <v>28672</v>
      </c>
      <c r="H256" s="37" t="s">
        <v>20</v>
      </c>
      <c r="I256" s="37" t="s">
        <v>48</v>
      </c>
      <c r="J256" s="37" t="s">
        <v>282</v>
      </c>
      <c r="K256" s="37" t="s">
        <v>23</v>
      </c>
      <c r="L256" s="53" t="s">
        <v>638</v>
      </c>
      <c r="M256" s="37">
        <v>24</v>
      </c>
      <c r="N256" s="54">
        <v>114018.47</v>
      </c>
      <c r="O256" s="54">
        <v>114018.47</v>
      </c>
      <c r="P256" s="54">
        <v>0</v>
      </c>
      <c r="Q256" s="1">
        <v>42522</v>
      </c>
      <c r="R256" s="14">
        <f>VLOOKUP($D256,'GT NBV Sep 2015'!$G:$O,9,0)</f>
        <v>2.9000000000000001E-2</v>
      </c>
      <c r="S256" s="15">
        <f t="shared" si="27"/>
        <v>275.54463583333336</v>
      </c>
      <c r="T256" s="15">
        <f t="shared" si="28"/>
        <v>9</v>
      </c>
      <c r="U256" s="15">
        <f t="shared" si="29"/>
        <v>2479.9017225000002</v>
      </c>
      <c r="V256" s="15">
        <f t="shared" si="30"/>
        <v>116498.3717225</v>
      </c>
      <c r="W256" s="15">
        <f t="shared" si="31"/>
        <v>-2479.9017224999989</v>
      </c>
      <c r="X256" s="7">
        <f t="shared" si="32"/>
        <v>104516.93083333333</v>
      </c>
      <c r="Y256" s="7">
        <f t="shared" si="33"/>
        <v>106790.17407895833</v>
      </c>
      <c r="Z256" s="7">
        <f t="shared" si="34"/>
        <v>-2273.243245624999</v>
      </c>
      <c r="AA256" s="7">
        <f t="shared" si="35"/>
        <v>3.637978807091713E-12</v>
      </c>
      <c r="AB256" s="15"/>
      <c r="AC256" s="7"/>
      <c r="AD256" s="7"/>
      <c r="AE256" s="7"/>
      <c r="AF256" s="15"/>
      <c r="AG256" s="7"/>
    </row>
    <row r="257" spans="1:33" ht="13.8" x14ac:dyDescent="0.3">
      <c r="A257" s="37">
        <v>53229</v>
      </c>
      <c r="B257" s="37" t="s">
        <v>24</v>
      </c>
      <c r="C257" s="37" t="s">
        <v>41</v>
      </c>
      <c r="D257" s="37" t="s">
        <v>47</v>
      </c>
      <c r="E257" s="37" t="s">
        <v>54</v>
      </c>
      <c r="F257" s="38">
        <v>26481</v>
      </c>
      <c r="G257" s="39">
        <v>26481</v>
      </c>
      <c r="H257" s="37" t="s">
        <v>20</v>
      </c>
      <c r="I257" s="37" t="s">
        <v>48</v>
      </c>
      <c r="J257" s="37" t="s">
        <v>301</v>
      </c>
      <c r="K257" s="37" t="s">
        <v>23</v>
      </c>
      <c r="L257" s="53" t="s">
        <v>638</v>
      </c>
      <c r="M257" s="37">
        <v>0</v>
      </c>
      <c r="N257" s="54">
        <v>113100.87</v>
      </c>
      <c r="O257" s="54">
        <v>113100.87</v>
      </c>
      <c r="P257" s="54">
        <v>0</v>
      </c>
      <c r="Q257" s="1">
        <v>42644</v>
      </c>
      <c r="R257" s="14">
        <f>VLOOKUP($D257,'GT NBV Sep 2015'!$G:$O,9,0)</f>
        <v>2.9000000000000001E-2</v>
      </c>
      <c r="S257" s="15">
        <f t="shared" si="27"/>
        <v>273.32710250000002</v>
      </c>
      <c r="T257" s="15">
        <f t="shared" si="28"/>
        <v>13</v>
      </c>
      <c r="U257" s="15">
        <f t="shared" si="29"/>
        <v>3553.2523325000002</v>
      </c>
      <c r="V257" s="15">
        <f t="shared" si="30"/>
        <v>116654.1223325</v>
      </c>
      <c r="W257" s="15">
        <f t="shared" si="31"/>
        <v>-3553.2523325000075</v>
      </c>
      <c r="X257" s="7">
        <f t="shared" si="32"/>
        <v>103675.79749999999</v>
      </c>
      <c r="Y257" s="7">
        <f t="shared" si="33"/>
        <v>106932.94547145833</v>
      </c>
      <c r="Z257" s="7">
        <f t="shared" si="34"/>
        <v>-3257.1479714583402</v>
      </c>
      <c r="AA257" s="7">
        <f t="shared" si="35"/>
        <v>0</v>
      </c>
      <c r="AB257" s="15"/>
      <c r="AC257" s="7"/>
      <c r="AD257" s="7"/>
      <c r="AE257" s="7"/>
      <c r="AF257" s="15"/>
      <c r="AG257" s="7"/>
    </row>
    <row r="258" spans="1:33" ht="13.8" x14ac:dyDescent="0.3">
      <c r="A258" s="37">
        <v>54243</v>
      </c>
      <c r="B258" s="37" t="s">
        <v>24</v>
      </c>
      <c r="C258" s="37" t="s">
        <v>41</v>
      </c>
      <c r="D258" s="37" t="s">
        <v>60</v>
      </c>
      <c r="E258" s="37" t="s">
        <v>54</v>
      </c>
      <c r="F258" s="38">
        <v>26481</v>
      </c>
      <c r="G258" s="39">
        <v>26481</v>
      </c>
      <c r="H258" s="37" t="s">
        <v>20</v>
      </c>
      <c r="I258" s="37" t="s">
        <v>59</v>
      </c>
      <c r="J258" s="37" t="s">
        <v>339</v>
      </c>
      <c r="K258" s="37" t="s">
        <v>23</v>
      </c>
      <c r="L258" s="53" t="s">
        <v>638</v>
      </c>
      <c r="M258" s="37">
        <v>0</v>
      </c>
      <c r="N258" s="54">
        <v>105148.46</v>
      </c>
      <c r="O258" s="54">
        <v>105148.46</v>
      </c>
      <c r="P258" s="54">
        <v>0</v>
      </c>
      <c r="Q258" s="1">
        <v>42522</v>
      </c>
      <c r="R258" s="14">
        <f>VLOOKUP($D258,'GT NBV Sep 2015'!$G:$O,9,0)</f>
        <v>2.1000000000000001E-2</v>
      </c>
      <c r="S258" s="15">
        <f t="shared" si="27"/>
        <v>184.00980500000003</v>
      </c>
      <c r="T258" s="15">
        <f t="shared" si="28"/>
        <v>9</v>
      </c>
      <c r="U258" s="15">
        <f t="shared" si="29"/>
        <v>1656.0882450000004</v>
      </c>
      <c r="V258" s="15">
        <f t="shared" si="30"/>
        <v>106804.54824500001</v>
      </c>
      <c r="W258" s="15">
        <f t="shared" si="31"/>
        <v>-1656.0882450000063</v>
      </c>
      <c r="X258" s="7">
        <f t="shared" si="32"/>
        <v>96386.088333333333</v>
      </c>
      <c r="Y258" s="7">
        <f t="shared" si="33"/>
        <v>97904.16922458334</v>
      </c>
      <c r="Z258" s="7">
        <f t="shared" si="34"/>
        <v>-1518.0808912500056</v>
      </c>
      <c r="AA258" s="7">
        <f t="shared" si="35"/>
        <v>0</v>
      </c>
      <c r="AB258" s="15"/>
      <c r="AC258" s="7"/>
      <c r="AD258" s="7"/>
      <c r="AE258" s="7"/>
      <c r="AF258" s="15"/>
      <c r="AG258" s="7"/>
    </row>
    <row r="259" spans="1:33" ht="13.8" x14ac:dyDescent="0.3">
      <c r="A259" s="37">
        <v>53074</v>
      </c>
      <c r="B259" s="37" t="s">
        <v>24</v>
      </c>
      <c r="C259" s="37" t="s">
        <v>41</v>
      </c>
      <c r="D259" s="37" t="s">
        <v>47</v>
      </c>
      <c r="E259" s="37" t="s">
        <v>61</v>
      </c>
      <c r="F259" s="38">
        <v>25750</v>
      </c>
      <c r="G259" s="39">
        <v>25750</v>
      </c>
      <c r="H259" s="37" t="s">
        <v>20</v>
      </c>
      <c r="I259" s="37" t="s">
        <v>48</v>
      </c>
      <c r="J259" s="37" t="s">
        <v>286</v>
      </c>
      <c r="K259" s="37" t="s">
        <v>23</v>
      </c>
      <c r="L259" s="53" t="s">
        <v>638</v>
      </c>
      <c r="M259" s="37">
        <v>6</v>
      </c>
      <c r="N259" s="54">
        <v>102393.93</v>
      </c>
      <c r="O259" s="54">
        <v>102393.93</v>
      </c>
      <c r="P259" s="54">
        <v>0</v>
      </c>
      <c r="Q259" s="1">
        <v>42644</v>
      </c>
      <c r="R259" s="14">
        <f>VLOOKUP($D259,'GT NBV Sep 2015'!$G:$O,9,0)</f>
        <v>2.9000000000000001E-2</v>
      </c>
      <c r="S259" s="15">
        <f t="shared" si="27"/>
        <v>247.4519975</v>
      </c>
      <c r="T259" s="15">
        <f t="shared" si="28"/>
        <v>13</v>
      </c>
      <c r="U259" s="15">
        <f t="shared" si="29"/>
        <v>3216.8759675000001</v>
      </c>
      <c r="V259" s="15">
        <f t="shared" si="30"/>
        <v>105610.8059675</v>
      </c>
      <c r="W259" s="15">
        <f t="shared" si="31"/>
        <v>-3216.8759675000038</v>
      </c>
      <c r="X259" s="7">
        <f t="shared" si="32"/>
        <v>93861.102499999994</v>
      </c>
      <c r="Y259" s="7">
        <f t="shared" si="33"/>
        <v>96809.905470208323</v>
      </c>
      <c r="Z259" s="7">
        <f t="shared" si="34"/>
        <v>-2948.8029702083368</v>
      </c>
      <c r="AA259" s="7">
        <f t="shared" si="35"/>
        <v>7.2759576141834259E-12</v>
      </c>
      <c r="AB259" s="15"/>
      <c r="AC259" s="7"/>
      <c r="AD259" s="7"/>
      <c r="AE259" s="7"/>
      <c r="AF259" s="15"/>
      <c r="AG259" s="7"/>
    </row>
    <row r="260" spans="1:33" ht="13.8" x14ac:dyDescent="0.3">
      <c r="A260" s="37">
        <v>53081</v>
      </c>
      <c r="B260" s="37" t="s">
        <v>24</v>
      </c>
      <c r="C260" s="37" t="s">
        <v>41</v>
      </c>
      <c r="D260" s="37" t="s">
        <v>47</v>
      </c>
      <c r="E260" s="37" t="s">
        <v>61</v>
      </c>
      <c r="F260" s="38">
        <v>25750</v>
      </c>
      <c r="G260" s="39">
        <v>25750</v>
      </c>
      <c r="H260" s="37" t="s">
        <v>20</v>
      </c>
      <c r="I260" s="37" t="s">
        <v>48</v>
      </c>
      <c r="J260" s="37" t="s">
        <v>287</v>
      </c>
      <c r="K260" s="37" t="s">
        <v>23</v>
      </c>
      <c r="L260" s="53" t="s">
        <v>638</v>
      </c>
      <c r="M260" s="37">
        <v>6</v>
      </c>
      <c r="N260" s="54">
        <v>102393.93</v>
      </c>
      <c r="O260" s="54">
        <v>102393.93</v>
      </c>
      <c r="P260" s="54">
        <v>0</v>
      </c>
      <c r="Q260" s="1">
        <v>42522</v>
      </c>
      <c r="R260" s="14">
        <f>VLOOKUP($D260,'GT NBV Sep 2015'!$G:$O,9,0)</f>
        <v>2.9000000000000001E-2</v>
      </c>
      <c r="S260" s="15">
        <f t="shared" ref="S260:S323" si="36">N260*(R260/12)</f>
        <v>247.4519975</v>
      </c>
      <c r="T260" s="15">
        <f t="shared" ref="T260:T323" si="37">ROUND((+Q260-$L$2)/30,0)</f>
        <v>9</v>
      </c>
      <c r="U260" s="15">
        <f t="shared" ref="U260:U323" si="38">+S260*T260</f>
        <v>2227.0679774999999</v>
      </c>
      <c r="V260" s="15">
        <f t="shared" ref="V260:V323" si="39">+O260+U260</f>
        <v>104620.9979775</v>
      </c>
      <c r="W260" s="15">
        <f t="shared" ref="W260:W323" si="40">+N260-V260</f>
        <v>-2227.0679775000026</v>
      </c>
      <c r="X260" s="7">
        <f t="shared" si="32"/>
        <v>93861.102499999994</v>
      </c>
      <c r="Y260" s="7">
        <f t="shared" si="33"/>
        <v>95902.581479374989</v>
      </c>
      <c r="Z260" s="7">
        <f t="shared" si="34"/>
        <v>-2041.4789793750024</v>
      </c>
      <c r="AA260" s="7">
        <f t="shared" si="35"/>
        <v>7.2759576141834259E-12</v>
      </c>
      <c r="AB260" s="15"/>
      <c r="AC260" s="7"/>
      <c r="AD260" s="7"/>
      <c r="AE260" s="7"/>
      <c r="AF260" s="15"/>
      <c r="AG260" s="7"/>
    </row>
    <row r="261" spans="1:33" ht="13.8" x14ac:dyDescent="0.3">
      <c r="A261" s="37">
        <v>53228</v>
      </c>
      <c r="B261" s="37" t="s">
        <v>24</v>
      </c>
      <c r="C261" s="37" t="s">
        <v>41</v>
      </c>
      <c r="D261" s="37" t="s">
        <v>47</v>
      </c>
      <c r="E261" s="37" t="s">
        <v>61</v>
      </c>
      <c r="F261" s="38">
        <v>25750</v>
      </c>
      <c r="G261" s="39">
        <v>25750</v>
      </c>
      <c r="H261" s="37" t="s">
        <v>20</v>
      </c>
      <c r="I261" s="37" t="s">
        <v>48</v>
      </c>
      <c r="J261" s="37" t="s">
        <v>301</v>
      </c>
      <c r="K261" s="37" t="s">
        <v>23</v>
      </c>
      <c r="L261" s="53" t="s">
        <v>638</v>
      </c>
      <c r="M261" s="37">
        <v>0</v>
      </c>
      <c r="N261" s="54">
        <v>99090.91</v>
      </c>
      <c r="O261" s="54">
        <v>99090.91</v>
      </c>
      <c r="P261" s="54">
        <v>0</v>
      </c>
      <c r="Q261" s="1">
        <v>42644</v>
      </c>
      <c r="R261" s="14">
        <f>VLOOKUP($D261,'GT NBV Sep 2015'!$G:$O,9,0)</f>
        <v>2.9000000000000001E-2</v>
      </c>
      <c r="S261" s="15">
        <f t="shared" si="36"/>
        <v>239.46969916666669</v>
      </c>
      <c r="T261" s="15">
        <f t="shared" si="37"/>
        <v>13</v>
      </c>
      <c r="U261" s="15">
        <f t="shared" si="38"/>
        <v>3113.1060891666671</v>
      </c>
      <c r="V261" s="15">
        <f t="shared" si="39"/>
        <v>102204.01608916667</v>
      </c>
      <c r="W261" s="15">
        <f t="shared" si="40"/>
        <v>-3113.1060891666712</v>
      </c>
      <c r="X261" s="7">
        <f t="shared" ref="X261:X324" si="41">+N261*(11/12)</f>
        <v>90833.334166666667</v>
      </c>
      <c r="Y261" s="7">
        <f t="shared" ref="Y261:Y324" si="42">+V261*(11/12)</f>
        <v>93687.014748402784</v>
      </c>
      <c r="Z261" s="7">
        <f t="shared" ref="Z261:Z324" si="43">+W261*(11/12)</f>
        <v>-2853.6805817361151</v>
      </c>
      <c r="AA261" s="7">
        <f t="shared" ref="AA261:AA324" si="44">+X261-Y261-Z261</f>
        <v>0</v>
      </c>
      <c r="AB261" s="15"/>
      <c r="AC261" s="7"/>
      <c r="AD261" s="7"/>
      <c r="AE261" s="7"/>
      <c r="AF261" s="15"/>
      <c r="AG261" s="7"/>
    </row>
    <row r="262" spans="1:33" ht="13.8" x14ac:dyDescent="0.3">
      <c r="A262" s="37">
        <v>49924</v>
      </c>
      <c r="B262" s="37" t="s">
        <v>24</v>
      </c>
      <c r="C262" s="37" t="s">
        <v>41</v>
      </c>
      <c r="D262" s="37" t="s">
        <v>42</v>
      </c>
      <c r="E262" s="37" t="s">
        <v>61</v>
      </c>
      <c r="F262" s="38">
        <v>25750</v>
      </c>
      <c r="G262" s="39">
        <v>25750</v>
      </c>
      <c r="H262" s="37" t="s">
        <v>20</v>
      </c>
      <c r="I262" s="37" t="s">
        <v>39</v>
      </c>
      <c r="J262" s="37" t="s">
        <v>169</v>
      </c>
      <c r="K262" s="37" t="s">
        <v>23</v>
      </c>
      <c r="L262" s="53" t="s">
        <v>638</v>
      </c>
      <c r="M262" s="37">
        <v>0</v>
      </c>
      <c r="N262" s="54">
        <v>94068.88</v>
      </c>
      <c r="O262" s="54">
        <v>94068.88</v>
      </c>
      <c r="P262" s="54">
        <v>0</v>
      </c>
      <c r="Q262" s="1">
        <v>42522</v>
      </c>
      <c r="R262" s="14">
        <f>VLOOKUP($D262,'GT NBV Sep 2015'!$G:$O,9,0)</f>
        <v>2.1999999999999999E-2</v>
      </c>
      <c r="S262" s="15">
        <f t="shared" si="36"/>
        <v>172.45961333333335</v>
      </c>
      <c r="T262" s="15">
        <f t="shared" si="37"/>
        <v>9</v>
      </c>
      <c r="U262" s="15">
        <f t="shared" si="38"/>
        <v>1552.1365200000002</v>
      </c>
      <c r="V262" s="15">
        <f t="shared" si="39"/>
        <v>95621.016520000005</v>
      </c>
      <c r="W262" s="15">
        <f t="shared" si="40"/>
        <v>-1552.13652</v>
      </c>
      <c r="X262" s="7">
        <f t="shared" si="41"/>
        <v>86229.806666666671</v>
      </c>
      <c r="Y262" s="7">
        <f t="shared" si="42"/>
        <v>87652.598476666666</v>
      </c>
      <c r="Z262" s="7">
        <f t="shared" si="43"/>
        <v>-1422.7918099999999</v>
      </c>
      <c r="AA262" s="7">
        <f t="shared" si="44"/>
        <v>4.7748471843078732E-12</v>
      </c>
      <c r="AB262" s="15"/>
      <c r="AC262" s="7"/>
      <c r="AD262" s="7"/>
      <c r="AE262" s="7"/>
      <c r="AF262" s="15"/>
      <c r="AG262" s="7"/>
    </row>
    <row r="263" spans="1:33" ht="13.8" x14ac:dyDescent="0.3">
      <c r="A263" s="37">
        <v>52710</v>
      </c>
      <c r="B263" s="37" t="s">
        <v>24</v>
      </c>
      <c r="C263" s="37" t="s">
        <v>41</v>
      </c>
      <c r="D263" s="37" t="s">
        <v>47</v>
      </c>
      <c r="E263" s="37" t="s">
        <v>54</v>
      </c>
      <c r="F263" s="38">
        <v>26481</v>
      </c>
      <c r="G263" s="39">
        <v>26481</v>
      </c>
      <c r="H263" s="37" t="s">
        <v>20</v>
      </c>
      <c r="I263" s="37" t="s">
        <v>48</v>
      </c>
      <c r="J263" s="37" t="s">
        <v>269</v>
      </c>
      <c r="K263" s="37" t="s">
        <v>23</v>
      </c>
      <c r="L263" s="53" t="s">
        <v>638</v>
      </c>
      <c r="M263" s="37">
        <v>12</v>
      </c>
      <c r="N263" s="54">
        <v>93930.27</v>
      </c>
      <c r="O263" s="54">
        <v>93930.27</v>
      </c>
      <c r="P263" s="54">
        <v>0</v>
      </c>
      <c r="Q263" s="1">
        <v>42644</v>
      </c>
      <c r="R263" s="14">
        <f>VLOOKUP($D263,'GT NBV Sep 2015'!$G:$O,9,0)</f>
        <v>2.9000000000000001E-2</v>
      </c>
      <c r="S263" s="15">
        <f t="shared" si="36"/>
        <v>226.99815250000003</v>
      </c>
      <c r="T263" s="15">
        <f t="shared" si="37"/>
        <v>13</v>
      </c>
      <c r="U263" s="15">
        <f t="shared" si="38"/>
        <v>2950.9759825000006</v>
      </c>
      <c r="V263" s="15">
        <f t="shared" si="39"/>
        <v>96881.245982500011</v>
      </c>
      <c r="W263" s="15">
        <f t="shared" si="40"/>
        <v>-2950.9759825000074</v>
      </c>
      <c r="X263" s="7">
        <f t="shared" si="41"/>
        <v>86102.747499999998</v>
      </c>
      <c r="Y263" s="7">
        <f t="shared" si="42"/>
        <v>88807.808817291676</v>
      </c>
      <c r="Z263" s="7">
        <f t="shared" si="43"/>
        <v>-2705.0613172916733</v>
      </c>
      <c r="AA263" s="7">
        <f t="shared" si="44"/>
        <v>-5.0022208597511053E-12</v>
      </c>
      <c r="AB263" s="15"/>
      <c r="AC263" s="7"/>
      <c r="AD263" s="7"/>
      <c r="AE263" s="7"/>
      <c r="AF263" s="15"/>
      <c r="AG263" s="7"/>
    </row>
    <row r="264" spans="1:33" ht="13.8" x14ac:dyDescent="0.3">
      <c r="A264" s="37">
        <v>54208</v>
      </c>
      <c r="B264" s="37" t="s">
        <v>24</v>
      </c>
      <c r="C264" s="37" t="s">
        <v>41</v>
      </c>
      <c r="D264" s="37" t="s">
        <v>60</v>
      </c>
      <c r="E264" s="37" t="s">
        <v>54</v>
      </c>
      <c r="F264" s="38">
        <v>26481</v>
      </c>
      <c r="G264" s="39">
        <v>26481</v>
      </c>
      <c r="H264" s="37" t="s">
        <v>20</v>
      </c>
      <c r="I264" s="37" t="s">
        <v>59</v>
      </c>
      <c r="J264" s="37" t="s">
        <v>337</v>
      </c>
      <c r="K264" s="37" t="s">
        <v>23</v>
      </c>
      <c r="L264" s="53" t="s">
        <v>638</v>
      </c>
      <c r="M264" s="37">
        <v>0</v>
      </c>
      <c r="N264" s="54">
        <v>93367.12</v>
      </c>
      <c r="O264" s="54">
        <v>93367.12</v>
      </c>
      <c r="P264" s="54">
        <v>0</v>
      </c>
      <c r="Q264" s="1">
        <v>42522</v>
      </c>
      <c r="R264" s="14">
        <f>VLOOKUP($D264,'GT NBV Sep 2015'!$G:$O,9,0)</f>
        <v>2.1000000000000001E-2</v>
      </c>
      <c r="S264" s="15">
        <f t="shared" si="36"/>
        <v>163.39246</v>
      </c>
      <c r="T264" s="15">
        <f t="shared" si="37"/>
        <v>9</v>
      </c>
      <c r="U264" s="15">
        <f t="shared" si="38"/>
        <v>1470.53214</v>
      </c>
      <c r="V264" s="15">
        <f t="shared" si="39"/>
        <v>94837.652139999991</v>
      </c>
      <c r="W264" s="15">
        <f t="shared" si="40"/>
        <v>-1470.5321399999957</v>
      </c>
      <c r="X264" s="7">
        <f t="shared" si="41"/>
        <v>85586.526666666658</v>
      </c>
      <c r="Y264" s="7">
        <f t="shared" si="42"/>
        <v>86934.514461666651</v>
      </c>
      <c r="Z264" s="7">
        <f t="shared" si="43"/>
        <v>-1347.9877949999959</v>
      </c>
      <c r="AA264" s="7">
        <f t="shared" si="44"/>
        <v>2.2737367544323206E-12</v>
      </c>
      <c r="AB264" s="15"/>
      <c r="AC264" s="7"/>
      <c r="AD264" s="7"/>
      <c r="AE264" s="7"/>
      <c r="AF264" s="15"/>
      <c r="AG264" s="7"/>
    </row>
    <row r="265" spans="1:33" ht="13.8" x14ac:dyDescent="0.3">
      <c r="A265" s="37">
        <v>54242</v>
      </c>
      <c r="B265" s="37" t="s">
        <v>24</v>
      </c>
      <c r="C265" s="37" t="s">
        <v>41</v>
      </c>
      <c r="D265" s="37" t="s">
        <v>60</v>
      </c>
      <c r="E265" s="37" t="s">
        <v>61</v>
      </c>
      <c r="F265" s="38">
        <v>25750</v>
      </c>
      <c r="G265" s="39">
        <v>25750</v>
      </c>
      <c r="H265" s="37" t="s">
        <v>20</v>
      </c>
      <c r="I265" s="37" t="s">
        <v>59</v>
      </c>
      <c r="J265" s="37" t="s">
        <v>339</v>
      </c>
      <c r="K265" s="37" t="s">
        <v>23</v>
      </c>
      <c r="L265" s="53" t="s">
        <v>638</v>
      </c>
      <c r="M265" s="37">
        <v>0</v>
      </c>
      <c r="N265" s="54">
        <v>91349.43</v>
      </c>
      <c r="O265" s="54">
        <v>91349.43</v>
      </c>
      <c r="P265" s="54">
        <v>0</v>
      </c>
      <c r="Q265" s="1">
        <v>42644</v>
      </c>
      <c r="R265" s="14">
        <f>VLOOKUP($D265,'GT NBV Sep 2015'!$G:$O,9,0)</f>
        <v>2.1000000000000001E-2</v>
      </c>
      <c r="S265" s="15">
        <f t="shared" si="36"/>
        <v>159.8615025</v>
      </c>
      <c r="T265" s="15">
        <f t="shared" si="37"/>
        <v>13</v>
      </c>
      <c r="U265" s="15">
        <f t="shared" si="38"/>
        <v>2078.1995324999998</v>
      </c>
      <c r="V265" s="15">
        <f t="shared" si="39"/>
        <v>93427.629532499996</v>
      </c>
      <c r="W265" s="15">
        <f t="shared" si="40"/>
        <v>-2078.1995325000025</v>
      </c>
      <c r="X265" s="7">
        <f t="shared" si="41"/>
        <v>83736.977499999994</v>
      </c>
      <c r="Y265" s="7">
        <f t="shared" si="42"/>
        <v>85641.993738124991</v>
      </c>
      <c r="Z265" s="7">
        <f t="shared" si="43"/>
        <v>-1905.0162381250022</v>
      </c>
      <c r="AA265" s="7">
        <f t="shared" si="44"/>
        <v>4.7748471843078732E-12</v>
      </c>
      <c r="AB265" s="15"/>
      <c r="AC265" s="7"/>
      <c r="AD265" s="7"/>
      <c r="AE265" s="7"/>
      <c r="AF265" s="15"/>
      <c r="AG265" s="7"/>
    </row>
    <row r="266" spans="1:33" ht="13.8" x14ac:dyDescent="0.3">
      <c r="A266" s="37">
        <v>49701</v>
      </c>
      <c r="B266" s="37" t="s">
        <v>24</v>
      </c>
      <c r="C266" s="37" t="s">
        <v>41</v>
      </c>
      <c r="D266" s="37" t="s">
        <v>42</v>
      </c>
      <c r="E266" s="37" t="s">
        <v>81</v>
      </c>
      <c r="F266" s="38">
        <v>29768</v>
      </c>
      <c r="G266" s="39">
        <v>29768</v>
      </c>
      <c r="H266" s="37" t="s">
        <v>20</v>
      </c>
      <c r="I266" s="37" t="s">
        <v>39</v>
      </c>
      <c r="J266" s="37" t="s">
        <v>164</v>
      </c>
      <c r="K266" s="37" t="s">
        <v>23</v>
      </c>
      <c r="L266" s="53" t="s">
        <v>638</v>
      </c>
      <c r="M266" s="37">
        <v>1</v>
      </c>
      <c r="N266" s="54">
        <v>89983.21</v>
      </c>
      <c r="O266" s="54">
        <v>89983.21</v>
      </c>
      <c r="P266" s="54">
        <v>0</v>
      </c>
      <c r="Q266" s="1">
        <v>42522</v>
      </c>
      <c r="R266" s="14">
        <f>VLOOKUP($D266,'GT NBV Sep 2015'!$G:$O,9,0)</f>
        <v>2.1999999999999999E-2</v>
      </c>
      <c r="S266" s="15">
        <f t="shared" si="36"/>
        <v>164.96921833333334</v>
      </c>
      <c r="T266" s="15">
        <f t="shared" si="37"/>
        <v>9</v>
      </c>
      <c r="U266" s="15">
        <f t="shared" si="38"/>
        <v>1484.7229650000002</v>
      </c>
      <c r="V266" s="15">
        <f t="shared" si="39"/>
        <v>91467.932965</v>
      </c>
      <c r="W266" s="15">
        <f t="shared" si="40"/>
        <v>-1484.7229649999936</v>
      </c>
      <c r="X266" s="7">
        <f t="shared" si="41"/>
        <v>82484.609166666676</v>
      </c>
      <c r="Y266" s="7">
        <f t="shared" si="42"/>
        <v>83845.605217916658</v>
      </c>
      <c r="Z266" s="7">
        <f t="shared" si="43"/>
        <v>-1360.996051249994</v>
      </c>
      <c r="AA266" s="7">
        <f t="shared" si="44"/>
        <v>1.2050804798491299E-11</v>
      </c>
      <c r="AB266" s="15"/>
      <c r="AC266" s="7"/>
      <c r="AD266" s="7"/>
      <c r="AE266" s="7"/>
      <c r="AF266" s="15"/>
      <c r="AG266" s="7"/>
    </row>
    <row r="267" spans="1:33" ht="13.8" x14ac:dyDescent="0.3">
      <c r="A267" s="37">
        <v>51968</v>
      </c>
      <c r="B267" s="37" t="s">
        <v>24</v>
      </c>
      <c r="C267" s="37" t="s">
        <v>41</v>
      </c>
      <c r="D267" s="37" t="s">
        <v>47</v>
      </c>
      <c r="E267" s="37" t="s">
        <v>54</v>
      </c>
      <c r="F267" s="38">
        <v>26481</v>
      </c>
      <c r="G267" s="39">
        <v>26481</v>
      </c>
      <c r="H267" s="37" t="s">
        <v>20</v>
      </c>
      <c r="I267" s="37" t="s">
        <v>48</v>
      </c>
      <c r="J267" s="37" t="s">
        <v>263</v>
      </c>
      <c r="K267" s="37" t="s">
        <v>23</v>
      </c>
      <c r="L267" s="53" t="s">
        <v>638</v>
      </c>
      <c r="M267" s="37">
        <v>23</v>
      </c>
      <c r="N267" s="54">
        <v>85531.17</v>
      </c>
      <c r="O267" s="54">
        <v>85531.17</v>
      </c>
      <c r="P267" s="54">
        <v>0</v>
      </c>
      <c r="Q267" s="1">
        <v>42644</v>
      </c>
      <c r="R267" s="14">
        <f>VLOOKUP($D267,'GT NBV Sep 2015'!$G:$O,9,0)</f>
        <v>2.9000000000000001E-2</v>
      </c>
      <c r="S267" s="15">
        <f t="shared" si="36"/>
        <v>206.70032750000001</v>
      </c>
      <c r="T267" s="15">
        <f t="shared" si="37"/>
        <v>13</v>
      </c>
      <c r="U267" s="15">
        <f t="shared" si="38"/>
        <v>2687.1042575000001</v>
      </c>
      <c r="V267" s="15">
        <f t="shared" si="39"/>
        <v>88218.274257500001</v>
      </c>
      <c r="W267" s="15">
        <f t="shared" si="40"/>
        <v>-2687.1042575000029</v>
      </c>
      <c r="X267" s="7">
        <f t="shared" si="41"/>
        <v>78403.572499999995</v>
      </c>
      <c r="Y267" s="7">
        <f t="shared" si="42"/>
        <v>80866.751402708338</v>
      </c>
      <c r="Z267" s="7">
        <f t="shared" si="43"/>
        <v>-2463.178902708336</v>
      </c>
      <c r="AA267" s="7">
        <f t="shared" si="44"/>
        <v>-7.2759576141834259E-12</v>
      </c>
      <c r="AB267" s="15"/>
      <c r="AC267" s="7"/>
      <c r="AD267" s="7"/>
      <c r="AE267" s="7"/>
      <c r="AF267" s="15"/>
      <c r="AG267" s="7"/>
    </row>
    <row r="268" spans="1:33" ht="13.8" x14ac:dyDescent="0.3">
      <c r="A268" s="37">
        <v>52709</v>
      </c>
      <c r="B268" s="37" t="s">
        <v>24</v>
      </c>
      <c r="C268" s="37" t="s">
        <v>41</v>
      </c>
      <c r="D268" s="37" t="s">
        <v>47</v>
      </c>
      <c r="E268" s="37" t="s">
        <v>61</v>
      </c>
      <c r="F268" s="38">
        <v>25750</v>
      </c>
      <c r="G268" s="39">
        <v>25750</v>
      </c>
      <c r="H268" s="37" t="s">
        <v>20</v>
      </c>
      <c r="I268" s="37" t="s">
        <v>48</v>
      </c>
      <c r="J268" s="37" t="s">
        <v>269</v>
      </c>
      <c r="K268" s="37" t="s">
        <v>23</v>
      </c>
      <c r="L268" s="53" t="s">
        <v>638</v>
      </c>
      <c r="M268" s="37">
        <v>12</v>
      </c>
      <c r="N268" s="54">
        <v>82294.990000000005</v>
      </c>
      <c r="O268" s="54">
        <v>82294.990000000005</v>
      </c>
      <c r="P268" s="54">
        <v>0</v>
      </c>
      <c r="Q268" s="1">
        <v>42522</v>
      </c>
      <c r="R268" s="14">
        <f>VLOOKUP($D268,'GT NBV Sep 2015'!$G:$O,9,0)</f>
        <v>2.9000000000000001E-2</v>
      </c>
      <c r="S268" s="15">
        <f t="shared" si="36"/>
        <v>198.8795591666667</v>
      </c>
      <c r="T268" s="15">
        <f t="shared" si="37"/>
        <v>9</v>
      </c>
      <c r="U268" s="15">
        <f t="shared" si="38"/>
        <v>1789.9160325000003</v>
      </c>
      <c r="V268" s="15">
        <f t="shared" si="39"/>
        <v>84084.906032500003</v>
      </c>
      <c r="W268" s="15">
        <f t="shared" si="40"/>
        <v>-1789.9160324999975</v>
      </c>
      <c r="X268" s="7">
        <f t="shared" si="41"/>
        <v>75437.074166666673</v>
      </c>
      <c r="Y268" s="7">
        <f t="shared" si="42"/>
        <v>77077.830529791667</v>
      </c>
      <c r="Z268" s="7">
        <f t="shared" si="43"/>
        <v>-1640.7563631249977</v>
      </c>
      <c r="AA268" s="7">
        <f t="shared" si="44"/>
        <v>3.637978807091713E-12</v>
      </c>
      <c r="AB268" s="15"/>
      <c r="AC268" s="7"/>
      <c r="AD268" s="7"/>
      <c r="AE268" s="7"/>
      <c r="AF268" s="15"/>
      <c r="AG268" s="7"/>
    </row>
    <row r="269" spans="1:33" ht="13.8" x14ac:dyDescent="0.3">
      <c r="A269" s="37">
        <v>54207</v>
      </c>
      <c r="B269" s="37" t="s">
        <v>24</v>
      </c>
      <c r="C269" s="37" t="s">
        <v>41</v>
      </c>
      <c r="D269" s="37" t="s">
        <v>60</v>
      </c>
      <c r="E269" s="37" t="s">
        <v>61</v>
      </c>
      <c r="F269" s="38">
        <v>25750</v>
      </c>
      <c r="G269" s="39">
        <v>25750</v>
      </c>
      <c r="H269" s="37" t="s">
        <v>20</v>
      </c>
      <c r="I269" s="37" t="s">
        <v>59</v>
      </c>
      <c r="J269" s="37" t="s">
        <v>337</v>
      </c>
      <c r="K269" s="37" t="s">
        <v>23</v>
      </c>
      <c r="L269" s="53" t="s">
        <v>638</v>
      </c>
      <c r="M269" s="37">
        <v>0</v>
      </c>
      <c r="N269" s="54">
        <v>81233.89</v>
      </c>
      <c r="O269" s="54">
        <v>81233.89</v>
      </c>
      <c r="P269" s="54">
        <v>0</v>
      </c>
      <c r="Q269" s="1">
        <v>42644</v>
      </c>
      <c r="R269" s="14">
        <f>VLOOKUP($D269,'GT NBV Sep 2015'!$G:$O,9,0)</f>
        <v>2.1000000000000001E-2</v>
      </c>
      <c r="S269" s="15">
        <f t="shared" si="36"/>
        <v>142.15930750000001</v>
      </c>
      <c r="T269" s="15">
        <f t="shared" si="37"/>
        <v>13</v>
      </c>
      <c r="U269" s="15">
        <f t="shared" si="38"/>
        <v>1848.0709975000002</v>
      </c>
      <c r="V269" s="15">
        <f t="shared" si="39"/>
        <v>83081.960997500006</v>
      </c>
      <c r="W269" s="15">
        <f t="shared" si="40"/>
        <v>-1848.0709975000063</v>
      </c>
      <c r="X269" s="7">
        <f t="shared" si="41"/>
        <v>74464.39916666667</v>
      </c>
      <c r="Y269" s="7">
        <f t="shared" si="42"/>
        <v>76158.46424770834</v>
      </c>
      <c r="Z269" s="7">
        <f t="shared" si="43"/>
        <v>-1694.0650810416723</v>
      </c>
      <c r="AA269" s="7">
        <f t="shared" si="44"/>
        <v>2.2737367544323206E-12</v>
      </c>
      <c r="AB269" s="15"/>
      <c r="AC269" s="7"/>
      <c r="AD269" s="7"/>
      <c r="AE269" s="7"/>
      <c r="AF269" s="15"/>
      <c r="AG269" s="7"/>
    </row>
    <row r="270" spans="1:33" ht="13.8" x14ac:dyDescent="0.3">
      <c r="A270" s="37">
        <v>51967</v>
      </c>
      <c r="B270" s="37" t="s">
        <v>24</v>
      </c>
      <c r="C270" s="37" t="s">
        <v>41</v>
      </c>
      <c r="D270" s="37" t="s">
        <v>47</v>
      </c>
      <c r="E270" s="37" t="s">
        <v>61</v>
      </c>
      <c r="F270" s="38">
        <v>25750</v>
      </c>
      <c r="G270" s="39">
        <v>25750</v>
      </c>
      <c r="H270" s="37" t="s">
        <v>20</v>
      </c>
      <c r="I270" s="37" t="s">
        <v>48</v>
      </c>
      <c r="J270" s="37" t="s">
        <v>263</v>
      </c>
      <c r="K270" s="37" t="s">
        <v>23</v>
      </c>
      <c r="L270" s="53" t="s">
        <v>638</v>
      </c>
      <c r="M270" s="37">
        <v>24</v>
      </c>
      <c r="N270" s="54">
        <v>79011.27</v>
      </c>
      <c r="O270" s="54">
        <v>79011.27</v>
      </c>
      <c r="P270" s="54">
        <v>0</v>
      </c>
      <c r="Q270" s="1">
        <v>42522</v>
      </c>
      <c r="R270" s="14">
        <f>VLOOKUP($D270,'GT NBV Sep 2015'!$G:$O,9,0)</f>
        <v>2.9000000000000001E-2</v>
      </c>
      <c r="S270" s="15">
        <f t="shared" si="36"/>
        <v>190.94390250000001</v>
      </c>
      <c r="T270" s="15">
        <f t="shared" si="37"/>
        <v>9</v>
      </c>
      <c r="U270" s="15">
        <f t="shared" si="38"/>
        <v>1718.4951225</v>
      </c>
      <c r="V270" s="15">
        <f t="shared" si="39"/>
        <v>80729.765122500001</v>
      </c>
      <c r="W270" s="15">
        <f t="shared" si="40"/>
        <v>-1718.4951224999968</v>
      </c>
      <c r="X270" s="7">
        <f t="shared" si="41"/>
        <v>72426.997499999998</v>
      </c>
      <c r="Y270" s="7">
        <f t="shared" si="42"/>
        <v>74002.284695625</v>
      </c>
      <c r="Z270" s="7">
        <f t="shared" si="43"/>
        <v>-1575.2871956249969</v>
      </c>
      <c r="AA270" s="7">
        <f t="shared" si="44"/>
        <v>-5.0022208597511053E-12</v>
      </c>
      <c r="AB270" s="15"/>
      <c r="AC270" s="7"/>
      <c r="AD270" s="7"/>
      <c r="AE270" s="7"/>
      <c r="AF270" s="15"/>
      <c r="AG270" s="7"/>
    </row>
    <row r="271" spans="1:33" ht="13.8" x14ac:dyDescent="0.3">
      <c r="A271" s="37">
        <v>51965</v>
      </c>
      <c r="B271" s="37" t="s">
        <v>24</v>
      </c>
      <c r="C271" s="37" t="s">
        <v>41</v>
      </c>
      <c r="D271" s="37" t="s">
        <v>47</v>
      </c>
      <c r="E271" s="37" t="s">
        <v>54</v>
      </c>
      <c r="F271" s="38">
        <v>26481</v>
      </c>
      <c r="G271" s="39">
        <v>26481</v>
      </c>
      <c r="H271" s="37" t="s">
        <v>20</v>
      </c>
      <c r="I271" s="37" t="s">
        <v>48</v>
      </c>
      <c r="J271" s="37" t="s">
        <v>262</v>
      </c>
      <c r="K271" s="37" t="s">
        <v>23</v>
      </c>
      <c r="L271" s="53" t="s">
        <v>638</v>
      </c>
      <c r="M271" s="37">
        <v>23</v>
      </c>
      <c r="N271" s="54">
        <v>78633.5</v>
      </c>
      <c r="O271" s="54">
        <v>78633.5</v>
      </c>
      <c r="P271" s="54">
        <v>0</v>
      </c>
      <c r="Q271" s="1">
        <v>42644</v>
      </c>
      <c r="R271" s="14">
        <f>VLOOKUP($D271,'GT NBV Sep 2015'!$G:$O,9,0)</f>
        <v>2.9000000000000001E-2</v>
      </c>
      <c r="S271" s="15">
        <f t="shared" si="36"/>
        <v>190.03095833333333</v>
      </c>
      <c r="T271" s="15">
        <f t="shared" si="37"/>
        <v>13</v>
      </c>
      <c r="U271" s="15">
        <f t="shared" si="38"/>
        <v>2470.4024583333335</v>
      </c>
      <c r="V271" s="15">
        <f t="shared" si="39"/>
        <v>81103.902458333338</v>
      </c>
      <c r="W271" s="15">
        <f t="shared" si="40"/>
        <v>-2470.4024583333376</v>
      </c>
      <c r="X271" s="7">
        <f t="shared" si="41"/>
        <v>72080.708333333328</v>
      </c>
      <c r="Y271" s="7">
        <f t="shared" si="42"/>
        <v>74345.243920138892</v>
      </c>
      <c r="Z271" s="7">
        <f t="shared" si="43"/>
        <v>-2264.5355868055594</v>
      </c>
      <c r="AA271" s="7">
        <f t="shared" si="44"/>
        <v>-3.637978807091713E-12</v>
      </c>
      <c r="AB271" s="15"/>
      <c r="AC271" s="7"/>
      <c r="AD271" s="7"/>
      <c r="AE271" s="7"/>
      <c r="AF271" s="15"/>
      <c r="AG271" s="7"/>
    </row>
    <row r="272" spans="1:33" ht="13.8" x14ac:dyDescent="0.3">
      <c r="A272" s="37">
        <v>49952</v>
      </c>
      <c r="B272" s="37" t="s">
        <v>24</v>
      </c>
      <c r="C272" s="37" t="s">
        <v>41</v>
      </c>
      <c r="D272" s="37" t="s">
        <v>42</v>
      </c>
      <c r="E272" s="37" t="s">
        <v>61</v>
      </c>
      <c r="F272" s="38">
        <v>25750</v>
      </c>
      <c r="G272" s="39">
        <v>25750</v>
      </c>
      <c r="H272" s="37" t="s">
        <v>20</v>
      </c>
      <c r="I272" s="37" t="s">
        <v>39</v>
      </c>
      <c r="J272" s="37" t="s">
        <v>177</v>
      </c>
      <c r="K272" s="37" t="s">
        <v>23</v>
      </c>
      <c r="L272" s="53" t="s">
        <v>638</v>
      </c>
      <c r="M272" s="37">
        <v>0</v>
      </c>
      <c r="N272" s="54">
        <v>78390.73</v>
      </c>
      <c r="O272" s="54">
        <v>78390.73</v>
      </c>
      <c r="P272" s="54">
        <v>0</v>
      </c>
      <c r="Q272" s="1">
        <v>42522</v>
      </c>
      <c r="R272" s="14">
        <f>VLOOKUP($D272,'GT NBV Sep 2015'!$G:$O,9,0)</f>
        <v>2.1999999999999999E-2</v>
      </c>
      <c r="S272" s="15">
        <f t="shared" si="36"/>
        <v>143.71633833333331</v>
      </c>
      <c r="T272" s="15">
        <f t="shared" si="37"/>
        <v>9</v>
      </c>
      <c r="U272" s="15">
        <f t="shared" si="38"/>
        <v>1293.4470449999999</v>
      </c>
      <c r="V272" s="15">
        <f t="shared" si="39"/>
        <v>79684.177044999989</v>
      </c>
      <c r="W272" s="15">
        <f t="shared" si="40"/>
        <v>-1293.4470449999935</v>
      </c>
      <c r="X272" s="7">
        <f t="shared" si="41"/>
        <v>71858.169166666659</v>
      </c>
      <c r="Y272" s="7">
        <f t="shared" si="42"/>
        <v>73043.828957916659</v>
      </c>
      <c r="Z272" s="7">
        <f t="shared" si="43"/>
        <v>-1185.659791249994</v>
      </c>
      <c r="AA272" s="7">
        <f t="shared" si="44"/>
        <v>-6.1390892369672656E-12</v>
      </c>
      <c r="AB272" s="15"/>
      <c r="AC272" s="7"/>
      <c r="AD272" s="7"/>
      <c r="AE272" s="7"/>
      <c r="AF272" s="15"/>
      <c r="AG272" s="7"/>
    </row>
    <row r="273" spans="1:33" ht="13.8" x14ac:dyDescent="0.3">
      <c r="A273" s="37">
        <v>52783</v>
      </c>
      <c r="B273" s="37" t="s">
        <v>24</v>
      </c>
      <c r="C273" s="37" t="s">
        <v>41</v>
      </c>
      <c r="D273" s="37" t="s">
        <v>47</v>
      </c>
      <c r="E273" s="37" t="s">
        <v>54</v>
      </c>
      <c r="F273" s="38">
        <v>26481</v>
      </c>
      <c r="G273" s="39">
        <v>26481</v>
      </c>
      <c r="H273" s="37" t="s">
        <v>20</v>
      </c>
      <c r="I273" s="37" t="s">
        <v>48</v>
      </c>
      <c r="J273" s="37" t="s">
        <v>273</v>
      </c>
      <c r="K273" s="37" t="s">
        <v>23</v>
      </c>
      <c r="L273" s="53" t="s">
        <v>638</v>
      </c>
      <c r="M273" s="37">
        <v>12</v>
      </c>
      <c r="N273" s="54">
        <v>78110.289999999994</v>
      </c>
      <c r="O273" s="54">
        <v>78110.289999999994</v>
      </c>
      <c r="P273" s="54">
        <v>0</v>
      </c>
      <c r="Q273" s="1">
        <v>42644</v>
      </c>
      <c r="R273" s="14">
        <f>VLOOKUP($D273,'GT NBV Sep 2015'!$G:$O,9,0)</f>
        <v>2.9000000000000001E-2</v>
      </c>
      <c r="S273" s="15">
        <f t="shared" si="36"/>
        <v>188.76653416666667</v>
      </c>
      <c r="T273" s="15">
        <f t="shared" si="37"/>
        <v>13</v>
      </c>
      <c r="U273" s="15">
        <f t="shared" si="38"/>
        <v>2453.9649441666666</v>
      </c>
      <c r="V273" s="15">
        <f t="shared" si="39"/>
        <v>80564.254944166663</v>
      </c>
      <c r="W273" s="15">
        <f t="shared" si="40"/>
        <v>-2453.9649441666697</v>
      </c>
      <c r="X273" s="7">
        <f t="shared" si="41"/>
        <v>71601.099166666652</v>
      </c>
      <c r="Y273" s="7">
        <f t="shared" si="42"/>
        <v>73850.567032152772</v>
      </c>
      <c r="Z273" s="7">
        <f t="shared" si="43"/>
        <v>-2249.4678654861136</v>
      </c>
      <c r="AA273" s="7">
        <f t="shared" si="44"/>
        <v>-6.3664629124104977E-12</v>
      </c>
      <c r="AB273" s="15"/>
      <c r="AC273" s="7"/>
      <c r="AD273" s="7"/>
      <c r="AE273" s="7"/>
      <c r="AF273" s="15"/>
      <c r="AG273" s="7"/>
    </row>
    <row r="274" spans="1:33" ht="13.8" x14ac:dyDescent="0.3">
      <c r="A274" s="37">
        <v>49934</v>
      </c>
      <c r="B274" s="37" t="s">
        <v>24</v>
      </c>
      <c r="C274" s="37" t="s">
        <v>41</v>
      </c>
      <c r="D274" s="37" t="s">
        <v>42</v>
      </c>
      <c r="E274" s="37" t="s">
        <v>61</v>
      </c>
      <c r="F274" s="38">
        <v>25750</v>
      </c>
      <c r="G274" s="39">
        <v>25750</v>
      </c>
      <c r="H274" s="37" t="s">
        <v>20</v>
      </c>
      <c r="I274" s="37" t="s">
        <v>39</v>
      </c>
      <c r="J274" s="37" t="s">
        <v>174</v>
      </c>
      <c r="K274" s="37" t="s">
        <v>23</v>
      </c>
      <c r="L274" s="53" t="s">
        <v>638</v>
      </c>
      <c r="M274" s="37">
        <v>0</v>
      </c>
      <c r="N274" s="54">
        <v>76438.81</v>
      </c>
      <c r="O274" s="54">
        <v>76438.81</v>
      </c>
      <c r="P274" s="54">
        <v>0</v>
      </c>
      <c r="Q274" s="1">
        <v>42522</v>
      </c>
      <c r="R274" s="14">
        <f>VLOOKUP($D274,'GT NBV Sep 2015'!$G:$O,9,0)</f>
        <v>2.1999999999999999E-2</v>
      </c>
      <c r="S274" s="15">
        <f t="shared" si="36"/>
        <v>140.13781833333331</v>
      </c>
      <c r="T274" s="15">
        <f t="shared" si="37"/>
        <v>9</v>
      </c>
      <c r="U274" s="15">
        <f t="shared" si="38"/>
        <v>1261.2403649999999</v>
      </c>
      <c r="V274" s="15">
        <f t="shared" si="39"/>
        <v>77700.050365000003</v>
      </c>
      <c r="W274" s="15">
        <f t="shared" si="40"/>
        <v>-1261.2403650000051</v>
      </c>
      <c r="X274" s="7">
        <f t="shared" si="41"/>
        <v>70068.909166666665</v>
      </c>
      <c r="Y274" s="7">
        <f t="shared" si="42"/>
        <v>71225.046167916662</v>
      </c>
      <c r="Z274" s="7">
        <f t="shared" si="43"/>
        <v>-1156.1370012500047</v>
      </c>
      <c r="AA274" s="7">
        <f t="shared" si="44"/>
        <v>7.2759576141834259E-12</v>
      </c>
      <c r="AB274" s="15"/>
      <c r="AC274" s="7"/>
      <c r="AD274" s="7"/>
      <c r="AE274" s="7"/>
      <c r="AF274" s="15"/>
      <c r="AG274" s="7"/>
    </row>
    <row r="275" spans="1:33" ht="13.8" x14ac:dyDescent="0.3">
      <c r="A275" s="37">
        <v>49412</v>
      </c>
      <c r="B275" s="37" t="s">
        <v>24</v>
      </c>
      <c r="C275" s="37" t="s">
        <v>41</v>
      </c>
      <c r="D275" s="37" t="s">
        <v>42</v>
      </c>
      <c r="E275" s="37" t="s">
        <v>29</v>
      </c>
      <c r="F275" s="38">
        <v>27942</v>
      </c>
      <c r="G275" s="39">
        <v>27942</v>
      </c>
      <c r="H275" s="37" t="s">
        <v>20</v>
      </c>
      <c r="I275" s="37" t="s">
        <v>39</v>
      </c>
      <c r="J275" s="37" t="s">
        <v>148</v>
      </c>
      <c r="K275" s="37" t="s">
        <v>23</v>
      </c>
      <c r="L275" s="53" t="s">
        <v>638</v>
      </c>
      <c r="M275" s="37">
        <v>1</v>
      </c>
      <c r="N275" s="54">
        <v>75816.600000000006</v>
      </c>
      <c r="O275" s="54">
        <v>75816.600000000006</v>
      </c>
      <c r="P275" s="54">
        <v>0</v>
      </c>
      <c r="Q275" s="1">
        <v>42644</v>
      </c>
      <c r="R275" s="14">
        <f>VLOOKUP($D275,'GT NBV Sep 2015'!$G:$O,9,0)</f>
        <v>2.1999999999999999E-2</v>
      </c>
      <c r="S275" s="15">
        <f t="shared" si="36"/>
        <v>138.99710000000002</v>
      </c>
      <c r="T275" s="15">
        <f t="shared" si="37"/>
        <v>13</v>
      </c>
      <c r="U275" s="15">
        <f t="shared" si="38"/>
        <v>1806.9623000000001</v>
      </c>
      <c r="V275" s="15">
        <f t="shared" si="39"/>
        <v>77623.562300000005</v>
      </c>
      <c r="W275" s="15">
        <f t="shared" si="40"/>
        <v>-1806.9622999999992</v>
      </c>
      <c r="X275" s="7">
        <f t="shared" si="41"/>
        <v>69498.55</v>
      </c>
      <c r="Y275" s="7">
        <f t="shared" si="42"/>
        <v>71154.932108333334</v>
      </c>
      <c r="Z275" s="7">
        <f t="shared" si="43"/>
        <v>-1656.3821083333326</v>
      </c>
      <c r="AA275" s="7">
        <f t="shared" si="44"/>
        <v>0</v>
      </c>
      <c r="AB275" s="15"/>
      <c r="AC275" s="7"/>
      <c r="AD275" s="7"/>
      <c r="AE275" s="7"/>
      <c r="AF275" s="15"/>
      <c r="AG275" s="7"/>
    </row>
    <row r="276" spans="1:33" ht="13.8" x14ac:dyDescent="0.3">
      <c r="A276" s="37">
        <v>53098</v>
      </c>
      <c r="B276" s="37" t="s">
        <v>24</v>
      </c>
      <c r="C276" s="37" t="s">
        <v>41</v>
      </c>
      <c r="D276" s="37" t="s">
        <v>47</v>
      </c>
      <c r="E276" s="37" t="s">
        <v>92</v>
      </c>
      <c r="F276" s="38">
        <v>36708</v>
      </c>
      <c r="G276" s="39">
        <v>36708</v>
      </c>
      <c r="H276" s="37" t="s">
        <v>20</v>
      </c>
      <c r="I276" s="37" t="s">
        <v>48</v>
      </c>
      <c r="J276" s="37" t="s">
        <v>52</v>
      </c>
      <c r="K276" s="37" t="s">
        <v>23</v>
      </c>
      <c r="L276" s="53" t="s">
        <v>638</v>
      </c>
      <c r="M276" s="37">
        <v>1</v>
      </c>
      <c r="N276" s="54">
        <v>74607.03</v>
      </c>
      <c r="O276" s="54">
        <v>73750.83</v>
      </c>
      <c r="P276" s="54">
        <v>856.2</v>
      </c>
      <c r="Q276" s="1">
        <v>42522</v>
      </c>
      <c r="R276" s="14">
        <f>VLOOKUP($D276,'GT NBV Sep 2015'!$G:$O,9,0)</f>
        <v>2.9000000000000001E-2</v>
      </c>
      <c r="S276" s="15">
        <f t="shared" si="36"/>
        <v>180.30032249999999</v>
      </c>
      <c r="T276" s="15">
        <f t="shared" si="37"/>
        <v>9</v>
      </c>
      <c r="U276" s="15">
        <f t="shared" si="38"/>
        <v>1622.7029024999999</v>
      </c>
      <c r="V276" s="15">
        <f t="shared" si="39"/>
        <v>75373.532902499996</v>
      </c>
      <c r="W276" s="15">
        <f t="shared" si="40"/>
        <v>-766.50290249999671</v>
      </c>
      <c r="X276" s="7">
        <f t="shared" si="41"/>
        <v>68389.777499999997</v>
      </c>
      <c r="Y276" s="7">
        <f t="shared" si="42"/>
        <v>69092.405160625</v>
      </c>
      <c r="Z276" s="7">
        <f t="shared" si="43"/>
        <v>-702.62766062499691</v>
      </c>
      <c r="AA276" s="7">
        <f t="shared" si="44"/>
        <v>-6.1390892369672656E-12</v>
      </c>
      <c r="AB276" s="15"/>
      <c r="AC276" s="7"/>
      <c r="AD276" s="7"/>
      <c r="AE276" s="7"/>
      <c r="AF276" s="15"/>
      <c r="AG276" s="7"/>
    </row>
    <row r="277" spans="1:33" ht="13.8" x14ac:dyDescent="0.3">
      <c r="A277" s="37">
        <v>53976</v>
      </c>
      <c r="B277" s="37" t="s">
        <v>24</v>
      </c>
      <c r="C277" s="37" t="s">
        <v>41</v>
      </c>
      <c r="D277" s="37" t="s">
        <v>60</v>
      </c>
      <c r="E277" s="37" t="s">
        <v>54</v>
      </c>
      <c r="F277" s="38">
        <v>26481</v>
      </c>
      <c r="G277" s="39">
        <v>26481</v>
      </c>
      <c r="H277" s="37" t="s">
        <v>20</v>
      </c>
      <c r="I277" s="37" t="s">
        <v>59</v>
      </c>
      <c r="J277" s="37" t="s">
        <v>327</v>
      </c>
      <c r="K277" s="37" t="s">
        <v>23</v>
      </c>
      <c r="L277" s="53" t="s">
        <v>638</v>
      </c>
      <c r="M277" s="37">
        <v>0</v>
      </c>
      <c r="N277" s="54">
        <v>70688.039999999994</v>
      </c>
      <c r="O277" s="54">
        <v>70688.039999999994</v>
      </c>
      <c r="P277" s="54">
        <v>0</v>
      </c>
      <c r="Q277" s="1">
        <v>42644</v>
      </c>
      <c r="R277" s="14">
        <f>VLOOKUP($D277,'GT NBV Sep 2015'!$G:$O,9,0)</f>
        <v>2.1000000000000001E-2</v>
      </c>
      <c r="S277" s="15">
        <f t="shared" si="36"/>
        <v>123.70406999999999</v>
      </c>
      <c r="T277" s="15">
        <f t="shared" si="37"/>
        <v>13</v>
      </c>
      <c r="U277" s="15">
        <f t="shared" si="38"/>
        <v>1608.1529099999998</v>
      </c>
      <c r="V277" s="15">
        <f t="shared" si="39"/>
        <v>72296.192909999998</v>
      </c>
      <c r="W277" s="15">
        <f t="shared" si="40"/>
        <v>-1608.1529100000043</v>
      </c>
      <c r="X277" s="7">
        <f t="shared" si="41"/>
        <v>64797.369999999988</v>
      </c>
      <c r="Y277" s="7">
        <f t="shared" si="42"/>
        <v>66271.51016749999</v>
      </c>
      <c r="Z277" s="7">
        <f t="shared" si="43"/>
        <v>-1474.1401675000038</v>
      </c>
      <c r="AA277" s="7">
        <f t="shared" si="44"/>
        <v>2.2737367544323206E-12</v>
      </c>
      <c r="AB277" s="15"/>
      <c r="AC277" s="7"/>
      <c r="AD277" s="7"/>
      <c r="AE277" s="7"/>
      <c r="AF277" s="15"/>
      <c r="AG277" s="7"/>
    </row>
    <row r="278" spans="1:33" ht="13.8" x14ac:dyDescent="0.3">
      <c r="A278" s="37">
        <v>52782</v>
      </c>
      <c r="B278" s="37" t="s">
        <v>24</v>
      </c>
      <c r="C278" s="37" t="s">
        <v>41</v>
      </c>
      <c r="D278" s="37" t="s">
        <v>47</v>
      </c>
      <c r="E278" s="37" t="s">
        <v>61</v>
      </c>
      <c r="F278" s="38">
        <v>25750</v>
      </c>
      <c r="G278" s="39">
        <v>25750</v>
      </c>
      <c r="H278" s="37" t="s">
        <v>20</v>
      </c>
      <c r="I278" s="37" t="s">
        <v>48</v>
      </c>
      <c r="J278" s="37" t="s">
        <v>273</v>
      </c>
      <c r="K278" s="37" t="s">
        <v>23</v>
      </c>
      <c r="L278" s="53" t="s">
        <v>638</v>
      </c>
      <c r="M278" s="37">
        <v>12</v>
      </c>
      <c r="N278" s="54">
        <v>68434.649999999994</v>
      </c>
      <c r="O278" s="54">
        <v>68434.649999999994</v>
      </c>
      <c r="P278" s="54">
        <v>0</v>
      </c>
      <c r="Q278" s="1">
        <v>42522</v>
      </c>
      <c r="R278" s="14">
        <f>VLOOKUP($D278,'GT NBV Sep 2015'!$G:$O,9,0)</f>
        <v>2.9000000000000001E-2</v>
      </c>
      <c r="S278" s="15">
        <f t="shared" si="36"/>
        <v>165.3837375</v>
      </c>
      <c r="T278" s="15">
        <f t="shared" si="37"/>
        <v>9</v>
      </c>
      <c r="U278" s="15">
        <f t="shared" si="38"/>
        <v>1488.4536375</v>
      </c>
      <c r="V278" s="15">
        <f t="shared" si="39"/>
        <v>69923.103637499997</v>
      </c>
      <c r="W278" s="15">
        <f t="shared" si="40"/>
        <v>-1488.4536375000025</v>
      </c>
      <c r="X278" s="7">
        <f t="shared" si="41"/>
        <v>62731.76249999999</v>
      </c>
      <c r="Y278" s="7">
        <f t="shared" si="42"/>
        <v>64096.178334374992</v>
      </c>
      <c r="Z278" s="7">
        <f t="shared" si="43"/>
        <v>-1364.4158343750023</v>
      </c>
      <c r="AA278" s="7">
        <f t="shared" si="44"/>
        <v>0</v>
      </c>
      <c r="AB278" s="15"/>
      <c r="AC278" s="7"/>
      <c r="AD278" s="7"/>
      <c r="AE278" s="7"/>
      <c r="AF278" s="15"/>
      <c r="AG278" s="7"/>
    </row>
    <row r="279" spans="1:33" ht="13.8" x14ac:dyDescent="0.3">
      <c r="A279" s="37">
        <v>49228</v>
      </c>
      <c r="B279" s="37" t="s">
        <v>24</v>
      </c>
      <c r="C279" s="37" t="s">
        <v>41</v>
      </c>
      <c r="D279" s="37" t="s">
        <v>42</v>
      </c>
      <c r="E279" s="37" t="s">
        <v>84</v>
      </c>
      <c r="F279" s="38">
        <v>30864</v>
      </c>
      <c r="G279" s="39">
        <v>30864</v>
      </c>
      <c r="H279" s="37" t="s">
        <v>20</v>
      </c>
      <c r="I279" s="37" t="s">
        <v>39</v>
      </c>
      <c r="J279" s="37" t="s">
        <v>135</v>
      </c>
      <c r="K279" s="37" t="s">
        <v>23</v>
      </c>
      <c r="L279" s="53" t="s">
        <v>638</v>
      </c>
      <c r="M279" s="37">
        <v>730</v>
      </c>
      <c r="N279" s="54">
        <v>67247.91</v>
      </c>
      <c r="O279" s="54">
        <v>67247.91</v>
      </c>
      <c r="P279" s="54">
        <v>0</v>
      </c>
      <c r="Q279" s="1">
        <v>42644</v>
      </c>
      <c r="R279" s="14">
        <f>VLOOKUP($D279,'GT NBV Sep 2015'!$G:$O,9,0)</f>
        <v>2.1999999999999999E-2</v>
      </c>
      <c r="S279" s="15">
        <f t="shared" si="36"/>
        <v>123.287835</v>
      </c>
      <c r="T279" s="15">
        <f t="shared" si="37"/>
        <v>13</v>
      </c>
      <c r="U279" s="15">
        <f t="shared" si="38"/>
        <v>1602.741855</v>
      </c>
      <c r="V279" s="15">
        <f t="shared" si="39"/>
        <v>68850.651855000004</v>
      </c>
      <c r="W279" s="15">
        <f t="shared" si="40"/>
        <v>-1602.7418550000002</v>
      </c>
      <c r="X279" s="7">
        <f t="shared" si="41"/>
        <v>61643.917500000003</v>
      </c>
      <c r="Y279" s="7">
        <f t="shared" si="42"/>
        <v>63113.097533749999</v>
      </c>
      <c r="Z279" s="7">
        <f t="shared" si="43"/>
        <v>-1469.1800337500001</v>
      </c>
      <c r="AA279" s="7">
        <f t="shared" si="44"/>
        <v>4.7748471843078732E-12</v>
      </c>
      <c r="AB279" s="15"/>
      <c r="AC279" s="7"/>
      <c r="AD279" s="7"/>
      <c r="AE279" s="7"/>
      <c r="AF279" s="15"/>
      <c r="AG279" s="7"/>
    </row>
    <row r="280" spans="1:33" ht="13.8" x14ac:dyDescent="0.3">
      <c r="A280" s="37">
        <v>49436</v>
      </c>
      <c r="B280" s="37" t="s">
        <v>24</v>
      </c>
      <c r="C280" s="37" t="s">
        <v>41</v>
      </c>
      <c r="D280" s="37" t="s">
        <v>42</v>
      </c>
      <c r="E280" s="37" t="s">
        <v>61</v>
      </c>
      <c r="F280" s="38">
        <v>25750</v>
      </c>
      <c r="G280" s="39">
        <v>25750</v>
      </c>
      <c r="H280" s="37" t="s">
        <v>20</v>
      </c>
      <c r="I280" s="37" t="s">
        <v>39</v>
      </c>
      <c r="J280" s="37" t="s">
        <v>149</v>
      </c>
      <c r="K280" s="37" t="s">
        <v>23</v>
      </c>
      <c r="L280" s="53" t="s">
        <v>638</v>
      </c>
      <c r="M280" s="37">
        <v>0</v>
      </c>
      <c r="N280" s="54">
        <v>67198.429999999993</v>
      </c>
      <c r="O280" s="54">
        <v>67198.429999999993</v>
      </c>
      <c r="P280" s="54">
        <v>0</v>
      </c>
      <c r="Q280" s="1">
        <v>42522</v>
      </c>
      <c r="R280" s="14">
        <f>VLOOKUP($D280,'GT NBV Sep 2015'!$G:$O,9,0)</f>
        <v>2.1999999999999999E-2</v>
      </c>
      <c r="S280" s="15">
        <f t="shared" si="36"/>
        <v>123.19712166666665</v>
      </c>
      <c r="T280" s="15">
        <f t="shared" si="37"/>
        <v>9</v>
      </c>
      <c r="U280" s="15">
        <f t="shared" si="38"/>
        <v>1108.7740949999998</v>
      </c>
      <c r="V280" s="15">
        <f t="shared" si="39"/>
        <v>68307.204094999994</v>
      </c>
      <c r="W280" s="15">
        <f t="shared" si="40"/>
        <v>-1108.7740950000007</v>
      </c>
      <c r="X280" s="7">
        <f t="shared" si="41"/>
        <v>61598.560833333322</v>
      </c>
      <c r="Y280" s="7">
        <f t="shared" si="42"/>
        <v>62614.937087083323</v>
      </c>
      <c r="Z280" s="7">
        <f t="shared" si="43"/>
        <v>-1016.3762537500006</v>
      </c>
      <c r="AA280" s="7">
        <f t="shared" si="44"/>
        <v>0</v>
      </c>
      <c r="AB280" s="15"/>
      <c r="AC280" s="7"/>
      <c r="AD280" s="7"/>
      <c r="AE280" s="7"/>
      <c r="AF280" s="15"/>
      <c r="AG280" s="7"/>
    </row>
    <row r="281" spans="1:33" ht="13.8" x14ac:dyDescent="0.3">
      <c r="A281" s="37">
        <v>51929</v>
      </c>
      <c r="B281" s="37" t="s">
        <v>24</v>
      </c>
      <c r="C281" s="37" t="s">
        <v>41</v>
      </c>
      <c r="D281" s="37" t="s">
        <v>47</v>
      </c>
      <c r="E281" s="37" t="s">
        <v>54</v>
      </c>
      <c r="F281" s="38">
        <v>26481</v>
      </c>
      <c r="G281" s="39">
        <v>26481</v>
      </c>
      <c r="H281" s="37" t="s">
        <v>20</v>
      </c>
      <c r="I281" s="37" t="s">
        <v>48</v>
      </c>
      <c r="J281" s="37" t="s">
        <v>254</v>
      </c>
      <c r="K281" s="37" t="s">
        <v>23</v>
      </c>
      <c r="L281" s="53" t="s">
        <v>638</v>
      </c>
      <c r="M281" s="37">
        <v>64</v>
      </c>
      <c r="N281" s="54">
        <v>64847.89</v>
      </c>
      <c r="O281" s="54">
        <v>64847.89</v>
      </c>
      <c r="P281" s="54">
        <v>0</v>
      </c>
      <c r="Q281" s="1">
        <v>42644</v>
      </c>
      <c r="R281" s="14">
        <f>VLOOKUP($D281,'GT NBV Sep 2015'!$G:$O,9,0)</f>
        <v>2.9000000000000001E-2</v>
      </c>
      <c r="S281" s="15">
        <f t="shared" si="36"/>
        <v>156.71573416666666</v>
      </c>
      <c r="T281" s="15">
        <f t="shared" si="37"/>
        <v>13</v>
      </c>
      <c r="U281" s="15">
        <f t="shared" si="38"/>
        <v>2037.3045441666666</v>
      </c>
      <c r="V281" s="15">
        <f t="shared" si="39"/>
        <v>66885.194544166661</v>
      </c>
      <c r="W281" s="15">
        <f t="shared" si="40"/>
        <v>-2037.3045441666618</v>
      </c>
      <c r="X281" s="7">
        <f t="shared" si="41"/>
        <v>59443.899166666662</v>
      </c>
      <c r="Y281" s="7">
        <f t="shared" si="42"/>
        <v>61311.428332152769</v>
      </c>
      <c r="Z281" s="7">
        <f t="shared" si="43"/>
        <v>-1867.5291654861066</v>
      </c>
      <c r="AA281" s="7">
        <f t="shared" si="44"/>
        <v>0</v>
      </c>
      <c r="AB281" s="15"/>
      <c r="AC281" s="7"/>
      <c r="AD281" s="7"/>
      <c r="AE281" s="7"/>
      <c r="AF281" s="15"/>
      <c r="AG281" s="7"/>
    </row>
    <row r="282" spans="1:33" ht="13.8" x14ac:dyDescent="0.3">
      <c r="A282" s="37">
        <v>53975</v>
      </c>
      <c r="B282" s="37" t="s">
        <v>24</v>
      </c>
      <c r="C282" s="37" t="s">
        <v>41</v>
      </c>
      <c r="D282" s="37" t="s">
        <v>60</v>
      </c>
      <c r="E282" s="37" t="s">
        <v>61</v>
      </c>
      <c r="F282" s="38">
        <v>25750</v>
      </c>
      <c r="G282" s="39">
        <v>25750</v>
      </c>
      <c r="H282" s="37" t="s">
        <v>20</v>
      </c>
      <c r="I282" s="37" t="s">
        <v>59</v>
      </c>
      <c r="J282" s="37" t="s">
        <v>327</v>
      </c>
      <c r="K282" s="37" t="s">
        <v>23</v>
      </c>
      <c r="L282" s="53" t="s">
        <v>638</v>
      </c>
      <c r="M282" s="37">
        <v>0</v>
      </c>
      <c r="N282" s="54">
        <v>61931.81</v>
      </c>
      <c r="O282" s="54">
        <v>61931.81</v>
      </c>
      <c r="P282" s="54">
        <v>0</v>
      </c>
      <c r="Q282" s="1">
        <v>42522</v>
      </c>
      <c r="R282" s="14">
        <f>VLOOKUP($D282,'GT NBV Sep 2015'!$G:$O,9,0)</f>
        <v>2.1000000000000001E-2</v>
      </c>
      <c r="S282" s="15">
        <f t="shared" si="36"/>
        <v>108.3806675</v>
      </c>
      <c r="T282" s="15">
        <f t="shared" si="37"/>
        <v>9</v>
      </c>
      <c r="U282" s="15">
        <f t="shared" si="38"/>
        <v>975.42600749999997</v>
      </c>
      <c r="V282" s="15">
        <f t="shared" si="39"/>
        <v>62907.236007499996</v>
      </c>
      <c r="W282" s="15">
        <f t="shared" si="40"/>
        <v>-975.42600749999838</v>
      </c>
      <c r="X282" s="7">
        <f t="shared" si="41"/>
        <v>56770.825833333329</v>
      </c>
      <c r="Y282" s="7">
        <f t="shared" si="42"/>
        <v>57664.966340208324</v>
      </c>
      <c r="Z282" s="7">
        <f t="shared" si="43"/>
        <v>-894.14050687499844</v>
      </c>
      <c r="AA282" s="7">
        <f t="shared" si="44"/>
        <v>2.9558577807620168E-12</v>
      </c>
      <c r="AB282" s="15"/>
      <c r="AC282" s="7"/>
      <c r="AD282" s="7"/>
      <c r="AE282" s="7"/>
      <c r="AF282" s="15"/>
      <c r="AG282" s="7"/>
    </row>
    <row r="283" spans="1:33" ht="13.8" x14ac:dyDescent="0.3">
      <c r="A283" s="37">
        <v>49930</v>
      </c>
      <c r="B283" s="37" t="s">
        <v>24</v>
      </c>
      <c r="C283" s="37" t="s">
        <v>41</v>
      </c>
      <c r="D283" s="37" t="s">
        <v>42</v>
      </c>
      <c r="E283" s="37" t="s">
        <v>61</v>
      </c>
      <c r="F283" s="38">
        <v>25750</v>
      </c>
      <c r="G283" s="39">
        <v>25750</v>
      </c>
      <c r="H283" s="37" t="s">
        <v>20</v>
      </c>
      <c r="I283" s="37" t="s">
        <v>39</v>
      </c>
      <c r="J283" s="37" t="s">
        <v>172</v>
      </c>
      <c r="K283" s="37" t="s">
        <v>23</v>
      </c>
      <c r="L283" s="53" t="s">
        <v>638</v>
      </c>
      <c r="M283" s="37">
        <v>0</v>
      </c>
      <c r="N283" s="54">
        <v>60369</v>
      </c>
      <c r="O283" s="54">
        <v>60369</v>
      </c>
      <c r="P283" s="54">
        <v>0</v>
      </c>
      <c r="Q283" s="1">
        <v>42644</v>
      </c>
      <c r="R283" s="14">
        <f>VLOOKUP($D283,'GT NBV Sep 2015'!$G:$O,9,0)</f>
        <v>2.1999999999999999E-2</v>
      </c>
      <c r="S283" s="15">
        <f t="shared" si="36"/>
        <v>110.6765</v>
      </c>
      <c r="T283" s="15">
        <f t="shared" si="37"/>
        <v>13</v>
      </c>
      <c r="U283" s="15">
        <f t="shared" si="38"/>
        <v>1438.7945</v>
      </c>
      <c r="V283" s="15">
        <f t="shared" si="39"/>
        <v>61807.794500000004</v>
      </c>
      <c r="W283" s="15">
        <f t="shared" si="40"/>
        <v>-1438.7945000000036</v>
      </c>
      <c r="X283" s="7">
        <f t="shared" si="41"/>
        <v>55338.25</v>
      </c>
      <c r="Y283" s="7">
        <f t="shared" si="42"/>
        <v>56657.144958333338</v>
      </c>
      <c r="Z283" s="7">
        <f t="shared" si="43"/>
        <v>-1318.8949583333365</v>
      </c>
      <c r="AA283" s="7">
        <f t="shared" si="44"/>
        <v>0</v>
      </c>
      <c r="AB283" s="15"/>
      <c r="AC283" s="7"/>
      <c r="AD283" s="7"/>
      <c r="AE283" s="7"/>
      <c r="AF283" s="15"/>
      <c r="AG283" s="7"/>
    </row>
    <row r="284" spans="1:33" ht="13.8" x14ac:dyDescent="0.3">
      <c r="A284" s="37">
        <v>49177</v>
      </c>
      <c r="B284" s="37" t="s">
        <v>24</v>
      </c>
      <c r="C284" s="37" t="s">
        <v>41</v>
      </c>
      <c r="D284" s="37" t="s">
        <v>42</v>
      </c>
      <c r="E284" s="37" t="s">
        <v>54</v>
      </c>
      <c r="F284" s="38">
        <v>26481</v>
      </c>
      <c r="G284" s="39">
        <v>26481</v>
      </c>
      <c r="H284" s="37" t="s">
        <v>20</v>
      </c>
      <c r="I284" s="37" t="s">
        <v>39</v>
      </c>
      <c r="J284" s="37" t="s">
        <v>131</v>
      </c>
      <c r="K284" s="37" t="s">
        <v>23</v>
      </c>
      <c r="L284" s="53" t="s">
        <v>638</v>
      </c>
      <c r="M284" s="37">
        <v>0</v>
      </c>
      <c r="N284" s="54">
        <v>58906.7</v>
      </c>
      <c r="O284" s="54">
        <v>58906.7</v>
      </c>
      <c r="P284" s="54">
        <v>0</v>
      </c>
      <c r="Q284" s="1">
        <v>42522</v>
      </c>
      <c r="R284" s="14">
        <f>VLOOKUP($D284,'GT NBV Sep 2015'!$G:$O,9,0)</f>
        <v>2.1999999999999999E-2</v>
      </c>
      <c r="S284" s="15">
        <f t="shared" si="36"/>
        <v>107.99561666666666</v>
      </c>
      <c r="T284" s="15">
        <f t="shared" si="37"/>
        <v>9</v>
      </c>
      <c r="U284" s="15">
        <f t="shared" si="38"/>
        <v>971.96055000000001</v>
      </c>
      <c r="V284" s="15">
        <f t="shared" si="39"/>
        <v>59878.660550000001</v>
      </c>
      <c r="W284" s="15">
        <f t="shared" si="40"/>
        <v>-971.96055000000342</v>
      </c>
      <c r="X284" s="7">
        <f t="shared" si="41"/>
        <v>53997.808333333327</v>
      </c>
      <c r="Y284" s="7">
        <f t="shared" si="42"/>
        <v>54888.772170833334</v>
      </c>
      <c r="Z284" s="7">
        <f t="shared" si="43"/>
        <v>-890.96383750000314</v>
      </c>
      <c r="AA284" s="7">
        <f t="shared" si="44"/>
        <v>-3.637978807091713E-12</v>
      </c>
      <c r="AB284" s="15"/>
      <c r="AC284" s="7"/>
      <c r="AD284" s="7"/>
      <c r="AE284" s="7"/>
      <c r="AF284" s="15"/>
      <c r="AG284" s="7"/>
    </row>
    <row r="285" spans="1:33" ht="13.8" x14ac:dyDescent="0.3">
      <c r="A285" s="37">
        <v>49406</v>
      </c>
      <c r="B285" s="37" t="s">
        <v>24</v>
      </c>
      <c r="C285" s="37" t="s">
        <v>41</v>
      </c>
      <c r="D285" s="37" t="s">
        <v>42</v>
      </c>
      <c r="E285" s="37" t="s">
        <v>84</v>
      </c>
      <c r="F285" s="38">
        <v>30864</v>
      </c>
      <c r="G285" s="39">
        <v>30864</v>
      </c>
      <c r="H285" s="37" t="s">
        <v>20</v>
      </c>
      <c r="I285" s="37" t="s">
        <v>39</v>
      </c>
      <c r="J285" s="37" t="s">
        <v>146</v>
      </c>
      <c r="K285" s="37" t="s">
        <v>23</v>
      </c>
      <c r="L285" s="53" t="s">
        <v>638</v>
      </c>
      <c r="M285" s="37">
        <v>0</v>
      </c>
      <c r="N285" s="54">
        <v>55125.19</v>
      </c>
      <c r="O285" s="54">
        <v>55125.19</v>
      </c>
      <c r="P285" s="54">
        <v>0</v>
      </c>
      <c r="Q285" s="1">
        <v>42644</v>
      </c>
      <c r="R285" s="14">
        <f>VLOOKUP($D285,'GT NBV Sep 2015'!$G:$O,9,0)</f>
        <v>2.1999999999999999E-2</v>
      </c>
      <c r="S285" s="15">
        <f t="shared" si="36"/>
        <v>101.06284833333333</v>
      </c>
      <c r="T285" s="15">
        <f t="shared" si="37"/>
        <v>13</v>
      </c>
      <c r="U285" s="15">
        <f t="shared" si="38"/>
        <v>1313.8170283333334</v>
      </c>
      <c r="V285" s="15">
        <f t="shared" si="39"/>
        <v>56439.007028333333</v>
      </c>
      <c r="W285" s="15">
        <f t="shared" si="40"/>
        <v>-1313.8170283333311</v>
      </c>
      <c r="X285" s="7">
        <f t="shared" si="41"/>
        <v>50531.424166666664</v>
      </c>
      <c r="Y285" s="7">
        <f t="shared" si="42"/>
        <v>51735.756442638885</v>
      </c>
      <c r="Z285" s="7">
        <f t="shared" si="43"/>
        <v>-1204.33227597222</v>
      </c>
      <c r="AA285" s="7">
        <f t="shared" si="44"/>
        <v>0</v>
      </c>
      <c r="AB285" s="15"/>
      <c r="AC285" s="7"/>
      <c r="AD285" s="7"/>
      <c r="AE285" s="7"/>
      <c r="AF285" s="15"/>
      <c r="AG285" s="7"/>
    </row>
    <row r="286" spans="1:33" ht="13.8" x14ac:dyDescent="0.3">
      <c r="A286" s="37">
        <v>23326223</v>
      </c>
      <c r="B286" s="37" t="s">
        <v>24</v>
      </c>
      <c r="C286" s="37" t="s">
        <v>41</v>
      </c>
      <c r="D286" s="37" t="s">
        <v>42</v>
      </c>
      <c r="E286" s="37" t="s">
        <v>61</v>
      </c>
      <c r="F286" s="38">
        <v>25750</v>
      </c>
      <c r="G286" s="39">
        <v>25750</v>
      </c>
      <c r="H286" s="37" t="s">
        <v>20</v>
      </c>
      <c r="I286" s="37" t="s">
        <v>39</v>
      </c>
      <c r="J286" s="37" t="s">
        <v>400</v>
      </c>
      <c r="K286" s="37" t="s">
        <v>23</v>
      </c>
      <c r="L286" s="53" t="s">
        <v>638</v>
      </c>
      <c r="M286" s="37">
        <v>0</v>
      </c>
      <c r="N286" s="54">
        <v>56007.31</v>
      </c>
      <c r="O286" s="54">
        <v>56007.31</v>
      </c>
      <c r="P286" s="54">
        <v>0</v>
      </c>
      <c r="Q286" s="1">
        <v>42522</v>
      </c>
      <c r="R286" s="14">
        <f>VLOOKUP($D286,'GT NBV Sep 2015'!$G:$O,9,0)</f>
        <v>2.1999999999999999E-2</v>
      </c>
      <c r="S286" s="15">
        <f t="shared" si="36"/>
        <v>102.68006833333332</v>
      </c>
      <c r="T286" s="15">
        <f t="shared" si="37"/>
        <v>9</v>
      </c>
      <c r="U286" s="15">
        <f t="shared" si="38"/>
        <v>924.12061499999993</v>
      </c>
      <c r="V286" s="15">
        <f t="shared" si="39"/>
        <v>56931.430614999997</v>
      </c>
      <c r="W286" s="15">
        <f t="shared" si="40"/>
        <v>-924.12061499999982</v>
      </c>
      <c r="X286" s="7">
        <f t="shared" si="41"/>
        <v>51340.034166666665</v>
      </c>
      <c r="Y286" s="7">
        <f t="shared" si="42"/>
        <v>52187.144730416665</v>
      </c>
      <c r="Z286" s="7">
        <f t="shared" si="43"/>
        <v>-847.11056374999976</v>
      </c>
      <c r="AA286" s="7">
        <f t="shared" si="44"/>
        <v>0</v>
      </c>
      <c r="AB286" s="15"/>
      <c r="AC286" s="7"/>
      <c r="AD286" s="7"/>
      <c r="AE286" s="7"/>
      <c r="AF286" s="15"/>
      <c r="AG286" s="7"/>
    </row>
    <row r="287" spans="1:33" ht="13.8" x14ac:dyDescent="0.3">
      <c r="A287" s="37">
        <v>54323</v>
      </c>
      <c r="B287" s="37" t="s">
        <v>24</v>
      </c>
      <c r="C287" s="37" t="s">
        <v>41</v>
      </c>
      <c r="D287" s="37" t="s">
        <v>60</v>
      </c>
      <c r="E287" s="37" t="s">
        <v>54</v>
      </c>
      <c r="F287" s="38">
        <v>26481</v>
      </c>
      <c r="G287" s="39">
        <v>26481</v>
      </c>
      <c r="H287" s="37" t="s">
        <v>20</v>
      </c>
      <c r="I287" s="37" t="s">
        <v>59</v>
      </c>
      <c r="J287" s="37" t="s">
        <v>346</v>
      </c>
      <c r="K287" s="37" t="s">
        <v>23</v>
      </c>
      <c r="L287" s="53" t="s">
        <v>638</v>
      </c>
      <c r="M287" s="37">
        <v>0</v>
      </c>
      <c r="N287" s="54">
        <v>54194.17</v>
      </c>
      <c r="O287" s="54">
        <v>54194.17</v>
      </c>
      <c r="P287" s="54">
        <v>0</v>
      </c>
      <c r="Q287" s="1">
        <v>42644</v>
      </c>
      <c r="R287" s="14">
        <f>VLOOKUP($D287,'GT NBV Sep 2015'!$G:$O,9,0)</f>
        <v>2.1000000000000001E-2</v>
      </c>
      <c r="S287" s="15">
        <f t="shared" si="36"/>
        <v>94.839797500000003</v>
      </c>
      <c r="T287" s="15">
        <f t="shared" si="37"/>
        <v>13</v>
      </c>
      <c r="U287" s="15">
        <f t="shared" si="38"/>
        <v>1232.9173675</v>
      </c>
      <c r="V287" s="15">
        <f t="shared" si="39"/>
        <v>55427.087367499997</v>
      </c>
      <c r="W287" s="15">
        <f t="shared" si="40"/>
        <v>-1232.9173674999984</v>
      </c>
      <c r="X287" s="7">
        <f t="shared" si="41"/>
        <v>49677.989166666666</v>
      </c>
      <c r="Y287" s="7">
        <f t="shared" si="42"/>
        <v>50808.16342020833</v>
      </c>
      <c r="Z287" s="7">
        <f t="shared" si="43"/>
        <v>-1130.1742535416652</v>
      </c>
      <c r="AA287" s="7">
        <f t="shared" si="44"/>
        <v>1.8189894035458565E-12</v>
      </c>
      <c r="AB287" s="15"/>
      <c r="AC287" s="7"/>
      <c r="AD287" s="7"/>
      <c r="AE287" s="7"/>
      <c r="AF287" s="15"/>
      <c r="AG287" s="7"/>
    </row>
    <row r="288" spans="1:33" ht="13.8" x14ac:dyDescent="0.3">
      <c r="A288" s="37">
        <v>51964</v>
      </c>
      <c r="B288" s="37" t="s">
        <v>24</v>
      </c>
      <c r="C288" s="37" t="s">
        <v>41</v>
      </c>
      <c r="D288" s="37" t="s">
        <v>47</v>
      </c>
      <c r="E288" s="37" t="s">
        <v>61</v>
      </c>
      <c r="F288" s="38">
        <v>25750</v>
      </c>
      <c r="G288" s="39">
        <v>25750</v>
      </c>
      <c r="H288" s="37" t="s">
        <v>20</v>
      </c>
      <c r="I288" s="37" t="s">
        <v>48</v>
      </c>
      <c r="J288" s="37" t="s">
        <v>262</v>
      </c>
      <c r="K288" s="37" t="s">
        <v>23</v>
      </c>
      <c r="L288" s="53" t="s">
        <v>638</v>
      </c>
      <c r="M288" s="37">
        <v>16</v>
      </c>
      <c r="N288" s="54">
        <v>48426.26</v>
      </c>
      <c r="O288" s="54">
        <v>48426.26</v>
      </c>
      <c r="P288" s="54">
        <v>0</v>
      </c>
      <c r="Q288" s="1">
        <v>42522</v>
      </c>
      <c r="R288" s="14">
        <f>VLOOKUP($D288,'GT NBV Sep 2015'!$G:$O,9,0)</f>
        <v>2.9000000000000001E-2</v>
      </c>
      <c r="S288" s="15">
        <f t="shared" si="36"/>
        <v>117.03012833333334</v>
      </c>
      <c r="T288" s="15">
        <f t="shared" si="37"/>
        <v>9</v>
      </c>
      <c r="U288" s="15">
        <f t="shared" si="38"/>
        <v>1053.2711550000001</v>
      </c>
      <c r="V288" s="15">
        <f t="shared" si="39"/>
        <v>49479.531155000004</v>
      </c>
      <c r="W288" s="15">
        <f t="shared" si="40"/>
        <v>-1053.2711550000022</v>
      </c>
      <c r="X288" s="7">
        <f t="shared" si="41"/>
        <v>44390.738333333335</v>
      </c>
      <c r="Y288" s="7">
        <f t="shared" si="42"/>
        <v>45356.236892083332</v>
      </c>
      <c r="Z288" s="7">
        <f t="shared" si="43"/>
        <v>-965.49855875000196</v>
      </c>
      <c r="AA288" s="7">
        <f t="shared" si="44"/>
        <v>4.2064129956997931E-12</v>
      </c>
      <c r="AB288" s="15"/>
      <c r="AC288" s="7"/>
      <c r="AD288" s="7"/>
      <c r="AE288" s="7"/>
      <c r="AF288" s="15"/>
      <c r="AG288" s="7"/>
    </row>
    <row r="289" spans="1:33" ht="13.8" x14ac:dyDescent="0.3">
      <c r="A289" s="37">
        <v>54322</v>
      </c>
      <c r="B289" s="37" t="s">
        <v>24</v>
      </c>
      <c r="C289" s="37" t="s">
        <v>41</v>
      </c>
      <c r="D289" s="37" t="s">
        <v>60</v>
      </c>
      <c r="E289" s="37" t="s">
        <v>61</v>
      </c>
      <c r="F289" s="38">
        <v>25750</v>
      </c>
      <c r="G289" s="39">
        <v>25750</v>
      </c>
      <c r="H289" s="37" t="s">
        <v>20</v>
      </c>
      <c r="I289" s="37" t="s">
        <v>59</v>
      </c>
      <c r="J289" s="37" t="s">
        <v>346</v>
      </c>
      <c r="K289" s="37" t="s">
        <v>23</v>
      </c>
      <c r="L289" s="53" t="s">
        <v>638</v>
      </c>
      <c r="M289" s="37">
        <v>0</v>
      </c>
      <c r="N289" s="54">
        <v>47481.05</v>
      </c>
      <c r="O289" s="54">
        <v>47481.05</v>
      </c>
      <c r="P289" s="54">
        <v>0</v>
      </c>
      <c r="Q289" s="1">
        <v>42644</v>
      </c>
      <c r="R289" s="14">
        <f>VLOOKUP($D289,'GT NBV Sep 2015'!$G:$O,9,0)</f>
        <v>2.1000000000000001E-2</v>
      </c>
      <c r="S289" s="15">
        <f t="shared" si="36"/>
        <v>83.091837500000011</v>
      </c>
      <c r="T289" s="15">
        <f t="shared" si="37"/>
        <v>13</v>
      </c>
      <c r="U289" s="15">
        <f t="shared" si="38"/>
        <v>1080.1938875000001</v>
      </c>
      <c r="V289" s="15">
        <f t="shared" si="39"/>
        <v>48561.243887500001</v>
      </c>
      <c r="W289" s="15">
        <f t="shared" si="40"/>
        <v>-1080.1938874999978</v>
      </c>
      <c r="X289" s="7">
        <f t="shared" si="41"/>
        <v>43524.295833333337</v>
      </c>
      <c r="Y289" s="7">
        <f t="shared" si="42"/>
        <v>44514.473563541665</v>
      </c>
      <c r="Z289" s="7">
        <f t="shared" si="43"/>
        <v>-990.17773020833124</v>
      </c>
      <c r="AA289" s="7">
        <f t="shared" si="44"/>
        <v>2.9558577807620168E-12</v>
      </c>
      <c r="AB289" s="15"/>
      <c r="AC289" s="7"/>
      <c r="AD289" s="7"/>
      <c r="AE289" s="7"/>
      <c r="AF289" s="15"/>
      <c r="AG289" s="7"/>
    </row>
    <row r="290" spans="1:33" ht="13.8" x14ac:dyDescent="0.3">
      <c r="A290" s="37">
        <v>52830</v>
      </c>
      <c r="B290" s="37" t="s">
        <v>24</v>
      </c>
      <c r="C290" s="37" t="s">
        <v>41</v>
      </c>
      <c r="D290" s="37" t="s">
        <v>47</v>
      </c>
      <c r="E290" s="37" t="s">
        <v>54</v>
      </c>
      <c r="F290" s="38">
        <v>26481</v>
      </c>
      <c r="G290" s="39">
        <v>26481</v>
      </c>
      <c r="H290" s="37" t="s">
        <v>20</v>
      </c>
      <c r="I290" s="37" t="s">
        <v>48</v>
      </c>
      <c r="J290" s="37" t="s">
        <v>276</v>
      </c>
      <c r="K290" s="37" t="s">
        <v>23</v>
      </c>
      <c r="L290" s="53" t="s">
        <v>638</v>
      </c>
      <c r="M290" s="37">
        <v>12</v>
      </c>
      <c r="N290" s="54">
        <v>46629.9</v>
      </c>
      <c r="O290" s="54">
        <v>46629.9</v>
      </c>
      <c r="P290" s="54">
        <v>0</v>
      </c>
      <c r="Q290" s="1">
        <v>42522</v>
      </c>
      <c r="R290" s="14">
        <f>VLOOKUP($D290,'GT NBV Sep 2015'!$G:$O,9,0)</f>
        <v>2.9000000000000001E-2</v>
      </c>
      <c r="S290" s="15">
        <f t="shared" si="36"/>
        <v>112.68892500000001</v>
      </c>
      <c r="T290" s="15">
        <f t="shared" si="37"/>
        <v>9</v>
      </c>
      <c r="U290" s="15">
        <f t="shared" si="38"/>
        <v>1014.2003250000001</v>
      </c>
      <c r="V290" s="15">
        <f t="shared" si="39"/>
        <v>47644.100324999999</v>
      </c>
      <c r="W290" s="15">
        <f t="shared" si="40"/>
        <v>-1014.200324999998</v>
      </c>
      <c r="X290" s="7">
        <f t="shared" si="41"/>
        <v>42744.074999999997</v>
      </c>
      <c r="Y290" s="7">
        <f t="shared" si="42"/>
        <v>43673.758631249999</v>
      </c>
      <c r="Z290" s="7">
        <f t="shared" si="43"/>
        <v>-929.68363124999814</v>
      </c>
      <c r="AA290" s="7">
        <f t="shared" si="44"/>
        <v>-3.637978807091713E-12</v>
      </c>
      <c r="AB290" s="15"/>
      <c r="AC290" s="7"/>
      <c r="AD290" s="7"/>
      <c r="AE290" s="7"/>
      <c r="AF290" s="15"/>
      <c r="AG290" s="7"/>
    </row>
    <row r="291" spans="1:33" ht="13.8" x14ac:dyDescent="0.3">
      <c r="A291" s="37">
        <v>54039</v>
      </c>
      <c r="B291" s="37" t="s">
        <v>24</v>
      </c>
      <c r="C291" s="37" t="s">
        <v>41</v>
      </c>
      <c r="D291" s="37" t="s">
        <v>60</v>
      </c>
      <c r="E291" s="37" t="s">
        <v>54</v>
      </c>
      <c r="F291" s="38">
        <v>26481</v>
      </c>
      <c r="G291" s="39">
        <v>26481</v>
      </c>
      <c r="H291" s="37" t="s">
        <v>20</v>
      </c>
      <c r="I291" s="37" t="s">
        <v>59</v>
      </c>
      <c r="J291" s="37" t="s">
        <v>330</v>
      </c>
      <c r="K291" s="37" t="s">
        <v>23</v>
      </c>
      <c r="L291" s="53" t="s">
        <v>638</v>
      </c>
      <c r="M291" s="37">
        <v>0</v>
      </c>
      <c r="N291" s="54">
        <v>44019.49</v>
      </c>
      <c r="O291" s="54">
        <v>44019.49</v>
      </c>
      <c r="P291" s="54">
        <v>0</v>
      </c>
      <c r="Q291" s="1">
        <v>42644</v>
      </c>
      <c r="R291" s="14">
        <f>VLOOKUP($D291,'GT NBV Sep 2015'!$G:$O,9,0)</f>
        <v>2.1000000000000001E-2</v>
      </c>
      <c r="S291" s="15">
        <f t="shared" si="36"/>
        <v>77.034107500000005</v>
      </c>
      <c r="T291" s="15">
        <f t="shared" si="37"/>
        <v>13</v>
      </c>
      <c r="U291" s="15">
        <f t="shared" si="38"/>
        <v>1001.4433975000001</v>
      </c>
      <c r="V291" s="15">
        <f t="shared" si="39"/>
        <v>45020.933397499997</v>
      </c>
      <c r="W291" s="15">
        <f t="shared" si="40"/>
        <v>-1001.4433974999993</v>
      </c>
      <c r="X291" s="7">
        <f t="shared" si="41"/>
        <v>40351.199166666665</v>
      </c>
      <c r="Y291" s="7">
        <f t="shared" si="42"/>
        <v>41269.188947708331</v>
      </c>
      <c r="Z291" s="7">
        <f t="shared" si="43"/>
        <v>-917.98978104166599</v>
      </c>
      <c r="AA291" s="7">
        <f t="shared" si="44"/>
        <v>0</v>
      </c>
      <c r="AB291" s="15"/>
      <c r="AC291" s="7"/>
      <c r="AD291" s="7"/>
      <c r="AE291" s="7"/>
      <c r="AF291" s="15"/>
      <c r="AG291" s="7"/>
    </row>
    <row r="292" spans="1:33" ht="13.8" x14ac:dyDescent="0.3">
      <c r="A292" s="37">
        <v>52745</v>
      </c>
      <c r="B292" s="37" t="s">
        <v>24</v>
      </c>
      <c r="C292" s="37" t="s">
        <v>41</v>
      </c>
      <c r="D292" s="37" t="s">
        <v>47</v>
      </c>
      <c r="E292" s="37" t="s">
        <v>54</v>
      </c>
      <c r="F292" s="38">
        <v>26481</v>
      </c>
      <c r="G292" s="39">
        <v>26481</v>
      </c>
      <c r="H292" s="37" t="s">
        <v>20</v>
      </c>
      <c r="I292" s="37" t="s">
        <v>48</v>
      </c>
      <c r="J292" s="37" t="s">
        <v>272</v>
      </c>
      <c r="K292" s="37" t="s">
        <v>23</v>
      </c>
      <c r="L292" s="53" t="s">
        <v>638</v>
      </c>
      <c r="M292" s="37">
        <v>12</v>
      </c>
      <c r="N292" s="54">
        <v>42059.39</v>
      </c>
      <c r="O292" s="54">
        <v>42059.39</v>
      </c>
      <c r="P292" s="54">
        <v>0</v>
      </c>
      <c r="Q292" s="1">
        <v>42522</v>
      </c>
      <c r="R292" s="14">
        <f>VLOOKUP($D292,'GT NBV Sep 2015'!$G:$O,9,0)</f>
        <v>2.9000000000000001E-2</v>
      </c>
      <c r="S292" s="15">
        <f t="shared" si="36"/>
        <v>101.64352583333334</v>
      </c>
      <c r="T292" s="15">
        <f t="shared" si="37"/>
        <v>9</v>
      </c>
      <c r="U292" s="15">
        <f t="shared" si="38"/>
        <v>914.79173250000008</v>
      </c>
      <c r="V292" s="15">
        <f t="shared" si="39"/>
        <v>42974.181732500001</v>
      </c>
      <c r="W292" s="15">
        <f t="shared" si="40"/>
        <v>-914.79173250000167</v>
      </c>
      <c r="X292" s="7">
        <f t="shared" si="41"/>
        <v>38554.440833333334</v>
      </c>
      <c r="Y292" s="7">
        <f t="shared" si="42"/>
        <v>39392.999921458329</v>
      </c>
      <c r="Z292" s="7">
        <f t="shared" si="43"/>
        <v>-838.55908812500149</v>
      </c>
      <c r="AA292" s="7">
        <f t="shared" si="44"/>
        <v>6.0254023992456496E-12</v>
      </c>
      <c r="AB292" s="15"/>
      <c r="AC292" s="7"/>
      <c r="AD292" s="7"/>
      <c r="AE292" s="7"/>
      <c r="AF292" s="15"/>
      <c r="AG292" s="7"/>
    </row>
    <row r="293" spans="1:33" ht="13.8" x14ac:dyDescent="0.3">
      <c r="A293" s="37">
        <v>54038</v>
      </c>
      <c r="B293" s="37" t="s">
        <v>24</v>
      </c>
      <c r="C293" s="37" t="s">
        <v>41</v>
      </c>
      <c r="D293" s="37" t="s">
        <v>60</v>
      </c>
      <c r="E293" s="37" t="s">
        <v>61</v>
      </c>
      <c r="F293" s="38">
        <v>25750</v>
      </c>
      <c r="G293" s="39">
        <v>25750</v>
      </c>
      <c r="H293" s="37" t="s">
        <v>20</v>
      </c>
      <c r="I293" s="37" t="s">
        <v>59</v>
      </c>
      <c r="J293" s="37" t="s">
        <v>330</v>
      </c>
      <c r="K293" s="37" t="s">
        <v>23</v>
      </c>
      <c r="L293" s="53" t="s">
        <v>638</v>
      </c>
      <c r="M293" s="37">
        <v>0</v>
      </c>
      <c r="N293" s="54">
        <v>41329.17</v>
      </c>
      <c r="O293" s="54">
        <v>41329.17</v>
      </c>
      <c r="P293" s="54">
        <v>0</v>
      </c>
      <c r="Q293" s="1">
        <v>42644</v>
      </c>
      <c r="R293" s="14">
        <f>VLOOKUP($D293,'GT NBV Sep 2015'!$G:$O,9,0)</f>
        <v>2.1000000000000001E-2</v>
      </c>
      <c r="S293" s="15">
        <f t="shared" si="36"/>
        <v>72.326047500000001</v>
      </c>
      <c r="T293" s="15">
        <f t="shared" si="37"/>
        <v>13</v>
      </c>
      <c r="U293" s="15">
        <f t="shared" si="38"/>
        <v>940.23861750000003</v>
      </c>
      <c r="V293" s="15">
        <f t="shared" si="39"/>
        <v>42269.408617499997</v>
      </c>
      <c r="W293" s="15">
        <f t="shared" si="40"/>
        <v>-940.23861749999924</v>
      </c>
      <c r="X293" s="7">
        <f t="shared" si="41"/>
        <v>37885.072499999995</v>
      </c>
      <c r="Y293" s="7">
        <f t="shared" si="42"/>
        <v>38746.957899374996</v>
      </c>
      <c r="Z293" s="7">
        <f t="shared" si="43"/>
        <v>-861.88539937499922</v>
      </c>
      <c r="AA293" s="7">
        <f t="shared" si="44"/>
        <v>-2.5011104298755527E-12</v>
      </c>
      <c r="AB293" s="15"/>
      <c r="AC293" s="7"/>
      <c r="AD293" s="7"/>
      <c r="AE293" s="7"/>
      <c r="AF293" s="15"/>
      <c r="AG293" s="7"/>
    </row>
    <row r="294" spans="1:33" ht="13.8" x14ac:dyDescent="0.3">
      <c r="A294" s="37">
        <v>51930</v>
      </c>
      <c r="B294" s="37" t="s">
        <v>24</v>
      </c>
      <c r="C294" s="37" t="s">
        <v>41</v>
      </c>
      <c r="D294" s="37" t="s">
        <v>47</v>
      </c>
      <c r="E294" s="37" t="s">
        <v>138</v>
      </c>
      <c r="F294" s="38">
        <v>34151</v>
      </c>
      <c r="G294" s="39">
        <v>34151</v>
      </c>
      <c r="H294" s="37" t="s">
        <v>20</v>
      </c>
      <c r="I294" s="37" t="s">
        <v>48</v>
      </c>
      <c r="J294" s="37" t="s">
        <v>254</v>
      </c>
      <c r="K294" s="37" t="s">
        <v>23</v>
      </c>
      <c r="L294" s="53" t="s">
        <v>638</v>
      </c>
      <c r="M294" s="37">
        <v>4</v>
      </c>
      <c r="N294" s="54">
        <v>41257.03</v>
      </c>
      <c r="O294" s="54">
        <v>41257.03</v>
      </c>
      <c r="P294" s="54">
        <v>0</v>
      </c>
      <c r="Q294" s="1">
        <v>42522</v>
      </c>
      <c r="R294" s="14">
        <f>VLOOKUP($D294,'GT NBV Sep 2015'!$G:$O,9,0)</f>
        <v>2.9000000000000001E-2</v>
      </c>
      <c r="S294" s="15">
        <f t="shared" si="36"/>
        <v>99.704489166666676</v>
      </c>
      <c r="T294" s="15">
        <f t="shared" si="37"/>
        <v>9</v>
      </c>
      <c r="U294" s="15">
        <f t="shared" si="38"/>
        <v>897.3404025000001</v>
      </c>
      <c r="V294" s="15">
        <f t="shared" si="39"/>
        <v>42154.370402499997</v>
      </c>
      <c r="W294" s="15">
        <f t="shared" si="40"/>
        <v>-897.34040249999816</v>
      </c>
      <c r="X294" s="7">
        <f t="shared" si="41"/>
        <v>37818.944166666661</v>
      </c>
      <c r="Y294" s="7">
        <f t="shared" si="42"/>
        <v>38641.506202291661</v>
      </c>
      <c r="Z294" s="7">
        <f t="shared" si="43"/>
        <v>-822.56203562499832</v>
      </c>
      <c r="AA294" s="7">
        <f t="shared" si="44"/>
        <v>-1.8189894035458565E-12</v>
      </c>
      <c r="AB294" s="15"/>
      <c r="AC294" s="7"/>
      <c r="AD294" s="7"/>
      <c r="AE294" s="7"/>
      <c r="AF294" s="15"/>
      <c r="AG294" s="7"/>
    </row>
    <row r="295" spans="1:33" ht="13.8" x14ac:dyDescent="0.3">
      <c r="A295" s="37">
        <v>52829</v>
      </c>
      <c r="B295" s="37" t="s">
        <v>24</v>
      </c>
      <c r="C295" s="37" t="s">
        <v>41</v>
      </c>
      <c r="D295" s="37" t="s">
        <v>47</v>
      </c>
      <c r="E295" s="37" t="s">
        <v>61</v>
      </c>
      <c r="F295" s="38">
        <v>25750</v>
      </c>
      <c r="G295" s="39">
        <v>25750</v>
      </c>
      <c r="H295" s="37" t="s">
        <v>20</v>
      </c>
      <c r="I295" s="37" t="s">
        <v>48</v>
      </c>
      <c r="J295" s="37" t="s">
        <v>276</v>
      </c>
      <c r="K295" s="37" t="s">
        <v>23</v>
      </c>
      <c r="L295" s="53" t="s">
        <v>638</v>
      </c>
      <c r="M295" s="37">
        <v>12</v>
      </c>
      <c r="N295" s="54">
        <v>40856.660000000003</v>
      </c>
      <c r="O295" s="54">
        <v>40856.660000000003</v>
      </c>
      <c r="P295" s="54">
        <v>0</v>
      </c>
      <c r="Q295" s="1">
        <v>42644</v>
      </c>
      <c r="R295" s="14">
        <f>VLOOKUP($D295,'GT NBV Sep 2015'!$G:$O,9,0)</f>
        <v>2.9000000000000001E-2</v>
      </c>
      <c r="S295" s="15">
        <f t="shared" si="36"/>
        <v>98.736928333333353</v>
      </c>
      <c r="T295" s="15">
        <f t="shared" si="37"/>
        <v>13</v>
      </c>
      <c r="U295" s="15">
        <f t="shared" si="38"/>
        <v>1283.5800683333337</v>
      </c>
      <c r="V295" s="15">
        <f t="shared" si="39"/>
        <v>42140.24006833334</v>
      </c>
      <c r="W295" s="15">
        <f t="shared" si="40"/>
        <v>-1283.5800683333364</v>
      </c>
      <c r="X295" s="7">
        <f t="shared" si="41"/>
        <v>37451.938333333332</v>
      </c>
      <c r="Y295" s="7">
        <f t="shared" si="42"/>
        <v>38628.553395972223</v>
      </c>
      <c r="Z295" s="7">
        <f t="shared" si="43"/>
        <v>-1176.6150626388917</v>
      </c>
      <c r="AA295" s="7">
        <f t="shared" si="44"/>
        <v>0</v>
      </c>
      <c r="AB295" s="15"/>
      <c r="AC295" s="7"/>
      <c r="AD295" s="7"/>
      <c r="AE295" s="7"/>
      <c r="AF295" s="15"/>
      <c r="AG295" s="7"/>
    </row>
    <row r="296" spans="1:33" ht="13.8" x14ac:dyDescent="0.3">
      <c r="A296" s="37">
        <v>49928</v>
      </c>
      <c r="B296" s="37" t="s">
        <v>24</v>
      </c>
      <c r="C296" s="37" t="s">
        <v>41</v>
      </c>
      <c r="D296" s="37" t="s">
        <v>42</v>
      </c>
      <c r="E296" s="37" t="s">
        <v>61</v>
      </c>
      <c r="F296" s="38">
        <v>25750</v>
      </c>
      <c r="G296" s="39">
        <v>25750</v>
      </c>
      <c r="H296" s="37" t="s">
        <v>20</v>
      </c>
      <c r="I296" s="37" t="s">
        <v>39</v>
      </c>
      <c r="J296" s="37" t="s">
        <v>171</v>
      </c>
      <c r="K296" s="37" t="s">
        <v>23</v>
      </c>
      <c r="L296" s="53" t="s">
        <v>638</v>
      </c>
      <c r="M296" s="37">
        <v>0</v>
      </c>
      <c r="N296" s="54">
        <v>39195.370000000003</v>
      </c>
      <c r="O296" s="54">
        <v>39195.370000000003</v>
      </c>
      <c r="P296" s="54">
        <v>0</v>
      </c>
      <c r="Q296" s="1">
        <v>42522</v>
      </c>
      <c r="R296" s="14">
        <f>VLOOKUP($D296,'GT NBV Sep 2015'!$G:$O,9,0)</f>
        <v>2.1999999999999999E-2</v>
      </c>
      <c r="S296" s="15">
        <f t="shared" si="36"/>
        <v>71.858178333333342</v>
      </c>
      <c r="T296" s="15">
        <f t="shared" si="37"/>
        <v>9</v>
      </c>
      <c r="U296" s="15">
        <f t="shared" si="38"/>
        <v>646.72360500000013</v>
      </c>
      <c r="V296" s="15">
        <f t="shared" si="39"/>
        <v>39842.093605000002</v>
      </c>
      <c r="W296" s="15">
        <f t="shared" si="40"/>
        <v>-646.72360499999922</v>
      </c>
      <c r="X296" s="7">
        <f t="shared" si="41"/>
        <v>35929.089166666665</v>
      </c>
      <c r="Y296" s="7">
        <f t="shared" si="42"/>
        <v>36521.919137916666</v>
      </c>
      <c r="Z296" s="7">
        <f t="shared" si="43"/>
        <v>-592.82997124999929</v>
      </c>
      <c r="AA296" s="7">
        <f t="shared" si="44"/>
        <v>-1.8189894035458565E-12</v>
      </c>
      <c r="AB296" s="15"/>
      <c r="AC296" s="7"/>
      <c r="AD296" s="7"/>
      <c r="AE296" s="7"/>
      <c r="AF296" s="15"/>
      <c r="AG296" s="7"/>
    </row>
    <row r="297" spans="1:33" ht="13.8" x14ac:dyDescent="0.3">
      <c r="A297" s="37">
        <v>52831</v>
      </c>
      <c r="B297" s="37" t="s">
        <v>24</v>
      </c>
      <c r="C297" s="37" t="s">
        <v>41</v>
      </c>
      <c r="D297" s="37" t="s">
        <v>47</v>
      </c>
      <c r="E297" s="37" t="s">
        <v>83</v>
      </c>
      <c r="F297" s="38">
        <v>30498</v>
      </c>
      <c r="G297" s="39">
        <v>30498</v>
      </c>
      <c r="H297" s="37" t="s">
        <v>20</v>
      </c>
      <c r="I297" s="37" t="s">
        <v>48</v>
      </c>
      <c r="J297" s="37" t="s">
        <v>276</v>
      </c>
      <c r="K297" s="37" t="s">
        <v>23</v>
      </c>
      <c r="L297" s="53" t="s">
        <v>638</v>
      </c>
      <c r="M297" s="37">
        <v>0</v>
      </c>
      <c r="N297" s="54">
        <v>32474.85</v>
      </c>
      <c r="O297" s="54">
        <v>32474.85</v>
      </c>
      <c r="P297" s="54">
        <v>0</v>
      </c>
      <c r="Q297" s="1">
        <v>42644</v>
      </c>
      <c r="R297" s="14">
        <f>VLOOKUP($D297,'GT NBV Sep 2015'!$G:$O,9,0)</f>
        <v>2.9000000000000001E-2</v>
      </c>
      <c r="S297" s="15">
        <f t="shared" si="36"/>
        <v>78.480887499999994</v>
      </c>
      <c r="T297" s="15">
        <f t="shared" si="37"/>
        <v>13</v>
      </c>
      <c r="U297" s="15">
        <f t="shared" si="38"/>
        <v>1020.2515374999999</v>
      </c>
      <c r="V297" s="15">
        <f t="shared" si="39"/>
        <v>33495.101537499999</v>
      </c>
      <c r="W297" s="15">
        <f t="shared" si="40"/>
        <v>-1020.2515375000003</v>
      </c>
      <c r="X297" s="7">
        <f t="shared" si="41"/>
        <v>29768.612499999999</v>
      </c>
      <c r="Y297" s="7">
        <f t="shared" si="42"/>
        <v>30703.843076041663</v>
      </c>
      <c r="Z297" s="7">
        <f t="shared" si="43"/>
        <v>-935.23057604166684</v>
      </c>
      <c r="AA297" s="7">
        <f t="shared" si="44"/>
        <v>2.9558577807620168E-12</v>
      </c>
      <c r="AB297" s="15"/>
      <c r="AC297" s="7"/>
      <c r="AD297" s="7"/>
      <c r="AE297" s="7"/>
      <c r="AF297" s="15"/>
      <c r="AG297" s="7"/>
    </row>
    <row r="298" spans="1:33" ht="13.8" x14ac:dyDescent="0.3">
      <c r="A298" s="37">
        <v>53026</v>
      </c>
      <c r="B298" s="37" t="s">
        <v>24</v>
      </c>
      <c r="C298" s="37" t="s">
        <v>41</v>
      </c>
      <c r="D298" s="37" t="s">
        <v>47</v>
      </c>
      <c r="E298" s="37" t="s">
        <v>191</v>
      </c>
      <c r="F298" s="38">
        <v>35977</v>
      </c>
      <c r="G298" s="39">
        <v>35977</v>
      </c>
      <c r="H298" s="37" t="s">
        <v>20</v>
      </c>
      <c r="I298" s="37" t="s">
        <v>48</v>
      </c>
      <c r="J298" s="37" t="s">
        <v>280</v>
      </c>
      <c r="K298" s="37" t="s">
        <v>23</v>
      </c>
      <c r="L298" s="53" t="s">
        <v>638</v>
      </c>
      <c r="M298" s="37">
        <v>2</v>
      </c>
      <c r="N298" s="54">
        <v>28474.720000000001</v>
      </c>
      <c r="O298" s="54">
        <v>28474.720000000001</v>
      </c>
      <c r="P298" s="54">
        <v>0</v>
      </c>
      <c r="Q298" s="1">
        <v>42522</v>
      </c>
      <c r="R298" s="14">
        <f>VLOOKUP($D298,'GT NBV Sep 2015'!$G:$O,9,0)</f>
        <v>2.9000000000000001E-2</v>
      </c>
      <c r="S298" s="15">
        <f t="shared" si="36"/>
        <v>68.813906666666668</v>
      </c>
      <c r="T298" s="15">
        <f t="shared" si="37"/>
        <v>9</v>
      </c>
      <c r="U298" s="15">
        <f t="shared" si="38"/>
        <v>619.32515999999998</v>
      </c>
      <c r="V298" s="15">
        <f t="shared" si="39"/>
        <v>29094.045160000001</v>
      </c>
      <c r="W298" s="15">
        <f t="shared" si="40"/>
        <v>-619.32516000000032</v>
      </c>
      <c r="X298" s="7">
        <f t="shared" si="41"/>
        <v>26101.826666666668</v>
      </c>
      <c r="Y298" s="7">
        <f t="shared" si="42"/>
        <v>26669.541396666667</v>
      </c>
      <c r="Z298" s="7">
        <f t="shared" si="43"/>
        <v>-567.71473000000026</v>
      </c>
      <c r="AA298" s="7">
        <f t="shared" si="44"/>
        <v>0</v>
      </c>
      <c r="AB298" s="15"/>
      <c r="AC298" s="7"/>
      <c r="AD298" s="7"/>
      <c r="AE298" s="7"/>
      <c r="AF298" s="15"/>
      <c r="AG298" s="7"/>
    </row>
    <row r="299" spans="1:33" ht="13.8" x14ac:dyDescent="0.3">
      <c r="A299" s="37">
        <v>52729</v>
      </c>
      <c r="B299" s="37" t="s">
        <v>24</v>
      </c>
      <c r="C299" s="37" t="s">
        <v>41</v>
      </c>
      <c r="D299" s="37" t="s">
        <v>47</v>
      </c>
      <c r="E299" s="37" t="s">
        <v>54</v>
      </c>
      <c r="F299" s="38">
        <v>26481</v>
      </c>
      <c r="G299" s="39">
        <v>26481</v>
      </c>
      <c r="H299" s="37" t="s">
        <v>20</v>
      </c>
      <c r="I299" s="37" t="s">
        <v>48</v>
      </c>
      <c r="J299" s="37" t="s">
        <v>271</v>
      </c>
      <c r="K299" s="37" t="s">
        <v>23</v>
      </c>
      <c r="L299" s="53" t="s">
        <v>638</v>
      </c>
      <c r="M299" s="37">
        <v>12</v>
      </c>
      <c r="N299" s="54">
        <v>28473.14</v>
      </c>
      <c r="O299" s="54">
        <v>28473.14</v>
      </c>
      <c r="P299" s="54">
        <v>0</v>
      </c>
      <c r="Q299" s="1">
        <v>42644</v>
      </c>
      <c r="R299" s="14">
        <f>VLOOKUP($D299,'GT NBV Sep 2015'!$G:$O,9,0)</f>
        <v>2.9000000000000001E-2</v>
      </c>
      <c r="S299" s="15">
        <f t="shared" si="36"/>
        <v>68.81008833333334</v>
      </c>
      <c r="T299" s="15">
        <f t="shared" si="37"/>
        <v>13</v>
      </c>
      <c r="U299" s="15">
        <f t="shared" si="38"/>
        <v>894.53114833333348</v>
      </c>
      <c r="V299" s="15">
        <f t="shared" si="39"/>
        <v>29367.671148333335</v>
      </c>
      <c r="W299" s="15">
        <f t="shared" si="40"/>
        <v>-894.5311483333353</v>
      </c>
      <c r="X299" s="7">
        <f t="shared" si="41"/>
        <v>26100.37833333333</v>
      </c>
      <c r="Y299" s="7">
        <f t="shared" si="42"/>
        <v>26920.365219305557</v>
      </c>
      <c r="Z299" s="7">
        <f t="shared" si="43"/>
        <v>-819.98688597222394</v>
      </c>
      <c r="AA299" s="7">
        <f t="shared" si="44"/>
        <v>-2.5011104298755527E-12</v>
      </c>
      <c r="AB299" s="15"/>
      <c r="AC299" s="7"/>
      <c r="AD299" s="7"/>
      <c r="AE299" s="7"/>
      <c r="AF299" s="15"/>
      <c r="AG299" s="7"/>
    </row>
    <row r="300" spans="1:33" ht="13.8" x14ac:dyDescent="0.3">
      <c r="A300" s="37">
        <v>84666191</v>
      </c>
      <c r="B300" s="37" t="s">
        <v>24</v>
      </c>
      <c r="C300" s="37" t="s">
        <v>41</v>
      </c>
      <c r="D300" s="37" t="s">
        <v>60</v>
      </c>
      <c r="E300" s="37" t="s">
        <v>54</v>
      </c>
      <c r="F300" s="38">
        <v>26481</v>
      </c>
      <c r="G300" s="39">
        <v>26481</v>
      </c>
      <c r="H300" s="37" t="s">
        <v>20</v>
      </c>
      <c r="I300" s="37" t="s">
        <v>59</v>
      </c>
      <c r="J300" s="37" t="s">
        <v>405</v>
      </c>
      <c r="K300" s="37" t="s">
        <v>23</v>
      </c>
      <c r="L300" s="53" t="s">
        <v>638</v>
      </c>
      <c r="M300" s="37">
        <v>12</v>
      </c>
      <c r="N300" s="54">
        <v>28039.59</v>
      </c>
      <c r="O300" s="54">
        <v>28039.59</v>
      </c>
      <c r="P300" s="54">
        <v>0</v>
      </c>
      <c r="Q300" s="1">
        <v>42522</v>
      </c>
      <c r="R300" s="14">
        <f>VLOOKUP($D300,'GT NBV Sep 2015'!$G:$O,9,0)</f>
        <v>2.1000000000000001E-2</v>
      </c>
      <c r="S300" s="15">
        <f t="shared" si="36"/>
        <v>49.0692825</v>
      </c>
      <c r="T300" s="15">
        <f t="shared" si="37"/>
        <v>9</v>
      </c>
      <c r="U300" s="15">
        <f t="shared" si="38"/>
        <v>441.62354249999999</v>
      </c>
      <c r="V300" s="15">
        <f t="shared" si="39"/>
        <v>28481.213542500001</v>
      </c>
      <c r="W300" s="15">
        <f t="shared" si="40"/>
        <v>-441.62354250000135</v>
      </c>
      <c r="X300" s="7">
        <f t="shared" si="41"/>
        <v>25702.9575</v>
      </c>
      <c r="Y300" s="7">
        <f t="shared" si="42"/>
        <v>26107.779080625001</v>
      </c>
      <c r="Z300" s="7">
        <f t="shared" si="43"/>
        <v>-404.82158062500122</v>
      </c>
      <c r="AA300" s="7">
        <f t="shared" si="44"/>
        <v>0</v>
      </c>
      <c r="AB300" s="15"/>
      <c r="AC300" s="7"/>
      <c r="AD300" s="7"/>
      <c r="AE300" s="7"/>
      <c r="AF300" s="15"/>
      <c r="AG300" s="7"/>
    </row>
    <row r="301" spans="1:33" ht="13.8" x14ac:dyDescent="0.3">
      <c r="A301" s="37">
        <v>53129</v>
      </c>
      <c r="B301" s="37" t="s">
        <v>24</v>
      </c>
      <c r="C301" s="37" t="s">
        <v>41</v>
      </c>
      <c r="D301" s="37" t="s">
        <v>47</v>
      </c>
      <c r="E301" s="37" t="s">
        <v>54</v>
      </c>
      <c r="F301" s="38">
        <v>26481</v>
      </c>
      <c r="G301" s="39">
        <v>26481</v>
      </c>
      <c r="H301" s="37" t="s">
        <v>20</v>
      </c>
      <c r="I301" s="37" t="s">
        <v>48</v>
      </c>
      <c r="J301" s="37" t="s">
        <v>292</v>
      </c>
      <c r="K301" s="37" t="s">
        <v>23</v>
      </c>
      <c r="L301" s="53" t="s">
        <v>638</v>
      </c>
      <c r="M301" s="37">
        <v>24</v>
      </c>
      <c r="N301" s="54">
        <v>27450.52</v>
      </c>
      <c r="O301" s="54">
        <v>27450.52</v>
      </c>
      <c r="P301" s="54">
        <v>0</v>
      </c>
      <c r="Q301" s="1">
        <v>42644</v>
      </c>
      <c r="R301" s="14">
        <f>VLOOKUP($D301,'GT NBV Sep 2015'!$G:$O,9,0)</f>
        <v>2.9000000000000001E-2</v>
      </c>
      <c r="S301" s="15">
        <f t="shared" si="36"/>
        <v>66.338756666666669</v>
      </c>
      <c r="T301" s="15">
        <f t="shared" si="37"/>
        <v>13</v>
      </c>
      <c r="U301" s="15">
        <f t="shared" si="38"/>
        <v>862.40383666666673</v>
      </c>
      <c r="V301" s="15">
        <f t="shared" si="39"/>
        <v>28312.923836666669</v>
      </c>
      <c r="W301" s="15">
        <f t="shared" si="40"/>
        <v>-862.40383666666821</v>
      </c>
      <c r="X301" s="7">
        <f t="shared" si="41"/>
        <v>25162.976666666666</v>
      </c>
      <c r="Y301" s="7">
        <f t="shared" si="42"/>
        <v>25953.513516944444</v>
      </c>
      <c r="Z301" s="7">
        <f t="shared" si="43"/>
        <v>-790.53685027777919</v>
      </c>
      <c r="AA301" s="7">
        <f t="shared" si="44"/>
        <v>9.0949470177292824E-13</v>
      </c>
      <c r="AB301" s="15"/>
      <c r="AC301" s="7"/>
      <c r="AD301" s="7"/>
      <c r="AE301" s="7"/>
      <c r="AF301" s="15"/>
      <c r="AG301" s="7"/>
    </row>
    <row r="302" spans="1:33" ht="13.8" x14ac:dyDescent="0.3">
      <c r="A302" s="37">
        <v>53195</v>
      </c>
      <c r="B302" s="37" t="s">
        <v>24</v>
      </c>
      <c r="C302" s="37" t="s">
        <v>41</v>
      </c>
      <c r="D302" s="37" t="s">
        <v>47</v>
      </c>
      <c r="E302" s="37" t="s">
        <v>54</v>
      </c>
      <c r="F302" s="38">
        <v>26481</v>
      </c>
      <c r="G302" s="39">
        <v>26481</v>
      </c>
      <c r="H302" s="37" t="s">
        <v>20</v>
      </c>
      <c r="I302" s="37" t="s">
        <v>48</v>
      </c>
      <c r="J302" s="37" t="s">
        <v>299</v>
      </c>
      <c r="K302" s="37" t="s">
        <v>23</v>
      </c>
      <c r="L302" s="53" t="s">
        <v>638</v>
      </c>
      <c r="M302" s="37">
        <v>0</v>
      </c>
      <c r="N302" s="54">
        <v>27450.52</v>
      </c>
      <c r="O302" s="54">
        <v>27450.52</v>
      </c>
      <c r="P302" s="54">
        <v>0</v>
      </c>
      <c r="Q302" s="1">
        <v>42522</v>
      </c>
      <c r="R302" s="14">
        <f>VLOOKUP($D302,'GT NBV Sep 2015'!$G:$O,9,0)</f>
        <v>2.9000000000000001E-2</v>
      </c>
      <c r="S302" s="15">
        <f t="shared" si="36"/>
        <v>66.338756666666669</v>
      </c>
      <c r="T302" s="15">
        <f t="shared" si="37"/>
        <v>9</v>
      </c>
      <c r="U302" s="15">
        <f t="shared" si="38"/>
        <v>597.04881</v>
      </c>
      <c r="V302" s="15">
        <f t="shared" si="39"/>
        <v>28047.568810000001</v>
      </c>
      <c r="W302" s="15">
        <f t="shared" si="40"/>
        <v>-597.04881000000023</v>
      </c>
      <c r="X302" s="7">
        <f t="shared" si="41"/>
        <v>25162.976666666666</v>
      </c>
      <c r="Y302" s="7">
        <f t="shared" si="42"/>
        <v>25710.271409166668</v>
      </c>
      <c r="Z302" s="7">
        <f t="shared" si="43"/>
        <v>-547.29474250000021</v>
      </c>
      <c r="AA302" s="7">
        <f t="shared" si="44"/>
        <v>-1.8189894035458565E-12</v>
      </c>
      <c r="AB302" s="15"/>
      <c r="AC302" s="7"/>
      <c r="AD302" s="7"/>
      <c r="AE302" s="7"/>
      <c r="AF302" s="15"/>
      <c r="AG302" s="7"/>
    </row>
    <row r="303" spans="1:33" ht="13.8" x14ac:dyDescent="0.3">
      <c r="A303" s="37">
        <v>49227</v>
      </c>
      <c r="B303" s="37" t="s">
        <v>24</v>
      </c>
      <c r="C303" s="37" t="s">
        <v>41</v>
      </c>
      <c r="D303" s="37" t="s">
        <v>42</v>
      </c>
      <c r="E303" s="37" t="s">
        <v>51</v>
      </c>
      <c r="F303" s="38">
        <v>28672</v>
      </c>
      <c r="G303" s="39">
        <v>28672</v>
      </c>
      <c r="H303" s="37" t="s">
        <v>20</v>
      </c>
      <c r="I303" s="37" t="s">
        <v>39</v>
      </c>
      <c r="J303" s="37" t="s">
        <v>135</v>
      </c>
      <c r="K303" s="37" t="s">
        <v>23</v>
      </c>
      <c r="L303" s="53" t="s">
        <v>638</v>
      </c>
      <c r="M303" s="37">
        <v>1300</v>
      </c>
      <c r="N303" s="54">
        <v>26048</v>
      </c>
      <c r="O303" s="54">
        <v>26048</v>
      </c>
      <c r="P303" s="54">
        <v>0</v>
      </c>
      <c r="Q303" s="1">
        <v>42644</v>
      </c>
      <c r="R303" s="14">
        <f>VLOOKUP($D303,'GT NBV Sep 2015'!$G:$O,9,0)</f>
        <v>2.1999999999999999E-2</v>
      </c>
      <c r="S303" s="15">
        <f t="shared" si="36"/>
        <v>47.754666666666665</v>
      </c>
      <c r="T303" s="15">
        <f t="shared" si="37"/>
        <v>13</v>
      </c>
      <c r="U303" s="15">
        <f t="shared" si="38"/>
        <v>620.81066666666663</v>
      </c>
      <c r="V303" s="15">
        <f t="shared" si="39"/>
        <v>26668.810666666668</v>
      </c>
      <c r="W303" s="15">
        <f t="shared" si="40"/>
        <v>-620.81066666666811</v>
      </c>
      <c r="X303" s="7">
        <f t="shared" si="41"/>
        <v>23877.333333333332</v>
      </c>
      <c r="Y303" s="7">
        <f t="shared" si="42"/>
        <v>24446.409777777779</v>
      </c>
      <c r="Z303" s="7">
        <f t="shared" si="43"/>
        <v>-569.07644444444577</v>
      </c>
      <c r="AA303" s="7">
        <f t="shared" si="44"/>
        <v>-9.0949470177292824E-13</v>
      </c>
      <c r="AB303" s="15"/>
      <c r="AC303" s="7"/>
      <c r="AD303" s="7"/>
      <c r="AE303" s="7"/>
      <c r="AF303" s="15"/>
      <c r="AG303" s="7"/>
    </row>
    <row r="304" spans="1:33" ht="13.8" x14ac:dyDescent="0.3">
      <c r="A304" s="37">
        <v>54264</v>
      </c>
      <c r="B304" s="37" t="s">
        <v>24</v>
      </c>
      <c r="C304" s="37" t="s">
        <v>41</v>
      </c>
      <c r="D304" s="37" t="s">
        <v>60</v>
      </c>
      <c r="E304" s="37" t="s">
        <v>54</v>
      </c>
      <c r="F304" s="38">
        <v>26481</v>
      </c>
      <c r="G304" s="39">
        <v>26481</v>
      </c>
      <c r="H304" s="37" t="s">
        <v>20</v>
      </c>
      <c r="I304" s="37" t="s">
        <v>59</v>
      </c>
      <c r="J304" s="37" t="s">
        <v>341</v>
      </c>
      <c r="K304" s="37" t="s">
        <v>23</v>
      </c>
      <c r="L304" s="53" t="s">
        <v>638</v>
      </c>
      <c r="M304" s="37">
        <v>0</v>
      </c>
      <c r="N304" s="54">
        <v>25918.95</v>
      </c>
      <c r="O304" s="54">
        <v>25918.95</v>
      </c>
      <c r="P304" s="54">
        <v>0</v>
      </c>
      <c r="Q304" s="1">
        <v>42522</v>
      </c>
      <c r="R304" s="14">
        <f>VLOOKUP($D304,'GT NBV Sep 2015'!$G:$O,9,0)</f>
        <v>2.1000000000000001E-2</v>
      </c>
      <c r="S304" s="15">
        <f t="shared" si="36"/>
        <v>45.358162499999999</v>
      </c>
      <c r="T304" s="15">
        <f t="shared" si="37"/>
        <v>9</v>
      </c>
      <c r="U304" s="15">
        <f t="shared" si="38"/>
        <v>408.22346249999998</v>
      </c>
      <c r="V304" s="15">
        <f t="shared" si="39"/>
        <v>26327.173462499999</v>
      </c>
      <c r="W304" s="15">
        <f t="shared" si="40"/>
        <v>-408.22346249999828</v>
      </c>
      <c r="X304" s="7">
        <f t="shared" si="41"/>
        <v>23759.037499999999</v>
      </c>
      <c r="Y304" s="7">
        <f t="shared" si="42"/>
        <v>24133.242340624998</v>
      </c>
      <c r="Z304" s="7">
        <f t="shared" si="43"/>
        <v>-374.20484062499838</v>
      </c>
      <c r="AA304" s="7">
        <f t="shared" si="44"/>
        <v>-1.2505552149377763E-12</v>
      </c>
      <c r="AB304" s="15"/>
      <c r="AC304" s="7"/>
      <c r="AD304" s="7"/>
      <c r="AE304" s="7"/>
      <c r="AF304" s="15"/>
      <c r="AG304" s="7"/>
    </row>
    <row r="305" spans="1:33" ht="13.8" x14ac:dyDescent="0.3">
      <c r="A305" s="37">
        <v>54274</v>
      </c>
      <c r="B305" s="37" t="s">
        <v>24</v>
      </c>
      <c r="C305" s="37" t="s">
        <v>41</v>
      </c>
      <c r="D305" s="37" t="s">
        <v>60</v>
      </c>
      <c r="E305" s="37" t="s">
        <v>54</v>
      </c>
      <c r="F305" s="38">
        <v>26481</v>
      </c>
      <c r="G305" s="39">
        <v>26481</v>
      </c>
      <c r="H305" s="37" t="s">
        <v>20</v>
      </c>
      <c r="I305" s="37" t="s">
        <v>59</v>
      </c>
      <c r="J305" s="37" t="s">
        <v>342</v>
      </c>
      <c r="K305" s="37" t="s">
        <v>23</v>
      </c>
      <c r="L305" s="53" t="s">
        <v>638</v>
      </c>
      <c r="M305" s="37">
        <v>0</v>
      </c>
      <c r="N305" s="54">
        <v>25918.95</v>
      </c>
      <c r="O305" s="54">
        <v>25918.95</v>
      </c>
      <c r="P305" s="54">
        <v>0</v>
      </c>
      <c r="Q305" s="1">
        <v>42644</v>
      </c>
      <c r="R305" s="14">
        <f>VLOOKUP($D305,'GT NBV Sep 2015'!$G:$O,9,0)</f>
        <v>2.1000000000000001E-2</v>
      </c>
      <c r="S305" s="15">
        <f t="shared" si="36"/>
        <v>45.358162499999999</v>
      </c>
      <c r="T305" s="15">
        <f t="shared" si="37"/>
        <v>13</v>
      </c>
      <c r="U305" s="15">
        <f t="shared" si="38"/>
        <v>589.65611249999995</v>
      </c>
      <c r="V305" s="15">
        <f t="shared" si="39"/>
        <v>26508.606112500001</v>
      </c>
      <c r="W305" s="15">
        <f t="shared" si="40"/>
        <v>-589.65611250000075</v>
      </c>
      <c r="X305" s="7">
        <f t="shared" si="41"/>
        <v>23759.037499999999</v>
      </c>
      <c r="Y305" s="7">
        <f t="shared" si="42"/>
        <v>24299.555603125002</v>
      </c>
      <c r="Z305" s="7">
        <f t="shared" si="43"/>
        <v>-540.51810312500061</v>
      </c>
      <c r="AA305" s="7">
        <f t="shared" si="44"/>
        <v>-2.5011104298755527E-12</v>
      </c>
      <c r="AB305" s="15"/>
      <c r="AC305" s="7"/>
      <c r="AD305" s="7"/>
      <c r="AE305" s="7"/>
      <c r="AF305" s="15"/>
      <c r="AG305" s="7"/>
    </row>
    <row r="306" spans="1:33" ht="13.8" x14ac:dyDescent="0.3">
      <c r="A306" s="37">
        <v>52832</v>
      </c>
      <c r="B306" s="37" t="s">
        <v>24</v>
      </c>
      <c r="C306" s="37" t="s">
        <v>41</v>
      </c>
      <c r="D306" s="37" t="s">
        <v>47</v>
      </c>
      <c r="E306" s="37" t="s">
        <v>67</v>
      </c>
      <c r="F306" s="38">
        <v>31959</v>
      </c>
      <c r="G306" s="39">
        <v>31959</v>
      </c>
      <c r="H306" s="37" t="s">
        <v>20</v>
      </c>
      <c r="I306" s="37" t="s">
        <v>48</v>
      </c>
      <c r="J306" s="37" t="s">
        <v>276</v>
      </c>
      <c r="K306" s="37" t="s">
        <v>23</v>
      </c>
      <c r="L306" s="53" t="s">
        <v>638</v>
      </c>
      <c r="M306" s="37">
        <v>0</v>
      </c>
      <c r="N306" s="54">
        <v>25785.78</v>
      </c>
      <c r="O306" s="54">
        <v>25785.78</v>
      </c>
      <c r="P306" s="54">
        <v>0</v>
      </c>
      <c r="Q306" s="1">
        <v>42522</v>
      </c>
      <c r="R306" s="14">
        <f>VLOOKUP($D306,'GT NBV Sep 2015'!$G:$O,9,0)</f>
        <v>2.9000000000000001E-2</v>
      </c>
      <c r="S306" s="15">
        <f t="shared" si="36"/>
        <v>62.315635</v>
      </c>
      <c r="T306" s="15">
        <f t="shared" si="37"/>
        <v>9</v>
      </c>
      <c r="U306" s="15">
        <f t="shared" si="38"/>
        <v>560.84071500000005</v>
      </c>
      <c r="V306" s="15">
        <f t="shared" si="39"/>
        <v>26346.620714999997</v>
      </c>
      <c r="W306" s="15">
        <f t="shared" si="40"/>
        <v>-560.84071499999845</v>
      </c>
      <c r="X306" s="7">
        <f t="shared" si="41"/>
        <v>23636.964999999997</v>
      </c>
      <c r="Y306" s="7">
        <f t="shared" si="42"/>
        <v>24151.068988749998</v>
      </c>
      <c r="Z306" s="7">
        <f t="shared" si="43"/>
        <v>-514.10398874999851</v>
      </c>
      <c r="AA306" s="7">
        <f t="shared" si="44"/>
        <v>-2.5011104298755527E-12</v>
      </c>
      <c r="AB306" s="15"/>
      <c r="AC306" s="7"/>
      <c r="AD306" s="7"/>
      <c r="AE306" s="7"/>
      <c r="AF306" s="15"/>
      <c r="AG306" s="7"/>
    </row>
    <row r="307" spans="1:33" ht="13.8" x14ac:dyDescent="0.3">
      <c r="A307" s="37">
        <v>52747</v>
      </c>
      <c r="B307" s="37" t="s">
        <v>24</v>
      </c>
      <c r="C307" s="37" t="s">
        <v>41</v>
      </c>
      <c r="D307" s="37" t="s">
        <v>47</v>
      </c>
      <c r="E307" s="37" t="s">
        <v>87</v>
      </c>
      <c r="F307" s="38">
        <v>33420</v>
      </c>
      <c r="G307" s="39">
        <v>33420</v>
      </c>
      <c r="H307" s="37" t="s">
        <v>20</v>
      </c>
      <c r="I307" s="37" t="s">
        <v>48</v>
      </c>
      <c r="J307" s="37" t="s">
        <v>272</v>
      </c>
      <c r="K307" s="37" t="s">
        <v>23</v>
      </c>
      <c r="L307" s="53" t="s">
        <v>638</v>
      </c>
      <c r="M307" s="37">
        <v>2</v>
      </c>
      <c r="N307" s="54">
        <v>25501.1</v>
      </c>
      <c r="O307" s="54">
        <v>25501.1</v>
      </c>
      <c r="P307" s="54">
        <v>0</v>
      </c>
      <c r="Q307" s="1">
        <v>42644</v>
      </c>
      <c r="R307" s="14">
        <f>VLOOKUP($D307,'GT NBV Sep 2015'!$G:$O,9,0)</f>
        <v>2.9000000000000001E-2</v>
      </c>
      <c r="S307" s="15">
        <f t="shared" si="36"/>
        <v>61.627658333333336</v>
      </c>
      <c r="T307" s="15">
        <f t="shared" si="37"/>
        <v>13</v>
      </c>
      <c r="U307" s="15">
        <f t="shared" si="38"/>
        <v>801.15955833333339</v>
      </c>
      <c r="V307" s="15">
        <f t="shared" si="39"/>
        <v>26302.259558333331</v>
      </c>
      <c r="W307" s="15">
        <f t="shared" si="40"/>
        <v>-801.15955833333282</v>
      </c>
      <c r="X307" s="7">
        <f t="shared" si="41"/>
        <v>23376.008333333331</v>
      </c>
      <c r="Y307" s="7">
        <f t="shared" si="42"/>
        <v>24110.404595138887</v>
      </c>
      <c r="Z307" s="7">
        <f t="shared" si="43"/>
        <v>-734.39626180555501</v>
      </c>
      <c r="AA307" s="7">
        <f t="shared" si="44"/>
        <v>0</v>
      </c>
      <c r="AB307" s="15"/>
      <c r="AC307" s="7"/>
      <c r="AD307" s="7"/>
      <c r="AE307" s="7"/>
      <c r="AF307" s="15"/>
      <c r="AG307" s="7"/>
    </row>
    <row r="308" spans="1:33" ht="13.8" x14ac:dyDescent="0.3">
      <c r="A308" s="37">
        <v>52728</v>
      </c>
      <c r="B308" s="37" t="s">
        <v>24</v>
      </c>
      <c r="C308" s="37" t="s">
        <v>41</v>
      </c>
      <c r="D308" s="37" t="s">
        <v>47</v>
      </c>
      <c r="E308" s="37" t="s">
        <v>61</v>
      </c>
      <c r="F308" s="38">
        <v>25750</v>
      </c>
      <c r="G308" s="39">
        <v>25750</v>
      </c>
      <c r="H308" s="37" t="s">
        <v>20</v>
      </c>
      <c r="I308" s="37" t="s">
        <v>48</v>
      </c>
      <c r="J308" s="37" t="s">
        <v>271</v>
      </c>
      <c r="K308" s="37" t="s">
        <v>23</v>
      </c>
      <c r="L308" s="53" t="s">
        <v>638</v>
      </c>
      <c r="M308" s="37">
        <v>12</v>
      </c>
      <c r="N308" s="54">
        <v>24946.13</v>
      </c>
      <c r="O308" s="54">
        <v>24946.13</v>
      </c>
      <c r="P308" s="54">
        <v>0</v>
      </c>
      <c r="Q308" s="1">
        <v>42522</v>
      </c>
      <c r="R308" s="14">
        <f>VLOOKUP($D308,'GT NBV Sep 2015'!$G:$O,9,0)</f>
        <v>2.9000000000000001E-2</v>
      </c>
      <c r="S308" s="15">
        <f t="shared" si="36"/>
        <v>60.286480833333336</v>
      </c>
      <c r="T308" s="15">
        <f t="shared" si="37"/>
        <v>9</v>
      </c>
      <c r="U308" s="15">
        <f t="shared" si="38"/>
        <v>542.5783275</v>
      </c>
      <c r="V308" s="15">
        <f t="shared" si="39"/>
        <v>25488.7083275</v>
      </c>
      <c r="W308" s="15">
        <f t="shared" si="40"/>
        <v>-542.57832749999943</v>
      </c>
      <c r="X308" s="7">
        <f t="shared" si="41"/>
        <v>22867.285833333332</v>
      </c>
      <c r="Y308" s="7">
        <f t="shared" si="42"/>
        <v>23364.649300208333</v>
      </c>
      <c r="Z308" s="7">
        <f t="shared" si="43"/>
        <v>-497.36346687499946</v>
      </c>
      <c r="AA308" s="7">
        <f t="shared" si="44"/>
        <v>-2.4442670110147446E-12</v>
      </c>
      <c r="AB308" s="15"/>
      <c r="AC308" s="7"/>
      <c r="AD308" s="7"/>
      <c r="AE308" s="7"/>
      <c r="AF308" s="15"/>
      <c r="AG308" s="7"/>
    </row>
    <row r="309" spans="1:33" ht="13.8" x14ac:dyDescent="0.3">
      <c r="A309" s="37">
        <v>53128</v>
      </c>
      <c r="B309" s="37" t="s">
        <v>24</v>
      </c>
      <c r="C309" s="37" t="s">
        <v>41</v>
      </c>
      <c r="D309" s="37" t="s">
        <v>47</v>
      </c>
      <c r="E309" s="37" t="s">
        <v>61</v>
      </c>
      <c r="F309" s="38">
        <v>25750</v>
      </c>
      <c r="G309" s="39">
        <v>25750</v>
      </c>
      <c r="H309" s="37" t="s">
        <v>20</v>
      </c>
      <c r="I309" s="37" t="s">
        <v>48</v>
      </c>
      <c r="J309" s="37" t="s">
        <v>292</v>
      </c>
      <c r="K309" s="37" t="s">
        <v>23</v>
      </c>
      <c r="L309" s="53" t="s">
        <v>638</v>
      </c>
      <c r="M309" s="37">
        <v>24</v>
      </c>
      <c r="N309" s="54">
        <v>23905.68</v>
      </c>
      <c r="O309" s="54">
        <v>23905.68</v>
      </c>
      <c r="P309" s="54">
        <v>0</v>
      </c>
      <c r="Q309" s="1">
        <v>42644</v>
      </c>
      <c r="R309" s="14">
        <f>VLOOKUP($D309,'GT NBV Sep 2015'!$G:$O,9,0)</f>
        <v>2.9000000000000001E-2</v>
      </c>
      <c r="S309" s="15">
        <f t="shared" si="36"/>
        <v>57.772060000000003</v>
      </c>
      <c r="T309" s="15">
        <f t="shared" si="37"/>
        <v>13</v>
      </c>
      <c r="U309" s="15">
        <f t="shared" si="38"/>
        <v>751.03678000000002</v>
      </c>
      <c r="V309" s="15">
        <f t="shared" si="39"/>
        <v>24656.716779999999</v>
      </c>
      <c r="W309" s="15">
        <f t="shared" si="40"/>
        <v>-751.03677999999854</v>
      </c>
      <c r="X309" s="7">
        <f t="shared" si="41"/>
        <v>21913.54</v>
      </c>
      <c r="Y309" s="7">
        <f t="shared" si="42"/>
        <v>22601.990381666663</v>
      </c>
      <c r="Z309" s="7">
        <f t="shared" si="43"/>
        <v>-688.45038166666529</v>
      </c>
      <c r="AA309" s="7">
        <f t="shared" si="44"/>
        <v>3.2969182939268649E-12</v>
      </c>
      <c r="AB309" s="15"/>
      <c r="AC309" s="7"/>
      <c r="AD309" s="7"/>
      <c r="AE309" s="7"/>
      <c r="AF309" s="15"/>
      <c r="AG309" s="7"/>
    </row>
    <row r="310" spans="1:33" ht="13.8" x14ac:dyDescent="0.3">
      <c r="A310" s="37">
        <v>53194</v>
      </c>
      <c r="B310" s="37" t="s">
        <v>24</v>
      </c>
      <c r="C310" s="37" t="s">
        <v>41</v>
      </c>
      <c r="D310" s="37" t="s">
        <v>47</v>
      </c>
      <c r="E310" s="37" t="s">
        <v>61</v>
      </c>
      <c r="F310" s="38">
        <v>25750</v>
      </c>
      <c r="G310" s="39">
        <v>25750</v>
      </c>
      <c r="H310" s="37" t="s">
        <v>20</v>
      </c>
      <c r="I310" s="37" t="s">
        <v>48</v>
      </c>
      <c r="J310" s="37" t="s">
        <v>299</v>
      </c>
      <c r="K310" s="37" t="s">
        <v>23</v>
      </c>
      <c r="L310" s="53" t="s">
        <v>638</v>
      </c>
      <c r="M310" s="37">
        <v>0</v>
      </c>
      <c r="N310" s="54">
        <v>23905.68</v>
      </c>
      <c r="O310" s="54">
        <v>23905.68</v>
      </c>
      <c r="P310" s="54">
        <v>0</v>
      </c>
      <c r="Q310" s="1">
        <v>42522</v>
      </c>
      <c r="R310" s="14">
        <f>VLOOKUP($D310,'GT NBV Sep 2015'!$G:$O,9,0)</f>
        <v>2.9000000000000001E-2</v>
      </c>
      <c r="S310" s="15">
        <f t="shared" si="36"/>
        <v>57.772060000000003</v>
      </c>
      <c r="T310" s="15">
        <f t="shared" si="37"/>
        <v>9</v>
      </c>
      <c r="U310" s="15">
        <f t="shared" si="38"/>
        <v>519.94853999999998</v>
      </c>
      <c r="V310" s="15">
        <f t="shared" si="39"/>
        <v>24425.628540000002</v>
      </c>
      <c r="W310" s="15">
        <f t="shared" si="40"/>
        <v>-519.94854000000123</v>
      </c>
      <c r="X310" s="7">
        <f t="shared" si="41"/>
        <v>21913.54</v>
      </c>
      <c r="Y310" s="7">
        <f t="shared" si="42"/>
        <v>22390.159495</v>
      </c>
      <c r="Z310" s="7">
        <f t="shared" si="43"/>
        <v>-476.61949500000111</v>
      </c>
      <c r="AA310" s="7">
        <f t="shared" si="44"/>
        <v>2.1032064978498966E-12</v>
      </c>
      <c r="AB310" s="15"/>
      <c r="AC310" s="7"/>
      <c r="AD310" s="7"/>
      <c r="AE310" s="7"/>
      <c r="AF310" s="15"/>
      <c r="AG310" s="7"/>
    </row>
    <row r="311" spans="1:33" ht="13.8" x14ac:dyDescent="0.3">
      <c r="A311" s="37">
        <v>53025</v>
      </c>
      <c r="B311" s="37" t="s">
        <v>24</v>
      </c>
      <c r="C311" s="37" t="s">
        <v>41</v>
      </c>
      <c r="D311" s="37" t="s">
        <v>47</v>
      </c>
      <c r="E311" s="37" t="s">
        <v>227</v>
      </c>
      <c r="F311" s="38">
        <v>34516</v>
      </c>
      <c r="G311" s="39">
        <v>34516</v>
      </c>
      <c r="H311" s="37" t="s">
        <v>20</v>
      </c>
      <c r="I311" s="37" t="s">
        <v>48</v>
      </c>
      <c r="J311" s="37" t="s">
        <v>280</v>
      </c>
      <c r="K311" s="37" t="s">
        <v>23</v>
      </c>
      <c r="L311" s="53" t="s">
        <v>638</v>
      </c>
      <c r="M311" s="37">
        <v>1</v>
      </c>
      <c r="N311" s="54">
        <v>23307.05</v>
      </c>
      <c r="O311" s="54">
        <v>23307.05</v>
      </c>
      <c r="P311" s="54">
        <v>0</v>
      </c>
      <c r="Q311" s="1">
        <v>42644</v>
      </c>
      <c r="R311" s="14">
        <f>VLOOKUP($D311,'GT NBV Sep 2015'!$G:$O,9,0)</f>
        <v>2.9000000000000001E-2</v>
      </c>
      <c r="S311" s="15">
        <f t="shared" si="36"/>
        <v>56.325370833333338</v>
      </c>
      <c r="T311" s="15">
        <f t="shared" si="37"/>
        <v>13</v>
      </c>
      <c r="U311" s="15">
        <f t="shared" si="38"/>
        <v>732.22982083333341</v>
      </c>
      <c r="V311" s="15">
        <f t="shared" si="39"/>
        <v>24039.279820833333</v>
      </c>
      <c r="W311" s="15">
        <f t="shared" si="40"/>
        <v>-732.22982083333409</v>
      </c>
      <c r="X311" s="7">
        <f t="shared" si="41"/>
        <v>21364.795833333334</v>
      </c>
      <c r="Y311" s="7">
        <f t="shared" si="42"/>
        <v>22036.006502430555</v>
      </c>
      <c r="Z311" s="7">
        <f t="shared" si="43"/>
        <v>-671.21066909722288</v>
      </c>
      <c r="AA311" s="7">
        <f t="shared" si="44"/>
        <v>1.4779288903810084E-12</v>
      </c>
      <c r="AB311" s="15"/>
      <c r="AC311" s="7"/>
      <c r="AD311" s="7"/>
      <c r="AE311" s="7"/>
      <c r="AF311" s="15"/>
      <c r="AG311" s="7"/>
    </row>
    <row r="312" spans="1:33" ht="13.8" x14ac:dyDescent="0.3">
      <c r="A312" s="37">
        <v>54263</v>
      </c>
      <c r="B312" s="37" t="s">
        <v>24</v>
      </c>
      <c r="C312" s="37" t="s">
        <v>41</v>
      </c>
      <c r="D312" s="37" t="s">
        <v>60</v>
      </c>
      <c r="E312" s="37" t="s">
        <v>61</v>
      </c>
      <c r="F312" s="38">
        <v>25750</v>
      </c>
      <c r="G312" s="39">
        <v>25750</v>
      </c>
      <c r="H312" s="37" t="s">
        <v>20</v>
      </c>
      <c r="I312" s="37" t="s">
        <v>59</v>
      </c>
      <c r="J312" s="37" t="s">
        <v>341</v>
      </c>
      <c r="K312" s="37" t="s">
        <v>23</v>
      </c>
      <c r="L312" s="53" t="s">
        <v>638</v>
      </c>
      <c r="M312" s="37">
        <v>0</v>
      </c>
      <c r="N312" s="54">
        <v>22708.33</v>
      </c>
      <c r="O312" s="54">
        <v>22708.33</v>
      </c>
      <c r="P312" s="54">
        <v>0</v>
      </c>
      <c r="Q312" s="1">
        <v>42522</v>
      </c>
      <c r="R312" s="14">
        <f>VLOOKUP($D312,'GT NBV Sep 2015'!$G:$O,9,0)</f>
        <v>2.1000000000000001E-2</v>
      </c>
      <c r="S312" s="15">
        <f t="shared" si="36"/>
        <v>39.739577500000003</v>
      </c>
      <c r="T312" s="15">
        <f t="shared" si="37"/>
        <v>9</v>
      </c>
      <c r="U312" s="15">
        <f t="shared" si="38"/>
        <v>357.65619750000002</v>
      </c>
      <c r="V312" s="15">
        <f t="shared" si="39"/>
        <v>23065.986197500002</v>
      </c>
      <c r="W312" s="15">
        <f t="shared" si="40"/>
        <v>-357.65619750000042</v>
      </c>
      <c r="X312" s="7">
        <f t="shared" si="41"/>
        <v>20815.969166666666</v>
      </c>
      <c r="Y312" s="7">
        <f t="shared" si="42"/>
        <v>21143.820681041667</v>
      </c>
      <c r="Z312" s="7">
        <f t="shared" si="43"/>
        <v>-327.85151437500036</v>
      </c>
      <c r="AA312" s="7">
        <f t="shared" si="44"/>
        <v>-6.2527760746888816E-13</v>
      </c>
      <c r="AB312" s="15"/>
      <c r="AC312" s="7"/>
      <c r="AD312" s="7"/>
      <c r="AE312" s="7"/>
      <c r="AF312" s="15"/>
      <c r="AG312" s="7"/>
    </row>
    <row r="313" spans="1:33" ht="13.8" x14ac:dyDescent="0.3">
      <c r="A313" s="37">
        <v>51890</v>
      </c>
      <c r="B313" s="37" t="s">
        <v>24</v>
      </c>
      <c r="C313" s="37" t="s">
        <v>41</v>
      </c>
      <c r="D313" s="37" t="s">
        <v>47</v>
      </c>
      <c r="E313" s="37" t="s">
        <v>54</v>
      </c>
      <c r="F313" s="38">
        <v>26481</v>
      </c>
      <c r="G313" s="39">
        <v>26481</v>
      </c>
      <c r="H313" s="37" t="s">
        <v>20</v>
      </c>
      <c r="I313" s="37" t="s">
        <v>48</v>
      </c>
      <c r="J313" s="37" t="s">
        <v>248</v>
      </c>
      <c r="K313" s="37" t="s">
        <v>23</v>
      </c>
      <c r="L313" s="53" t="s">
        <v>638</v>
      </c>
      <c r="M313" s="37">
        <v>23</v>
      </c>
      <c r="N313" s="54">
        <v>22673.18</v>
      </c>
      <c r="O313" s="54">
        <v>22673.18</v>
      </c>
      <c r="P313" s="54">
        <v>0</v>
      </c>
      <c r="Q313" s="1">
        <v>42644</v>
      </c>
      <c r="R313" s="14">
        <f>VLOOKUP($D313,'GT NBV Sep 2015'!$G:$O,9,0)</f>
        <v>2.9000000000000001E-2</v>
      </c>
      <c r="S313" s="15">
        <f t="shared" si="36"/>
        <v>54.793518333333338</v>
      </c>
      <c r="T313" s="15">
        <f t="shared" si="37"/>
        <v>13</v>
      </c>
      <c r="U313" s="15">
        <f t="shared" si="38"/>
        <v>712.31573833333346</v>
      </c>
      <c r="V313" s="15">
        <f t="shared" si="39"/>
        <v>23385.495738333335</v>
      </c>
      <c r="W313" s="15">
        <f t="shared" si="40"/>
        <v>-712.31573833333459</v>
      </c>
      <c r="X313" s="7">
        <f t="shared" si="41"/>
        <v>20783.748333333333</v>
      </c>
      <c r="Y313" s="7">
        <f t="shared" si="42"/>
        <v>21436.704426805558</v>
      </c>
      <c r="Z313" s="7">
        <f t="shared" si="43"/>
        <v>-652.9560934722233</v>
      </c>
      <c r="AA313" s="7">
        <f t="shared" si="44"/>
        <v>-1.5916157281026244E-12</v>
      </c>
      <c r="AB313" s="15"/>
      <c r="AC313" s="7"/>
      <c r="AD313" s="7"/>
      <c r="AE313" s="7"/>
      <c r="AF313" s="15"/>
      <c r="AG313" s="7"/>
    </row>
    <row r="314" spans="1:33" ht="13.8" x14ac:dyDescent="0.3">
      <c r="A314" s="37">
        <v>51934</v>
      </c>
      <c r="B314" s="37" t="s">
        <v>24</v>
      </c>
      <c r="C314" s="37" t="s">
        <v>41</v>
      </c>
      <c r="D314" s="37" t="s">
        <v>47</v>
      </c>
      <c r="E314" s="37" t="s">
        <v>138</v>
      </c>
      <c r="F314" s="38">
        <v>34151</v>
      </c>
      <c r="G314" s="39">
        <v>34151</v>
      </c>
      <c r="H314" s="37" t="s">
        <v>20</v>
      </c>
      <c r="I314" s="37" t="s">
        <v>48</v>
      </c>
      <c r="J314" s="37" t="s">
        <v>255</v>
      </c>
      <c r="K314" s="37" t="s">
        <v>23</v>
      </c>
      <c r="L314" s="53" t="s">
        <v>638</v>
      </c>
      <c r="M314" s="37">
        <v>4</v>
      </c>
      <c r="N314" s="54">
        <v>20628.52</v>
      </c>
      <c r="O314" s="54">
        <v>20628.52</v>
      </c>
      <c r="P314" s="54">
        <v>0</v>
      </c>
      <c r="Q314" s="1">
        <v>42522</v>
      </c>
      <c r="R314" s="14">
        <f>VLOOKUP($D314,'GT NBV Sep 2015'!$G:$O,9,0)</f>
        <v>2.9000000000000001E-2</v>
      </c>
      <c r="S314" s="15">
        <f t="shared" si="36"/>
        <v>49.852256666666669</v>
      </c>
      <c r="T314" s="15">
        <f t="shared" si="37"/>
        <v>9</v>
      </c>
      <c r="U314" s="15">
        <f t="shared" si="38"/>
        <v>448.67031000000003</v>
      </c>
      <c r="V314" s="15">
        <f t="shared" si="39"/>
        <v>21077.190310000002</v>
      </c>
      <c r="W314" s="15">
        <f t="shared" si="40"/>
        <v>-448.67031000000134</v>
      </c>
      <c r="X314" s="7">
        <f t="shared" si="41"/>
        <v>18909.476666666666</v>
      </c>
      <c r="Y314" s="7">
        <f t="shared" si="42"/>
        <v>19320.757784166668</v>
      </c>
      <c r="Z314" s="7">
        <f t="shared" si="43"/>
        <v>-411.28111750000119</v>
      </c>
      <c r="AA314" s="7">
        <f t="shared" si="44"/>
        <v>-1.2505552149377763E-12</v>
      </c>
      <c r="AB314" s="15"/>
      <c r="AC314" s="7"/>
      <c r="AD314" s="7"/>
      <c r="AE314" s="7"/>
      <c r="AF314" s="15"/>
      <c r="AG314" s="7"/>
    </row>
    <row r="315" spans="1:33" ht="13.8" x14ac:dyDescent="0.3">
      <c r="A315" s="37">
        <v>49382</v>
      </c>
      <c r="B315" s="37" t="s">
        <v>24</v>
      </c>
      <c r="C315" s="37" t="s">
        <v>41</v>
      </c>
      <c r="D315" s="37" t="s">
        <v>42</v>
      </c>
      <c r="E315" s="37" t="s">
        <v>80</v>
      </c>
      <c r="F315" s="38">
        <v>29037</v>
      </c>
      <c r="G315" s="39">
        <v>29037</v>
      </c>
      <c r="H315" s="37" t="s">
        <v>20</v>
      </c>
      <c r="I315" s="37" t="s">
        <v>39</v>
      </c>
      <c r="J315" s="37" t="s">
        <v>143</v>
      </c>
      <c r="K315" s="37" t="s">
        <v>23</v>
      </c>
      <c r="L315" s="53" t="s">
        <v>638</v>
      </c>
      <c r="M315" s="37">
        <v>0</v>
      </c>
      <c r="N315" s="54">
        <v>20408.96</v>
      </c>
      <c r="O315" s="54">
        <v>20408.96</v>
      </c>
      <c r="P315" s="54">
        <v>0</v>
      </c>
      <c r="Q315" s="1">
        <v>42644</v>
      </c>
      <c r="R315" s="14">
        <f>VLOOKUP($D315,'GT NBV Sep 2015'!$G:$O,9,0)</f>
        <v>2.1999999999999999E-2</v>
      </c>
      <c r="S315" s="15">
        <f t="shared" si="36"/>
        <v>37.416426666666666</v>
      </c>
      <c r="T315" s="15">
        <f t="shared" si="37"/>
        <v>13</v>
      </c>
      <c r="U315" s="15">
        <f t="shared" si="38"/>
        <v>486.41354666666666</v>
      </c>
      <c r="V315" s="15">
        <f t="shared" si="39"/>
        <v>20895.373546666666</v>
      </c>
      <c r="W315" s="15">
        <f t="shared" si="40"/>
        <v>-486.41354666666666</v>
      </c>
      <c r="X315" s="7">
        <f t="shared" si="41"/>
        <v>18708.213333333333</v>
      </c>
      <c r="Y315" s="7">
        <f t="shared" si="42"/>
        <v>19154.092417777778</v>
      </c>
      <c r="Z315" s="7">
        <f t="shared" si="43"/>
        <v>-445.8790844444444</v>
      </c>
      <c r="AA315" s="7">
        <f t="shared" si="44"/>
        <v>0</v>
      </c>
      <c r="AB315" s="15"/>
      <c r="AC315" s="7"/>
      <c r="AD315" s="7"/>
      <c r="AE315" s="7"/>
      <c r="AF315" s="15"/>
      <c r="AG315" s="7"/>
    </row>
    <row r="316" spans="1:33" ht="13.8" x14ac:dyDescent="0.3">
      <c r="A316" s="37">
        <v>84666185</v>
      </c>
      <c r="B316" s="37" t="s">
        <v>24</v>
      </c>
      <c r="C316" s="37" t="s">
        <v>41</v>
      </c>
      <c r="D316" s="37" t="s">
        <v>60</v>
      </c>
      <c r="E316" s="37" t="s">
        <v>61</v>
      </c>
      <c r="F316" s="38">
        <v>25750</v>
      </c>
      <c r="G316" s="39">
        <v>25750</v>
      </c>
      <c r="H316" s="37" t="s">
        <v>20</v>
      </c>
      <c r="I316" s="37" t="s">
        <v>59</v>
      </c>
      <c r="J316" s="37" t="s">
        <v>405</v>
      </c>
      <c r="K316" s="37" t="s">
        <v>23</v>
      </c>
      <c r="L316" s="53" t="s">
        <v>638</v>
      </c>
      <c r="M316" s="37">
        <v>10</v>
      </c>
      <c r="N316" s="54">
        <v>20299.87</v>
      </c>
      <c r="O316" s="54">
        <v>20299.87</v>
      </c>
      <c r="P316" s="54">
        <v>0</v>
      </c>
      <c r="Q316" s="1">
        <v>42522</v>
      </c>
      <c r="R316" s="14">
        <f>VLOOKUP($D316,'GT NBV Sep 2015'!$G:$O,9,0)</f>
        <v>2.1000000000000001E-2</v>
      </c>
      <c r="S316" s="15">
        <f t="shared" si="36"/>
        <v>35.524772499999997</v>
      </c>
      <c r="T316" s="15">
        <f t="shared" si="37"/>
        <v>9</v>
      </c>
      <c r="U316" s="15">
        <f t="shared" si="38"/>
        <v>319.72295249999996</v>
      </c>
      <c r="V316" s="15">
        <f t="shared" si="39"/>
        <v>20619.592952499999</v>
      </c>
      <c r="W316" s="15">
        <f t="shared" si="40"/>
        <v>-319.72295250000025</v>
      </c>
      <c r="X316" s="7">
        <f t="shared" si="41"/>
        <v>18608.214166666665</v>
      </c>
      <c r="Y316" s="7">
        <f t="shared" si="42"/>
        <v>18901.293539791666</v>
      </c>
      <c r="Z316" s="7">
        <f t="shared" si="43"/>
        <v>-293.07937312500019</v>
      </c>
      <c r="AA316" s="7">
        <f t="shared" si="44"/>
        <v>-1.2505552149377763E-12</v>
      </c>
      <c r="AB316" s="15"/>
      <c r="AC316" s="7"/>
      <c r="AD316" s="7"/>
      <c r="AE316" s="7"/>
      <c r="AF316" s="15"/>
      <c r="AG316" s="7"/>
    </row>
    <row r="317" spans="1:33" ht="13.8" x14ac:dyDescent="0.3">
      <c r="A317" s="37">
        <v>52696</v>
      </c>
      <c r="B317" s="37" t="s">
        <v>24</v>
      </c>
      <c r="C317" s="37" t="s">
        <v>41</v>
      </c>
      <c r="D317" s="37" t="s">
        <v>47</v>
      </c>
      <c r="E317" s="37" t="s">
        <v>54</v>
      </c>
      <c r="F317" s="38">
        <v>26481</v>
      </c>
      <c r="G317" s="39">
        <v>26481</v>
      </c>
      <c r="H317" s="37" t="s">
        <v>20</v>
      </c>
      <c r="I317" s="37" t="s">
        <v>48</v>
      </c>
      <c r="J317" s="37" t="s">
        <v>268</v>
      </c>
      <c r="K317" s="37" t="s">
        <v>23</v>
      </c>
      <c r="L317" s="53" t="s">
        <v>638</v>
      </c>
      <c r="M317" s="37">
        <v>0</v>
      </c>
      <c r="N317" s="54">
        <v>18972.669999999998</v>
      </c>
      <c r="O317" s="54">
        <v>18972.669999999998</v>
      </c>
      <c r="P317" s="54">
        <v>0</v>
      </c>
      <c r="Q317" s="1">
        <v>42644</v>
      </c>
      <c r="R317" s="14">
        <f>VLOOKUP($D317,'GT NBV Sep 2015'!$G:$O,9,0)</f>
        <v>2.9000000000000001E-2</v>
      </c>
      <c r="S317" s="15">
        <f t="shared" si="36"/>
        <v>45.850619166666668</v>
      </c>
      <c r="T317" s="15">
        <f t="shared" si="37"/>
        <v>13</v>
      </c>
      <c r="U317" s="15">
        <f t="shared" si="38"/>
        <v>596.05804916666671</v>
      </c>
      <c r="V317" s="15">
        <f t="shared" si="39"/>
        <v>19568.728049166664</v>
      </c>
      <c r="W317" s="15">
        <f t="shared" si="40"/>
        <v>-596.05804916666602</v>
      </c>
      <c r="X317" s="7">
        <f t="shared" si="41"/>
        <v>17391.614166666663</v>
      </c>
      <c r="Y317" s="7">
        <f t="shared" si="42"/>
        <v>17938.000711736109</v>
      </c>
      <c r="Z317" s="7">
        <f t="shared" si="43"/>
        <v>-546.38654506944386</v>
      </c>
      <c r="AA317" s="7">
        <f t="shared" si="44"/>
        <v>-2.7284841053187847E-12</v>
      </c>
      <c r="AB317" s="15"/>
      <c r="AC317" s="7"/>
      <c r="AD317" s="7"/>
      <c r="AE317" s="7"/>
      <c r="AF317" s="15"/>
      <c r="AG317" s="7"/>
    </row>
    <row r="318" spans="1:33" ht="13.8" x14ac:dyDescent="0.3">
      <c r="A318" s="37">
        <v>49302</v>
      </c>
      <c r="B318" s="37" t="s">
        <v>24</v>
      </c>
      <c r="C318" s="37" t="s">
        <v>41</v>
      </c>
      <c r="D318" s="37" t="s">
        <v>42</v>
      </c>
      <c r="E318" s="37" t="s">
        <v>54</v>
      </c>
      <c r="F318" s="38">
        <v>26481</v>
      </c>
      <c r="G318" s="39">
        <v>26481</v>
      </c>
      <c r="H318" s="37" t="s">
        <v>20</v>
      </c>
      <c r="I318" s="37" t="s">
        <v>39</v>
      </c>
      <c r="J318" s="37" t="s">
        <v>140</v>
      </c>
      <c r="K318" s="37" t="s">
        <v>23</v>
      </c>
      <c r="L318" s="53" t="s">
        <v>638</v>
      </c>
      <c r="M318" s="37">
        <v>0</v>
      </c>
      <c r="N318" s="54">
        <v>18850.14</v>
      </c>
      <c r="O318" s="54">
        <v>18850.14</v>
      </c>
      <c r="P318" s="54">
        <v>0</v>
      </c>
      <c r="Q318" s="1">
        <v>42522</v>
      </c>
      <c r="R318" s="14">
        <f>VLOOKUP($D318,'GT NBV Sep 2015'!$G:$O,9,0)</f>
        <v>2.1999999999999999E-2</v>
      </c>
      <c r="S318" s="15">
        <f t="shared" si="36"/>
        <v>34.558589999999995</v>
      </c>
      <c r="T318" s="15">
        <f t="shared" si="37"/>
        <v>9</v>
      </c>
      <c r="U318" s="15">
        <f t="shared" si="38"/>
        <v>311.02730999999994</v>
      </c>
      <c r="V318" s="15">
        <f t="shared" si="39"/>
        <v>19161.167310000001</v>
      </c>
      <c r="W318" s="15">
        <f t="shared" si="40"/>
        <v>-311.02731000000131</v>
      </c>
      <c r="X318" s="7">
        <f t="shared" si="41"/>
        <v>17279.294999999998</v>
      </c>
      <c r="Y318" s="7">
        <f t="shared" si="42"/>
        <v>17564.403367499999</v>
      </c>
      <c r="Z318" s="7">
        <f t="shared" si="43"/>
        <v>-285.10836750000118</v>
      </c>
      <c r="AA318" s="7">
        <f t="shared" si="44"/>
        <v>0</v>
      </c>
      <c r="AB318" s="15"/>
      <c r="AC318" s="7"/>
      <c r="AD318" s="7"/>
      <c r="AE318" s="7"/>
      <c r="AF318" s="15"/>
      <c r="AG318" s="7"/>
    </row>
    <row r="319" spans="1:33" ht="13.8" x14ac:dyDescent="0.3">
      <c r="A319" s="37">
        <v>49214</v>
      </c>
      <c r="B319" s="37" t="s">
        <v>24</v>
      </c>
      <c r="C319" s="37" t="s">
        <v>41</v>
      </c>
      <c r="D319" s="37" t="s">
        <v>42</v>
      </c>
      <c r="E319" s="37" t="s">
        <v>51</v>
      </c>
      <c r="F319" s="38">
        <v>28672</v>
      </c>
      <c r="G319" s="39">
        <v>28672</v>
      </c>
      <c r="H319" s="37" t="s">
        <v>20</v>
      </c>
      <c r="I319" s="37" t="s">
        <v>39</v>
      </c>
      <c r="J319" s="37" t="s">
        <v>134</v>
      </c>
      <c r="K319" s="37" t="s">
        <v>23</v>
      </c>
      <c r="L319" s="53" t="s">
        <v>638</v>
      </c>
      <c r="M319" s="37">
        <v>1</v>
      </c>
      <c r="N319" s="54">
        <v>18622</v>
      </c>
      <c r="O319" s="54">
        <v>18622</v>
      </c>
      <c r="P319" s="54">
        <v>0</v>
      </c>
      <c r="Q319" s="1">
        <v>42644</v>
      </c>
      <c r="R319" s="14">
        <f>VLOOKUP($D319,'GT NBV Sep 2015'!$G:$O,9,0)</f>
        <v>2.1999999999999999E-2</v>
      </c>
      <c r="S319" s="15">
        <f t="shared" si="36"/>
        <v>34.140333333333331</v>
      </c>
      <c r="T319" s="15">
        <f t="shared" si="37"/>
        <v>13</v>
      </c>
      <c r="U319" s="15">
        <f t="shared" si="38"/>
        <v>443.8243333333333</v>
      </c>
      <c r="V319" s="15">
        <f t="shared" si="39"/>
        <v>19065.824333333334</v>
      </c>
      <c r="W319" s="15">
        <f t="shared" si="40"/>
        <v>-443.82433333333393</v>
      </c>
      <c r="X319" s="7">
        <f t="shared" si="41"/>
        <v>17070.166666666664</v>
      </c>
      <c r="Y319" s="7">
        <f t="shared" si="42"/>
        <v>17477.005638888888</v>
      </c>
      <c r="Z319" s="7">
        <f t="shared" si="43"/>
        <v>-406.83897222222276</v>
      </c>
      <c r="AA319" s="7">
        <f t="shared" si="44"/>
        <v>-9.0949470177292824E-13</v>
      </c>
      <c r="AB319" s="15"/>
      <c r="AC319" s="7"/>
      <c r="AD319" s="7"/>
      <c r="AE319" s="7"/>
      <c r="AF319" s="15"/>
      <c r="AG319" s="7"/>
    </row>
    <row r="320" spans="1:33" ht="13.8" x14ac:dyDescent="0.3">
      <c r="A320" s="37">
        <v>49409</v>
      </c>
      <c r="B320" s="37" t="s">
        <v>24</v>
      </c>
      <c r="C320" s="37" t="s">
        <v>41</v>
      </c>
      <c r="D320" s="37" t="s">
        <v>42</v>
      </c>
      <c r="E320" s="37" t="s">
        <v>67</v>
      </c>
      <c r="F320" s="38">
        <v>31959</v>
      </c>
      <c r="G320" s="39">
        <v>31959</v>
      </c>
      <c r="H320" s="37" t="s">
        <v>20</v>
      </c>
      <c r="I320" s="37" t="s">
        <v>39</v>
      </c>
      <c r="J320" s="37" t="s">
        <v>147</v>
      </c>
      <c r="K320" s="37" t="s">
        <v>23</v>
      </c>
      <c r="L320" s="53" t="s">
        <v>638</v>
      </c>
      <c r="M320" s="37">
        <v>0</v>
      </c>
      <c r="N320" s="54">
        <v>18101.13</v>
      </c>
      <c r="O320" s="54">
        <v>18101.13</v>
      </c>
      <c r="P320" s="54">
        <v>0</v>
      </c>
      <c r="Q320" s="1">
        <v>42522</v>
      </c>
      <c r="R320" s="14">
        <f>VLOOKUP($D320,'GT NBV Sep 2015'!$G:$O,9,0)</f>
        <v>2.1999999999999999E-2</v>
      </c>
      <c r="S320" s="15">
        <f t="shared" si="36"/>
        <v>33.185405000000003</v>
      </c>
      <c r="T320" s="15">
        <f t="shared" si="37"/>
        <v>9</v>
      </c>
      <c r="U320" s="15">
        <f t="shared" si="38"/>
        <v>298.66864500000003</v>
      </c>
      <c r="V320" s="15">
        <f t="shared" si="39"/>
        <v>18399.798645000003</v>
      </c>
      <c r="W320" s="15">
        <f t="shared" si="40"/>
        <v>-298.66864500000156</v>
      </c>
      <c r="X320" s="7">
        <f t="shared" si="41"/>
        <v>16592.702499999999</v>
      </c>
      <c r="Y320" s="7">
        <f t="shared" si="42"/>
        <v>16866.48209125</v>
      </c>
      <c r="Z320" s="7">
        <f t="shared" si="43"/>
        <v>-273.77959125000143</v>
      </c>
      <c r="AA320" s="7">
        <f t="shared" si="44"/>
        <v>9.0949470177292824E-13</v>
      </c>
      <c r="AB320" s="15"/>
      <c r="AC320" s="7"/>
      <c r="AD320" s="7"/>
      <c r="AE320" s="7"/>
      <c r="AF320" s="15"/>
      <c r="AG320" s="7"/>
    </row>
    <row r="321" spans="1:33" ht="13.8" x14ac:dyDescent="0.3">
      <c r="A321" s="37">
        <v>52695</v>
      </c>
      <c r="B321" s="37" t="s">
        <v>24</v>
      </c>
      <c r="C321" s="37" t="s">
        <v>41</v>
      </c>
      <c r="D321" s="37" t="s">
        <v>47</v>
      </c>
      <c r="E321" s="37" t="s">
        <v>61</v>
      </c>
      <c r="F321" s="38">
        <v>25750</v>
      </c>
      <c r="G321" s="39">
        <v>25750</v>
      </c>
      <c r="H321" s="37" t="s">
        <v>20</v>
      </c>
      <c r="I321" s="37" t="s">
        <v>48</v>
      </c>
      <c r="J321" s="37" t="s">
        <v>268</v>
      </c>
      <c r="K321" s="37" t="s">
        <v>23</v>
      </c>
      <c r="L321" s="53" t="s">
        <v>638</v>
      </c>
      <c r="M321" s="37">
        <v>0</v>
      </c>
      <c r="N321" s="54">
        <v>16622.5</v>
      </c>
      <c r="O321" s="54">
        <v>16622.5</v>
      </c>
      <c r="P321" s="54">
        <v>0</v>
      </c>
      <c r="Q321" s="1">
        <v>42644</v>
      </c>
      <c r="R321" s="14">
        <f>VLOOKUP($D321,'GT NBV Sep 2015'!$G:$O,9,0)</f>
        <v>2.9000000000000001E-2</v>
      </c>
      <c r="S321" s="15">
        <f t="shared" si="36"/>
        <v>40.171041666666667</v>
      </c>
      <c r="T321" s="15">
        <f t="shared" si="37"/>
        <v>13</v>
      </c>
      <c r="U321" s="15">
        <f t="shared" si="38"/>
        <v>522.22354166666673</v>
      </c>
      <c r="V321" s="15">
        <f t="shared" si="39"/>
        <v>17144.723541666666</v>
      </c>
      <c r="W321" s="15">
        <f t="shared" si="40"/>
        <v>-522.22354166666628</v>
      </c>
      <c r="X321" s="7">
        <f t="shared" si="41"/>
        <v>15237.291666666666</v>
      </c>
      <c r="Y321" s="7">
        <f t="shared" si="42"/>
        <v>15715.99657986111</v>
      </c>
      <c r="Z321" s="7">
        <f t="shared" si="43"/>
        <v>-478.70491319444409</v>
      </c>
      <c r="AA321" s="7">
        <f t="shared" si="44"/>
        <v>0</v>
      </c>
      <c r="AB321" s="15"/>
      <c r="AC321" s="7"/>
      <c r="AD321" s="7"/>
      <c r="AE321" s="7"/>
      <c r="AF321" s="15"/>
      <c r="AG321" s="7"/>
    </row>
    <row r="322" spans="1:33" ht="13.8" x14ac:dyDescent="0.3">
      <c r="A322" s="37">
        <v>54452</v>
      </c>
      <c r="B322" s="37" t="s">
        <v>24</v>
      </c>
      <c r="C322" s="37" t="s">
        <v>41</v>
      </c>
      <c r="D322" s="37" t="s">
        <v>60</v>
      </c>
      <c r="E322" s="37" t="s">
        <v>61</v>
      </c>
      <c r="F322" s="38">
        <v>25750</v>
      </c>
      <c r="G322" s="39">
        <v>25750</v>
      </c>
      <c r="H322" s="37" t="s">
        <v>20</v>
      </c>
      <c r="I322" s="37" t="s">
        <v>59</v>
      </c>
      <c r="J322" s="37" t="s">
        <v>354</v>
      </c>
      <c r="K322" s="37" t="s">
        <v>23</v>
      </c>
      <c r="L322" s="53" t="s">
        <v>638</v>
      </c>
      <c r="M322" s="37">
        <v>0</v>
      </c>
      <c r="N322" s="54">
        <v>16515.150000000001</v>
      </c>
      <c r="O322" s="54">
        <v>16515.150000000001</v>
      </c>
      <c r="P322" s="54">
        <v>0</v>
      </c>
      <c r="Q322" s="1">
        <v>42522</v>
      </c>
      <c r="R322" s="14">
        <f>VLOOKUP($D322,'GT NBV Sep 2015'!$G:$O,9,0)</f>
        <v>2.1000000000000001E-2</v>
      </c>
      <c r="S322" s="15">
        <f t="shared" si="36"/>
        <v>28.901512500000003</v>
      </c>
      <c r="T322" s="15">
        <f t="shared" si="37"/>
        <v>9</v>
      </c>
      <c r="U322" s="15">
        <f t="shared" si="38"/>
        <v>260.11361250000004</v>
      </c>
      <c r="V322" s="15">
        <f t="shared" si="39"/>
        <v>16775.263612500003</v>
      </c>
      <c r="W322" s="15">
        <f t="shared" si="40"/>
        <v>-260.11361250000118</v>
      </c>
      <c r="X322" s="7">
        <f t="shared" si="41"/>
        <v>15138.887500000001</v>
      </c>
      <c r="Y322" s="7">
        <f t="shared" si="42"/>
        <v>15377.324978125002</v>
      </c>
      <c r="Z322" s="7">
        <f t="shared" si="43"/>
        <v>-238.43747812500106</v>
      </c>
      <c r="AA322" s="7">
        <f t="shared" si="44"/>
        <v>2.8421709430404007E-13</v>
      </c>
      <c r="AB322" s="15"/>
      <c r="AC322" s="7"/>
      <c r="AD322" s="7"/>
      <c r="AE322" s="7"/>
      <c r="AF322" s="15"/>
      <c r="AG322" s="7"/>
    </row>
    <row r="323" spans="1:33" ht="13.8" x14ac:dyDescent="0.3">
      <c r="A323" s="37">
        <v>51893</v>
      </c>
      <c r="B323" s="37" t="s">
        <v>24</v>
      </c>
      <c r="C323" s="37" t="s">
        <v>41</v>
      </c>
      <c r="D323" s="37" t="s">
        <v>47</v>
      </c>
      <c r="E323" s="37" t="s">
        <v>138</v>
      </c>
      <c r="F323" s="38">
        <v>34151</v>
      </c>
      <c r="G323" s="39">
        <v>34151</v>
      </c>
      <c r="H323" s="37" t="s">
        <v>20</v>
      </c>
      <c r="I323" s="37" t="s">
        <v>48</v>
      </c>
      <c r="J323" s="37" t="s">
        <v>248</v>
      </c>
      <c r="K323" s="37" t="s">
        <v>23</v>
      </c>
      <c r="L323" s="53" t="s">
        <v>638</v>
      </c>
      <c r="M323" s="37">
        <v>1</v>
      </c>
      <c r="N323" s="54">
        <v>16502.810000000001</v>
      </c>
      <c r="O323" s="54">
        <v>16502.810000000001</v>
      </c>
      <c r="P323" s="54">
        <v>0</v>
      </c>
      <c r="Q323" s="1">
        <v>42644</v>
      </c>
      <c r="R323" s="14">
        <f>VLOOKUP($D323,'GT NBV Sep 2015'!$G:$O,9,0)</f>
        <v>2.9000000000000001E-2</v>
      </c>
      <c r="S323" s="15">
        <f t="shared" si="36"/>
        <v>39.881790833333341</v>
      </c>
      <c r="T323" s="15">
        <f t="shared" si="37"/>
        <v>13</v>
      </c>
      <c r="U323" s="15">
        <f t="shared" si="38"/>
        <v>518.46328083333344</v>
      </c>
      <c r="V323" s="15">
        <f t="shared" si="39"/>
        <v>17021.273280833335</v>
      </c>
      <c r="W323" s="15">
        <f t="shared" si="40"/>
        <v>-518.46328083333356</v>
      </c>
      <c r="X323" s="7">
        <f t="shared" si="41"/>
        <v>15127.575833333334</v>
      </c>
      <c r="Y323" s="7">
        <f t="shared" si="42"/>
        <v>15602.833840763889</v>
      </c>
      <c r="Z323" s="7">
        <f t="shared" si="43"/>
        <v>-475.25800743055572</v>
      </c>
      <c r="AA323" s="7">
        <f t="shared" si="44"/>
        <v>5.6843418860808015E-13</v>
      </c>
      <c r="AB323" s="15"/>
      <c r="AC323" s="7"/>
      <c r="AD323" s="7"/>
      <c r="AE323" s="7"/>
      <c r="AF323" s="15"/>
      <c r="AG323" s="7"/>
    </row>
    <row r="324" spans="1:33" ht="13.8" x14ac:dyDescent="0.3">
      <c r="A324" s="37">
        <v>54164</v>
      </c>
      <c r="B324" s="37" t="s">
        <v>24</v>
      </c>
      <c r="C324" s="37" t="s">
        <v>41</v>
      </c>
      <c r="D324" s="37" t="s">
        <v>60</v>
      </c>
      <c r="E324" s="37" t="s">
        <v>54</v>
      </c>
      <c r="F324" s="38">
        <v>26481</v>
      </c>
      <c r="G324" s="39">
        <v>26481</v>
      </c>
      <c r="H324" s="37" t="s">
        <v>20</v>
      </c>
      <c r="I324" s="37" t="s">
        <v>59</v>
      </c>
      <c r="J324" s="37" t="s">
        <v>335</v>
      </c>
      <c r="K324" s="37" t="s">
        <v>23</v>
      </c>
      <c r="L324" s="53" t="s">
        <v>638</v>
      </c>
      <c r="M324" s="37">
        <v>0</v>
      </c>
      <c r="N324" s="54">
        <v>16493.88</v>
      </c>
      <c r="O324" s="54">
        <v>16493.88</v>
      </c>
      <c r="P324" s="54">
        <v>0</v>
      </c>
      <c r="Q324" s="1">
        <v>42522</v>
      </c>
      <c r="R324" s="14">
        <f>VLOOKUP($D324,'GT NBV Sep 2015'!$G:$O,9,0)</f>
        <v>2.1000000000000001E-2</v>
      </c>
      <c r="S324" s="15">
        <f t="shared" ref="S324:S387" si="45">N324*(R324/12)</f>
        <v>28.864290000000004</v>
      </c>
      <c r="T324" s="15">
        <f t="shared" ref="T324:T387" si="46">ROUND((+Q324-$L$2)/30,0)</f>
        <v>9</v>
      </c>
      <c r="U324" s="15">
        <f t="shared" ref="U324:U387" si="47">+S324*T324</f>
        <v>259.77861000000001</v>
      </c>
      <c r="V324" s="15">
        <f t="shared" ref="V324:V387" si="48">+O324+U324</f>
        <v>16753.658610000002</v>
      </c>
      <c r="W324" s="15">
        <f t="shared" ref="W324:W387" si="49">+N324-V324</f>
        <v>-259.77861000000121</v>
      </c>
      <c r="X324" s="7">
        <f t="shared" si="41"/>
        <v>15119.39</v>
      </c>
      <c r="Y324" s="7">
        <f t="shared" si="42"/>
        <v>15357.520392500001</v>
      </c>
      <c r="Z324" s="7">
        <f t="shared" si="43"/>
        <v>-238.13039250000111</v>
      </c>
      <c r="AA324" s="7">
        <f t="shared" si="44"/>
        <v>0</v>
      </c>
      <c r="AB324" s="15"/>
      <c r="AC324" s="7"/>
      <c r="AD324" s="7"/>
      <c r="AE324" s="7"/>
      <c r="AF324" s="15"/>
      <c r="AG324" s="7"/>
    </row>
    <row r="325" spans="1:33" ht="13.8" x14ac:dyDescent="0.3">
      <c r="A325" s="37">
        <v>54163</v>
      </c>
      <c r="B325" s="37" t="s">
        <v>24</v>
      </c>
      <c r="C325" s="37" t="s">
        <v>41</v>
      </c>
      <c r="D325" s="37" t="s">
        <v>60</v>
      </c>
      <c r="E325" s="37" t="s">
        <v>61</v>
      </c>
      <c r="F325" s="38">
        <v>25750</v>
      </c>
      <c r="G325" s="39">
        <v>25750</v>
      </c>
      <c r="H325" s="37" t="s">
        <v>20</v>
      </c>
      <c r="I325" s="37" t="s">
        <v>59</v>
      </c>
      <c r="J325" s="37" t="s">
        <v>335</v>
      </c>
      <c r="K325" s="37" t="s">
        <v>23</v>
      </c>
      <c r="L325" s="53" t="s">
        <v>638</v>
      </c>
      <c r="M325" s="37">
        <v>0</v>
      </c>
      <c r="N325" s="54">
        <v>14450.76</v>
      </c>
      <c r="O325" s="54">
        <v>14450.76</v>
      </c>
      <c r="P325" s="54">
        <v>0</v>
      </c>
      <c r="Q325" s="1">
        <v>42644</v>
      </c>
      <c r="R325" s="14">
        <f>VLOOKUP($D325,'GT NBV Sep 2015'!$G:$O,9,0)</f>
        <v>2.1000000000000001E-2</v>
      </c>
      <c r="S325" s="15">
        <f t="shared" si="45"/>
        <v>25.288830000000001</v>
      </c>
      <c r="T325" s="15">
        <f t="shared" si="46"/>
        <v>13</v>
      </c>
      <c r="U325" s="15">
        <f t="shared" si="47"/>
        <v>328.75479000000001</v>
      </c>
      <c r="V325" s="15">
        <f t="shared" si="48"/>
        <v>14779.514790000001</v>
      </c>
      <c r="W325" s="15">
        <f t="shared" si="49"/>
        <v>-328.75479000000087</v>
      </c>
      <c r="X325" s="7">
        <f t="shared" ref="X325:X388" si="50">+N325*(11/12)</f>
        <v>13246.529999999999</v>
      </c>
      <c r="Y325" s="7">
        <f t="shared" ref="Y325:Y388" si="51">+V325*(11/12)</f>
        <v>13547.8885575</v>
      </c>
      <c r="Z325" s="7">
        <f t="shared" ref="Z325:Z388" si="52">+W325*(11/12)</f>
        <v>-301.35855750000076</v>
      </c>
      <c r="AA325" s="7">
        <f t="shared" ref="AA325:AA388" si="53">+X325-Y325-Z325</f>
        <v>-7.9580786405131221E-13</v>
      </c>
      <c r="AB325" s="15"/>
      <c r="AC325" s="7"/>
      <c r="AD325" s="7"/>
      <c r="AE325" s="7"/>
      <c r="AF325" s="15"/>
      <c r="AG325" s="7"/>
    </row>
    <row r="326" spans="1:33" ht="13.8" x14ac:dyDescent="0.3">
      <c r="A326" s="37">
        <v>23326138</v>
      </c>
      <c r="B326" s="37" t="s">
        <v>24</v>
      </c>
      <c r="C326" s="37" t="s">
        <v>41</v>
      </c>
      <c r="D326" s="37" t="s">
        <v>42</v>
      </c>
      <c r="E326" s="37" t="s">
        <v>54</v>
      </c>
      <c r="F326" s="38">
        <v>26481</v>
      </c>
      <c r="G326" s="39">
        <v>26481</v>
      </c>
      <c r="H326" s="37" t="s">
        <v>20</v>
      </c>
      <c r="I326" s="37" t="s">
        <v>39</v>
      </c>
      <c r="J326" s="37" t="s">
        <v>400</v>
      </c>
      <c r="K326" s="37" t="s">
        <v>23</v>
      </c>
      <c r="L326" s="53" t="s">
        <v>638</v>
      </c>
      <c r="M326" s="37">
        <v>0</v>
      </c>
      <c r="N326" s="54">
        <v>14137.61</v>
      </c>
      <c r="O326" s="54">
        <v>14137.61</v>
      </c>
      <c r="P326" s="54">
        <v>0</v>
      </c>
      <c r="Q326" s="1">
        <v>42522</v>
      </c>
      <c r="R326" s="14">
        <f>VLOOKUP($D326,'GT NBV Sep 2015'!$G:$O,9,0)</f>
        <v>2.1999999999999999E-2</v>
      </c>
      <c r="S326" s="15">
        <f t="shared" si="45"/>
        <v>25.918951666666668</v>
      </c>
      <c r="T326" s="15">
        <f t="shared" si="46"/>
        <v>9</v>
      </c>
      <c r="U326" s="15">
        <f t="shared" si="47"/>
        <v>233.270565</v>
      </c>
      <c r="V326" s="15">
        <f t="shared" si="48"/>
        <v>14370.880565000001</v>
      </c>
      <c r="W326" s="15">
        <f t="shared" si="49"/>
        <v>-233.27056500000072</v>
      </c>
      <c r="X326" s="7">
        <f t="shared" si="50"/>
        <v>12959.475833333334</v>
      </c>
      <c r="Y326" s="7">
        <f t="shared" si="51"/>
        <v>13173.307184583335</v>
      </c>
      <c r="Z326" s="7">
        <f t="shared" si="52"/>
        <v>-213.83135125000064</v>
      </c>
      <c r="AA326" s="7">
        <f t="shared" si="53"/>
        <v>0</v>
      </c>
      <c r="AB326" s="15"/>
      <c r="AC326" s="7"/>
      <c r="AD326" s="7"/>
      <c r="AE326" s="7"/>
      <c r="AF326" s="15"/>
      <c r="AG326" s="7"/>
    </row>
    <row r="327" spans="1:33" ht="13.8" x14ac:dyDescent="0.3">
      <c r="A327" s="37">
        <v>54025</v>
      </c>
      <c r="B327" s="37" t="s">
        <v>24</v>
      </c>
      <c r="C327" s="37" t="s">
        <v>41</v>
      </c>
      <c r="D327" s="37" t="s">
        <v>60</v>
      </c>
      <c r="E327" s="37" t="s">
        <v>54</v>
      </c>
      <c r="F327" s="38">
        <v>26481</v>
      </c>
      <c r="G327" s="39">
        <v>26481</v>
      </c>
      <c r="H327" s="37" t="s">
        <v>20</v>
      </c>
      <c r="I327" s="37" t="s">
        <v>59</v>
      </c>
      <c r="J327" s="37" t="s">
        <v>329</v>
      </c>
      <c r="K327" s="37" t="s">
        <v>23</v>
      </c>
      <c r="L327" s="53" t="s">
        <v>638</v>
      </c>
      <c r="M327" s="37">
        <v>0</v>
      </c>
      <c r="N327" s="54">
        <v>14090.48</v>
      </c>
      <c r="O327" s="54">
        <v>14090.48</v>
      </c>
      <c r="P327" s="54">
        <v>0</v>
      </c>
      <c r="Q327" s="1">
        <v>42644</v>
      </c>
      <c r="R327" s="14">
        <f>VLOOKUP($D327,'GT NBV Sep 2015'!$G:$O,9,0)</f>
        <v>2.1000000000000001E-2</v>
      </c>
      <c r="S327" s="15">
        <f t="shared" si="45"/>
        <v>24.658339999999999</v>
      </c>
      <c r="T327" s="15">
        <f t="shared" si="46"/>
        <v>13</v>
      </c>
      <c r="U327" s="15">
        <f t="shared" si="47"/>
        <v>320.55842000000001</v>
      </c>
      <c r="V327" s="15">
        <f t="shared" si="48"/>
        <v>14411.038419999999</v>
      </c>
      <c r="W327" s="15">
        <f t="shared" si="49"/>
        <v>-320.55841999999939</v>
      </c>
      <c r="X327" s="7">
        <f t="shared" si="50"/>
        <v>12916.273333333333</v>
      </c>
      <c r="Y327" s="7">
        <f t="shared" si="51"/>
        <v>13210.118551666665</v>
      </c>
      <c r="Z327" s="7">
        <f t="shared" si="52"/>
        <v>-293.84521833333275</v>
      </c>
      <c r="AA327" s="7">
        <f t="shared" si="53"/>
        <v>7.3896444519050419E-13</v>
      </c>
      <c r="AB327" s="15"/>
      <c r="AC327" s="7"/>
      <c r="AD327" s="7"/>
      <c r="AE327" s="7"/>
      <c r="AF327" s="15"/>
      <c r="AG327" s="7"/>
    </row>
    <row r="328" spans="1:33" ht="13.8" x14ac:dyDescent="0.3">
      <c r="A328" s="37">
        <v>51889</v>
      </c>
      <c r="B328" s="37" t="s">
        <v>24</v>
      </c>
      <c r="C328" s="37" t="s">
        <v>41</v>
      </c>
      <c r="D328" s="37" t="s">
        <v>47</v>
      </c>
      <c r="E328" s="37" t="s">
        <v>61</v>
      </c>
      <c r="F328" s="38">
        <v>25750</v>
      </c>
      <c r="G328" s="39">
        <v>25750</v>
      </c>
      <c r="H328" s="37" t="s">
        <v>20</v>
      </c>
      <c r="I328" s="37" t="s">
        <v>48</v>
      </c>
      <c r="J328" s="37" t="s">
        <v>248</v>
      </c>
      <c r="K328" s="37" t="s">
        <v>23</v>
      </c>
      <c r="L328" s="53" t="s">
        <v>638</v>
      </c>
      <c r="M328" s="37">
        <v>16</v>
      </c>
      <c r="N328" s="54">
        <v>12743.85</v>
      </c>
      <c r="O328" s="54">
        <v>12743.85</v>
      </c>
      <c r="P328" s="54">
        <v>0</v>
      </c>
      <c r="Q328" s="1">
        <v>42522</v>
      </c>
      <c r="R328" s="14">
        <f>VLOOKUP($D328,'GT NBV Sep 2015'!$G:$O,9,0)</f>
        <v>2.9000000000000001E-2</v>
      </c>
      <c r="S328" s="15">
        <f t="shared" si="45"/>
        <v>30.797637500000004</v>
      </c>
      <c r="T328" s="15">
        <f t="shared" si="46"/>
        <v>9</v>
      </c>
      <c r="U328" s="15">
        <f t="shared" si="47"/>
        <v>277.17873750000001</v>
      </c>
      <c r="V328" s="15">
        <f t="shared" si="48"/>
        <v>13021.028737500001</v>
      </c>
      <c r="W328" s="15">
        <f t="shared" si="49"/>
        <v>-277.17873750000035</v>
      </c>
      <c r="X328" s="7">
        <f t="shared" si="50"/>
        <v>11681.862499999999</v>
      </c>
      <c r="Y328" s="7">
        <f t="shared" si="51"/>
        <v>11935.943009375</v>
      </c>
      <c r="Z328" s="7">
        <f t="shared" si="52"/>
        <v>-254.0805093750003</v>
      </c>
      <c r="AA328" s="7">
        <f t="shared" si="53"/>
        <v>0</v>
      </c>
      <c r="AB328" s="15"/>
      <c r="AC328" s="7"/>
      <c r="AD328" s="7"/>
      <c r="AE328" s="7"/>
      <c r="AF328" s="15"/>
      <c r="AG328" s="7"/>
    </row>
    <row r="329" spans="1:33" ht="13.8" x14ac:dyDescent="0.3">
      <c r="A329" s="37">
        <v>54024</v>
      </c>
      <c r="B329" s="37" t="s">
        <v>24</v>
      </c>
      <c r="C329" s="37" t="s">
        <v>41</v>
      </c>
      <c r="D329" s="37" t="s">
        <v>60</v>
      </c>
      <c r="E329" s="37" t="s">
        <v>61</v>
      </c>
      <c r="F329" s="38">
        <v>25750</v>
      </c>
      <c r="G329" s="39">
        <v>25750</v>
      </c>
      <c r="H329" s="37" t="s">
        <v>20</v>
      </c>
      <c r="I329" s="37" t="s">
        <v>59</v>
      </c>
      <c r="J329" s="37" t="s">
        <v>329</v>
      </c>
      <c r="K329" s="37" t="s">
        <v>23</v>
      </c>
      <c r="L329" s="53" t="s">
        <v>638</v>
      </c>
      <c r="M329" s="37">
        <v>0</v>
      </c>
      <c r="N329" s="54">
        <v>12345.07</v>
      </c>
      <c r="O329" s="54">
        <v>12345.07</v>
      </c>
      <c r="P329" s="54">
        <v>0</v>
      </c>
      <c r="Q329" s="1">
        <v>42644</v>
      </c>
      <c r="R329" s="14">
        <f>VLOOKUP($D329,'GT NBV Sep 2015'!$G:$O,9,0)</f>
        <v>2.1000000000000001E-2</v>
      </c>
      <c r="S329" s="15">
        <f t="shared" si="45"/>
        <v>21.603872500000001</v>
      </c>
      <c r="T329" s="15">
        <f t="shared" si="46"/>
        <v>13</v>
      </c>
      <c r="U329" s="15">
        <f t="shared" si="47"/>
        <v>280.85034250000001</v>
      </c>
      <c r="V329" s="15">
        <f t="shared" si="48"/>
        <v>12625.9203425</v>
      </c>
      <c r="W329" s="15">
        <f t="shared" si="49"/>
        <v>-280.8503424999999</v>
      </c>
      <c r="X329" s="7">
        <f t="shared" si="50"/>
        <v>11316.314166666665</v>
      </c>
      <c r="Y329" s="7">
        <f t="shared" si="51"/>
        <v>11573.760313958332</v>
      </c>
      <c r="Z329" s="7">
        <f t="shared" si="52"/>
        <v>-257.44614729166653</v>
      </c>
      <c r="AA329" s="7">
        <f t="shared" si="53"/>
        <v>0</v>
      </c>
      <c r="AB329" s="15"/>
      <c r="AC329" s="7"/>
      <c r="AD329" s="7"/>
      <c r="AE329" s="7"/>
      <c r="AF329" s="15"/>
      <c r="AG329" s="7"/>
    </row>
    <row r="330" spans="1:33" ht="13.8" x14ac:dyDescent="0.3">
      <c r="A330" s="37">
        <v>49176</v>
      </c>
      <c r="B330" s="37" t="s">
        <v>24</v>
      </c>
      <c r="C330" s="37" t="s">
        <v>41</v>
      </c>
      <c r="D330" s="37" t="s">
        <v>42</v>
      </c>
      <c r="E330" s="37" t="s">
        <v>61</v>
      </c>
      <c r="F330" s="38">
        <v>25750</v>
      </c>
      <c r="G330" s="39">
        <v>25750</v>
      </c>
      <c r="H330" s="37" t="s">
        <v>20</v>
      </c>
      <c r="I330" s="37" t="s">
        <v>39</v>
      </c>
      <c r="J330" s="37" t="s">
        <v>131</v>
      </c>
      <c r="K330" s="37" t="s">
        <v>23</v>
      </c>
      <c r="L330" s="53" t="s">
        <v>638</v>
      </c>
      <c r="M330" s="37">
        <v>0</v>
      </c>
      <c r="N330" s="54">
        <v>12332.13</v>
      </c>
      <c r="O330" s="54">
        <v>12332.13</v>
      </c>
      <c r="P330" s="54">
        <v>0</v>
      </c>
      <c r="Q330" s="1">
        <v>42522</v>
      </c>
      <c r="R330" s="14">
        <f>VLOOKUP($D330,'GT NBV Sep 2015'!$G:$O,9,0)</f>
        <v>2.1999999999999999E-2</v>
      </c>
      <c r="S330" s="15">
        <f t="shared" si="45"/>
        <v>22.608904999999996</v>
      </c>
      <c r="T330" s="15">
        <f t="shared" si="46"/>
        <v>9</v>
      </c>
      <c r="U330" s="15">
        <f t="shared" si="47"/>
        <v>203.48014499999996</v>
      </c>
      <c r="V330" s="15">
        <f t="shared" si="48"/>
        <v>12535.610144999999</v>
      </c>
      <c r="W330" s="15">
        <f t="shared" si="49"/>
        <v>-203.48014499999954</v>
      </c>
      <c r="X330" s="7">
        <f t="shared" si="50"/>
        <v>11304.452499999999</v>
      </c>
      <c r="Y330" s="7">
        <f t="shared" si="51"/>
        <v>11490.975966249998</v>
      </c>
      <c r="Z330" s="7">
        <f t="shared" si="52"/>
        <v>-186.52346624999956</v>
      </c>
      <c r="AA330" s="7">
        <f t="shared" si="53"/>
        <v>7.3896444519050419E-13</v>
      </c>
      <c r="AB330" s="15"/>
      <c r="AC330" s="7"/>
      <c r="AD330" s="7"/>
      <c r="AE330" s="7"/>
      <c r="AF330" s="15"/>
      <c r="AG330" s="7"/>
    </row>
    <row r="331" spans="1:33" ht="13.8" x14ac:dyDescent="0.3">
      <c r="A331" s="37">
        <v>54610</v>
      </c>
      <c r="B331" s="37" t="s">
        <v>24</v>
      </c>
      <c r="C331" s="37" t="s">
        <v>41</v>
      </c>
      <c r="D331" s="37" t="s">
        <v>60</v>
      </c>
      <c r="E331" s="37" t="s">
        <v>54</v>
      </c>
      <c r="F331" s="38">
        <v>26481</v>
      </c>
      <c r="G331" s="39">
        <v>26481</v>
      </c>
      <c r="H331" s="37" t="s">
        <v>20</v>
      </c>
      <c r="I331" s="37" t="s">
        <v>59</v>
      </c>
      <c r="J331" s="37" t="s">
        <v>360</v>
      </c>
      <c r="K331" s="37" t="s">
        <v>23</v>
      </c>
      <c r="L331" s="53" t="s">
        <v>638</v>
      </c>
      <c r="M331" s="37">
        <v>0</v>
      </c>
      <c r="N331" s="54">
        <v>11781.34</v>
      </c>
      <c r="O331" s="54">
        <v>11781.34</v>
      </c>
      <c r="P331" s="54">
        <v>0</v>
      </c>
      <c r="Q331" s="1">
        <v>42644</v>
      </c>
      <c r="R331" s="14">
        <f>VLOOKUP($D331,'GT NBV Sep 2015'!$G:$O,9,0)</f>
        <v>2.1000000000000001E-2</v>
      </c>
      <c r="S331" s="15">
        <f t="shared" si="45"/>
        <v>20.617345</v>
      </c>
      <c r="T331" s="15">
        <f t="shared" si="46"/>
        <v>13</v>
      </c>
      <c r="U331" s="15">
        <f t="shared" si="47"/>
        <v>268.025485</v>
      </c>
      <c r="V331" s="15">
        <f t="shared" si="48"/>
        <v>12049.365485</v>
      </c>
      <c r="W331" s="15">
        <f t="shared" si="49"/>
        <v>-268.02548500000012</v>
      </c>
      <c r="X331" s="7">
        <f t="shared" si="50"/>
        <v>10799.561666666666</v>
      </c>
      <c r="Y331" s="7">
        <f t="shared" si="51"/>
        <v>11045.251694583334</v>
      </c>
      <c r="Z331" s="7">
        <f t="shared" si="52"/>
        <v>-245.69002791666676</v>
      </c>
      <c r="AA331" s="7">
        <f t="shared" si="53"/>
        <v>-7.673861546209082E-13</v>
      </c>
      <c r="AB331" s="15"/>
      <c r="AC331" s="7"/>
      <c r="AD331" s="7"/>
      <c r="AE331" s="7"/>
      <c r="AF331" s="15"/>
      <c r="AG331" s="7"/>
    </row>
    <row r="332" spans="1:33" ht="13.8" x14ac:dyDescent="0.3">
      <c r="A332" s="37">
        <v>54609</v>
      </c>
      <c r="B332" s="37" t="s">
        <v>24</v>
      </c>
      <c r="C332" s="37" t="s">
        <v>41</v>
      </c>
      <c r="D332" s="37" t="s">
        <v>60</v>
      </c>
      <c r="E332" s="37" t="s">
        <v>61</v>
      </c>
      <c r="F332" s="38">
        <v>25750</v>
      </c>
      <c r="G332" s="39">
        <v>25750</v>
      </c>
      <c r="H332" s="37" t="s">
        <v>20</v>
      </c>
      <c r="I332" s="37" t="s">
        <v>59</v>
      </c>
      <c r="J332" s="37" t="s">
        <v>360</v>
      </c>
      <c r="K332" s="37" t="s">
        <v>23</v>
      </c>
      <c r="L332" s="53" t="s">
        <v>638</v>
      </c>
      <c r="M332" s="37">
        <v>0</v>
      </c>
      <c r="N332" s="54">
        <v>10321.969999999999</v>
      </c>
      <c r="O332" s="54">
        <v>10321.969999999999</v>
      </c>
      <c r="P332" s="54">
        <v>0</v>
      </c>
      <c r="Q332" s="1">
        <v>42522</v>
      </c>
      <c r="R332" s="14">
        <f>VLOOKUP($D332,'GT NBV Sep 2015'!$G:$O,9,0)</f>
        <v>2.1000000000000001E-2</v>
      </c>
      <c r="S332" s="15">
        <f t="shared" si="45"/>
        <v>18.063447499999999</v>
      </c>
      <c r="T332" s="15">
        <f t="shared" si="46"/>
        <v>9</v>
      </c>
      <c r="U332" s="15">
        <f t="shared" si="47"/>
        <v>162.57102749999999</v>
      </c>
      <c r="V332" s="15">
        <f t="shared" si="48"/>
        <v>10484.541027499999</v>
      </c>
      <c r="W332" s="15">
        <f t="shared" si="49"/>
        <v>-162.57102750000013</v>
      </c>
      <c r="X332" s="7">
        <f t="shared" si="50"/>
        <v>9461.805833333332</v>
      </c>
      <c r="Y332" s="7">
        <f t="shared" si="51"/>
        <v>9610.8292752083325</v>
      </c>
      <c r="Z332" s="7">
        <f t="shared" si="52"/>
        <v>-149.02344187500012</v>
      </c>
      <c r="AA332" s="7">
        <f t="shared" si="53"/>
        <v>-4.5474735088646412E-13</v>
      </c>
      <c r="AB332" s="15"/>
      <c r="AC332" s="7"/>
      <c r="AD332" s="7"/>
      <c r="AE332" s="7"/>
      <c r="AF332" s="15"/>
      <c r="AG332" s="7"/>
    </row>
    <row r="333" spans="1:33" ht="13.8" x14ac:dyDescent="0.3">
      <c r="A333" s="37">
        <v>49208</v>
      </c>
      <c r="B333" s="37" t="s">
        <v>24</v>
      </c>
      <c r="C333" s="37" t="s">
        <v>41</v>
      </c>
      <c r="D333" s="37" t="s">
        <v>42</v>
      </c>
      <c r="E333" s="37" t="s">
        <v>61</v>
      </c>
      <c r="F333" s="38">
        <v>25750</v>
      </c>
      <c r="G333" s="39">
        <v>25750</v>
      </c>
      <c r="H333" s="37" t="s">
        <v>20</v>
      </c>
      <c r="I333" s="37" t="s">
        <v>39</v>
      </c>
      <c r="J333" s="37" t="s">
        <v>133</v>
      </c>
      <c r="K333" s="37" t="s">
        <v>23</v>
      </c>
      <c r="L333" s="53" t="s">
        <v>638</v>
      </c>
      <c r="M333" s="37">
        <v>0</v>
      </c>
      <c r="N333" s="54">
        <v>10191.84</v>
      </c>
      <c r="O333" s="54">
        <v>10191.84</v>
      </c>
      <c r="P333" s="54">
        <v>0</v>
      </c>
      <c r="Q333" s="1">
        <v>42644</v>
      </c>
      <c r="R333" s="14">
        <f>VLOOKUP($D333,'GT NBV Sep 2015'!$G:$O,9,0)</f>
        <v>2.1999999999999999E-2</v>
      </c>
      <c r="S333" s="15">
        <f t="shared" si="45"/>
        <v>18.685040000000001</v>
      </c>
      <c r="T333" s="15">
        <f t="shared" si="46"/>
        <v>13</v>
      </c>
      <c r="U333" s="15">
        <f t="shared" si="47"/>
        <v>242.90552000000002</v>
      </c>
      <c r="V333" s="15">
        <f t="shared" si="48"/>
        <v>10434.74552</v>
      </c>
      <c r="W333" s="15">
        <f t="shared" si="49"/>
        <v>-242.90552000000025</v>
      </c>
      <c r="X333" s="7">
        <f t="shared" si="50"/>
        <v>9342.52</v>
      </c>
      <c r="Y333" s="7">
        <f t="shared" si="51"/>
        <v>9565.1833933333328</v>
      </c>
      <c r="Z333" s="7">
        <f t="shared" si="52"/>
        <v>-222.66339333333354</v>
      </c>
      <c r="AA333" s="7">
        <f t="shared" si="53"/>
        <v>1.1937117960769683E-12</v>
      </c>
      <c r="AB333" s="15"/>
      <c r="AC333" s="7"/>
      <c r="AD333" s="7"/>
      <c r="AE333" s="7"/>
      <c r="AF333" s="15"/>
      <c r="AG333" s="7"/>
    </row>
    <row r="334" spans="1:33" ht="13.8" x14ac:dyDescent="0.3">
      <c r="A334" s="37">
        <v>49202</v>
      </c>
      <c r="B334" s="37" t="s">
        <v>24</v>
      </c>
      <c r="C334" s="37" t="s">
        <v>41</v>
      </c>
      <c r="D334" s="37" t="s">
        <v>42</v>
      </c>
      <c r="E334" s="37" t="s">
        <v>61</v>
      </c>
      <c r="F334" s="38">
        <v>25750</v>
      </c>
      <c r="G334" s="39">
        <v>25750</v>
      </c>
      <c r="H334" s="37" t="s">
        <v>20</v>
      </c>
      <c r="I334" s="37" t="s">
        <v>39</v>
      </c>
      <c r="J334" s="37" t="s">
        <v>132</v>
      </c>
      <c r="K334" s="37" t="s">
        <v>23</v>
      </c>
      <c r="L334" s="53" t="s">
        <v>638</v>
      </c>
      <c r="M334" s="37">
        <v>0</v>
      </c>
      <c r="N334" s="54">
        <v>10089.92</v>
      </c>
      <c r="O334" s="54">
        <v>10089.92</v>
      </c>
      <c r="P334" s="54">
        <v>0</v>
      </c>
      <c r="Q334" s="1">
        <v>42522</v>
      </c>
      <c r="R334" s="14">
        <f>VLOOKUP($D334,'GT NBV Sep 2015'!$G:$O,9,0)</f>
        <v>2.1999999999999999E-2</v>
      </c>
      <c r="S334" s="15">
        <f t="shared" si="45"/>
        <v>18.498186666666665</v>
      </c>
      <c r="T334" s="15">
        <f t="shared" si="46"/>
        <v>9</v>
      </c>
      <c r="U334" s="15">
        <f t="shared" si="47"/>
        <v>166.48367999999999</v>
      </c>
      <c r="V334" s="15">
        <f t="shared" si="48"/>
        <v>10256.403679999999</v>
      </c>
      <c r="W334" s="15">
        <f t="shared" si="49"/>
        <v>-166.48367999999937</v>
      </c>
      <c r="X334" s="7">
        <f t="shared" si="50"/>
        <v>9249.0933333333323</v>
      </c>
      <c r="Y334" s="7">
        <f t="shared" si="51"/>
        <v>9401.7033733333319</v>
      </c>
      <c r="Z334" s="7">
        <f t="shared" si="52"/>
        <v>-152.6100399999994</v>
      </c>
      <c r="AA334" s="7">
        <f t="shared" si="53"/>
        <v>0</v>
      </c>
      <c r="AB334" s="15"/>
      <c r="AC334" s="7"/>
      <c r="AD334" s="7"/>
      <c r="AE334" s="7"/>
      <c r="AF334" s="15"/>
      <c r="AG334" s="7"/>
    </row>
    <row r="335" spans="1:33" ht="13.8" x14ac:dyDescent="0.3">
      <c r="A335" s="37">
        <v>49380</v>
      </c>
      <c r="B335" s="37" t="s">
        <v>24</v>
      </c>
      <c r="C335" s="37" t="s">
        <v>41</v>
      </c>
      <c r="D335" s="37" t="s">
        <v>42</v>
      </c>
      <c r="E335" s="37" t="s">
        <v>85</v>
      </c>
      <c r="F335" s="38">
        <v>28307</v>
      </c>
      <c r="G335" s="39">
        <v>28307</v>
      </c>
      <c r="H335" s="37" t="s">
        <v>20</v>
      </c>
      <c r="I335" s="37" t="s">
        <v>39</v>
      </c>
      <c r="J335" s="37" t="s">
        <v>143</v>
      </c>
      <c r="K335" s="37" t="s">
        <v>23</v>
      </c>
      <c r="L335" s="53" t="s">
        <v>638</v>
      </c>
      <c r="M335" s="37">
        <v>0</v>
      </c>
      <c r="N335" s="54">
        <v>8523.0400000000009</v>
      </c>
      <c r="O335" s="54">
        <v>8523.0400000000009</v>
      </c>
      <c r="P335" s="54">
        <v>0</v>
      </c>
      <c r="Q335" s="1">
        <v>42644</v>
      </c>
      <c r="R335" s="14">
        <f>VLOOKUP($D335,'GT NBV Sep 2015'!$G:$O,9,0)</f>
        <v>2.1999999999999999E-2</v>
      </c>
      <c r="S335" s="15">
        <f t="shared" si="45"/>
        <v>15.625573333333335</v>
      </c>
      <c r="T335" s="15">
        <f t="shared" si="46"/>
        <v>13</v>
      </c>
      <c r="U335" s="15">
        <f t="shared" si="47"/>
        <v>203.13245333333336</v>
      </c>
      <c r="V335" s="15">
        <f t="shared" si="48"/>
        <v>8726.1724533333345</v>
      </c>
      <c r="W335" s="15">
        <f t="shared" si="49"/>
        <v>-203.13245333333361</v>
      </c>
      <c r="X335" s="7">
        <f t="shared" si="50"/>
        <v>7812.7866666666669</v>
      </c>
      <c r="Y335" s="7">
        <f t="shared" si="51"/>
        <v>7998.9914155555562</v>
      </c>
      <c r="Z335" s="7">
        <f t="shared" si="52"/>
        <v>-186.20474888888913</v>
      </c>
      <c r="AA335" s="7">
        <f t="shared" si="53"/>
        <v>0</v>
      </c>
      <c r="AB335" s="15"/>
      <c r="AC335" s="7"/>
      <c r="AD335" s="7"/>
      <c r="AE335" s="7"/>
      <c r="AF335" s="15"/>
      <c r="AG335" s="7"/>
    </row>
    <row r="336" spans="1:33" ht="13.8" x14ac:dyDescent="0.3">
      <c r="A336" s="37">
        <v>84666188</v>
      </c>
      <c r="B336" s="37" t="s">
        <v>24</v>
      </c>
      <c r="C336" s="37" t="s">
        <v>41</v>
      </c>
      <c r="D336" s="37" t="s">
        <v>60</v>
      </c>
      <c r="E336" s="37" t="s">
        <v>54</v>
      </c>
      <c r="F336" s="38">
        <v>26481</v>
      </c>
      <c r="G336" s="39">
        <v>26481</v>
      </c>
      <c r="H336" s="37" t="s">
        <v>20</v>
      </c>
      <c r="I336" s="37" t="s">
        <v>59</v>
      </c>
      <c r="J336" s="37" t="s">
        <v>340</v>
      </c>
      <c r="K336" s="37" t="s">
        <v>23</v>
      </c>
      <c r="L336" s="53" t="s">
        <v>638</v>
      </c>
      <c r="M336" s="37">
        <v>0</v>
      </c>
      <c r="N336" s="54">
        <v>7009.9</v>
      </c>
      <c r="O336" s="54">
        <v>7009.9</v>
      </c>
      <c r="P336" s="54">
        <v>0</v>
      </c>
      <c r="Q336" s="1">
        <v>42522</v>
      </c>
      <c r="R336" s="14">
        <f>VLOOKUP($D336,'GT NBV Sep 2015'!$G:$O,9,0)</f>
        <v>2.1000000000000001E-2</v>
      </c>
      <c r="S336" s="15">
        <f t="shared" si="45"/>
        <v>12.267325</v>
      </c>
      <c r="T336" s="15">
        <f t="shared" si="46"/>
        <v>9</v>
      </c>
      <c r="U336" s="15">
        <f t="shared" si="47"/>
        <v>110.405925</v>
      </c>
      <c r="V336" s="15">
        <f t="shared" si="48"/>
        <v>7120.3059249999997</v>
      </c>
      <c r="W336" s="15">
        <f t="shared" si="49"/>
        <v>-110.40592500000002</v>
      </c>
      <c r="X336" s="7">
        <f t="shared" si="50"/>
        <v>6425.7416666666659</v>
      </c>
      <c r="Y336" s="7">
        <f t="shared" si="51"/>
        <v>6526.9470979166663</v>
      </c>
      <c r="Z336" s="7">
        <f t="shared" si="52"/>
        <v>-101.20543125000002</v>
      </c>
      <c r="AA336" s="7">
        <f t="shared" si="53"/>
        <v>-3.836930773104541E-13</v>
      </c>
      <c r="AB336" s="15"/>
      <c r="AC336" s="7"/>
      <c r="AD336" s="7"/>
      <c r="AE336" s="7"/>
      <c r="AF336" s="15"/>
      <c r="AG336" s="7"/>
    </row>
    <row r="337" spans="1:33" ht="13.8" x14ac:dyDescent="0.3">
      <c r="A337" s="37">
        <v>84666182</v>
      </c>
      <c r="B337" s="37" t="s">
        <v>24</v>
      </c>
      <c r="C337" s="37" t="s">
        <v>41</v>
      </c>
      <c r="D337" s="37" t="s">
        <v>60</v>
      </c>
      <c r="E337" s="37" t="s">
        <v>61</v>
      </c>
      <c r="F337" s="38">
        <v>25750</v>
      </c>
      <c r="G337" s="39">
        <v>25750</v>
      </c>
      <c r="H337" s="37" t="s">
        <v>20</v>
      </c>
      <c r="I337" s="37" t="s">
        <v>59</v>
      </c>
      <c r="J337" s="37" t="s">
        <v>340</v>
      </c>
      <c r="K337" s="37" t="s">
        <v>23</v>
      </c>
      <c r="L337" s="53" t="s">
        <v>638</v>
      </c>
      <c r="M337" s="37">
        <v>0</v>
      </c>
      <c r="N337" s="54">
        <v>6089.96</v>
      </c>
      <c r="O337" s="54">
        <v>6089.96</v>
      </c>
      <c r="P337" s="54">
        <v>0</v>
      </c>
      <c r="Q337" s="1">
        <v>42644</v>
      </c>
      <c r="R337" s="14">
        <f>VLOOKUP($D337,'GT NBV Sep 2015'!$G:$O,9,0)</f>
        <v>2.1000000000000001E-2</v>
      </c>
      <c r="S337" s="15">
        <f t="shared" si="45"/>
        <v>10.65743</v>
      </c>
      <c r="T337" s="15">
        <f t="shared" si="46"/>
        <v>13</v>
      </c>
      <c r="U337" s="15">
        <f t="shared" si="47"/>
        <v>138.54659000000001</v>
      </c>
      <c r="V337" s="15">
        <f t="shared" si="48"/>
        <v>6228.50659</v>
      </c>
      <c r="W337" s="15">
        <f t="shared" si="49"/>
        <v>-138.54658999999992</v>
      </c>
      <c r="X337" s="7">
        <f t="shared" si="50"/>
        <v>5582.4633333333331</v>
      </c>
      <c r="Y337" s="7">
        <f t="shared" si="51"/>
        <v>5709.4643741666659</v>
      </c>
      <c r="Z337" s="7">
        <f t="shared" si="52"/>
        <v>-127.00104083333326</v>
      </c>
      <c r="AA337" s="7">
        <f t="shared" si="53"/>
        <v>4.5474735088646412E-13</v>
      </c>
      <c r="AB337" s="15"/>
      <c r="AC337" s="7"/>
      <c r="AD337" s="7"/>
      <c r="AE337" s="7"/>
      <c r="AF337" s="15"/>
      <c r="AG337" s="7"/>
    </row>
    <row r="338" spans="1:33" ht="13.8" x14ac:dyDescent="0.3">
      <c r="A338" s="37">
        <v>54078</v>
      </c>
      <c r="B338" s="37" t="s">
        <v>24</v>
      </c>
      <c r="C338" s="37" t="s">
        <v>41</v>
      </c>
      <c r="D338" s="37" t="s">
        <v>60</v>
      </c>
      <c r="E338" s="37" t="s">
        <v>27</v>
      </c>
      <c r="F338" s="38">
        <v>26846</v>
      </c>
      <c r="G338" s="39">
        <v>26846</v>
      </c>
      <c r="H338" s="37" t="s">
        <v>20</v>
      </c>
      <c r="I338" s="37" t="s">
        <v>59</v>
      </c>
      <c r="J338" s="37" t="s">
        <v>331</v>
      </c>
      <c r="K338" s="37" t="s">
        <v>23</v>
      </c>
      <c r="L338" s="53" t="s">
        <v>638</v>
      </c>
      <c r="M338" s="37">
        <v>0</v>
      </c>
      <c r="N338" s="54">
        <v>3580.16</v>
      </c>
      <c r="O338" s="54">
        <v>3580.16</v>
      </c>
      <c r="P338" s="54">
        <v>0</v>
      </c>
      <c r="Q338" s="1">
        <v>42522</v>
      </c>
      <c r="R338" s="14">
        <f>VLOOKUP($D338,'GT NBV Sep 2015'!$G:$O,9,0)</f>
        <v>2.1000000000000001E-2</v>
      </c>
      <c r="S338" s="15">
        <f t="shared" si="45"/>
        <v>6.2652799999999997</v>
      </c>
      <c r="T338" s="15">
        <f t="shared" si="46"/>
        <v>9</v>
      </c>
      <c r="U338" s="15">
        <f t="shared" si="47"/>
        <v>56.387519999999995</v>
      </c>
      <c r="V338" s="15">
        <f t="shared" si="48"/>
        <v>3636.5475200000001</v>
      </c>
      <c r="W338" s="15">
        <f t="shared" si="49"/>
        <v>-56.387520000000222</v>
      </c>
      <c r="X338" s="7">
        <f t="shared" si="50"/>
        <v>3281.813333333333</v>
      </c>
      <c r="Y338" s="7">
        <f t="shared" si="51"/>
        <v>3333.5018933333331</v>
      </c>
      <c r="Z338" s="7">
        <f t="shared" si="52"/>
        <v>-51.688560000000201</v>
      </c>
      <c r="AA338" s="7">
        <f t="shared" si="53"/>
        <v>1.4921397450962104E-13</v>
      </c>
      <c r="AB338" s="15"/>
      <c r="AC338" s="7"/>
      <c r="AD338" s="7"/>
      <c r="AE338" s="7"/>
      <c r="AF338" s="15"/>
      <c r="AG338" s="7"/>
    </row>
    <row r="339" spans="1:33" ht="13.8" x14ac:dyDescent="0.3">
      <c r="A339" s="37">
        <v>49237</v>
      </c>
      <c r="B339" s="37" t="s">
        <v>24</v>
      </c>
      <c r="C339" s="37" t="s">
        <v>41</v>
      </c>
      <c r="D339" s="37" t="s">
        <v>42</v>
      </c>
      <c r="E339" s="37" t="s">
        <v>84</v>
      </c>
      <c r="F339" s="38">
        <v>30864</v>
      </c>
      <c r="G339" s="39">
        <v>30864</v>
      </c>
      <c r="H339" s="37" t="s">
        <v>20</v>
      </c>
      <c r="I339" s="37" t="s">
        <v>39</v>
      </c>
      <c r="J339" s="37" t="s">
        <v>136</v>
      </c>
      <c r="K339" s="37" t="s">
        <v>23</v>
      </c>
      <c r="L339" s="53" t="s">
        <v>638</v>
      </c>
      <c r="M339" s="37">
        <v>0</v>
      </c>
      <c r="N339" s="54">
        <v>3540</v>
      </c>
      <c r="O339" s="54">
        <v>3540</v>
      </c>
      <c r="P339" s="54">
        <v>0</v>
      </c>
      <c r="Q339" s="1">
        <v>42644</v>
      </c>
      <c r="R339" s="14">
        <f>VLOOKUP($D339,'GT NBV Sep 2015'!$G:$O,9,0)</f>
        <v>2.1999999999999999E-2</v>
      </c>
      <c r="S339" s="15">
        <f t="shared" si="45"/>
        <v>6.49</v>
      </c>
      <c r="T339" s="15">
        <f t="shared" si="46"/>
        <v>13</v>
      </c>
      <c r="U339" s="15">
        <f t="shared" si="47"/>
        <v>84.37</v>
      </c>
      <c r="V339" s="15">
        <f t="shared" si="48"/>
        <v>3624.37</v>
      </c>
      <c r="W339" s="15">
        <f t="shared" si="49"/>
        <v>-84.369999999999891</v>
      </c>
      <c r="X339" s="7">
        <f t="shared" si="50"/>
        <v>3245</v>
      </c>
      <c r="Y339" s="7">
        <f t="shared" si="51"/>
        <v>3322.3391666666666</v>
      </c>
      <c r="Z339" s="7">
        <f t="shared" si="52"/>
        <v>-77.339166666666557</v>
      </c>
      <c r="AA339" s="7">
        <f t="shared" si="53"/>
        <v>0</v>
      </c>
      <c r="AB339" s="15"/>
      <c r="AC339" s="7"/>
      <c r="AD339" s="7"/>
      <c r="AE339" s="7"/>
      <c r="AF339" s="15"/>
      <c r="AG339" s="7"/>
    </row>
    <row r="340" spans="1:33" ht="13.8" x14ac:dyDescent="0.3">
      <c r="A340" s="37">
        <v>23326064</v>
      </c>
      <c r="B340" s="37" t="s">
        <v>24</v>
      </c>
      <c r="C340" s="37" t="s">
        <v>41</v>
      </c>
      <c r="D340" s="37" t="s">
        <v>42</v>
      </c>
      <c r="E340" s="37" t="s">
        <v>86</v>
      </c>
      <c r="F340" s="38">
        <v>31594</v>
      </c>
      <c r="G340" s="39">
        <v>31594</v>
      </c>
      <c r="H340" s="37" t="s">
        <v>20</v>
      </c>
      <c r="I340" s="37" t="s">
        <v>39</v>
      </c>
      <c r="J340" s="37" t="s">
        <v>400</v>
      </c>
      <c r="K340" s="37" t="s">
        <v>23</v>
      </c>
      <c r="L340" s="53" t="s">
        <v>638</v>
      </c>
      <c r="M340" s="37">
        <v>0</v>
      </c>
      <c r="N340" s="54">
        <v>3054</v>
      </c>
      <c r="O340" s="54">
        <v>3054</v>
      </c>
      <c r="P340" s="54">
        <v>0</v>
      </c>
      <c r="Q340" s="1">
        <v>42522</v>
      </c>
      <c r="R340" s="14">
        <f>VLOOKUP($D340,'GT NBV Sep 2015'!$G:$O,9,0)</f>
        <v>2.1999999999999999E-2</v>
      </c>
      <c r="S340" s="15">
        <f t="shared" si="45"/>
        <v>5.5990000000000002</v>
      </c>
      <c r="T340" s="15">
        <f t="shared" si="46"/>
        <v>9</v>
      </c>
      <c r="U340" s="15">
        <f t="shared" si="47"/>
        <v>50.391000000000005</v>
      </c>
      <c r="V340" s="15">
        <f t="shared" si="48"/>
        <v>3104.3910000000001</v>
      </c>
      <c r="W340" s="15">
        <f t="shared" si="49"/>
        <v>-50.391000000000076</v>
      </c>
      <c r="X340" s="7">
        <f t="shared" si="50"/>
        <v>2799.5</v>
      </c>
      <c r="Y340" s="7">
        <f t="shared" si="51"/>
        <v>2845.69175</v>
      </c>
      <c r="Z340" s="7">
        <f t="shared" si="52"/>
        <v>-46.19175000000007</v>
      </c>
      <c r="AA340" s="7">
        <f t="shared" si="53"/>
        <v>1.1368683772161603E-13</v>
      </c>
      <c r="AB340" s="15"/>
      <c r="AC340" s="7"/>
      <c r="AD340" s="7"/>
      <c r="AE340" s="7"/>
      <c r="AF340" s="15"/>
      <c r="AG340" s="7"/>
    </row>
    <row r="341" spans="1:33" ht="13.8" x14ac:dyDescent="0.3">
      <c r="A341" s="37">
        <v>49303</v>
      </c>
      <c r="B341" s="37" t="s">
        <v>24</v>
      </c>
      <c r="C341" s="37" t="s">
        <v>41</v>
      </c>
      <c r="D341" s="37" t="s">
        <v>42</v>
      </c>
      <c r="E341" s="37" t="s">
        <v>51</v>
      </c>
      <c r="F341" s="38">
        <v>28672</v>
      </c>
      <c r="G341" s="39">
        <v>28672</v>
      </c>
      <c r="H341" s="37" t="s">
        <v>20</v>
      </c>
      <c r="I341" s="37" t="s">
        <v>39</v>
      </c>
      <c r="J341" s="37" t="s">
        <v>140</v>
      </c>
      <c r="K341" s="37" t="s">
        <v>23</v>
      </c>
      <c r="L341" s="53" t="s">
        <v>638</v>
      </c>
      <c r="M341" s="37">
        <v>0</v>
      </c>
      <c r="N341" s="54">
        <v>2857</v>
      </c>
      <c r="O341" s="54">
        <v>2857</v>
      </c>
      <c r="P341" s="54">
        <v>0</v>
      </c>
      <c r="Q341" s="1">
        <v>42644</v>
      </c>
      <c r="R341" s="14">
        <f>VLOOKUP($D341,'GT NBV Sep 2015'!$G:$O,9,0)</f>
        <v>2.1999999999999999E-2</v>
      </c>
      <c r="S341" s="15">
        <f t="shared" si="45"/>
        <v>5.2378333333333336</v>
      </c>
      <c r="T341" s="15">
        <f t="shared" si="46"/>
        <v>13</v>
      </c>
      <c r="U341" s="15">
        <f t="shared" si="47"/>
        <v>68.091833333333341</v>
      </c>
      <c r="V341" s="15">
        <f t="shared" si="48"/>
        <v>2925.0918333333334</v>
      </c>
      <c r="W341" s="15">
        <f t="shared" si="49"/>
        <v>-68.091833333333398</v>
      </c>
      <c r="X341" s="7">
        <f t="shared" si="50"/>
        <v>2618.9166666666665</v>
      </c>
      <c r="Y341" s="7">
        <f t="shared" si="51"/>
        <v>2681.3341805555556</v>
      </c>
      <c r="Z341" s="7">
        <f t="shared" si="52"/>
        <v>-62.417513888888948</v>
      </c>
      <c r="AA341" s="7">
        <f t="shared" si="53"/>
        <v>-1.1368683772161603E-13</v>
      </c>
      <c r="AB341" s="15"/>
      <c r="AC341" s="7"/>
      <c r="AD341" s="7"/>
      <c r="AE341" s="7"/>
      <c r="AF341" s="15"/>
      <c r="AG341" s="7"/>
    </row>
    <row r="342" spans="1:33" ht="13.8" x14ac:dyDescent="0.3">
      <c r="A342" s="37">
        <v>49236</v>
      </c>
      <c r="B342" s="37" t="s">
        <v>24</v>
      </c>
      <c r="C342" s="37" t="s">
        <v>41</v>
      </c>
      <c r="D342" s="37" t="s">
        <v>42</v>
      </c>
      <c r="E342" s="37" t="s">
        <v>51</v>
      </c>
      <c r="F342" s="38">
        <v>28672</v>
      </c>
      <c r="G342" s="39">
        <v>28672</v>
      </c>
      <c r="H342" s="37" t="s">
        <v>20</v>
      </c>
      <c r="I342" s="37" t="s">
        <v>39</v>
      </c>
      <c r="J342" s="37" t="s">
        <v>136</v>
      </c>
      <c r="K342" s="37" t="s">
        <v>23</v>
      </c>
      <c r="L342" s="53" t="s">
        <v>638</v>
      </c>
      <c r="M342" s="37">
        <v>0</v>
      </c>
      <c r="N342" s="54">
        <v>2577.6999999999998</v>
      </c>
      <c r="O342" s="54">
        <v>2577.6999999999998</v>
      </c>
      <c r="P342" s="54">
        <v>0</v>
      </c>
      <c r="Q342" s="1">
        <v>42522</v>
      </c>
      <c r="R342" s="14">
        <f>VLOOKUP($D342,'GT NBV Sep 2015'!$G:$O,9,0)</f>
        <v>2.1999999999999999E-2</v>
      </c>
      <c r="S342" s="15">
        <f t="shared" si="45"/>
        <v>4.7257833333333332</v>
      </c>
      <c r="T342" s="15">
        <f t="shared" si="46"/>
        <v>9</v>
      </c>
      <c r="U342" s="15">
        <f t="shared" si="47"/>
        <v>42.532049999999998</v>
      </c>
      <c r="V342" s="15">
        <f t="shared" si="48"/>
        <v>2620.2320499999996</v>
      </c>
      <c r="W342" s="15">
        <f t="shared" si="49"/>
        <v>-42.532049999999799</v>
      </c>
      <c r="X342" s="7">
        <f t="shared" si="50"/>
        <v>2362.8916666666664</v>
      </c>
      <c r="Y342" s="7">
        <f t="shared" si="51"/>
        <v>2401.8793791666662</v>
      </c>
      <c r="Z342" s="7">
        <f t="shared" si="52"/>
        <v>-38.987712499999816</v>
      </c>
      <c r="AA342" s="7">
        <f t="shared" si="53"/>
        <v>0</v>
      </c>
      <c r="AB342" s="15"/>
      <c r="AC342" s="7"/>
      <c r="AD342" s="7"/>
      <c r="AE342" s="7"/>
      <c r="AF342" s="15"/>
      <c r="AG342" s="7"/>
    </row>
    <row r="343" spans="1:33" ht="13.8" x14ac:dyDescent="0.3">
      <c r="A343" s="11">
        <v>1152</v>
      </c>
      <c r="B343" s="11" t="s">
        <v>24</v>
      </c>
      <c r="C343" s="11" t="s">
        <v>25</v>
      </c>
      <c r="D343" s="11" t="s">
        <v>26</v>
      </c>
      <c r="E343" s="11" t="s">
        <v>27</v>
      </c>
      <c r="F343" s="18">
        <v>26846</v>
      </c>
      <c r="G343" s="19">
        <v>26846</v>
      </c>
      <c r="H343" s="11" t="s">
        <v>20</v>
      </c>
      <c r="I343" s="11" t="s">
        <v>21</v>
      </c>
      <c r="J343" s="11" t="s">
        <v>22</v>
      </c>
      <c r="K343" s="11" t="s">
        <v>23</v>
      </c>
      <c r="L343" s="53" t="s">
        <v>638</v>
      </c>
      <c r="M343" s="11">
        <v>0</v>
      </c>
      <c r="N343" s="54">
        <v>0</v>
      </c>
      <c r="O343" s="54">
        <v>0</v>
      </c>
      <c r="P343" s="54">
        <v>0</v>
      </c>
      <c r="Q343" s="1">
        <v>42644</v>
      </c>
      <c r="R343" s="14">
        <f>VLOOKUP($D343,'GT NBV Sep 2015'!$G:$O,9,0)</f>
        <v>0</v>
      </c>
      <c r="S343" s="15">
        <f t="shared" si="45"/>
        <v>0</v>
      </c>
      <c r="T343" s="15">
        <f t="shared" si="46"/>
        <v>13</v>
      </c>
      <c r="U343" s="15">
        <f t="shared" si="47"/>
        <v>0</v>
      </c>
      <c r="V343" s="15">
        <f t="shared" si="48"/>
        <v>0</v>
      </c>
      <c r="W343" s="15">
        <f t="shared" si="49"/>
        <v>0</v>
      </c>
      <c r="X343" s="7">
        <f t="shared" si="50"/>
        <v>0</v>
      </c>
      <c r="Y343" s="7">
        <f t="shared" si="51"/>
        <v>0</v>
      </c>
      <c r="Z343" s="7">
        <f t="shared" si="52"/>
        <v>0</v>
      </c>
      <c r="AA343" s="7">
        <f t="shared" si="53"/>
        <v>0</v>
      </c>
      <c r="AB343" s="15"/>
      <c r="AC343" s="7"/>
      <c r="AD343" s="7"/>
      <c r="AE343" s="7"/>
      <c r="AF343" s="15"/>
      <c r="AG343" s="7"/>
    </row>
    <row r="344" spans="1:33" ht="13.8" x14ac:dyDescent="0.3">
      <c r="A344" s="11">
        <v>1153</v>
      </c>
      <c r="B344" s="11" t="s">
        <v>24</v>
      </c>
      <c r="C344" s="11" t="s">
        <v>25</v>
      </c>
      <c r="D344" s="11" t="s">
        <v>26</v>
      </c>
      <c r="E344" s="11" t="s">
        <v>28</v>
      </c>
      <c r="F344" s="18">
        <v>27211</v>
      </c>
      <c r="G344" s="19">
        <v>27211</v>
      </c>
      <c r="H344" s="11" t="s">
        <v>20</v>
      </c>
      <c r="I344" s="11" t="s">
        <v>21</v>
      </c>
      <c r="J344" s="11" t="s">
        <v>22</v>
      </c>
      <c r="K344" s="11" t="s">
        <v>23</v>
      </c>
      <c r="L344" s="53" t="s">
        <v>638</v>
      </c>
      <c r="M344" s="11">
        <v>0</v>
      </c>
      <c r="N344" s="54">
        <v>0</v>
      </c>
      <c r="O344" s="54">
        <v>0</v>
      </c>
      <c r="P344" s="54">
        <v>0</v>
      </c>
      <c r="Q344" s="1">
        <v>42522</v>
      </c>
      <c r="R344" s="14">
        <f>VLOOKUP($D344,'GT NBV Sep 2015'!$G:$O,9,0)</f>
        <v>0</v>
      </c>
      <c r="S344" s="15">
        <f t="shared" si="45"/>
        <v>0</v>
      </c>
      <c r="T344" s="15">
        <f t="shared" si="46"/>
        <v>9</v>
      </c>
      <c r="U344" s="15">
        <f t="shared" si="47"/>
        <v>0</v>
      </c>
      <c r="V344" s="15">
        <f t="shared" si="48"/>
        <v>0</v>
      </c>
      <c r="W344" s="15">
        <f t="shared" si="49"/>
        <v>0</v>
      </c>
      <c r="X344" s="7">
        <f t="shared" si="50"/>
        <v>0</v>
      </c>
      <c r="Y344" s="7">
        <f t="shared" si="51"/>
        <v>0</v>
      </c>
      <c r="Z344" s="7">
        <f t="shared" si="52"/>
        <v>0</v>
      </c>
      <c r="AA344" s="7">
        <f t="shared" si="53"/>
        <v>0</v>
      </c>
      <c r="AB344" s="15"/>
      <c r="AC344" s="7"/>
      <c r="AD344" s="7"/>
      <c r="AE344" s="7"/>
      <c r="AF344" s="15"/>
      <c r="AG344" s="7"/>
    </row>
    <row r="345" spans="1:33" ht="13.8" x14ac:dyDescent="0.3">
      <c r="A345" s="11">
        <v>1154</v>
      </c>
      <c r="B345" s="11" t="s">
        <v>24</v>
      </c>
      <c r="C345" s="11" t="s">
        <v>25</v>
      </c>
      <c r="D345" s="11" t="s">
        <v>26</v>
      </c>
      <c r="E345" s="11" t="s">
        <v>29</v>
      </c>
      <c r="F345" s="18">
        <v>27942</v>
      </c>
      <c r="G345" s="19">
        <v>27942</v>
      </c>
      <c r="H345" s="11" t="s">
        <v>20</v>
      </c>
      <c r="I345" s="11" t="s">
        <v>21</v>
      </c>
      <c r="J345" s="11" t="s">
        <v>22</v>
      </c>
      <c r="K345" s="11" t="s">
        <v>23</v>
      </c>
      <c r="L345" s="53" t="s">
        <v>638</v>
      </c>
      <c r="M345" s="11">
        <v>0</v>
      </c>
      <c r="N345" s="54">
        <v>0</v>
      </c>
      <c r="O345" s="54">
        <v>0</v>
      </c>
      <c r="P345" s="54">
        <v>0</v>
      </c>
      <c r="Q345" s="1">
        <v>42644</v>
      </c>
      <c r="R345" s="14">
        <f>VLOOKUP($D345,'GT NBV Sep 2015'!$G:$O,9,0)</f>
        <v>0</v>
      </c>
      <c r="S345" s="15">
        <f t="shared" si="45"/>
        <v>0</v>
      </c>
      <c r="T345" s="15">
        <f t="shared" si="46"/>
        <v>13</v>
      </c>
      <c r="U345" s="15">
        <f t="shared" si="47"/>
        <v>0</v>
      </c>
      <c r="V345" s="15">
        <f t="shared" si="48"/>
        <v>0</v>
      </c>
      <c r="W345" s="15">
        <f t="shared" si="49"/>
        <v>0</v>
      </c>
      <c r="X345" s="7">
        <f t="shared" si="50"/>
        <v>0</v>
      </c>
      <c r="Y345" s="7">
        <f t="shared" si="51"/>
        <v>0</v>
      </c>
      <c r="Z345" s="7">
        <f t="shared" si="52"/>
        <v>0</v>
      </c>
      <c r="AA345" s="7">
        <f t="shared" si="53"/>
        <v>0</v>
      </c>
      <c r="AB345" s="15"/>
      <c r="AC345" s="7"/>
      <c r="AD345" s="7"/>
      <c r="AE345" s="7"/>
      <c r="AF345" s="15"/>
      <c r="AG345" s="7"/>
    </row>
    <row r="346" spans="1:33" ht="13.8" x14ac:dyDescent="0.3">
      <c r="A346" s="11">
        <v>21410</v>
      </c>
      <c r="B346" s="11" t="s">
        <v>24</v>
      </c>
      <c r="C346" s="11" t="s">
        <v>25</v>
      </c>
      <c r="D346" s="11" t="s">
        <v>73</v>
      </c>
      <c r="E346" s="11" t="s">
        <v>29</v>
      </c>
      <c r="F346" s="18">
        <v>27942</v>
      </c>
      <c r="G346" s="19">
        <v>27942</v>
      </c>
      <c r="H346" s="11" t="s">
        <v>20</v>
      </c>
      <c r="I346" s="11" t="s">
        <v>74</v>
      </c>
      <c r="J346" s="11" t="s">
        <v>22</v>
      </c>
      <c r="K346" s="11" t="s">
        <v>23</v>
      </c>
      <c r="L346" s="53" t="s">
        <v>638</v>
      </c>
      <c r="M346" s="11">
        <v>0</v>
      </c>
      <c r="N346" s="54">
        <v>0</v>
      </c>
      <c r="O346" s="54">
        <v>0</v>
      </c>
      <c r="P346" s="54">
        <v>0</v>
      </c>
      <c r="Q346" s="1">
        <v>42522</v>
      </c>
      <c r="R346" s="14">
        <f>VLOOKUP($D346,'GT NBV Sep 2015'!$G:$O,9,0)</f>
        <v>0</v>
      </c>
      <c r="S346" s="15">
        <f t="shared" si="45"/>
        <v>0</v>
      </c>
      <c r="T346" s="15">
        <f t="shared" si="46"/>
        <v>9</v>
      </c>
      <c r="U346" s="15">
        <f t="shared" si="47"/>
        <v>0</v>
      </c>
      <c r="V346" s="15">
        <f t="shared" si="48"/>
        <v>0</v>
      </c>
      <c r="W346" s="15">
        <f t="shared" si="49"/>
        <v>0</v>
      </c>
      <c r="X346" s="7">
        <f t="shared" si="50"/>
        <v>0</v>
      </c>
      <c r="Y346" s="7">
        <f t="shared" si="51"/>
        <v>0</v>
      </c>
      <c r="Z346" s="7">
        <f t="shared" si="52"/>
        <v>0</v>
      </c>
      <c r="AA346" s="7">
        <f t="shared" si="53"/>
        <v>0</v>
      </c>
      <c r="AB346" s="15"/>
      <c r="AC346" s="7"/>
      <c r="AD346" s="7"/>
      <c r="AE346" s="7"/>
      <c r="AF346" s="15"/>
      <c r="AG346" s="7"/>
    </row>
    <row r="347" spans="1:33" ht="13.8" x14ac:dyDescent="0.3">
      <c r="A347" s="11">
        <v>805257</v>
      </c>
      <c r="B347" s="11" t="s">
        <v>24</v>
      </c>
      <c r="C347" s="11" t="s">
        <v>88</v>
      </c>
      <c r="D347" s="11" t="s">
        <v>73</v>
      </c>
      <c r="E347" s="11" t="s">
        <v>84</v>
      </c>
      <c r="F347" s="18">
        <v>30864</v>
      </c>
      <c r="G347" s="19">
        <v>30864</v>
      </c>
      <c r="H347" s="11" t="s">
        <v>68</v>
      </c>
      <c r="I347" s="11" t="s">
        <v>74</v>
      </c>
      <c r="J347" s="11" t="s">
        <v>70</v>
      </c>
      <c r="K347" s="11" t="s">
        <v>23</v>
      </c>
      <c r="L347" s="53" t="s">
        <v>638</v>
      </c>
      <c r="M347" s="11">
        <v>0</v>
      </c>
      <c r="N347" s="54">
        <v>0</v>
      </c>
      <c r="O347" s="54">
        <v>0</v>
      </c>
      <c r="P347" s="54">
        <v>0</v>
      </c>
      <c r="Q347" s="1">
        <v>42644</v>
      </c>
      <c r="R347" s="14">
        <f>VLOOKUP($D347,'GT NBV Sep 2015'!$G:$O,9,0)</f>
        <v>0</v>
      </c>
      <c r="S347" s="15">
        <f t="shared" si="45"/>
        <v>0</v>
      </c>
      <c r="T347" s="15">
        <f t="shared" si="46"/>
        <v>13</v>
      </c>
      <c r="U347" s="15">
        <f t="shared" si="47"/>
        <v>0</v>
      </c>
      <c r="V347" s="15">
        <f t="shared" si="48"/>
        <v>0</v>
      </c>
      <c r="W347" s="15">
        <f t="shared" si="49"/>
        <v>0</v>
      </c>
      <c r="X347" s="7">
        <f t="shared" si="50"/>
        <v>0</v>
      </c>
      <c r="Y347" s="7">
        <f t="shared" si="51"/>
        <v>0</v>
      </c>
      <c r="Z347" s="7">
        <f t="shared" si="52"/>
        <v>0</v>
      </c>
      <c r="AA347" s="7">
        <f t="shared" si="53"/>
        <v>0</v>
      </c>
      <c r="AB347" s="15"/>
      <c r="AC347" s="7"/>
      <c r="AD347" s="7"/>
      <c r="AE347" s="7"/>
      <c r="AF347" s="15"/>
      <c r="AG347" s="7"/>
    </row>
    <row r="348" spans="1:33" ht="13.8" x14ac:dyDescent="0.3">
      <c r="A348" s="11">
        <v>805258</v>
      </c>
      <c r="B348" s="11" t="s">
        <v>24</v>
      </c>
      <c r="C348" s="11" t="s">
        <v>89</v>
      </c>
      <c r="D348" s="11" t="s">
        <v>73</v>
      </c>
      <c r="E348" s="11" t="s">
        <v>84</v>
      </c>
      <c r="F348" s="18">
        <v>30864</v>
      </c>
      <c r="G348" s="19">
        <v>30864</v>
      </c>
      <c r="H348" s="11" t="s">
        <v>68</v>
      </c>
      <c r="I348" s="11" t="s">
        <v>74</v>
      </c>
      <c r="J348" s="11" t="s">
        <v>70</v>
      </c>
      <c r="K348" s="11" t="s">
        <v>23</v>
      </c>
      <c r="L348" s="53" t="s">
        <v>638</v>
      </c>
      <c r="M348" s="11">
        <v>0</v>
      </c>
      <c r="N348" s="54">
        <v>0</v>
      </c>
      <c r="O348" s="54">
        <v>0</v>
      </c>
      <c r="P348" s="54">
        <v>0</v>
      </c>
      <c r="Q348" s="1">
        <v>42522</v>
      </c>
      <c r="R348" s="14">
        <f>VLOOKUP($D348,'GT NBV Sep 2015'!$G:$O,9,0)</f>
        <v>0</v>
      </c>
      <c r="S348" s="15">
        <f t="shared" si="45"/>
        <v>0</v>
      </c>
      <c r="T348" s="15">
        <f t="shared" si="46"/>
        <v>9</v>
      </c>
      <c r="U348" s="15">
        <f t="shared" si="47"/>
        <v>0</v>
      </c>
      <c r="V348" s="15">
        <f t="shared" si="48"/>
        <v>0</v>
      </c>
      <c r="W348" s="15">
        <f t="shared" si="49"/>
        <v>0</v>
      </c>
      <c r="X348" s="7">
        <f t="shared" si="50"/>
        <v>0</v>
      </c>
      <c r="Y348" s="7">
        <f t="shared" si="51"/>
        <v>0</v>
      </c>
      <c r="Z348" s="7">
        <f t="shared" si="52"/>
        <v>0</v>
      </c>
      <c r="AA348" s="7">
        <f t="shared" si="53"/>
        <v>0</v>
      </c>
      <c r="AB348" s="15"/>
      <c r="AC348" s="7"/>
      <c r="AD348" s="7"/>
      <c r="AE348" s="7"/>
      <c r="AF348" s="15"/>
      <c r="AG348" s="7"/>
    </row>
    <row r="349" spans="1:33" ht="13.8" x14ac:dyDescent="0.3">
      <c r="A349" s="11">
        <v>27487</v>
      </c>
      <c r="B349" s="11" t="s">
        <v>24</v>
      </c>
      <c r="C349" s="11" t="s">
        <v>25</v>
      </c>
      <c r="D349" s="11" t="s">
        <v>76</v>
      </c>
      <c r="E349" s="11" t="s">
        <v>29</v>
      </c>
      <c r="F349" s="18">
        <v>27942</v>
      </c>
      <c r="G349" s="19">
        <v>27942</v>
      </c>
      <c r="H349" s="11" t="s">
        <v>20</v>
      </c>
      <c r="I349" s="11" t="s">
        <v>77</v>
      </c>
      <c r="J349" s="11" t="s">
        <v>78</v>
      </c>
      <c r="K349" s="11" t="s">
        <v>23</v>
      </c>
      <c r="L349" s="53" t="s">
        <v>638</v>
      </c>
      <c r="M349" s="11">
        <v>0</v>
      </c>
      <c r="N349" s="54">
        <v>0</v>
      </c>
      <c r="O349" s="54">
        <v>0</v>
      </c>
      <c r="P349" s="54">
        <v>0</v>
      </c>
      <c r="Q349" s="1">
        <v>42644</v>
      </c>
      <c r="R349" s="14">
        <f>VLOOKUP($D349,'GT NBV Sep 2015'!$G:$O,9,0)</f>
        <v>0</v>
      </c>
      <c r="S349" s="15">
        <f t="shared" si="45"/>
        <v>0</v>
      </c>
      <c r="T349" s="15">
        <f t="shared" si="46"/>
        <v>13</v>
      </c>
      <c r="U349" s="15">
        <f t="shared" si="47"/>
        <v>0</v>
      </c>
      <c r="V349" s="15">
        <f t="shared" si="48"/>
        <v>0</v>
      </c>
      <c r="W349" s="15">
        <f t="shared" si="49"/>
        <v>0</v>
      </c>
      <c r="X349" s="7">
        <f t="shared" si="50"/>
        <v>0</v>
      </c>
      <c r="Y349" s="7">
        <f t="shared" si="51"/>
        <v>0</v>
      </c>
      <c r="Z349" s="7">
        <f t="shared" si="52"/>
        <v>0</v>
      </c>
      <c r="AA349" s="7">
        <f t="shared" si="53"/>
        <v>0</v>
      </c>
      <c r="AB349" s="15"/>
      <c r="AC349" s="7"/>
      <c r="AD349" s="7"/>
      <c r="AE349" s="7"/>
      <c r="AF349" s="15"/>
      <c r="AG349" s="7"/>
    </row>
    <row r="350" spans="1:33" ht="13.8" x14ac:dyDescent="0.3">
      <c r="A350" s="11">
        <v>27949</v>
      </c>
      <c r="B350" s="11" t="s">
        <v>24</v>
      </c>
      <c r="C350" s="11" t="s">
        <v>25</v>
      </c>
      <c r="D350" s="11" t="s">
        <v>76</v>
      </c>
      <c r="E350" s="11" t="s">
        <v>29</v>
      </c>
      <c r="F350" s="18">
        <v>27942</v>
      </c>
      <c r="G350" s="19">
        <v>27942</v>
      </c>
      <c r="H350" s="11" t="s">
        <v>20</v>
      </c>
      <c r="I350" s="11" t="s">
        <v>77</v>
      </c>
      <c r="J350" s="11" t="s">
        <v>79</v>
      </c>
      <c r="K350" s="11" t="s">
        <v>23</v>
      </c>
      <c r="L350" s="53" t="s">
        <v>638</v>
      </c>
      <c r="M350" s="11">
        <v>0</v>
      </c>
      <c r="N350" s="54">
        <v>0</v>
      </c>
      <c r="O350" s="54">
        <v>0</v>
      </c>
      <c r="P350" s="54">
        <v>0</v>
      </c>
      <c r="Q350" s="1">
        <v>42522</v>
      </c>
      <c r="R350" s="14">
        <f>VLOOKUP($D350,'GT NBV Sep 2015'!$G:$O,9,0)</f>
        <v>0</v>
      </c>
      <c r="S350" s="15">
        <f t="shared" si="45"/>
        <v>0</v>
      </c>
      <c r="T350" s="15">
        <f t="shared" si="46"/>
        <v>9</v>
      </c>
      <c r="U350" s="15">
        <f t="shared" si="47"/>
        <v>0</v>
      </c>
      <c r="V350" s="15">
        <f t="shared" si="48"/>
        <v>0</v>
      </c>
      <c r="W350" s="15">
        <f t="shared" si="49"/>
        <v>0</v>
      </c>
      <c r="X350" s="7">
        <f t="shared" si="50"/>
        <v>0</v>
      </c>
      <c r="Y350" s="7">
        <f t="shared" si="51"/>
        <v>0</v>
      </c>
      <c r="Z350" s="7">
        <f t="shared" si="52"/>
        <v>0</v>
      </c>
      <c r="AA350" s="7">
        <f t="shared" si="53"/>
        <v>0</v>
      </c>
      <c r="AB350" s="15"/>
      <c r="AC350" s="7"/>
      <c r="AD350" s="7"/>
      <c r="AE350" s="7"/>
      <c r="AF350" s="15"/>
      <c r="AG350" s="7"/>
    </row>
    <row r="351" spans="1:33" ht="13.8" x14ac:dyDescent="0.3">
      <c r="A351" s="11">
        <v>49388</v>
      </c>
      <c r="B351" s="11" t="s">
        <v>24</v>
      </c>
      <c r="C351" s="11" t="s">
        <v>41</v>
      </c>
      <c r="D351" s="11" t="s">
        <v>42</v>
      </c>
      <c r="E351" s="11" t="s">
        <v>29</v>
      </c>
      <c r="F351" s="18">
        <v>27942</v>
      </c>
      <c r="G351" s="19">
        <v>27942</v>
      </c>
      <c r="H351" s="11" t="s">
        <v>20</v>
      </c>
      <c r="I351" s="11" t="s">
        <v>39</v>
      </c>
      <c r="J351" s="11" t="s">
        <v>144</v>
      </c>
      <c r="K351" s="11" t="s">
        <v>23</v>
      </c>
      <c r="L351" s="53" t="s">
        <v>638</v>
      </c>
      <c r="M351" s="11">
        <v>0</v>
      </c>
      <c r="N351" s="54">
        <v>0</v>
      </c>
      <c r="O351" s="54">
        <v>0</v>
      </c>
      <c r="P351" s="54">
        <v>0</v>
      </c>
      <c r="Q351" s="1">
        <v>42644</v>
      </c>
      <c r="R351" s="14">
        <f>VLOOKUP($D351,'GT NBV Sep 2015'!$G:$O,9,0)</f>
        <v>2.1999999999999999E-2</v>
      </c>
      <c r="S351" s="15">
        <f t="shared" si="45"/>
        <v>0</v>
      </c>
      <c r="T351" s="15">
        <f t="shared" si="46"/>
        <v>13</v>
      </c>
      <c r="U351" s="15">
        <f t="shared" si="47"/>
        <v>0</v>
      </c>
      <c r="V351" s="15">
        <f t="shared" si="48"/>
        <v>0</v>
      </c>
      <c r="W351" s="15">
        <f t="shared" si="49"/>
        <v>0</v>
      </c>
      <c r="X351" s="7">
        <f t="shared" si="50"/>
        <v>0</v>
      </c>
      <c r="Y351" s="7">
        <f t="shared" si="51"/>
        <v>0</v>
      </c>
      <c r="Z351" s="7">
        <f t="shared" si="52"/>
        <v>0</v>
      </c>
      <c r="AA351" s="7">
        <f t="shared" si="53"/>
        <v>0</v>
      </c>
      <c r="AB351" s="15"/>
      <c r="AC351" s="7"/>
      <c r="AD351" s="7"/>
      <c r="AE351" s="7"/>
      <c r="AF351" s="15"/>
      <c r="AG351" s="7"/>
    </row>
    <row r="352" spans="1:33" ht="13.8" x14ac:dyDescent="0.3">
      <c r="A352" s="11">
        <v>49389</v>
      </c>
      <c r="B352" s="11" t="s">
        <v>24</v>
      </c>
      <c r="C352" s="11" t="s">
        <v>41</v>
      </c>
      <c r="D352" s="11" t="s">
        <v>42</v>
      </c>
      <c r="E352" s="11" t="s">
        <v>43</v>
      </c>
      <c r="F352" s="18">
        <v>34881</v>
      </c>
      <c r="G352" s="19">
        <v>34881</v>
      </c>
      <c r="H352" s="11" t="s">
        <v>20</v>
      </c>
      <c r="I352" s="11" t="s">
        <v>39</v>
      </c>
      <c r="J352" s="11" t="s">
        <v>144</v>
      </c>
      <c r="K352" s="11" t="s">
        <v>23</v>
      </c>
      <c r="L352" s="53" t="s">
        <v>638</v>
      </c>
      <c r="M352" s="11">
        <v>0</v>
      </c>
      <c r="N352" s="54">
        <v>0</v>
      </c>
      <c r="O352" s="54">
        <v>0</v>
      </c>
      <c r="P352" s="54">
        <v>0</v>
      </c>
      <c r="Q352" s="1">
        <v>42522</v>
      </c>
      <c r="R352" s="14">
        <f>VLOOKUP($D352,'GT NBV Sep 2015'!$G:$O,9,0)</f>
        <v>2.1999999999999999E-2</v>
      </c>
      <c r="S352" s="15">
        <f t="shared" si="45"/>
        <v>0</v>
      </c>
      <c r="T352" s="15">
        <f t="shared" si="46"/>
        <v>9</v>
      </c>
      <c r="U352" s="15">
        <f t="shared" si="47"/>
        <v>0</v>
      </c>
      <c r="V352" s="15">
        <f t="shared" si="48"/>
        <v>0</v>
      </c>
      <c r="W352" s="15">
        <f t="shared" si="49"/>
        <v>0</v>
      </c>
      <c r="X352" s="7">
        <f t="shared" si="50"/>
        <v>0</v>
      </c>
      <c r="Y352" s="7">
        <f t="shared" si="51"/>
        <v>0</v>
      </c>
      <c r="Z352" s="7">
        <f t="shared" si="52"/>
        <v>0</v>
      </c>
      <c r="AA352" s="7">
        <f t="shared" si="53"/>
        <v>0</v>
      </c>
      <c r="AB352" s="15"/>
      <c r="AC352" s="7"/>
      <c r="AD352" s="7"/>
      <c r="AE352" s="7"/>
      <c r="AF352" s="15"/>
      <c r="AG352" s="7"/>
    </row>
    <row r="353" spans="1:33" ht="13.8" x14ac:dyDescent="0.3">
      <c r="A353" s="11">
        <v>49378</v>
      </c>
      <c r="B353" s="11" t="s">
        <v>24</v>
      </c>
      <c r="C353" s="11" t="s">
        <v>41</v>
      </c>
      <c r="D353" s="11" t="s">
        <v>42</v>
      </c>
      <c r="E353" s="11" t="s">
        <v>28</v>
      </c>
      <c r="F353" s="18">
        <v>27211</v>
      </c>
      <c r="G353" s="19">
        <v>27211</v>
      </c>
      <c r="H353" s="11" t="s">
        <v>20</v>
      </c>
      <c r="I353" s="11" t="s">
        <v>39</v>
      </c>
      <c r="J353" s="11" t="s">
        <v>143</v>
      </c>
      <c r="K353" s="11" t="s">
        <v>23</v>
      </c>
      <c r="L353" s="53" t="s">
        <v>638</v>
      </c>
      <c r="M353" s="11">
        <v>0</v>
      </c>
      <c r="N353" s="54">
        <v>0</v>
      </c>
      <c r="O353" s="54">
        <v>0</v>
      </c>
      <c r="P353" s="54">
        <v>0</v>
      </c>
      <c r="Q353" s="1">
        <v>42644</v>
      </c>
      <c r="R353" s="14">
        <f>VLOOKUP($D353,'GT NBV Sep 2015'!$G:$O,9,0)</f>
        <v>2.1999999999999999E-2</v>
      </c>
      <c r="S353" s="15">
        <f t="shared" si="45"/>
        <v>0</v>
      </c>
      <c r="T353" s="15">
        <f t="shared" si="46"/>
        <v>13</v>
      </c>
      <c r="U353" s="15">
        <f t="shared" si="47"/>
        <v>0</v>
      </c>
      <c r="V353" s="15">
        <f t="shared" si="48"/>
        <v>0</v>
      </c>
      <c r="W353" s="15">
        <f t="shared" si="49"/>
        <v>0</v>
      </c>
      <c r="X353" s="7">
        <f t="shared" si="50"/>
        <v>0</v>
      </c>
      <c r="Y353" s="7">
        <f t="shared" si="51"/>
        <v>0</v>
      </c>
      <c r="Z353" s="7">
        <f t="shared" si="52"/>
        <v>0</v>
      </c>
      <c r="AA353" s="7">
        <f t="shared" si="53"/>
        <v>0</v>
      </c>
      <c r="AB353" s="15"/>
      <c r="AC353" s="7"/>
      <c r="AD353" s="7"/>
      <c r="AE353" s="7"/>
      <c r="AF353" s="15"/>
      <c r="AG353" s="7"/>
    </row>
    <row r="354" spans="1:33" ht="13.8" x14ac:dyDescent="0.3">
      <c r="A354" s="11">
        <v>49379</v>
      </c>
      <c r="B354" s="11" t="s">
        <v>24</v>
      </c>
      <c r="C354" s="11" t="s">
        <v>41</v>
      </c>
      <c r="D354" s="11" t="s">
        <v>42</v>
      </c>
      <c r="E354" s="11" t="s">
        <v>29</v>
      </c>
      <c r="F354" s="18">
        <v>27942</v>
      </c>
      <c r="G354" s="19">
        <v>27942</v>
      </c>
      <c r="H354" s="11" t="s">
        <v>20</v>
      </c>
      <c r="I354" s="11" t="s">
        <v>39</v>
      </c>
      <c r="J354" s="11" t="s">
        <v>143</v>
      </c>
      <c r="K354" s="11" t="s">
        <v>23</v>
      </c>
      <c r="L354" s="53" t="s">
        <v>638</v>
      </c>
      <c r="M354" s="11">
        <v>0</v>
      </c>
      <c r="N354" s="54">
        <v>0</v>
      </c>
      <c r="O354" s="54">
        <v>0</v>
      </c>
      <c r="P354" s="54">
        <v>0</v>
      </c>
      <c r="Q354" s="1">
        <v>42522</v>
      </c>
      <c r="R354" s="14">
        <f>VLOOKUP($D354,'GT NBV Sep 2015'!$G:$O,9,0)</f>
        <v>2.1999999999999999E-2</v>
      </c>
      <c r="S354" s="15">
        <f t="shared" si="45"/>
        <v>0</v>
      </c>
      <c r="T354" s="15">
        <f t="shared" si="46"/>
        <v>9</v>
      </c>
      <c r="U354" s="15">
        <f t="shared" si="47"/>
        <v>0</v>
      </c>
      <c r="V354" s="15">
        <f t="shared" si="48"/>
        <v>0</v>
      </c>
      <c r="W354" s="15">
        <f t="shared" si="49"/>
        <v>0</v>
      </c>
      <c r="X354" s="7">
        <f t="shared" si="50"/>
        <v>0</v>
      </c>
      <c r="Y354" s="7">
        <f t="shared" si="51"/>
        <v>0</v>
      </c>
      <c r="Z354" s="7">
        <f t="shared" si="52"/>
        <v>0</v>
      </c>
      <c r="AA354" s="7">
        <f t="shared" si="53"/>
        <v>0</v>
      </c>
      <c r="AB354" s="15"/>
      <c r="AC354" s="7"/>
      <c r="AD354" s="7"/>
      <c r="AE354" s="7"/>
      <c r="AF354" s="15"/>
      <c r="AG354" s="7"/>
    </row>
    <row r="355" spans="1:33" ht="13.8" x14ac:dyDescent="0.3">
      <c r="A355" s="11">
        <v>49381</v>
      </c>
      <c r="B355" s="11" t="s">
        <v>24</v>
      </c>
      <c r="C355" s="11" t="s">
        <v>41</v>
      </c>
      <c r="D355" s="11" t="s">
        <v>42</v>
      </c>
      <c r="E355" s="11" t="s">
        <v>51</v>
      </c>
      <c r="F355" s="18">
        <v>28672</v>
      </c>
      <c r="G355" s="19">
        <v>28672</v>
      </c>
      <c r="H355" s="11" t="s">
        <v>20</v>
      </c>
      <c r="I355" s="11" t="s">
        <v>39</v>
      </c>
      <c r="J355" s="11" t="s">
        <v>143</v>
      </c>
      <c r="K355" s="11" t="s">
        <v>23</v>
      </c>
      <c r="L355" s="53" t="s">
        <v>638</v>
      </c>
      <c r="M355" s="11">
        <v>0</v>
      </c>
      <c r="N355" s="54">
        <v>0</v>
      </c>
      <c r="O355" s="54">
        <v>0</v>
      </c>
      <c r="P355" s="54">
        <v>0</v>
      </c>
      <c r="Q355" s="1">
        <v>42644</v>
      </c>
      <c r="R355" s="14">
        <f>VLOOKUP($D355,'GT NBV Sep 2015'!$G:$O,9,0)</f>
        <v>2.1999999999999999E-2</v>
      </c>
      <c r="S355" s="15">
        <f t="shared" si="45"/>
        <v>0</v>
      </c>
      <c r="T355" s="15">
        <f t="shared" si="46"/>
        <v>13</v>
      </c>
      <c r="U355" s="15">
        <f t="shared" si="47"/>
        <v>0</v>
      </c>
      <c r="V355" s="15">
        <f t="shared" si="48"/>
        <v>0</v>
      </c>
      <c r="W355" s="15">
        <f t="shared" si="49"/>
        <v>0</v>
      </c>
      <c r="X355" s="7">
        <f t="shared" si="50"/>
        <v>0</v>
      </c>
      <c r="Y355" s="7">
        <f t="shared" si="51"/>
        <v>0</v>
      </c>
      <c r="Z355" s="7">
        <f t="shared" si="52"/>
        <v>0</v>
      </c>
      <c r="AA355" s="7">
        <f t="shared" si="53"/>
        <v>0</v>
      </c>
      <c r="AB355" s="15"/>
      <c r="AC355" s="7"/>
      <c r="AD355" s="7"/>
      <c r="AE355" s="7"/>
      <c r="AF355" s="15"/>
      <c r="AG355" s="7"/>
    </row>
    <row r="356" spans="1:33" ht="13.8" x14ac:dyDescent="0.3">
      <c r="A356" s="11">
        <v>49383</v>
      </c>
      <c r="B356" s="11" t="s">
        <v>24</v>
      </c>
      <c r="C356" s="11" t="s">
        <v>41</v>
      </c>
      <c r="D356" s="11" t="s">
        <v>42</v>
      </c>
      <c r="E356" s="11" t="s">
        <v>86</v>
      </c>
      <c r="F356" s="18">
        <v>31594</v>
      </c>
      <c r="G356" s="19">
        <v>31594</v>
      </c>
      <c r="H356" s="11" t="s">
        <v>20</v>
      </c>
      <c r="I356" s="11" t="s">
        <v>39</v>
      </c>
      <c r="J356" s="11" t="s">
        <v>143</v>
      </c>
      <c r="K356" s="11" t="s">
        <v>23</v>
      </c>
      <c r="L356" s="53" t="s">
        <v>638</v>
      </c>
      <c r="M356" s="11">
        <v>0</v>
      </c>
      <c r="N356" s="54">
        <v>0</v>
      </c>
      <c r="O356" s="54">
        <v>0</v>
      </c>
      <c r="P356" s="54">
        <v>0</v>
      </c>
      <c r="Q356" s="1">
        <v>42522</v>
      </c>
      <c r="R356" s="14">
        <f>VLOOKUP($D356,'GT NBV Sep 2015'!$G:$O,9,0)</f>
        <v>2.1999999999999999E-2</v>
      </c>
      <c r="S356" s="15">
        <f t="shared" si="45"/>
        <v>0</v>
      </c>
      <c r="T356" s="15">
        <f t="shared" si="46"/>
        <v>9</v>
      </c>
      <c r="U356" s="15">
        <f t="shared" si="47"/>
        <v>0</v>
      </c>
      <c r="V356" s="15">
        <f t="shared" si="48"/>
        <v>0</v>
      </c>
      <c r="W356" s="15">
        <f t="shared" si="49"/>
        <v>0</v>
      </c>
      <c r="X356" s="7">
        <f t="shared" si="50"/>
        <v>0</v>
      </c>
      <c r="Y356" s="7">
        <f t="shared" si="51"/>
        <v>0</v>
      </c>
      <c r="Z356" s="7">
        <f t="shared" si="52"/>
        <v>0</v>
      </c>
      <c r="AA356" s="7">
        <f t="shared" si="53"/>
        <v>0</v>
      </c>
      <c r="AB356" s="15"/>
      <c r="AC356" s="7"/>
      <c r="AD356" s="7"/>
      <c r="AE356" s="7"/>
      <c r="AF356" s="15"/>
      <c r="AG356" s="7"/>
    </row>
    <row r="357" spans="1:33" ht="13.8" x14ac:dyDescent="0.3">
      <c r="A357" s="11">
        <v>49384</v>
      </c>
      <c r="B357" s="11" t="s">
        <v>24</v>
      </c>
      <c r="C357" s="11" t="s">
        <v>41</v>
      </c>
      <c r="D357" s="11" t="s">
        <v>42</v>
      </c>
      <c r="E357" s="11" t="s">
        <v>67</v>
      </c>
      <c r="F357" s="18">
        <v>31959</v>
      </c>
      <c r="G357" s="19">
        <v>31959</v>
      </c>
      <c r="H357" s="11" t="s">
        <v>20</v>
      </c>
      <c r="I357" s="11" t="s">
        <v>39</v>
      </c>
      <c r="J357" s="11" t="s">
        <v>143</v>
      </c>
      <c r="K357" s="11" t="s">
        <v>23</v>
      </c>
      <c r="L357" s="53" t="s">
        <v>638</v>
      </c>
      <c r="M357" s="11">
        <v>0</v>
      </c>
      <c r="N357" s="54">
        <v>0</v>
      </c>
      <c r="O357" s="54">
        <v>0</v>
      </c>
      <c r="P357" s="54">
        <v>0</v>
      </c>
      <c r="Q357" s="1">
        <v>42644</v>
      </c>
      <c r="R357" s="14">
        <f>VLOOKUP($D357,'GT NBV Sep 2015'!$G:$O,9,0)</f>
        <v>2.1999999999999999E-2</v>
      </c>
      <c r="S357" s="15">
        <f t="shared" si="45"/>
        <v>0</v>
      </c>
      <c r="T357" s="15">
        <f t="shared" si="46"/>
        <v>13</v>
      </c>
      <c r="U357" s="15">
        <f t="shared" si="47"/>
        <v>0</v>
      </c>
      <c r="V357" s="15">
        <f t="shared" si="48"/>
        <v>0</v>
      </c>
      <c r="W357" s="15">
        <f t="shared" si="49"/>
        <v>0</v>
      </c>
      <c r="X357" s="7">
        <f t="shared" si="50"/>
        <v>0</v>
      </c>
      <c r="Y357" s="7">
        <f t="shared" si="51"/>
        <v>0</v>
      </c>
      <c r="Z357" s="7">
        <f t="shared" si="52"/>
        <v>0</v>
      </c>
      <c r="AA357" s="7">
        <f t="shared" si="53"/>
        <v>0</v>
      </c>
      <c r="AB357" s="15"/>
      <c r="AC357" s="7"/>
      <c r="AD357" s="7"/>
      <c r="AE357" s="7"/>
      <c r="AF357" s="15"/>
      <c r="AG357" s="7"/>
    </row>
    <row r="358" spans="1:33" ht="13.8" x14ac:dyDescent="0.3">
      <c r="A358" s="11">
        <v>49404</v>
      </c>
      <c r="B358" s="11" t="s">
        <v>24</v>
      </c>
      <c r="C358" s="11" t="s">
        <v>41</v>
      </c>
      <c r="D358" s="11" t="s">
        <v>42</v>
      </c>
      <c r="E358" s="11" t="s">
        <v>29</v>
      </c>
      <c r="F358" s="18">
        <v>27942</v>
      </c>
      <c r="G358" s="19">
        <v>27942</v>
      </c>
      <c r="H358" s="11" t="s">
        <v>20</v>
      </c>
      <c r="I358" s="11" t="s">
        <v>39</v>
      </c>
      <c r="J358" s="11" t="s">
        <v>146</v>
      </c>
      <c r="K358" s="11" t="s">
        <v>23</v>
      </c>
      <c r="L358" s="53" t="s">
        <v>638</v>
      </c>
      <c r="M358" s="11">
        <v>0</v>
      </c>
      <c r="N358" s="54">
        <v>0</v>
      </c>
      <c r="O358" s="54">
        <v>0</v>
      </c>
      <c r="P358" s="54">
        <v>0</v>
      </c>
      <c r="Q358" s="1">
        <v>42522</v>
      </c>
      <c r="R358" s="14">
        <f>VLOOKUP($D358,'GT NBV Sep 2015'!$G:$O,9,0)</f>
        <v>2.1999999999999999E-2</v>
      </c>
      <c r="S358" s="15">
        <f t="shared" si="45"/>
        <v>0</v>
      </c>
      <c r="T358" s="15">
        <f t="shared" si="46"/>
        <v>9</v>
      </c>
      <c r="U358" s="15">
        <f t="shared" si="47"/>
        <v>0</v>
      </c>
      <c r="V358" s="15">
        <f t="shared" si="48"/>
        <v>0</v>
      </c>
      <c r="W358" s="15">
        <f t="shared" si="49"/>
        <v>0</v>
      </c>
      <c r="X358" s="7">
        <f t="shared" si="50"/>
        <v>0</v>
      </c>
      <c r="Y358" s="7">
        <f t="shared" si="51"/>
        <v>0</v>
      </c>
      <c r="Z358" s="7">
        <f t="shared" si="52"/>
        <v>0</v>
      </c>
      <c r="AA358" s="7">
        <f t="shared" si="53"/>
        <v>0</v>
      </c>
      <c r="AB358" s="15"/>
      <c r="AC358" s="7"/>
      <c r="AD358" s="7"/>
      <c r="AE358" s="7"/>
      <c r="AF358" s="15"/>
      <c r="AG358" s="7"/>
    </row>
    <row r="359" spans="1:33" ht="13.8" x14ac:dyDescent="0.3">
      <c r="A359" s="11">
        <v>49405</v>
      </c>
      <c r="B359" s="11" t="s">
        <v>24</v>
      </c>
      <c r="C359" s="11" t="s">
        <v>41</v>
      </c>
      <c r="D359" s="11" t="s">
        <v>42</v>
      </c>
      <c r="E359" s="11" t="s">
        <v>82</v>
      </c>
      <c r="F359" s="18">
        <v>30133</v>
      </c>
      <c r="G359" s="19">
        <v>30133</v>
      </c>
      <c r="H359" s="11" t="s">
        <v>20</v>
      </c>
      <c r="I359" s="11" t="s">
        <v>39</v>
      </c>
      <c r="J359" s="11" t="s">
        <v>146</v>
      </c>
      <c r="K359" s="11" t="s">
        <v>23</v>
      </c>
      <c r="L359" s="53" t="s">
        <v>638</v>
      </c>
      <c r="M359" s="11">
        <v>0</v>
      </c>
      <c r="N359" s="54">
        <v>0</v>
      </c>
      <c r="O359" s="54">
        <v>0</v>
      </c>
      <c r="P359" s="54">
        <v>0</v>
      </c>
      <c r="Q359" s="1">
        <v>42644</v>
      </c>
      <c r="R359" s="14">
        <f>VLOOKUP($D359,'GT NBV Sep 2015'!$G:$O,9,0)</f>
        <v>2.1999999999999999E-2</v>
      </c>
      <c r="S359" s="15">
        <f t="shared" si="45"/>
        <v>0</v>
      </c>
      <c r="T359" s="15">
        <f t="shared" si="46"/>
        <v>13</v>
      </c>
      <c r="U359" s="15">
        <f t="shared" si="47"/>
        <v>0</v>
      </c>
      <c r="V359" s="15">
        <f t="shared" si="48"/>
        <v>0</v>
      </c>
      <c r="W359" s="15">
        <f t="shared" si="49"/>
        <v>0</v>
      </c>
      <c r="X359" s="7">
        <f t="shared" si="50"/>
        <v>0</v>
      </c>
      <c r="Y359" s="7">
        <f t="shared" si="51"/>
        <v>0</v>
      </c>
      <c r="Z359" s="7">
        <f t="shared" si="52"/>
        <v>0</v>
      </c>
      <c r="AA359" s="7">
        <f t="shared" si="53"/>
        <v>0</v>
      </c>
      <c r="AB359" s="15"/>
      <c r="AC359" s="7"/>
      <c r="AD359" s="7"/>
      <c r="AE359" s="7"/>
      <c r="AF359" s="15"/>
      <c r="AG359" s="7"/>
    </row>
    <row r="360" spans="1:33" ht="13.8" x14ac:dyDescent="0.3">
      <c r="A360" s="11">
        <v>49391</v>
      </c>
      <c r="B360" s="11" t="s">
        <v>24</v>
      </c>
      <c r="C360" s="11" t="s">
        <v>41</v>
      </c>
      <c r="D360" s="11" t="s">
        <v>42</v>
      </c>
      <c r="E360" s="11" t="s">
        <v>29</v>
      </c>
      <c r="F360" s="18">
        <v>27942</v>
      </c>
      <c r="G360" s="19">
        <v>27942</v>
      </c>
      <c r="H360" s="11" t="s">
        <v>20</v>
      </c>
      <c r="I360" s="11" t="s">
        <v>39</v>
      </c>
      <c r="J360" s="11" t="s">
        <v>145</v>
      </c>
      <c r="K360" s="11" t="s">
        <v>23</v>
      </c>
      <c r="L360" s="53" t="s">
        <v>638</v>
      </c>
      <c r="M360" s="11">
        <v>0</v>
      </c>
      <c r="N360" s="54">
        <v>0</v>
      </c>
      <c r="O360" s="54">
        <v>0</v>
      </c>
      <c r="P360" s="54">
        <v>0</v>
      </c>
      <c r="Q360" s="1">
        <v>42522</v>
      </c>
      <c r="R360" s="14">
        <f>VLOOKUP($D360,'GT NBV Sep 2015'!$G:$O,9,0)</f>
        <v>2.1999999999999999E-2</v>
      </c>
      <c r="S360" s="15">
        <f t="shared" si="45"/>
        <v>0</v>
      </c>
      <c r="T360" s="15">
        <f t="shared" si="46"/>
        <v>9</v>
      </c>
      <c r="U360" s="15">
        <f t="shared" si="47"/>
        <v>0</v>
      </c>
      <c r="V360" s="15">
        <f t="shared" si="48"/>
        <v>0</v>
      </c>
      <c r="W360" s="15">
        <f t="shared" si="49"/>
        <v>0</v>
      </c>
      <c r="X360" s="7">
        <f t="shared" si="50"/>
        <v>0</v>
      </c>
      <c r="Y360" s="7">
        <f t="shared" si="51"/>
        <v>0</v>
      </c>
      <c r="Z360" s="7">
        <f t="shared" si="52"/>
        <v>0</v>
      </c>
      <c r="AA360" s="7">
        <f t="shared" si="53"/>
        <v>0</v>
      </c>
      <c r="AB360" s="15"/>
      <c r="AC360" s="7"/>
      <c r="AD360" s="7"/>
      <c r="AE360" s="7"/>
      <c r="AF360" s="15"/>
      <c r="AG360" s="7"/>
    </row>
    <row r="361" spans="1:33" ht="13.8" x14ac:dyDescent="0.3">
      <c r="A361" s="11">
        <v>49397</v>
      </c>
      <c r="B361" s="11" t="s">
        <v>24</v>
      </c>
      <c r="C361" s="11" t="s">
        <v>41</v>
      </c>
      <c r="D361" s="11" t="s">
        <v>42</v>
      </c>
      <c r="E361" s="11" t="s">
        <v>29</v>
      </c>
      <c r="F361" s="18">
        <v>27942</v>
      </c>
      <c r="G361" s="19">
        <v>27942</v>
      </c>
      <c r="H361" s="11" t="s">
        <v>20</v>
      </c>
      <c r="I361" s="11" t="s">
        <v>39</v>
      </c>
      <c r="J361" s="11" t="s">
        <v>44</v>
      </c>
      <c r="K361" s="11" t="s">
        <v>23</v>
      </c>
      <c r="L361" s="53" t="s">
        <v>638</v>
      </c>
      <c r="M361" s="11">
        <v>0</v>
      </c>
      <c r="N361" s="54">
        <v>0</v>
      </c>
      <c r="O361" s="54">
        <v>0</v>
      </c>
      <c r="P361" s="54">
        <v>0</v>
      </c>
      <c r="Q361" s="1">
        <v>42644</v>
      </c>
      <c r="R361" s="14">
        <f>VLOOKUP($D361,'GT NBV Sep 2015'!$G:$O,9,0)</f>
        <v>2.1999999999999999E-2</v>
      </c>
      <c r="S361" s="15">
        <f t="shared" si="45"/>
        <v>0</v>
      </c>
      <c r="T361" s="15">
        <f t="shared" si="46"/>
        <v>13</v>
      </c>
      <c r="U361" s="15">
        <f t="shared" si="47"/>
        <v>0</v>
      </c>
      <c r="V361" s="15">
        <f t="shared" si="48"/>
        <v>0</v>
      </c>
      <c r="W361" s="15">
        <f t="shared" si="49"/>
        <v>0</v>
      </c>
      <c r="X361" s="7">
        <f t="shared" si="50"/>
        <v>0</v>
      </c>
      <c r="Y361" s="7">
        <f t="shared" si="51"/>
        <v>0</v>
      </c>
      <c r="Z361" s="7">
        <f t="shared" si="52"/>
        <v>0</v>
      </c>
      <c r="AA361" s="7">
        <f t="shared" si="53"/>
        <v>0</v>
      </c>
      <c r="AB361" s="15"/>
      <c r="AC361" s="7"/>
      <c r="AD361" s="7"/>
      <c r="AE361" s="7"/>
      <c r="AF361" s="15"/>
      <c r="AG361" s="7"/>
    </row>
    <row r="362" spans="1:33" ht="13.8" x14ac:dyDescent="0.3">
      <c r="A362" s="11">
        <v>49398</v>
      </c>
      <c r="B362" s="11" t="s">
        <v>24</v>
      </c>
      <c r="C362" s="11" t="s">
        <v>41</v>
      </c>
      <c r="D362" s="11" t="s">
        <v>42</v>
      </c>
      <c r="E362" s="11" t="s">
        <v>80</v>
      </c>
      <c r="F362" s="18">
        <v>29037</v>
      </c>
      <c r="G362" s="19">
        <v>29037</v>
      </c>
      <c r="H362" s="11" t="s">
        <v>20</v>
      </c>
      <c r="I362" s="11" t="s">
        <v>39</v>
      </c>
      <c r="J362" s="11" t="s">
        <v>44</v>
      </c>
      <c r="K362" s="11" t="s">
        <v>23</v>
      </c>
      <c r="L362" s="53" t="s">
        <v>638</v>
      </c>
      <c r="M362" s="11">
        <v>0</v>
      </c>
      <c r="N362" s="54">
        <v>0</v>
      </c>
      <c r="O362" s="54">
        <v>0</v>
      </c>
      <c r="P362" s="54">
        <v>0</v>
      </c>
      <c r="Q362" s="1">
        <v>42522</v>
      </c>
      <c r="R362" s="14">
        <f>VLOOKUP($D362,'GT NBV Sep 2015'!$G:$O,9,0)</f>
        <v>2.1999999999999999E-2</v>
      </c>
      <c r="S362" s="15">
        <f t="shared" si="45"/>
        <v>0</v>
      </c>
      <c r="T362" s="15">
        <f t="shared" si="46"/>
        <v>9</v>
      </c>
      <c r="U362" s="15">
        <f t="shared" si="47"/>
        <v>0</v>
      </c>
      <c r="V362" s="15">
        <f t="shared" si="48"/>
        <v>0</v>
      </c>
      <c r="W362" s="15">
        <f t="shared" si="49"/>
        <v>0</v>
      </c>
      <c r="X362" s="7">
        <f t="shared" si="50"/>
        <v>0</v>
      </c>
      <c r="Y362" s="7">
        <f t="shared" si="51"/>
        <v>0</v>
      </c>
      <c r="Z362" s="7">
        <f t="shared" si="52"/>
        <v>0</v>
      </c>
      <c r="AA362" s="7">
        <f t="shared" si="53"/>
        <v>0</v>
      </c>
      <c r="AB362" s="15"/>
      <c r="AC362" s="7"/>
      <c r="AD362" s="7"/>
      <c r="AE362" s="7"/>
      <c r="AF362" s="15"/>
      <c r="AG362" s="7"/>
    </row>
    <row r="363" spans="1:33" ht="13.8" x14ac:dyDescent="0.3">
      <c r="A363" s="11">
        <v>49399</v>
      </c>
      <c r="B363" s="11" t="s">
        <v>24</v>
      </c>
      <c r="C363" s="11" t="s">
        <v>41</v>
      </c>
      <c r="D363" s="11" t="s">
        <v>42</v>
      </c>
      <c r="E363" s="11" t="s">
        <v>86</v>
      </c>
      <c r="F363" s="18">
        <v>31594</v>
      </c>
      <c r="G363" s="19">
        <v>31594</v>
      </c>
      <c r="H363" s="11" t="s">
        <v>20</v>
      </c>
      <c r="I363" s="11" t="s">
        <v>39</v>
      </c>
      <c r="J363" s="11" t="s">
        <v>44</v>
      </c>
      <c r="K363" s="11" t="s">
        <v>23</v>
      </c>
      <c r="L363" s="53" t="s">
        <v>638</v>
      </c>
      <c r="M363" s="11">
        <v>0</v>
      </c>
      <c r="N363" s="54">
        <v>0</v>
      </c>
      <c r="O363" s="54">
        <v>0</v>
      </c>
      <c r="P363" s="54">
        <v>0</v>
      </c>
      <c r="Q363" s="1">
        <v>42644</v>
      </c>
      <c r="R363" s="14">
        <f>VLOOKUP($D363,'GT NBV Sep 2015'!$G:$O,9,0)</f>
        <v>2.1999999999999999E-2</v>
      </c>
      <c r="S363" s="15">
        <f t="shared" si="45"/>
        <v>0</v>
      </c>
      <c r="T363" s="15">
        <f t="shared" si="46"/>
        <v>13</v>
      </c>
      <c r="U363" s="15">
        <f t="shared" si="47"/>
        <v>0</v>
      </c>
      <c r="V363" s="15">
        <f t="shared" si="48"/>
        <v>0</v>
      </c>
      <c r="W363" s="15">
        <f t="shared" si="49"/>
        <v>0</v>
      </c>
      <c r="X363" s="7">
        <f t="shared" si="50"/>
        <v>0</v>
      </c>
      <c r="Y363" s="7">
        <f t="shared" si="51"/>
        <v>0</v>
      </c>
      <c r="Z363" s="7">
        <f t="shared" si="52"/>
        <v>0</v>
      </c>
      <c r="AA363" s="7">
        <f t="shared" si="53"/>
        <v>0</v>
      </c>
      <c r="AB363" s="15"/>
      <c r="AC363" s="7"/>
      <c r="AD363" s="7"/>
      <c r="AE363" s="7"/>
      <c r="AF363" s="15"/>
      <c r="AG363" s="7"/>
    </row>
    <row r="364" spans="1:33" ht="13.8" x14ac:dyDescent="0.3">
      <c r="A364" s="11">
        <v>49438</v>
      </c>
      <c r="B364" s="11" t="s">
        <v>24</v>
      </c>
      <c r="C364" s="11" t="s">
        <v>41</v>
      </c>
      <c r="D364" s="11" t="s">
        <v>42</v>
      </c>
      <c r="E364" s="11" t="s">
        <v>61</v>
      </c>
      <c r="F364" s="18">
        <v>25750</v>
      </c>
      <c r="G364" s="19">
        <v>25750</v>
      </c>
      <c r="H364" s="11" t="s">
        <v>20</v>
      </c>
      <c r="I364" s="11" t="s">
        <v>39</v>
      </c>
      <c r="J364" s="11" t="s">
        <v>150</v>
      </c>
      <c r="K364" s="11" t="s">
        <v>23</v>
      </c>
      <c r="L364" s="53" t="s">
        <v>638</v>
      </c>
      <c r="M364" s="11">
        <v>0</v>
      </c>
      <c r="N364" s="54">
        <v>0</v>
      </c>
      <c r="O364" s="54">
        <v>0</v>
      </c>
      <c r="P364" s="54">
        <v>0</v>
      </c>
      <c r="Q364" s="1">
        <v>42522</v>
      </c>
      <c r="R364" s="14">
        <f>VLOOKUP($D364,'GT NBV Sep 2015'!$G:$O,9,0)</f>
        <v>2.1999999999999999E-2</v>
      </c>
      <c r="S364" s="15">
        <f t="shared" si="45"/>
        <v>0</v>
      </c>
      <c r="T364" s="15">
        <f t="shared" si="46"/>
        <v>9</v>
      </c>
      <c r="U364" s="15">
        <f t="shared" si="47"/>
        <v>0</v>
      </c>
      <c r="V364" s="15">
        <f t="shared" si="48"/>
        <v>0</v>
      </c>
      <c r="W364" s="15">
        <f t="shared" si="49"/>
        <v>0</v>
      </c>
      <c r="X364" s="7">
        <f t="shared" si="50"/>
        <v>0</v>
      </c>
      <c r="Y364" s="7">
        <f t="shared" si="51"/>
        <v>0</v>
      </c>
      <c r="Z364" s="7">
        <f t="shared" si="52"/>
        <v>0</v>
      </c>
      <c r="AA364" s="7">
        <f t="shared" si="53"/>
        <v>0</v>
      </c>
      <c r="AB364" s="15"/>
      <c r="AC364" s="7"/>
      <c r="AD364" s="7"/>
      <c r="AE364" s="7"/>
      <c r="AF364" s="15"/>
      <c r="AG364" s="7"/>
    </row>
    <row r="365" spans="1:33" ht="13.8" x14ac:dyDescent="0.3">
      <c r="A365" s="11">
        <v>49439</v>
      </c>
      <c r="B365" s="11" t="s">
        <v>24</v>
      </c>
      <c r="C365" s="11" t="s">
        <v>41</v>
      </c>
      <c r="D365" s="11" t="s">
        <v>42</v>
      </c>
      <c r="E365" s="11" t="s">
        <v>87</v>
      </c>
      <c r="F365" s="18">
        <v>33420</v>
      </c>
      <c r="G365" s="19">
        <v>33420</v>
      </c>
      <c r="H365" s="11" t="s">
        <v>20</v>
      </c>
      <c r="I365" s="11" t="s">
        <v>39</v>
      </c>
      <c r="J365" s="11" t="s">
        <v>150</v>
      </c>
      <c r="K365" s="11" t="s">
        <v>23</v>
      </c>
      <c r="L365" s="53" t="s">
        <v>638</v>
      </c>
      <c r="M365" s="11">
        <v>0</v>
      </c>
      <c r="N365" s="54">
        <v>0</v>
      </c>
      <c r="O365" s="54">
        <v>0</v>
      </c>
      <c r="P365" s="54">
        <v>0</v>
      </c>
      <c r="Q365" s="1">
        <v>42644</v>
      </c>
      <c r="R365" s="14">
        <f>VLOOKUP($D365,'GT NBV Sep 2015'!$G:$O,9,0)</f>
        <v>2.1999999999999999E-2</v>
      </c>
      <c r="S365" s="15">
        <f t="shared" si="45"/>
        <v>0</v>
      </c>
      <c r="T365" s="15">
        <f t="shared" si="46"/>
        <v>13</v>
      </c>
      <c r="U365" s="15">
        <f t="shared" si="47"/>
        <v>0</v>
      </c>
      <c r="V365" s="15">
        <f t="shared" si="48"/>
        <v>0</v>
      </c>
      <c r="W365" s="15">
        <f t="shared" si="49"/>
        <v>0</v>
      </c>
      <c r="X365" s="7">
        <f t="shared" si="50"/>
        <v>0</v>
      </c>
      <c r="Y365" s="7">
        <f t="shared" si="51"/>
        <v>0</v>
      </c>
      <c r="Z365" s="7">
        <f t="shared" si="52"/>
        <v>0</v>
      </c>
      <c r="AA365" s="7">
        <f t="shared" si="53"/>
        <v>0</v>
      </c>
      <c r="AB365" s="15"/>
      <c r="AC365" s="7"/>
      <c r="AD365" s="7"/>
      <c r="AE365" s="7"/>
      <c r="AF365" s="15"/>
      <c r="AG365" s="7"/>
    </row>
    <row r="366" spans="1:33" ht="13.8" x14ac:dyDescent="0.3">
      <c r="A366" s="11">
        <v>49444</v>
      </c>
      <c r="B366" s="11" t="s">
        <v>24</v>
      </c>
      <c r="C366" s="11" t="s">
        <v>41</v>
      </c>
      <c r="D366" s="11" t="s">
        <v>42</v>
      </c>
      <c r="E366" s="11" t="s">
        <v>61</v>
      </c>
      <c r="F366" s="18">
        <v>25750</v>
      </c>
      <c r="G366" s="19">
        <v>25750</v>
      </c>
      <c r="H366" s="11" t="s">
        <v>20</v>
      </c>
      <c r="I366" s="11" t="s">
        <v>39</v>
      </c>
      <c r="J366" s="11" t="s">
        <v>151</v>
      </c>
      <c r="K366" s="11" t="s">
        <v>23</v>
      </c>
      <c r="L366" s="53" t="s">
        <v>638</v>
      </c>
      <c r="M366" s="11">
        <v>0</v>
      </c>
      <c r="N366" s="54">
        <v>0</v>
      </c>
      <c r="O366" s="54">
        <v>0</v>
      </c>
      <c r="P366" s="54">
        <v>0</v>
      </c>
      <c r="Q366" s="1">
        <v>42522</v>
      </c>
      <c r="R366" s="14">
        <f>VLOOKUP($D366,'GT NBV Sep 2015'!$G:$O,9,0)</f>
        <v>2.1999999999999999E-2</v>
      </c>
      <c r="S366" s="15">
        <f t="shared" si="45"/>
        <v>0</v>
      </c>
      <c r="T366" s="15">
        <f t="shared" si="46"/>
        <v>9</v>
      </c>
      <c r="U366" s="15">
        <f t="shared" si="47"/>
        <v>0</v>
      </c>
      <c r="V366" s="15">
        <f t="shared" si="48"/>
        <v>0</v>
      </c>
      <c r="W366" s="15">
        <f t="shared" si="49"/>
        <v>0</v>
      </c>
      <c r="X366" s="7">
        <f t="shared" si="50"/>
        <v>0</v>
      </c>
      <c r="Y366" s="7">
        <f t="shared" si="51"/>
        <v>0</v>
      </c>
      <c r="Z366" s="7">
        <f t="shared" si="52"/>
        <v>0</v>
      </c>
      <c r="AA366" s="7">
        <f t="shared" si="53"/>
        <v>0</v>
      </c>
      <c r="AB366" s="15"/>
      <c r="AC366" s="7"/>
      <c r="AD366" s="7"/>
      <c r="AE366" s="7"/>
      <c r="AF366" s="15"/>
      <c r="AG366" s="7"/>
    </row>
    <row r="367" spans="1:33" ht="13.8" x14ac:dyDescent="0.3">
      <c r="A367" s="11">
        <v>49926</v>
      </c>
      <c r="B367" s="11" t="s">
        <v>24</v>
      </c>
      <c r="C367" s="11" t="s">
        <v>41</v>
      </c>
      <c r="D367" s="11" t="s">
        <v>42</v>
      </c>
      <c r="E367" s="11" t="s">
        <v>61</v>
      </c>
      <c r="F367" s="18">
        <v>25750</v>
      </c>
      <c r="G367" s="19">
        <v>25750</v>
      </c>
      <c r="H367" s="11" t="s">
        <v>20</v>
      </c>
      <c r="I367" s="11" t="s">
        <v>39</v>
      </c>
      <c r="J367" s="11" t="s">
        <v>170</v>
      </c>
      <c r="K367" s="11" t="s">
        <v>23</v>
      </c>
      <c r="L367" s="53" t="s">
        <v>638</v>
      </c>
      <c r="M367" s="11">
        <v>0</v>
      </c>
      <c r="N367" s="54">
        <v>0</v>
      </c>
      <c r="O367" s="54">
        <v>0</v>
      </c>
      <c r="P367" s="54">
        <v>0</v>
      </c>
      <c r="Q367" s="1">
        <v>42644</v>
      </c>
      <c r="R367" s="14">
        <f>VLOOKUP($D367,'GT NBV Sep 2015'!$G:$O,9,0)</f>
        <v>2.1999999999999999E-2</v>
      </c>
      <c r="S367" s="15">
        <f t="shared" si="45"/>
        <v>0</v>
      </c>
      <c r="T367" s="15">
        <f t="shared" si="46"/>
        <v>13</v>
      </c>
      <c r="U367" s="15">
        <f t="shared" si="47"/>
        <v>0</v>
      </c>
      <c r="V367" s="15">
        <f t="shared" si="48"/>
        <v>0</v>
      </c>
      <c r="W367" s="15">
        <f t="shared" si="49"/>
        <v>0</v>
      </c>
      <c r="X367" s="7">
        <f t="shared" si="50"/>
        <v>0</v>
      </c>
      <c r="Y367" s="7">
        <f t="shared" si="51"/>
        <v>0</v>
      </c>
      <c r="Z367" s="7">
        <f t="shared" si="52"/>
        <v>0</v>
      </c>
      <c r="AA367" s="7">
        <f t="shared" si="53"/>
        <v>0</v>
      </c>
      <c r="AB367" s="15"/>
      <c r="AC367" s="7"/>
      <c r="AD367" s="7"/>
      <c r="AE367" s="7"/>
      <c r="AF367" s="15"/>
      <c r="AG367" s="7"/>
    </row>
    <row r="368" spans="1:33" ht="13.8" x14ac:dyDescent="0.3">
      <c r="A368" s="11">
        <v>49931</v>
      </c>
      <c r="B368" s="11" t="s">
        <v>24</v>
      </c>
      <c r="C368" s="11" t="s">
        <v>41</v>
      </c>
      <c r="D368" s="11" t="s">
        <v>42</v>
      </c>
      <c r="E368" s="11" t="s">
        <v>61</v>
      </c>
      <c r="F368" s="18">
        <v>25750</v>
      </c>
      <c r="G368" s="19">
        <v>25750</v>
      </c>
      <c r="H368" s="11" t="s">
        <v>20</v>
      </c>
      <c r="I368" s="11" t="s">
        <v>39</v>
      </c>
      <c r="J368" s="11" t="s">
        <v>173</v>
      </c>
      <c r="K368" s="11" t="s">
        <v>23</v>
      </c>
      <c r="L368" s="53" t="s">
        <v>638</v>
      </c>
      <c r="M368" s="11">
        <v>0</v>
      </c>
      <c r="N368" s="54">
        <v>0</v>
      </c>
      <c r="O368" s="54">
        <v>0</v>
      </c>
      <c r="P368" s="54">
        <v>0</v>
      </c>
      <c r="Q368" s="1">
        <v>42522</v>
      </c>
      <c r="R368" s="14">
        <f>VLOOKUP($D368,'GT NBV Sep 2015'!$G:$O,9,0)</f>
        <v>2.1999999999999999E-2</v>
      </c>
      <c r="S368" s="15">
        <f t="shared" si="45"/>
        <v>0</v>
      </c>
      <c r="T368" s="15">
        <f t="shared" si="46"/>
        <v>9</v>
      </c>
      <c r="U368" s="15">
        <f t="shared" si="47"/>
        <v>0</v>
      </c>
      <c r="V368" s="15">
        <f t="shared" si="48"/>
        <v>0</v>
      </c>
      <c r="W368" s="15">
        <f t="shared" si="49"/>
        <v>0</v>
      </c>
      <c r="X368" s="7">
        <f t="shared" si="50"/>
        <v>0</v>
      </c>
      <c r="Y368" s="7">
        <f t="shared" si="51"/>
        <v>0</v>
      </c>
      <c r="Z368" s="7">
        <f t="shared" si="52"/>
        <v>0</v>
      </c>
      <c r="AA368" s="7">
        <f t="shared" si="53"/>
        <v>0</v>
      </c>
      <c r="AB368" s="15"/>
      <c r="AC368" s="7"/>
      <c r="AD368" s="7"/>
      <c r="AE368" s="7"/>
      <c r="AF368" s="15"/>
      <c r="AG368" s="7"/>
    </row>
    <row r="369" spans="1:33" ht="13.8" x14ac:dyDescent="0.3">
      <c r="A369" s="11">
        <v>49932</v>
      </c>
      <c r="B369" s="11" t="s">
        <v>24</v>
      </c>
      <c r="C369" s="11" t="s">
        <v>41</v>
      </c>
      <c r="D369" s="11" t="s">
        <v>42</v>
      </c>
      <c r="E369" s="11" t="s">
        <v>87</v>
      </c>
      <c r="F369" s="18">
        <v>33420</v>
      </c>
      <c r="G369" s="19">
        <v>33420</v>
      </c>
      <c r="H369" s="11" t="s">
        <v>20</v>
      </c>
      <c r="I369" s="11" t="s">
        <v>39</v>
      </c>
      <c r="J369" s="11" t="s">
        <v>173</v>
      </c>
      <c r="K369" s="11" t="s">
        <v>23</v>
      </c>
      <c r="L369" s="53" t="s">
        <v>638</v>
      </c>
      <c r="M369" s="11">
        <v>0</v>
      </c>
      <c r="N369" s="54">
        <v>0</v>
      </c>
      <c r="O369" s="54">
        <v>0</v>
      </c>
      <c r="P369" s="54">
        <v>0</v>
      </c>
      <c r="Q369" s="1">
        <v>42644</v>
      </c>
      <c r="R369" s="14">
        <f>VLOOKUP($D369,'GT NBV Sep 2015'!$G:$O,9,0)</f>
        <v>2.1999999999999999E-2</v>
      </c>
      <c r="S369" s="15">
        <f t="shared" si="45"/>
        <v>0</v>
      </c>
      <c r="T369" s="15">
        <f t="shared" si="46"/>
        <v>13</v>
      </c>
      <c r="U369" s="15">
        <f t="shared" si="47"/>
        <v>0</v>
      </c>
      <c r="V369" s="15">
        <f t="shared" si="48"/>
        <v>0</v>
      </c>
      <c r="W369" s="15">
        <f t="shared" si="49"/>
        <v>0</v>
      </c>
      <c r="X369" s="7">
        <f t="shared" si="50"/>
        <v>0</v>
      </c>
      <c r="Y369" s="7">
        <f t="shared" si="51"/>
        <v>0</v>
      </c>
      <c r="Z369" s="7">
        <f t="shared" si="52"/>
        <v>0</v>
      </c>
      <c r="AA369" s="7">
        <f t="shared" si="53"/>
        <v>0</v>
      </c>
      <c r="AB369" s="15"/>
      <c r="AC369" s="7"/>
      <c r="AD369" s="7"/>
      <c r="AE369" s="7"/>
      <c r="AF369" s="15"/>
      <c r="AG369" s="7"/>
    </row>
    <row r="370" spans="1:33" ht="13.8" x14ac:dyDescent="0.3">
      <c r="A370" s="11">
        <v>49944</v>
      </c>
      <c r="B370" s="11" t="s">
        <v>24</v>
      </c>
      <c r="C370" s="11" t="s">
        <v>41</v>
      </c>
      <c r="D370" s="11" t="s">
        <v>42</v>
      </c>
      <c r="E370" s="11" t="s">
        <v>61</v>
      </c>
      <c r="F370" s="18">
        <v>25750</v>
      </c>
      <c r="G370" s="19">
        <v>25750</v>
      </c>
      <c r="H370" s="11" t="s">
        <v>20</v>
      </c>
      <c r="I370" s="11" t="s">
        <v>39</v>
      </c>
      <c r="J370" s="11" t="s">
        <v>176</v>
      </c>
      <c r="K370" s="11" t="s">
        <v>23</v>
      </c>
      <c r="L370" s="53" t="s">
        <v>638</v>
      </c>
      <c r="M370" s="11">
        <v>0</v>
      </c>
      <c r="N370" s="54">
        <v>0</v>
      </c>
      <c r="O370" s="54">
        <v>0</v>
      </c>
      <c r="P370" s="54">
        <v>0</v>
      </c>
      <c r="Q370" s="1">
        <v>42522</v>
      </c>
      <c r="R370" s="14">
        <f>VLOOKUP($D370,'GT NBV Sep 2015'!$G:$O,9,0)</f>
        <v>2.1999999999999999E-2</v>
      </c>
      <c r="S370" s="15">
        <f t="shared" si="45"/>
        <v>0</v>
      </c>
      <c r="T370" s="15">
        <f t="shared" si="46"/>
        <v>9</v>
      </c>
      <c r="U370" s="15">
        <f t="shared" si="47"/>
        <v>0</v>
      </c>
      <c r="V370" s="15">
        <f t="shared" si="48"/>
        <v>0</v>
      </c>
      <c r="W370" s="15">
        <f t="shared" si="49"/>
        <v>0</v>
      </c>
      <c r="X370" s="7">
        <f t="shared" si="50"/>
        <v>0</v>
      </c>
      <c r="Y370" s="7">
        <f t="shared" si="51"/>
        <v>0</v>
      </c>
      <c r="Z370" s="7">
        <f t="shared" si="52"/>
        <v>0</v>
      </c>
      <c r="AA370" s="7">
        <f t="shared" si="53"/>
        <v>0</v>
      </c>
      <c r="AB370" s="15"/>
      <c r="AC370" s="7"/>
      <c r="AD370" s="7"/>
      <c r="AE370" s="7"/>
      <c r="AF370" s="15"/>
      <c r="AG370" s="7"/>
    </row>
    <row r="371" spans="1:33" ht="13.8" x14ac:dyDescent="0.3">
      <c r="A371" s="11">
        <v>49945</v>
      </c>
      <c r="B371" s="11" t="s">
        <v>24</v>
      </c>
      <c r="C371" s="11" t="s">
        <v>41</v>
      </c>
      <c r="D371" s="11" t="s">
        <v>42</v>
      </c>
      <c r="E371" s="11" t="s">
        <v>38</v>
      </c>
      <c r="F371" s="18">
        <v>33786</v>
      </c>
      <c r="G371" s="19">
        <v>33786</v>
      </c>
      <c r="H371" s="11" t="s">
        <v>20</v>
      </c>
      <c r="I371" s="11" t="s">
        <v>39</v>
      </c>
      <c r="J371" s="11" t="s">
        <v>176</v>
      </c>
      <c r="K371" s="11" t="s">
        <v>23</v>
      </c>
      <c r="L371" s="53" t="s">
        <v>638</v>
      </c>
      <c r="M371" s="11">
        <v>0</v>
      </c>
      <c r="N371" s="54">
        <v>0</v>
      </c>
      <c r="O371" s="54">
        <v>0</v>
      </c>
      <c r="P371" s="54">
        <v>0</v>
      </c>
      <c r="Q371" s="1">
        <v>42644</v>
      </c>
      <c r="R371" s="14">
        <f>VLOOKUP($D371,'GT NBV Sep 2015'!$G:$O,9,0)</f>
        <v>2.1999999999999999E-2</v>
      </c>
      <c r="S371" s="15">
        <f t="shared" si="45"/>
        <v>0</v>
      </c>
      <c r="T371" s="15">
        <f t="shared" si="46"/>
        <v>13</v>
      </c>
      <c r="U371" s="15">
        <f t="shared" si="47"/>
        <v>0</v>
      </c>
      <c r="V371" s="15">
        <f t="shared" si="48"/>
        <v>0</v>
      </c>
      <c r="W371" s="15">
        <f t="shared" si="49"/>
        <v>0</v>
      </c>
      <c r="X371" s="7">
        <f t="shared" si="50"/>
        <v>0</v>
      </c>
      <c r="Y371" s="7">
        <f t="shared" si="51"/>
        <v>0</v>
      </c>
      <c r="Z371" s="7">
        <f t="shared" si="52"/>
        <v>0</v>
      </c>
      <c r="AA371" s="7">
        <f t="shared" si="53"/>
        <v>0</v>
      </c>
      <c r="AB371" s="15"/>
      <c r="AC371" s="7"/>
      <c r="AD371" s="7"/>
      <c r="AE371" s="7"/>
      <c r="AF371" s="15"/>
      <c r="AG371" s="7"/>
    </row>
    <row r="372" spans="1:33" ht="13.8" x14ac:dyDescent="0.3">
      <c r="A372" s="11">
        <v>97411822</v>
      </c>
      <c r="B372" s="11" t="s">
        <v>24</v>
      </c>
      <c r="C372" s="11" t="s">
        <v>41</v>
      </c>
      <c r="D372" s="11" t="s">
        <v>42</v>
      </c>
      <c r="E372" s="11" t="s">
        <v>43</v>
      </c>
      <c r="F372" s="18">
        <v>34881</v>
      </c>
      <c r="G372" s="19">
        <v>34881</v>
      </c>
      <c r="H372" s="11" t="s">
        <v>20</v>
      </c>
      <c r="I372" s="11" t="s">
        <v>39</v>
      </c>
      <c r="J372" s="11" t="s">
        <v>99</v>
      </c>
      <c r="K372" s="11" t="s">
        <v>23</v>
      </c>
      <c r="L372" s="53" t="s">
        <v>638</v>
      </c>
      <c r="M372" s="11">
        <v>0</v>
      </c>
      <c r="N372" s="54">
        <v>0</v>
      </c>
      <c r="O372" s="54">
        <v>0</v>
      </c>
      <c r="P372" s="54">
        <v>0</v>
      </c>
      <c r="Q372" s="1">
        <v>42522</v>
      </c>
      <c r="R372" s="14">
        <f>VLOOKUP($D372,'GT NBV Sep 2015'!$G:$O,9,0)</f>
        <v>2.1999999999999999E-2</v>
      </c>
      <c r="S372" s="15">
        <f t="shared" si="45"/>
        <v>0</v>
      </c>
      <c r="T372" s="15">
        <f t="shared" si="46"/>
        <v>9</v>
      </c>
      <c r="U372" s="15">
        <f t="shared" si="47"/>
        <v>0</v>
      </c>
      <c r="V372" s="15">
        <f t="shared" si="48"/>
        <v>0</v>
      </c>
      <c r="W372" s="15">
        <f t="shared" si="49"/>
        <v>0</v>
      </c>
      <c r="X372" s="7">
        <f t="shared" si="50"/>
        <v>0</v>
      </c>
      <c r="Y372" s="7">
        <f t="shared" si="51"/>
        <v>0</v>
      </c>
      <c r="Z372" s="7">
        <f t="shared" si="52"/>
        <v>0</v>
      </c>
      <c r="AA372" s="7">
        <f t="shared" si="53"/>
        <v>0</v>
      </c>
      <c r="AB372" s="15"/>
      <c r="AC372" s="7"/>
      <c r="AD372" s="7"/>
      <c r="AE372" s="7"/>
      <c r="AF372" s="15"/>
      <c r="AG372" s="7"/>
    </row>
    <row r="373" spans="1:33" ht="13.8" x14ac:dyDescent="0.3">
      <c r="A373" s="11">
        <v>49101</v>
      </c>
      <c r="B373" s="11" t="s">
        <v>24</v>
      </c>
      <c r="C373" s="11" t="s">
        <v>41</v>
      </c>
      <c r="D373" s="11" t="s">
        <v>42</v>
      </c>
      <c r="E373" s="11" t="s">
        <v>54</v>
      </c>
      <c r="F373" s="18">
        <v>26481</v>
      </c>
      <c r="G373" s="19">
        <v>26481</v>
      </c>
      <c r="H373" s="11" t="s">
        <v>20</v>
      </c>
      <c r="I373" s="11" t="s">
        <v>39</v>
      </c>
      <c r="J373" s="11" t="s">
        <v>115</v>
      </c>
      <c r="K373" s="11" t="s">
        <v>23</v>
      </c>
      <c r="L373" s="53" t="s">
        <v>638</v>
      </c>
      <c r="M373" s="11">
        <v>0</v>
      </c>
      <c r="N373" s="54">
        <v>0</v>
      </c>
      <c r="O373" s="54">
        <v>0</v>
      </c>
      <c r="P373" s="54">
        <v>0</v>
      </c>
      <c r="Q373" s="1">
        <v>42644</v>
      </c>
      <c r="R373" s="14">
        <f>VLOOKUP($D373,'GT NBV Sep 2015'!$G:$O,9,0)</f>
        <v>2.1999999999999999E-2</v>
      </c>
      <c r="S373" s="15">
        <f t="shared" si="45"/>
        <v>0</v>
      </c>
      <c r="T373" s="15">
        <f t="shared" si="46"/>
        <v>13</v>
      </c>
      <c r="U373" s="15">
        <f t="shared" si="47"/>
        <v>0</v>
      </c>
      <c r="V373" s="15">
        <f t="shared" si="48"/>
        <v>0</v>
      </c>
      <c r="W373" s="15">
        <f t="shared" si="49"/>
        <v>0</v>
      </c>
      <c r="X373" s="7">
        <f t="shared" si="50"/>
        <v>0</v>
      </c>
      <c r="Y373" s="7">
        <f t="shared" si="51"/>
        <v>0</v>
      </c>
      <c r="Z373" s="7">
        <f t="shared" si="52"/>
        <v>0</v>
      </c>
      <c r="AA373" s="7">
        <f t="shared" si="53"/>
        <v>0</v>
      </c>
      <c r="AB373" s="15"/>
      <c r="AC373" s="7"/>
      <c r="AD373" s="7"/>
      <c r="AE373" s="7"/>
      <c r="AF373" s="15"/>
      <c r="AG373" s="7"/>
    </row>
    <row r="374" spans="1:33" ht="13.8" x14ac:dyDescent="0.3">
      <c r="A374" s="11">
        <v>49102</v>
      </c>
      <c r="B374" s="11" t="s">
        <v>24</v>
      </c>
      <c r="C374" s="11" t="s">
        <v>41</v>
      </c>
      <c r="D374" s="11" t="s">
        <v>42</v>
      </c>
      <c r="E374" s="11" t="s">
        <v>38</v>
      </c>
      <c r="F374" s="18">
        <v>33786</v>
      </c>
      <c r="G374" s="19">
        <v>33786</v>
      </c>
      <c r="H374" s="11" t="s">
        <v>20</v>
      </c>
      <c r="I374" s="11" t="s">
        <v>39</v>
      </c>
      <c r="J374" s="11" t="s">
        <v>115</v>
      </c>
      <c r="K374" s="11" t="s">
        <v>23</v>
      </c>
      <c r="L374" s="53" t="s">
        <v>638</v>
      </c>
      <c r="M374" s="11">
        <v>0</v>
      </c>
      <c r="N374" s="54">
        <v>0</v>
      </c>
      <c r="O374" s="54">
        <v>0</v>
      </c>
      <c r="P374" s="54">
        <v>0</v>
      </c>
      <c r="Q374" s="1">
        <v>42522</v>
      </c>
      <c r="R374" s="14">
        <f>VLOOKUP($D374,'GT NBV Sep 2015'!$G:$O,9,0)</f>
        <v>2.1999999999999999E-2</v>
      </c>
      <c r="S374" s="15">
        <f t="shared" si="45"/>
        <v>0</v>
      </c>
      <c r="T374" s="15">
        <f t="shared" si="46"/>
        <v>9</v>
      </c>
      <c r="U374" s="15">
        <f t="shared" si="47"/>
        <v>0</v>
      </c>
      <c r="V374" s="15">
        <f t="shared" si="48"/>
        <v>0</v>
      </c>
      <c r="W374" s="15">
        <f t="shared" si="49"/>
        <v>0</v>
      </c>
      <c r="X374" s="7">
        <f t="shared" si="50"/>
        <v>0</v>
      </c>
      <c r="Y374" s="7">
        <f t="shared" si="51"/>
        <v>0</v>
      </c>
      <c r="Z374" s="7">
        <f t="shared" si="52"/>
        <v>0</v>
      </c>
      <c r="AA374" s="7">
        <f t="shared" si="53"/>
        <v>0</v>
      </c>
      <c r="AB374" s="15"/>
      <c r="AC374" s="7"/>
      <c r="AD374" s="7"/>
      <c r="AE374" s="7"/>
      <c r="AF374" s="15"/>
      <c r="AG374" s="7"/>
    </row>
    <row r="375" spans="1:33" ht="13.8" x14ac:dyDescent="0.3">
      <c r="A375" s="11">
        <v>49109</v>
      </c>
      <c r="B375" s="11" t="s">
        <v>24</v>
      </c>
      <c r="C375" s="11" t="s">
        <v>41</v>
      </c>
      <c r="D375" s="11" t="s">
        <v>42</v>
      </c>
      <c r="E375" s="11" t="s">
        <v>54</v>
      </c>
      <c r="F375" s="18">
        <v>26481</v>
      </c>
      <c r="G375" s="19">
        <v>26481</v>
      </c>
      <c r="H375" s="11" t="s">
        <v>20</v>
      </c>
      <c r="I375" s="11" t="s">
        <v>39</v>
      </c>
      <c r="J375" s="11" t="s">
        <v>118</v>
      </c>
      <c r="K375" s="11" t="s">
        <v>23</v>
      </c>
      <c r="L375" s="53" t="s">
        <v>638</v>
      </c>
      <c r="M375" s="11">
        <v>0</v>
      </c>
      <c r="N375" s="54">
        <v>0</v>
      </c>
      <c r="O375" s="54">
        <v>0</v>
      </c>
      <c r="P375" s="54">
        <v>0</v>
      </c>
      <c r="Q375" s="1">
        <v>42644</v>
      </c>
      <c r="R375" s="14">
        <f>VLOOKUP($D375,'GT NBV Sep 2015'!$G:$O,9,0)</f>
        <v>2.1999999999999999E-2</v>
      </c>
      <c r="S375" s="15">
        <f t="shared" si="45"/>
        <v>0</v>
      </c>
      <c r="T375" s="15">
        <f t="shared" si="46"/>
        <v>13</v>
      </c>
      <c r="U375" s="15">
        <f t="shared" si="47"/>
        <v>0</v>
      </c>
      <c r="V375" s="15">
        <f t="shared" si="48"/>
        <v>0</v>
      </c>
      <c r="W375" s="15">
        <f t="shared" si="49"/>
        <v>0</v>
      </c>
      <c r="X375" s="7">
        <f t="shared" si="50"/>
        <v>0</v>
      </c>
      <c r="Y375" s="7">
        <f t="shared" si="51"/>
        <v>0</v>
      </c>
      <c r="Z375" s="7">
        <f t="shared" si="52"/>
        <v>0</v>
      </c>
      <c r="AA375" s="7">
        <f t="shared" si="53"/>
        <v>0</v>
      </c>
      <c r="AB375" s="15"/>
      <c r="AC375" s="7"/>
      <c r="AD375" s="7"/>
      <c r="AE375" s="7"/>
      <c r="AF375" s="15"/>
      <c r="AG375" s="7"/>
    </row>
    <row r="376" spans="1:33" ht="13.8" x14ac:dyDescent="0.3">
      <c r="A376" s="11">
        <v>49116</v>
      </c>
      <c r="B376" s="11" t="s">
        <v>24</v>
      </c>
      <c r="C376" s="11" t="s">
        <v>41</v>
      </c>
      <c r="D376" s="11" t="s">
        <v>42</v>
      </c>
      <c r="E376" s="11" t="s">
        <v>54</v>
      </c>
      <c r="F376" s="18">
        <v>26481</v>
      </c>
      <c r="G376" s="19">
        <v>26481</v>
      </c>
      <c r="H376" s="11" t="s">
        <v>20</v>
      </c>
      <c r="I376" s="11" t="s">
        <v>39</v>
      </c>
      <c r="J376" s="11" t="s">
        <v>121</v>
      </c>
      <c r="K376" s="11" t="s">
        <v>23</v>
      </c>
      <c r="L376" s="53" t="s">
        <v>638</v>
      </c>
      <c r="M376" s="11">
        <v>0</v>
      </c>
      <c r="N376" s="54">
        <v>0</v>
      </c>
      <c r="O376" s="54">
        <v>0</v>
      </c>
      <c r="P376" s="54">
        <v>0</v>
      </c>
      <c r="Q376" s="1">
        <v>42522</v>
      </c>
      <c r="R376" s="14">
        <f>VLOOKUP($D376,'GT NBV Sep 2015'!$G:$O,9,0)</f>
        <v>2.1999999999999999E-2</v>
      </c>
      <c r="S376" s="15">
        <f t="shared" si="45"/>
        <v>0</v>
      </c>
      <c r="T376" s="15">
        <f t="shared" si="46"/>
        <v>9</v>
      </c>
      <c r="U376" s="15">
        <f t="shared" si="47"/>
        <v>0</v>
      </c>
      <c r="V376" s="15">
        <f t="shared" si="48"/>
        <v>0</v>
      </c>
      <c r="W376" s="15">
        <f t="shared" si="49"/>
        <v>0</v>
      </c>
      <c r="X376" s="7">
        <f t="shared" si="50"/>
        <v>0</v>
      </c>
      <c r="Y376" s="7">
        <f t="shared" si="51"/>
        <v>0</v>
      </c>
      <c r="Z376" s="7">
        <f t="shared" si="52"/>
        <v>0</v>
      </c>
      <c r="AA376" s="7">
        <f t="shared" si="53"/>
        <v>0</v>
      </c>
      <c r="AB376" s="15"/>
      <c r="AC376" s="7"/>
      <c r="AD376" s="7"/>
      <c r="AE376" s="7"/>
      <c r="AF376" s="15"/>
      <c r="AG376" s="7"/>
    </row>
    <row r="377" spans="1:33" ht="13.8" x14ac:dyDescent="0.3">
      <c r="A377" s="11">
        <v>49118</v>
      </c>
      <c r="B377" s="11" t="s">
        <v>24</v>
      </c>
      <c r="C377" s="11" t="s">
        <v>41</v>
      </c>
      <c r="D377" s="11" t="s">
        <v>42</v>
      </c>
      <c r="E377" s="11" t="s">
        <v>54</v>
      </c>
      <c r="F377" s="18">
        <v>26481</v>
      </c>
      <c r="G377" s="19">
        <v>26481</v>
      </c>
      <c r="H377" s="11" t="s">
        <v>20</v>
      </c>
      <c r="I377" s="11" t="s">
        <v>39</v>
      </c>
      <c r="J377" s="11" t="s">
        <v>122</v>
      </c>
      <c r="K377" s="11" t="s">
        <v>23</v>
      </c>
      <c r="L377" s="53" t="s">
        <v>638</v>
      </c>
      <c r="M377" s="11">
        <v>0</v>
      </c>
      <c r="N377" s="54">
        <v>0</v>
      </c>
      <c r="O377" s="54">
        <v>0</v>
      </c>
      <c r="P377" s="54">
        <v>0</v>
      </c>
      <c r="Q377" s="1">
        <v>42644</v>
      </c>
      <c r="R377" s="14">
        <f>VLOOKUP($D377,'GT NBV Sep 2015'!$G:$O,9,0)</f>
        <v>2.1999999999999999E-2</v>
      </c>
      <c r="S377" s="15">
        <f t="shared" si="45"/>
        <v>0</v>
      </c>
      <c r="T377" s="15">
        <f t="shared" si="46"/>
        <v>13</v>
      </c>
      <c r="U377" s="15">
        <f t="shared" si="47"/>
        <v>0</v>
      </c>
      <c r="V377" s="15">
        <f t="shared" si="48"/>
        <v>0</v>
      </c>
      <c r="W377" s="15">
        <f t="shared" si="49"/>
        <v>0</v>
      </c>
      <c r="X377" s="7">
        <f t="shared" si="50"/>
        <v>0</v>
      </c>
      <c r="Y377" s="7">
        <f t="shared" si="51"/>
        <v>0</v>
      </c>
      <c r="Z377" s="7">
        <f t="shared" si="52"/>
        <v>0</v>
      </c>
      <c r="AA377" s="7">
        <f t="shared" si="53"/>
        <v>0</v>
      </c>
      <c r="AB377" s="15"/>
      <c r="AC377" s="7"/>
      <c r="AD377" s="7"/>
      <c r="AE377" s="7"/>
      <c r="AF377" s="15"/>
      <c r="AG377" s="7"/>
    </row>
    <row r="378" spans="1:33" ht="13.8" x14ac:dyDescent="0.3">
      <c r="A378" s="11">
        <v>49121</v>
      </c>
      <c r="B378" s="11" t="s">
        <v>24</v>
      </c>
      <c r="C378" s="11" t="s">
        <v>41</v>
      </c>
      <c r="D378" s="11" t="s">
        <v>42</v>
      </c>
      <c r="E378" s="11" t="s">
        <v>54</v>
      </c>
      <c r="F378" s="18">
        <v>26481</v>
      </c>
      <c r="G378" s="19">
        <v>26481</v>
      </c>
      <c r="H378" s="11" t="s">
        <v>20</v>
      </c>
      <c r="I378" s="11" t="s">
        <v>39</v>
      </c>
      <c r="J378" s="11" t="s">
        <v>125</v>
      </c>
      <c r="K378" s="11" t="s">
        <v>23</v>
      </c>
      <c r="L378" s="53" t="s">
        <v>638</v>
      </c>
      <c r="M378" s="11">
        <v>0</v>
      </c>
      <c r="N378" s="54">
        <v>0</v>
      </c>
      <c r="O378" s="54">
        <v>0</v>
      </c>
      <c r="P378" s="54">
        <v>0</v>
      </c>
      <c r="Q378" s="1">
        <v>42522</v>
      </c>
      <c r="R378" s="14">
        <f>VLOOKUP($D378,'GT NBV Sep 2015'!$G:$O,9,0)</f>
        <v>2.1999999999999999E-2</v>
      </c>
      <c r="S378" s="15">
        <f t="shared" si="45"/>
        <v>0</v>
      </c>
      <c r="T378" s="15">
        <f t="shared" si="46"/>
        <v>9</v>
      </c>
      <c r="U378" s="15">
        <f t="shared" si="47"/>
        <v>0</v>
      </c>
      <c r="V378" s="15">
        <f t="shared" si="48"/>
        <v>0</v>
      </c>
      <c r="W378" s="15">
        <f t="shared" si="49"/>
        <v>0</v>
      </c>
      <c r="X378" s="7">
        <f t="shared" si="50"/>
        <v>0</v>
      </c>
      <c r="Y378" s="7">
        <f t="shared" si="51"/>
        <v>0</v>
      </c>
      <c r="Z378" s="7">
        <f t="shared" si="52"/>
        <v>0</v>
      </c>
      <c r="AA378" s="7">
        <f t="shared" si="53"/>
        <v>0</v>
      </c>
      <c r="AB378" s="15"/>
      <c r="AC378" s="7"/>
      <c r="AD378" s="7"/>
      <c r="AE378" s="7"/>
      <c r="AF378" s="15"/>
      <c r="AG378" s="7"/>
    </row>
    <row r="379" spans="1:33" ht="13.8" x14ac:dyDescent="0.3">
      <c r="A379" s="11">
        <v>49122</v>
      </c>
      <c r="B379" s="11" t="s">
        <v>24</v>
      </c>
      <c r="C379" s="11" t="s">
        <v>41</v>
      </c>
      <c r="D379" s="11" t="s">
        <v>42</v>
      </c>
      <c r="E379" s="11" t="s">
        <v>38</v>
      </c>
      <c r="F379" s="18">
        <v>33786</v>
      </c>
      <c r="G379" s="19">
        <v>33786</v>
      </c>
      <c r="H379" s="11" t="s">
        <v>20</v>
      </c>
      <c r="I379" s="11" t="s">
        <v>39</v>
      </c>
      <c r="J379" s="11" t="s">
        <v>125</v>
      </c>
      <c r="K379" s="11" t="s">
        <v>23</v>
      </c>
      <c r="L379" s="53" t="s">
        <v>638</v>
      </c>
      <c r="M379" s="11">
        <v>0</v>
      </c>
      <c r="N379" s="54">
        <v>0</v>
      </c>
      <c r="O379" s="54">
        <v>0</v>
      </c>
      <c r="P379" s="54">
        <v>0</v>
      </c>
      <c r="Q379" s="1">
        <v>42644</v>
      </c>
      <c r="R379" s="14">
        <f>VLOOKUP($D379,'GT NBV Sep 2015'!$G:$O,9,0)</f>
        <v>2.1999999999999999E-2</v>
      </c>
      <c r="S379" s="15">
        <f t="shared" si="45"/>
        <v>0</v>
      </c>
      <c r="T379" s="15">
        <f t="shared" si="46"/>
        <v>13</v>
      </c>
      <c r="U379" s="15">
        <f t="shared" si="47"/>
        <v>0</v>
      </c>
      <c r="V379" s="15">
        <f t="shared" si="48"/>
        <v>0</v>
      </c>
      <c r="W379" s="15">
        <f t="shared" si="49"/>
        <v>0</v>
      </c>
      <c r="X379" s="7">
        <f t="shared" si="50"/>
        <v>0</v>
      </c>
      <c r="Y379" s="7">
        <f t="shared" si="51"/>
        <v>0</v>
      </c>
      <c r="Z379" s="7">
        <f t="shared" si="52"/>
        <v>0</v>
      </c>
      <c r="AA379" s="7">
        <f t="shared" si="53"/>
        <v>0</v>
      </c>
      <c r="AB379" s="15"/>
      <c r="AC379" s="7"/>
      <c r="AD379" s="7"/>
      <c r="AE379" s="7"/>
      <c r="AF379" s="15"/>
      <c r="AG379" s="7"/>
    </row>
    <row r="380" spans="1:33" ht="13.8" x14ac:dyDescent="0.3">
      <c r="A380" s="11">
        <v>49123</v>
      </c>
      <c r="B380" s="11" t="s">
        <v>24</v>
      </c>
      <c r="C380" s="11" t="s">
        <v>41</v>
      </c>
      <c r="D380" s="11" t="s">
        <v>42</v>
      </c>
      <c r="E380" s="11" t="s">
        <v>54</v>
      </c>
      <c r="F380" s="18">
        <v>26481</v>
      </c>
      <c r="G380" s="19">
        <v>26481</v>
      </c>
      <c r="H380" s="11" t="s">
        <v>20</v>
      </c>
      <c r="I380" s="11" t="s">
        <v>39</v>
      </c>
      <c r="J380" s="11" t="s">
        <v>126</v>
      </c>
      <c r="K380" s="11" t="s">
        <v>23</v>
      </c>
      <c r="L380" s="53" t="s">
        <v>638</v>
      </c>
      <c r="M380" s="11">
        <v>0</v>
      </c>
      <c r="N380" s="54">
        <v>0</v>
      </c>
      <c r="O380" s="54">
        <v>0</v>
      </c>
      <c r="P380" s="54">
        <v>0</v>
      </c>
      <c r="Q380" s="1">
        <v>42522</v>
      </c>
      <c r="R380" s="14">
        <f>VLOOKUP($D380,'GT NBV Sep 2015'!$G:$O,9,0)</f>
        <v>2.1999999999999999E-2</v>
      </c>
      <c r="S380" s="15">
        <f t="shared" si="45"/>
        <v>0</v>
      </c>
      <c r="T380" s="15">
        <f t="shared" si="46"/>
        <v>9</v>
      </c>
      <c r="U380" s="15">
        <f t="shared" si="47"/>
        <v>0</v>
      </c>
      <c r="V380" s="15">
        <f t="shared" si="48"/>
        <v>0</v>
      </c>
      <c r="W380" s="15">
        <f t="shared" si="49"/>
        <v>0</v>
      </c>
      <c r="X380" s="7">
        <f t="shared" si="50"/>
        <v>0</v>
      </c>
      <c r="Y380" s="7">
        <f t="shared" si="51"/>
        <v>0</v>
      </c>
      <c r="Z380" s="7">
        <f t="shared" si="52"/>
        <v>0</v>
      </c>
      <c r="AA380" s="7">
        <f t="shared" si="53"/>
        <v>0</v>
      </c>
      <c r="AB380" s="15"/>
      <c r="AC380" s="7"/>
      <c r="AD380" s="7"/>
      <c r="AE380" s="7"/>
      <c r="AF380" s="15"/>
      <c r="AG380" s="7"/>
    </row>
    <row r="381" spans="1:33" ht="13.8" x14ac:dyDescent="0.3">
      <c r="A381" s="11">
        <v>817879</v>
      </c>
      <c r="B381" s="11" t="s">
        <v>24</v>
      </c>
      <c r="C381" s="11" t="s">
        <v>41</v>
      </c>
      <c r="D381" s="11" t="s">
        <v>42</v>
      </c>
      <c r="E381" s="11" t="s">
        <v>86</v>
      </c>
      <c r="F381" s="18">
        <v>31594</v>
      </c>
      <c r="G381" s="19">
        <v>31594</v>
      </c>
      <c r="H381" s="11" t="s">
        <v>68</v>
      </c>
      <c r="I381" s="11" t="s">
        <v>39</v>
      </c>
      <c r="J381" s="11" t="s">
        <v>70</v>
      </c>
      <c r="K381" s="11" t="s">
        <v>23</v>
      </c>
      <c r="L381" s="53" t="s">
        <v>638</v>
      </c>
      <c r="M381" s="11">
        <v>0</v>
      </c>
      <c r="N381" s="54">
        <v>0</v>
      </c>
      <c r="O381" s="54">
        <v>0</v>
      </c>
      <c r="P381" s="54">
        <v>0</v>
      </c>
      <c r="Q381" s="1">
        <v>42644</v>
      </c>
      <c r="R381" s="14">
        <f>VLOOKUP($D381,'GT NBV Sep 2015'!$G:$O,9,0)</f>
        <v>2.1999999999999999E-2</v>
      </c>
      <c r="S381" s="15">
        <f t="shared" si="45"/>
        <v>0</v>
      </c>
      <c r="T381" s="15">
        <f t="shared" si="46"/>
        <v>13</v>
      </c>
      <c r="U381" s="15">
        <f t="shared" si="47"/>
        <v>0</v>
      </c>
      <c r="V381" s="15">
        <f t="shared" si="48"/>
        <v>0</v>
      </c>
      <c r="W381" s="15">
        <f t="shared" si="49"/>
        <v>0</v>
      </c>
      <c r="X381" s="7">
        <f t="shared" si="50"/>
        <v>0</v>
      </c>
      <c r="Y381" s="7">
        <f t="shared" si="51"/>
        <v>0</v>
      </c>
      <c r="Z381" s="7">
        <f t="shared" si="52"/>
        <v>0</v>
      </c>
      <c r="AA381" s="7">
        <f t="shared" si="53"/>
        <v>0</v>
      </c>
      <c r="AB381" s="15"/>
      <c r="AC381" s="7"/>
      <c r="AD381" s="7"/>
      <c r="AE381" s="7"/>
      <c r="AF381" s="15"/>
      <c r="AG381" s="7"/>
    </row>
    <row r="382" spans="1:33" ht="13.8" x14ac:dyDescent="0.3">
      <c r="A382" s="11">
        <v>817880</v>
      </c>
      <c r="B382" s="11" t="s">
        <v>24</v>
      </c>
      <c r="C382" s="11" t="s">
        <v>41</v>
      </c>
      <c r="D382" s="11" t="s">
        <v>42</v>
      </c>
      <c r="E382" s="11" t="s">
        <v>87</v>
      </c>
      <c r="F382" s="18">
        <v>33420</v>
      </c>
      <c r="G382" s="19">
        <v>33420</v>
      </c>
      <c r="H382" s="11" t="s">
        <v>68</v>
      </c>
      <c r="I382" s="11" t="s">
        <v>39</v>
      </c>
      <c r="J382" s="11" t="s">
        <v>70</v>
      </c>
      <c r="K382" s="11" t="s">
        <v>23</v>
      </c>
      <c r="L382" s="53" t="s">
        <v>638</v>
      </c>
      <c r="M382" s="11">
        <v>0</v>
      </c>
      <c r="N382" s="54">
        <v>0</v>
      </c>
      <c r="O382" s="54">
        <v>0</v>
      </c>
      <c r="P382" s="54">
        <v>0</v>
      </c>
      <c r="Q382" s="1">
        <v>42522</v>
      </c>
      <c r="R382" s="14">
        <f>VLOOKUP($D382,'GT NBV Sep 2015'!$G:$O,9,0)</f>
        <v>2.1999999999999999E-2</v>
      </c>
      <c r="S382" s="15">
        <f t="shared" si="45"/>
        <v>0</v>
      </c>
      <c r="T382" s="15">
        <f t="shared" si="46"/>
        <v>9</v>
      </c>
      <c r="U382" s="15">
        <f t="shared" si="47"/>
        <v>0</v>
      </c>
      <c r="V382" s="15">
        <f t="shared" si="48"/>
        <v>0</v>
      </c>
      <c r="W382" s="15">
        <f t="shared" si="49"/>
        <v>0</v>
      </c>
      <c r="X382" s="7">
        <f t="shared" si="50"/>
        <v>0</v>
      </c>
      <c r="Y382" s="7">
        <f t="shared" si="51"/>
        <v>0</v>
      </c>
      <c r="Z382" s="7">
        <f t="shared" si="52"/>
        <v>0</v>
      </c>
      <c r="AA382" s="7">
        <f t="shared" si="53"/>
        <v>0</v>
      </c>
      <c r="AB382" s="15"/>
      <c r="AC382" s="7"/>
      <c r="AD382" s="7"/>
      <c r="AE382" s="7"/>
      <c r="AF382" s="15"/>
      <c r="AG382" s="7"/>
    </row>
    <row r="383" spans="1:33" ht="13.8" x14ac:dyDescent="0.3">
      <c r="A383" s="11">
        <v>817881</v>
      </c>
      <c r="B383" s="11" t="s">
        <v>24</v>
      </c>
      <c r="C383" s="11" t="s">
        <v>41</v>
      </c>
      <c r="D383" s="11" t="s">
        <v>42</v>
      </c>
      <c r="E383" s="11" t="s">
        <v>87</v>
      </c>
      <c r="F383" s="18">
        <v>33420</v>
      </c>
      <c r="G383" s="19">
        <v>33420</v>
      </c>
      <c r="H383" s="11" t="s">
        <v>68</v>
      </c>
      <c r="I383" s="11" t="s">
        <v>39</v>
      </c>
      <c r="J383" s="11" t="s">
        <v>70</v>
      </c>
      <c r="K383" s="11" t="s">
        <v>23</v>
      </c>
      <c r="L383" s="53" t="s">
        <v>638</v>
      </c>
      <c r="M383" s="11">
        <v>0</v>
      </c>
      <c r="N383" s="54">
        <v>0</v>
      </c>
      <c r="O383" s="54">
        <v>0</v>
      </c>
      <c r="P383" s="54">
        <v>0</v>
      </c>
      <c r="Q383" s="1">
        <v>42644</v>
      </c>
      <c r="R383" s="14">
        <f>VLOOKUP($D383,'GT NBV Sep 2015'!$G:$O,9,0)</f>
        <v>2.1999999999999999E-2</v>
      </c>
      <c r="S383" s="15">
        <f t="shared" si="45"/>
        <v>0</v>
      </c>
      <c r="T383" s="15">
        <f t="shared" si="46"/>
        <v>13</v>
      </c>
      <c r="U383" s="15">
        <f t="shared" si="47"/>
        <v>0</v>
      </c>
      <c r="V383" s="15">
        <f t="shared" si="48"/>
        <v>0</v>
      </c>
      <c r="W383" s="15">
        <f t="shared" si="49"/>
        <v>0</v>
      </c>
      <c r="X383" s="7">
        <f t="shared" si="50"/>
        <v>0</v>
      </c>
      <c r="Y383" s="7">
        <f t="shared" si="51"/>
        <v>0</v>
      </c>
      <c r="Z383" s="7">
        <f t="shared" si="52"/>
        <v>0</v>
      </c>
      <c r="AA383" s="7">
        <f t="shared" si="53"/>
        <v>0</v>
      </c>
      <c r="AB383" s="15"/>
      <c r="AC383" s="7"/>
      <c r="AD383" s="7"/>
      <c r="AE383" s="7"/>
      <c r="AF383" s="15"/>
      <c r="AG383" s="7"/>
    </row>
    <row r="384" spans="1:33" ht="13.8" x14ac:dyDescent="0.3">
      <c r="A384" s="11">
        <v>817882</v>
      </c>
      <c r="B384" s="11" t="s">
        <v>24</v>
      </c>
      <c r="C384" s="11" t="s">
        <v>41</v>
      </c>
      <c r="D384" s="11" t="s">
        <v>42</v>
      </c>
      <c r="E384" s="11" t="s">
        <v>87</v>
      </c>
      <c r="F384" s="18">
        <v>33420</v>
      </c>
      <c r="G384" s="19">
        <v>33420</v>
      </c>
      <c r="H384" s="11" t="s">
        <v>68</v>
      </c>
      <c r="I384" s="11" t="s">
        <v>39</v>
      </c>
      <c r="J384" s="11" t="s">
        <v>70</v>
      </c>
      <c r="K384" s="11" t="s">
        <v>23</v>
      </c>
      <c r="L384" s="53" t="s">
        <v>638</v>
      </c>
      <c r="M384" s="11">
        <v>0</v>
      </c>
      <c r="N384" s="54">
        <v>0</v>
      </c>
      <c r="O384" s="54">
        <v>0</v>
      </c>
      <c r="P384" s="54">
        <v>0</v>
      </c>
      <c r="Q384" s="1">
        <v>42522</v>
      </c>
      <c r="R384" s="14">
        <f>VLOOKUP($D384,'GT NBV Sep 2015'!$G:$O,9,0)</f>
        <v>2.1999999999999999E-2</v>
      </c>
      <c r="S384" s="15">
        <f t="shared" si="45"/>
        <v>0</v>
      </c>
      <c r="T384" s="15">
        <f t="shared" si="46"/>
        <v>9</v>
      </c>
      <c r="U384" s="15">
        <f t="shared" si="47"/>
        <v>0</v>
      </c>
      <c r="V384" s="15">
        <f t="shared" si="48"/>
        <v>0</v>
      </c>
      <c r="W384" s="15">
        <f t="shared" si="49"/>
        <v>0</v>
      </c>
      <c r="X384" s="7">
        <f t="shared" si="50"/>
        <v>0</v>
      </c>
      <c r="Y384" s="7">
        <f t="shared" si="51"/>
        <v>0</v>
      </c>
      <c r="Z384" s="7">
        <f t="shared" si="52"/>
        <v>0</v>
      </c>
      <c r="AA384" s="7">
        <f t="shared" si="53"/>
        <v>0</v>
      </c>
      <c r="AB384" s="15"/>
      <c r="AC384" s="7"/>
      <c r="AD384" s="7"/>
      <c r="AE384" s="7"/>
      <c r="AF384" s="15"/>
      <c r="AG384" s="7"/>
    </row>
    <row r="385" spans="1:33" ht="13.8" x14ac:dyDescent="0.3">
      <c r="A385" s="11">
        <v>817883</v>
      </c>
      <c r="B385" s="11" t="s">
        <v>24</v>
      </c>
      <c r="C385" s="11" t="s">
        <v>41</v>
      </c>
      <c r="D385" s="11" t="s">
        <v>42</v>
      </c>
      <c r="E385" s="11" t="s">
        <v>38</v>
      </c>
      <c r="F385" s="18">
        <v>33786</v>
      </c>
      <c r="G385" s="19">
        <v>33786</v>
      </c>
      <c r="H385" s="11" t="s">
        <v>68</v>
      </c>
      <c r="I385" s="11" t="s">
        <v>39</v>
      </c>
      <c r="J385" s="11" t="s">
        <v>70</v>
      </c>
      <c r="K385" s="11" t="s">
        <v>23</v>
      </c>
      <c r="L385" s="53" t="s">
        <v>638</v>
      </c>
      <c r="M385" s="11">
        <v>0</v>
      </c>
      <c r="N385" s="54">
        <v>0</v>
      </c>
      <c r="O385" s="54">
        <v>0</v>
      </c>
      <c r="P385" s="54">
        <v>0</v>
      </c>
      <c r="Q385" s="1">
        <v>42644</v>
      </c>
      <c r="R385" s="14">
        <f>VLOOKUP($D385,'GT NBV Sep 2015'!$G:$O,9,0)</f>
        <v>2.1999999999999999E-2</v>
      </c>
      <c r="S385" s="15">
        <f t="shared" si="45"/>
        <v>0</v>
      </c>
      <c r="T385" s="15">
        <f t="shared" si="46"/>
        <v>13</v>
      </c>
      <c r="U385" s="15">
        <f t="shared" si="47"/>
        <v>0</v>
      </c>
      <c r="V385" s="15">
        <f t="shared" si="48"/>
        <v>0</v>
      </c>
      <c r="W385" s="15">
        <f t="shared" si="49"/>
        <v>0</v>
      </c>
      <c r="X385" s="7">
        <f t="shared" si="50"/>
        <v>0</v>
      </c>
      <c r="Y385" s="7">
        <f t="shared" si="51"/>
        <v>0</v>
      </c>
      <c r="Z385" s="7">
        <f t="shared" si="52"/>
        <v>0</v>
      </c>
      <c r="AA385" s="7">
        <f t="shared" si="53"/>
        <v>0</v>
      </c>
      <c r="AB385" s="15"/>
      <c r="AC385" s="7"/>
      <c r="AD385" s="7"/>
      <c r="AE385" s="7"/>
      <c r="AF385" s="15"/>
      <c r="AG385" s="7"/>
    </row>
    <row r="386" spans="1:33" ht="13.8" x14ac:dyDescent="0.3">
      <c r="A386" s="11">
        <v>817884</v>
      </c>
      <c r="B386" s="11" t="s">
        <v>24</v>
      </c>
      <c r="C386" s="11" t="s">
        <v>41</v>
      </c>
      <c r="D386" s="11" t="s">
        <v>42</v>
      </c>
      <c r="E386" s="11" t="s">
        <v>38</v>
      </c>
      <c r="F386" s="18">
        <v>33786</v>
      </c>
      <c r="G386" s="19">
        <v>33786</v>
      </c>
      <c r="H386" s="11" t="s">
        <v>68</v>
      </c>
      <c r="I386" s="11" t="s">
        <v>39</v>
      </c>
      <c r="J386" s="11" t="s">
        <v>70</v>
      </c>
      <c r="K386" s="11" t="s">
        <v>23</v>
      </c>
      <c r="L386" s="53" t="s">
        <v>638</v>
      </c>
      <c r="M386" s="11">
        <v>0</v>
      </c>
      <c r="N386" s="54">
        <v>0</v>
      </c>
      <c r="O386" s="54">
        <v>0</v>
      </c>
      <c r="P386" s="54">
        <v>0</v>
      </c>
      <c r="Q386" s="1">
        <v>42522</v>
      </c>
      <c r="R386" s="14">
        <f>VLOOKUP($D386,'GT NBV Sep 2015'!$G:$O,9,0)</f>
        <v>2.1999999999999999E-2</v>
      </c>
      <c r="S386" s="15">
        <f t="shared" si="45"/>
        <v>0</v>
      </c>
      <c r="T386" s="15">
        <f t="shared" si="46"/>
        <v>9</v>
      </c>
      <c r="U386" s="15">
        <f t="shared" si="47"/>
        <v>0</v>
      </c>
      <c r="V386" s="15">
        <f t="shared" si="48"/>
        <v>0</v>
      </c>
      <c r="W386" s="15">
        <f t="shared" si="49"/>
        <v>0</v>
      </c>
      <c r="X386" s="7">
        <f t="shared" si="50"/>
        <v>0</v>
      </c>
      <c r="Y386" s="7">
        <f t="shared" si="51"/>
        <v>0</v>
      </c>
      <c r="Z386" s="7">
        <f t="shared" si="52"/>
        <v>0</v>
      </c>
      <c r="AA386" s="7">
        <f t="shared" si="53"/>
        <v>0</v>
      </c>
      <c r="AB386" s="15"/>
      <c r="AC386" s="7"/>
      <c r="AD386" s="7"/>
      <c r="AE386" s="7"/>
      <c r="AF386" s="15"/>
      <c r="AG386" s="7"/>
    </row>
    <row r="387" spans="1:33" ht="13.8" x14ac:dyDescent="0.3">
      <c r="A387" s="11">
        <v>817885</v>
      </c>
      <c r="B387" s="11" t="s">
        <v>24</v>
      </c>
      <c r="C387" s="11" t="s">
        <v>41</v>
      </c>
      <c r="D387" s="11" t="s">
        <v>42</v>
      </c>
      <c r="E387" s="11" t="s">
        <v>38</v>
      </c>
      <c r="F387" s="18">
        <v>33786</v>
      </c>
      <c r="G387" s="19">
        <v>33786</v>
      </c>
      <c r="H387" s="11" t="s">
        <v>68</v>
      </c>
      <c r="I387" s="11" t="s">
        <v>39</v>
      </c>
      <c r="J387" s="11" t="s">
        <v>70</v>
      </c>
      <c r="K387" s="11" t="s">
        <v>23</v>
      </c>
      <c r="L387" s="53" t="s">
        <v>638</v>
      </c>
      <c r="M387" s="11">
        <v>0</v>
      </c>
      <c r="N387" s="54">
        <v>0</v>
      </c>
      <c r="O387" s="54">
        <v>0</v>
      </c>
      <c r="P387" s="54">
        <v>0</v>
      </c>
      <c r="Q387" s="1">
        <v>42644</v>
      </c>
      <c r="R387" s="14">
        <f>VLOOKUP($D387,'GT NBV Sep 2015'!$G:$O,9,0)</f>
        <v>2.1999999999999999E-2</v>
      </c>
      <c r="S387" s="15">
        <f t="shared" si="45"/>
        <v>0</v>
      </c>
      <c r="T387" s="15">
        <f t="shared" si="46"/>
        <v>13</v>
      </c>
      <c r="U387" s="15">
        <f t="shared" si="47"/>
        <v>0</v>
      </c>
      <c r="V387" s="15">
        <f t="shared" si="48"/>
        <v>0</v>
      </c>
      <c r="W387" s="15">
        <f t="shared" si="49"/>
        <v>0</v>
      </c>
      <c r="X387" s="7">
        <f t="shared" si="50"/>
        <v>0</v>
      </c>
      <c r="Y387" s="7">
        <f t="shared" si="51"/>
        <v>0</v>
      </c>
      <c r="Z387" s="7">
        <f t="shared" si="52"/>
        <v>0</v>
      </c>
      <c r="AA387" s="7">
        <f t="shared" si="53"/>
        <v>0</v>
      </c>
      <c r="AB387" s="15"/>
      <c r="AC387" s="7"/>
      <c r="AD387" s="7"/>
      <c r="AE387" s="7"/>
      <c r="AF387" s="15"/>
      <c r="AG387" s="7"/>
    </row>
    <row r="388" spans="1:33" ht="13.8" x14ac:dyDescent="0.3">
      <c r="A388" s="11">
        <v>817886</v>
      </c>
      <c r="B388" s="11" t="s">
        <v>24</v>
      </c>
      <c r="C388" s="11" t="s">
        <v>41</v>
      </c>
      <c r="D388" s="11" t="s">
        <v>42</v>
      </c>
      <c r="E388" s="11" t="s">
        <v>38</v>
      </c>
      <c r="F388" s="18">
        <v>33786</v>
      </c>
      <c r="G388" s="19">
        <v>33786</v>
      </c>
      <c r="H388" s="11" t="s">
        <v>68</v>
      </c>
      <c r="I388" s="11" t="s">
        <v>39</v>
      </c>
      <c r="J388" s="11" t="s">
        <v>70</v>
      </c>
      <c r="K388" s="11" t="s">
        <v>23</v>
      </c>
      <c r="L388" s="53" t="s">
        <v>638</v>
      </c>
      <c r="M388" s="11">
        <v>0</v>
      </c>
      <c r="N388" s="54">
        <v>0</v>
      </c>
      <c r="O388" s="54">
        <v>0</v>
      </c>
      <c r="P388" s="54">
        <v>0</v>
      </c>
      <c r="Q388" s="1">
        <v>42522</v>
      </c>
      <c r="R388" s="14">
        <f>VLOOKUP($D388,'GT NBV Sep 2015'!$G:$O,9,0)</f>
        <v>2.1999999999999999E-2</v>
      </c>
      <c r="S388" s="15">
        <f t="shared" ref="S388:S451" si="54">N388*(R388/12)</f>
        <v>0</v>
      </c>
      <c r="T388" s="15">
        <f t="shared" ref="T388:T451" si="55">ROUND((+Q388-$L$2)/30,0)</f>
        <v>9</v>
      </c>
      <c r="U388" s="15">
        <f t="shared" ref="U388:U451" si="56">+S388*T388</f>
        <v>0</v>
      </c>
      <c r="V388" s="15">
        <f t="shared" ref="V388:V451" si="57">+O388+U388</f>
        <v>0</v>
      </c>
      <c r="W388" s="15">
        <f t="shared" ref="W388:W451" si="58">+N388-V388</f>
        <v>0</v>
      </c>
      <c r="X388" s="7">
        <f t="shared" si="50"/>
        <v>0</v>
      </c>
      <c r="Y388" s="7">
        <f t="shared" si="51"/>
        <v>0</v>
      </c>
      <c r="Z388" s="7">
        <f t="shared" si="52"/>
        <v>0</v>
      </c>
      <c r="AA388" s="7">
        <f t="shared" si="53"/>
        <v>0</v>
      </c>
      <c r="AB388" s="15"/>
      <c r="AC388" s="7"/>
      <c r="AD388" s="7"/>
      <c r="AE388" s="7"/>
      <c r="AF388" s="15"/>
      <c r="AG388" s="7"/>
    </row>
    <row r="389" spans="1:33" ht="13.8" x14ac:dyDescent="0.3">
      <c r="A389" s="11">
        <v>817887</v>
      </c>
      <c r="B389" s="11" t="s">
        <v>24</v>
      </c>
      <c r="C389" s="11" t="s">
        <v>41</v>
      </c>
      <c r="D389" s="11" t="s">
        <v>42</v>
      </c>
      <c r="E389" s="11" t="s">
        <v>138</v>
      </c>
      <c r="F389" s="18">
        <v>34151</v>
      </c>
      <c r="G389" s="19">
        <v>34151</v>
      </c>
      <c r="H389" s="11" t="s">
        <v>68</v>
      </c>
      <c r="I389" s="11" t="s">
        <v>39</v>
      </c>
      <c r="J389" s="11" t="s">
        <v>70</v>
      </c>
      <c r="K389" s="11" t="s">
        <v>23</v>
      </c>
      <c r="L389" s="53" t="s">
        <v>638</v>
      </c>
      <c r="M389" s="11">
        <v>0</v>
      </c>
      <c r="N389" s="54">
        <v>0</v>
      </c>
      <c r="O389" s="54">
        <v>0</v>
      </c>
      <c r="P389" s="54">
        <v>0</v>
      </c>
      <c r="Q389" s="1">
        <v>42644</v>
      </c>
      <c r="R389" s="14">
        <f>VLOOKUP($D389,'GT NBV Sep 2015'!$G:$O,9,0)</f>
        <v>2.1999999999999999E-2</v>
      </c>
      <c r="S389" s="15">
        <f t="shared" si="54"/>
        <v>0</v>
      </c>
      <c r="T389" s="15">
        <f t="shared" si="55"/>
        <v>13</v>
      </c>
      <c r="U389" s="15">
        <f t="shared" si="56"/>
        <v>0</v>
      </c>
      <c r="V389" s="15">
        <f t="shared" si="57"/>
        <v>0</v>
      </c>
      <c r="W389" s="15">
        <f t="shared" si="58"/>
        <v>0</v>
      </c>
      <c r="X389" s="7">
        <f t="shared" ref="X389:X452" si="59">+N389*(11/12)</f>
        <v>0</v>
      </c>
      <c r="Y389" s="7">
        <f t="shared" ref="Y389:Y452" si="60">+V389*(11/12)</f>
        <v>0</v>
      </c>
      <c r="Z389" s="7">
        <f t="shared" ref="Z389:Z452" si="61">+W389*(11/12)</f>
        <v>0</v>
      </c>
      <c r="AA389" s="7">
        <f t="shared" ref="AA389:AA452" si="62">+X389-Y389-Z389</f>
        <v>0</v>
      </c>
      <c r="AB389" s="15"/>
      <c r="AC389" s="7"/>
      <c r="AD389" s="7"/>
      <c r="AE389" s="7"/>
      <c r="AF389" s="15"/>
      <c r="AG389" s="7"/>
    </row>
    <row r="390" spans="1:33" ht="13.8" x14ac:dyDescent="0.3">
      <c r="A390" s="11">
        <v>817888</v>
      </c>
      <c r="B390" s="11" t="s">
        <v>24</v>
      </c>
      <c r="C390" s="11" t="s">
        <v>41</v>
      </c>
      <c r="D390" s="11" t="s">
        <v>42</v>
      </c>
      <c r="E390" s="11" t="s">
        <v>138</v>
      </c>
      <c r="F390" s="18">
        <v>34151</v>
      </c>
      <c r="G390" s="19">
        <v>34151</v>
      </c>
      <c r="H390" s="11" t="s">
        <v>68</v>
      </c>
      <c r="I390" s="11" t="s">
        <v>39</v>
      </c>
      <c r="J390" s="11" t="s">
        <v>70</v>
      </c>
      <c r="K390" s="11" t="s">
        <v>23</v>
      </c>
      <c r="L390" s="53" t="s">
        <v>638</v>
      </c>
      <c r="M390" s="11">
        <v>0</v>
      </c>
      <c r="N390" s="54">
        <v>0</v>
      </c>
      <c r="O390" s="54">
        <v>0</v>
      </c>
      <c r="P390" s="54">
        <v>0</v>
      </c>
      <c r="Q390" s="1">
        <v>42522</v>
      </c>
      <c r="R390" s="14">
        <f>VLOOKUP($D390,'GT NBV Sep 2015'!$G:$O,9,0)</f>
        <v>2.1999999999999999E-2</v>
      </c>
      <c r="S390" s="15">
        <f t="shared" si="54"/>
        <v>0</v>
      </c>
      <c r="T390" s="15">
        <f t="shared" si="55"/>
        <v>9</v>
      </c>
      <c r="U390" s="15">
        <f t="shared" si="56"/>
        <v>0</v>
      </c>
      <c r="V390" s="15">
        <f t="shared" si="57"/>
        <v>0</v>
      </c>
      <c r="W390" s="15">
        <f t="shared" si="58"/>
        <v>0</v>
      </c>
      <c r="X390" s="7">
        <f t="shared" si="59"/>
        <v>0</v>
      </c>
      <c r="Y390" s="7">
        <f t="shared" si="60"/>
        <v>0</v>
      </c>
      <c r="Z390" s="7">
        <f t="shared" si="61"/>
        <v>0</v>
      </c>
      <c r="AA390" s="7">
        <f t="shared" si="62"/>
        <v>0</v>
      </c>
      <c r="AB390" s="15"/>
      <c r="AC390" s="7"/>
      <c r="AD390" s="7"/>
      <c r="AE390" s="7"/>
      <c r="AF390" s="15"/>
      <c r="AG390" s="7"/>
    </row>
    <row r="391" spans="1:33" ht="13.8" x14ac:dyDescent="0.3">
      <c r="A391" s="11">
        <v>817889</v>
      </c>
      <c r="B391" s="11" t="s">
        <v>24</v>
      </c>
      <c r="C391" s="11" t="s">
        <v>41</v>
      </c>
      <c r="D391" s="11" t="s">
        <v>42</v>
      </c>
      <c r="E391" s="11" t="s">
        <v>138</v>
      </c>
      <c r="F391" s="18">
        <v>34151</v>
      </c>
      <c r="G391" s="19">
        <v>34151</v>
      </c>
      <c r="H391" s="11" t="s">
        <v>68</v>
      </c>
      <c r="I391" s="11" t="s">
        <v>39</v>
      </c>
      <c r="J391" s="11" t="s">
        <v>70</v>
      </c>
      <c r="K391" s="11" t="s">
        <v>23</v>
      </c>
      <c r="L391" s="53" t="s">
        <v>638</v>
      </c>
      <c r="M391" s="11">
        <v>0</v>
      </c>
      <c r="N391" s="54">
        <v>0</v>
      </c>
      <c r="O391" s="54">
        <v>0</v>
      </c>
      <c r="P391" s="54">
        <v>0</v>
      </c>
      <c r="Q391" s="1">
        <v>42644</v>
      </c>
      <c r="R391" s="14">
        <f>VLOOKUP($D391,'GT NBV Sep 2015'!$G:$O,9,0)</f>
        <v>2.1999999999999999E-2</v>
      </c>
      <c r="S391" s="15">
        <f t="shared" si="54"/>
        <v>0</v>
      </c>
      <c r="T391" s="15">
        <f t="shared" si="55"/>
        <v>13</v>
      </c>
      <c r="U391" s="15">
        <f t="shared" si="56"/>
        <v>0</v>
      </c>
      <c r="V391" s="15">
        <f t="shared" si="57"/>
        <v>0</v>
      </c>
      <c r="W391" s="15">
        <f t="shared" si="58"/>
        <v>0</v>
      </c>
      <c r="X391" s="7">
        <f t="shared" si="59"/>
        <v>0</v>
      </c>
      <c r="Y391" s="7">
        <f t="shared" si="60"/>
        <v>0</v>
      </c>
      <c r="Z391" s="7">
        <f t="shared" si="61"/>
        <v>0</v>
      </c>
      <c r="AA391" s="7">
        <f t="shared" si="62"/>
        <v>0</v>
      </c>
      <c r="AB391" s="15"/>
      <c r="AC391" s="7"/>
      <c r="AD391" s="7"/>
      <c r="AE391" s="7"/>
      <c r="AF391" s="15"/>
      <c r="AG391" s="7"/>
    </row>
    <row r="392" spans="1:33" ht="13.8" x14ac:dyDescent="0.3">
      <c r="A392" s="11">
        <v>41194468</v>
      </c>
      <c r="B392" s="11" t="s">
        <v>24</v>
      </c>
      <c r="C392" s="11" t="s">
        <v>41</v>
      </c>
      <c r="D392" s="11" t="s">
        <v>42</v>
      </c>
      <c r="E392" s="11" t="s">
        <v>390</v>
      </c>
      <c r="F392" s="18">
        <v>38018</v>
      </c>
      <c r="G392" s="19">
        <v>38018</v>
      </c>
      <c r="H392" s="11" t="s">
        <v>68</v>
      </c>
      <c r="I392" s="11" t="s">
        <v>39</v>
      </c>
      <c r="J392" s="11" t="s">
        <v>70</v>
      </c>
      <c r="K392" s="11" t="s">
        <v>23</v>
      </c>
      <c r="L392" s="53" t="s">
        <v>638</v>
      </c>
      <c r="M392" s="11">
        <v>0</v>
      </c>
      <c r="N392" s="54">
        <v>0</v>
      </c>
      <c r="O392" s="54">
        <v>0</v>
      </c>
      <c r="P392" s="54">
        <v>0</v>
      </c>
      <c r="Q392" s="1">
        <v>42522</v>
      </c>
      <c r="R392" s="14">
        <f>VLOOKUP($D392,'GT NBV Sep 2015'!$G:$O,9,0)</f>
        <v>2.1999999999999999E-2</v>
      </c>
      <c r="S392" s="15">
        <f t="shared" si="54"/>
        <v>0</v>
      </c>
      <c r="T392" s="15">
        <f t="shared" si="55"/>
        <v>9</v>
      </c>
      <c r="U392" s="15">
        <f t="shared" si="56"/>
        <v>0</v>
      </c>
      <c r="V392" s="15">
        <f t="shared" si="57"/>
        <v>0</v>
      </c>
      <c r="W392" s="15">
        <f t="shared" si="58"/>
        <v>0</v>
      </c>
      <c r="X392" s="7">
        <f t="shared" si="59"/>
        <v>0</v>
      </c>
      <c r="Y392" s="7">
        <f t="shared" si="60"/>
        <v>0</v>
      </c>
      <c r="Z392" s="7">
        <f t="shared" si="61"/>
        <v>0</v>
      </c>
      <c r="AA392" s="7">
        <f t="shared" si="62"/>
        <v>0</v>
      </c>
      <c r="AB392" s="15"/>
      <c r="AC392" s="7"/>
      <c r="AD392" s="7"/>
      <c r="AE392" s="7"/>
      <c r="AF392" s="15"/>
      <c r="AG392" s="7"/>
    </row>
    <row r="393" spans="1:33" ht="13.8" x14ac:dyDescent="0.3">
      <c r="A393" s="11">
        <v>49154475</v>
      </c>
      <c r="B393" s="11" t="s">
        <v>24</v>
      </c>
      <c r="C393" s="11" t="s">
        <v>41</v>
      </c>
      <c r="D393" s="11" t="s">
        <v>42</v>
      </c>
      <c r="E393" s="11" t="s">
        <v>390</v>
      </c>
      <c r="F393" s="18">
        <v>38292</v>
      </c>
      <c r="G393" s="19">
        <v>38322</v>
      </c>
      <c r="H393" s="11" t="s">
        <v>68</v>
      </c>
      <c r="I393" s="11" t="s">
        <v>39</v>
      </c>
      <c r="J393" s="11" t="s">
        <v>70</v>
      </c>
      <c r="K393" s="11" t="s">
        <v>23</v>
      </c>
      <c r="L393" s="53" t="s">
        <v>638</v>
      </c>
      <c r="M393" s="11">
        <v>0</v>
      </c>
      <c r="N393" s="54">
        <v>0</v>
      </c>
      <c r="O393" s="54">
        <v>0</v>
      </c>
      <c r="P393" s="54">
        <v>0</v>
      </c>
      <c r="Q393" s="1">
        <v>42644</v>
      </c>
      <c r="R393" s="14">
        <f>VLOOKUP($D393,'GT NBV Sep 2015'!$G:$O,9,0)</f>
        <v>2.1999999999999999E-2</v>
      </c>
      <c r="S393" s="15">
        <f t="shared" si="54"/>
        <v>0</v>
      </c>
      <c r="T393" s="15">
        <f t="shared" si="55"/>
        <v>13</v>
      </c>
      <c r="U393" s="15">
        <f t="shared" si="56"/>
        <v>0</v>
      </c>
      <c r="V393" s="15">
        <f t="shared" si="57"/>
        <v>0</v>
      </c>
      <c r="W393" s="15">
        <f t="shared" si="58"/>
        <v>0</v>
      </c>
      <c r="X393" s="7">
        <f t="shared" si="59"/>
        <v>0</v>
      </c>
      <c r="Y393" s="7">
        <f t="shared" si="60"/>
        <v>0</v>
      </c>
      <c r="Z393" s="7">
        <f t="shared" si="61"/>
        <v>0</v>
      </c>
      <c r="AA393" s="7">
        <f t="shared" si="62"/>
        <v>0</v>
      </c>
      <c r="AB393" s="15"/>
      <c r="AC393" s="7"/>
      <c r="AD393" s="7"/>
      <c r="AE393" s="7"/>
      <c r="AF393" s="15"/>
      <c r="AG393" s="7"/>
    </row>
    <row r="394" spans="1:33" ht="13.8" x14ac:dyDescent="0.3">
      <c r="A394" s="11">
        <v>59526624</v>
      </c>
      <c r="B394" s="11" t="s">
        <v>24</v>
      </c>
      <c r="C394" s="11" t="s">
        <v>41</v>
      </c>
      <c r="D394" s="11" t="s">
        <v>42</v>
      </c>
      <c r="E394" s="11" t="s">
        <v>424</v>
      </c>
      <c r="F394" s="18">
        <v>38718</v>
      </c>
      <c r="G394" s="19">
        <v>38718</v>
      </c>
      <c r="H394" s="11" t="s">
        <v>68</v>
      </c>
      <c r="I394" s="11" t="s">
        <v>39</v>
      </c>
      <c r="J394" s="11" t="s">
        <v>70</v>
      </c>
      <c r="K394" s="11" t="s">
        <v>23</v>
      </c>
      <c r="L394" s="53" t="s">
        <v>638</v>
      </c>
      <c r="M394" s="11">
        <v>0</v>
      </c>
      <c r="N394" s="54">
        <v>0</v>
      </c>
      <c r="O394" s="54">
        <v>0</v>
      </c>
      <c r="P394" s="54">
        <v>0</v>
      </c>
      <c r="Q394" s="1">
        <v>42522</v>
      </c>
      <c r="R394" s="14">
        <f>VLOOKUP($D394,'GT NBV Sep 2015'!$G:$O,9,0)</f>
        <v>2.1999999999999999E-2</v>
      </c>
      <c r="S394" s="15">
        <f t="shared" si="54"/>
        <v>0</v>
      </c>
      <c r="T394" s="15">
        <f t="shared" si="55"/>
        <v>9</v>
      </c>
      <c r="U394" s="15">
        <f t="shared" si="56"/>
        <v>0</v>
      </c>
      <c r="V394" s="15">
        <f t="shared" si="57"/>
        <v>0</v>
      </c>
      <c r="W394" s="15">
        <f t="shared" si="58"/>
        <v>0</v>
      </c>
      <c r="X394" s="7">
        <f t="shared" si="59"/>
        <v>0</v>
      </c>
      <c r="Y394" s="7">
        <f t="shared" si="60"/>
        <v>0</v>
      </c>
      <c r="Z394" s="7">
        <f t="shared" si="61"/>
        <v>0</v>
      </c>
      <c r="AA394" s="7">
        <f t="shared" si="62"/>
        <v>0</v>
      </c>
      <c r="AB394" s="15"/>
      <c r="AC394" s="7"/>
      <c r="AD394" s="7"/>
      <c r="AE394" s="7"/>
      <c r="AF394" s="15"/>
      <c r="AG394" s="7"/>
    </row>
    <row r="395" spans="1:33" ht="13.8" x14ac:dyDescent="0.3">
      <c r="A395" s="11">
        <v>64337170</v>
      </c>
      <c r="B395" s="11" t="s">
        <v>24</v>
      </c>
      <c r="C395" s="11" t="s">
        <v>41</v>
      </c>
      <c r="D395" s="11" t="s">
        <v>42</v>
      </c>
      <c r="E395" s="11" t="s">
        <v>424</v>
      </c>
      <c r="F395" s="18">
        <v>38869</v>
      </c>
      <c r="G395" s="19">
        <v>38869</v>
      </c>
      <c r="H395" s="11" t="s">
        <v>68</v>
      </c>
      <c r="I395" s="11" t="s">
        <v>39</v>
      </c>
      <c r="J395" s="11" t="s">
        <v>70</v>
      </c>
      <c r="K395" s="11" t="s">
        <v>23</v>
      </c>
      <c r="L395" s="53" t="s">
        <v>638</v>
      </c>
      <c r="M395" s="11">
        <v>0</v>
      </c>
      <c r="N395" s="54">
        <v>0</v>
      </c>
      <c r="O395" s="54">
        <v>0</v>
      </c>
      <c r="P395" s="54">
        <v>0</v>
      </c>
      <c r="Q395" s="1">
        <v>42644</v>
      </c>
      <c r="R395" s="14">
        <f>VLOOKUP($D395,'GT NBV Sep 2015'!$G:$O,9,0)</f>
        <v>2.1999999999999999E-2</v>
      </c>
      <c r="S395" s="15">
        <f t="shared" si="54"/>
        <v>0</v>
      </c>
      <c r="T395" s="15">
        <f t="shared" si="55"/>
        <v>13</v>
      </c>
      <c r="U395" s="15">
        <f t="shared" si="56"/>
        <v>0</v>
      </c>
      <c r="V395" s="15">
        <f t="shared" si="57"/>
        <v>0</v>
      </c>
      <c r="W395" s="15">
        <f t="shared" si="58"/>
        <v>0</v>
      </c>
      <c r="X395" s="7">
        <f t="shared" si="59"/>
        <v>0</v>
      </c>
      <c r="Y395" s="7">
        <f t="shared" si="60"/>
        <v>0</v>
      </c>
      <c r="Z395" s="7">
        <f t="shared" si="61"/>
        <v>0</v>
      </c>
      <c r="AA395" s="7">
        <f t="shared" si="62"/>
        <v>0</v>
      </c>
      <c r="AB395" s="15"/>
      <c r="AC395" s="7"/>
      <c r="AD395" s="7"/>
      <c r="AE395" s="7"/>
      <c r="AF395" s="15"/>
      <c r="AG395" s="7"/>
    </row>
    <row r="396" spans="1:33" ht="13.8" x14ac:dyDescent="0.3">
      <c r="A396" s="11">
        <v>70358689</v>
      </c>
      <c r="B396" s="11" t="s">
        <v>24</v>
      </c>
      <c r="C396" s="11" t="s">
        <v>41</v>
      </c>
      <c r="D396" s="11" t="s">
        <v>42</v>
      </c>
      <c r="E396" s="11" t="s">
        <v>424</v>
      </c>
      <c r="F396" s="18">
        <v>39052</v>
      </c>
      <c r="G396" s="19">
        <v>39052</v>
      </c>
      <c r="H396" s="11" t="s">
        <v>68</v>
      </c>
      <c r="I396" s="11" t="s">
        <v>39</v>
      </c>
      <c r="J396" s="11" t="s">
        <v>70</v>
      </c>
      <c r="K396" s="11" t="s">
        <v>23</v>
      </c>
      <c r="L396" s="53" t="s">
        <v>638</v>
      </c>
      <c r="M396" s="11">
        <v>0</v>
      </c>
      <c r="N396" s="54">
        <v>0</v>
      </c>
      <c r="O396" s="54">
        <v>0</v>
      </c>
      <c r="P396" s="54">
        <v>0</v>
      </c>
      <c r="Q396" s="1">
        <v>42522</v>
      </c>
      <c r="R396" s="14">
        <f>VLOOKUP($D396,'GT NBV Sep 2015'!$G:$O,9,0)</f>
        <v>2.1999999999999999E-2</v>
      </c>
      <c r="S396" s="15">
        <f t="shared" si="54"/>
        <v>0</v>
      </c>
      <c r="T396" s="15">
        <f t="shared" si="55"/>
        <v>9</v>
      </c>
      <c r="U396" s="15">
        <f t="shared" si="56"/>
        <v>0</v>
      </c>
      <c r="V396" s="15">
        <f t="shared" si="57"/>
        <v>0</v>
      </c>
      <c r="W396" s="15">
        <f t="shared" si="58"/>
        <v>0</v>
      </c>
      <c r="X396" s="7">
        <f t="shared" si="59"/>
        <v>0</v>
      </c>
      <c r="Y396" s="7">
        <f t="shared" si="60"/>
        <v>0</v>
      </c>
      <c r="Z396" s="7">
        <f t="shared" si="61"/>
        <v>0</v>
      </c>
      <c r="AA396" s="7">
        <f t="shared" si="62"/>
        <v>0</v>
      </c>
      <c r="AB396" s="15"/>
      <c r="AC396" s="7"/>
      <c r="AD396" s="7"/>
      <c r="AE396" s="7"/>
      <c r="AF396" s="15"/>
      <c r="AG396" s="7"/>
    </row>
    <row r="397" spans="1:33" ht="13.8" x14ac:dyDescent="0.3">
      <c r="A397" s="11">
        <v>101835117</v>
      </c>
      <c r="B397" s="11" t="s">
        <v>24</v>
      </c>
      <c r="C397" s="11" t="s">
        <v>41</v>
      </c>
      <c r="D397" s="11" t="s">
        <v>42</v>
      </c>
      <c r="E397" s="11" t="s">
        <v>462</v>
      </c>
      <c r="F397" s="18">
        <v>40483</v>
      </c>
      <c r="G397" s="19">
        <v>40483</v>
      </c>
      <c r="H397" s="11" t="s">
        <v>68</v>
      </c>
      <c r="I397" s="11" t="s">
        <v>39</v>
      </c>
      <c r="J397" s="11" t="s">
        <v>70</v>
      </c>
      <c r="K397" s="11" t="s">
        <v>23</v>
      </c>
      <c r="L397" s="53" t="s">
        <v>638</v>
      </c>
      <c r="M397" s="11">
        <v>0</v>
      </c>
      <c r="N397" s="54">
        <v>0</v>
      </c>
      <c r="O397" s="54">
        <v>0</v>
      </c>
      <c r="P397" s="54">
        <v>0</v>
      </c>
      <c r="Q397" s="1">
        <v>42644</v>
      </c>
      <c r="R397" s="14">
        <f>VLOOKUP($D397,'GT NBV Sep 2015'!$G:$O,9,0)</f>
        <v>2.1999999999999999E-2</v>
      </c>
      <c r="S397" s="15">
        <f t="shared" si="54"/>
        <v>0</v>
      </c>
      <c r="T397" s="15">
        <f t="shared" si="55"/>
        <v>13</v>
      </c>
      <c r="U397" s="15">
        <f t="shared" si="56"/>
        <v>0</v>
      </c>
      <c r="V397" s="15">
        <f t="shared" si="57"/>
        <v>0</v>
      </c>
      <c r="W397" s="15">
        <f t="shared" si="58"/>
        <v>0</v>
      </c>
      <c r="X397" s="7">
        <f t="shared" si="59"/>
        <v>0</v>
      </c>
      <c r="Y397" s="7">
        <f t="shared" si="60"/>
        <v>0</v>
      </c>
      <c r="Z397" s="7">
        <f t="shared" si="61"/>
        <v>0</v>
      </c>
      <c r="AA397" s="7">
        <f t="shared" si="62"/>
        <v>0</v>
      </c>
      <c r="AB397" s="15"/>
      <c r="AC397" s="7"/>
      <c r="AD397" s="7"/>
      <c r="AE397" s="7"/>
      <c r="AF397" s="15"/>
      <c r="AG397" s="7"/>
    </row>
    <row r="398" spans="1:33" ht="13.8" x14ac:dyDescent="0.3">
      <c r="A398" s="11">
        <v>102328199</v>
      </c>
      <c r="B398" s="11" t="s">
        <v>24</v>
      </c>
      <c r="C398" s="11" t="s">
        <v>41</v>
      </c>
      <c r="D398" s="11" t="s">
        <v>42</v>
      </c>
      <c r="E398" s="11" t="s">
        <v>462</v>
      </c>
      <c r="F398" s="18">
        <v>40513</v>
      </c>
      <c r="G398" s="19">
        <v>40513</v>
      </c>
      <c r="H398" s="11" t="s">
        <v>68</v>
      </c>
      <c r="I398" s="11" t="s">
        <v>39</v>
      </c>
      <c r="J398" s="11" t="s">
        <v>70</v>
      </c>
      <c r="K398" s="11" t="s">
        <v>23</v>
      </c>
      <c r="L398" s="53" t="s">
        <v>638</v>
      </c>
      <c r="M398" s="11">
        <v>0</v>
      </c>
      <c r="N398" s="54">
        <v>0</v>
      </c>
      <c r="O398" s="54">
        <v>0</v>
      </c>
      <c r="P398" s="54">
        <v>0</v>
      </c>
      <c r="Q398" s="1">
        <v>42522</v>
      </c>
      <c r="R398" s="14">
        <f>VLOOKUP($D398,'GT NBV Sep 2015'!$G:$O,9,0)</f>
        <v>2.1999999999999999E-2</v>
      </c>
      <c r="S398" s="15">
        <f t="shared" si="54"/>
        <v>0</v>
      </c>
      <c r="T398" s="15">
        <f t="shared" si="55"/>
        <v>9</v>
      </c>
      <c r="U398" s="15">
        <f t="shared" si="56"/>
        <v>0</v>
      </c>
      <c r="V398" s="15">
        <f t="shared" si="57"/>
        <v>0</v>
      </c>
      <c r="W398" s="15">
        <f t="shared" si="58"/>
        <v>0</v>
      </c>
      <c r="X398" s="7">
        <f t="shared" si="59"/>
        <v>0</v>
      </c>
      <c r="Y398" s="7">
        <f t="shared" si="60"/>
        <v>0</v>
      </c>
      <c r="Z398" s="7">
        <f t="shared" si="61"/>
        <v>0</v>
      </c>
      <c r="AA398" s="7">
        <f t="shared" si="62"/>
        <v>0</v>
      </c>
      <c r="AB398" s="15"/>
      <c r="AC398" s="7"/>
      <c r="AD398" s="7"/>
      <c r="AE398" s="7"/>
      <c r="AF398" s="15"/>
      <c r="AG398" s="7"/>
    </row>
    <row r="399" spans="1:33" ht="13.8" x14ac:dyDescent="0.3">
      <c r="A399" s="11">
        <v>102328267</v>
      </c>
      <c r="B399" s="11" t="s">
        <v>24</v>
      </c>
      <c r="C399" s="11" t="s">
        <v>41</v>
      </c>
      <c r="D399" s="11" t="s">
        <v>42</v>
      </c>
      <c r="E399" s="11" t="s">
        <v>462</v>
      </c>
      <c r="F399" s="18">
        <v>40513</v>
      </c>
      <c r="G399" s="19">
        <v>40513</v>
      </c>
      <c r="H399" s="11" t="s">
        <v>68</v>
      </c>
      <c r="I399" s="11" t="s">
        <v>39</v>
      </c>
      <c r="J399" s="11" t="s">
        <v>70</v>
      </c>
      <c r="K399" s="11" t="s">
        <v>23</v>
      </c>
      <c r="L399" s="53" t="s">
        <v>638</v>
      </c>
      <c r="M399" s="11">
        <v>0</v>
      </c>
      <c r="N399" s="54">
        <v>0</v>
      </c>
      <c r="O399" s="54">
        <v>0</v>
      </c>
      <c r="P399" s="54">
        <v>0</v>
      </c>
      <c r="Q399" s="1">
        <v>42644</v>
      </c>
      <c r="R399" s="14">
        <f>VLOOKUP($D399,'GT NBV Sep 2015'!$G:$O,9,0)</f>
        <v>2.1999999999999999E-2</v>
      </c>
      <c r="S399" s="15">
        <f t="shared" si="54"/>
        <v>0</v>
      </c>
      <c r="T399" s="15">
        <f t="shared" si="55"/>
        <v>13</v>
      </c>
      <c r="U399" s="15">
        <f t="shared" si="56"/>
        <v>0</v>
      </c>
      <c r="V399" s="15">
        <f t="shared" si="57"/>
        <v>0</v>
      </c>
      <c r="W399" s="15">
        <f t="shared" si="58"/>
        <v>0</v>
      </c>
      <c r="X399" s="7">
        <f t="shared" si="59"/>
        <v>0</v>
      </c>
      <c r="Y399" s="7">
        <f t="shared" si="60"/>
        <v>0</v>
      </c>
      <c r="Z399" s="7">
        <f t="shared" si="61"/>
        <v>0</v>
      </c>
      <c r="AA399" s="7">
        <f t="shared" si="62"/>
        <v>0</v>
      </c>
      <c r="AB399" s="15"/>
      <c r="AC399" s="7"/>
      <c r="AD399" s="7"/>
      <c r="AE399" s="7"/>
      <c r="AF399" s="15"/>
      <c r="AG399" s="7"/>
    </row>
    <row r="400" spans="1:33" ht="13.8" x14ac:dyDescent="0.3">
      <c r="A400" s="11">
        <v>102789570</v>
      </c>
      <c r="B400" s="11" t="s">
        <v>24</v>
      </c>
      <c r="C400" s="11" t="s">
        <v>41</v>
      </c>
      <c r="D400" s="11" t="s">
        <v>42</v>
      </c>
      <c r="E400" s="11" t="s">
        <v>462</v>
      </c>
      <c r="F400" s="18">
        <v>40513</v>
      </c>
      <c r="G400" s="19">
        <v>40544</v>
      </c>
      <c r="H400" s="11" t="s">
        <v>68</v>
      </c>
      <c r="I400" s="11" t="s">
        <v>39</v>
      </c>
      <c r="J400" s="11" t="s">
        <v>70</v>
      </c>
      <c r="K400" s="11" t="s">
        <v>23</v>
      </c>
      <c r="L400" s="53" t="s">
        <v>638</v>
      </c>
      <c r="M400" s="11">
        <v>0</v>
      </c>
      <c r="N400" s="54">
        <v>0</v>
      </c>
      <c r="O400" s="54">
        <v>0</v>
      </c>
      <c r="P400" s="54">
        <v>0</v>
      </c>
      <c r="Q400" s="1">
        <v>42522</v>
      </c>
      <c r="R400" s="14">
        <f>VLOOKUP($D400,'GT NBV Sep 2015'!$G:$O,9,0)</f>
        <v>2.1999999999999999E-2</v>
      </c>
      <c r="S400" s="15">
        <f t="shared" si="54"/>
        <v>0</v>
      </c>
      <c r="T400" s="15">
        <f t="shared" si="55"/>
        <v>9</v>
      </c>
      <c r="U400" s="15">
        <f t="shared" si="56"/>
        <v>0</v>
      </c>
      <c r="V400" s="15">
        <f t="shared" si="57"/>
        <v>0</v>
      </c>
      <c r="W400" s="15">
        <f t="shared" si="58"/>
        <v>0</v>
      </c>
      <c r="X400" s="7">
        <f t="shared" si="59"/>
        <v>0</v>
      </c>
      <c r="Y400" s="7">
        <f t="shared" si="60"/>
        <v>0</v>
      </c>
      <c r="Z400" s="7">
        <f t="shared" si="61"/>
        <v>0</v>
      </c>
      <c r="AA400" s="7">
        <f t="shared" si="62"/>
        <v>0</v>
      </c>
      <c r="AB400" s="15"/>
      <c r="AC400" s="7"/>
      <c r="AD400" s="7"/>
      <c r="AE400" s="7"/>
      <c r="AF400" s="15"/>
      <c r="AG400" s="7"/>
    </row>
    <row r="401" spans="1:33" ht="13.8" x14ac:dyDescent="0.3">
      <c r="A401" s="11">
        <v>102794378</v>
      </c>
      <c r="B401" s="11" t="s">
        <v>24</v>
      </c>
      <c r="C401" s="11" t="s">
        <v>41</v>
      </c>
      <c r="D401" s="11" t="s">
        <v>42</v>
      </c>
      <c r="E401" s="11" t="s">
        <v>462</v>
      </c>
      <c r="F401" s="18">
        <v>40513</v>
      </c>
      <c r="G401" s="19">
        <v>40544</v>
      </c>
      <c r="H401" s="11" t="s">
        <v>68</v>
      </c>
      <c r="I401" s="11" t="s">
        <v>39</v>
      </c>
      <c r="J401" s="11" t="s">
        <v>70</v>
      </c>
      <c r="K401" s="11" t="s">
        <v>23</v>
      </c>
      <c r="L401" s="53" t="s">
        <v>638</v>
      </c>
      <c r="M401" s="11">
        <v>0</v>
      </c>
      <c r="N401" s="54">
        <v>0</v>
      </c>
      <c r="O401" s="54">
        <v>0</v>
      </c>
      <c r="P401" s="54">
        <v>0</v>
      </c>
      <c r="Q401" s="1">
        <v>42644</v>
      </c>
      <c r="R401" s="14">
        <f>VLOOKUP($D401,'GT NBV Sep 2015'!$G:$O,9,0)</f>
        <v>2.1999999999999999E-2</v>
      </c>
      <c r="S401" s="15">
        <f t="shared" si="54"/>
        <v>0</v>
      </c>
      <c r="T401" s="15">
        <f t="shared" si="55"/>
        <v>13</v>
      </c>
      <c r="U401" s="15">
        <f t="shared" si="56"/>
        <v>0</v>
      </c>
      <c r="V401" s="15">
        <f t="shared" si="57"/>
        <v>0</v>
      </c>
      <c r="W401" s="15">
        <f t="shared" si="58"/>
        <v>0</v>
      </c>
      <c r="X401" s="7">
        <f t="shared" si="59"/>
        <v>0</v>
      </c>
      <c r="Y401" s="7">
        <f t="shared" si="60"/>
        <v>0</v>
      </c>
      <c r="Z401" s="7">
        <f t="shared" si="61"/>
        <v>0</v>
      </c>
      <c r="AA401" s="7">
        <f t="shared" si="62"/>
        <v>0</v>
      </c>
      <c r="AB401" s="15"/>
      <c r="AC401" s="7"/>
      <c r="AD401" s="7"/>
      <c r="AE401" s="7"/>
      <c r="AF401" s="15"/>
      <c r="AG401" s="7"/>
    </row>
    <row r="402" spans="1:33" ht="13.8" x14ac:dyDescent="0.3">
      <c r="A402" s="11">
        <v>624808890</v>
      </c>
      <c r="B402" s="11" t="s">
        <v>24</v>
      </c>
      <c r="C402" s="11" t="s">
        <v>41</v>
      </c>
      <c r="D402" s="11" t="s">
        <v>42</v>
      </c>
      <c r="E402" s="11" t="s">
        <v>471</v>
      </c>
      <c r="F402" s="18">
        <v>40817</v>
      </c>
      <c r="G402" s="19">
        <v>40817</v>
      </c>
      <c r="H402" s="11" t="s">
        <v>68</v>
      </c>
      <c r="I402" s="11" t="s">
        <v>39</v>
      </c>
      <c r="J402" s="11" t="s">
        <v>70</v>
      </c>
      <c r="K402" s="11" t="s">
        <v>23</v>
      </c>
      <c r="L402" s="53" t="s">
        <v>638</v>
      </c>
      <c r="M402" s="11">
        <v>0</v>
      </c>
      <c r="N402" s="54">
        <v>0</v>
      </c>
      <c r="O402" s="54">
        <v>0</v>
      </c>
      <c r="P402" s="54">
        <v>0</v>
      </c>
      <c r="Q402" s="1">
        <v>42522</v>
      </c>
      <c r="R402" s="14">
        <f>VLOOKUP($D402,'GT NBV Sep 2015'!$G:$O,9,0)</f>
        <v>2.1999999999999999E-2</v>
      </c>
      <c r="S402" s="15">
        <f t="shared" si="54"/>
        <v>0</v>
      </c>
      <c r="T402" s="15">
        <f t="shared" si="55"/>
        <v>9</v>
      </c>
      <c r="U402" s="15">
        <f t="shared" si="56"/>
        <v>0</v>
      </c>
      <c r="V402" s="15">
        <f t="shared" si="57"/>
        <v>0</v>
      </c>
      <c r="W402" s="15">
        <f t="shared" si="58"/>
        <v>0</v>
      </c>
      <c r="X402" s="7">
        <f t="shared" si="59"/>
        <v>0</v>
      </c>
      <c r="Y402" s="7">
        <f t="shared" si="60"/>
        <v>0</v>
      </c>
      <c r="Z402" s="7">
        <f t="shared" si="61"/>
        <v>0</v>
      </c>
      <c r="AA402" s="7">
        <f t="shared" si="62"/>
        <v>0</v>
      </c>
      <c r="AB402" s="15"/>
      <c r="AC402" s="7"/>
      <c r="AD402" s="7"/>
      <c r="AE402" s="7"/>
      <c r="AF402" s="15"/>
      <c r="AG402" s="7"/>
    </row>
    <row r="403" spans="1:33" ht="13.8" x14ac:dyDescent="0.3">
      <c r="A403" s="11">
        <v>626076939</v>
      </c>
      <c r="B403" s="11" t="s">
        <v>24</v>
      </c>
      <c r="C403" s="11" t="s">
        <v>41</v>
      </c>
      <c r="D403" s="11" t="s">
        <v>42</v>
      </c>
      <c r="E403" s="11" t="s">
        <v>471</v>
      </c>
      <c r="F403" s="18">
        <v>40848</v>
      </c>
      <c r="G403" s="19">
        <v>40848</v>
      </c>
      <c r="H403" s="11" t="s">
        <v>68</v>
      </c>
      <c r="I403" s="11" t="s">
        <v>39</v>
      </c>
      <c r="J403" s="11" t="s">
        <v>70</v>
      </c>
      <c r="K403" s="11" t="s">
        <v>23</v>
      </c>
      <c r="L403" s="53" t="s">
        <v>638</v>
      </c>
      <c r="M403" s="11">
        <v>0</v>
      </c>
      <c r="N403" s="54">
        <v>0</v>
      </c>
      <c r="O403" s="54">
        <v>0</v>
      </c>
      <c r="P403" s="54">
        <v>0</v>
      </c>
      <c r="Q403" s="1">
        <v>42644</v>
      </c>
      <c r="R403" s="14">
        <f>VLOOKUP($D403,'GT NBV Sep 2015'!$G:$O,9,0)</f>
        <v>2.1999999999999999E-2</v>
      </c>
      <c r="S403" s="15">
        <f t="shared" si="54"/>
        <v>0</v>
      </c>
      <c r="T403" s="15">
        <f t="shared" si="55"/>
        <v>13</v>
      </c>
      <c r="U403" s="15">
        <f t="shared" si="56"/>
        <v>0</v>
      </c>
      <c r="V403" s="15">
        <f t="shared" si="57"/>
        <v>0</v>
      </c>
      <c r="W403" s="15">
        <f t="shared" si="58"/>
        <v>0</v>
      </c>
      <c r="X403" s="7">
        <f t="shared" si="59"/>
        <v>0</v>
      </c>
      <c r="Y403" s="7">
        <f t="shared" si="60"/>
        <v>0</v>
      </c>
      <c r="Z403" s="7">
        <f t="shared" si="61"/>
        <v>0</v>
      </c>
      <c r="AA403" s="7">
        <f t="shared" si="62"/>
        <v>0</v>
      </c>
      <c r="AB403" s="15"/>
      <c r="AC403" s="7"/>
      <c r="AD403" s="7"/>
      <c r="AE403" s="7"/>
      <c r="AF403" s="15"/>
      <c r="AG403" s="7"/>
    </row>
    <row r="404" spans="1:33" ht="13.8" x14ac:dyDescent="0.3">
      <c r="A404" s="11">
        <v>631261025</v>
      </c>
      <c r="B404" s="11" t="s">
        <v>24</v>
      </c>
      <c r="C404" s="11" t="s">
        <v>41</v>
      </c>
      <c r="D404" s="11" t="s">
        <v>42</v>
      </c>
      <c r="E404" s="11" t="s">
        <v>395</v>
      </c>
      <c r="F404" s="18">
        <v>40969</v>
      </c>
      <c r="G404" s="19">
        <v>41030</v>
      </c>
      <c r="H404" s="11" t="s">
        <v>68</v>
      </c>
      <c r="I404" s="11" t="s">
        <v>39</v>
      </c>
      <c r="J404" s="11" t="s">
        <v>70</v>
      </c>
      <c r="K404" s="11" t="s">
        <v>23</v>
      </c>
      <c r="L404" s="53" t="s">
        <v>638</v>
      </c>
      <c r="M404" s="11">
        <v>0</v>
      </c>
      <c r="N404" s="54">
        <v>0</v>
      </c>
      <c r="O404" s="54">
        <v>0</v>
      </c>
      <c r="P404" s="54">
        <v>0</v>
      </c>
      <c r="Q404" s="1">
        <v>42522</v>
      </c>
      <c r="R404" s="14">
        <f>VLOOKUP($D404,'GT NBV Sep 2015'!$G:$O,9,0)</f>
        <v>2.1999999999999999E-2</v>
      </c>
      <c r="S404" s="15">
        <f t="shared" si="54"/>
        <v>0</v>
      </c>
      <c r="T404" s="15">
        <f t="shared" si="55"/>
        <v>9</v>
      </c>
      <c r="U404" s="15">
        <f t="shared" si="56"/>
        <v>0</v>
      </c>
      <c r="V404" s="15">
        <f t="shared" si="57"/>
        <v>0</v>
      </c>
      <c r="W404" s="15">
        <f t="shared" si="58"/>
        <v>0</v>
      </c>
      <c r="X404" s="7">
        <f t="shared" si="59"/>
        <v>0</v>
      </c>
      <c r="Y404" s="7">
        <f t="shared" si="60"/>
        <v>0</v>
      </c>
      <c r="Z404" s="7">
        <f t="shared" si="61"/>
        <v>0</v>
      </c>
      <c r="AA404" s="7">
        <f t="shared" si="62"/>
        <v>0</v>
      </c>
      <c r="AB404" s="15"/>
      <c r="AC404" s="7"/>
      <c r="AD404" s="7"/>
      <c r="AE404" s="7"/>
      <c r="AF404" s="15"/>
      <c r="AG404" s="7"/>
    </row>
    <row r="405" spans="1:33" ht="13.8" x14ac:dyDescent="0.3">
      <c r="A405" s="11">
        <v>637001251</v>
      </c>
      <c r="B405" s="11" t="s">
        <v>24</v>
      </c>
      <c r="C405" s="11" t="s">
        <v>41</v>
      </c>
      <c r="D405" s="11" t="s">
        <v>42</v>
      </c>
      <c r="E405" s="11" t="s">
        <v>395</v>
      </c>
      <c r="F405" s="18">
        <v>41183</v>
      </c>
      <c r="G405" s="19">
        <v>41183</v>
      </c>
      <c r="H405" s="11" t="s">
        <v>68</v>
      </c>
      <c r="I405" s="11" t="s">
        <v>39</v>
      </c>
      <c r="J405" s="11" t="s">
        <v>70</v>
      </c>
      <c r="K405" s="11" t="s">
        <v>23</v>
      </c>
      <c r="L405" s="53" t="s">
        <v>638</v>
      </c>
      <c r="M405" s="11">
        <v>0</v>
      </c>
      <c r="N405" s="54">
        <v>0</v>
      </c>
      <c r="O405" s="54">
        <v>0</v>
      </c>
      <c r="P405" s="54">
        <v>0</v>
      </c>
      <c r="Q405" s="1">
        <v>42644</v>
      </c>
      <c r="R405" s="14">
        <f>VLOOKUP($D405,'GT NBV Sep 2015'!$G:$O,9,0)</f>
        <v>2.1999999999999999E-2</v>
      </c>
      <c r="S405" s="15">
        <f t="shared" si="54"/>
        <v>0</v>
      </c>
      <c r="T405" s="15">
        <f t="shared" si="55"/>
        <v>13</v>
      </c>
      <c r="U405" s="15">
        <f t="shared" si="56"/>
        <v>0</v>
      </c>
      <c r="V405" s="15">
        <f t="shared" si="57"/>
        <v>0</v>
      </c>
      <c r="W405" s="15">
        <f t="shared" si="58"/>
        <v>0</v>
      </c>
      <c r="X405" s="7">
        <f t="shared" si="59"/>
        <v>0</v>
      </c>
      <c r="Y405" s="7">
        <f t="shared" si="60"/>
        <v>0</v>
      </c>
      <c r="Z405" s="7">
        <f t="shared" si="61"/>
        <v>0</v>
      </c>
      <c r="AA405" s="7">
        <f t="shared" si="62"/>
        <v>0</v>
      </c>
      <c r="AB405" s="15"/>
      <c r="AC405" s="7"/>
      <c r="AD405" s="7"/>
      <c r="AE405" s="7"/>
      <c r="AF405" s="15"/>
      <c r="AG405" s="7"/>
    </row>
    <row r="406" spans="1:33" ht="13.8" x14ac:dyDescent="0.3">
      <c r="A406" s="11">
        <v>639860554</v>
      </c>
      <c r="B406" s="11" t="s">
        <v>24</v>
      </c>
      <c r="C406" s="11" t="s">
        <v>41</v>
      </c>
      <c r="D406" s="11" t="s">
        <v>42</v>
      </c>
      <c r="E406" s="11" t="s">
        <v>395</v>
      </c>
      <c r="F406" s="18">
        <v>41183</v>
      </c>
      <c r="G406" s="19">
        <v>41275</v>
      </c>
      <c r="H406" s="11" t="s">
        <v>68</v>
      </c>
      <c r="I406" s="11" t="s">
        <v>39</v>
      </c>
      <c r="J406" s="11" t="s">
        <v>70</v>
      </c>
      <c r="K406" s="11" t="s">
        <v>23</v>
      </c>
      <c r="L406" s="53" t="s">
        <v>638</v>
      </c>
      <c r="M406" s="11">
        <v>0</v>
      </c>
      <c r="N406" s="54">
        <v>0</v>
      </c>
      <c r="O406" s="54">
        <v>0</v>
      </c>
      <c r="P406" s="54">
        <v>0</v>
      </c>
      <c r="Q406" s="1">
        <v>42522</v>
      </c>
      <c r="R406" s="14">
        <f>VLOOKUP($D406,'GT NBV Sep 2015'!$G:$O,9,0)</f>
        <v>2.1999999999999999E-2</v>
      </c>
      <c r="S406" s="15">
        <f t="shared" si="54"/>
        <v>0</v>
      </c>
      <c r="T406" s="15">
        <f t="shared" si="55"/>
        <v>9</v>
      </c>
      <c r="U406" s="15">
        <f t="shared" si="56"/>
        <v>0</v>
      </c>
      <c r="V406" s="15">
        <f t="shared" si="57"/>
        <v>0</v>
      </c>
      <c r="W406" s="15">
        <f t="shared" si="58"/>
        <v>0</v>
      </c>
      <c r="X406" s="7">
        <f t="shared" si="59"/>
        <v>0</v>
      </c>
      <c r="Y406" s="7">
        <f t="shared" si="60"/>
        <v>0</v>
      </c>
      <c r="Z406" s="7">
        <f t="shared" si="61"/>
        <v>0</v>
      </c>
      <c r="AA406" s="7">
        <f t="shared" si="62"/>
        <v>0</v>
      </c>
      <c r="AB406" s="15"/>
      <c r="AC406" s="7"/>
      <c r="AD406" s="7"/>
      <c r="AE406" s="7"/>
      <c r="AF406" s="15"/>
      <c r="AG406" s="7"/>
    </row>
    <row r="407" spans="1:33" ht="13.8" x14ac:dyDescent="0.3">
      <c r="A407" s="11">
        <v>640490891</v>
      </c>
      <c r="B407" s="11" t="s">
        <v>24</v>
      </c>
      <c r="C407" s="11" t="s">
        <v>41</v>
      </c>
      <c r="D407" s="11" t="s">
        <v>42</v>
      </c>
      <c r="E407" s="11" t="s">
        <v>477</v>
      </c>
      <c r="F407" s="18">
        <v>41306</v>
      </c>
      <c r="G407" s="19">
        <v>41306</v>
      </c>
      <c r="H407" s="11" t="s">
        <v>68</v>
      </c>
      <c r="I407" s="11" t="s">
        <v>39</v>
      </c>
      <c r="J407" s="11" t="s">
        <v>70</v>
      </c>
      <c r="K407" s="11" t="s">
        <v>23</v>
      </c>
      <c r="L407" s="53" t="s">
        <v>638</v>
      </c>
      <c r="M407" s="11">
        <v>0</v>
      </c>
      <c r="N407" s="54">
        <v>0</v>
      </c>
      <c r="O407" s="54">
        <v>0</v>
      </c>
      <c r="P407" s="54">
        <v>0</v>
      </c>
      <c r="Q407" s="1">
        <v>42644</v>
      </c>
      <c r="R407" s="14">
        <f>VLOOKUP($D407,'GT NBV Sep 2015'!$G:$O,9,0)</f>
        <v>2.1999999999999999E-2</v>
      </c>
      <c r="S407" s="15">
        <f t="shared" si="54"/>
        <v>0</v>
      </c>
      <c r="T407" s="15">
        <f t="shared" si="55"/>
        <v>13</v>
      </c>
      <c r="U407" s="15">
        <f t="shared" si="56"/>
        <v>0</v>
      </c>
      <c r="V407" s="15">
        <f t="shared" si="57"/>
        <v>0</v>
      </c>
      <c r="W407" s="15">
        <f t="shared" si="58"/>
        <v>0</v>
      </c>
      <c r="X407" s="7">
        <f t="shared" si="59"/>
        <v>0</v>
      </c>
      <c r="Y407" s="7">
        <f t="shared" si="60"/>
        <v>0</v>
      </c>
      <c r="Z407" s="7">
        <f t="shared" si="61"/>
        <v>0</v>
      </c>
      <c r="AA407" s="7">
        <f t="shared" si="62"/>
        <v>0</v>
      </c>
      <c r="AB407" s="15"/>
      <c r="AC407" s="7"/>
      <c r="AD407" s="7"/>
      <c r="AE407" s="7"/>
      <c r="AF407" s="15"/>
      <c r="AG407" s="7"/>
    </row>
    <row r="408" spans="1:33" ht="13.8" x14ac:dyDescent="0.3">
      <c r="A408" s="11">
        <v>640518705</v>
      </c>
      <c r="B408" s="11" t="s">
        <v>24</v>
      </c>
      <c r="C408" s="11" t="s">
        <v>41</v>
      </c>
      <c r="D408" s="11" t="s">
        <v>42</v>
      </c>
      <c r="E408" s="11" t="s">
        <v>395</v>
      </c>
      <c r="F408" s="18">
        <v>41183</v>
      </c>
      <c r="G408" s="19">
        <v>41306</v>
      </c>
      <c r="H408" s="11" t="s">
        <v>68</v>
      </c>
      <c r="I408" s="11" t="s">
        <v>39</v>
      </c>
      <c r="J408" s="11" t="s">
        <v>70</v>
      </c>
      <c r="K408" s="11" t="s">
        <v>23</v>
      </c>
      <c r="L408" s="53" t="s">
        <v>638</v>
      </c>
      <c r="M408" s="11">
        <v>0</v>
      </c>
      <c r="N408" s="54">
        <v>0</v>
      </c>
      <c r="O408" s="54">
        <v>0</v>
      </c>
      <c r="P408" s="54">
        <v>0</v>
      </c>
      <c r="Q408" s="1">
        <v>42522</v>
      </c>
      <c r="R408" s="14">
        <f>VLOOKUP($D408,'GT NBV Sep 2015'!$G:$O,9,0)</f>
        <v>2.1999999999999999E-2</v>
      </c>
      <c r="S408" s="15">
        <f t="shared" si="54"/>
        <v>0</v>
      </c>
      <c r="T408" s="15">
        <f t="shared" si="55"/>
        <v>9</v>
      </c>
      <c r="U408" s="15">
        <f t="shared" si="56"/>
        <v>0</v>
      </c>
      <c r="V408" s="15">
        <f t="shared" si="57"/>
        <v>0</v>
      </c>
      <c r="W408" s="15">
        <f t="shared" si="58"/>
        <v>0</v>
      </c>
      <c r="X408" s="7">
        <f t="shared" si="59"/>
        <v>0</v>
      </c>
      <c r="Y408" s="7">
        <f t="shared" si="60"/>
        <v>0</v>
      </c>
      <c r="Z408" s="7">
        <f t="shared" si="61"/>
        <v>0</v>
      </c>
      <c r="AA408" s="7">
        <f t="shared" si="62"/>
        <v>0</v>
      </c>
      <c r="AB408" s="15"/>
      <c r="AC408" s="7"/>
      <c r="AD408" s="7"/>
      <c r="AE408" s="7"/>
      <c r="AF408" s="15"/>
      <c r="AG408" s="7"/>
    </row>
    <row r="409" spans="1:33" ht="13.8" x14ac:dyDescent="0.3">
      <c r="A409" s="11">
        <v>641580552</v>
      </c>
      <c r="B409" s="11" t="s">
        <v>24</v>
      </c>
      <c r="C409" s="11" t="s">
        <v>41</v>
      </c>
      <c r="D409" s="11" t="s">
        <v>42</v>
      </c>
      <c r="E409" s="11" t="s">
        <v>477</v>
      </c>
      <c r="F409" s="18">
        <v>41306</v>
      </c>
      <c r="G409" s="19">
        <v>41334</v>
      </c>
      <c r="H409" s="11" t="s">
        <v>68</v>
      </c>
      <c r="I409" s="11" t="s">
        <v>39</v>
      </c>
      <c r="J409" s="11" t="s">
        <v>70</v>
      </c>
      <c r="K409" s="11" t="s">
        <v>23</v>
      </c>
      <c r="L409" s="53" t="s">
        <v>638</v>
      </c>
      <c r="M409" s="11">
        <v>0</v>
      </c>
      <c r="N409" s="54">
        <v>0</v>
      </c>
      <c r="O409" s="54">
        <v>0</v>
      </c>
      <c r="P409" s="54">
        <v>0</v>
      </c>
      <c r="Q409" s="1">
        <v>42644</v>
      </c>
      <c r="R409" s="14">
        <f>VLOOKUP($D409,'GT NBV Sep 2015'!$G:$O,9,0)</f>
        <v>2.1999999999999999E-2</v>
      </c>
      <c r="S409" s="15">
        <f t="shared" si="54"/>
        <v>0</v>
      </c>
      <c r="T409" s="15">
        <f t="shared" si="55"/>
        <v>13</v>
      </c>
      <c r="U409" s="15">
        <f t="shared" si="56"/>
        <v>0</v>
      </c>
      <c r="V409" s="15">
        <f t="shared" si="57"/>
        <v>0</v>
      </c>
      <c r="W409" s="15">
        <f t="shared" si="58"/>
        <v>0</v>
      </c>
      <c r="X409" s="7">
        <f t="shared" si="59"/>
        <v>0</v>
      </c>
      <c r="Y409" s="7">
        <f t="shared" si="60"/>
        <v>0</v>
      </c>
      <c r="Z409" s="7">
        <f t="shared" si="61"/>
        <v>0</v>
      </c>
      <c r="AA409" s="7">
        <f t="shared" si="62"/>
        <v>0</v>
      </c>
      <c r="AB409" s="15"/>
      <c r="AC409" s="7"/>
      <c r="AD409" s="7"/>
      <c r="AE409" s="7"/>
      <c r="AF409" s="15"/>
      <c r="AG409" s="7"/>
    </row>
    <row r="410" spans="1:33" ht="13.8" x14ac:dyDescent="0.3">
      <c r="A410" s="11">
        <v>641583399</v>
      </c>
      <c r="B410" s="11" t="s">
        <v>24</v>
      </c>
      <c r="C410" s="11" t="s">
        <v>41</v>
      </c>
      <c r="D410" s="11" t="s">
        <v>42</v>
      </c>
      <c r="E410" s="11" t="s">
        <v>395</v>
      </c>
      <c r="F410" s="18">
        <v>41183</v>
      </c>
      <c r="G410" s="19">
        <v>41334</v>
      </c>
      <c r="H410" s="11" t="s">
        <v>68</v>
      </c>
      <c r="I410" s="11" t="s">
        <v>39</v>
      </c>
      <c r="J410" s="11" t="s">
        <v>70</v>
      </c>
      <c r="K410" s="11" t="s">
        <v>23</v>
      </c>
      <c r="L410" s="53" t="s">
        <v>638</v>
      </c>
      <c r="M410" s="11">
        <v>0</v>
      </c>
      <c r="N410" s="54">
        <v>0</v>
      </c>
      <c r="O410" s="54">
        <v>0</v>
      </c>
      <c r="P410" s="54">
        <v>0</v>
      </c>
      <c r="Q410" s="1">
        <v>42522</v>
      </c>
      <c r="R410" s="14">
        <f>VLOOKUP($D410,'GT NBV Sep 2015'!$G:$O,9,0)</f>
        <v>2.1999999999999999E-2</v>
      </c>
      <c r="S410" s="15">
        <f t="shared" si="54"/>
        <v>0</v>
      </c>
      <c r="T410" s="15">
        <f t="shared" si="55"/>
        <v>9</v>
      </c>
      <c r="U410" s="15">
        <f t="shared" si="56"/>
        <v>0</v>
      </c>
      <c r="V410" s="15">
        <f t="shared" si="57"/>
        <v>0</v>
      </c>
      <c r="W410" s="15">
        <f t="shared" si="58"/>
        <v>0</v>
      </c>
      <c r="X410" s="7">
        <f t="shared" si="59"/>
        <v>0</v>
      </c>
      <c r="Y410" s="7">
        <f t="shared" si="60"/>
        <v>0</v>
      </c>
      <c r="Z410" s="7">
        <f t="shared" si="61"/>
        <v>0</v>
      </c>
      <c r="AA410" s="7">
        <f t="shared" si="62"/>
        <v>0</v>
      </c>
      <c r="AB410" s="15"/>
      <c r="AC410" s="7"/>
      <c r="AD410" s="7"/>
      <c r="AE410" s="7"/>
      <c r="AF410" s="15"/>
      <c r="AG410" s="7"/>
    </row>
    <row r="411" spans="1:33" ht="13.8" x14ac:dyDescent="0.3">
      <c r="A411" s="11">
        <v>653202359</v>
      </c>
      <c r="B411" s="11" t="s">
        <v>24</v>
      </c>
      <c r="C411" s="11" t="s">
        <v>41</v>
      </c>
      <c r="D411" s="11" t="s">
        <v>42</v>
      </c>
      <c r="E411" s="11" t="s">
        <v>477</v>
      </c>
      <c r="F411" s="18">
        <v>41579</v>
      </c>
      <c r="G411" s="19">
        <v>41579</v>
      </c>
      <c r="H411" s="11" t="s">
        <v>68</v>
      </c>
      <c r="I411" s="11" t="s">
        <v>39</v>
      </c>
      <c r="J411" s="11" t="s">
        <v>70</v>
      </c>
      <c r="K411" s="11" t="s">
        <v>23</v>
      </c>
      <c r="L411" s="53" t="s">
        <v>638</v>
      </c>
      <c r="M411" s="11">
        <v>0</v>
      </c>
      <c r="N411" s="54">
        <v>0</v>
      </c>
      <c r="O411" s="54">
        <v>0</v>
      </c>
      <c r="P411" s="54">
        <v>0</v>
      </c>
      <c r="Q411" s="1">
        <v>42644</v>
      </c>
      <c r="R411" s="14">
        <f>VLOOKUP($D411,'GT NBV Sep 2015'!$G:$O,9,0)</f>
        <v>2.1999999999999999E-2</v>
      </c>
      <c r="S411" s="15">
        <f t="shared" si="54"/>
        <v>0</v>
      </c>
      <c r="T411" s="15">
        <f t="shared" si="55"/>
        <v>13</v>
      </c>
      <c r="U411" s="15">
        <f t="shared" si="56"/>
        <v>0</v>
      </c>
      <c r="V411" s="15">
        <f t="shared" si="57"/>
        <v>0</v>
      </c>
      <c r="W411" s="15">
        <f t="shared" si="58"/>
        <v>0</v>
      </c>
      <c r="X411" s="7">
        <f t="shared" si="59"/>
        <v>0</v>
      </c>
      <c r="Y411" s="7">
        <f t="shared" si="60"/>
        <v>0</v>
      </c>
      <c r="Z411" s="7">
        <f t="shared" si="61"/>
        <v>0</v>
      </c>
      <c r="AA411" s="7">
        <f t="shared" si="62"/>
        <v>0</v>
      </c>
      <c r="AB411" s="15"/>
      <c r="AC411" s="7"/>
      <c r="AD411" s="7"/>
      <c r="AE411" s="7"/>
      <c r="AF411" s="15"/>
      <c r="AG411" s="7"/>
    </row>
    <row r="412" spans="1:33" ht="13.8" x14ac:dyDescent="0.3">
      <c r="A412" s="11">
        <v>49487</v>
      </c>
      <c r="B412" s="11" t="s">
        <v>24</v>
      </c>
      <c r="C412" s="11" t="s">
        <v>41</v>
      </c>
      <c r="D412" s="11" t="s">
        <v>42</v>
      </c>
      <c r="E412" s="11" t="s">
        <v>29</v>
      </c>
      <c r="F412" s="18">
        <v>27942</v>
      </c>
      <c r="G412" s="19">
        <v>27942</v>
      </c>
      <c r="H412" s="11" t="s">
        <v>20</v>
      </c>
      <c r="I412" s="11" t="s">
        <v>39</v>
      </c>
      <c r="J412" s="11" t="s">
        <v>152</v>
      </c>
      <c r="K412" s="11" t="s">
        <v>23</v>
      </c>
      <c r="L412" s="53" t="s">
        <v>638</v>
      </c>
      <c r="M412" s="11">
        <v>0</v>
      </c>
      <c r="N412" s="54">
        <v>0</v>
      </c>
      <c r="O412" s="54">
        <v>0</v>
      </c>
      <c r="P412" s="54">
        <v>0</v>
      </c>
      <c r="Q412" s="1">
        <v>42522</v>
      </c>
      <c r="R412" s="14">
        <f>VLOOKUP($D412,'GT NBV Sep 2015'!$G:$O,9,0)</f>
        <v>2.1999999999999999E-2</v>
      </c>
      <c r="S412" s="15">
        <f t="shared" si="54"/>
        <v>0</v>
      </c>
      <c r="T412" s="15">
        <f t="shared" si="55"/>
        <v>9</v>
      </c>
      <c r="U412" s="15">
        <f t="shared" si="56"/>
        <v>0</v>
      </c>
      <c r="V412" s="15">
        <f t="shared" si="57"/>
        <v>0</v>
      </c>
      <c r="W412" s="15">
        <f t="shared" si="58"/>
        <v>0</v>
      </c>
      <c r="X412" s="7">
        <f t="shared" si="59"/>
        <v>0</v>
      </c>
      <c r="Y412" s="7">
        <f t="shared" si="60"/>
        <v>0</v>
      </c>
      <c r="Z412" s="7">
        <f t="shared" si="61"/>
        <v>0</v>
      </c>
      <c r="AA412" s="7">
        <f t="shared" si="62"/>
        <v>0</v>
      </c>
      <c r="AB412" s="15"/>
      <c r="AC412" s="7"/>
      <c r="AD412" s="7"/>
      <c r="AE412" s="7"/>
      <c r="AF412" s="15"/>
      <c r="AG412" s="7"/>
    </row>
    <row r="413" spans="1:33" ht="13.8" x14ac:dyDescent="0.3">
      <c r="A413" s="11">
        <v>48936</v>
      </c>
      <c r="B413" s="11" t="s">
        <v>24</v>
      </c>
      <c r="C413" s="11" t="s">
        <v>41</v>
      </c>
      <c r="D413" s="11" t="s">
        <v>42</v>
      </c>
      <c r="E413" s="11" t="s">
        <v>61</v>
      </c>
      <c r="F413" s="18">
        <v>25750</v>
      </c>
      <c r="G413" s="19">
        <v>25750</v>
      </c>
      <c r="H413" s="11" t="s">
        <v>20</v>
      </c>
      <c r="I413" s="11" t="s">
        <v>39</v>
      </c>
      <c r="J413" s="11" t="s">
        <v>22</v>
      </c>
      <c r="K413" s="11" t="s">
        <v>23</v>
      </c>
      <c r="L413" s="53" t="s">
        <v>638</v>
      </c>
      <c r="M413" s="11">
        <v>0</v>
      </c>
      <c r="N413" s="54">
        <v>0</v>
      </c>
      <c r="O413" s="54">
        <v>0</v>
      </c>
      <c r="P413" s="54">
        <v>0</v>
      </c>
      <c r="Q413" s="1">
        <v>42644</v>
      </c>
      <c r="R413" s="14">
        <f>VLOOKUP($D413,'GT NBV Sep 2015'!$G:$O,9,0)</f>
        <v>2.1999999999999999E-2</v>
      </c>
      <c r="S413" s="15">
        <f t="shared" si="54"/>
        <v>0</v>
      </c>
      <c r="T413" s="15">
        <f t="shared" si="55"/>
        <v>13</v>
      </c>
      <c r="U413" s="15">
        <f t="shared" si="56"/>
        <v>0</v>
      </c>
      <c r="V413" s="15">
        <f t="shared" si="57"/>
        <v>0</v>
      </c>
      <c r="W413" s="15">
        <f t="shared" si="58"/>
        <v>0</v>
      </c>
      <c r="X413" s="7">
        <f t="shared" si="59"/>
        <v>0</v>
      </c>
      <c r="Y413" s="7">
        <f t="shared" si="60"/>
        <v>0</v>
      </c>
      <c r="Z413" s="7">
        <f t="shared" si="61"/>
        <v>0</v>
      </c>
      <c r="AA413" s="7">
        <f t="shared" si="62"/>
        <v>0</v>
      </c>
      <c r="AB413" s="15"/>
      <c r="AC413" s="7"/>
      <c r="AD413" s="7"/>
      <c r="AE413" s="7"/>
      <c r="AF413" s="15"/>
      <c r="AG413" s="7"/>
    </row>
    <row r="414" spans="1:33" ht="13.8" x14ac:dyDescent="0.3">
      <c r="A414" s="11">
        <v>48937</v>
      </c>
      <c r="B414" s="11" t="s">
        <v>24</v>
      </c>
      <c r="C414" s="11" t="s">
        <v>41</v>
      </c>
      <c r="D414" s="11" t="s">
        <v>42</v>
      </c>
      <c r="E414" s="11" t="s">
        <v>54</v>
      </c>
      <c r="F414" s="18">
        <v>26481</v>
      </c>
      <c r="G414" s="19">
        <v>26481</v>
      </c>
      <c r="H414" s="11" t="s">
        <v>20</v>
      </c>
      <c r="I414" s="11" t="s">
        <v>39</v>
      </c>
      <c r="J414" s="11" t="s">
        <v>22</v>
      </c>
      <c r="K414" s="11" t="s">
        <v>23</v>
      </c>
      <c r="L414" s="53" t="s">
        <v>638</v>
      </c>
      <c r="M414" s="11">
        <v>0</v>
      </c>
      <c r="N414" s="54">
        <v>0</v>
      </c>
      <c r="O414" s="54">
        <v>0</v>
      </c>
      <c r="P414" s="54">
        <v>0</v>
      </c>
      <c r="Q414" s="1">
        <v>42522</v>
      </c>
      <c r="R414" s="14">
        <f>VLOOKUP($D414,'GT NBV Sep 2015'!$G:$O,9,0)</f>
        <v>2.1999999999999999E-2</v>
      </c>
      <c r="S414" s="15">
        <f t="shared" si="54"/>
        <v>0</v>
      </c>
      <c r="T414" s="15">
        <f t="shared" si="55"/>
        <v>9</v>
      </c>
      <c r="U414" s="15">
        <f t="shared" si="56"/>
        <v>0</v>
      </c>
      <c r="V414" s="15">
        <f t="shared" si="57"/>
        <v>0</v>
      </c>
      <c r="W414" s="15">
        <f t="shared" si="58"/>
        <v>0</v>
      </c>
      <c r="X414" s="7">
        <f t="shared" si="59"/>
        <v>0</v>
      </c>
      <c r="Y414" s="7">
        <f t="shared" si="60"/>
        <v>0</v>
      </c>
      <c r="Z414" s="7">
        <f t="shared" si="61"/>
        <v>0</v>
      </c>
      <c r="AA414" s="7">
        <f t="shared" si="62"/>
        <v>0</v>
      </c>
      <c r="AB414" s="15"/>
      <c r="AC414" s="7"/>
      <c r="AD414" s="7"/>
      <c r="AE414" s="7"/>
      <c r="AF414" s="15"/>
      <c r="AG414" s="7"/>
    </row>
    <row r="415" spans="1:33" ht="13.8" x14ac:dyDescent="0.3">
      <c r="A415" s="11">
        <v>48938</v>
      </c>
      <c r="B415" s="11" t="s">
        <v>24</v>
      </c>
      <c r="C415" s="11" t="s">
        <v>41</v>
      </c>
      <c r="D415" s="11" t="s">
        <v>42</v>
      </c>
      <c r="E415" s="11" t="s">
        <v>28</v>
      </c>
      <c r="F415" s="18">
        <v>27211</v>
      </c>
      <c r="G415" s="19">
        <v>27211</v>
      </c>
      <c r="H415" s="11" t="s">
        <v>20</v>
      </c>
      <c r="I415" s="11" t="s">
        <v>39</v>
      </c>
      <c r="J415" s="11" t="s">
        <v>22</v>
      </c>
      <c r="K415" s="11" t="s">
        <v>23</v>
      </c>
      <c r="L415" s="53" t="s">
        <v>638</v>
      </c>
      <c r="M415" s="11">
        <v>0</v>
      </c>
      <c r="N415" s="54">
        <v>0</v>
      </c>
      <c r="O415" s="54">
        <v>0</v>
      </c>
      <c r="P415" s="54">
        <v>0</v>
      </c>
      <c r="Q415" s="1">
        <v>42644</v>
      </c>
      <c r="R415" s="14">
        <f>VLOOKUP($D415,'GT NBV Sep 2015'!$G:$O,9,0)</f>
        <v>2.1999999999999999E-2</v>
      </c>
      <c r="S415" s="15">
        <f t="shared" si="54"/>
        <v>0</v>
      </c>
      <c r="T415" s="15">
        <f t="shared" si="55"/>
        <v>13</v>
      </c>
      <c r="U415" s="15">
        <f t="shared" si="56"/>
        <v>0</v>
      </c>
      <c r="V415" s="15">
        <f t="shared" si="57"/>
        <v>0</v>
      </c>
      <c r="W415" s="15">
        <f t="shared" si="58"/>
        <v>0</v>
      </c>
      <c r="X415" s="7">
        <f t="shared" si="59"/>
        <v>0</v>
      </c>
      <c r="Y415" s="7">
        <f t="shared" si="60"/>
        <v>0</v>
      </c>
      <c r="Z415" s="7">
        <f t="shared" si="61"/>
        <v>0</v>
      </c>
      <c r="AA415" s="7">
        <f t="shared" si="62"/>
        <v>0</v>
      </c>
      <c r="AB415" s="15"/>
      <c r="AC415" s="7"/>
      <c r="AD415" s="7"/>
      <c r="AE415" s="7"/>
      <c r="AF415" s="15"/>
      <c r="AG415" s="7"/>
    </row>
    <row r="416" spans="1:33" ht="13.8" x14ac:dyDescent="0.3">
      <c r="A416" s="11">
        <v>48939</v>
      </c>
      <c r="B416" s="11" t="s">
        <v>24</v>
      </c>
      <c r="C416" s="11" t="s">
        <v>41</v>
      </c>
      <c r="D416" s="11" t="s">
        <v>42</v>
      </c>
      <c r="E416" s="11" t="s">
        <v>29</v>
      </c>
      <c r="F416" s="18">
        <v>27942</v>
      </c>
      <c r="G416" s="19">
        <v>27942</v>
      </c>
      <c r="H416" s="11" t="s">
        <v>20</v>
      </c>
      <c r="I416" s="11" t="s">
        <v>39</v>
      </c>
      <c r="J416" s="11" t="s">
        <v>22</v>
      </c>
      <c r="K416" s="11" t="s">
        <v>23</v>
      </c>
      <c r="L416" s="53" t="s">
        <v>638</v>
      </c>
      <c r="M416" s="11">
        <v>0</v>
      </c>
      <c r="N416" s="54">
        <v>0</v>
      </c>
      <c r="O416" s="54">
        <v>0</v>
      </c>
      <c r="P416" s="54">
        <v>0</v>
      </c>
      <c r="Q416" s="1">
        <v>42522</v>
      </c>
      <c r="R416" s="14">
        <f>VLOOKUP($D416,'GT NBV Sep 2015'!$G:$O,9,0)</f>
        <v>2.1999999999999999E-2</v>
      </c>
      <c r="S416" s="15">
        <f t="shared" si="54"/>
        <v>0</v>
      </c>
      <c r="T416" s="15">
        <f t="shared" si="55"/>
        <v>9</v>
      </c>
      <c r="U416" s="15">
        <f t="shared" si="56"/>
        <v>0</v>
      </c>
      <c r="V416" s="15">
        <f t="shared" si="57"/>
        <v>0</v>
      </c>
      <c r="W416" s="15">
        <f t="shared" si="58"/>
        <v>0</v>
      </c>
      <c r="X416" s="7">
        <f t="shared" si="59"/>
        <v>0</v>
      </c>
      <c r="Y416" s="7">
        <f t="shared" si="60"/>
        <v>0</v>
      </c>
      <c r="Z416" s="7">
        <f t="shared" si="61"/>
        <v>0</v>
      </c>
      <c r="AA416" s="7">
        <f t="shared" si="62"/>
        <v>0</v>
      </c>
      <c r="AB416" s="15"/>
      <c r="AC416" s="7"/>
      <c r="AD416" s="7"/>
      <c r="AE416" s="7"/>
      <c r="AF416" s="15"/>
      <c r="AG416" s="7"/>
    </row>
    <row r="417" spans="1:33" ht="13.8" x14ac:dyDescent="0.3">
      <c r="A417" s="11">
        <v>48940</v>
      </c>
      <c r="B417" s="11" t="s">
        <v>24</v>
      </c>
      <c r="C417" s="11" t="s">
        <v>41</v>
      </c>
      <c r="D417" s="11" t="s">
        <v>42</v>
      </c>
      <c r="E417" s="11" t="s">
        <v>85</v>
      </c>
      <c r="F417" s="18">
        <v>28307</v>
      </c>
      <c r="G417" s="19">
        <v>28307</v>
      </c>
      <c r="H417" s="11" t="s">
        <v>20</v>
      </c>
      <c r="I417" s="11" t="s">
        <v>39</v>
      </c>
      <c r="J417" s="11" t="s">
        <v>22</v>
      </c>
      <c r="K417" s="11" t="s">
        <v>23</v>
      </c>
      <c r="L417" s="53" t="s">
        <v>638</v>
      </c>
      <c r="M417" s="11">
        <v>0</v>
      </c>
      <c r="N417" s="54">
        <v>0</v>
      </c>
      <c r="O417" s="54">
        <v>0</v>
      </c>
      <c r="P417" s="54">
        <v>0</v>
      </c>
      <c r="Q417" s="1">
        <v>42644</v>
      </c>
      <c r="R417" s="14">
        <f>VLOOKUP($D417,'GT NBV Sep 2015'!$G:$O,9,0)</f>
        <v>2.1999999999999999E-2</v>
      </c>
      <c r="S417" s="15">
        <f t="shared" si="54"/>
        <v>0</v>
      </c>
      <c r="T417" s="15">
        <f t="shared" si="55"/>
        <v>13</v>
      </c>
      <c r="U417" s="15">
        <f t="shared" si="56"/>
        <v>0</v>
      </c>
      <c r="V417" s="15">
        <f t="shared" si="57"/>
        <v>0</v>
      </c>
      <c r="W417" s="15">
        <f t="shared" si="58"/>
        <v>0</v>
      </c>
      <c r="X417" s="7">
        <f t="shared" si="59"/>
        <v>0</v>
      </c>
      <c r="Y417" s="7">
        <f t="shared" si="60"/>
        <v>0</v>
      </c>
      <c r="Z417" s="7">
        <f t="shared" si="61"/>
        <v>0</v>
      </c>
      <c r="AA417" s="7">
        <f t="shared" si="62"/>
        <v>0</v>
      </c>
      <c r="AB417" s="15"/>
      <c r="AC417" s="7"/>
      <c r="AD417" s="7"/>
      <c r="AE417" s="7"/>
      <c r="AF417" s="15"/>
      <c r="AG417" s="7"/>
    </row>
    <row r="418" spans="1:33" ht="13.8" x14ac:dyDescent="0.3">
      <c r="A418" s="11">
        <v>48941</v>
      </c>
      <c r="B418" s="11" t="s">
        <v>24</v>
      </c>
      <c r="C418" s="11" t="s">
        <v>41</v>
      </c>
      <c r="D418" s="11" t="s">
        <v>42</v>
      </c>
      <c r="E418" s="11" t="s">
        <v>51</v>
      </c>
      <c r="F418" s="18">
        <v>28672</v>
      </c>
      <c r="G418" s="19">
        <v>28672</v>
      </c>
      <c r="H418" s="11" t="s">
        <v>20</v>
      </c>
      <c r="I418" s="11" t="s">
        <v>39</v>
      </c>
      <c r="J418" s="11" t="s">
        <v>22</v>
      </c>
      <c r="K418" s="11" t="s">
        <v>23</v>
      </c>
      <c r="L418" s="53" t="s">
        <v>638</v>
      </c>
      <c r="M418" s="11">
        <v>0</v>
      </c>
      <c r="N418" s="54">
        <v>0</v>
      </c>
      <c r="O418" s="54">
        <v>0</v>
      </c>
      <c r="P418" s="54">
        <v>0</v>
      </c>
      <c r="Q418" s="1">
        <v>42522</v>
      </c>
      <c r="R418" s="14">
        <f>VLOOKUP($D418,'GT NBV Sep 2015'!$G:$O,9,0)</f>
        <v>2.1999999999999999E-2</v>
      </c>
      <c r="S418" s="15">
        <f t="shared" si="54"/>
        <v>0</v>
      </c>
      <c r="T418" s="15">
        <f t="shared" si="55"/>
        <v>9</v>
      </c>
      <c r="U418" s="15">
        <f t="shared" si="56"/>
        <v>0</v>
      </c>
      <c r="V418" s="15">
        <f t="shared" si="57"/>
        <v>0</v>
      </c>
      <c r="W418" s="15">
        <f t="shared" si="58"/>
        <v>0</v>
      </c>
      <c r="X418" s="7">
        <f t="shared" si="59"/>
        <v>0</v>
      </c>
      <c r="Y418" s="7">
        <f t="shared" si="60"/>
        <v>0</v>
      </c>
      <c r="Z418" s="7">
        <f t="shared" si="61"/>
        <v>0</v>
      </c>
      <c r="AA418" s="7">
        <f t="shared" si="62"/>
        <v>0</v>
      </c>
      <c r="AB418" s="15"/>
      <c r="AC418" s="7"/>
      <c r="AD418" s="7"/>
      <c r="AE418" s="7"/>
      <c r="AF418" s="15"/>
      <c r="AG418" s="7"/>
    </row>
    <row r="419" spans="1:33" ht="13.8" x14ac:dyDescent="0.3">
      <c r="A419" s="11">
        <v>48942</v>
      </c>
      <c r="B419" s="11" t="s">
        <v>24</v>
      </c>
      <c r="C419" s="11" t="s">
        <v>41</v>
      </c>
      <c r="D419" s="11" t="s">
        <v>42</v>
      </c>
      <c r="E419" s="11" t="s">
        <v>80</v>
      </c>
      <c r="F419" s="18">
        <v>29037</v>
      </c>
      <c r="G419" s="19">
        <v>29037</v>
      </c>
      <c r="H419" s="11" t="s">
        <v>20</v>
      </c>
      <c r="I419" s="11" t="s">
        <v>39</v>
      </c>
      <c r="J419" s="11" t="s">
        <v>22</v>
      </c>
      <c r="K419" s="11" t="s">
        <v>23</v>
      </c>
      <c r="L419" s="53" t="s">
        <v>638</v>
      </c>
      <c r="M419" s="11">
        <v>0</v>
      </c>
      <c r="N419" s="54">
        <v>0</v>
      </c>
      <c r="O419" s="54">
        <v>0</v>
      </c>
      <c r="P419" s="54">
        <v>0</v>
      </c>
      <c r="Q419" s="1">
        <v>42644</v>
      </c>
      <c r="R419" s="14">
        <f>VLOOKUP($D419,'GT NBV Sep 2015'!$G:$O,9,0)</f>
        <v>2.1999999999999999E-2</v>
      </c>
      <c r="S419" s="15">
        <f t="shared" si="54"/>
        <v>0</v>
      </c>
      <c r="T419" s="15">
        <f t="shared" si="55"/>
        <v>13</v>
      </c>
      <c r="U419" s="15">
        <f t="shared" si="56"/>
        <v>0</v>
      </c>
      <c r="V419" s="15">
        <f t="shared" si="57"/>
        <v>0</v>
      </c>
      <c r="W419" s="15">
        <f t="shared" si="58"/>
        <v>0</v>
      </c>
      <c r="X419" s="7">
        <f t="shared" si="59"/>
        <v>0</v>
      </c>
      <c r="Y419" s="7">
        <f t="shared" si="60"/>
        <v>0</v>
      </c>
      <c r="Z419" s="7">
        <f t="shared" si="61"/>
        <v>0</v>
      </c>
      <c r="AA419" s="7">
        <f t="shared" si="62"/>
        <v>0</v>
      </c>
      <c r="AB419" s="15"/>
      <c r="AC419" s="7"/>
      <c r="AD419" s="7"/>
      <c r="AE419" s="7"/>
      <c r="AF419" s="15"/>
      <c r="AG419" s="7"/>
    </row>
    <row r="420" spans="1:33" ht="13.8" x14ac:dyDescent="0.3">
      <c r="A420" s="11">
        <v>48943</v>
      </c>
      <c r="B420" s="11" t="s">
        <v>24</v>
      </c>
      <c r="C420" s="11" t="s">
        <v>41</v>
      </c>
      <c r="D420" s="11" t="s">
        <v>42</v>
      </c>
      <c r="E420" s="11" t="s">
        <v>81</v>
      </c>
      <c r="F420" s="18">
        <v>29768</v>
      </c>
      <c r="G420" s="19">
        <v>29768</v>
      </c>
      <c r="H420" s="11" t="s">
        <v>20</v>
      </c>
      <c r="I420" s="11" t="s">
        <v>39</v>
      </c>
      <c r="J420" s="11" t="s">
        <v>22</v>
      </c>
      <c r="K420" s="11" t="s">
        <v>23</v>
      </c>
      <c r="L420" s="53" t="s">
        <v>638</v>
      </c>
      <c r="M420" s="11">
        <v>0</v>
      </c>
      <c r="N420" s="54">
        <v>0</v>
      </c>
      <c r="O420" s="54">
        <v>0</v>
      </c>
      <c r="P420" s="54">
        <v>0</v>
      </c>
      <c r="Q420" s="1">
        <v>42522</v>
      </c>
      <c r="R420" s="14">
        <f>VLOOKUP($D420,'GT NBV Sep 2015'!$G:$O,9,0)</f>
        <v>2.1999999999999999E-2</v>
      </c>
      <c r="S420" s="15">
        <f t="shared" si="54"/>
        <v>0</v>
      </c>
      <c r="T420" s="15">
        <f t="shared" si="55"/>
        <v>9</v>
      </c>
      <c r="U420" s="15">
        <f t="shared" si="56"/>
        <v>0</v>
      </c>
      <c r="V420" s="15">
        <f t="shared" si="57"/>
        <v>0</v>
      </c>
      <c r="W420" s="15">
        <f t="shared" si="58"/>
        <v>0</v>
      </c>
      <c r="X420" s="7">
        <f t="shared" si="59"/>
        <v>0</v>
      </c>
      <c r="Y420" s="7">
        <f t="shared" si="60"/>
        <v>0</v>
      </c>
      <c r="Z420" s="7">
        <f t="shared" si="61"/>
        <v>0</v>
      </c>
      <c r="AA420" s="7">
        <f t="shared" si="62"/>
        <v>0</v>
      </c>
      <c r="AB420" s="15"/>
      <c r="AC420" s="7"/>
      <c r="AD420" s="7"/>
      <c r="AE420" s="7"/>
      <c r="AF420" s="15"/>
      <c r="AG420" s="7"/>
    </row>
    <row r="421" spans="1:33" ht="13.8" x14ac:dyDescent="0.3">
      <c r="A421" s="11">
        <v>48944</v>
      </c>
      <c r="B421" s="11" t="s">
        <v>24</v>
      </c>
      <c r="C421" s="11" t="s">
        <v>41</v>
      </c>
      <c r="D421" s="11" t="s">
        <v>42</v>
      </c>
      <c r="E421" s="11" t="s">
        <v>84</v>
      </c>
      <c r="F421" s="18">
        <v>30864</v>
      </c>
      <c r="G421" s="19">
        <v>30864</v>
      </c>
      <c r="H421" s="11" t="s">
        <v>20</v>
      </c>
      <c r="I421" s="11" t="s">
        <v>39</v>
      </c>
      <c r="J421" s="11" t="s">
        <v>22</v>
      </c>
      <c r="K421" s="11" t="s">
        <v>23</v>
      </c>
      <c r="L421" s="53" t="s">
        <v>638</v>
      </c>
      <c r="M421" s="11">
        <v>0</v>
      </c>
      <c r="N421" s="54">
        <v>0</v>
      </c>
      <c r="O421" s="54">
        <v>0</v>
      </c>
      <c r="P421" s="54">
        <v>0</v>
      </c>
      <c r="Q421" s="1">
        <v>42644</v>
      </c>
      <c r="R421" s="14">
        <f>VLOOKUP($D421,'GT NBV Sep 2015'!$G:$O,9,0)</f>
        <v>2.1999999999999999E-2</v>
      </c>
      <c r="S421" s="15">
        <f t="shared" si="54"/>
        <v>0</v>
      </c>
      <c r="T421" s="15">
        <f t="shared" si="55"/>
        <v>13</v>
      </c>
      <c r="U421" s="15">
        <f t="shared" si="56"/>
        <v>0</v>
      </c>
      <c r="V421" s="15">
        <f t="shared" si="57"/>
        <v>0</v>
      </c>
      <c r="W421" s="15">
        <f t="shared" si="58"/>
        <v>0</v>
      </c>
      <c r="X421" s="7">
        <f t="shared" si="59"/>
        <v>0</v>
      </c>
      <c r="Y421" s="7">
        <f t="shared" si="60"/>
        <v>0</v>
      </c>
      <c r="Z421" s="7">
        <f t="shared" si="61"/>
        <v>0</v>
      </c>
      <c r="AA421" s="7">
        <f t="shared" si="62"/>
        <v>0</v>
      </c>
      <c r="AB421" s="15"/>
      <c r="AC421" s="7"/>
      <c r="AD421" s="7"/>
      <c r="AE421" s="7"/>
      <c r="AF421" s="15"/>
      <c r="AG421" s="7"/>
    </row>
    <row r="422" spans="1:33" ht="13.8" x14ac:dyDescent="0.3">
      <c r="A422" s="11">
        <v>48945</v>
      </c>
      <c r="B422" s="11" t="s">
        <v>24</v>
      </c>
      <c r="C422" s="11" t="s">
        <v>41</v>
      </c>
      <c r="D422" s="11" t="s">
        <v>42</v>
      </c>
      <c r="E422" s="11" t="s">
        <v>86</v>
      </c>
      <c r="F422" s="18">
        <v>31594</v>
      </c>
      <c r="G422" s="19">
        <v>31594</v>
      </c>
      <c r="H422" s="11" t="s">
        <v>20</v>
      </c>
      <c r="I422" s="11" t="s">
        <v>39</v>
      </c>
      <c r="J422" s="11" t="s">
        <v>22</v>
      </c>
      <c r="K422" s="11" t="s">
        <v>23</v>
      </c>
      <c r="L422" s="53" t="s">
        <v>638</v>
      </c>
      <c r="M422" s="11">
        <v>0</v>
      </c>
      <c r="N422" s="54">
        <v>0</v>
      </c>
      <c r="O422" s="54">
        <v>0</v>
      </c>
      <c r="P422" s="54">
        <v>0</v>
      </c>
      <c r="Q422" s="1">
        <v>42522</v>
      </c>
      <c r="R422" s="14">
        <f>VLOOKUP($D422,'GT NBV Sep 2015'!$G:$O,9,0)</f>
        <v>2.1999999999999999E-2</v>
      </c>
      <c r="S422" s="15">
        <f t="shared" si="54"/>
        <v>0</v>
      </c>
      <c r="T422" s="15">
        <f t="shared" si="55"/>
        <v>9</v>
      </c>
      <c r="U422" s="15">
        <f t="shared" si="56"/>
        <v>0</v>
      </c>
      <c r="V422" s="15">
        <f t="shared" si="57"/>
        <v>0</v>
      </c>
      <c r="W422" s="15">
        <f t="shared" si="58"/>
        <v>0</v>
      </c>
      <c r="X422" s="7">
        <f t="shared" si="59"/>
        <v>0</v>
      </c>
      <c r="Y422" s="7">
        <f t="shared" si="60"/>
        <v>0</v>
      </c>
      <c r="Z422" s="7">
        <f t="shared" si="61"/>
        <v>0</v>
      </c>
      <c r="AA422" s="7">
        <f t="shared" si="62"/>
        <v>0</v>
      </c>
      <c r="AB422" s="15"/>
      <c r="AC422" s="7"/>
      <c r="AD422" s="7"/>
      <c r="AE422" s="7"/>
      <c r="AF422" s="15"/>
      <c r="AG422" s="7"/>
    </row>
    <row r="423" spans="1:33" ht="13.8" x14ac:dyDescent="0.3">
      <c r="A423" s="11">
        <v>48946</v>
      </c>
      <c r="B423" s="11" t="s">
        <v>24</v>
      </c>
      <c r="C423" s="11" t="s">
        <v>41</v>
      </c>
      <c r="D423" s="11" t="s">
        <v>42</v>
      </c>
      <c r="E423" s="11" t="s">
        <v>87</v>
      </c>
      <c r="F423" s="18">
        <v>33420</v>
      </c>
      <c r="G423" s="19">
        <v>33420</v>
      </c>
      <c r="H423" s="11" t="s">
        <v>20</v>
      </c>
      <c r="I423" s="11" t="s">
        <v>39</v>
      </c>
      <c r="J423" s="11" t="s">
        <v>22</v>
      </c>
      <c r="K423" s="11" t="s">
        <v>23</v>
      </c>
      <c r="L423" s="53" t="s">
        <v>638</v>
      </c>
      <c r="M423" s="11">
        <v>0</v>
      </c>
      <c r="N423" s="54">
        <v>0</v>
      </c>
      <c r="O423" s="54">
        <v>0</v>
      </c>
      <c r="P423" s="54">
        <v>0</v>
      </c>
      <c r="Q423" s="1">
        <v>42644</v>
      </c>
      <c r="R423" s="14">
        <f>VLOOKUP($D423,'GT NBV Sep 2015'!$G:$O,9,0)</f>
        <v>2.1999999999999999E-2</v>
      </c>
      <c r="S423" s="15">
        <f t="shared" si="54"/>
        <v>0</v>
      </c>
      <c r="T423" s="15">
        <f t="shared" si="55"/>
        <v>13</v>
      </c>
      <c r="U423" s="15">
        <f t="shared" si="56"/>
        <v>0</v>
      </c>
      <c r="V423" s="15">
        <f t="shared" si="57"/>
        <v>0</v>
      </c>
      <c r="W423" s="15">
        <f t="shared" si="58"/>
        <v>0</v>
      </c>
      <c r="X423" s="7">
        <f t="shared" si="59"/>
        <v>0</v>
      </c>
      <c r="Y423" s="7">
        <f t="shared" si="60"/>
        <v>0</v>
      </c>
      <c r="Z423" s="7">
        <f t="shared" si="61"/>
        <v>0</v>
      </c>
      <c r="AA423" s="7">
        <f t="shared" si="62"/>
        <v>0</v>
      </c>
      <c r="AB423" s="15"/>
      <c r="AC423" s="7"/>
      <c r="AD423" s="7"/>
      <c r="AE423" s="7"/>
      <c r="AF423" s="15"/>
      <c r="AG423" s="7"/>
    </row>
    <row r="424" spans="1:33" ht="13.8" x14ac:dyDescent="0.3">
      <c r="A424" s="11">
        <v>48947</v>
      </c>
      <c r="B424" s="11" t="s">
        <v>24</v>
      </c>
      <c r="C424" s="11" t="s">
        <v>41</v>
      </c>
      <c r="D424" s="11" t="s">
        <v>42</v>
      </c>
      <c r="E424" s="11" t="s">
        <v>38</v>
      </c>
      <c r="F424" s="18">
        <v>33786</v>
      </c>
      <c r="G424" s="19">
        <v>33786</v>
      </c>
      <c r="H424" s="11" t="s">
        <v>20</v>
      </c>
      <c r="I424" s="11" t="s">
        <v>39</v>
      </c>
      <c r="J424" s="11" t="s">
        <v>22</v>
      </c>
      <c r="K424" s="11" t="s">
        <v>23</v>
      </c>
      <c r="L424" s="53" t="s">
        <v>638</v>
      </c>
      <c r="M424" s="11">
        <v>0</v>
      </c>
      <c r="N424" s="54">
        <v>0</v>
      </c>
      <c r="O424" s="54">
        <v>0</v>
      </c>
      <c r="P424" s="54">
        <v>0</v>
      </c>
      <c r="Q424" s="1">
        <v>42522</v>
      </c>
      <c r="R424" s="14">
        <f>VLOOKUP($D424,'GT NBV Sep 2015'!$G:$O,9,0)</f>
        <v>2.1999999999999999E-2</v>
      </c>
      <c r="S424" s="15">
        <f t="shared" si="54"/>
        <v>0</v>
      </c>
      <c r="T424" s="15">
        <f t="shared" si="55"/>
        <v>9</v>
      </c>
      <c r="U424" s="15">
        <f t="shared" si="56"/>
        <v>0</v>
      </c>
      <c r="V424" s="15">
        <f t="shared" si="57"/>
        <v>0</v>
      </c>
      <c r="W424" s="15">
        <f t="shared" si="58"/>
        <v>0</v>
      </c>
      <c r="X424" s="7">
        <f t="shared" si="59"/>
        <v>0</v>
      </c>
      <c r="Y424" s="7">
        <f t="shared" si="60"/>
        <v>0</v>
      </c>
      <c r="Z424" s="7">
        <f t="shared" si="61"/>
        <v>0</v>
      </c>
      <c r="AA424" s="7">
        <f t="shared" si="62"/>
        <v>0</v>
      </c>
      <c r="AB424" s="15"/>
      <c r="AC424" s="7"/>
      <c r="AD424" s="7"/>
      <c r="AE424" s="7"/>
      <c r="AF424" s="15"/>
      <c r="AG424" s="7"/>
    </row>
    <row r="425" spans="1:33" ht="13.8" x14ac:dyDescent="0.3">
      <c r="A425" s="11">
        <v>48949</v>
      </c>
      <c r="B425" s="11" t="s">
        <v>24</v>
      </c>
      <c r="C425" s="11" t="s">
        <v>41</v>
      </c>
      <c r="D425" s="11" t="s">
        <v>42</v>
      </c>
      <c r="E425" s="11" t="s">
        <v>43</v>
      </c>
      <c r="F425" s="18">
        <v>34881</v>
      </c>
      <c r="G425" s="19">
        <v>34881</v>
      </c>
      <c r="H425" s="11" t="s">
        <v>20</v>
      </c>
      <c r="I425" s="11" t="s">
        <v>39</v>
      </c>
      <c r="J425" s="11" t="s">
        <v>22</v>
      </c>
      <c r="K425" s="11" t="s">
        <v>23</v>
      </c>
      <c r="L425" s="53" t="s">
        <v>638</v>
      </c>
      <c r="M425" s="11">
        <v>0</v>
      </c>
      <c r="N425" s="54">
        <v>0</v>
      </c>
      <c r="O425" s="54">
        <v>0</v>
      </c>
      <c r="P425" s="54">
        <v>0</v>
      </c>
      <c r="Q425" s="1">
        <v>42644</v>
      </c>
      <c r="R425" s="14">
        <f>VLOOKUP($D425,'GT NBV Sep 2015'!$G:$O,9,0)</f>
        <v>2.1999999999999999E-2</v>
      </c>
      <c r="S425" s="15">
        <f t="shared" si="54"/>
        <v>0</v>
      </c>
      <c r="T425" s="15">
        <f t="shared" si="55"/>
        <v>13</v>
      </c>
      <c r="U425" s="15">
        <f t="shared" si="56"/>
        <v>0</v>
      </c>
      <c r="V425" s="15">
        <f t="shared" si="57"/>
        <v>0</v>
      </c>
      <c r="W425" s="15">
        <f t="shared" si="58"/>
        <v>0</v>
      </c>
      <c r="X425" s="7">
        <f t="shared" si="59"/>
        <v>0</v>
      </c>
      <c r="Y425" s="7">
        <f t="shared" si="60"/>
        <v>0</v>
      </c>
      <c r="Z425" s="7">
        <f t="shared" si="61"/>
        <v>0</v>
      </c>
      <c r="AA425" s="7">
        <f t="shared" si="62"/>
        <v>0</v>
      </c>
      <c r="AB425" s="15"/>
      <c r="AC425" s="7"/>
      <c r="AD425" s="7"/>
      <c r="AE425" s="7"/>
      <c r="AF425" s="15"/>
      <c r="AG425" s="7"/>
    </row>
    <row r="426" spans="1:33" ht="13.8" x14ac:dyDescent="0.3">
      <c r="A426" s="11">
        <v>49156</v>
      </c>
      <c r="B426" s="11" t="s">
        <v>24</v>
      </c>
      <c r="C426" s="11" t="s">
        <v>41</v>
      </c>
      <c r="D426" s="11" t="s">
        <v>42</v>
      </c>
      <c r="E426" s="11" t="s">
        <v>61</v>
      </c>
      <c r="F426" s="18">
        <v>25750</v>
      </c>
      <c r="G426" s="19">
        <v>25750</v>
      </c>
      <c r="H426" s="11" t="s">
        <v>20</v>
      </c>
      <c r="I426" s="11" t="s">
        <v>39</v>
      </c>
      <c r="J426" s="11" t="s">
        <v>130</v>
      </c>
      <c r="K426" s="11" t="s">
        <v>23</v>
      </c>
      <c r="L426" s="53" t="s">
        <v>638</v>
      </c>
      <c r="M426" s="11">
        <v>0</v>
      </c>
      <c r="N426" s="54">
        <v>0</v>
      </c>
      <c r="O426" s="54">
        <v>0</v>
      </c>
      <c r="P426" s="54">
        <v>0</v>
      </c>
      <c r="Q426" s="1">
        <v>42522</v>
      </c>
      <c r="R426" s="14">
        <f>VLOOKUP($D426,'GT NBV Sep 2015'!$G:$O,9,0)</f>
        <v>2.1999999999999999E-2</v>
      </c>
      <c r="S426" s="15">
        <f t="shared" si="54"/>
        <v>0</v>
      </c>
      <c r="T426" s="15">
        <f t="shared" si="55"/>
        <v>9</v>
      </c>
      <c r="U426" s="15">
        <f t="shared" si="56"/>
        <v>0</v>
      </c>
      <c r="V426" s="15">
        <f t="shared" si="57"/>
        <v>0</v>
      </c>
      <c r="W426" s="15">
        <f t="shared" si="58"/>
        <v>0</v>
      </c>
      <c r="X426" s="7">
        <f t="shared" si="59"/>
        <v>0</v>
      </c>
      <c r="Y426" s="7">
        <f t="shared" si="60"/>
        <v>0</v>
      </c>
      <c r="Z426" s="7">
        <f t="shared" si="61"/>
        <v>0</v>
      </c>
      <c r="AA426" s="7">
        <f t="shared" si="62"/>
        <v>0</v>
      </c>
      <c r="AB426" s="15"/>
      <c r="AC426" s="7"/>
      <c r="AD426" s="7"/>
      <c r="AE426" s="7"/>
      <c r="AF426" s="15"/>
      <c r="AG426" s="7"/>
    </row>
    <row r="427" spans="1:33" ht="13.8" x14ac:dyDescent="0.3">
      <c r="A427" s="11">
        <v>49157</v>
      </c>
      <c r="B427" s="11" t="s">
        <v>24</v>
      </c>
      <c r="C427" s="11" t="s">
        <v>41</v>
      </c>
      <c r="D427" s="11" t="s">
        <v>42</v>
      </c>
      <c r="E427" s="11" t="s">
        <v>54</v>
      </c>
      <c r="F427" s="18">
        <v>26481</v>
      </c>
      <c r="G427" s="19">
        <v>26481</v>
      </c>
      <c r="H427" s="11" t="s">
        <v>20</v>
      </c>
      <c r="I427" s="11" t="s">
        <v>39</v>
      </c>
      <c r="J427" s="11" t="s">
        <v>130</v>
      </c>
      <c r="K427" s="11" t="s">
        <v>23</v>
      </c>
      <c r="L427" s="53" t="s">
        <v>638</v>
      </c>
      <c r="M427" s="11">
        <v>0</v>
      </c>
      <c r="N427" s="54">
        <v>0</v>
      </c>
      <c r="O427" s="54">
        <v>0</v>
      </c>
      <c r="P427" s="54">
        <v>0</v>
      </c>
      <c r="Q427" s="1">
        <v>42644</v>
      </c>
      <c r="R427" s="14">
        <f>VLOOKUP($D427,'GT NBV Sep 2015'!$G:$O,9,0)</f>
        <v>2.1999999999999999E-2</v>
      </c>
      <c r="S427" s="15">
        <f t="shared" si="54"/>
        <v>0</v>
      </c>
      <c r="T427" s="15">
        <f t="shared" si="55"/>
        <v>13</v>
      </c>
      <c r="U427" s="15">
        <f t="shared" si="56"/>
        <v>0</v>
      </c>
      <c r="V427" s="15">
        <f t="shared" si="57"/>
        <v>0</v>
      </c>
      <c r="W427" s="15">
        <f t="shared" si="58"/>
        <v>0</v>
      </c>
      <c r="X427" s="7">
        <f t="shared" si="59"/>
        <v>0</v>
      </c>
      <c r="Y427" s="7">
        <f t="shared" si="60"/>
        <v>0</v>
      </c>
      <c r="Z427" s="7">
        <f t="shared" si="61"/>
        <v>0</v>
      </c>
      <c r="AA427" s="7">
        <f t="shared" si="62"/>
        <v>0</v>
      </c>
      <c r="AB427" s="15"/>
      <c r="AC427" s="7"/>
      <c r="AD427" s="7"/>
      <c r="AE427" s="7"/>
      <c r="AF427" s="15"/>
      <c r="AG427" s="7"/>
    </row>
    <row r="428" spans="1:33" ht="13.8" x14ac:dyDescent="0.3">
      <c r="A428" s="11">
        <v>49158</v>
      </c>
      <c r="B428" s="11" t="s">
        <v>24</v>
      </c>
      <c r="C428" s="11" t="s">
        <v>41</v>
      </c>
      <c r="D428" s="11" t="s">
        <v>42</v>
      </c>
      <c r="E428" s="11" t="s">
        <v>86</v>
      </c>
      <c r="F428" s="18">
        <v>31594</v>
      </c>
      <c r="G428" s="19">
        <v>31594</v>
      </c>
      <c r="H428" s="11" t="s">
        <v>20</v>
      </c>
      <c r="I428" s="11" t="s">
        <v>39</v>
      </c>
      <c r="J428" s="11" t="s">
        <v>130</v>
      </c>
      <c r="K428" s="11" t="s">
        <v>23</v>
      </c>
      <c r="L428" s="53" t="s">
        <v>638</v>
      </c>
      <c r="M428" s="11">
        <v>0</v>
      </c>
      <c r="N428" s="54">
        <v>0</v>
      </c>
      <c r="O428" s="54">
        <v>0</v>
      </c>
      <c r="P428" s="54">
        <v>0</v>
      </c>
      <c r="Q428" s="1">
        <v>42522</v>
      </c>
      <c r="R428" s="14">
        <f>VLOOKUP($D428,'GT NBV Sep 2015'!$G:$O,9,0)</f>
        <v>2.1999999999999999E-2</v>
      </c>
      <c r="S428" s="15">
        <f t="shared" si="54"/>
        <v>0</v>
      </c>
      <c r="T428" s="15">
        <f t="shared" si="55"/>
        <v>9</v>
      </c>
      <c r="U428" s="15">
        <f t="shared" si="56"/>
        <v>0</v>
      </c>
      <c r="V428" s="15">
        <f t="shared" si="57"/>
        <v>0</v>
      </c>
      <c r="W428" s="15">
        <f t="shared" si="58"/>
        <v>0</v>
      </c>
      <c r="X428" s="7">
        <f t="shared" si="59"/>
        <v>0</v>
      </c>
      <c r="Y428" s="7">
        <f t="shared" si="60"/>
        <v>0</v>
      </c>
      <c r="Z428" s="7">
        <f t="shared" si="61"/>
        <v>0</v>
      </c>
      <c r="AA428" s="7">
        <f t="shared" si="62"/>
        <v>0</v>
      </c>
      <c r="AB428" s="15"/>
      <c r="AC428" s="7"/>
      <c r="AD428" s="7"/>
      <c r="AE428" s="7"/>
      <c r="AF428" s="15"/>
      <c r="AG428" s="7"/>
    </row>
    <row r="429" spans="1:33" ht="13.8" x14ac:dyDescent="0.3">
      <c r="A429" s="11">
        <v>817892</v>
      </c>
      <c r="B429" s="11" t="s">
        <v>24</v>
      </c>
      <c r="C429" s="11" t="s">
        <v>386</v>
      </c>
      <c r="D429" s="11" t="s">
        <v>387</v>
      </c>
      <c r="E429" s="11" t="s">
        <v>83</v>
      </c>
      <c r="F429" s="18">
        <v>30498</v>
      </c>
      <c r="G429" s="19">
        <v>30498</v>
      </c>
      <c r="H429" s="11" t="s">
        <v>68</v>
      </c>
      <c r="I429" s="11" t="s">
        <v>39</v>
      </c>
      <c r="J429" s="11" t="s">
        <v>70</v>
      </c>
      <c r="K429" s="11" t="s">
        <v>23</v>
      </c>
      <c r="L429" s="53" t="s">
        <v>638</v>
      </c>
      <c r="M429" s="11">
        <v>0</v>
      </c>
      <c r="N429" s="54">
        <v>0</v>
      </c>
      <c r="O429" s="54">
        <v>0</v>
      </c>
      <c r="P429" s="54">
        <v>0</v>
      </c>
      <c r="Q429" s="1">
        <v>42644</v>
      </c>
      <c r="R429" s="14">
        <f>VLOOKUP($D429,'GT NBV Sep 2015'!$G:$O,9,0)</f>
        <v>2.1999999999999999E-2</v>
      </c>
      <c r="S429" s="15">
        <f t="shared" si="54"/>
        <v>0</v>
      </c>
      <c r="T429" s="15">
        <f t="shared" si="55"/>
        <v>13</v>
      </c>
      <c r="U429" s="15">
        <f t="shared" si="56"/>
        <v>0</v>
      </c>
      <c r="V429" s="15">
        <f t="shared" si="57"/>
        <v>0</v>
      </c>
      <c r="W429" s="15">
        <f t="shared" si="58"/>
        <v>0</v>
      </c>
      <c r="X429" s="7">
        <f t="shared" si="59"/>
        <v>0</v>
      </c>
      <c r="Y429" s="7">
        <f t="shared" si="60"/>
        <v>0</v>
      </c>
      <c r="Z429" s="7">
        <f t="shared" si="61"/>
        <v>0</v>
      </c>
      <c r="AA429" s="7">
        <f t="shared" si="62"/>
        <v>0</v>
      </c>
      <c r="AB429" s="15"/>
      <c r="AC429" s="7"/>
      <c r="AD429" s="7"/>
      <c r="AE429" s="7"/>
      <c r="AF429" s="15"/>
      <c r="AG429" s="7"/>
    </row>
    <row r="430" spans="1:33" ht="13.8" x14ac:dyDescent="0.3">
      <c r="A430" s="11">
        <v>817893</v>
      </c>
      <c r="B430" s="11" t="s">
        <v>24</v>
      </c>
      <c r="C430" s="11" t="s">
        <v>386</v>
      </c>
      <c r="D430" s="11" t="s">
        <v>387</v>
      </c>
      <c r="E430" s="11" t="s">
        <v>83</v>
      </c>
      <c r="F430" s="18">
        <v>30498</v>
      </c>
      <c r="G430" s="19">
        <v>30498</v>
      </c>
      <c r="H430" s="11" t="s">
        <v>68</v>
      </c>
      <c r="I430" s="11" t="s">
        <v>39</v>
      </c>
      <c r="J430" s="11" t="s">
        <v>70</v>
      </c>
      <c r="K430" s="11" t="s">
        <v>23</v>
      </c>
      <c r="L430" s="53" t="s">
        <v>638</v>
      </c>
      <c r="M430" s="11">
        <v>0</v>
      </c>
      <c r="N430" s="54">
        <v>0</v>
      </c>
      <c r="O430" s="54">
        <v>0</v>
      </c>
      <c r="P430" s="54">
        <v>0</v>
      </c>
      <c r="Q430" s="1">
        <v>42522</v>
      </c>
      <c r="R430" s="14">
        <f>VLOOKUP($D430,'GT NBV Sep 2015'!$G:$O,9,0)</f>
        <v>2.1999999999999999E-2</v>
      </c>
      <c r="S430" s="15">
        <f t="shared" si="54"/>
        <v>0</v>
      </c>
      <c r="T430" s="15">
        <f t="shared" si="55"/>
        <v>9</v>
      </c>
      <c r="U430" s="15">
        <f t="shared" si="56"/>
        <v>0</v>
      </c>
      <c r="V430" s="15">
        <f t="shared" si="57"/>
        <v>0</v>
      </c>
      <c r="W430" s="15">
        <f t="shared" si="58"/>
        <v>0</v>
      </c>
      <c r="X430" s="7">
        <f t="shared" si="59"/>
        <v>0</v>
      </c>
      <c r="Y430" s="7">
        <f t="shared" si="60"/>
        <v>0</v>
      </c>
      <c r="Z430" s="7">
        <f t="shared" si="61"/>
        <v>0</v>
      </c>
      <c r="AA430" s="7">
        <f t="shared" si="62"/>
        <v>0</v>
      </c>
      <c r="AB430" s="15"/>
      <c r="AC430" s="7"/>
      <c r="AD430" s="7"/>
      <c r="AE430" s="7"/>
      <c r="AF430" s="15"/>
      <c r="AG430" s="7"/>
    </row>
    <row r="431" spans="1:33" ht="13.8" x14ac:dyDescent="0.3">
      <c r="A431" s="11">
        <v>48935</v>
      </c>
      <c r="B431" s="11" t="s">
        <v>24</v>
      </c>
      <c r="C431" s="11" t="s">
        <v>25</v>
      </c>
      <c r="D431" s="11" t="s">
        <v>42</v>
      </c>
      <c r="E431" s="11" t="s">
        <v>85</v>
      </c>
      <c r="F431" s="18">
        <v>28307</v>
      </c>
      <c r="G431" s="19">
        <v>28307</v>
      </c>
      <c r="H431" s="11" t="s">
        <v>20</v>
      </c>
      <c r="I431" s="11" t="s">
        <v>39</v>
      </c>
      <c r="J431" s="11" t="s">
        <v>22</v>
      </c>
      <c r="K431" s="11" t="s">
        <v>23</v>
      </c>
      <c r="L431" s="53" t="s">
        <v>638</v>
      </c>
      <c r="M431" s="11">
        <v>0</v>
      </c>
      <c r="N431" s="54">
        <v>0</v>
      </c>
      <c r="O431" s="54">
        <v>0</v>
      </c>
      <c r="P431" s="54">
        <v>0</v>
      </c>
      <c r="Q431" s="1">
        <v>42644</v>
      </c>
      <c r="R431" s="14">
        <f>VLOOKUP($D431,'GT NBV Sep 2015'!$G:$O,9,0)</f>
        <v>2.1999999999999999E-2</v>
      </c>
      <c r="S431" s="15">
        <f t="shared" si="54"/>
        <v>0</v>
      </c>
      <c r="T431" s="15">
        <f t="shared" si="55"/>
        <v>13</v>
      </c>
      <c r="U431" s="15">
        <f t="shared" si="56"/>
        <v>0</v>
      </c>
      <c r="V431" s="15">
        <f t="shared" si="57"/>
        <v>0</v>
      </c>
      <c r="W431" s="15">
        <f t="shared" si="58"/>
        <v>0</v>
      </c>
      <c r="X431" s="7">
        <f t="shared" si="59"/>
        <v>0</v>
      </c>
      <c r="Y431" s="7">
        <f t="shared" si="60"/>
        <v>0</v>
      </c>
      <c r="Z431" s="7">
        <f t="shared" si="61"/>
        <v>0</v>
      </c>
      <c r="AA431" s="7">
        <f t="shared" si="62"/>
        <v>0</v>
      </c>
      <c r="AB431" s="15"/>
      <c r="AC431" s="7"/>
      <c r="AD431" s="7"/>
      <c r="AE431" s="7"/>
      <c r="AF431" s="15"/>
      <c r="AG431" s="7"/>
    </row>
    <row r="432" spans="1:33" ht="13.8" x14ac:dyDescent="0.3">
      <c r="A432" s="11">
        <v>817890</v>
      </c>
      <c r="B432" s="11" t="s">
        <v>24</v>
      </c>
      <c r="C432" s="11" t="s">
        <v>88</v>
      </c>
      <c r="D432" s="11" t="s">
        <v>42</v>
      </c>
      <c r="E432" s="11" t="s">
        <v>84</v>
      </c>
      <c r="F432" s="18">
        <v>30864</v>
      </c>
      <c r="G432" s="19">
        <v>30864</v>
      </c>
      <c r="H432" s="11" t="s">
        <v>68</v>
      </c>
      <c r="I432" s="11" t="s">
        <v>39</v>
      </c>
      <c r="J432" s="11" t="s">
        <v>70</v>
      </c>
      <c r="K432" s="11" t="s">
        <v>23</v>
      </c>
      <c r="L432" s="53" t="s">
        <v>638</v>
      </c>
      <c r="M432" s="11">
        <v>0</v>
      </c>
      <c r="N432" s="54">
        <v>0</v>
      </c>
      <c r="O432" s="54">
        <v>0</v>
      </c>
      <c r="P432" s="54">
        <v>0</v>
      </c>
      <c r="Q432" s="1">
        <v>42522</v>
      </c>
      <c r="R432" s="14">
        <f>VLOOKUP($D432,'GT NBV Sep 2015'!$G:$O,9,0)</f>
        <v>2.1999999999999999E-2</v>
      </c>
      <c r="S432" s="15">
        <f t="shared" si="54"/>
        <v>0</v>
      </c>
      <c r="T432" s="15">
        <f t="shared" si="55"/>
        <v>9</v>
      </c>
      <c r="U432" s="15">
        <f t="shared" si="56"/>
        <v>0</v>
      </c>
      <c r="V432" s="15">
        <f t="shared" si="57"/>
        <v>0</v>
      </c>
      <c r="W432" s="15">
        <f t="shared" si="58"/>
        <v>0</v>
      </c>
      <c r="X432" s="7">
        <f t="shared" si="59"/>
        <v>0</v>
      </c>
      <c r="Y432" s="7">
        <f t="shared" si="60"/>
        <v>0</v>
      </c>
      <c r="Z432" s="7">
        <f t="shared" si="61"/>
        <v>0</v>
      </c>
      <c r="AA432" s="7">
        <f t="shared" si="62"/>
        <v>0</v>
      </c>
      <c r="AB432" s="15"/>
      <c r="AC432" s="7"/>
      <c r="AD432" s="7"/>
      <c r="AE432" s="7"/>
      <c r="AF432" s="15"/>
      <c r="AG432" s="7"/>
    </row>
    <row r="433" spans="1:33" ht="13.8" x14ac:dyDescent="0.3">
      <c r="A433" s="11">
        <v>817891</v>
      </c>
      <c r="B433" s="11" t="s">
        <v>24</v>
      </c>
      <c r="C433" s="11" t="s">
        <v>88</v>
      </c>
      <c r="D433" s="11" t="s">
        <v>42</v>
      </c>
      <c r="E433" s="11" t="s">
        <v>86</v>
      </c>
      <c r="F433" s="18">
        <v>31594</v>
      </c>
      <c r="G433" s="19">
        <v>31594</v>
      </c>
      <c r="H433" s="11" t="s">
        <v>68</v>
      </c>
      <c r="I433" s="11" t="s">
        <v>39</v>
      </c>
      <c r="J433" s="11" t="s">
        <v>70</v>
      </c>
      <c r="K433" s="11" t="s">
        <v>23</v>
      </c>
      <c r="L433" s="53" t="s">
        <v>638</v>
      </c>
      <c r="M433" s="11">
        <v>0</v>
      </c>
      <c r="N433" s="54">
        <v>0</v>
      </c>
      <c r="O433" s="54">
        <v>0</v>
      </c>
      <c r="P433" s="54">
        <v>0</v>
      </c>
      <c r="Q433" s="1">
        <v>42644</v>
      </c>
      <c r="R433" s="14">
        <f>VLOOKUP($D433,'GT NBV Sep 2015'!$G:$O,9,0)</f>
        <v>2.1999999999999999E-2</v>
      </c>
      <c r="S433" s="15">
        <f t="shared" si="54"/>
        <v>0</v>
      </c>
      <c r="T433" s="15">
        <f t="shared" si="55"/>
        <v>13</v>
      </c>
      <c r="U433" s="15">
        <f t="shared" si="56"/>
        <v>0</v>
      </c>
      <c r="V433" s="15">
        <f t="shared" si="57"/>
        <v>0</v>
      </c>
      <c r="W433" s="15">
        <f t="shared" si="58"/>
        <v>0</v>
      </c>
      <c r="X433" s="7">
        <f t="shared" si="59"/>
        <v>0</v>
      </c>
      <c r="Y433" s="7">
        <f t="shared" si="60"/>
        <v>0</v>
      </c>
      <c r="Z433" s="7">
        <f t="shared" si="61"/>
        <v>0</v>
      </c>
      <c r="AA433" s="7">
        <f t="shared" si="62"/>
        <v>0</v>
      </c>
      <c r="AB433" s="15"/>
      <c r="AC433" s="7"/>
      <c r="AD433" s="7"/>
      <c r="AE433" s="7"/>
      <c r="AF433" s="15"/>
      <c r="AG433" s="7"/>
    </row>
    <row r="434" spans="1:33" ht="13.8" x14ac:dyDescent="0.3">
      <c r="A434" s="11">
        <v>48950</v>
      </c>
      <c r="B434" s="11" t="s">
        <v>24</v>
      </c>
      <c r="C434" s="11" t="s">
        <v>88</v>
      </c>
      <c r="D434" s="11" t="s">
        <v>42</v>
      </c>
      <c r="E434" s="11" t="s">
        <v>61</v>
      </c>
      <c r="F434" s="18">
        <v>25750</v>
      </c>
      <c r="G434" s="19">
        <v>25750</v>
      </c>
      <c r="H434" s="11" t="s">
        <v>20</v>
      </c>
      <c r="I434" s="11" t="s">
        <v>39</v>
      </c>
      <c r="J434" s="11" t="s">
        <v>22</v>
      </c>
      <c r="K434" s="11" t="s">
        <v>23</v>
      </c>
      <c r="L434" s="53" t="s">
        <v>638</v>
      </c>
      <c r="M434" s="11">
        <v>0</v>
      </c>
      <c r="N434" s="54">
        <v>0</v>
      </c>
      <c r="O434" s="54">
        <v>0</v>
      </c>
      <c r="P434" s="54">
        <v>0</v>
      </c>
      <c r="Q434" s="1">
        <v>42522</v>
      </c>
      <c r="R434" s="14">
        <f>VLOOKUP($D434,'GT NBV Sep 2015'!$G:$O,9,0)</f>
        <v>2.1999999999999999E-2</v>
      </c>
      <c r="S434" s="15">
        <f t="shared" si="54"/>
        <v>0</v>
      </c>
      <c r="T434" s="15">
        <f t="shared" si="55"/>
        <v>9</v>
      </c>
      <c r="U434" s="15">
        <f t="shared" si="56"/>
        <v>0</v>
      </c>
      <c r="V434" s="15">
        <f t="shared" si="57"/>
        <v>0</v>
      </c>
      <c r="W434" s="15">
        <f t="shared" si="58"/>
        <v>0</v>
      </c>
      <c r="X434" s="7">
        <f t="shared" si="59"/>
        <v>0</v>
      </c>
      <c r="Y434" s="7">
        <f t="shared" si="60"/>
        <v>0</v>
      </c>
      <c r="Z434" s="7">
        <f t="shared" si="61"/>
        <v>0</v>
      </c>
      <c r="AA434" s="7">
        <f t="shared" si="62"/>
        <v>0</v>
      </c>
      <c r="AB434" s="15"/>
      <c r="AC434" s="7"/>
      <c r="AD434" s="7"/>
      <c r="AE434" s="7"/>
      <c r="AF434" s="15"/>
      <c r="AG434" s="7"/>
    </row>
    <row r="435" spans="1:33" ht="13.8" x14ac:dyDescent="0.3">
      <c r="A435" s="11">
        <v>48951</v>
      </c>
      <c r="B435" s="11" t="s">
        <v>24</v>
      </c>
      <c r="C435" s="11" t="s">
        <v>88</v>
      </c>
      <c r="D435" s="11" t="s">
        <v>42</v>
      </c>
      <c r="E435" s="11" t="s">
        <v>54</v>
      </c>
      <c r="F435" s="18">
        <v>26481</v>
      </c>
      <c r="G435" s="19">
        <v>26481</v>
      </c>
      <c r="H435" s="11" t="s">
        <v>20</v>
      </c>
      <c r="I435" s="11" t="s">
        <v>39</v>
      </c>
      <c r="J435" s="11" t="s">
        <v>22</v>
      </c>
      <c r="K435" s="11" t="s">
        <v>23</v>
      </c>
      <c r="L435" s="53" t="s">
        <v>638</v>
      </c>
      <c r="M435" s="11">
        <v>0</v>
      </c>
      <c r="N435" s="54">
        <v>0</v>
      </c>
      <c r="O435" s="54">
        <v>0</v>
      </c>
      <c r="P435" s="54">
        <v>0</v>
      </c>
      <c r="Q435" s="1">
        <v>42644</v>
      </c>
      <c r="R435" s="14">
        <f>VLOOKUP($D435,'GT NBV Sep 2015'!$G:$O,9,0)</f>
        <v>2.1999999999999999E-2</v>
      </c>
      <c r="S435" s="15">
        <f t="shared" si="54"/>
        <v>0</v>
      </c>
      <c r="T435" s="15">
        <f t="shared" si="55"/>
        <v>13</v>
      </c>
      <c r="U435" s="15">
        <f t="shared" si="56"/>
        <v>0</v>
      </c>
      <c r="V435" s="15">
        <f t="shared" si="57"/>
        <v>0</v>
      </c>
      <c r="W435" s="15">
        <f t="shared" si="58"/>
        <v>0</v>
      </c>
      <c r="X435" s="7">
        <f t="shared" si="59"/>
        <v>0</v>
      </c>
      <c r="Y435" s="7">
        <f t="shared" si="60"/>
        <v>0</v>
      </c>
      <c r="Z435" s="7">
        <f t="shared" si="61"/>
        <v>0</v>
      </c>
      <c r="AA435" s="7">
        <f t="shared" si="62"/>
        <v>0</v>
      </c>
      <c r="AB435" s="15"/>
      <c r="AC435" s="7"/>
      <c r="AD435" s="7"/>
      <c r="AE435" s="7"/>
      <c r="AF435" s="15"/>
      <c r="AG435" s="7"/>
    </row>
    <row r="436" spans="1:33" ht="13.8" x14ac:dyDescent="0.3">
      <c r="A436" s="11">
        <v>48952</v>
      </c>
      <c r="B436" s="11" t="s">
        <v>24</v>
      </c>
      <c r="C436" s="11" t="s">
        <v>88</v>
      </c>
      <c r="D436" s="11" t="s">
        <v>42</v>
      </c>
      <c r="E436" s="11" t="s">
        <v>84</v>
      </c>
      <c r="F436" s="18">
        <v>30864</v>
      </c>
      <c r="G436" s="19">
        <v>30864</v>
      </c>
      <c r="H436" s="11" t="s">
        <v>20</v>
      </c>
      <c r="I436" s="11" t="s">
        <v>39</v>
      </c>
      <c r="J436" s="11" t="s">
        <v>22</v>
      </c>
      <c r="K436" s="11" t="s">
        <v>23</v>
      </c>
      <c r="L436" s="53" t="s">
        <v>638</v>
      </c>
      <c r="M436" s="11">
        <v>0</v>
      </c>
      <c r="N436" s="54">
        <v>0</v>
      </c>
      <c r="O436" s="54">
        <v>0</v>
      </c>
      <c r="P436" s="54">
        <v>0</v>
      </c>
      <c r="Q436" s="1">
        <v>42522</v>
      </c>
      <c r="R436" s="14">
        <f>VLOOKUP($D436,'GT NBV Sep 2015'!$G:$O,9,0)</f>
        <v>2.1999999999999999E-2</v>
      </c>
      <c r="S436" s="15">
        <f t="shared" si="54"/>
        <v>0</v>
      </c>
      <c r="T436" s="15">
        <f t="shared" si="55"/>
        <v>9</v>
      </c>
      <c r="U436" s="15">
        <f t="shared" si="56"/>
        <v>0</v>
      </c>
      <c r="V436" s="15">
        <f t="shared" si="57"/>
        <v>0</v>
      </c>
      <c r="W436" s="15">
        <f t="shared" si="58"/>
        <v>0</v>
      </c>
      <c r="X436" s="7">
        <f t="shared" si="59"/>
        <v>0</v>
      </c>
      <c r="Y436" s="7">
        <f t="shared" si="60"/>
        <v>0</v>
      </c>
      <c r="Z436" s="7">
        <f t="shared" si="61"/>
        <v>0</v>
      </c>
      <c r="AA436" s="7">
        <f t="shared" si="62"/>
        <v>0</v>
      </c>
      <c r="AB436" s="15"/>
      <c r="AC436" s="7"/>
      <c r="AD436" s="7"/>
      <c r="AE436" s="7"/>
      <c r="AF436" s="15"/>
      <c r="AG436" s="7"/>
    </row>
    <row r="437" spans="1:33" ht="13.8" x14ac:dyDescent="0.3">
      <c r="A437" s="11">
        <v>48953</v>
      </c>
      <c r="B437" s="11" t="s">
        <v>24</v>
      </c>
      <c r="C437" s="11" t="s">
        <v>89</v>
      </c>
      <c r="D437" s="11" t="s">
        <v>42</v>
      </c>
      <c r="E437" s="11" t="s">
        <v>61</v>
      </c>
      <c r="F437" s="18">
        <v>25750</v>
      </c>
      <c r="G437" s="19">
        <v>25750</v>
      </c>
      <c r="H437" s="11" t="s">
        <v>20</v>
      </c>
      <c r="I437" s="11" t="s">
        <v>39</v>
      </c>
      <c r="J437" s="11" t="s">
        <v>22</v>
      </c>
      <c r="K437" s="11" t="s">
        <v>23</v>
      </c>
      <c r="L437" s="53" t="s">
        <v>638</v>
      </c>
      <c r="M437" s="11">
        <v>0</v>
      </c>
      <c r="N437" s="54">
        <v>0</v>
      </c>
      <c r="O437" s="54">
        <v>0</v>
      </c>
      <c r="P437" s="54">
        <v>0</v>
      </c>
      <c r="Q437" s="1">
        <v>42644</v>
      </c>
      <c r="R437" s="14">
        <f>VLOOKUP($D437,'GT NBV Sep 2015'!$G:$O,9,0)</f>
        <v>2.1999999999999999E-2</v>
      </c>
      <c r="S437" s="15">
        <f t="shared" si="54"/>
        <v>0</v>
      </c>
      <c r="T437" s="15">
        <f t="shared" si="55"/>
        <v>13</v>
      </c>
      <c r="U437" s="15">
        <f t="shared" si="56"/>
        <v>0</v>
      </c>
      <c r="V437" s="15">
        <f t="shared" si="57"/>
        <v>0</v>
      </c>
      <c r="W437" s="15">
        <f t="shared" si="58"/>
        <v>0</v>
      </c>
      <c r="X437" s="7">
        <f t="shared" si="59"/>
        <v>0</v>
      </c>
      <c r="Y437" s="7">
        <f t="shared" si="60"/>
        <v>0</v>
      </c>
      <c r="Z437" s="7">
        <f t="shared" si="61"/>
        <v>0</v>
      </c>
      <c r="AA437" s="7">
        <f t="shared" si="62"/>
        <v>0</v>
      </c>
      <c r="AB437" s="15"/>
      <c r="AC437" s="7"/>
      <c r="AD437" s="7"/>
      <c r="AE437" s="7"/>
      <c r="AF437" s="15"/>
      <c r="AG437" s="7"/>
    </row>
    <row r="438" spans="1:33" ht="13.8" x14ac:dyDescent="0.3">
      <c r="A438" s="11">
        <v>48954</v>
      </c>
      <c r="B438" s="11" t="s">
        <v>24</v>
      </c>
      <c r="C438" s="11" t="s">
        <v>63</v>
      </c>
      <c r="D438" s="11" t="s">
        <v>42</v>
      </c>
      <c r="E438" s="11" t="s">
        <v>54</v>
      </c>
      <c r="F438" s="18">
        <v>26481</v>
      </c>
      <c r="G438" s="19">
        <v>26481</v>
      </c>
      <c r="H438" s="11" t="s">
        <v>20</v>
      </c>
      <c r="I438" s="11" t="s">
        <v>39</v>
      </c>
      <c r="J438" s="11" t="s">
        <v>22</v>
      </c>
      <c r="K438" s="11" t="s">
        <v>23</v>
      </c>
      <c r="L438" s="53" t="s">
        <v>638</v>
      </c>
      <c r="M438" s="11">
        <v>0</v>
      </c>
      <c r="N438" s="54">
        <v>0</v>
      </c>
      <c r="O438" s="54">
        <v>0</v>
      </c>
      <c r="P438" s="54">
        <v>0</v>
      </c>
      <c r="Q438" s="1">
        <v>42522</v>
      </c>
      <c r="R438" s="14">
        <f>VLOOKUP($D438,'GT NBV Sep 2015'!$G:$O,9,0)</f>
        <v>2.1999999999999999E-2</v>
      </c>
      <c r="S438" s="15">
        <f t="shared" si="54"/>
        <v>0</v>
      </c>
      <c r="T438" s="15">
        <f t="shared" si="55"/>
        <v>9</v>
      </c>
      <c r="U438" s="15">
        <f t="shared" si="56"/>
        <v>0</v>
      </c>
      <c r="V438" s="15">
        <f t="shared" si="57"/>
        <v>0</v>
      </c>
      <c r="W438" s="15">
        <f t="shared" si="58"/>
        <v>0</v>
      </c>
      <c r="X438" s="7">
        <f t="shared" si="59"/>
        <v>0</v>
      </c>
      <c r="Y438" s="7">
        <f t="shared" si="60"/>
        <v>0</v>
      </c>
      <c r="Z438" s="7">
        <f t="shared" si="61"/>
        <v>0</v>
      </c>
      <c r="AA438" s="7">
        <f t="shared" si="62"/>
        <v>0</v>
      </c>
      <c r="AB438" s="15"/>
      <c r="AC438" s="7"/>
      <c r="AD438" s="7"/>
      <c r="AE438" s="7"/>
      <c r="AF438" s="15"/>
      <c r="AG438" s="7"/>
    </row>
    <row r="439" spans="1:33" ht="13.8" x14ac:dyDescent="0.3">
      <c r="A439" s="11">
        <v>818000</v>
      </c>
      <c r="B439" s="11" t="s">
        <v>24</v>
      </c>
      <c r="C439" s="11" t="s">
        <v>41</v>
      </c>
      <c r="D439" s="11" t="s">
        <v>66</v>
      </c>
      <c r="E439" s="11" t="s">
        <v>67</v>
      </c>
      <c r="F439" s="18">
        <v>31959</v>
      </c>
      <c r="G439" s="19">
        <v>31959</v>
      </c>
      <c r="H439" s="11" t="s">
        <v>68</v>
      </c>
      <c r="I439" s="11" t="s">
        <v>69</v>
      </c>
      <c r="J439" s="11" t="s">
        <v>70</v>
      </c>
      <c r="K439" s="11" t="s">
        <v>23</v>
      </c>
      <c r="L439" s="53" t="s">
        <v>638</v>
      </c>
      <c r="M439" s="11">
        <v>0</v>
      </c>
      <c r="N439" s="54">
        <v>0</v>
      </c>
      <c r="O439" s="54">
        <v>0</v>
      </c>
      <c r="P439" s="54">
        <v>0</v>
      </c>
      <c r="Q439" s="1">
        <v>42644</v>
      </c>
      <c r="R439" s="14">
        <f>VLOOKUP($D439,'GT NBV Sep 2015'!$G:$O,9,0)</f>
        <v>2.5999999999999999E-2</v>
      </c>
      <c r="S439" s="15">
        <f t="shared" si="54"/>
        <v>0</v>
      </c>
      <c r="T439" s="15">
        <f t="shared" si="55"/>
        <v>13</v>
      </c>
      <c r="U439" s="15">
        <f t="shared" si="56"/>
        <v>0</v>
      </c>
      <c r="V439" s="15">
        <f t="shared" si="57"/>
        <v>0</v>
      </c>
      <c r="W439" s="15">
        <f t="shared" si="58"/>
        <v>0</v>
      </c>
      <c r="X439" s="7">
        <f t="shared" si="59"/>
        <v>0</v>
      </c>
      <c r="Y439" s="7">
        <f t="shared" si="60"/>
        <v>0</v>
      </c>
      <c r="Z439" s="7">
        <f t="shared" si="61"/>
        <v>0</v>
      </c>
      <c r="AA439" s="7">
        <f t="shared" si="62"/>
        <v>0</v>
      </c>
      <c r="AB439" s="15"/>
      <c r="AC439" s="7"/>
      <c r="AD439" s="7"/>
      <c r="AE439" s="7"/>
      <c r="AF439" s="15"/>
      <c r="AG439" s="7"/>
    </row>
    <row r="440" spans="1:33" ht="13.8" x14ac:dyDescent="0.3">
      <c r="A440" s="11">
        <v>818001</v>
      </c>
      <c r="B440" s="11" t="s">
        <v>24</v>
      </c>
      <c r="C440" s="11" t="s">
        <v>41</v>
      </c>
      <c r="D440" s="11" t="s">
        <v>66</v>
      </c>
      <c r="E440" s="11" t="s">
        <v>67</v>
      </c>
      <c r="F440" s="18">
        <v>31959</v>
      </c>
      <c r="G440" s="19">
        <v>31959</v>
      </c>
      <c r="H440" s="11" t="s">
        <v>68</v>
      </c>
      <c r="I440" s="11" t="s">
        <v>69</v>
      </c>
      <c r="J440" s="11" t="s">
        <v>70</v>
      </c>
      <c r="K440" s="11" t="s">
        <v>23</v>
      </c>
      <c r="L440" s="53" t="s">
        <v>638</v>
      </c>
      <c r="M440" s="11">
        <v>0</v>
      </c>
      <c r="N440" s="54">
        <v>0</v>
      </c>
      <c r="O440" s="54">
        <v>0</v>
      </c>
      <c r="P440" s="54">
        <v>0</v>
      </c>
      <c r="Q440" s="1">
        <v>42522</v>
      </c>
      <c r="R440" s="14">
        <f>VLOOKUP($D440,'GT NBV Sep 2015'!$G:$O,9,0)</f>
        <v>2.5999999999999999E-2</v>
      </c>
      <c r="S440" s="15">
        <f t="shared" si="54"/>
        <v>0</v>
      </c>
      <c r="T440" s="15">
        <f t="shared" si="55"/>
        <v>9</v>
      </c>
      <c r="U440" s="15">
        <f t="shared" si="56"/>
        <v>0</v>
      </c>
      <c r="V440" s="15">
        <f t="shared" si="57"/>
        <v>0</v>
      </c>
      <c r="W440" s="15">
        <f t="shared" si="58"/>
        <v>0</v>
      </c>
      <c r="X440" s="7">
        <f t="shared" si="59"/>
        <v>0</v>
      </c>
      <c r="Y440" s="7">
        <f t="shared" si="60"/>
        <v>0</v>
      </c>
      <c r="Z440" s="7">
        <f t="shared" si="61"/>
        <v>0</v>
      </c>
      <c r="AA440" s="7">
        <f t="shared" si="62"/>
        <v>0</v>
      </c>
      <c r="AB440" s="15"/>
      <c r="AC440" s="7"/>
      <c r="AD440" s="7"/>
      <c r="AE440" s="7"/>
      <c r="AF440" s="15"/>
      <c r="AG440" s="7"/>
    </row>
    <row r="441" spans="1:33" ht="13.8" x14ac:dyDescent="0.3">
      <c r="A441" s="11">
        <v>818002</v>
      </c>
      <c r="B441" s="11" t="s">
        <v>24</v>
      </c>
      <c r="C441" s="11" t="s">
        <v>41</v>
      </c>
      <c r="D441" s="11" t="s">
        <v>66</v>
      </c>
      <c r="E441" s="11" t="s">
        <v>38</v>
      </c>
      <c r="F441" s="18">
        <v>33786</v>
      </c>
      <c r="G441" s="19">
        <v>33786</v>
      </c>
      <c r="H441" s="11" t="s">
        <v>68</v>
      </c>
      <c r="I441" s="11" t="s">
        <v>69</v>
      </c>
      <c r="J441" s="11" t="s">
        <v>70</v>
      </c>
      <c r="K441" s="11" t="s">
        <v>23</v>
      </c>
      <c r="L441" s="53" t="s">
        <v>638</v>
      </c>
      <c r="M441" s="11">
        <v>0</v>
      </c>
      <c r="N441" s="54">
        <v>0</v>
      </c>
      <c r="O441" s="54">
        <v>0</v>
      </c>
      <c r="P441" s="54">
        <v>0</v>
      </c>
      <c r="Q441" s="1">
        <v>42644</v>
      </c>
      <c r="R441" s="14">
        <f>VLOOKUP($D441,'GT NBV Sep 2015'!$G:$O,9,0)</f>
        <v>2.5999999999999999E-2</v>
      </c>
      <c r="S441" s="15">
        <f t="shared" si="54"/>
        <v>0</v>
      </c>
      <c r="T441" s="15">
        <f t="shared" si="55"/>
        <v>13</v>
      </c>
      <c r="U441" s="15">
        <f t="shared" si="56"/>
        <v>0</v>
      </c>
      <c r="V441" s="15">
        <f t="shared" si="57"/>
        <v>0</v>
      </c>
      <c r="W441" s="15">
        <f t="shared" si="58"/>
        <v>0</v>
      </c>
      <c r="X441" s="7">
        <f t="shared" si="59"/>
        <v>0</v>
      </c>
      <c r="Y441" s="7">
        <f t="shared" si="60"/>
        <v>0</v>
      </c>
      <c r="Z441" s="7">
        <f t="shared" si="61"/>
        <v>0</v>
      </c>
      <c r="AA441" s="7">
        <f t="shared" si="62"/>
        <v>0</v>
      </c>
      <c r="AB441" s="15"/>
      <c r="AC441" s="7"/>
      <c r="AD441" s="7"/>
      <c r="AE441" s="7"/>
      <c r="AF441" s="15"/>
      <c r="AG441" s="7"/>
    </row>
    <row r="442" spans="1:33" ht="13.8" x14ac:dyDescent="0.3">
      <c r="A442" s="11">
        <v>818003</v>
      </c>
      <c r="B442" s="11" t="s">
        <v>24</v>
      </c>
      <c r="C442" s="11" t="s">
        <v>41</v>
      </c>
      <c r="D442" s="11" t="s">
        <v>66</v>
      </c>
      <c r="E442" s="11" t="s">
        <v>191</v>
      </c>
      <c r="F442" s="18">
        <v>35977</v>
      </c>
      <c r="G442" s="19">
        <v>35977</v>
      </c>
      <c r="H442" s="11" t="s">
        <v>68</v>
      </c>
      <c r="I442" s="11" t="s">
        <v>69</v>
      </c>
      <c r="J442" s="11" t="s">
        <v>70</v>
      </c>
      <c r="K442" s="11" t="s">
        <v>23</v>
      </c>
      <c r="L442" s="53" t="s">
        <v>638</v>
      </c>
      <c r="M442" s="11">
        <v>0</v>
      </c>
      <c r="N442" s="54">
        <v>0</v>
      </c>
      <c r="O442" s="54">
        <v>0</v>
      </c>
      <c r="P442" s="54">
        <v>0</v>
      </c>
      <c r="Q442" s="1">
        <v>42522</v>
      </c>
      <c r="R442" s="14">
        <f>VLOOKUP($D442,'GT NBV Sep 2015'!$G:$O,9,0)</f>
        <v>2.5999999999999999E-2</v>
      </c>
      <c r="S442" s="15">
        <f t="shared" si="54"/>
        <v>0</v>
      </c>
      <c r="T442" s="15">
        <f t="shared" si="55"/>
        <v>9</v>
      </c>
      <c r="U442" s="15">
        <f t="shared" si="56"/>
        <v>0</v>
      </c>
      <c r="V442" s="15">
        <f t="shared" si="57"/>
        <v>0</v>
      </c>
      <c r="W442" s="15">
        <f t="shared" si="58"/>
        <v>0</v>
      </c>
      <c r="X442" s="7">
        <f t="shared" si="59"/>
        <v>0</v>
      </c>
      <c r="Y442" s="7">
        <f t="shared" si="60"/>
        <v>0</v>
      </c>
      <c r="Z442" s="7">
        <f t="shared" si="61"/>
        <v>0</v>
      </c>
      <c r="AA442" s="7">
        <f t="shared" si="62"/>
        <v>0</v>
      </c>
      <c r="AB442" s="15"/>
      <c r="AC442" s="7"/>
      <c r="AD442" s="7"/>
      <c r="AE442" s="7"/>
      <c r="AF442" s="15"/>
      <c r="AG442" s="7"/>
    </row>
    <row r="443" spans="1:33" ht="13.8" x14ac:dyDescent="0.3">
      <c r="A443" s="11">
        <v>818004</v>
      </c>
      <c r="B443" s="11" t="s">
        <v>24</v>
      </c>
      <c r="C443" s="11" t="s">
        <v>41</v>
      </c>
      <c r="D443" s="11" t="s">
        <v>66</v>
      </c>
      <c r="E443" s="11" t="s">
        <v>191</v>
      </c>
      <c r="F443" s="18">
        <v>35977</v>
      </c>
      <c r="G443" s="19">
        <v>35977</v>
      </c>
      <c r="H443" s="11" t="s">
        <v>68</v>
      </c>
      <c r="I443" s="11" t="s">
        <v>69</v>
      </c>
      <c r="J443" s="11" t="s">
        <v>70</v>
      </c>
      <c r="K443" s="11" t="s">
        <v>23</v>
      </c>
      <c r="L443" s="53" t="s">
        <v>638</v>
      </c>
      <c r="M443" s="11">
        <v>0</v>
      </c>
      <c r="N443" s="54">
        <v>0</v>
      </c>
      <c r="O443" s="54">
        <v>0</v>
      </c>
      <c r="P443" s="54">
        <v>0</v>
      </c>
      <c r="Q443" s="1">
        <v>42644</v>
      </c>
      <c r="R443" s="14">
        <f>VLOOKUP($D443,'GT NBV Sep 2015'!$G:$O,9,0)</f>
        <v>2.5999999999999999E-2</v>
      </c>
      <c r="S443" s="15">
        <f t="shared" si="54"/>
        <v>0</v>
      </c>
      <c r="T443" s="15">
        <f t="shared" si="55"/>
        <v>13</v>
      </c>
      <c r="U443" s="15">
        <f t="shared" si="56"/>
        <v>0</v>
      </c>
      <c r="V443" s="15">
        <f t="shared" si="57"/>
        <v>0</v>
      </c>
      <c r="W443" s="15">
        <f t="shared" si="58"/>
        <v>0</v>
      </c>
      <c r="X443" s="7">
        <f t="shared" si="59"/>
        <v>0</v>
      </c>
      <c r="Y443" s="7">
        <f t="shared" si="60"/>
        <v>0</v>
      </c>
      <c r="Z443" s="7">
        <f t="shared" si="61"/>
        <v>0</v>
      </c>
      <c r="AA443" s="7">
        <f t="shared" si="62"/>
        <v>0</v>
      </c>
      <c r="AB443" s="15"/>
      <c r="AC443" s="7"/>
      <c r="AD443" s="7"/>
      <c r="AE443" s="7"/>
      <c r="AF443" s="15"/>
      <c r="AG443" s="7"/>
    </row>
    <row r="444" spans="1:33" ht="13.8" x14ac:dyDescent="0.3">
      <c r="A444" s="11">
        <v>48582603</v>
      </c>
      <c r="B444" s="11" t="s">
        <v>24</v>
      </c>
      <c r="C444" s="11" t="s">
        <v>41</v>
      </c>
      <c r="D444" s="11" t="s">
        <v>66</v>
      </c>
      <c r="E444" s="11" t="s">
        <v>390</v>
      </c>
      <c r="F444" s="18">
        <v>38292</v>
      </c>
      <c r="G444" s="19">
        <v>38292</v>
      </c>
      <c r="H444" s="11" t="s">
        <v>68</v>
      </c>
      <c r="I444" s="11" t="s">
        <v>69</v>
      </c>
      <c r="J444" s="11" t="s">
        <v>70</v>
      </c>
      <c r="K444" s="11" t="s">
        <v>23</v>
      </c>
      <c r="L444" s="53" t="s">
        <v>638</v>
      </c>
      <c r="M444" s="11">
        <v>0</v>
      </c>
      <c r="N444" s="54">
        <v>0</v>
      </c>
      <c r="O444" s="54">
        <v>0</v>
      </c>
      <c r="P444" s="54">
        <v>0</v>
      </c>
      <c r="Q444" s="1">
        <v>42522</v>
      </c>
      <c r="R444" s="14">
        <f>VLOOKUP($D444,'GT NBV Sep 2015'!$G:$O,9,0)</f>
        <v>2.5999999999999999E-2</v>
      </c>
      <c r="S444" s="15">
        <f t="shared" si="54"/>
        <v>0</v>
      </c>
      <c r="T444" s="15">
        <f t="shared" si="55"/>
        <v>9</v>
      </c>
      <c r="U444" s="15">
        <f t="shared" si="56"/>
        <v>0</v>
      </c>
      <c r="V444" s="15">
        <f t="shared" si="57"/>
        <v>0</v>
      </c>
      <c r="W444" s="15">
        <f t="shared" si="58"/>
        <v>0</v>
      </c>
      <c r="X444" s="7">
        <f t="shared" si="59"/>
        <v>0</v>
      </c>
      <c r="Y444" s="7">
        <f t="shared" si="60"/>
        <v>0</v>
      </c>
      <c r="Z444" s="7">
        <f t="shared" si="61"/>
        <v>0</v>
      </c>
      <c r="AA444" s="7">
        <f t="shared" si="62"/>
        <v>0</v>
      </c>
      <c r="AB444" s="15"/>
      <c r="AC444" s="7"/>
      <c r="AD444" s="7"/>
      <c r="AE444" s="7"/>
      <c r="AF444" s="15"/>
      <c r="AG444" s="7"/>
    </row>
    <row r="445" spans="1:33" ht="13.8" x14ac:dyDescent="0.3">
      <c r="A445" s="11">
        <v>660085023</v>
      </c>
      <c r="B445" s="11" t="s">
        <v>24</v>
      </c>
      <c r="C445" s="11" t="s">
        <v>41</v>
      </c>
      <c r="D445" s="11" t="s">
        <v>66</v>
      </c>
      <c r="E445" s="11" t="s">
        <v>466</v>
      </c>
      <c r="F445" s="18">
        <v>41730</v>
      </c>
      <c r="G445" s="19">
        <v>41730</v>
      </c>
      <c r="H445" s="11" t="s">
        <v>68</v>
      </c>
      <c r="I445" s="11" t="s">
        <v>69</v>
      </c>
      <c r="J445" s="11" t="s">
        <v>70</v>
      </c>
      <c r="K445" s="11" t="s">
        <v>23</v>
      </c>
      <c r="L445" s="53" t="s">
        <v>638</v>
      </c>
      <c r="M445" s="11">
        <v>0</v>
      </c>
      <c r="N445" s="54">
        <v>0</v>
      </c>
      <c r="O445" s="54">
        <v>0</v>
      </c>
      <c r="P445" s="54">
        <v>0</v>
      </c>
      <c r="Q445" s="1">
        <v>42644</v>
      </c>
      <c r="R445" s="14">
        <f>VLOOKUP($D445,'GT NBV Sep 2015'!$G:$O,9,0)</f>
        <v>2.5999999999999999E-2</v>
      </c>
      <c r="S445" s="15">
        <f t="shared" si="54"/>
        <v>0</v>
      </c>
      <c r="T445" s="15">
        <f t="shared" si="55"/>
        <v>13</v>
      </c>
      <c r="U445" s="15">
        <f t="shared" si="56"/>
        <v>0</v>
      </c>
      <c r="V445" s="15">
        <f t="shared" si="57"/>
        <v>0</v>
      </c>
      <c r="W445" s="15">
        <f t="shared" si="58"/>
        <v>0</v>
      </c>
      <c r="X445" s="7">
        <f t="shared" si="59"/>
        <v>0</v>
      </c>
      <c r="Y445" s="7">
        <f t="shared" si="60"/>
        <v>0</v>
      </c>
      <c r="Z445" s="7">
        <f t="shared" si="61"/>
        <v>0</v>
      </c>
      <c r="AA445" s="7">
        <f t="shared" si="62"/>
        <v>0</v>
      </c>
      <c r="AB445" s="15"/>
      <c r="AC445" s="7"/>
      <c r="AD445" s="7"/>
      <c r="AE445" s="7"/>
      <c r="AF445" s="15"/>
      <c r="AG445" s="7"/>
    </row>
    <row r="446" spans="1:33" ht="13.8" x14ac:dyDescent="0.3">
      <c r="A446" s="11">
        <v>665429377</v>
      </c>
      <c r="B446" s="11" t="s">
        <v>24</v>
      </c>
      <c r="C446" s="11" t="s">
        <v>41</v>
      </c>
      <c r="D446" s="11" t="s">
        <v>66</v>
      </c>
      <c r="E446" s="11" t="s">
        <v>466</v>
      </c>
      <c r="F446" s="18">
        <v>41730</v>
      </c>
      <c r="G446" s="19">
        <v>41821</v>
      </c>
      <c r="H446" s="11" t="s">
        <v>68</v>
      </c>
      <c r="I446" s="11" t="s">
        <v>69</v>
      </c>
      <c r="J446" s="11" t="s">
        <v>70</v>
      </c>
      <c r="K446" s="11" t="s">
        <v>23</v>
      </c>
      <c r="L446" s="53" t="s">
        <v>638</v>
      </c>
      <c r="M446" s="11">
        <v>0</v>
      </c>
      <c r="N446" s="54">
        <v>0</v>
      </c>
      <c r="O446" s="54">
        <v>0</v>
      </c>
      <c r="P446" s="54">
        <v>0</v>
      </c>
      <c r="Q446" s="1">
        <v>42522</v>
      </c>
      <c r="R446" s="14">
        <f>VLOOKUP($D446,'GT NBV Sep 2015'!$G:$O,9,0)</f>
        <v>2.5999999999999999E-2</v>
      </c>
      <c r="S446" s="15">
        <f t="shared" si="54"/>
        <v>0</v>
      </c>
      <c r="T446" s="15">
        <f t="shared" si="55"/>
        <v>9</v>
      </c>
      <c r="U446" s="15">
        <f t="shared" si="56"/>
        <v>0</v>
      </c>
      <c r="V446" s="15">
        <f t="shared" si="57"/>
        <v>0</v>
      </c>
      <c r="W446" s="15">
        <f t="shared" si="58"/>
        <v>0</v>
      </c>
      <c r="X446" s="7">
        <f t="shared" si="59"/>
        <v>0</v>
      </c>
      <c r="Y446" s="7">
        <f t="shared" si="60"/>
        <v>0</v>
      </c>
      <c r="Z446" s="7">
        <f t="shared" si="61"/>
        <v>0</v>
      </c>
      <c r="AA446" s="7">
        <f t="shared" si="62"/>
        <v>0</v>
      </c>
      <c r="AB446" s="15"/>
      <c r="AC446" s="7"/>
      <c r="AD446" s="7"/>
      <c r="AE446" s="7"/>
      <c r="AF446" s="15"/>
      <c r="AG446" s="7"/>
    </row>
    <row r="447" spans="1:33" ht="13.8" x14ac:dyDescent="0.3">
      <c r="A447" s="11">
        <v>43905719</v>
      </c>
      <c r="B447" s="11" t="s">
        <v>24</v>
      </c>
      <c r="C447" s="11" t="s">
        <v>41</v>
      </c>
      <c r="D447" s="11" t="s">
        <v>411</v>
      </c>
      <c r="E447" s="11" t="s">
        <v>390</v>
      </c>
      <c r="F447" s="18">
        <v>38047</v>
      </c>
      <c r="G447" s="19">
        <v>38078</v>
      </c>
      <c r="H447" s="11" t="s">
        <v>68</v>
      </c>
      <c r="I447" s="11" t="s">
        <v>69</v>
      </c>
      <c r="J447" s="11" t="s">
        <v>70</v>
      </c>
      <c r="K447" s="11" t="s">
        <v>410</v>
      </c>
      <c r="L447" s="53" t="s">
        <v>638</v>
      </c>
      <c r="M447" s="11">
        <v>0</v>
      </c>
      <c r="N447" s="54">
        <v>0</v>
      </c>
      <c r="O447" s="54">
        <v>0</v>
      </c>
      <c r="P447" s="54">
        <v>0</v>
      </c>
      <c r="Q447" s="1">
        <v>42644</v>
      </c>
      <c r="R447" s="14">
        <f>VLOOKUP($D447,'GT NBV Sep 2015'!$G:$O,9,0)</f>
        <v>2.5999999999999999E-2</v>
      </c>
      <c r="S447" s="15">
        <f t="shared" si="54"/>
        <v>0</v>
      </c>
      <c r="T447" s="15">
        <f t="shared" si="55"/>
        <v>13</v>
      </c>
      <c r="U447" s="15">
        <f t="shared" si="56"/>
        <v>0</v>
      </c>
      <c r="V447" s="15">
        <f t="shared" si="57"/>
        <v>0</v>
      </c>
      <c r="W447" s="15">
        <f t="shared" si="58"/>
        <v>0</v>
      </c>
      <c r="X447" s="7">
        <f t="shared" si="59"/>
        <v>0</v>
      </c>
      <c r="Y447" s="7">
        <f t="shared" si="60"/>
        <v>0</v>
      </c>
      <c r="Z447" s="7">
        <f t="shared" si="61"/>
        <v>0</v>
      </c>
      <c r="AA447" s="7">
        <f t="shared" si="62"/>
        <v>0</v>
      </c>
      <c r="AB447" s="15"/>
      <c r="AC447" s="7"/>
      <c r="AD447" s="7"/>
      <c r="AE447" s="7"/>
      <c r="AF447" s="15"/>
      <c r="AG447" s="7"/>
    </row>
    <row r="448" spans="1:33" ht="13.8" x14ac:dyDescent="0.3">
      <c r="A448" s="11">
        <v>50123</v>
      </c>
      <c r="B448" s="11" t="s">
        <v>24</v>
      </c>
      <c r="C448" s="11" t="s">
        <v>41</v>
      </c>
      <c r="D448" s="11" t="s">
        <v>66</v>
      </c>
      <c r="E448" s="11" t="s">
        <v>61</v>
      </c>
      <c r="F448" s="18">
        <v>25750</v>
      </c>
      <c r="G448" s="19">
        <v>25750</v>
      </c>
      <c r="H448" s="11" t="s">
        <v>20</v>
      </c>
      <c r="I448" s="11" t="s">
        <v>69</v>
      </c>
      <c r="J448" s="11" t="s">
        <v>22</v>
      </c>
      <c r="K448" s="11" t="s">
        <v>23</v>
      </c>
      <c r="L448" s="53" t="s">
        <v>638</v>
      </c>
      <c r="M448" s="11">
        <v>0</v>
      </c>
      <c r="N448" s="54">
        <v>0</v>
      </c>
      <c r="O448" s="54">
        <v>0</v>
      </c>
      <c r="P448" s="54">
        <v>0</v>
      </c>
      <c r="Q448" s="1">
        <v>42522</v>
      </c>
      <c r="R448" s="14">
        <f>VLOOKUP($D448,'GT NBV Sep 2015'!$G:$O,9,0)</f>
        <v>2.5999999999999999E-2</v>
      </c>
      <c r="S448" s="15">
        <f t="shared" si="54"/>
        <v>0</v>
      </c>
      <c r="T448" s="15">
        <f t="shared" si="55"/>
        <v>9</v>
      </c>
      <c r="U448" s="15">
        <f t="shared" si="56"/>
        <v>0</v>
      </c>
      <c r="V448" s="15">
        <f t="shared" si="57"/>
        <v>0</v>
      </c>
      <c r="W448" s="15">
        <f t="shared" si="58"/>
        <v>0</v>
      </c>
      <c r="X448" s="7">
        <f t="shared" si="59"/>
        <v>0</v>
      </c>
      <c r="Y448" s="7">
        <f t="shared" si="60"/>
        <v>0</v>
      </c>
      <c r="Z448" s="7">
        <f t="shared" si="61"/>
        <v>0</v>
      </c>
      <c r="AA448" s="7">
        <f t="shared" si="62"/>
        <v>0</v>
      </c>
      <c r="AB448" s="15"/>
      <c r="AC448" s="7"/>
      <c r="AD448" s="7"/>
      <c r="AE448" s="7"/>
      <c r="AF448" s="15"/>
      <c r="AG448" s="7"/>
    </row>
    <row r="449" spans="1:33" ht="13.8" x14ac:dyDescent="0.3">
      <c r="A449" s="11">
        <v>50124</v>
      </c>
      <c r="B449" s="11" t="s">
        <v>24</v>
      </c>
      <c r="C449" s="11" t="s">
        <v>41</v>
      </c>
      <c r="D449" s="11" t="s">
        <v>66</v>
      </c>
      <c r="E449" s="11" t="s">
        <v>54</v>
      </c>
      <c r="F449" s="18">
        <v>26481</v>
      </c>
      <c r="G449" s="19">
        <v>26481</v>
      </c>
      <c r="H449" s="11" t="s">
        <v>20</v>
      </c>
      <c r="I449" s="11" t="s">
        <v>69</v>
      </c>
      <c r="J449" s="11" t="s">
        <v>22</v>
      </c>
      <c r="K449" s="11" t="s">
        <v>23</v>
      </c>
      <c r="L449" s="53" t="s">
        <v>638</v>
      </c>
      <c r="M449" s="11">
        <v>0</v>
      </c>
      <c r="N449" s="54">
        <v>0</v>
      </c>
      <c r="O449" s="54">
        <v>0</v>
      </c>
      <c r="P449" s="54">
        <v>0</v>
      </c>
      <c r="Q449" s="1">
        <v>42644</v>
      </c>
      <c r="R449" s="14">
        <f>VLOOKUP($D449,'GT NBV Sep 2015'!$G:$O,9,0)</f>
        <v>2.5999999999999999E-2</v>
      </c>
      <c r="S449" s="15">
        <f t="shared" si="54"/>
        <v>0</v>
      </c>
      <c r="T449" s="15">
        <f t="shared" si="55"/>
        <v>13</v>
      </c>
      <c r="U449" s="15">
        <f t="shared" si="56"/>
        <v>0</v>
      </c>
      <c r="V449" s="15">
        <f t="shared" si="57"/>
        <v>0</v>
      </c>
      <c r="W449" s="15">
        <f t="shared" si="58"/>
        <v>0</v>
      </c>
      <c r="X449" s="7">
        <f t="shared" si="59"/>
        <v>0</v>
      </c>
      <c r="Y449" s="7">
        <f t="shared" si="60"/>
        <v>0</v>
      </c>
      <c r="Z449" s="7">
        <f t="shared" si="61"/>
        <v>0</v>
      </c>
      <c r="AA449" s="7">
        <f t="shared" si="62"/>
        <v>0</v>
      </c>
      <c r="AB449" s="15"/>
      <c r="AC449" s="7"/>
      <c r="AD449" s="7"/>
      <c r="AE449" s="7"/>
      <c r="AF449" s="15"/>
      <c r="AG449" s="7"/>
    </row>
    <row r="450" spans="1:33" ht="13.8" x14ac:dyDescent="0.3">
      <c r="A450" s="11">
        <v>50125</v>
      </c>
      <c r="B450" s="11" t="s">
        <v>24</v>
      </c>
      <c r="C450" s="11" t="s">
        <v>41</v>
      </c>
      <c r="D450" s="11" t="s">
        <v>66</v>
      </c>
      <c r="E450" s="11" t="s">
        <v>80</v>
      </c>
      <c r="F450" s="18">
        <v>29037</v>
      </c>
      <c r="G450" s="19">
        <v>29037</v>
      </c>
      <c r="H450" s="11" t="s">
        <v>20</v>
      </c>
      <c r="I450" s="11" t="s">
        <v>69</v>
      </c>
      <c r="J450" s="11" t="s">
        <v>22</v>
      </c>
      <c r="K450" s="11" t="s">
        <v>23</v>
      </c>
      <c r="L450" s="53" t="s">
        <v>638</v>
      </c>
      <c r="M450" s="11">
        <v>0</v>
      </c>
      <c r="N450" s="54">
        <v>0</v>
      </c>
      <c r="O450" s="54">
        <v>0</v>
      </c>
      <c r="P450" s="54">
        <v>0</v>
      </c>
      <c r="Q450" s="1">
        <v>42522</v>
      </c>
      <c r="R450" s="14">
        <f>VLOOKUP($D450,'GT NBV Sep 2015'!$G:$O,9,0)</f>
        <v>2.5999999999999999E-2</v>
      </c>
      <c r="S450" s="15">
        <f t="shared" si="54"/>
        <v>0</v>
      </c>
      <c r="T450" s="15">
        <f t="shared" si="55"/>
        <v>9</v>
      </c>
      <c r="U450" s="15">
        <f t="shared" si="56"/>
        <v>0</v>
      </c>
      <c r="V450" s="15">
        <f t="shared" si="57"/>
        <v>0</v>
      </c>
      <c r="W450" s="15">
        <f t="shared" si="58"/>
        <v>0</v>
      </c>
      <c r="X450" s="7">
        <f t="shared" si="59"/>
        <v>0</v>
      </c>
      <c r="Y450" s="7">
        <f t="shared" si="60"/>
        <v>0</v>
      </c>
      <c r="Z450" s="7">
        <f t="shared" si="61"/>
        <v>0</v>
      </c>
      <c r="AA450" s="7">
        <f t="shared" si="62"/>
        <v>0</v>
      </c>
      <c r="AB450" s="15"/>
      <c r="AC450" s="7"/>
      <c r="AD450" s="7"/>
      <c r="AE450" s="7"/>
      <c r="AF450" s="15"/>
      <c r="AG450" s="7"/>
    </row>
    <row r="451" spans="1:33" ht="13.8" x14ac:dyDescent="0.3">
      <c r="A451" s="11">
        <v>50126</v>
      </c>
      <c r="B451" s="11" t="s">
        <v>24</v>
      </c>
      <c r="C451" s="11" t="s">
        <v>41</v>
      </c>
      <c r="D451" s="11" t="s">
        <v>66</v>
      </c>
      <c r="E451" s="11" t="s">
        <v>82</v>
      </c>
      <c r="F451" s="18">
        <v>30133</v>
      </c>
      <c r="G451" s="19">
        <v>30133</v>
      </c>
      <c r="H451" s="11" t="s">
        <v>20</v>
      </c>
      <c r="I451" s="11" t="s">
        <v>69</v>
      </c>
      <c r="J451" s="11" t="s">
        <v>22</v>
      </c>
      <c r="K451" s="11" t="s">
        <v>23</v>
      </c>
      <c r="L451" s="53" t="s">
        <v>638</v>
      </c>
      <c r="M451" s="11">
        <v>0</v>
      </c>
      <c r="N451" s="54">
        <v>0</v>
      </c>
      <c r="O451" s="54">
        <v>0</v>
      </c>
      <c r="P451" s="54">
        <v>0</v>
      </c>
      <c r="Q451" s="1">
        <v>42644</v>
      </c>
      <c r="R451" s="14">
        <f>VLOOKUP($D451,'GT NBV Sep 2015'!$G:$O,9,0)</f>
        <v>2.5999999999999999E-2</v>
      </c>
      <c r="S451" s="15">
        <f t="shared" si="54"/>
        <v>0</v>
      </c>
      <c r="T451" s="15">
        <f t="shared" si="55"/>
        <v>13</v>
      </c>
      <c r="U451" s="15">
        <f t="shared" si="56"/>
        <v>0</v>
      </c>
      <c r="V451" s="15">
        <f t="shared" si="57"/>
        <v>0</v>
      </c>
      <c r="W451" s="15">
        <f t="shared" si="58"/>
        <v>0</v>
      </c>
      <c r="X451" s="7">
        <f t="shared" si="59"/>
        <v>0</v>
      </c>
      <c r="Y451" s="7">
        <f t="shared" si="60"/>
        <v>0</v>
      </c>
      <c r="Z451" s="7">
        <f t="shared" si="61"/>
        <v>0</v>
      </c>
      <c r="AA451" s="7">
        <f t="shared" si="62"/>
        <v>0</v>
      </c>
      <c r="AB451" s="15"/>
      <c r="AC451" s="7"/>
      <c r="AD451" s="7"/>
      <c r="AE451" s="7"/>
      <c r="AF451" s="15"/>
      <c r="AG451" s="7"/>
    </row>
    <row r="452" spans="1:33" ht="13.8" x14ac:dyDescent="0.3">
      <c r="A452" s="11">
        <v>50127</v>
      </c>
      <c r="B452" s="11" t="s">
        <v>24</v>
      </c>
      <c r="C452" s="11" t="s">
        <v>41</v>
      </c>
      <c r="D452" s="11" t="s">
        <v>66</v>
      </c>
      <c r="E452" s="11" t="s">
        <v>67</v>
      </c>
      <c r="F452" s="18">
        <v>31959</v>
      </c>
      <c r="G452" s="19">
        <v>31959</v>
      </c>
      <c r="H452" s="11" t="s">
        <v>20</v>
      </c>
      <c r="I452" s="11" t="s">
        <v>69</v>
      </c>
      <c r="J452" s="11" t="s">
        <v>22</v>
      </c>
      <c r="K452" s="11" t="s">
        <v>23</v>
      </c>
      <c r="L452" s="53" t="s">
        <v>638</v>
      </c>
      <c r="M452" s="11">
        <v>0</v>
      </c>
      <c r="N452" s="54">
        <v>0</v>
      </c>
      <c r="O452" s="54">
        <v>0</v>
      </c>
      <c r="P452" s="54">
        <v>0</v>
      </c>
      <c r="Q452" s="1">
        <v>42522</v>
      </c>
      <c r="R452" s="14">
        <f>VLOOKUP($D452,'GT NBV Sep 2015'!$G:$O,9,0)</f>
        <v>2.5999999999999999E-2</v>
      </c>
      <c r="S452" s="15">
        <f t="shared" ref="S452:S515" si="63">N452*(R452/12)</f>
        <v>0</v>
      </c>
      <c r="T452" s="15">
        <f t="shared" ref="T452:T515" si="64">ROUND((+Q452-$L$2)/30,0)</f>
        <v>9</v>
      </c>
      <c r="U452" s="15">
        <f t="shared" ref="U452:U515" si="65">+S452*T452</f>
        <v>0</v>
      </c>
      <c r="V452" s="15">
        <f t="shared" ref="V452:V515" si="66">+O452+U452</f>
        <v>0</v>
      </c>
      <c r="W452" s="15">
        <f t="shared" ref="W452:W515" si="67">+N452-V452</f>
        <v>0</v>
      </c>
      <c r="X452" s="7">
        <f t="shared" si="59"/>
        <v>0</v>
      </c>
      <c r="Y452" s="7">
        <f t="shared" si="60"/>
        <v>0</v>
      </c>
      <c r="Z452" s="7">
        <f t="shared" si="61"/>
        <v>0</v>
      </c>
      <c r="AA452" s="7">
        <f t="shared" si="62"/>
        <v>0</v>
      </c>
      <c r="AB452" s="15"/>
      <c r="AC452" s="7"/>
      <c r="AD452" s="7"/>
      <c r="AE452" s="7"/>
      <c r="AF452" s="15"/>
      <c r="AG452" s="7"/>
    </row>
    <row r="453" spans="1:33" ht="13.8" x14ac:dyDescent="0.3">
      <c r="A453" s="11">
        <v>50128</v>
      </c>
      <c r="B453" s="11" t="s">
        <v>24</v>
      </c>
      <c r="C453" s="11" t="s">
        <v>41</v>
      </c>
      <c r="D453" s="11" t="s">
        <v>66</v>
      </c>
      <c r="E453" s="11" t="s">
        <v>38</v>
      </c>
      <c r="F453" s="18">
        <v>33786</v>
      </c>
      <c r="G453" s="19">
        <v>33786</v>
      </c>
      <c r="H453" s="11" t="s">
        <v>20</v>
      </c>
      <c r="I453" s="11" t="s">
        <v>69</v>
      </c>
      <c r="J453" s="11" t="s">
        <v>22</v>
      </c>
      <c r="K453" s="11" t="s">
        <v>23</v>
      </c>
      <c r="L453" s="53" t="s">
        <v>638</v>
      </c>
      <c r="M453" s="11">
        <v>0</v>
      </c>
      <c r="N453" s="54">
        <v>0</v>
      </c>
      <c r="O453" s="54">
        <v>0</v>
      </c>
      <c r="P453" s="54">
        <v>0</v>
      </c>
      <c r="Q453" s="1">
        <v>42644</v>
      </c>
      <c r="R453" s="14">
        <f>VLOOKUP($D453,'GT NBV Sep 2015'!$G:$O,9,0)</f>
        <v>2.5999999999999999E-2</v>
      </c>
      <c r="S453" s="15">
        <f t="shared" si="63"/>
        <v>0</v>
      </c>
      <c r="T453" s="15">
        <f t="shared" si="64"/>
        <v>13</v>
      </c>
      <c r="U453" s="15">
        <f t="shared" si="65"/>
        <v>0</v>
      </c>
      <c r="V453" s="15">
        <f t="shared" si="66"/>
        <v>0</v>
      </c>
      <c r="W453" s="15">
        <f t="shared" si="67"/>
        <v>0</v>
      </c>
      <c r="X453" s="7">
        <f t="shared" ref="X453:X516" si="68">+N453*(11/12)</f>
        <v>0</v>
      </c>
      <c r="Y453" s="7">
        <f t="shared" ref="Y453:Y516" si="69">+V453*(11/12)</f>
        <v>0</v>
      </c>
      <c r="Z453" s="7">
        <f t="shared" ref="Z453:Z516" si="70">+W453*(11/12)</f>
        <v>0</v>
      </c>
      <c r="AA453" s="7">
        <f t="shared" ref="AA453:AA516" si="71">+X453-Y453-Z453</f>
        <v>0</v>
      </c>
      <c r="AB453" s="15"/>
      <c r="AC453" s="7"/>
      <c r="AD453" s="7"/>
      <c r="AE453" s="7"/>
      <c r="AF453" s="15"/>
      <c r="AG453" s="7"/>
    </row>
    <row r="454" spans="1:33" ht="13.8" x14ac:dyDescent="0.3">
      <c r="A454" s="11">
        <v>50129</v>
      </c>
      <c r="B454" s="11" t="s">
        <v>24</v>
      </c>
      <c r="C454" s="11" t="s">
        <v>41</v>
      </c>
      <c r="D454" s="11" t="s">
        <v>66</v>
      </c>
      <c r="E454" s="11" t="s">
        <v>191</v>
      </c>
      <c r="F454" s="18">
        <v>35977</v>
      </c>
      <c r="G454" s="19">
        <v>35977</v>
      </c>
      <c r="H454" s="11" t="s">
        <v>20</v>
      </c>
      <c r="I454" s="11" t="s">
        <v>69</v>
      </c>
      <c r="J454" s="11" t="s">
        <v>22</v>
      </c>
      <c r="K454" s="11" t="s">
        <v>23</v>
      </c>
      <c r="L454" s="53" t="s">
        <v>638</v>
      </c>
      <c r="M454" s="11">
        <v>0</v>
      </c>
      <c r="N454" s="54">
        <v>0</v>
      </c>
      <c r="O454" s="54">
        <v>0</v>
      </c>
      <c r="P454" s="54">
        <v>0</v>
      </c>
      <c r="Q454" s="1">
        <v>42522</v>
      </c>
      <c r="R454" s="14">
        <f>VLOOKUP($D454,'GT NBV Sep 2015'!$G:$O,9,0)</f>
        <v>2.5999999999999999E-2</v>
      </c>
      <c r="S454" s="15">
        <f t="shared" si="63"/>
        <v>0</v>
      </c>
      <c r="T454" s="15">
        <f t="shared" si="64"/>
        <v>9</v>
      </c>
      <c r="U454" s="15">
        <f t="shared" si="65"/>
        <v>0</v>
      </c>
      <c r="V454" s="15">
        <f t="shared" si="66"/>
        <v>0</v>
      </c>
      <c r="W454" s="15">
        <f t="shared" si="67"/>
        <v>0</v>
      </c>
      <c r="X454" s="7">
        <f t="shared" si="68"/>
        <v>0</v>
      </c>
      <c r="Y454" s="7">
        <f t="shared" si="69"/>
        <v>0</v>
      </c>
      <c r="Z454" s="7">
        <f t="shared" si="70"/>
        <v>0</v>
      </c>
      <c r="AA454" s="7">
        <f t="shared" si="71"/>
        <v>0</v>
      </c>
      <c r="AB454" s="15"/>
      <c r="AC454" s="7"/>
      <c r="AD454" s="7"/>
      <c r="AE454" s="7"/>
      <c r="AF454" s="15"/>
      <c r="AG454" s="7"/>
    </row>
    <row r="455" spans="1:33" ht="13.8" x14ac:dyDescent="0.3">
      <c r="A455" s="11">
        <v>50279</v>
      </c>
      <c r="B455" s="11" t="s">
        <v>24</v>
      </c>
      <c r="C455" s="11" t="s">
        <v>41</v>
      </c>
      <c r="D455" s="11" t="s">
        <v>66</v>
      </c>
      <c r="E455" s="11" t="s">
        <v>191</v>
      </c>
      <c r="F455" s="18">
        <v>35977</v>
      </c>
      <c r="G455" s="19">
        <v>35977</v>
      </c>
      <c r="H455" s="11" t="s">
        <v>20</v>
      </c>
      <c r="I455" s="11" t="s">
        <v>69</v>
      </c>
      <c r="J455" s="11" t="s">
        <v>208</v>
      </c>
      <c r="K455" s="11" t="s">
        <v>23</v>
      </c>
      <c r="L455" s="53" t="s">
        <v>638</v>
      </c>
      <c r="M455" s="11">
        <v>0</v>
      </c>
      <c r="N455" s="54">
        <v>0</v>
      </c>
      <c r="O455" s="54">
        <v>0</v>
      </c>
      <c r="P455" s="54">
        <v>0</v>
      </c>
      <c r="Q455" s="1">
        <v>42644</v>
      </c>
      <c r="R455" s="14">
        <f>VLOOKUP($D455,'GT NBV Sep 2015'!$G:$O,9,0)</f>
        <v>2.5999999999999999E-2</v>
      </c>
      <c r="S455" s="15">
        <f t="shared" si="63"/>
        <v>0</v>
      </c>
      <c r="T455" s="15">
        <f t="shared" si="64"/>
        <v>13</v>
      </c>
      <c r="U455" s="15">
        <f t="shared" si="65"/>
        <v>0</v>
      </c>
      <c r="V455" s="15">
        <f t="shared" si="66"/>
        <v>0</v>
      </c>
      <c r="W455" s="15">
        <f t="shared" si="67"/>
        <v>0</v>
      </c>
      <c r="X455" s="7">
        <f t="shared" si="68"/>
        <v>0</v>
      </c>
      <c r="Y455" s="7">
        <f t="shared" si="69"/>
        <v>0</v>
      </c>
      <c r="Z455" s="7">
        <f t="shared" si="70"/>
        <v>0</v>
      </c>
      <c r="AA455" s="7">
        <f t="shared" si="71"/>
        <v>0</v>
      </c>
      <c r="AB455" s="15"/>
      <c r="AC455" s="7"/>
      <c r="AD455" s="7"/>
      <c r="AE455" s="7"/>
      <c r="AF455" s="15"/>
      <c r="AG455" s="7"/>
    </row>
    <row r="456" spans="1:33" ht="13.8" x14ac:dyDescent="0.3">
      <c r="A456" s="11">
        <v>50287</v>
      </c>
      <c r="B456" s="11" t="s">
        <v>24</v>
      </c>
      <c r="C456" s="11" t="s">
        <v>41</v>
      </c>
      <c r="D456" s="11" t="s">
        <v>66</v>
      </c>
      <c r="E456" s="11" t="s">
        <v>82</v>
      </c>
      <c r="F456" s="18">
        <v>30133</v>
      </c>
      <c r="G456" s="19">
        <v>30133</v>
      </c>
      <c r="H456" s="11" t="s">
        <v>20</v>
      </c>
      <c r="I456" s="11" t="s">
        <v>69</v>
      </c>
      <c r="J456" s="11" t="s">
        <v>209</v>
      </c>
      <c r="K456" s="11" t="s">
        <v>23</v>
      </c>
      <c r="L456" s="53" t="s">
        <v>638</v>
      </c>
      <c r="M456" s="11">
        <v>0</v>
      </c>
      <c r="N456" s="54">
        <v>0</v>
      </c>
      <c r="O456" s="54">
        <v>0</v>
      </c>
      <c r="P456" s="54">
        <v>0</v>
      </c>
      <c r="Q456" s="1">
        <v>42522</v>
      </c>
      <c r="R456" s="14">
        <f>VLOOKUP($D456,'GT NBV Sep 2015'!$G:$O,9,0)</f>
        <v>2.5999999999999999E-2</v>
      </c>
      <c r="S456" s="15">
        <f t="shared" si="63"/>
        <v>0</v>
      </c>
      <c r="T456" s="15">
        <f t="shared" si="64"/>
        <v>9</v>
      </c>
      <c r="U456" s="15">
        <f t="shared" si="65"/>
        <v>0</v>
      </c>
      <c r="V456" s="15">
        <f t="shared" si="66"/>
        <v>0</v>
      </c>
      <c r="W456" s="15">
        <f t="shared" si="67"/>
        <v>0</v>
      </c>
      <c r="X456" s="7">
        <f t="shared" si="68"/>
        <v>0</v>
      </c>
      <c r="Y456" s="7">
        <f t="shared" si="69"/>
        <v>0</v>
      </c>
      <c r="Z456" s="7">
        <f t="shared" si="70"/>
        <v>0</v>
      </c>
      <c r="AA456" s="7">
        <f t="shared" si="71"/>
        <v>0</v>
      </c>
      <c r="AB456" s="15"/>
      <c r="AC456" s="7"/>
      <c r="AD456" s="7"/>
      <c r="AE456" s="7"/>
      <c r="AF456" s="15"/>
      <c r="AG456" s="7"/>
    </row>
    <row r="457" spans="1:33" ht="13.8" x14ac:dyDescent="0.3">
      <c r="A457" s="11">
        <v>50203</v>
      </c>
      <c r="B457" s="11" t="s">
        <v>24</v>
      </c>
      <c r="C457" s="11" t="s">
        <v>41</v>
      </c>
      <c r="D457" s="11" t="s">
        <v>66</v>
      </c>
      <c r="E457" s="11" t="s">
        <v>191</v>
      </c>
      <c r="F457" s="18">
        <v>35977</v>
      </c>
      <c r="G457" s="19">
        <v>35977</v>
      </c>
      <c r="H457" s="11" t="s">
        <v>20</v>
      </c>
      <c r="I457" s="11" t="s">
        <v>69</v>
      </c>
      <c r="J457" s="11" t="s">
        <v>198</v>
      </c>
      <c r="K457" s="11" t="s">
        <v>23</v>
      </c>
      <c r="L457" s="53" t="s">
        <v>638</v>
      </c>
      <c r="M457" s="11">
        <v>0</v>
      </c>
      <c r="N457" s="54">
        <v>0</v>
      </c>
      <c r="O457" s="54">
        <v>0</v>
      </c>
      <c r="P457" s="54">
        <v>0</v>
      </c>
      <c r="Q457" s="1">
        <v>42644</v>
      </c>
      <c r="R457" s="14">
        <f>VLOOKUP($D457,'GT NBV Sep 2015'!$G:$O,9,0)</f>
        <v>2.5999999999999999E-2</v>
      </c>
      <c r="S457" s="15">
        <f t="shared" si="63"/>
        <v>0</v>
      </c>
      <c r="T457" s="15">
        <f t="shared" si="64"/>
        <v>13</v>
      </c>
      <c r="U457" s="15">
        <f t="shared" si="65"/>
        <v>0</v>
      </c>
      <c r="V457" s="15">
        <f t="shared" si="66"/>
        <v>0</v>
      </c>
      <c r="W457" s="15">
        <f t="shared" si="67"/>
        <v>0</v>
      </c>
      <c r="X457" s="7">
        <f t="shared" si="68"/>
        <v>0</v>
      </c>
      <c r="Y457" s="7">
        <f t="shared" si="69"/>
        <v>0</v>
      </c>
      <c r="Z457" s="7">
        <f t="shared" si="70"/>
        <v>0</v>
      </c>
      <c r="AA457" s="7">
        <f t="shared" si="71"/>
        <v>0</v>
      </c>
      <c r="AB457" s="15"/>
      <c r="AC457" s="7"/>
      <c r="AD457" s="7"/>
      <c r="AE457" s="7"/>
      <c r="AF457" s="15"/>
      <c r="AG457" s="7"/>
    </row>
    <row r="458" spans="1:33" ht="13.8" x14ac:dyDescent="0.3">
      <c r="A458" s="11">
        <v>818005</v>
      </c>
      <c r="B458" s="11" t="s">
        <v>24</v>
      </c>
      <c r="C458" s="11" t="s">
        <v>88</v>
      </c>
      <c r="D458" s="11" t="s">
        <v>66</v>
      </c>
      <c r="E458" s="11" t="s">
        <v>82</v>
      </c>
      <c r="F458" s="18">
        <v>30133</v>
      </c>
      <c r="G458" s="19">
        <v>30133</v>
      </c>
      <c r="H458" s="11" t="s">
        <v>68</v>
      </c>
      <c r="I458" s="11" t="s">
        <v>69</v>
      </c>
      <c r="J458" s="11" t="s">
        <v>70</v>
      </c>
      <c r="K458" s="11" t="s">
        <v>23</v>
      </c>
      <c r="L458" s="53" t="s">
        <v>638</v>
      </c>
      <c r="M458" s="11">
        <v>0</v>
      </c>
      <c r="N458" s="54">
        <v>0</v>
      </c>
      <c r="O458" s="54">
        <v>0</v>
      </c>
      <c r="P458" s="54">
        <v>0</v>
      </c>
      <c r="Q458" s="1">
        <v>42522</v>
      </c>
      <c r="R458" s="14">
        <f>VLOOKUP($D458,'GT NBV Sep 2015'!$G:$O,9,0)</f>
        <v>2.5999999999999999E-2</v>
      </c>
      <c r="S458" s="15">
        <f t="shared" si="63"/>
        <v>0</v>
      </c>
      <c r="T458" s="15">
        <f t="shared" si="64"/>
        <v>9</v>
      </c>
      <c r="U458" s="15">
        <f t="shared" si="65"/>
        <v>0</v>
      </c>
      <c r="V458" s="15">
        <f t="shared" si="66"/>
        <v>0</v>
      </c>
      <c r="W458" s="15">
        <f t="shared" si="67"/>
        <v>0</v>
      </c>
      <c r="X458" s="7">
        <f t="shared" si="68"/>
        <v>0</v>
      </c>
      <c r="Y458" s="7">
        <f t="shared" si="69"/>
        <v>0</v>
      </c>
      <c r="Z458" s="7">
        <f t="shared" si="70"/>
        <v>0</v>
      </c>
      <c r="AA458" s="7">
        <f t="shared" si="71"/>
        <v>0</v>
      </c>
      <c r="AB458" s="15"/>
      <c r="AC458" s="7"/>
      <c r="AD458" s="7"/>
      <c r="AE458" s="7"/>
      <c r="AF458" s="15"/>
      <c r="AG458" s="7"/>
    </row>
    <row r="459" spans="1:33" ht="13.8" x14ac:dyDescent="0.3">
      <c r="A459" s="11">
        <v>50130</v>
      </c>
      <c r="B459" s="11" t="s">
        <v>24</v>
      </c>
      <c r="C459" s="11" t="s">
        <v>88</v>
      </c>
      <c r="D459" s="11" t="s">
        <v>66</v>
      </c>
      <c r="E459" s="11" t="s">
        <v>61</v>
      </c>
      <c r="F459" s="18">
        <v>25750</v>
      </c>
      <c r="G459" s="19">
        <v>25750</v>
      </c>
      <c r="H459" s="11" t="s">
        <v>20</v>
      </c>
      <c r="I459" s="11" t="s">
        <v>69</v>
      </c>
      <c r="J459" s="11" t="s">
        <v>22</v>
      </c>
      <c r="K459" s="11" t="s">
        <v>23</v>
      </c>
      <c r="L459" s="53" t="s">
        <v>638</v>
      </c>
      <c r="M459" s="11">
        <v>0</v>
      </c>
      <c r="N459" s="54">
        <v>0</v>
      </c>
      <c r="O459" s="54">
        <v>0</v>
      </c>
      <c r="P459" s="54">
        <v>0</v>
      </c>
      <c r="Q459" s="1">
        <v>42644</v>
      </c>
      <c r="R459" s="14">
        <f>VLOOKUP($D459,'GT NBV Sep 2015'!$G:$O,9,0)</f>
        <v>2.5999999999999999E-2</v>
      </c>
      <c r="S459" s="15">
        <f t="shared" si="63"/>
        <v>0</v>
      </c>
      <c r="T459" s="15">
        <f t="shared" si="64"/>
        <v>13</v>
      </c>
      <c r="U459" s="15">
        <f t="shared" si="65"/>
        <v>0</v>
      </c>
      <c r="V459" s="15">
        <f t="shared" si="66"/>
        <v>0</v>
      </c>
      <c r="W459" s="15">
        <f t="shared" si="67"/>
        <v>0</v>
      </c>
      <c r="X459" s="7">
        <f t="shared" si="68"/>
        <v>0</v>
      </c>
      <c r="Y459" s="7">
        <f t="shared" si="69"/>
        <v>0</v>
      </c>
      <c r="Z459" s="7">
        <f t="shared" si="70"/>
        <v>0</v>
      </c>
      <c r="AA459" s="7">
        <f t="shared" si="71"/>
        <v>0</v>
      </c>
      <c r="AB459" s="15"/>
      <c r="AC459" s="7"/>
      <c r="AD459" s="7"/>
      <c r="AE459" s="7"/>
      <c r="AF459" s="15"/>
      <c r="AG459" s="7"/>
    </row>
    <row r="460" spans="1:33" ht="13.8" x14ac:dyDescent="0.3">
      <c r="A460" s="11">
        <v>50131</v>
      </c>
      <c r="B460" s="11" t="s">
        <v>24</v>
      </c>
      <c r="C460" s="11" t="s">
        <v>88</v>
      </c>
      <c r="D460" s="11" t="s">
        <v>66</v>
      </c>
      <c r="E460" s="11" t="s">
        <v>80</v>
      </c>
      <c r="F460" s="18">
        <v>29037</v>
      </c>
      <c r="G460" s="19">
        <v>29037</v>
      </c>
      <c r="H460" s="11" t="s">
        <v>20</v>
      </c>
      <c r="I460" s="11" t="s">
        <v>69</v>
      </c>
      <c r="J460" s="11" t="s">
        <v>22</v>
      </c>
      <c r="K460" s="11" t="s">
        <v>23</v>
      </c>
      <c r="L460" s="53" t="s">
        <v>638</v>
      </c>
      <c r="M460" s="11">
        <v>0</v>
      </c>
      <c r="N460" s="54">
        <v>0</v>
      </c>
      <c r="O460" s="54">
        <v>0</v>
      </c>
      <c r="P460" s="54">
        <v>0</v>
      </c>
      <c r="Q460" s="1">
        <v>42522</v>
      </c>
      <c r="R460" s="14">
        <f>VLOOKUP($D460,'GT NBV Sep 2015'!$G:$O,9,0)</f>
        <v>2.5999999999999999E-2</v>
      </c>
      <c r="S460" s="15">
        <f t="shared" si="63"/>
        <v>0</v>
      </c>
      <c r="T460" s="15">
        <f t="shared" si="64"/>
        <v>9</v>
      </c>
      <c r="U460" s="15">
        <f t="shared" si="65"/>
        <v>0</v>
      </c>
      <c r="V460" s="15">
        <f t="shared" si="66"/>
        <v>0</v>
      </c>
      <c r="W460" s="15">
        <f t="shared" si="67"/>
        <v>0</v>
      </c>
      <c r="X460" s="7">
        <f t="shared" si="68"/>
        <v>0</v>
      </c>
      <c r="Y460" s="7">
        <f t="shared" si="69"/>
        <v>0</v>
      </c>
      <c r="Z460" s="7">
        <f t="shared" si="70"/>
        <v>0</v>
      </c>
      <c r="AA460" s="7">
        <f t="shared" si="71"/>
        <v>0</v>
      </c>
      <c r="AB460" s="15"/>
      <c r="AC460" s="7"/>
      <c r="AD460" s="7"/>
      <c r="AE460" s="7"/>
      <c r="AF460" s="15"/>
      <c r="AG460" s="7"/>
    </row>
    <row r="461" spans="1:33" ht="13.8" x14ac:dyDescent="0.3">
      <c r="A461" s="11">
        <v>50132</v>
      </c>
      <c r="B461" s="11" t="s">
        <v>24</v>
      </c>
      <c r="C461" s="11" t="s">
        <v>88</v>
      </c>
      <c r="D461" s="11" t="s">
        <v>66</v>
      </c>
      <c r="E461" s="11" t="s">
        <v>82</v>
      </c>
      <c r="F461" s="18">
        <v>30133</v>
      </c>
      <c r="G461" s="19">
        <v>30133</v>
      </c>
      <c r="H461" s="11" t="s">
        <v>20</v>
      </c>
      <c r="I461" s="11" t="s">
        <v>69</v>
      </c>
      <c r="J461" s="11" t="s">
        <v>22</v>
      </c>
      <c r="K461" s="11" t="s">
        <v>23</v>
      </c>
      <c r="L461" s="53" t="s">
        <v>638</v>
      </c>
      <c r="M461" s="11">
        <v>0</v>
      </c>
      <c r="N461" s="54">
        <v>0</v>
      </c>
      <c r="O461" s="54">
        <v>0</v>
      </c>
      <c r="P461" s="54">
        <v>0</v>
      </c>
      <c r="Q461" s="1">
        <v>42644</v>
      </c>
      <c r="R461" s="14">
        <f>VLOOKUP($D461,'GT NBV Sep 2015'!$G:$O,9,0)</f>
        <v>2.5999999999999999E-2</v>
      </c>
      <c r="S461" s="15">
        <f t="shared" si="63"/>
        <v>0</v>
      </c>
      <c r="T461" s="15">
        <f t="shared" si="64"/>
        <v>13</v>
      </c>
      <c r="U461" s="15">
        <f t="shared" si="65"/>
        <v>0</v>
      </c>
      <c r="V461" s="15">
        <f t="shared" si="66"/>
        <v>0</v>
      </c>
      <c r="W461" s="15">
        <f t="shared" si="67"/>
        <v>0</v>
      </c>
      <c r="X461" s="7">
        <f t="shared" si="68"/>
        <v>0</v>
      </c>
      <c r="Y461" s="7">
        <f t="shared" si="69"/>
        <v>0</v>
      </c>
      <c r="Z461" s="7">
        <f t="shared" si="70"/>
        <v>0</v>
      </c>
      <c r="AA461" s="7">
        <f t="shared" si="71"/>
        <v>0</v>
      </c>
      <c r="AB461" s="15"/>
      <c r="AC461" s="7"/>
      <c r="AD461" s="7"/>
      <c r="AE461" s="7"/>
      <c r="AF461" s="15"/>
      <c r="AG461" s="7"/>
    </row>
    <row r="462" spans="1:33" ht="13.8" x14ac:dyDescent="0.3">
      <c r="A462" s="11">
        <v>818006</v>
      </c>
      <c r="B462" s="11" t="s">
        <v>24</v>
      </c>
      <c r="C462" s="11" t="s">
        <v>89</v>
      </c>
      <c r="D462" s="11" t="s">
        <v>66</v>
      </c>
      <c r="E462" s="11" t="s">
        <v>82</v>
      </c>
      <c r="F462" s="18">
        <v>30133</v>
      </c>
      <c r="G462" s="19">
        <v>30133</v>
      </c>
      <c r="H462" s="11" t="s">
        <v>68</v>
      </c>
      <c r="I462" s="11" t="s">
        <v>69</v>
      </c>
      <c r="J462" s="11" t="s">
        <v>70</v>
      </c>
      <c r="K462" s="11" t="s">
        <v>23</v>
      </c>
      <c r="L462" s="53" t="s">
        <v>638</v>
      </c>
      <c r="M462" s="11">
        <v>0</v>
      </c>
      <c r="N462" s="54">
        <v>0</v>
      </c>
      <c r="O462" s="54">
        <v>0</v>
      </c>
      <c r="P462" s="54">
        <v>0</v>
      </c>
      <c r="Q462" s="1">
        <v>42522</v>
      </c>
      <c r="R462" s="14">
        <f>VLOOKUP($D462,'GT NBV Sep 2015'!$G:$O,9,0)</f>
        <v>2.5999999999999999E-2</v>
      </c>
      <c r="S462" s="15">
        <f t="shared" si="63"/>
        <v>0</v>
      </c>
      <c r="T462" s="15">
        <f t="shared" si="64"/>
        <v>9</v>
      </c>
      <c r="U462" s="15">
        <f t="shared" si="65"/>
        <v>0</v>
      </c>
      <c r="V462" s="15">
        <f t="shared" si="66"/>
        <v>0</v>
      </c>
      <c r="W462" s="15">
        <f t="shared" si="67"/>
        <v>0</v>
      </c>
      <c r="X462" s="7">
        <f t="shared" si="68"/>
        <v>0</v>
      </c>
      <c r="Y462" s="7">
        <f t="shared" si="69"/>
        <v>0</v>
      </c>
      <c r="Z462" s="7">
        <f t="shared" si="70"/>
        <v>0</v>
      </c>
      <c r="AA462" s="7">
        <f t="shared" si="71"/>
        <v>0</v>
      </c>
      <c r="AB462" s="15"/>
      <c r="AC462" s="7"/>
      <c r="AD462" s="7"/>
      <c r="AE462" s="7"/>
      <c r="AF462" s="15"/>
      <c r="AG462" s="7"/>
    </row>
    <row r="463" spans="1:33" ht="13.8" x14ac:dyDescent="0.3">
      <c r="A463" s="11">
        <v>50133</v>
      </c>
      <c r="B463" s="11" t="s">
        <v>24</v>
      </c>
      <c r="C463" s="11" t="s">
        <v>89</v>
      </c>
      <c r="D463" s="11" t="s">
        <v>66</v>
      </c>
      <c r="E463" s="11" t="s">
        <v>61</v>
      </c>
      <c r="F463" s="18">
        <v>25750</v>
      </c>
      <c r="G463" s="19">
        <v>25750</v>
      </c>
      <c r="H463" s="11" t="s">
        <v>20</v>
      </c>
      <c r="I463" s="11" t="s">
        <v>69</v>
      </c>
      <c r="J463" s="11" t="s">
        <v>22</v>
      </c>
      <c r="K463" s="11" t="s">
        <v>23</v>
      </c>
      <c r="L463" s="53" t="s">
        <v>638</v>
      </c>
      <c r="M463" s="11">
        <v>0</v>
      </c>
      <c r="N463" s="54">
        <v>0</v>
      </c>
      <c r="O463" s="54">
        <v>0</v>
      </c>
      <c r="P463" s="54">
        <v>0</v>
      </c>
      <c r="Q463" s="1">
        <v>42644</v>
      </c>
      <c r="R463" s="14">
        <f>VLOOKUP($D463,'GT NBV Sep 2015'!$G:$O,9,0)</f>
        <v>2.5999999999999999E-2</v>
      </c>
      <c r="S463" s="15">
        <f t="shared" si="63"/>
        <v>0</v>
      </c>
      <c r="T463" s="15">
        <f t="shared" si="64"/>
        <v>13</v>
      </c>
      <c r="U463" s="15">
        <f t="shared" si="65"/>
        <v>0</v>
      </c>
      <c r="V463" s="15">
        <f t="shared" si="66"/>
        <v>0</v>
      </c>
      <c r="W463" s="15">
        <f t="shared" si="67"/>
        <v>0</v>
      </c>
      <c r="X463" s="7">
        <f t="shared" si="68"/>
        <v>0</v>
      </c>
      <c r="Y463" s="7">
        <f t="shared" si="69"/>
        <v>0</v>
      </c>
      <c r="Z463" s="7">
        <f t="shared" si="70"/>
        <v>0</v>
      </c>
      <c r="AA463" s="7">
        <f t="shared" si="71"/>
        <v>0</v>
      </c>
      <c r="AB463" s="15"/>
      <c r="AC463" s="7"/>
      <c r="AD463" s="7"/>
      <c r="AE463" s="7"/>
      <c r="AF463" s="15"/>
      <c r="AG463" s="7"/>
    </row>
    <row r="464" spans="1:33" ht="13.8" x14ac:dyDescent="0.3">
      <c r="A464" s="11">
        <v>50134</v>
      </c>
      <c r="B464" s="11" t="s">
        <v>24</v>
      </c>
      <c r="C464" s="11" t="s">
        <v>89</v>
      </c>
      <c r="D464" s="11" t="s">
        <v>66</v>
      </c>
      <c r="E464" s="11" t="s">
        <v>80</v>
      </c>
      <c r="F464" s="18">
        <v>29037</v>
      </c>
      <c r="G464" s="19">
        <v>29037</v>
      </c>
      <c r="H464" s="11" t="s">
        <v>20</v>
      </c>
      <c r="I464" s="11" t="s">
        <v>69</v>
      </c>
      <c r="J464" s="11" t="s">
        <v>22</v>
      </c>
      <c r="K464" s="11" t="s">
        <v>23</v>
      </c>
      <c r="L464" s="53" t="s">
        <v>638</v>
      </c>
      <c r="M464" s="11">
        <v>0</v>
      </c>
      <c r="N464" s="54">
        <v>0</v>
      </c>
      <c r="O464" s="54">
        <v>0</v>
      </c>
      <c r="P464" s="54">
        <v>0</v>
      </c>
      <c r="Q464" s="1">
        <v>42522</v>
      </c>
      <c r="R464" s="14">
        <f>VLOOKUP($D464,'GT NBV Sep 2015'!$G:$O,9,0)</f>
        <v>2.5999999999999999E-2</v>
      </c>
      <c r="S464" s="15">
        <f t="shared" si="63"/>
        <v>0</v>
      </c>
      <c r="T464" s="15">
        <f t="shared" si="64"/>
        <v>9</v>
      </c>
      <c r="U464" s="15">
        <f t="shared" si="65"/>
        <v>0</v>
      </c>
      <c r="V464" s="15">
        <f t="shared" si="66"/>
        <v>0</v>
      </c>
      <c r="W464" s="15">
        <f t="shared" si="67"/>
        <v>0</v>
      </c>
      <c r="X464" s="7">
        <f t="shared" si="68"/>
        <v>0</v>
      </c>
      <c r="Y464" s="7">
        <f t="shared" si="69"/>
        <v>0</v>
      </c>
      <c r="Z464" s="7">
        <f t="shared" si="70"/>
        <v>0</v>
      </c>
      <c r="AA464" s="7">
        <f t="shared" si="71"/>
        <v>0</v>
      </c>
      <c r="AB464" s="15"/>
      <c r="AC464" s="7"/>
      <c r="AD464" s="7"/>
      <c r="AE464" s="7"/>
      <c r="AF464" s="15"/>
      <c r="AG464" s="7"/>
    </row>
    <row r="465" spans="1:33" ht="13.8" x14ac:dyDescent="0.3">
      <c r="A465" s="11">
        <v>50135</v>
      </c>
      <c r="B465" s="11" t="s">
        <v>24</v>
      </c>
      <c r="C465" s="11" t="s">
        <v>89</v>
      </c>
      <c r="D465" s="11" t="s">
        <v>66</v>
      </c>
      <c r="E465" s="11" t="s">
        <v>82</v>
      </c>
      <c r="F465" s="18">
        <v>30133</v>
      </c>
      <c r="G465" s="19">
        <v>30133</v>
      </c>
      <c r="H465" s="11" t="s">
        <v>20</v>
      </c>
      <c r="I465" s="11" t="s">
        <v>69</v>
      </c>
      <c r="J465" s="11" t="s">
        <v>22</v>
      </c>
      <c r="K465" s="11" t="s">
        <v>23</v>
      </c>
      <c r="L465" s="53" t="s">
        <v>638</v>
      </c>
      <c r="M465" s="11">
        <v>0</v>
      </c>
      <c r="N465" s="54">
        <v>0</v>
      </c>
      <c r="O465" s="54">
        <v>0</v>
      </c>
      <c r="P465" s="54">
        <v>0</v>
      </c>
      <c r="Q465" s="1">
        <v>42644</v>
      </c>
      <c r="R465" s="14">
        <f>VLOOKUP($D465,'GT NBV Sep 2015'!$G:$O,9,0)</f>
        <v>2.5999999999999999E-2</v>
      </c>
      <c r="S465" s="15">
        <f t="shared" si="63"/>
        <v>0</v>
      </c>
      <c r="T465" s="15">
        <f t="shared" si="64"/>
        <v>13</v>
      </c>
      <c r="U465" s="15">
        <f t="shared" si="65"/>
        <v>0</v>
      </c>
      <c r="V465" s="15">
        <f t="shared" si="66"/>
        <v>0</v>
      </c>
      <c r="W465" s="15">
        <f t="shared" si="67"/>
        <v>0</v>
      </c>
      <c r="X465" s="7">
        <f t="shared" si="68"/>
        <v>0</v>
      </c>
      <c r="Y465" s="7">
        <f t="shared" si="69"/>
        <v>0</v>
      </c>
      <c r="Z465" s="7">
        <f t="shared" si="70"/>
        <v>0</v>
      </c>
      <c r="AA465" s="7">
        <f t="shared" si="71"/>
        <v>0</v>
      </c>
      <c r="AB465" s="15"/>
      <c r="AC465" s="7"/>
      <c r="AD465" s="7"/>
      <c r="AE465" s="7"/>
      <c r="AF465" s="15"/>
      <c r="AG465" s="7"/>
    </row>
    <row r="466" spans="1:33" ht="13.8" x14ac:dyDescent="0.3">
      <c r="A466" s="11">
        <v>818007</v>
      </c>
      <c r="B466" s="11" t="s">
        <v>24</v>
      </c>
      <c r="C466" s="11" t="s">
        <v>63</v>
      </c>
      <c r="D466" s="11" t="s">
        <v>66</v>
      </c>
      <c r="E466" s="11" t="s">
        <v>82</v>
      </c>
      <c r="F466" s="18">
        <v>30133</v>
      </c>
      <c r="G466" s="19">
        <v>30133</v>
      </c>
      <c r="H466" s="11" t="s">
        <v>68</v>
      </c>
      <c r="I466" s="11" t="s">
        <v>69</v>
      </c>
      <c r="J466" s="11" t="s">
        <v>70</v>
      </c>
      <c r="K466" s="11" t="s">
        <v>23</v>
      </c>
      <c r="L466" s="53" t="s">
        <v>638</v>
      </c>
      <c r="M466" s="11">
        <v>0</v>
      </c>
      <c r="N466" s="54">
        <v>0</v>
      </c>
      <c r="O466" s="54">
        <v>0</v>
      </c>
      <c r="P466" s="54">
        <v>0</v>
      </c>
      <c r="Q466" s="1">
        <v>42522</v>
      </c>
      <c r="R466" s="14">
        <f>VLOOKUP($D466,'GT NBV Sep 2015'!$G:$O,9,0)</f>
        <v>2.5999999999999999E-2</v>
      </c>
      <c r="S466" s="15">
        <f t="shared" si="63"/>
        <v>0</v>
      </c>
      <c r="T466" s="15">
        <f t="shared" si="64"/>
        <v>9</v>
      </c>
      <c r="U466" s="15">
        <f t="shared" si="65"/>
        <v>0</v>
      </c>
      <c r="V466" s="15">
        <f t="shared" si="66"/>
        <v>0</v>
      </c>
      <c r="W466" s="15">
        <f t="shared" si="67"/>
        <v>0</v>
      </c>
      <c r="X466" s="7">
        <f t="shared" si="68"/>
        <v>0</v>
      </c>
      <c r="Y466" s="7">
        <f t="shared" si="69"/>
        <v>0</v>
      </c>
      <c r="Z466" s="7">
        <f t="shared" si="70"/>
        <v>0</v>
      </c>
      <c r="AA466" s="7">
        <f t="shared" si="71"/>
        <v>0</v>
      </c>
      <c r="AB466" s="15"/>
      <c r="AC466" s="7"/>
      <c r="AD466" s="7"/>
      <c r="AE466" s="7"/>
      <c r="AF466" s="15"/>
      <c r="AG466" s="7"/>
    </row>
    <row r="467" spans="1:33" ht="13.8" x14ac:dyDescent="0.3">
      <c r="A467" s="11">
        <v>50136</v>
      </c>
      <c r="B467" s="11" t="s">
        <v>24</v>
      </c>
      <c r="C467" s="11" t="s">
        <v>63</v>
      </c>
      <c r="D467" s="11" t="s">
        <v>66</v>
      </c>
      <c r="E467" s="11" t="s">
        <v>54</v>
      </c>
      <c r="F467" s="18">
        <v>26481</v>
      </c>
      <c r="G467" s="19">
        <v>26481</v>
      </c>
      <c r="H467" s="11" t="s">
        <v>20</v>
      </c>
      <c r="I467" s="11" t="s">
        <v>69</v>
      </c>
      <c r="J467" s="11" t="s">
        <v>22</v>
      </c>
      <c r="K467" s="11" t="s">
        <v>23</v>
      </c>
      <c r="L467" s="53" t="s">
        <v>638</v>
      </c>
      <c r="M467" s="11">
        <v>0</v>
      </c>
      <c r="N467" s="54">
        <v>0</v>
      </c>
      <c r="O467" s="54">
        <v>0</v>
      </c>
      <c r="P467" s="54">
        <v>0</v>
      </c>
      <c r="Q467" s="1">
        <v>42644</v>
      </c>
      <c r="R467" s="14">
        <f>VLOOKUP($D467,'GT NBV Sep 2015'!$G:$O,9,0)</f>
        <v>2.5999999999999999E-2</v>
      </c>
      <c r="S467" s="15">
        <f t="shared" si="63"/>
        <v>0</v>
      </c>
      <c r="T467" s="15">
        <f t="shared" si="64"/>
        <v>13</v>
      </c>
      <c r="U467" s="15">
        <f t="shared" si="65"/>
        <v>0</v>
      </c>
      <c r="V467" s="15">
        <f t="shared" si="66"/>
        <v>0</v>
      </c>
      <c r="W467" s="15">
        <f t="shared" si="67"/>
        <v>0</v>
      </c>
      <c r="X467" s="7">
        <f t="shared" si="68"/>
        <v>0</v>
      </c>
      <c r="Y467" s="7">
        <f t="shared" si="69"/>
        <v>0</v>
      </c>
      <c r="Z467" s="7">
        <f t="shared" si="70"/>
        <v>0</v>
      </c>
      <c r="AA467" s="7">
        <f t="shared" si="71"/>
        <v>0</v>
      </c>
      <c r="AB467" s="15"/>
      <c r="AC467" s="7"/>
      <c r="AD467" s="7"/>
      <c r="AE467" s="7"/>
      <c r="AF467" s="15"/>
      <c r="AG467" s="7"/>
    </row>
    <row r="468" spans="1:33" ht="13.8" x14ac:dyDescent="0.3">
      <c r="A468" s="11">
        <v>50137</v>
      </c>
      <c r="B468" s="11" t="s">
        <v>24</v>
      </c>
      <c r="C468" s="11" t="s">
        <v>63</v>
      </c>
      <c r="D468" s="11" t="s">
        <v>66</v>
      </c>
      <c r="E468" s="11" t="s">
        <v>82</v>
      </c>
      <c r="F468" s="18">
        <v>30133</v>
      </c>
      <c r="G468" s="19">
        <v>30133</v>
      </c>
      <c r="H468" s="11" t="s">
        <v>20</v>
      </c>
      <c r="I468" s="11" t="s">
        <v>69</v>
      </c>
      <c r="J468" s="11" t="s">
        <v>22</v>
      </c>
      <c r="K468" s="11" t="s">
        <v>23</v>
      </c>
      <c r="L468" s="53" t="s">
        <v>638</v>
      </c>
      <c r="M468" s="11">
        <v>0</v>
      </c>
      <c r="N468" s="54">
        <v>0</v>
      </c>
      <c r="O468" s="54">
        <v>0</v>
      </c>
      <c r="P468" s="54">
        <v>0</v>
      </c>
      <c r="Q468" s="1">
        <v>42522</v>
      </c>
      <c r="R468" s="14">
        <f>VLOOKUP($D468,'GT NBV Sep 2015'!$G:$O,9,0)</f>
        <v>2.5999999999999999E-2</v>
      </c>
      <c r="S468" s="15">
        <f t="shared" si="63"/>
        <v>0</v>
      </c>
      <c r="T468" s="15">
        <f t="shared" si="64"/>
        <v>9</v>
      </c>
      <c r="U468" s="15">
        <f t="shared" si="65"/>
        <v>0</v>
      </c>
      <c r="V468" s="15">
        <f t="shared" si="66"/>
        <v>0</v>
      </c>
      <c r="W468" s="15">
        <f t="shared" si="67"/>
        <v>0</v>
      </c>
      <c r="X468" s="7">
        <f t="shared" si="68"/>
        <v>0</v>
      </c>
      <c r="Y468" s="7">
        <f t="shared" si="69"/>
        <v>0</v>
      </c>
      <c r="Z468" s="7">
        <f t="shared" si="70"/>
        <v>0</v>
      </c>
      <c r="AA468" s="7">
        <f t="shared" si="71"/>
        <v>0</v>
      </c>
      <c r="AB468" s="15"/>
      <c r="AC468" s="7"/>
      <c r="AD468" s="7"/>
      <c r="AE468" s="7"/>
      <c r="AF468" s="15"/>
      <c r="AG468" s="7"/>
    </row>
    <row r="469" spans="1:33" ht="13.8" x14ac:dyDescent="0.3">
      <c r="A469" s="11">
        <v>818500</v>
      </c>
      <c r="B469" s="11" t="s">
        <v>24</v>
      </c>
      <c r="C469" s="11" t="s">
        <v>41</v>
      </c>
      <c r="D469" s="11" t="s">
        <v>47</v>
      </c>
      <c r="E469" s="11" t="s">
        <v>58</v>
      </c>
      <c r="F469" s="18">
        <v>33055</v>
      </c>
      <c r="G469" s="19">
        <v>33055</v>
      </c>
      <c r="H469" s="11" t="s">
        <v>68</v>
      </c>
      <c r="I469" s="11" t="s">
        <v>48</v>
      </c>
      <c r="J469" s="11" t="s">
        <v>70</v>
      </c>
      <c r="K469" s="11" t="s">
        <v>23</v>
      </c>
      <c r="L469" s="53" t="s">
        <v>638</v>
      </c>
      <c r="M469" s="11">
        <v>0</v>
      </c>
      <c r="N469" s="54">
        <v>0</v>
      </c>
      <c r="O469" s="54">
        <v>0</v>
      </c>
      <c r="P469" s="54">
        <v>0</v>
      </c>
      <c r="Q469" s="1">
        <v>42644</v>
      </c>
      <c r="R469" s="14">
        <f>VLOOKUP($D469,'GT NBV Sep 2015'!$G:$O,9,0)</f>
        <v>2.9000000000000001E-2</v>
      </c>
      <c r="S469" s="15">
        <f t="shared" si="63"/>
        <v>0</v>
      </c>
      <c r="T469" s="15">
        <f t="shared" si="64"/>
        <v>13</v>
      </c>
      <c r="U469" s="15">
        <f t="shared" si="65"/>
        <v>0</v>
      </c>
      <c r="V469" s="15">
        <f t="shared" si="66"/>
        <v>0</v>
      </c>
      <c r="W469" s="15">
        <f t="shared" si="67"/>
        <v>0</v>
      </c>
      <c r="X469" s="7">
        <f t="shared" si="68"/>
        <v>0</v>
      </c>
      <c r="Y469" s="7">
        <f t="shared" si="69"/>
        <v>0</v>
      </c>
      <c r="Z469" s="7">
        <f t="shared" si="70"/>
        <v>0</v>
      </c>
      <c r="AA469" s="7">
        <f t="shared" si="71"/>
        <v>0</v>
      </c>
      <c r="AB469" s="15"/>
      <c r="AC469" s="7"/>
      <c r="AD469" s="7"/>
      <c r="AE469" s="7"/>
      <c r="AF469" s="15"/>
      <c r="AG469" s="7"/>
    </row>
    <row r="470" spans="1:33" ht="13.8" x14ac:dyDescent="0.3">
      <c r="A470" s="11">
        <v>818486</v>
      </c>
      <c r="B470" s="11" t="s">
        <v>24</v>
      </c>
      <c r="C470" s="11" t="s">
        <v>41</v>
      </c>
      <c r="D470" s="11" t="s">
        <v>47</v>
      </c>
      <c r="E470" s="11" t="s">
        <v>67</v>
      </c>
      <c r="F470" s="18">
        <v>31959</v>
      </c>
      <c r="G470" s="19">
        <v>31959</v>
      </c>
      <c r="H470" s="11" t="s">
        <v>68</v>
      </c>
      <c r="I470" s="11" t="s">
        <v>48</v>
      </c>
      <c r="J470" s="11" t="s">
        <v>70</v>
      </c>
      <c r="K470" s="11" t="s">
        <v>23</v>
      </c>
      <c r="L470" s="53" t="s">
        <v>638</v>
      </c>
      <c r="M470" s="11">
        <v>0</v>
      </c>
      <c r="N470" s="54">
        <v>0</v>
      </c>
      <c r="O470" s="54">
        <v>0</v>
      </c>
      <c r="P470" s="54">
        <v>0</v>
      </c>
      <c r="Q470" s="1">
        <v>42522</v>
      </c>
      <c r="R470" s="14">
        <f>VLOOKUP($D470,'GT NBV Sep 2015'!$G:$O,9,0)</f>
        <v>2.9000000000000001E-2</v>
      </c>
      <c r="S470" s="15">
        <f t="shared" si="63"/>
        <v>0</v>
      </c>
      <c r="T470" s="15">
        <f t="shared" si="64"/>
        <v>9</v>
      </c>
      <c r="U470" s="15">
        <f t="shared" si="65"/>
        <v>0</v>
      </c>
      <c r="V470" s="15">
        <f t="shared" si="66"/>
        <v>0</v>
      </c>
      <c r="W470" s="15">
        <f t="shared" si="67"/>
        <v>0</v>
      </c>
      <c r="X470" s="7">
        <f t="shared" si="68"/>
        <v>0</v>
      </c>
      <c r="Y470" s="7">
        <f t="shared" si="69"/>
        <v>0</v>
      </c>
      <c r="Z470" s="7">
        <f t="shared" si="70"/>
        <v>0</v>
      </c>
      <c r="AA470" s="7">
        <f t="shared" si="71"/>
        <v>0</v>
      </c>
      <c r="AB470" s="15"/>
      <c r="AC470" s="7"/>
      <c r="AD470" s="7"/>
      <c r="AE470" s="7"/>
      <c r="AF470" s="15"/>
      <c r="AG470" s="7"/>
    </row>
    <row r="471" spans="1:33" ht="13.8" x14ac:dyDescent="0.3">
      <c r="A471" s="11">
        <v>818487</v>
      </c>
      <c r="B471" s="11" t="s">
        <v>24</v>
      </c>
      <c r="C471" s="11" t="s">
        <v>41</v>
      </c>
      <c r="D471" s="11" t="s">
        <v>47</v>
      </c>
      <c r="E471" s="11" t="s">
        <v>91</v>
      </c>
      <c r="F471" s="18">
        <v>32325</v>
      </c>
      <c r="G471" s="19">
        <v>32325</v>
      </c>
      <c r="H471" s="11" t="s">
        <v>68</v>
      </c>
      <c r="I471" s="11" t="s">
        <v>48</v>
      </c>
      <c r="J471" s="11" t="s">
        <v>70</v>
      </c>
      <c r="K471" s="11" t="s">
        <v>23</v>
      </c>
      <c r="L471" s="53" t="s">
        <v>638</v>
      </c>
      <c r="M471" s="11">
        <v>0</v>
      </c>
      <c r="N471" s="54">
        <v>0</v>
      </c>
      <c r="O471" s="54">
        <v>0</v>
      </c>
      <c r="P471" s="54">
        <v>0</v>
      </c>
      <c r="Q471" s="1">
        <v>42644</v>
      </c>
      <c r="R471" s="14">
        <f>VLOOKUP($D471,'GT NBV Sep 2015'!$G:$O,9,0)</f>
        <v>2.9000000000000001E-2</v>
      </c>
      <c r="S471" s="15">
        <f t="shared" si="63"/>
        <v>0</v>
      </c>
      <c r="T471" s="15">
        <f t="shared" si="64"/>
        <v>13</v>
      </c>
      <c r="U471" s="15">
        <f t="shared" si="65"/>
        <v>0</v>
      </c>
      <c r="V471" s="15">
        <f t="shared" si="66"/>
        <v>0</v>
      </c>
      <c r="W471" s="15">
        <f t="shared" si="67"/>
        <v>0</v>
      </c>
      <c r="X471" s="7">
        <f t="shared" si="68"/>
        <v>0</v>
      </c>
      <c r="Y471" s="7">
        <f t="shared" si="69"/>
        <v>0</v>
      </c>
      <c r="Z471" s="7">
        <f t="shared" si="70"/>
        <v>0</v>
      </c>
      <c r="AA471" s="7">
        <f t="shared" si="71"/>
        <v>0</v>
      </c>
      <c r="AB471" s="15"/>
      <c r="AC471" s="7"/>
      <c r="AD471" s="7"/>
      <c r="AE471" s="7"/>
      <c r="AF471" s="15"/>
      <c r="AG471" s="7"/>
    </row>
    <row r="472" spans="1:33" ht="13.8" x14ac:dyDescent="0.3">
      <c r="A472" s="11">
        <v>818488</v>
      </c>
      <c r="B472" s="11" t="s">
        <v>24</v>
      </c>
      <c r="C472" s="11" t="s">
        <v>41</v>
      </c>
      <c r="D472" s="11" t="s">
        <v>47</v>
      </c>
      <c r="E472" s="11" t="s">
        <v>91</v>
      </c>
      <c r="F472" s="18">
        <v>32325</v>
      </c>
      <c r="G472" s="19">
        <v>32325</v>
      </c>
      <c r="H472" s="11" t="s">
        <v>68</v>
      </c>
      <c r="I472" s="11" t="s">
        <v>48</v>
      </c>
      <c r="J472" s="11" t="s">
        <v>70</v>
      </c>
      <c r="K472" s="11" t="s">
        <v>23</v>
      </c>
      <c r="L472" s="53" t="s">
        <v>638</v>
      </c>
      <c r="M472" s="11">
        <v>0</v>
      </c>
      <c r="N472" s="54">
        <v>0</v>
      </c>
      <c r="O472" s="54">
        <v>0</v>
      </c>
      <c r="P472" s="54">
        <v>0</v>
      </c>
      <c r="Q472" s="1">
        <v>42522</v>
      </c>
      <c r="R472" s="14">
        <f>VLOOKUP($D472,'GT NBV Sep 2015'!$G:$O,9,0)</f>
        <v>2.9000000000000001E-2</v>
      </c>
      <c r="S472" s="15">
        <f t="shared" si="63"/>
        <v>0</v>
      </c>
      <c r="T472" s="15">
        <f t="shared" si="64"/>
        <v>9</v>
      </c>
      <c r="U472" s="15">
        <f t="shared" si="65"/>
        <v>0</v>
      </c>
      <c r="V472" s="15">
        <f t="shared" si="66"/>
        <v>0</v>
      </c>
      <c r="W472" s="15">
        <f t="shared" si="67"/>
        <v>0</v>
      </c>
      <c r="X472" s="7">
        <f t="shared" si="68"/>
        <v>0</v>
      </c>
      <c r="Y472" s="7">
        <f t="shared" si="69"/>
        <v>0</v>
      </c>
      <c r="Z472" s="7">
        <f t="shared" si="70"/>
        <v>0</v>
      </c>
      <c r="AA472" s="7">
        <f t="shared" si="71"/>
        <v>0</v>
      </c>
      <c r="AB472" s="15"/>
      <c r="AC472" s="7"/>
      <c r="AD472" s="7"/>
      <c r="AE472" s="7"/>
      <c r="AF472" s="15"/>
      <c r="AG472" s="7"/>
    </row>
    <row r="473" spans="1:33" ht="13.8" x14ac:dyDescent="0.3">
      <c r="A473" s="11">
        <v>818489</v>
      </c>
      <c r="B473" s="11" t="s">
        <v>24</v>
      </c>
      <c r="C473" s="11" t="s">
        <v>41</v>
      </c>
      <c r="D473" s="11" t="s">
        <v>47</v>
      </c>
      <c r="E473" s="11" t="s">
        <v>91</v>
      </c>
      <c r="F473" s="18">
        <v>32325</v>
      </c>
      <c r="G473" s="19">
        <v>32325</v>
      </c>
      <c r="H473" s="11" t="s">
        <v>68</v>
      </c>
      <c r="I473" s="11" t="s">
        <v>48</v>
      </c>
      <c r="J473" s="11" t="s">
        <v>70</v>
      </c>
      <c r="K473" s="11" t="s">
        <v>23</v>
      </c>
      <c r="L473" s="53" t="s">
        <v>638</v>
      </c>
      <c r="M473" s="11">
        <v>0</v>
      </c>
      <c r="N473" s="54">
        <v>0</v>
      </c>
      <c r="O473" s="54">
        <v>0</v>
      </c>
      <c r="P473" s="54">
        <v>0</v>
      </c>
      <c r="Q473" s="1">
        <v>42644</v>
      </c>
      <c r="R473" s="14">
        <f>VLOOKUP($D473,'GT NBV Sep 2015'!$G:$O,9,0)</f>
        <v>2.9000000000000001E-2</v>
      </c>
      <c r="S473" s="15">
        <f t="shared" si="63"/>
        <v>0</v>
      </c>
      <c r="T473" s="15">
        <f t="shared" si="64"/>
        <v>13</v>
      </c>
      <c r="U473" s="15">
        <f t="shared" si="65"/>
        <v>0</v>
      </c>
      <c r="V473" s="15">
        <f t="shared" si="66"/>
        <v>0</v>
      </c>
      <c r="W473" s="15">
        <f t="shared" si="67"/>
        <v>0</v>
      </c>
      <c r="X473" s="7">
        <f t="shared" si="68"/>
        <v>0</v>
      </c>
      <c r="Y473" s="7">
        <f t="shared" si="69"/>
        <v>0</v>
      </c>
      <c r="Z473" s="7">
        <f t="shared" si="70"/>
        <v>0</v>
      </c>
      <c r="AA473" s="7">
        <f t="shared" si="71"/>
        <v>0</v>
      </c>
      <c r="AB473" s="15"/>
      <c r="AC473" s="7"/>
      <c r="AD473" s="7"/>
      <c r="AE473" s="7"/>
      <c r="AF473" s="15"/>
      <c r="AG473" s="7"/>
    </row>
    <row r="474" spans="1:33" ht="13.8" x14ac:dyDescent="0.3">
      <c r="A474" s="11">
        <v>818490</v>
      </c>
      <c r="B474" s="11" t="s">
        <v>24</v>
      </c>
      <c r="C474" s="11" t="s">
        <v>41</v>
      </c>
      <c r="D474" s="11" t="s">
        <v>47</v>
      </c>
      <c r="E474" s="11" t="s">
        <v>58</v>
      </c>
      <c r="F474" s="18">
        <v>33055</v>
      </c>
      <c r="G474" s="19">
        <v>33055</v>
      </c>
      <c r="H474" s="11" t="s">
        <v>68</v>
      </c>
      <c r="I474" s="11" t="s">
        <v>48</v>
      </c>
      <c r="J474" s="11" t="s">
        <v>70</v>
      </c>
      <c r="K474" s="11" t="s">
        <v>23</v>
      </c>
      <c r="L474" s="53" t="s">
        <v>638</v>
      </c>
      <c r="M474" s="11">
        <v>0</v>
      </c>
      <c r="N474" s="54">
        <v>0</v>
      </c>
      <c r="O474" s="54">
        <v>0</v>
      </c>
      <c r="P474" s="54">
        <v>0</v>
      </c>
      <c r="Q474" s="1">
        <v>42522</v>
      </c>
      <c r="R474" s="14">
        <f>VLOOKUP($D474,'GT NBV Sep 2015'!$G:$O,9,0)</f>
        <v>2.9000000000000001E-2</v>
      </c>
      <c r="S474" s="15">
        <f t="shared" si="63"/>
        <v>0</v>
      </c>
      <c r="T474" s="15">
        <f t="shared" si="64"/>
        <v>9</v>
      </c>
      <c r="U474" s="15">
        <f t="shared" si="65"/>
        <v>0</v>
      </c>
      <c r="V474" s="15">
        <f t="shared" si="66"/>
        <v>0</v>
      </c>
      <c r="W474" s="15">
        <f t="shared" si="67"/>
        <v>0</v>
      </c>
      <c r="X474" s="7">
        <f t="shared" si="68"/>
        <v>0</v>
      </c>
      <c r="Y474" s="7">
        <f t="shared" si="69"/>
        <v>0</v>
      </c>
      <c r="Z474" s="7">
        <f t="shared" si="70"/>
        <v>0</v>
      </c>
      <c r="AA474" s="7">
        <f t="shared" si="71"/>
        <v>0</v>
      </c>
      <c r="AB474" s="15"/>
      <c r="AC474" s="7"/>
      <c r="AD474" s="7"/>
      <c r="AE474" s="7"/>
      <c r="AF474" s="15"/>
      <c r="AG474" s="7"/>
    </row>
    <row r="475" spans="1:33" ht="13.8" x14ac:dyDescent="0.3">
      <c r="A475" s="11">
        <v>818491</v>
      </c>
      <c r="B475" s="11" t="s">
        <v>24</v>
      </c>
      <c r="C475" s="11" t="s">
        <v>41</v>
      </c>
      <c r="D475" s="11" t="s">
        <v>47</v>
      </c>
      <c r="E475" s="11" t="s">
        <v>58</v>
      </c>
      <c r="F475" s="18">
        <v>33055</v>
      </c>
      <c r="G475" s="19">
        <v>33055</v>
      </c>
      <c r="H475" s="11" t="s">
        <v>68</v>
      </c>
      <c r="I475" s="11" t="s">
        <v>48</v>
      </c>
      <c r="J475" s="11" t="s">
        <v>70</v>
      </c>
      <c r="K475" s="11" t="s">
        <v>23</v>
      </c>
      <c r="L475" s="53" t="s">
        <v>638</v>
      </c>
      <c r="M475" s="11">
        <v>0</v>
      </c>
      <c r="N475" s="54">
        <v>0</v>
      </c>
      <c r="O475" s="54">
        <v>0</v>
      </c>
      <c r="P475" s="54">
        <v>0</v>
      </c>
      <c r="Q475" s="1">
        <v>42644</v>
      </c>
      <c r="R475" s="14">
        <f>VLOOKUP($D475,'GT NBV Sep 2015'!$G:$O,9,0)</f>
        <v>2.9000000000000001E-2</v>
      </c>
      <c r="S475" s="15">
        <f t="shared" si="63"/>
        <v>0</v>
      </c>
      <c r="T475" s="15">
        <f t="shared" si="64"/>
        <v>13</v>
      </c>
      <c r="U475" s="15">
        <f t="shared" si="65"/>
        <v>0</v>
      </c>
      <c r="V475" s="15">
        <f t="shared" si="66"/>
        <v>0</v>
      </c>
      <c r="W475" s="15">
        <f t="shared" si="67"/>
        <v>0</v>
      </c>
      <c r="X475" s="7">
        <f t="shared" si="68"/>
        <v>0</v>
      </c>
      <c r="Y475" s="7">
        <f t="shared" si="69"/>
        <v>0</v>
      </c>
      <c r="Z475" s="7">
        <f t="shared" si="70"/>
        <v>0</v>
      </c>
      <c r="AA475" s="7">
        <f t="shared" si="71"/>
        <v>0</v>
      </c>
      <c r="AB475" s="15"/>
      <c r="AC475" s="7"/>
      <c r="AD475" s="7"/>
      <c r="AE475" s="7"/>
      <c r="AF475" s="15"/>
      <c r="AG475" s="7"/>
    </row>
    <row r="476" spans="1:33" ht="13.8" x14ac:dyDescent="0.3">
      <c r="A476" s="11">
        <v>818492</v>
      </c>
      <c r="B476" s="11" t="s">
        <v>24</v>
      </c>
      <c r="C476" s="11" t="s">
        <v>41</v>
      </c>
      <c r="D476" s="11" t="s">
        <v>47</v>
      </c>
      <c r="E476" s="11" t="s">
        <v>58</v>
      </c>
      <c r="F476" s="18">
        <v>33055</v>
      </c>
      <c r="G476" s="19">
        <v>33055</v>
      </c>
      <c r="H476" s="11" t="s">
        <v>68</v>
      </c>
      <c r="I476" s="11" t="s">
        <v>48</v>
      </c>
      <c r="J476" s="11" t="s">
        <v>70</v>
      </c>
      <c r="K476" s="11" t="s">
        <v>23</v>
      </c>
      <c r="L476" s="53" t="s">
        <v>638</v>
      </c>
      <c r="M476" s="11">
        <v>0</v>
      </c>
      <c r="N476" s="54">
        <v>0</v>
      </c>
      <c r="O476" s="54">
        <v>0</v>
      </c>
      <c r="P476" s="54">
        <v>0</v>
      </c>
      <c r="Q476" s="1">
        <v>42522</v>
      </c>
      <c r="R476" s="14">
        <f>VLOOKUP($D476,'GT NBV Sep 2015'!$G:$O,9,0)</f>
        <v>2.9000000000000001E-2</v>
      </c>
      <c r="S476" s="15">
        <f t="shared" si="63"/>
        <v>0</v>
      </c>
      <c r="T476" s="15">
        <f t="shared" si="64"/>
        <v>9</v>
      </c>
      <c r="U476" s="15">
        <f t="shared" si="65"/>
        <v>0</v>
      </c>
      <c r="V476" s="15">
        <f t="shared" si="66"/>
        <v>0</v>
      </c>
      <c r="W476" s="15">
        <f t="shared" si="67"/>
        <v>0</v>
      </c>
      <c r="X476" s="7">
        <f t="shared" si="68"/>
        <v>0</v>
      </c>
      <c r="Y476" s="7">
        <f t="shared" si="69"/>
        <v>0</v>
      </c>
      <c r="Z476" s="7">
        <f t="shared" si="70"/>
        <v>0</v>
      </c>
      <c r="AA476" s="7">
        <f t="shared" si="71"/>
        <v>0</v>
      </c>
      <c r="AB476" s="15"/>
      <c r="AC476" s="7"/>
      <c r="AD476" s="7"/>
      <c r="AE476" s="7"/>
      <c r="AF476" s="15"/>
      <c r="AG476" s="7"/>
    </row>
    <row r="477" spans="1:33" ht="13.8" x14ac:dyDescent="0.3">
      <c r="A477" s="11">
        <v>818493</v>
      </c>
      <c r="B477" s="11" t="s">
        <v>24</v>
      </c>
      <c r="C477" s="11" t="s">
        <v>41</v>
      </c>
      <c r="D477" s="11" t="s">
        <v>47</v>
      </c>
      <c r="E477" s="11" t="s">
        <v>58</v>
      </c>
      <c r="F477" s="18">
        <v>33055</v>
      </c>
      <c r="G477" s="19">
        <v>33055</v>
      </c>
      <c r="H477" s="11" t="s">
        <v>68</v>
      </c>
      <c r="I477" s="11" t="s">
        <v>48</v>
      </c>
      <c r="J477" s="11" t="s">
        <v>70</v>
      </c>
      <c r="K477" s="11" t="s">
        <v>23</v>
      </c>
      <c r="L477" s="53" t="s">
        <v>638</v>
      </c>
      <c r="M477" s="11">
        <v>0</v>
      </c>
      <c r="N477" s="54">
        <v>0</v>
      </c>
      <c r="O477" s="54">
        <v>0</v>
      </c>
      <c r="P477" s="54">
        <v>0</v>
      </c>
      <c r="Q477" s="1">
        <v>42644</v>
      </c>
      <c r="R477" s="14">
        <f>VLOOKUP($D477,'GT NBV Sep 2015'!$G:$O,9,0)</f>
        <v>2.9000000000000001E-2</v>
      </c>
      <c r="S477" s="15">
        <f t="shared" si="63"/>
        <v>0</v>
      </c>
      <c r="T477" s="15">
        <f t="shared" si="64"/>
        <v>13</v>
      </c>
      <c r="U477" s="15">
        <f t="shared" si="65"/>
        <v>0</v>
      </c>
      <c r="V477" s="15">
        <f t="shared" si="66"/>
        <v>0</v>
      </c>
      <c r="W477" s="15">
        <f t="shared" si="67"/>
        <v>0</v>
      </c>
      <c r="X477" s="7">
        <f t="shared" si="68"/>
        <v>0</v>
      </c>
      <c r="Y477" s="7">
        <f t="shared" si="69"/>
        <v>0</v>
      </c>
      <c r="Z477" s="7">
        <f t="shared" si="70"/>
        <v>0</v>
      </c>
      <c r="AA477" s="7">
        <f t="shared" si="71"/>
        <v>0</v>
      </c>
      <c r="AB477" s="15"/>
      <c r="AC477" s="7"/>
      <c r="AD477" s="7"/>
      <c r="AE477" s="7"/>
      <c r="AF477" s="15"/>
      <c r="AG477" s="7"/>
    </row>
    <row r="478" spans="1:33" ht="13.8" x14ac:dyDescent="0.3">
      <c r="A478" s="11">
        <v>818494</v>
      </c>
      <c r="B478" s="11" t="s">
        <v>24</v>
      </c>
      <c r="C478" s="11" t="s">
        <v>41</v>
      </c>
      <c r="D478" s="11" t="s">
        <v>47</v>
      </c>
      <c r="E478" s="11" t="s">
        <v>58</v>
      </c>
      <c r="F478" s="18">
        <v>33055</v>
      </c>
      <c r="G478" s="19">
        <v>33055</v>
      </c>
      <c r="H478" s="11" t="s">
        <v>68</v>
      </c>
      <c r="I478" s="11" t="s">
        <v>48</v>
      </c>
      <c r="J478" s="11" t="s">
        <v>70</v>
      </c>
      <c r="K478" s="11" t="s">
        <v>23</v>
      </c>
      <c r="L478" s="53" t="s">
        <v>638</v>
      </c>
      <c r="M478" s="11">
        <v>0</v>
      </c>
      <c r="N478" s="54">
        <v>0</v>
      </c>
      <c r="O478" s="54">
        <v>0</v>
      </c>
      <c r="P478" s="54">
        <v>0</v>
      </c>
      <c r="Q478" s="1">
        <v>42522</v>
      </c>
      <c r="R478" s="14">
        <f>VLOOKUP($D478,'GT NBV Sep 2015'!$G:$O,9,0)</f>
        <v>2.9000000000000001E-2</v>
      </c>
      <c r="S478" s="15">
        <f t="shared" si="63"/>
        <v>0</v>
      </c>
      <c r="T478" s="15">
        <f t="shared" si="64"/>
        <v>9</v>
      </c>
      <c r="U478" s="15">
        <f t="shared" si="65"/>
        <v>0</v>
      </c>
      <c r="V478" s="15">
        <f t="shared" si="66"/>
        <v>0</v>
      </c>
      <c r="W478" s="15">
        <f t="shared" si="67"/>
        <v>0</v>
      </c>
      <c r="X478" s="7">
        <f t="shared" si="68"/>
        <v>0</v>
      </c>
      <c r="Y478" s="7">
        <f t="shared" si="69"/>
        <v>0</v>
      </c>
      <c r="Z478" s="7">
        <f t="shared" si="70"/>
        <v>0</v>
      </c>
      <c r="AA478" s="7">
        <f t="shared" si="71"/>
        <v>0</v>
      </c>
      <c r="AB478" s="15"/>
      <c r="AC478" s="7"/>
      <c r="AD478" s="7"/>
      <c r="AE478" s="7"/>
      <c r="AF478" s="15"/>
      <c r="AG478" s="7"/>
    </row>
    <row r="479" spans="1:33" ht="13.8" x14ac:dyDescent="0.3">
      <c r="A479" s="11">
        <v>818495</v>
      </c>
      <c r="B479" s="11" t="s">
        <v>24</v>
      </c>
      <c r="C479" s="11" t="s">
        <v>41</v>
      </c>
      <c r="D479" s="11" t="s">
        <v>47</v>
      </c>
      <c r="E479" s="11" t="s">
        <v>58</v>
      </c>
      <c r="F479" s="18">
        <v>33055</v>
      </c>
      <c r="G479" s="19">
        <v>33055</v>
      </c>
      <c r="H479" s="11" t="s">
        <v>68</v>
      </c>
      <c r="I479" s="11" t="s">
        <v>48</v>
      </c>
      <c r="J479" s="11" t="s">
        <v>70</v>
      </c>
      <c r="K479" s="11" t="s">
        <v>23</v>
      </c>
      <c r="L479" s="53" t="s">
        <v>638</v>
      </c>
      <c r="M479" s="11">
        <v>0</v>
      </c>
      <c r="N479" s="54">
        <v>0</v>
      </c>
      <c r="O479" s="54">
        <v>0</v>
      </c>
      <c r="P479" s="54">
        <v>0</v>
      </c>
      <c r="Q479" s="1">
        <v>42644</v>
      </c>
      <c r="R479" s="14">
        <f>VLOOKUP($D479,'GT NBV Sep 2015'!$G:$O,9,0)</f>
        <v>2.9000000000000001E-2</v>
      </c>
      <c r="S479" s="15">
        <f t="shared" si="63"/>
        <v>0</v>
      </c>
      <c r="T479" s="15">
        <f t="shared" si="64"/>
        <v>13</v>
      </c>
      <c r="U479" s="15">
        <f t="shared" si="65"/>
        <v>0</v>
      </c>
      <c r="V479" s="15">
        <f t="shared" si="66"/>
        <v>0</v>
      </c>
      <c r="W479" s="15">
        <f t="shared" si="67"/>
        <v>0</v>
      </c>
      <c r="X479" s="7">
        <f t="shared" si="68"/>
        <v>0</v>
      </c>
      <c r="Y479" s="7">
        <f t="shared" si="69"/>
        <v>0</v>
      </c>
      <c r="Z479" s="7">
        <f t="shared" si="70"/>
        <v>0</v>
      </c>
      <c r="AA479" s="7">
        <f t="shared" si="71"/>
        <v>0</v>
      </c>
      <c r="AB479" s="15"/>
      <c r="AC479" s="7"/>
      <c r="AD479" s="7"/>
      <c r="AE479" s="7"/>
      <c r="AF479" s="15"/>
      <c r="AG479" s="7"/>
    </row>
    <row r="480" spans="1:33" ht="13.8" x14ac:dyDescent="0.3">
      <c r="A480" s="11">
        <v>818496</v>
      </c>
      <c r="B480" s="11" t="s">
        <v>24</v>
      </c>
      <c r="C480" s="11" t="s">
        <v>41</v>
      </c>
      <c r="D480" s="11" t="s">
        <v>47</v>
      </c>
      <c r="E480" s="11" t="s">
        <v>58</v>
      </c>
      <c r="F480" s="18">
        <v>33055</v>
      </c>
      <c r="G480" s="19">
        <v>33055</v>
      </c>
      <c r="H480" s="11" t="s">
        <v>68</v>
      </c>
      <c r="I480" s="11" t="s">
        <v>48</v>
      </c>
      <c r="J480" s="11" t="s">
        <v>70</v>
      </c>
      <c r="K480" s="11" t="s">
        <v>23</v>
      </c>
      <c r="L480" s="53" t="s">
        <v>638</v>
      </c>
      <c r="M480" s="11">
        <v>0</v>
      </c>
      <c r="N480" s="54">
        <v>0</v>
      </c>
      <c r="O480" s="54">
        <v>0</v>
      </c>
      <c r="P480" s="54">
        <v>0</v>
      </c>
      <c r="Q480" s="1">
        <v>42522</v>
      </c>
      <c r="R480" s="14">
        <f>VLOOKUP($D480,'GT NBV Sep 2015'!$G:$O,9,0)</f>
        <v>2.9000000000000001E-2</v>
      </c>
      <c r="S480" s="15">
        <f t="shared" si="63"/>
        <v>0</v>
      </c>
      <c r="T480" s="15">
        <f t="shared" si="64"/>
        <v>9</v>
      </c>
      <c r="U480" s="15">
        <f t="shared" si="65"/>
        <v>0</v>
      </c>
      <c r="V480" s="15">
        <f t="shared" si="66"/>
        <v>0</v>
      </c>
      <c r="W480" s="15">
        <f t="shared" si="67"/>
        <v>0</v>
      </c>
      <c r="X480" s="7">
        <f t="shared" si="68"/>
        <v>0</v>
      </c>
      <c r="Y480" s="7">
        <f t="shared" si="69"/>
        <v>0</v>
      </c>
      <c r="Z480" s="7">
        <f t="shared" si="70"/>
        <v>0</v>
      </c>
      <c r="AA480" s="7">
        <f t="shared" si="71"/>
        <v>0</v>
      </c>
      <c r="AB480" s="15"/>
      <c r="AC480" s="7"/>
      <c r="AD480" s="7"/>
      <c r="AE480" s="7"/>
      <c r="AF480" s="15"/>
      <c r="AG480" s="7"/>
    </row>
    <row r="481" spans="1:33" ht="13.8" x14ac:dyDescent="0.3">
      <c r="A481" s="11">
        <v>818497</v>
      </c>
      <c r="B481" s="11" t="s">
        <v>24</v>
      </c>
      <c r="C481" s="11" t="s">
        <v>41</v>
      </c>
      <c r="D481" s="11" t="s">
        <v>47</v>
      </c>
      <c r="E481" s="11" t="s">
        <v>58</v>
      </c>
      <c r="F481" s="18">
        <v>33055</v>
      </c>
      <c r="G481" s="19">
        <v>33055</v>
      </c>
      <c r="H481" s="11" t="s">
        <v>68</v>
      </c>
      <c r="I481" s="11" t="s">
        <v>48</v>
      </c>
      <c r="J481" s="11" t="s">
        <v>70</v>
      </c>
      <c r="K481" s="11" t="s">
        <v>23</v>
      </c>
      <c r="L481" s="53" t="s">
        <v>638</v>
      </c>
      <c r="M481" s="11">
        <v>0</v>
      </c>
      <c r="N481" s="54">
        <v>0</v>
      </c>
      <c r="O481" s="54">
        <v>0</v>
      </c>
      <c r="P481" s="54">
        <v>0</v>
      </c>
      <c r="Q481" s="1">
        <v>42644</v>
      </c>
      <c r="R481" s="14">
        <f>VLOOKUP($D481,'GT NBV Sep 2015'!$G:$O,9,0)</f>
        <v>2.9000000000000001E-2</v>
      </c>
      <c r="S481" s="15">
        <f t="shared" si="63"/>
        <v>0</v>
      </c>
      <c r="T481" s="15">
        <f t="shared" si="64"/>
        <v>13</v>
      </c>
      <c r="U481" s="15">
        <f t="shared" si="65"/>
        <v>0</v>
      </c>
      <c r="V481" s="15">
        <f t="shared" si="66"/>
        <v>0</v>
      </c>
      <c r="W481" s="15">
        <f t="shared" si="67"/>
        <v>0</v>
      </c>
      <c r="X481" s="7">
        <f t="shared" si="68"/>
        <v>0</v>
      </c>
      <c r="Y481" s="7">
        <f t="shared" si="69"/>
        <v>0</v>
      </c>
      <c r="Z481" s="7">
        <f t="shared" si="70"/>
        <v>0</v>
      </c>
      <c r="AA481" s="7">
        <f t="shared" si="71"/>
        <v>0</v>
      </c>
      <c r="AB481" s="15"/>
      <c r="AC481" s="7"/>
      <c r="AD481" s="7"/>
      <c r="AE481" s="7"/>
      <c r="AF481" s="15"/>
      <c r="AG481" s="7"/>
    </row>
    <row r="482" spans="1:33" ht="13.8" x14ac:dyDescent="0.3">
      <c r="A482" s="11">
        <v>818498</v>
      </c>
      <c r="B482" s="11" t="s">
        <v>24</v>
      </c>
      <c r="C482" s="11" t="s">
        <v>41</v>
      </c>
      <c r="D482" s="11" t="s">
        <v>47</v>
      </c>
      <c r="E482" s="11" t="s">
        <v>58</v>
      </c>
      <c r="F482" s="18">
        <v>33055</v>
      </c>
      <c r="G482" s="19">
        <v>33055</v>
      </c>
      <c r="H482" s="11" t="s">
        <v>68</v>
      </c>
      <c r="I482" s="11" t="s">
        <v>48</v>
      </c>
      <c r="J482" s="11" t="s">
        <v>70</v>
      </c>
      <c r="K482" s="11" t="s">
        <v>23</v>
      </c>
      <c r="L482" s="53" t="s">
        <v>638</v>
      </c>
      <c r="M482" s="11">
        <v>0</v>
      </c>
      <c r="N482" s="54">
        <v>0</v>
      </c>
      <c r="O482" s="54">
        <v>0</v>
      </c>
      <c r="P482" s="54">
        <v>0</v>
      </c>
      <c r="Q482" s="1">
        <v>42522</v>
      </c>
      <c r="R482" s="14">
        <f>VLOOKUP($D482,'GT NBV Sep 2015'!$G:$O,9,0)</f>
        <v>2.9000000000000001E-2</v>
      </c>
      <c r="S482" s="15">
        <f t="shared" si="63"/>
        <v>0</v>
      </c>
      <c r="T482" s="15">
        <f t="shared" si="64"/>
        <v>9</v>
      </c>
      <c r="U482" s="15">
        <f t="shared" si="65"/>
        <v>0</v>
      </c>
      <c r="V482" s="15">
        <f t="shared" si="66"/>
        <v>0</v>
      </c>
      <c r="W482" s="15">
        <f t="shared" si="67"/>
        <v>0</v>
      </c>
      <c r="X482" s="7">
        <f t="shared" si="68"/>
        <v>0</v>
      </c>
      <c r="Y482" s="7">
        <f t="shared" si="69"/>
        <v>0</v>
      </c>
      <c r="Z482" s="7">
        <f t="shared" si="70"/>
        <v>0</v>
      </c>
      <c r="AA482" s="7">
        <f t="shared" si="71"/>
        <v>0</v>
      </c>
      <c r="AB482" s="15"/>
      <c r="AC482" s="7"/>
      <c r="AD482" s="7"/>
      <c r="AE482" s="7"/>
      <c r="AF482" s="15"/>
      <c r="AG482" s="7"/>
    </row>
    <row r="483" spans="1:33" ht="13.8" x14ac:dyDescent="0.3">
      <c r="A483" s="11">
        <v>818499</v>
      </c>
      <c r="B483" s="11" t="s">
        <v>24</v>
      </c>
      <c r="C483" s="11" t="s">
        <v>41</v>
      </c>
      <c r="D483" s="11" t="s">
        <v>47</v>
      </c>
      <c r="E483" s="11" t="s">
        <v>58</v>
      </c>
      <c r="F483" s="18">
        <v>33055</v>
      </c>
      <c r="G483" s="19">
        <v>33055</v>
      </c>
      <c r="H483" s="11" t="s">
        <v>68</v>
      </c>
      <c r="I483" s="11" t="s">
        <v>48</v>
      </c>
      <c r="J483" s="11" t="s">
        <v>70</v>
      </c>
      <c r="K483" s="11" t="s">
        <v>23</v>
      </c>
      <c r="L483" s="53" t="s">
        <v>638</v>
      </c>
      <c r="M483" s="11">
        <v>0</v>
      </c>
      <c r="N483" s="54">
        <v>0</v>
      </c>
      <c r="O483" s="54">
        <v>0</v>
      </c>
      <c r="P483" s="54">
        <v>0</v>
      </c>
      <c r="Q483" s="1">
        <v>42644</v>
      </c>
      <c r="R483" s="14">
        <f>VLOOKUP($D483,'GT NBV Sep 2015'!$G:$O,9,0)</f>
        <v>2.9000000000000001E-2</v>
      </c>
      <c r="S483" s="15">
        <f t="shared" si="63"/>
        <v>0</v>
      </c>
      <c r="T483" s="15">
        <f t="shared" si="64"/>
        <v>13</v>
      </c>
      <c r="U483" s="15">
        <f t="shared" si="65"/>
        <v>0</v>
      </c>
      <c r="V483" s="15">
        <f t="shared" si="66"/>
        <v>0</v>
      </c>
      <c r="W483" s="15">
        <f t="shared" si="67"/>
        <v>0</v>
      </c>
      <c r="X483" s="7">
        <f t="shared" si="68"/>
        <v>0</v>
      </c>
      <c r="Y483" s="7">
        <f t="shared" si="69"/>
        <v>0</v>
      </c>
      <c r="Z483" s="7">
        <f t="shared" si="70"/>
        <v>0</v>
      </c>
      <c r="AA483" s="7">
        <f t="shared" si="71"/>
        <v>0</v>
      </c>
      <c r="AB483" s="15"/>
      <c r="AC483" s="7"/>
      <c r="AD483" s="7"/>
      <c r="AE483" s="7"/>
      <c r="AF483" s="15"/>
      <c r="AG483" s="7"/>
    </row>
    <row r="484" spans="1:33" ht="13.8" x14ac:dyDescent="0.3">
      <c r="A484" s="11">
        <v>818501</v>
      </c>
      <c r="B484" s="11" t="s">
        <v>24</v>
      </c>
      <c r="C484" s="11" t="s">
        <v>41</v>
      </c>
      <c r="D484" s="11" t="s">
        <v>47</v>
      </c>
      <c r="E484" s="11" t="s">
        <v>58</v>
      </c>
      <c r="F484" s="18">
        <v>33055</v>
      </c>
      <c r="G484" s="19">
        <v>33055</v>
      </c>
      <c r="H484" s="11" t="s">
        <v>68</v>
      </c>
      <c r="I484" s="11" t="s">
        <v>48</v>
      </c>
      <c r="J484" s="11" t="s">
        <v>70</v>
      </c>
      <c r="K484" s="11" t="s">
        <v>23</v>
      </c>
      <c r="L484" s="53" t="s">
        <v>638</v>
      </c>
      <c r="M484" s="11">
        <v>0</v>
      </c>
      <c r="N484" s="54">
        <v>0</v>
      </c>
      <c r="O484" s="54">
        <v>0</v>
      </c>
      <c r="P484" s="54">
        <v>0</v>
      </c>
      <c r="Q484" s="1">
        <v>42522</v>
      </c>
      <c r="R484" s="14">
        <f>VLOOKUP($D484,'GT NBV Sep 2015'!$G:$O,9,0)</f>
        <v>2.9000000000000001E-2</v>
      </c>
      <c r="S484" s="15">
        <f t="shared" si="63"/>
        <v>0</v>
      </c>
      <c r="T484" s="15">
        <f t="shared" si="64"/>
        <v>9</v>
      </c>
      <c r="U484" s="15">
        <f t="shared" si="65"/>
        <v>0</v>
      </c>
      <c r="V484" s="15">
        <f t="shared" si="66"/>
        <v>0</v>
      </c>
      <c r="W484" s="15">
        <f t="shared" si="67"/>
        <v>0</v>
      </c>
      <c r="X484" s="7">
        <f t="shared" si="68"/>
        <v>0</v>
      </c>
      <c r="Y484" s="7">
        <f t="shared" si="69"/>
        <v>0</v>
      </c>
      <c r="Z484" s="7">
        <f t="shared" si="70"/>
        <v>0</v>
      </c>
      <c r="AA484" s="7">
        <f t="shared" si="71"/>
        <v>0</v>
      </c>
      <c r="AB484" s="15"/>
      <c r="AC484" s="7"/>
      <c r="AD484" s="7"/>
      <c r="AE484" s="7"/>
      <c r="AF484" s="15"/>
      <c r="AG484" s="7"/>
    </row>
    <row r="485" spans="1:33" ht="13.8" x14ac:dyDescent="0.3">
      <c r="A485" s="11">
        <v>818502</v>
      </c>
      <c r="B485" s="11" t="s">
        <v>24</v>
      </c>
      <c r="C485" s="11" t="s">
        <v>41</v>
      </c>
      <c r="D485" s="11" t="s">
        <v>47</v>
      </c>
      <c r="E485" s="11" t="s">
        <v>58</v>
      </c>
      <c r="F485" s="18">
        <v>33055</v>
      </c>
      <c r="G485" s="19">
        <v>33055</v>
      </c>
      <c r="H485" s="11" t="s">
        <v>68</v>
      </c>
      <c r="I485" s="11" t="s">
        <v>48</v>
      </c>
      <c r="J485" s="11" t="s">
        <v>70</v>
      </c>
      <c r="K485" s="11" t="s">
        <v>23</v>
      </c>
      <c r="L485" s="53" t="s">
        <v>638</v>
      </c>
      <c r="M485" s="11">
        <v>0</v>
      </c>
      <c r="N485" s="54">
        <v>0</v>
      </c>
      <c r="O485" s="54">
        <v>0</v>
      </c>
      <c r="P485" s="54">
        <v>0</v>
      </c>
      <c r="Q485" s="1">
        <v>42644</v>
      </c>
      <c r="R485" s="14">
        <f>VLOOKUP($D485,'GT NBV Sep 2015'!$G:$O,9,0)</f>
        <v>2.9000000000000001E-2</v>
      </c>
      <c r="S485" s="15">
        <f t="shared" si="63"/>
        <v>0</v>
      </c>
      <c r="T485" s="15">
        <f t="shared" si="64"/>
        <v>13</v>
      </c>
      <c r="U485" s="15">
        <f t="shared" si="65"/>
        <v>0</v>
      </c>
      <c r="V485" s="15">
        <f t="shared" si="66"/>
        <v>0</v>
      </c>
      <c r="W485" s="15">
        <f t="shared" si="67"/>
        <v>0</v>
      </c>
      <c r="X485" s="7">
        <f t="shared" si="68"/>
        <v>0</v>
      </c>
      <c r="Y485" s="7">
        <f t="shared" si="69"/>
        <v>0</v>
      </c>
      <c r="Z485" s="7">
        <f t="shared" si="70"/>
        <v>0</v>
      </c>
      <c r="AA485" s="7">
        <f t="shared" si="71"/>
        <v>0</v>
      </c>
      <c r="AB485" s="15"/>
      <c r="AC485" s="7"/>
      <c r="AD485" s="7"/>
      <c r="AE485" s="7"/>
      <c r="AF485" s="15"/>
      <c r="AG485" s="7"/>
    </row>
    <row r="486" spans="1:33" ht="13.8" x14ac:dyDescent="0.3">
      <c r="A486" s="11">
        <v>818503</v>
      </c>
      <c r="B486" s="11" t="s">
        <v>24</v>
      </c>
      <c r="C486" s="11" t="s">
        <v>41</v>
      </c>
      <c r="D486" s="11" t="s">
        <v>47</v>
      </c>
      <c r="E486" s="11" t="s">
        <v>58</v>
      </c>
      <c r="F486" s="18">
        <v>33055</v>
      </c>
      <c r="G486" s="19">
        <v>33055</v>
      </c>
      <c r="H486" s="11" t="s">
        <v>68</v>
      </c>
      <c r="I486" s="11" t="s">
        <v>48</v>
      </c>
      <c r="J486" s="11" t="s">
        <v>70</v>
      </c>
      <c r="K486" s="11" t="s">
        <v>23</v>
      </c>
      <c r="L486" s="53" t="s">
        <v>638</v>
      </c>
      <c r="M486" s="11">
        <v>0</v>
      </c>
      <c r="N486" s="54">
        <v>0</v>
      </c>
      <c r="O486" s="54">
        <v>0</v>
      </c>
      <c r="P486" s="54">
        <v>0</v>
      </c>
      <c r="Q486" s="1">
        <v>42522</v>
      </c>
      <c r="R486" s="14">
        <f>VLOOKUP($D486,'GT NBV Sep 2015'!$G:$O,9,0)</f>
        <v>2.9000000000000001E-2</v>
      </c>
      <c r="S486" s="15">
        <f t="shared" si="63"/>
        <v>0</v>
      </c>
      <c r="T486" s="15">
        <f t="shared" si="64"/>
        <v>9</v>
      </c>
      <c r="U486" s="15">
        <f t="shared" si="65"/>
        <v>0</v>
      </c>
      <c r="V486" s="15">
        <f t="shared" si="66"/>
        <v>0</v>
      </c>
      <c r="W486" s="15">
        <f t="shared" si="67"/>
        <v>0</v>
      </c>
      <c r="X486" s="7">
        <f t="shared" si="68"/>
        <v>0</v>
      </c>
      <c r="Y486" s="7">
        <f t="shared" si="69"/>
        <v>0</v>
      </c>
      <c r="Z486" s="7">
        <f t="shared" si="70"/>
        <v>0</v>
      </c>
      <c r="AA486" s="7">
        <f t="shared" si="71"/>
        <v>0</v>
      </c>
      <c r="AB486" s="15"/>
      <c r="AC486" s="7"/>
      <c r="AD486" s="7"/>
      <c r="AE486" s="7"/>
      <c r="AF486" s="15"/>
      <c r="AG486" s="7"/>
    </row>
    <row r="487" spans="1:33" ht="13.8" x14ac:dyDescent="0.3">
      <c r="A487" s="11">
        <v>818504</v>
      </c>
      <c r="B487" s="11" t="s">
        <v>24</v>
      </c>
      <c r="C487" s="11" t="s">
        <v>41</v>
      </c>
      <c r="D487" s="11" t="s">
        <v>47</v>
      </c>
      <c r="E487" s="11" t="s">
        <v>58</v>
      </c>
      <c r="F487" s="18">
        <v>33055</v>
      </c>
      <c r="G487" s="19">
        <v>33055</v>
      </c>
      <c r="H487" s="11" t="s">
        <v>68</v>
      </c>
      <c r="I487" s="11" t="s">
        <v>48</v>
      </c>
      <c r="J487" s="11" t="s">
        <v>70</v>
      </c>
      <c r="K487" s="11" t="s">
        <v>23</v>
      </c>
      <c r="L487" s="53" t="s">
        <v>638</v>
      </c>
      <c r="M487" s="11">
        <v>0</v>
      </c>
      <c r="N487" s="54">
        <v>0</v>
      </c>
      <c r="O487" s="54">
        <v>0</v>
      </c>
      <c r="P487" s="54">
        <v>0</v>
      </c>
      <c r="Q487" s="1">
        <v>42644</v>
      </c>
      <c r="R487" s="14">
        <f>VLOOKUP($D487,'GT NBV Sep 2015'!$G:$O,9,0)</f>
        <v>2.9000000000000001E-2</v>
      </c>
      <c r="S487" s="15">
        <f t="shared" si="63"/>
        <v>0</v>
      </c>
      <c r="T487" s="15">
        <f t="shared" si="64"/>
        <v>13</v>
      </c>
      <c r="U487" s="15">
        <f t="shared" si="65"/>
        <v>0</v>
      </c>
      <c r="V487" s="15">
        <f t="shared" si="66"/>
        <v>0</v>
      </c>
      <c r="W487" s="15">
        <f t="shared" si="67"/>
        <v>0</v>
      </c>
      <c r="X487" s="7">
        <f t="shared" si="68"/>
        <v>0</v>
      </c>
      <c r="Y487" s="7">
        <f t="shared" si="69"/>
        <v>0</v>
      </c>
      <c r="Z487" s="7">
        <f t="shared" si="70"/>
        <v>0</v>
      </c>
      <c r="AA487" s="7">
        <f t="shared" si="71"/>
        <v>0</v>
      </c>
      <c r="AB487" s="15"/>
      <c r="AC487" s="7"/>
      <c r="AD487" s="7"/>
      <c r="AE487" s="7"/>
      <c r="AF487" s="15"/>
      <c r="AG487" s="7"/>
    </row>
    <row r="488" spans="1:33" ht="13.8" x14ac:dyDescent="0.3">
      <c r="A488" s="11">
        <v>818505</v>
      </c>
      <c r="B488" s="11" t="s">
        <v>24</v>
      </c>
      <c r="C488" s="11" t="s">
        <v>41</v>
      </c>
      <c r="D488" s="11" t="s">
        <v>47</v>
      </c>
      <c r="E488" s="11" t="s">
        <v>58</v>
      </c>
      <c r="F488" s="18">
        <v>33055</v>
      </c>
      <c r="G488" s="19">
        <v>33055</v>
      </c>
      <c r="H488" s="11" t="s">
        <v>68</v>
      </c>
      <c r="I488" s="11" t="s">
        <v>48</v>
      </c>
      <c r="J488" s="11" t="s">
        <v>70</v>
      </c>
      <c r="K488" s="11" t="s">
        <v>23</v>
      </c>
      <c r="L488" s="53" t="s">
        <v>638</v>
      </c>
      <c r="M488" s="11">
        <v>0</v>
      </c>
      <c r="N488" s="54">
        <v>0</v>
      </c>
      <c r="O488" s="54">
        <v>0</v>
      </c>
      <c r="P488" s="54">
        <v>0</v>
      </c>
      <c r="Q488" s="1">
        <v>42522</v>
      </c>
      <c r="R488" s="14">
        <f>VLOOKUP($D488,'GT NBV Sep 2015'!$G:$O,9,0)</f>
        <v>2.9000000000000001E-2</v>
      </c>
      <c r="S488" s="15">
        <f t="shared" si="63"/>
        <v>0</v>
      </c>
      <c r="T488" s="15">
        <f t="shared" si="64"/>
        <v>9</v>
      </c>
      <c r="U488" s="15">
        <f t="shared" si="65"/>
        <v>0</v>
      </c>
      <c r="V488" s="15">
        <f t="shared" si="66"/>
        <v>0</v>
      </c>
      <c r="W488" s="15">
        <f t="shared" si="67"/>
        <v>0</v>
      </c>
      <c r="X488" s="7">
        <f t="shared" si="68"/>
        <v>0</v>
      </c>
      <c r="Y488" s="7">
        <f t="shared" si="69"/>
        <v>0</v>
      </c>
      <c r="Z488" s="7">
        <f t="shared" si="70"/>
        <v>0</v>
      </c>
      <c r="AA488" s="7">
        <f t="shared" si="71"/>
        <v>0</v>
      </c>
      <c r="AB488" s="15"/>
      <c r="AC488" s="7"/>
      <c r="AD488" s="7"/>
      <c r="AE488" s="7"/>
      <c r="AF488" s="15"/>
      <c r="AG488" s="7"/>
    </row>
    <row r="489" spans="1:33" ht="13.8" x14ac:dyDescent="0.3">
      <c r="A489" s="11">
        <v>818506</v>
      </c>
      <c r="B489" s="11" t="s">
        <v>24</v>
      </c>
      <c r="C489" s="11" t="s">
        <v>41</v>
      </c>
      <c r="D489" s="11" t="s">
        <v>47</v>
      </c>
      <c r="E489" s="11" t="s">
        <v>58</v>
      </c>
      <c r="F489" s="18">
        <v>33055</v>
      </c>
      <c r="G489" s="19">
        <v>33055</v>
      </c>
      <c r="H489" s="11" t="s">
        <v>68</v>
      </c>
      <c r="I489" s="11" t="s">
        <v>48</v>
      </c>
      <c r="J489" s="11" t="s">
        <v>70</v>
      </c>
      <c r="K489" s="11" t="s">
        <v>23</v>
      </c>
      <c r="L489" s="53" t="s">
        <v>638</v>
      </c>
      <c r="M489" s="11">
        <v>0</v>
      </c>
      <c r="N489" s="54">
        <v>0</v>
      </c>
      <c r="O489" s="54">
        <v>0</v>
      </c>
      <c r="P489" s="54">
        <v>0</v>
      </c>
      <c r="Q489" s="1">
        <v>42644</v>
      </c>
      <c r="R489" s="14">
        <f>VLOOKUP($D489,'GT NBV Sep 2015'!$G:$O,9,0)</f>
        <v>2.9000000000000001E-2</v>
      </c>
      <c r="S489" s="15">
        <f t="shared" si="63"/>
        <v>0</v>
      </c>
      <c r="T489" s="15">
        <f t="shared" si="64"/>
        <v>13</v>
      </c>
      <c r="U489" s="15">
        <f t="shared" si="65"/>
        <v>0</v>
      </c>
      <c r="V489" s="15">
        <f t="shared" si="66"/>
        <v>0</v>
      </c>
      <c r="W489" s="15">
        <f t="shared" si="67"/>
        <v>0</v>
      </c>
      <c r="X489" s="7">
        <f t="shared" si="68"/>
        <v>0</v>
      </c>
      <c r="Y489" s="7">
        <f t="shared" si="69"/>
        <v>0</v>
      </c>
      <c r="Z489" s="7">
        <f t="shared" si="70"/>
        <v>0</v>
      </c>
      <c r="AA489" s="7">
        <f t="shared" si="71"/>
        <v>0</v>
      </c>
      <c r="AB489" s="15"/>
      <c r="AC489" s="7"/>
      <c r="AD489" s="7"/>
      <c r="AE489" s="7"/>
      <c r="AF489" s="15"/>
      <c r="AG489" s="7"/>
    </row>
    <row r="490" spans="1:33" ht="13.8" x14ac:dyDescent="0.3">
      <c r="A490" s="11">
        <v>818507</v>
      </c>
      <c r="B490" s="11" t="s">
        <v>24</v>
      </c>
      <c r="C490" s="11" t="s">
        <v>41</v>
      </c>
      <c r="D490" s="11" t="s">
        <v>47</v>
      </c>
      <c r="E490" s="11" t="s">
        <v>58</v>
      </c>
      <c r="F490" s="18">
        <v>33055</v>
      </c>
      <c r="G490" s="19">
        <v>33055</v>
      </c>
      <c r="H490" s="11" t="s">
        <v>68</v>
      </c>
      <c r="I490" s="11" t="s">
        <v>48</v>
      </c>
      <c r="J490" s="11" t="s">
        <v>70</v>
      </c>
      <c r="K490" s="11" t="s">
        <v>23</v>
      </c>
      <c r="L490" s="53" t="s">
        <v>638</v>
      </c>
      <c r="M490" s="11">
        <v>0</v>
      </c>
      <c r="N490" s="54">
        <v>0</v>
      </c>
      <c r="O490" s="54">
        <v>0</v>
      </c>
      <c r="P490" s="54">
        <v>0</v>
      </c>
      <c r="Q490" s="1">
        <v>42522</v>
      </c>
      <c r="R490" s="14">
        <f>VLOOKUP($D490,'GT NBV Sep 2015'!$G:$O,9,0)</f>
        <v>2.9000000000000001E-2</v>
      </c>
      <c r="S490" s="15">
        <f t="shared" si="63"/>
        <v>0</v>
      </c>
      <c r="T490" s="15">
        <f t="shared" si="64"/>
        <v>9</v>
      </c>
      <c r="U490" s="15">
        <f t="shared" si="65"/>
        <v>0</v>
      </c>
      <c r="V490" s="15">
        <f t="shared" si="66"/>
        <v>0</v>
      </c>
      <c r="W490" s="15">
        <f t="shared" si="67"/>
        <v>0</v>
      </c>
      <c r="X490" s="7">
        <f t="shared" si="68"/>
        <v>0</v>
      </c>
      <c r="Y490" s="7">
        <f t="shared" si="69"/>
        <v>0</v>
      </c>
      <c r="Z490" s="7">
        <f t="shared" si="70"/>
        <v>0</v>
      </c>
      <c r="AA490" s="7">
        <f t="shared" si="71"/>
        <v>0</v>
      </c>
      <c r="AB490" s="15"/>
      <c r="AC490" s="7"/>
      <c r="AD490" s="7"/>
      <c r="AE490" s="7"/>
      <c r="AF490" s="15"/>
      <c r="AG490" s="7"/>
    </row>
    <row r="491" spans="1:33" ht="13.8" x14ac:dyDescent="0.3">
      <c r="A491" s="11">
        <v>818508</v>
      </c>
      <c r="B491" s="11" t="s">
        <v>24</v>
      </c>
      <c r="C491" s="11" t="s">
        <v>41</v>
      </c>
      <c r="D491" s="11" t="s">
        <v>47</v>
      </c>
      <c r="E491" s="11" t="s">
        <v>58</v>
      </c>
      <c r="F491" s="18">
        <v>33055</v>
      </c>
      <c r="G491" s="19">
        <v>33055</v>
      </c>
      <c r="H491" s="11" t="s">
        <v>68</v>
      </c>
      <c r="I491" s="11" t="s">
        <v>48</v>
      </c>
      <c r="J491" s="11" t="s">
        <v>70</v>
      </c>
      <c r="K491" s="11" t="s">
        <v>23</v>
      </c>
      <c r="L491" s="53" t="s">
        <v>638</v>
      </c>
      <c r="M491" s="11">
        <v>0</v>
      </c>
      <c r="N491" s="54">
        <v>0</v>
      </c>
      <c r="O491" s="54">
        <v>0</v>
      </c>
      <c r="P491" s="54">
        <v>0</v>
      </c>
      <c r="Q491" s="1">
        <v>42644</v>
      </c>
      <c r="R491" s="14">
        <f>VLOOKUP($D491,'GT NBV Sep 2015'!$G:$O,9,0)</f>
        <v>2.9000000000000001E-2</v>
      </c>
      <c r="S491" s="15">
        <f t="shared" si="63"/>
        <v>0</v>
      </c>
      <c r="T491" s="15">
        <f t="shared" si="64"/>
        <v>13</v>
      </c>
      <c r="U491" s="15">
        <f t="shared" si="65"/>
        <v>0</v>
      </c>
      <c r="V491" s="15">
        <f t="shared" si="66"/>
        <v>0</v>
      </c>
      <c r="W491" s="15">
        <f t="shared" si="67"/>
        <v>0</v>
      </c>
      <c r="X491" s="7">
        <f t="shared" si="68"/>
        <v>0</v>
      </c>
      <c r="Y491" s="7">
        <f t="shared" si="69"/>
        <v>0</v>
      </c>
      <c r="Z491" s="7">
        <f t="shared" si="70"/>
        <v>0</v>
      </c>
      <c r="AA491" s="7">
        <f t="shared" si="71"/>
        <v>0</v>
      </c>
      <c r="AB491" s="15"/>
      <c r="AC491" s="7"/>
      <c r="AD491" s="7"/>
      <c r="AE491" s="7"/>
      <c r="AF491" s="15"/>
      <c r="AG491" s="7"/>
    </row>
    <row r="492" spans="1:33" ht="13.8" x14ac:dyDescent="0.3">
      <c r="A492" s="11">
        <v>818509</v>
      </c>
      <c r="B492" s="11" t="s">
        <v>24</v>
      </c>
      <c r="C492" s="11" t="s">
        <v>41</v>
      </c>
      <c r="D492" s="11" t="s">
        <v>47</v>
      </c>
      <c r="E492" s="11" t="s">
        <v>58</v>
      </c>
      <c r="F492" s="18">
        <v>33055</v>
      </c>
      <c r="G492" s="19">
        <v>33055</v>
      </c>
      <c r="H492" s="11" t="s">
        <v>68</v>
      </c>
      <c r="I492" s="11" t="s">
        <v>48</v>
      </c>
      <c r="J492" s="11" t="s">
        <v>70</v>
      </c>
      <c r="K492" s="11" t="s">
        <v>23</v>
      </c>
      <c r="L492" s="53" t="s">
        <v>638</v>
      </c>
      <c r="M492" s="11">
        <v>0</v>
      </c>
      <c r="N492" s="54">
        <v>0</v>
      </c>
      <c r="O492" s="54">
        <v>0</v>
      </c>
      <c r="P492" s="54">
        <v>0</v>
      </c>
      <c r="Q492" s="1">
        <v>42522</v>
      </c>
      <c r="R492" s="14">
        <f>VLOOKUP($D492,'GT NBV Sep 2015'!$G:$O,9,0)</f>
        <v>2.9000000000000001E-2</v>
      </c>
      <c r="S492" s="15">
        <f t="shared" si="63"/>
        <v>0</v>
      </c>
      <c r="T492" s="15">
        <f t="shared" si="64"/>
        <v>9</v>
      </c>
      <c r="U492" s="15">
        <f t="shared" si="65"/>
        <v>0</v>
      </c>
      <c r="V492" s="15">
        <f t="shared" si="66"/>
        <v>0</v>
      </c>
      <c r="W492" s="15">
        <f t="shared" si="67"/>
        <v>0</v>
      </c>
      <c r="X492" s="7">
        <f t="shared" si="68"/>
        <v>0</v>
      </c>
      <c r="Y492" s="7">
        <f t="shared" si="69"/>
        <v>0</v>
      </c>
      <c r="Z492" s="7">
        <f t="shared" si="70"/>
        <v>0</v>
      </c>
      <c r="AA492" s="7">
        <f t="shared" si="71"/>
        <v>0</v>
      </c>
      <c r="AB492" s="15"/>
      <c r="AC492" s="7"/>
      <c r="AD492" s="7"/>
      <c r="AE492" s="7"/>
      <c r="AF492" s="15"/>
      <c r="AG492" s="7"/>
    </row>
    <row r="493" spans="1:33" ht="13.8" x14ac:dyDescent="0.3">
      <c r="A493" s="11">
        <v>818510</v>
      </c>
      <c r="B493" s="11" t="s">
        <v>24</v>
      </c>
      <c r="C493" s="11" t="s">
        <v>41</v>
      </c>
      <c r="D493" s="11" t="s">
        <v>47</v>
      </c>
      <c r="E493" s="11" t="s">
        <v>58</v>
      </c>
      <c r="F493" s="18">
        <v>33055</v>
      </c>
      <c r="G493" s="19">
        <v>33055</v>
      </c>
      <c r="H493" s="11" t="s">
        <v>68</v>
      </c>
      <c r="I493" s="11" t="s">
        <v>48</v>
      </c>
      <c r="J493" s="11" t="s">
        <v>70</v>
      </c>
      <c r="K493" s="11" t="s">
        <v>23</v>
      </c>
      <c r="L493" s="53" t="s">
        <v>638</v>
      </c>
      <c r="M493" s="11">
        <v>0</v>
      </c>
      <c r="N493" s="54">
        <v>0</v>
      </c>
      <c r="O493" s="54">
        <v>0</v>
      </c>
      <c r="P493" s="54">
        <v>0</v>
      </c>
      <c r="Q493" s="1">
        <v>42644</v>
      </c>
      <c r="R493" s="14">
        <f>VLOOKUP($D493,'GT NBV Sep 2015'!$G:$O,9,0)</f>
        <v>2.9000000000000001E-2</v>
      </c>
      <c r="S493" s="15">
        <f t="shared" si="63"/>
        <v>0</v>
      </c>
      <c r="T493" s="15">
        <f t="shared" si="64"/>
        <v>13</v>
      </c>
      <c r="U493" s="15">
        <f t="shared" si="65"/>
        <v>0</v>
      </c>
      <c r="V493" s="15">
        <f t="shared" si="66"/>
        <v>0</v>
      </c>
      <c r="W493" s="15">
        <f t="shared" si="67"/>
        <v>0</v>
      </c>
      <c r="X493" s="7">
        <f t="shared" si="68"/>
        <v>0</v>
      </c>
      <c r="Y493" s="7">
        <f t="shared" si="69"/>
        <v>0</v>
      </c>
      <c r="Z493" s="7">
        <f t="shared" si="70"/>
        <v>0</v>
      </c>
      <c r="AA493" s="7">
        <f t="shared" si="71"/>
        <v>0</v>
      </c>
      <c r="AB493" s="15"/>
      <c r="AC493" s="7"/>
      <c r="AD493" s="7"/>
      <c r="AE493" s="7"/>
      <c r="AF493" s="15"/>
      <c r="AG493" s="7"/>
    </row>
    <row r="494" spans="1:33" ht="13.8" x14ac:dyDescent="0.3">
      <c r="A494" s="11">
        <v>818511</v>
      </c>
      <c r="B494" s="11" t="s">
        <v>24</v>
      </c>
      <c r="C494" s="11" t="s">
        <v>41</v>
      </c>
      <c r="D494" s="11" t="s">
        <v>47</v>
      </c>
      <c r="E494" s="11" t="s">
        <v>58</v>
      </c>
      <c r="F494" s="18">
        <v>33055</v>
      </c>
      <c r="G494" s="19">
        <v>33055</v>
      </c>
      <c r="H494" s="11" t="s">
        <v>68</v>
      </c>
      <c r="I494" s="11" t="s">
        <v>48</v>
      </c>
      <c r="J494" s="11" t="s">
        <v>70</v>
      </c>
      <c r="K494" s="11" t="s">
        <v>23</v>
      </c>
      <c r="L494" s="53" t="s">
        <v>638</v>
      </c>
      <c r="M494" s="11">
        <v>0</v>
      </c>
      <c r="N494" s="54">
        <v>0</v>
      </c>
      <c r="O494" s="54">
        <v>0</v>
      </c>
      <c r="P494" s="54">
        <v>0</v>
      </c>
      <c r="Q494" s="1">
        <v>42522</v>
      </c>
      <c r="R494" s="14">
        <f>VLOOKUP($D494,'GT NBV Sep 2015'!$G:$O,9,0)</f>
        <v>2.9000000000000001E-2</v>
      </c>
      <c r="S494" s="15">
        <f t="shared" si="63"/>
        <v>0</v>
      </c>
      <c r="T494" s="15">
        <f t="shared" si="64"/>
        <v>9</v>
      </c>
      <c r="U494" s="15">
        <f t="shared" si="65"/>
        <v>0</v>
      </c>
      <c r="V494" s="15">
        <f t="shared" si="66"/>
        <v>0</v>
      </c>
      <c r="W494" s="15">
        <f t="shared" si="67"/>
        <v>0</v>
      </c>
      <c r="X494" s="7">
        <f t="shared" si="68"/>
        <v>0</v>
      </c>
      <c r="Y494" s="7">
        <f t="shared" si="69"/>
        <v>0</v>
      </c>
      <c r="Z494" s="7">
        <f t="shared" si="70"/>
        <v>0</v>
      </c>
      <c r="AA494" s="7">
        <f t="shared" si="71"/>
        <v>0</v>
      </c>
      <c r="AB494" s="15"/>
      <c r="AC494" s="7"/>
      <c r="AD494" s="7"/>
      <c r="AE494" s="7"/>
      <c r="AF494" s="15"/>
      <c r="AG494" s="7"/>
    </row>
    <row r="495" spans="1:33" ht="13.8" x14ac:dyDescent="0.3">
      <c r="A495" s="11">
        <v>818512</v>
      </c>
      <c r="B495" s="11" t="s">
        <v>24</v>
      </c>
      <c r="C495" s="11" t="s">
        <v>41</v>
      </c>
      <c r="D495" s="11" t="s">
        <v>47</v>
      </c>
      <c r="E495" s="11" t="s">
        <v>58</v>
      </c>
      <c r="F495" s="18">
        <v>33055</v>
      </c>
      <c r="G495" s="19">
        <v>33055</v>
      </c>
      <c r="H495" s="11" t="s">
        <v>68</v>
      </c>
      <c r="I495" s="11" t="s">
        <v>48</v>
      </c>
      <c r="J495" s="11" t="s">
        <v>70</v>
      </c>
      <c r="K495" s="11" t="s">
        <v>23</v>
      </c>
      <c r="L495" s="53" t="s">
        <v>638</v>
      </c>
      <c r="M495" s="11">
        <v>0</v>
      </c>
      <c r="N495" s="54">
        <v>0</v>
      </c>
      <c r="O495" s="54">
        <v>0</v>
      </c>
      <c r="P495" s="54">
        <v>0</v>
      </c>
      <c r="Q495" s="1">
        <v>42644</v>
      </c>
      <c r="R495" s="14">
        <f>VLOOKUP($D495,'GT NBV Sep 2015'!$G:$O,9,0)</f>
        <v>2.9000000000000001E-2</v>
      </c>
      <c r="S495" s="15">
        <f t="shared" si="63"/>
        <v>0</v>
      </c>
      <c r="T495" s="15">
        <f t="shared" si="64"/>
        <v>13</v>
      </c>
      <c r="U495" s="15">
        <f t="shared" si="65"/>
        <v>0</v>
      </c>
      <c r="V495" s="15">
        <f t="shared" si="66"/>
        <v>0</v>
      </c>
      <c r="W495" s="15">
        <f t="shared" si="67"/>
        <v>0</v>
      </c>
      <c r="X495" s="7">
        <f t="shared" si="68"/>
        <v>0</v>
      </c>
      <c r="Y495" s="7">
        <f t="shared" si="69"/>
        <v>0</v>
      </c>
      <c r="Z495" s="7">
        <f t="shared" si="70"/>
        <v>0</v>
      </c>
      <c r="AA495" s="7">
        <f t="shared" si="71"/>
        <v>0</v>
      </c>
      <c r="AB495" s="15"/>
      <c r="AC495" s="7"/>
      <c r="AD495" s="7"/>
      <c r="AE495" s="7"/>
      <c r="AF495" s="15"/>
      <c r="AG495" s="7"/>
    </row>
    <row r="496" spans="1:33" ht="13.8" x14ac:dyDescent="0.3">
      <c r="A496" s="11">
        <v>818513</v>
      </c>
      <c r="B496" s="11" t="s">
        <v>24</v>
      </c>
      <c r="C496" s="11" t="s">
        <v>41</v>
      </c>
      <c r="D496" s="11" t="s">
        <v>47</v>
      </c>
      <c r="E496" s="11" t="s">
        <v>58</v>
      </c>
      <c r="F496" s="18">
        <v>33055</v>
      </c>
      <c r="G496" s="19">
        <v>33055</v>
      </c>
      <c r="H496" s="11" t="s">
        <v>68</v>
      </c>
      <c r="I496" s="11" t="s">
        <v>48</v>
      </c>
      <c r="J496" s="11" t="s">
        <v>70</v>
      </c>
      <c r="K496" s="11" t="s">
        <v>23</v>
      </c>
      <c r="L496" s="53" t="s">
        <v>638</v>
      </c>
      <c r="M496" s="11">
        <v>0</v>
      </c>
      <c r="N496" s="54">
        <v>0</v>
      </c>
      <c r="O496" s="54">
        <v>0</v>
      </c>
      <c r="P496" s="54">
        <v>0</v>
      </c>
      <c r="Q496" s="1">
        <v>42522</v>
      </c>
      <c r="R496" s="14">
        <f>VLOOKUP($D496,'GT NBV Sep 2015'!$G:$O,9,0)</f>
        <v>2.9000000000000001E-2</v>
      </c>
      <c r="S496" s="15">
        <f t="shared" si="63"/>
        <v>0</v>
      </c>
      <c r="T496" s="15">
        <f t="shared" si="64"/>
        <v>9</v>
      </c>
      <c r="U496" s="15">
        <f t="shared" si="65"/>
        <v>0</v>
      </c>
      <c r="V496" s="15">
        <f t="shared" si="66"/>
        <v>0</v>
      </c>
      <c r="W496" s="15">
        <f t="shared" si="67"/>
        <v>0</v>
      </c>
      <c r="X496" s="7">
        <f t="shared" si="68"/>
        <v>0</v>
      </c>
      <c r="Y496" s="7">
        <f t="shared" si="69"/>
        <v>0</v>
      </c>
      <c r="Z496" s="7">
        <f t="shared" si="70"/>
        <v>0</v>
      </c>
      <c r="AA496" s="7">
        <f t="shared" si="71"/>
        <v>0</v>
      </c>
      <c r="AB496" s="15"/>
      <c r="AC496" s="7"/>
      <c r="AD496" s="7"/>
      <c r="AE496" s="7"/>
      <c r="AF496" s="15"/>
      <c r="AG496" s="7"/>
    </row>
    <row r="497" spans="1:33" ht="13.8" x14ac:dyDescent="0.3">
      <c r="A497" s="11">
        <v>818514</v>
      </c>
      <c r="B497" s="11" t="s">
        <v>24</v>
      </c>
      <c r="C497" s="11" t="s">
        <v>41</v>
      </c>
      <c r="D497" s="11" t="s">
        <v>47</v>
      </c>
      <c r="E497" s="11" t="s">
        <v>87</v>
      </c>
      <c r="F497" s="18">
        <v>33420</v>
      </c>
      <c r="G497" s="19">
        <v>33420</v>
      </c>
      <c r="H497" s="11" t="s">
        <v>68</v>
      </c>
      <c r="I497" s="11" t="s">
        <v>48</v>
      </c>
      <c r="J497" s="11" t="s">
        <v>70</v>
      </c>
      <c r="K497" s="11" t="s">
        <v>23</v>
      </c>
      <c r="L497" s="53" t="s">
        <v>638</v>
      </c>
      <c r="M497" s="11">
        <v>0</v>
      </c>
      <c r="N497" s="54">
        <v>0</v>
      </c>
      <c r="O497" s="54">
        <v>0</v>
      </c>
      <c r="P497" s="54">
        <v>0</v>
      </c>
      <c r="Q497" s="1">
        <v>42644</v>
      </c>
      <c r="R497" s="14">
        <f>VLOOKUP($D497,'GT NBV Sep 2015'!$G:$O,9,0)</f>
        <v>2.9000000000000001E-2</v>
      </c>
      <c r="S497" s="15">
        <f t="shared" si="63"/>
        <v>0</v>
      </c>
      <c r="T497" s="15">
        <f t="shared" si="64"/>
        <v>13</v>
      </c>
      <c r="U497" s="15">
        <f t="shared" si="65"/>
        <v>0</v>
      </c>
      <c r="V497" s="15">
        <f t="shared" si="66"/>
        <v>0</v>
      </c>
      <c r="W497" s="15">
        <f t="shared" si="67"/>
        <v>0</v>
      </c>
      <c r="X497" s="7">
        <f t="shared" si="68"/>
        <v>0</v>
      </c>
      <c r="Y497" s="7">
        <f t="shared" si="69"/>
        <v>0</v>
      </c>
      <c r="Z497" s="7">
        <f t="shared" si="70"/>
        <v>0</v>
      </c>
      <c r="AA497" s="7">
        <f t="shared" si="71"/>
        <v>0</v>
      </c>
      <c r="AB497" s="15"/>
      <c r="AC497" s="7"/>
      <c r="AD497" s="7"/>
      <c r="AE497" s="7"/>
      <c r="AF497" s="15"/>
      <c r="AG497" s="7"/>
    </row>
    <row r="498" spans="1:33" ht="13.8" x14ac:dyDescent="0.3">
      <c r="A498" s="11">
        <v>818515</v>
      </c>
      <c r="B498" s="11" t="s">
        <v>24</v>
      </c>
      <c r="C498" s="11" t="s">
        <v>41</v>
      </c>
      <c r="D498" s="11" t="s">
        <v>47</v>
      </c>
      <c r="E498" s="11" t="s">
        <v>87</v>
      </c>
      <c r="F498" s="18">
        <v>33420</v>
      </c>
      <c r="G498" s="19">
        <v>33420</v>
      </c>
      <c r="H498" s="11" t="s">
        <v>68</v>
      </c>
      <c r="I498" s="11" t="s">
        <v>48</v>
      </c>
      <c r="J498" s="11" t="s">
        <v>70</v>
      </c>
      <c r="K498" s="11" t="s">
        <v>23</v>
      </c>
      <c r="L498" s="53" t="s">
        <v>638</v>
      </c>
      <c r="M498" s="11">
        <v>0</v>
      </c>
      <c r="N498" s="54">
        <v>0</v>
      </c>
      <c r="O498" s="54">
        <v>0</v>
      </c>
      <c r="P498" s="54">
        <v>0</v>
      </c>
      <c r="Q498" s="1">
        <v>42522</v>
      </c>
      <c r="R498" s="14">
        <f>VLOOKUP($D498,'GT NBV Sep 2015'!$G:$O,9,0)</f>
        <v>2.9000000000000001E-2</v>
      </c>
      <c r="S498" s="15">
        <f t="shared" si="63"/>
        <v>0</v>
      </c>
      <c r="T498" s="15">
        <f t="shared" si="64"/>
        <v>9</v>
      </c>
      <c r="U498" s="15">
        <f t="shared" si="65"/>
        <v>0</v>
      </c>
      <c r="V498" s="15">
        <f t="shared" si="66"/>
        <v>0</v>
      </c>
      <c r="W498" s="15">
        <f t="shared" si="67"/>
        <v>0</v>
      </c>
      <c r="X498" s="7">
        <f t="shared" si="68"/>
        <v>0</v>
      </c>
      <c r="Y498" s="7">
        <f t="shared" si="69"/>
        <v>0</v>
      </c>
      <c r="Z498" s="7">
        <f t="shared" si="70"/>
        <v>0</v>
      </c>
      <c r="AA498" s="7">
        <f t="shared" si="71"/>
        <v>0</v>
      </c>
      <c r="AB498" s="15"/>
      <c r="AC498" s="7"/>
      <c r="AD498" s="7"/>
      <c r="AE498" s="7"/>
      <c r="AF498" s="15"/>
      <c r="AG498" s="7"/>
    </row>
    <row r="499" spans="1:33" ht="13.8" x14ac:dyDescent="0.3">
      <c r="A499" s="11">
        <v>818516</v>
      </c>
      <c r="B499" s="11" t="s">
        <v>24</v>
      </c>
      <c r="C499" s="11" t="s">
        <v>41</v>
      </c>
      <c r="D499" s="11" t="s">
        <v>47</v>
      </c>
      <c r="E499" s="11" t="s">
        <v>87</v>
      </c>
      <c r="F499" s="18">
        <v>33420</v>
      </c>
      <c r="G499" s="19">
        <v>33420</v>
      </c>
      <c r="H499" s="11" t="s">
        <v>68</v>
      </c>
      <c r="I499" s="11" t="s">
        <v>48</v>
      </c>
      <c r="J499" s="11" t="s">
        <v>70</v>
      </c>
      <c r="K499" s="11" t="s">
        <v>23</v>
      </c>
      <c r="L499" s="53" t="s">
        <v>638</v>
      </c>
      <c r="M499" s="11">
        <v>0</v>
      </c>
      <c r="N499" s="54">
        <v>0</v>
      </c>
      <c r="O499" s="54">
        <v>0</v>
      </c>
      <c r="P499" s="54">
        <v>0</v>
      </c>
      <c r="Q499" s="1">
        <v>42644</v>
      </c>
      <c r="R499" s="14">
        <f>VLOOKUP($D499,'GT NBV Sep 2015'!$G:$O,9,0)</f>
        <v>2.9000000000000001E-2</v>
      </c>
      <c r="S499" s="15">
        <f t="shared" si="63"/>
        <v>0</v>
      </c>
      <c r="T499" s="15">
        <f t="shared" si="64"/>
        <v>13</v>
      </c>
      <c r="U499" s="15">
        <f t="shared" si="65"/>
        <v>0</v>
      </c>
      <c r="V499" s="15">
        <f t="shared" si="66"/>
        <v>0</v>
      </c>
      <c r="W499" s="15">
        <f t="shared" si="67"/>
        <v>0</v>
      </c>
      <c r="X499" s="7">
        <f t="shared" si="68"/>
        <v>0</v>
      </c>
      <c r="Y499" s="7">
        <f t="shared" si="69"/>
        <v>0</v>
      </c>
      <c r="Z499" s="7">
        <f t="shared" si="70"/>
        <v>0</v>
      </c>
      <c r="AA499" s="7">
        <f t="shared" si="71"/>
        <v>0</v>
      </c>
      <c r="AB499" s="15"/>
      <c r="AC499" s="7"/>
      <c r="AD499" s="7"/>
      <c r="AE499" s="7"/>
      <c r="AF499" s="15"/>
      <c r="AG499" s="7"/>
    </row>
    <row r="500" spans="1:33" ht="13.8" x14ac:dyDescent="0.3">
      <c r="A500" s="11">
        <v>818517</v>
      </c>
      <c r="B500" s="11" t="s">
        <v>24</v>
      </c>
      <c r="C500" s="11" t="s">
        <v>41</v>
      </c>
      <c r="D500" s="11" t="s">
        <v>47</v>
      </c>
      <c r="E500" s="11" t="s">
        <v>87</v>
      </c>
      <c r="F500" s="18">
        <v>33420</v>
      </c>
      <c r="G500" s="19">
        <v>33420</v>
      </c>
      <c r="H500" s="11" t="s">
        <v>68</v>
      </c>
      <c r="I500" s="11" t="s">
        <v>48</v>
      </c>
      <c r="J500" s="11" t="s">
        <v>70</v>
      </c>
      <c r="K500" s="11" t="s">
        <v>23</v>
      </c>
      <c r="L500" s="53" t="s">
        <v>638</v>
      </c>
      <c r="M500" s="11">
        <v>0</v>
      </c>
      <c r="N500" s="54">
        <v>0</v>
      </c>
      <c r="O500" s="54">
        <v>0</v>
      </c>
      <c r="P500" s="54">
        <v>0</v>
      </c>
      <c r="Q500" s="1">
        <v>42522</v>
      </c>
      <c r="R500" s="14">
        <f>VLOOKUP($D500,'GT NBV Sep 2015'!$G:$O,9,0)</f>
        <v>2.9000000000000001E-2</v>
      </c>
      <c r="S500" s="15">
        <f t="shared" si="63"/>
        <v>0</v>
      </c>
      <c r="T500" s="15">
        <f t="shared" si="64"/>
        <v>9</v>
      </c>
      <c r="U500" s="15">
        <f t="shared" si="65"/>
        <v>0</v>
      </c>
      <c r="V500" s="15">
        <f t="shared" si="66"/>
        <v>0</v>
      </c>
      <c r="W500" s="15">
        <f t="shared" si="67"/>
        <v>0</v>
      </c>
      <c r="X500" s="7">
        <f t="shared" si="68"/>
        <v>0</v>
      </c>
      <c r="Y500" s="7">
        <f t="shared" si="69"/>
        <v>0</v>
      </c>
      <c r="Z500" s="7">
        <f t="shared" si="70"/>
        <v>0</v>
      </c>
      <c r="AA500" s="7">
        <f t="shared" si="71"/>
        <v>0</v>
      </c>
      <c r="AB500" s="15"/>
      <c r="AC500" s="7"/>
      <c r="AD500" s="7"/>
      <c r="AE500" s="7"/>
      <c r="AF500" s="15"/>
      <c r="AG500" s="7"/>
    </row>
    <row r="501" spans="1:33" ht="13.8" x14ac:dyDescent="0.3">
      <c r="A501" s="11">
        <v>818518</v>
      </c>
      <c r="B501" s="11" t="s">
        <v>24</v>
      </c>
      <c r="C501" s="11" t="s">
        <v>41</v>
      </c>
      <c r="D501" s="11" t="s">
        <v>47</v>
      </c>
      <c r="E501" s="11" t="s">
        <v>87</v>
      </c>
      <c r="F501" s="18">
        <v>33420</v>
      </c>
      <c r="G501" s="19">
        <v>33420</v>
      </c>
      <c r="H501" s="11" t="s">
        <v>68</v>
      </c>
      <c r="I501" s="11" t="s">
        <v>48</v>
      </c>
      <c r="J501" s="11" t="s">
        <v>70</v>
      </c>
      <c r="K501" s="11" t="s">
        <v>23</v>
      </c>
      <c r="L501" s="53" t="s">
        <v>638</v>
      </c>
      <c r="M501" s="11">
        <v>0</v>
      </c>
      <c r="N501" s="54">
        <v>0</v>
      </c>
      <c r="O501" s="54">
        <v>0</v>
      </c>
      <c r="P501" s="54">
        <v>0</v>
      </c>
      <c r="Q501" s="1">
        <v>42644</v>
      </c>
      <c r="R501" s="14">
        <f>VLOOKUP($D501,'GT NBV Sep 2015'!$G:$O,9,0)</f>
        <v>2.9000000000000001E-2</v>
      </c>
      <c r="S501" s="15">
        <f t="shared" si="63"/>
        <v>0</v>
      </c>
      <c r="T501" s="15">
        <f t="shared" si="64"/>
        <v>13</v>
      </c>
      <c r="U501" s="15">
        <f t="shared" si="65"/>
        <v>0</v>
      </c>
      <c r="V501" s="15">
        <f t="shared" si="66"/>
        <v>0</v>
      </c>
      <c r="W501" s="15">
        <f t="shared" si="67"/>
        <v>0</v>
      </c>
      <c r="X501" s="7">
        <f t="shared" si="68"/>
        <v>0</v>
      </c>
      <c r="Y501" s="7">
        <f t="shared" si="69"/>
        <v>0</v>
      </c>
      <c r="Z501" s="7">
        <f t="shared" si="70"/>
        <v>0</v>
      </c>
      <c r="AA501" s="7">
        <f t="shared" si="71"/>
        <v>0</v>
      </c>
      <c r="AB501" s="15"/>
      <c r="AC501" s="7"/>
      <c r="AD501" s="7"/>
      <c r="AE501" s="7"/>
      <c r="AF501" s="15"/>
      <c r="AG501" s="7"/>
    </row>
    <row r="502" spans="1:33" ht="13.8" x14ac:dyDescent="0.3">
      <c r="A502" s="11">
        <v>818519</v>
      </c>
      <c r="B502" s="11" t="s">
        <v>24</v>
      </c>
      <c r="C502" s="11" t="s">
        <v>41</v>
      </c>
      <c r="D502" s="11" t="s">
        <v>47</v>
      </c>
      <c r="E502" s="11" t="s">
        <v>87</v>
      </c>
      <c r="F502" s="18">
        <v>33420</v>
      </c>
      <c r="G502" s="19">
        <v>33420</v>
      </c>
      <c r="H502" s="11" t="s">
        <v>68</v>
      </c>
      <c r="I502" s="11" t="s">
        <v>48</v>
      </c>
      <c r="J502" s="11" t="s">
        <v>70</v>
      </c>
      <c r="K502" s="11" t="s">
        <v>23</v>
      </c>
      <c r="L502" s="53" t="s">
        <v>638</v>
      </c>
      <c r="M502" s="11">
        <v>0</v>
      </c>
      <c r="N502" s="54">
        <v>0</v>
      </c>
      <c r="O502" s="54">
        <v>0</v>
      </c>
      <c r="P502" s="54">
        <v>0</v>
      </c>
      <c r="Q502" s="1">
        <v>42522</v>
      </c>
      <c r="R502" s="14">
        <f>VLOOKUP($D502,'GT NBV Sep 2015'!$G:$O,9,0)</f>
        <v>2.9000000000000001E-2</v>
      </c>
      <c r="S502" s="15">
        <f t="shared" si="63"/>
        <v>0</v>
      </c>
      <c r="T502" s="15">
        <f t="shared" si="64"/>
        <v>9</v>
      </c>
      <c r="U502" s="15">
        <f t="shared" si="65"/>
        <v>0</v>
      </c>
      <c r="V502" s="15">
        <f t="shared" si="66"/>
        <v>0</v>
      </c>
      <c r="W502" s="15">
        <f t="shared" si="67"/>
        <v>0</v>
      </c>
      <c r="X502" s="7">
        <f t="shared" si="68"/>
        <v>0</v>
      </c>
      <c r="Y502" s="7">
        <f t="shared" si="69"/>
        <v>0</v>
      </c>
      <c r="Z502" s="7">
        <f t="shared" si="70"/>
        <v>0</v>
      </c>
      <c r="AA502" s="7">
        <f t="shared" si="71"/>
        <v>0</v>
      </c>
      <c r="AB502" s="15"/>
      <c r="AC502" s="7"/>
      <c r="AD502" s="7"/>
      <c r="AE502" s="7"/>
      <c r="AF502" s="15"/>
      <c r="AG502" s="7"/>
    </row>
    <row r="503" spans="1:33" ht="13.8" x14ac:dyDescent="0.3">
      <c r="A503" s="11">
        <v>818520</v>
      </c>
      <c r="B503" s="11" t="s">
        <v>24</v>
      </c>
      <c r="C503" s="11" t="s">
        <v>41</v>
      </c>
      <c r="D503" s="11" t="s">
        <v>47</v>
      </c>
      <c r="E503" s="11" t="s">
        <v>87</v>
      </c>
      <c r="F503" s="18">
        <v>33420</v>
      </c>
      <c r="G503" s="19">
        <v>33420</v>
      </c>
      <c r="H503" s="11" t="s">
        <v>68</v>
      </c>
      <c r="I503" s="11" t="s">
        <v>48</v>
      </c>
      <c r="J503" s="11" t="s">
        <v>70</v>
      </c>
      <c r="K503" s="11" t="s">
        <v>23</v>
      </c>
      <c r="L503" s="53" t="s">
        <v>638</v>
      </c>
      <c r="M503" s="11">
        <v>0</v>
      </c>
      <c r="N503" s="54">
        <v>0</v>
      </c>
      <c r="O503" s="54">
        <v>0</v>
      </c>
      <c r="P503" s="54">
        <v>0</v>
      </c>
      <c r="Q503" s="1">
        <v>42644</v>
      </c>
      <c r="R503" s="14">
        <f>VLOOKUP($D503,'GT NBV Sep 2015'!$G:$O,9,0)</f>
        <v>2.9000000000000001E-2</v>
      </c>
      <c r="S503" s="15">
        <f t="shared" si="63"/>
        <v>0</v>
      </c>
      <c r="T503" s="15">
        <f t="shared" si="64"/>
        <v>13</v>
      </c>
      <c r="U503" s="15">
        <f t="shared" si="65"/>
        <v>0</v>
      </c>
      <c r="V503" s="15">
        <f t="shared" si="66"/>
        <v>0</v>
      </c>
      <c r="W503" s="15">
        <f t="shared" si="67"/>
        <v>0</v>
      </c>
      <c r="X503" s="7">
        <f t="shared" si="68"/>
        <v>0</v>
      </c>
      <c r="Y503" s="7">
        <f t="shared" si="69"/>
        <v>0</v>
      </c>
      <c r="Z503" s="7">
        <f t="shared" si="70"/>
        <v>0</v>
      </c>
      <c r="AA503" s="7">
        <f t="shared" si="71"/>
        <v>0</v>
      </c>
      <c r="AB503" s="15"/>
      <c r="AC503" s="7"/>
      <c r="AD503" s="7"/>
      <c r="AE503" s="7"/>
      <c r="AF503" s="15"/>
      <c r="AG503" s="7"/>
    </row>
    <row r="504" spans="1:33" ht="13.8" x14ac:dyDescent="0.3">
      <c r="A504" s="11">
        <v>818521</v>
      </c>
      <c r="B504" s="11" t="s">
        <v>24</v>
      </c>
      <c r="C504" s="11" t="s">
        <v>41</v>
      </c>
      <c r="D504" s="11" t="s">
        <v>47</v>
      </c>
      <c r="E504" s="11" t="s">
        <v>87</v>
      </c>
      <c r="F504" s="18">
        <v>33420</v>
      </c>
      <c r="G504" s="19">
        <v>33420</v>
      </c>
      <c r="H504" s="11" t="s">
        <v>68</v>
      </c>
      <c r="I504" s="11" t="s">
        <v>48</v>
      </c>
      <c r="J504" s="11" t="s">
        <v>70</v>
      </c>
      <c r="K504" s="11" t="s">
        <v>23</v>
      </c>
      <c r="L504" s="53" t="s">
        <v>638</v>
      </c>
      <c r="M504" s="11">
        <v>0</v>
      </c>
      <c r="N504" s="54">
        <v>0</v>
      </c>
      <c r="O504" s="54">
        <v>0</v>
      </c>
      <c r="P504" s="54">
        <v>0</v>
      </c>
      <c r="Q504" s="1">
        <v>42522</v>
      </c>
      <c r="R504" s="14">
        <f>VLOOKUP($D504,'GT NBV Sep 2015'!$G:$O,9,0)</f>
        <v>2.9000000000000001E-2</v>
      </c>
      <c r="S504" s="15">
        <f t="shared" si="63"/>
        <v>0</v>
      </c>
      <c r="T504" s="15">
        <f t="shared" si="64"/>
        <v>9</v>
      </c>
      <c r="U504" s="15">
        <f t="shared" si="65"/>
        <v>0</v>
      </c>
      <c r="V504" s="15">
        <f t="shared" si="66"/>
        <v>0</v>
      </c>
      <c r="W504" s="15">
        <f t="shared" si="67"/>
        <v>0</v>
      </c>
      <c r="X504" s="7">
        <f t="shared" si="68"/>
        <v>0</v>
      </c>
      <c r="Y504" s="7">
        <f t="shared" si="69"/>
        <v>0</v>
      </c>
      <c r="Z504" s="7">
        <f t="shared" si="70"/>
        <v>0</v>
      </c>
      <c r="AA504" s="7">
        <f t="shared" si="71"/>
        <v>0</v>
      </c>
      <c r="AB504" s="15"/>
      <c r="AC504" s="7"/>
      <c r="AD504" s="7"/>
      <c r="AE504" s="7"/>
      <c r="AF504" s="15"/>
      <c r="AG504" s="7"/>
    </row>
    <row r="505" spans="1:33" ht="13.8" x14ac:dyDescent="0.3">
      <c r="A505" s="11">
        <v>818522</v>
      </c>
      <c r="B505" s="11" t="s">
        <v>24</v>
      </c>
      <c r="C505" s="11" t="s">
        <v>41</v>
      </c>
      <c r="D505" s="11" t="s">
        <v>47</v>
      </c>
      <c r="E505" s="11" t="s">
        <v>38</v>
      </c>
      <c r="F505" s="18">
        <v>33786</v>
      </c>
      <c r="G505" s="19">
        <v>33786</v>
      </c>
      <c r="H505" s="11" t="s">
        <v>68</v>
      </c>
      <c r="I505" s="11" t="s">
        <v>48</v>
      </c>
      <c r="J505" s="11" t="s">
        <v>70</v>
      </c>
      <c r="K505" s="11" t="s">
        <v>23</v>
      </c>
      <c r="L505" s="53" t="s">
        <v>638</v>
      </c>
      <c r="M505" s="11">
        <v>0</v>
      </c>
      <c r="N505" s="54">
        <v>0</v>
      </c>
      <c r="O505" s="54">
        <v>0</v>
      </c>
      <c r="P505" s="54">
        <v>0</v>
      </c>
      <c r="Q505" s="1">
        <v>42644</v>
      </c>
      <c r="R505" s="14">
        <f>VLOOKUP($D505,'GT NBV Sep 2015'!$G:$O,9,0)</f>
        <v>2.9000000000000001E-2</v>
      </c>
      <c r="S505" s="15">
        <f t="shared" si="63"/>
        <v>0</v>
      </c>
      <c r="T505" s="15">
        <f t="shared" si="64"/>
        <v>13</v>
      </c>
      <c r="U505" s="15">
        <f t="shared" si="65"/>
        <v>0</v>
      </c>
      <c r="V505" s="15">
        <f t="shared" si="66"/>
        <v>0</v>
      </c>
      <c r="W505" s="15">
        <f t="shared" si="67"/>
        <v>0</v>
      </c>
      <c r="X505" s="7">
        <f t="shared" si="68"/>
        <v>0</v>
      </c>
      <c r="Y505" s="7">
        <f t="shared" si="69"/>
        <v>0</v>
      </c>
      <c r="Z505" s="7">
        <f t="shared" si="70"/>
        <v>0</v>
      </c>
      <c r="AA505" s="7">
        <f t="shared" si="71"/>
        <v>0</v>
      </c>
      <c r="AB505" s="15"/>
      <c r="AC505" s="7"/>
      <c r="AD505" s="7"/>
      <c r="AE505" s="7"/>
      <c r="AF505" s="15"/>
      <c r="AG505" s="7"/>
    </row>
    <row r="506" spans="1:33" ht="13.8" x14ac:dyDescent="0.3">
      <c r="A506" s="11">
        <v>818523</v>
      </c>
      <c r="B506" s="11" t="s">
        <v>24</v>
      </c>
      <c r="C506" s="11" t="s">
        <v>41</v>
      </c>
      <c r="D506" s="11" t="s">
        <v>47</v>
      </c>
      <c r="E506" s="11" t="s">
        <v>38</v>
      </c>
      <c r="F506" s="18">
        <v>33786</v>
      </c>
      <c r="G506" s="19">
        <v>33786</v>
      </c>
      <c r="H506" s="11" t="s">
        <v>68</v>
      </c>
      <c r="I506" s="11" t="s">
        <v>48</v>
      </c>
      <c r="J506" s="11" t="s">
        <v>70</v>
      </c>
      <c r="K506" s="11" t="s">
        <v>23</v>
      </c>
      <c r="L506" s="53" t="s">
        <v>638</v>
      </c>
      <c r="M506" s="11">
        <v>0</v>
      </c>
      <c r="N506" s="54">
        <v>0</v>
      </c>
      <c r="O506" s="54">
        <v>0</v>
      </c>
      <c r="P506" s="54">
        <v>0</v>
      </c>
      <c r="Q506" s="1">
        <v>42522</v>
      </c>
      <c r="R506" s="14">
        <f>VLOOKUP($D506,'GT NBV Sep 2015'!$G:$O,9,0)</f>
        <v>2.9000000000000001E-2</v>
      </c>
      <c r="S506" s="15">
        <f t="shared" si="63"/>
        <v>0</v>
      </c>
      <c r="T506" s="15">
        <f t="shared" si="64"/>
        <v>9</v>
      </c>
      <c r="U506" s="15">
        <f t="shared" si="65"/>
        <v>0</v>
      </c>
      <c r="V506" s="15">
        <f t="shared" si="66"/>
        <v>0</v>
      </c>
      <c r="W506" s="15">
        <f t="shared" si="67"/>
        <v>0</v>
      </c>
      <c r="X506" s="7">
        <f t="shared" si="68"/>
        <v>0</v>
      </c>
      <c r="Y506" s="7">
        <f t="shared" si="69"/>
        <v>0</v>
      </c>
      <c r="Z506" s="7">
        <f t="shared" si="70"/>
        <v>0</v>
      </c>
      <c r="AA506" s="7">
        <f t="shared" si="71"/>
        <v>0</v>
      </c>
      <c r="AB506" s="15"/>
      <c r="AC506" s="7"/>
      <c r="AD506" s="7"/>
      <c r="AE506" s="7"/>
      <c r="AF506" s="15"/>
      <c r="AG506" s="7"/>
    </row>
    <row r="507" spans="1:33" ht="13.8" x14ac:dyDescent="0.3">
      <c r="A507" s="11">
        <v>818524</v>
      </c>
      <c r="B507" s="11" t="s">
        <v>24</v>
      </c>
      <c r="C507" s="11" t="s">
        <v>41</v>
      </c>
      <c r="D507" s="11" t="s">
        <v>47</v>
      </c>
      <c r="E507" s="11" t="s">
        <v>38</v>
      </c>
      <c r="F507" s="18">
        <v>33786</v>
      </c>
      <c r="G507" s="19">
        <v>33786</v>
      </c>
      <c r="H507" s="11" t="s">
        <v>68</v>
      </c>
      <c r="I507" s="11" t="s">
        <v>48</v>
      </c>
      <c r="J507" s="11" t="s">
        <v>70</v>
      </c>
      <c r="K507" s="11" t="s">
        <v>23</v>
      </c>
      <c r="L507" s="53" t="s">
        <v>638</v>
      </c>
      <c r="M507" s="11">
        <v>0</v>
      </c>
      <c r="N507" s="54">
        <v>0</v>
      </c>
      <c r="O507" s="54">
        <v>0</v>
      </c>
      <c r="P507" s="54">
        <v>0</v>
      </c>
      <c r="Q507" s="1">
        <v>42644</v>
      </c>
      <c r="R507" s="14">
        <f>VLOOKUP($D507,'GT NBV Sep 2015'!$G:$O,9,0)</f>
        <v>2.9000000000000001E-2</v>
      </c>
      <c r="S507" s="15">
        <f t="shared" si="63"/>
        <v>0</v>
      </c>
      <c r="T507" s="15">
        <f t="shared" si="64"/>
        <v>13</v>
      </c>
      <c r="U507" s="15">
        <f t="shared" si="65"/>
        <v>0</v>
      </c>
      <c r="V507" s="15">
        <f t="shared" si="66"/>
        <v>0</v>
      </c>
      <c r="W507" s="15">
        <f t="shared" si="67"/>
        <v>0</v>
      </c>
      <c r="X507" s="7">
        <f t="shared" si="68"/>
        <v>0</v>
      </c>
      <c r="Y507" s="7">
        <f t="shared" si="69"/>
        <v>0</v>
      </c>
      <c r="Z507" s="7">
        <f t="shared" si="70"/>
        <v>0</v>
      </c>
      <c r="AA507" s="7">
        <f t="shared" si="71"/>
        <v>0</v>
      </c>
      <c r="AB507" s="15"/>
      <c r="AC507" s="7"/>
      <c r="AD507" s="7"/>
      <c r="AE507" s="7"/>
      <c r="AF507" s="15"/>
      <c r="AG507" s="7"/>
    </row>
    <row r="508" spans="1:33" ht="13.8" x14ac:dyDescent="0.3">
      <c r="A508" s="11">
        <v>818525</v>
      </c>
      <c r="B508" s="11" t="s">
        <v>24</v>
      </c>
      <c r="C508" s="11" t="s">
        <v>41</v>
      </c>
      <c r="D508" s="11" t="s">
        <v>47</v>
      </c>
      <c r="E508" s="11" t="s">
        <v>38</v>
      </c>
      <c r="F508" s="18">
        <v>33786</v>
      </c>
      <c r="G508" s="19">
        <v>33786</v>
      </c>
      <c r="H508" s="11" t="s">
        <v>68</v>
      </c>
      <c r="I508" s="11" t="s">
        <v>48</v>
      </c>
      <c r="J508" s="11" t="s">
        <v>70</v>
      </c>
      <c r="K508" s="11" t="s">
        <v>23</v>
      </c>
      <c r="L508" s="53" t="s">
        <v>638</v>
      </c>
      <c r="M508" s="11">
        <v>0</v>
      </c>
      <c r="N508" s="54">
        <v>0</v>
      </c>
      <c r="O508" s="54">
        <v>0</v>
      </c>
      <c r="P508" s="54">
        <v>0</v>
      </c>
      <c r="Q508" s="1">
        <v>42522</v>
      </c>
      <c r="R508" s="14">
        <f>VLOOKUP($D508,'GT NBV Sep 2015'!$G:$O,9,0)</f>
        <v>2.9000000000000001E-2</v>
      </c>
      <c r="S508" s="15">
        <f t="shared" si="63"/>
        <v>0</v>
      </c>
      <c r="T508" s="15">
        <f t="shared" si="64"/>
        <v>9</v>
      </c>
      <c r="U508" s="15">
        <f t="shared" si="65"/>
        <v>0</v>
      </c>
      <c r="V508" s="15">
        <f t="shared" si="66"/>
        <v>0</v>
      </c>
      <c r="W508" s="15">
        <f t="shared" si="67"/>
        <v>0</v>
      </c>
      <c r="X508" s="7">
        <f t="shared" si="68"/>
        <v>0</v>
      </c>
      <c r="Y508" s="7">
        <f t="shared" si="69"/>
        <v>0</v>
      </c>
      <c r="Z508" s="7">
        <f t="shared" si="70"/>
        <v>0</v>
      </c>
      <c r="AA508" s="7">
        <f t="shared" si="71"/>
        <v>0</v>
      </c>
      <c r="AB508" s="15"/>
      <c r="AC508" s="7"/>
      <c r="AD508" s="7"/>
      <c r="AE508" s="7"/>
      <c r="AF508" s="15"/>
      <c r="AG508" s="7"/>
    </row>
    <row r="509" spans="1:33" ht="13.8" x14ac:dyDescent="0.3">
      <c r="A509" s="11">
        <v>818526</v>
      </c>
      <c r="B509" s="11" t="s">
        <v>24</v>
      </c>
      <c r="C509" s="11" t="s">
        <v>41</v>
      </c>
      <c r="D509" s="11" t="s">
        <v>47</v>
      </c>
      <c r="E509" s="11" t="s">
        <v>38</v>
      </c>
      <c r="F509" s="18">
        <v>33786</v>
      </c>
      <c r="G509" s="19">
        <v>33786</v>
      </c>
      <c r="H509" s="11" t="s">
        <v>68</v>
      </c>
      <c r="I509" s="11" t="s">
        <v>48</v>
      </c>
      <c r="J509" s="11" t="s">
        <v>70</v>
      </c>
      <c r="K509" s="11" t="s">
        <v>23</v>
      </c>
      <c r="L509" s="53" t="s">
        <v>638</v>
      </c>
      <c r="M509" s="11">
        <v>0</v>
      </c>
      <c r="N509" s="54">
        <v>0</v>
      </c>
      <c r="O509" s="54">
        <v>0</v>
      </c>
      <c r="P509" s="54">
        <v>0</v>
      </c>
      <c r="Q509" s="1">
        <v>42644</v>
      </c>
      <c r="R509" s="14">
        <f>VLOOKUP($D509,'GT NBV Sep 2015'!$G:$O,9,0)</f>
        <v>2.9000000000000001E-2</v>
      </c>
      <c r="S509" s="15">
        <f t="shared" si="63"/>
        <v>0</v>
      </c>
      <c r="T509" s="15">
        <f t="shared" si="64"/>
        <v>13</v>
      </c>
      <c r="U509" s="15">
        <f t="shared" si="65"/>
        <v>0</v>
      </c>
      <c r="V509" s="15">
        <f t="shared" si="66"/>
        <v>0</v>
      </c>
      <c r="W509" s="15">
        <f t="shared" si="67"/>
        <v>0</v>
      </c>
      <c r="X509" s="7">
        <f t="shared" si="68"/>
        <v>0</v>
      </c>
      <c r="Y509" s="7">
        <f t="shared" si="69"/>
        <v>0</v>
      </c>
      <c r="Z509" s="7">
        <f t="shared" si="70"/>
        <v>0</v>
      </c>
      <c r="AA509" s="7">
        <f t="shared" si="71"/>
        <v>0</v>
      </c>
      <c r="AB509" s="15"/>
      <c r="AC509" s="7"/>
      <c r="AD509" s="7"/>
      <c r="AE509" s="7"/>
      <c r="AF509" s="15"/>
      <c r="AG509" s="7"/>
    </row>
    <row r="510" spans="1:33" ht="13.8" x14ac:dyDescent="0.3">
      <c r="A510" s="11">
        <v>818527</v>
      </c>
      <c r="B510" s="11" t="s">
        <v>24</v>
      </c>
      <c r="C510" s="11" t="s">
        <v>41</v>
      </c>
      <c r="D510" s="11" t="s">
        <v>47</v>
      </c>
      <c r="E510" s="11" t="s">
        <v>38</v>
      </c>
      <c r="F510" s="18">
        <v>33786</v>
      </c>
      <c r="G510" s="19">
        <v>33786</v>
      </c>
      <c r="H510" s="11" t="s">
        <v>68</v>
      </c>
      <c r="I510" s="11" t="s">
        <v>48</v>
      </c>
      <c r="J510" s="11" t="s">
        <v>70</v>
      </c>
      <c r="K510" s="11" t="s">
        <v>23</v>
      </c>
      <c r="L510" s="53" t="s">
        <v>638</v>
      </c>
      <c r="M510" s="11">
        <v>0</v>
      </c>
      <c r="N510" s="54">
        <v>0</v>
      </c>
      <c r="O510" s="54">
        <v>0</v>
      </c>
      <c r="P510" s="54">
        <v>0</v>
      </c>
      <c r="Q510" s="1">
        <v>42522</v>
      </c>
      <c r="R510" s="14">
        <f>VLOOKUP($D510,'GT NBV Sep 2015'!$G:$O,9,0)</f>
        <v>2.9000000000000001E-2</v>
      </c>
      <c r="S510" s="15">
        <f t="shared" si="63"/>
        <v>0</v>
      </c>
      <c r="T510" s="15">
        <f t="shared" si="64"/>
        <v>9</v>
      </c>
      <c r="U510" s="15">
        <f t="shared" si="65"/>
        <v>0</v>
      </c>
      <c r="V510" s="15">
        <f t="shared" si="66"/>
        <v>0</v>
      </c>
      <c r="W510" s="15">
        <f t="shared" si="67"/>
        <v>0</v>
      </c>
      <c r="X510" s="7">
        <f t="shared" si="68"/>
        <v>0</v>
      </c>
      <c r="Y510" s="7">
        <f t="shared" si="69"/>
        <v>0</v>
      </c>
      <c r="Z510" s="7">
        <f t="shared" si="70"/>
        <v>0</v>
      </c>
      <c r="AA510" s="7">
        <f t="shared" si="71"/>
        <v>0</v>
      </c>
      <c r="AB510" s="15"/>
      <c r="AC510" s="7"/>
      <c r="AD510" s="7"/>
      <c r="AE510" s="7"/>
      <c r="AF510" s="15"/>
      <c r="AG510" s="7"/>
    </row>
    <row r="511" spans="1:33" ht="13.8" x14ac:dyDescent="0.3">
      <c r="A511" s="11">
        <v>818528</v>
      </c>
      <c r="B511" s="11" t="s">
        <v>24</v>
      </c>
      <c r="C511" s="11" t="s">
        <v>41</v>
      </c>
      <c r="D511" s="11" t="s">
        <v>47</v>
      </c>
      <c r="E511" s="11" t="s">
        <v>38</v>
      </c>
      <c r="F511" s="18">
        <v>33786</v>
      </c>
      <c r="G511" s="19">
        <v>33786</v>
      </c>
      <c r="H511" s="11" t="s">
        <v>68</v>
      </c>
      <c r="I511" s="11" t="s">
        <v>48</v>
      </c>
      <c r="J511" s="11" t="s">
        <v>70</v>
      </c>
      <c r="K511" s="11" t="s">
        <v>23</v>
      </c>
      <c r="L511" s="53" t="s">
        <v>638</v>
      </c>
      <c r="M511" s="11">
        <v>0</v>
      </c>
      <c r="N511" s="54">
        <v>0</v>
      </c>
      <c r="O511" s="54">
        <v>0</v>
      </c>
      <c r="P511" s="54">
        <v>0</v>
      </c>
      <c r="Q511" s="1">
        <v>42644</v>
      </c>
      <c r="R511" s="14">
        <f>VLOOKUP($D511,'GT NBV Sep 2015'!$G:$O,9,0)</f>
        <v>2.9000000000000001E-2</v>
      </c>
      <c r="S511" s="15">
        <f t="shared" si="63"/>
        <v>0</v>
      </c>
      <c r="T511" s="15">
        <f t="shared" si="64"/>
        <v>13</v>
      </c>
      <c r="U511" s="15">
        <f t="shared" si="65"/>
        <v>0</v>
      </c>
      <c r="V511" s="15">
        <f t="shared" si="66"/>
        <v>0</v>
      </c>
      <c r="W511" s="15">
        <f t="shared" si="67"/>
        <v>0</v>
      </c>
      <c r="X511" s="7">
        <f t="shared" si="68"/>
        <v>0</v>
      </c>
      <c r="Y511" s="7">
        <f t="shared" si="69"/>
        <v>0</v>
      </c>
      <c r="Z511" s="7">
        <f t="shared" si="70"/>
        <v>0</v>
      </c>
      <c r="AA511" s="7">
        <f t="shared" si="71"/>
        <v>0</v>
      </c>
      <c r="AB511" s="15"/>
      <c r="AC511" s="7"/>
      <c r="AD511" s="7"/>
      <c r="AE511" s="7"/>
      <c r="AF511" s="15"/>
      <c r="AG511" s="7"/>
    </row>
    <row r="512" spans="1:33" ht="13.8" x14ac:dyDescent="0.3">
      <c r="A512" s="11">
        <v>818529</v>
      </c>
      <c r="B512" s="11" t="s">
        <v>24</v>
      </c>
      <c r="C512" s="11" t="s">
        <v>41</v>
      </c>
      <c r="D512" s="11" t="s">
        <v>47</v>
      </c>
      <c r="E512" s="11" t="s">
        <v>38</v>
      </c>
      <c r="F512" s="18">
        <v>33786</v>
      </c>
      <c r="G512" s="19">
        <v>33786</v>
      </c>
      <c r="H512" s="11" t="s">
        <v>68</v>
      </c>
      <c r="I512" s="11" t="s">
        <v>48</v>
      </c>
      <c r="J512" s="11" t="s">
        <v>70</v>
      </c>
      <c r="K512" s="11" t="s">
        <v>23</v>
      </c>
      <c r="L512" s="53" t="s">
        <v>638</v>
      </c>
      <c r="M512" s="11">
        <v>0</v>
      </c>
      <c r="N512" s="54">
        <v>0</v>
      </c>
      <c r="O512" s="54">
        <v>0</v>
      </c>
      <c r="P512" s="54">
        <v>0</v>
      </c>
      <c r="Q512" s="1">
        <v>42522</v>
      </c>
      <c r="R512" s="14">
        <f>VLOOKUP($D512,'GT NBV Sep 2015'!$G:$O,9,0)</f>
        <v>2.9000000000000001E-2</v>
      </c>
      <c r="S512" s="15">
        <f t="shared" si="63"/>
        <v>0</v>
      </c>
      <c r="T512" s="15">
        <f t="shared" si="64"/>
        <v>9</v>
      </c>
      <c r="U512" s="15">
        <f t="shared" si="65"/>
        <v>0</v>
      </c>
      <c r="V512" s="15">
        <f t="shared" si="66"/>
        <v>0</v>
      </c>
      <c r="W512" s="15">
        <f t="shared" si="67"/>
        <v>0</v>
      </c>
      <c r="X512" s="7">
        <f t="shared" si="68"/>
        <v>0</v>
      </c>
      <c r="Y512" s="7">
        <f t="shared" si="69"/>
        <v>0</v>
      </c>
      <c r="Z512" s="7">
        <f t="shared" si="70"/>
        <v>0</v>
      </c>
      <c r="AA512" s="7">
        <f t="shared" si="71"/>
        <v>0</v>
      </c>
      <c r="AB512" s="15"/>
      <c r="AC512" s="7"/>
      <c r="AD512" s="7"/>
      <c r="AE512" s="7"/>
      <c r="AF512" s="15"/>
      <c r="AG512" s="7"/>
    </row>
    <row r="513" spans="1:33" ht="13.8" x14ac:dyDescent="0.3">
      <c r="A513" s="11">
        <v>818530</v>
      </c>
      <c r="B513" s="11" t="s">
        <v>24</v>
      </c>
      <c r="C513" s="11" t="s">
        <v>41</v>
      </c>
      <c r="D513" s="11" t="s">
        <v>47</v>
      </c>
      <c r="E513" s="11" t="s">
        <v>38</v>
      </c>
      <c r="F513" s="18">
        <v>33786</v>
      </c>
      <c r="G513" s="19">
        <v>33786</v>
      </c>
      <c r="H513" s="11" t="s">
        <v>68</v>
      </c>
      <c r="I513" s="11" t="s">
        <v>48</v>
      </c>
      <c r="J513" s="11" t="s">
        <v>70</v>
      </c>
      <c r="K513" s="11" t="s">
        <v>23</v>
      </c>
      <c r="L513" s="53" t="s">
        <v>638</v>
      </c>
      <c r="M513" s="11">
        <v>0</v>
      </c>
      <c r="N513" s="54">
        <v>0</v>
      </c>
      <c r="O513" s="54">
        <v>0</v>
      </c>
      <c r="P513" s="54">
        <v>0</v>
      </c>
      <c r="Q513" s="1">
        <v>42644</v>
      </c>
      <c r="R513" s="14">
        <f>VLOOKUP($D513,'GT NBV Sep 2015'!$G:$O,9,0)</f>
        <v>2.9000000000000001E-2</v>
      </c>
      <c r="S513" s="15">
        <f t="shared" si="63"/>
        <v>0</v>
      </c>
      <c r="T513" s="15">
        <f t="shared" si="64"/>
        <v>13</v>
      </c>
      <c r="U513" s="15">
        <f t="shared" si="65"/>
        <v>0</v>
      </c>
      <c r="V513" s="15">
        <f t="shared" si="66"/>
        <v>0</v>
      </c>
      <c r="W513" s="15">
        <f t="shared" si="67"/>
        <v>0</v>
      </c>
      <c r="X513" s="7">
        <f t="shared" si="68"/>
        <v>0</v>
      </c>
      <c r="Y513" s="7">
        <f t="shared" si="69"/>
        <v>0</v>
      </c>
      <c r="Z513" s="7">
        <f t="shared" si="70"/>
        <v>0</v>
      </c>
      <c r="AA513" s="7">
        <f t="shared" si="71"/>
        <v>0</v>
      </c>
      <c r="AB513" s="15"/>
      <c r="AC513" s="7"/>
      <c r="AD513" s="7"/>
      <c r="AE513" s="7"/>
      <c r="AF513" s="15"/>
      <c r="AG513" s="7"/>
    </row>
    <row r="514" spans="1:33" ht="13.8" x14ac:dyDescent="0.3">
      <c r="A514" s="11">
        <v>818531</v>
      </c>
      <c r="B514" s="11" t="s">
        <v>24</v>
      </c>
      <c r="C514" s="11" t="s">
        <v>41</v>
      </c>
      <c r="D514" s="11" t="s">
        <v>47</v>
      </c>
      <c r="E514" s="11" t="s">
        <v>38</v>
      </c>
      <c r="F514" s="18">
        <v>33786</v>
      </c>
      <c r="G514" s="19">
        <v>33786</v>
      </c>
      <c r="H514" s="11" t="s">
        <v>68</v>
      </c>
      <c r="I514" s="11" t="s">
        <v>48</v>
      </c>
      <c r="J514" s="11" t="s">
        <v>70</v>
      </c>
      <c r="K514" s="11" t="s">
        <v>23</v>
      </c>
      <c r="L514" s="53" t="s">
        <v>638</v>
      </c>
      <c r="M514" s="11">
        <v>0</v>
      </c>
      <c r="N514" s="54">
        <v>0</v>
      </c>
      <c r="O514" s="54">
        <v>0</v>
      </c>
      <c r="P514" s="54">
        <v>0</v>
      </c>
      <c r="Q514" s="1">
        <v>42522</v>
      </c>
      <c r="R514" s="14">
        <f>VLOOKUP($D514,'GT NBV Sep 2015'!$G:$O,9,0)</f>
        <v>2.9000000000000001E-2</v>
      </c>
      <c r="S514" s="15">
        <f t="shared" si="63"/>
        <v>0</v>
      </c>
      <c r="T514" s="15">
        <f t="shared" si="64"/>
        <v>9</v>
      </c>
      <c r="U514" s="15">
        <f t="shared" si="65"/>
        <v>0</v>
      </c>
      <c r="V514" s="15">
        <f t="shared" si="66"/>
        <v>0</v>
      </c>
      <c r="W514" s="15">
        <f t="shared" si="67"/>
        <v>0</v>
      </c>
      <c r="X514" s="7">
        <f t="shared" si="68"/>
        <v>0</v>
      </c>
      <c r="Y514" s="7">
        <f t="shared" si="69"/>
        <v>0</v>
      </c>
      <c r="Z514" s="7">
        <f t="shared" si="70"/>
        <v>0</v>
      </c>
      <c r="AA514" s="7">
        <f t="shared" si="71"/>
        <v>0</v>
      </c>
      <c r="AB514" s="15"/>
      <c r="AC514" s="7"/>
      <c r="AD514" s="7"/>
      <c r="AE514" s="7"/>
      <c r="AF514" s="15"/>
      <c r="AG514" s="7"/>
    </row>
    <row r="515" spans="1:33" ht="13.8" x14ac:dyDescent="0.3">
      <c r="A515" s="11">
        <v>818532</v>
      </c>
      <c r="B515" s="11" t="s">
        <v>24</v>
      </c>
      <c r="C515" s="11" t="s">
        <v>41</v>
      </c>
      <c r="D515" s="11" t="s">
        <v>47</v>
      </c>
      <c r="E515" s="11" t="s">
        <v>38</v>
      </c>
      <c r="F515" s="18">
        <v>33786</v>
      </c>
      <c r="G515" s="19">
        <v>33786</v>
      </c>
      <c r="H515" s="11" t="s">
        <v>68</v>
      </c>
      <c r="I515" s="11" t="s">
        <v>48</v>
      </c>
      <c r="J515" s="11" t="s">
        <v>70</v>
      </c>
      <c r="K515" s="11" t="s">
        <v>23</v>
      </c>
      <c r="L515" s="53" t="s">
        <v>638</v>
      </c>
      <c r="M515" s="11">
        <v>0</v>
      </c>
      <c r="N515" s="54">
        <v>0</v>
      </c>
      <c r="O515" s="54">
        <v>0</v>
      </c>
      <c r="P515" s="54">
        <v>0</v>
      </c>
      <c r="Q515" s="1">
        <v>42644</v>
      </c>
      <c r="R515" s="14">
        <f>VLOOKUP($D515,'GT NBV Sep 2015'!$G:$O,9,0)</f>
        <v>2.9000000000000001E-2</v>
      </c>
      <c r="S515" s="15">
        <f t="shared" si="63"/>
        <v>0</v>
      </c>
      <c r="T515" s="15">
        <f t="shared" si="64"/>
        <v>13</v>
      </c>
      <c r="U515" s="15">
        <f t="shared" si="65"/>
        <v>0</v>
      </c>
      <c r="V515" s="15">
        <f t="shared" si="66"/>
        <v>0</v>
      </c>
      <c r="W515" s="15">
        <f t="shared" si="67"/>
        <v>0</v>
      </c>
      <c r="X515" s="7">
        <f t="shared" si="68"/>
        <v>0</v>
      </c>
      <c r="Y515" s="7">
        <f t="shared" si="69"/>
        <v>0</v>
      </c>
      <c r="Z515" s="7">
        <f t="shared" si="70"/>
        <v>0</v>
      </c>
      <c r="AA515" s="7">
        <f t="shared" si="71"/>
        <v>0</v>
      </c>
      <c r="AB515" s="15"/>
      <c r="AC515" s="7"/>
      <c r="AD515" s="7"/>
      <c r="AE515" s="7"/>
      <c r="AF515" s="15"/>
      <c r="AG515" s="7"/>
    </row>
    <row r="516" spans="1:33" ht="13.8" x14ac:dyDescent="0.3">
      <c r="A516" s="11">
        <v>818533</v>
      </c>
      <c r="B516" s="11" t="s">
        <v>24</v>
      </c>
      <c r="C516" s="11" t="s">
        <v>41</v>
      </c>
      <c r="D516" s="11" t="s">
        <v>47</v>
      </c>
      <c r="E516" s="11" t="s">
        <v>38</v>
      </c>
      <c r="F516" s="18">
        <v>33786</v>
      </c>
      <c r="G516" s="19">
        <v>33786</v>
      </c>
      <c r="H516" s="11" t="s">
        <v>68</v>
      </c>
      <c r="I516" s="11" t="s">
        <v>48</v>
      </c>
      <c r="J516" s="11" t="s">
        <v>70</v>
      </c>
      <c r="K516" s="11" t="s">
        <v>23</v>
      </c>
      <c r="L516" s="53" t="s">
        <v>638</v>
      </c>
      <c r="M516" s="11">
        <v>0</v>
      </c>
      <c r="N516" s="54">
        <v>0</v>
      </c>
      <c r="O516" s="54">
        <v>0</v>
      </c>
      <c r="P516" s="54">
        <v>0</v>
      </c>
      <c r="Q516" s="1">
        <v>42522</v>
      </c>
      <c r="R516" s="14">
        <f>VLOOKUP($D516,'GT NBV Sep 2015'!$G:$O,9,0)</f>
        <v>2.9000000000000001E-2</v>
      </c>
      <c r="S516" s="15">
        <f t="shared" ref="S516:S579" si="72">N516*(R516/12)</f>
        <v>0</v>
      </c>
      <c r="T516" s="15">
        <f t="shared" ref="T516:T579" si="73">ROUND((+Q516-$L$2)/30,0)</f>
        <v>9</v>
      </c>
      <c r="U516" s="15">
        <f t="shared" ref="U516:U579" si="74">+S516*T516</f>
        <v>0</v>
      </c>
      <c r="V516" s="15">
        <f t="shared" ref="V516:V579" si="75">+O516+U516</f>
        <v>0</v>
      </c>
      <c r="W516" s="15">
        <f t="shared" ref="W516:W579" si="76">+N516-V516</f>
        <v>0</v>
      </c>
      <c r="X516" s="7">
        <f t="shared" si="68"/>
        <v>0</v>
      </c>
      <c r="Y516" s="7">
        <f t="shared" si="69"/>
        <v>0</v>
      </c>
      <c r="Z516" s="7">
        <f t="shared" si="70"/>
        <v>0</v>
      </c>
      <c r="AA516" s="7">
        <f t="shared" si="71"/>
        <v>0</v>
      </c>
      <c r="AB516" s="15"/>
      <c r="AC516" s="7"/>
      <c r="AD516" s="7"/>
      <c r="AE516" s="7"/>
      <c r="AF516" s="15"/>
      <c r="AG516" s="7"/>
    </row>
    <row r="517" spans="1:33" ht="13.8" x14ac:dyDescent="0.3">
      <c r="A517" s="11">
        <v>818534</v>
      </c>
      <c r="B517" s="11" t="s">
        <v>24</v>
      </c>
      <c r="C517" s="11" t="s">
        <v>41</v>
      </c>
      <c r="D517" s="11" t="s">
        <v>47</v>
      </c>
      <c r="E517" s="11" t="s">
        <v>138</v>
      </c>
      <c r="F517" s="18">
        <v>34151</v>
      </c>
      <c r="G517" s="19">
        <v>34151</v>
      </c>
      <c r="H517" s="11" t="s">
        <v>68</v>
      </c>
      <c r="I517" s="11" t="s">
        <v>48</v>
      </c>
      <c r="J517" s="11" t="s">
        <v>70</v>
      </c>
      <c r="K517" s="11" t="s">
        <v>23</v>
      </c>
      <c r="L517" s="53" t="s">
        <v>638</v>
      </c>
      <c r="M517" s="11">
        <v>0</v>
      </c>
      <c r="N517" s="54">
        <v>0</v>
      </c>
      <c r="O517" s="54">
        <v>0</v>
      </c>
      <c r="P517" s="54">
        <v>0</v>
      </c>
      <c r="Q517" s="1">
        <v>42644</v>
      </c>
      <c r="R517" s="14">
        <f>VLOOKUP($D517,'GT NBV Sep 2015'!$G:$O,9,0)</f>
        <v>2.9000000000000001E-2</v>
      </c>
      <c r="S517" s="15">
        <f t="shared" si="72"/>
        <v>0</v>
      </c>
      <c r="T517" s="15">
        <f t="shared" si="73"/>
        <v>13</v>
      </c>
      <c r="U517" s="15">
        <f t="shared" si="74"/>
        <v>0</v>
      </c>
      <c r="V517" s="15">
        <f t="shared" si="75"/>
        <v>0</v>
      </c>
      <c r="W517" s="15">
        <f t="shared" si="76"/>
        <v>0</v>
      </c>
      <c r="X517" s="7">
        <f t="shared" ref="X517:X580" si="77">+N517*(11/12)</f>
        <v>0</v>
      </c>
      <c r="Y517" s="7">
        <f t="shared" ref="Y517:Y580" si="78">+V517*(11/12)</f>
        <v>0</v>
      </c>
      <c r="Z517" s="7">
        <f t="shared" ref="Z517:Z580" si="79">+W517*(11/12)</f>
        <v>0</v>
      </c>
      <c r="AA517" s="7">
        <f t="shared" ref="AA517:AA580" si="80">+X517-Y517-Z517</f>
        <v>0</v>
      </c>
      <c r="AB517" s="15"/>
      <c r="AC517" s="7"/>
      <c r="AD517" s="7"/>
      <c r="AE517" s="7"/>
      <c r="AF517" s="15"/>
      <c r="AG517" s="7"/>
    </row>
    <row r="518" spans="1:33" ht="13.8" x14ac:dyDescent="0.3">
      <c r="A518" s="11">
        <v>818535</v>
      </c>
      <c r="B518" s="11" t="s">
        <v>24</v>
      </c>
      <c r="C518" s="11" t="s">
        <v>41</v>
      </c>
      <c r="D518" s="11" t="s">
        <v>47</v>
      </c>
      <c r="E518" s="11" t="s">
        <v>138</v>
      </c>
      <c r="F518" s="18">
        <v>34151</v>
      </c>
      <c r="G518" s="19">
        <v>34151</v>
      </c>
      <c r="H518" s="11" t="s">
        <v>68</v>
      </c>
      <c r="I518" s="11" t="s">
        <v>48</v>
      </c>
      <c r="J518" s="11" t="s">
        <v>70</v>
      </c>
      <c r="K518" s="11" t="s">
        <v>23</v>
      </c>
      <c r="L518" s="53" t="s">
        <v>638</v>
      </c>
      <c r="M518" s="11">
        <v>0</v>
      </c>
      <c r="N518" s="54">
        <v>0</v>
      </c>
      <c r="O518" s="54">
        <v>0</v>
      </c>
      <c r="P518" s="54">
        <v>0</v>
      </c>
      <c r="Q518" s="1">
        <v>42522</v>
      </c>
      <c r="R518" s="14">
        <f>VLOOKUP($D518,'GT NBV Sep 2015'!$G:$O,9,0)</f>
        <v>2.9000000000000001E-2</v>
      </c>
      <c r="S518" s="15">
        <f t="shared" si="72"/>
        <v>0</v>
      </c>
      <c r="T518" s="15">
        <f t="shared" si="73"/>
        <v>9</v>
      </c>
      <c r="U518" s="15">
        <f t="shared" si="74"/>
        <v>0</v>
      </c>
      <c r="V518" s="15">
        <f t="shared" si="75"/>
        <v>0</v>
      </c>
      <c r="W518" s="15">
        <f t="shared" si="76"/>
        <v>0</v>
      </c>
      <c r="X518" s="7">
        <f t="shared" si="77"/>
        <v>0</v>
      </c>
      <c r="Y518" s="7">
        <f t="shared" si="78"/>
        <v>0</v>
      </c>
      <c r="Z518" s="7">
        <f t="shared" si="79"/>
        <v>0</v>
      </c>
      <c r="AA518" s="7">
        <f t="shared" si="80"/>
        <v>0</v>
      </c>
      <c r="AB518" s="15"/>
      <c r="AC518" s="7"/>
      <c r="AD518" s="7"/>
      <c r="AE518" s="7"/>
      <c r="AF518" s="15"/>
      <c r="AG518" s="7"/>
    </row>
    <row r="519" spans="1:33" ht="13.8" x14ac:dyDescent="0.3">
      <c r="A519" s="11">
        <v>818536</v>
      </c>
      <c r="B519" s="11" t="s">
        <v>24</v>
      </c>
      <c r="C519" s="11" t="s">
        <v>41</v>
      </c>
      <c r="D519" s="11" t="s">
        <v>47</v>
      </c>
      <c r="E519" s="11" t="s">
        <v>138</v>
      </c>
      <c r="F519" s="18">
        <v>34151</v>
      </c>
      <c r="G519" s="19">
        <v>34151</v>
      </c>
      <c r="H519" s="11" t="s">
        <v>68</v>
      </c>
      <c r="I519" s="11" t="s">
        <v>48</v>
      </c>
      <c r="J519" s="11" t="s">
        <v>70</v>
      </c>
      <c r="K519" s="11" t="s">
        <v>23</v>
      </c>
      <c r="L519" s="53" t="s">
        <v>638</v>
      </c>
      <c r="M519" s="11">
        <v>0</v>
      </c>
      <c r="N519" s="54">
        <v>0</v>
      </c>
      <c r="O519" s="54">
        <v>0</v>
      </c>
      <c r="P519" s="54">
        <v>0</v>
      </c>
      <c r="Q519" s="1">
        <v>42644</v>
      </c>
      <c r="R519" s="14">
        <f>VLOOKUP($D519,'GT NBV Sep 2015'!$G:$O,9,0)</f>
        <v>2.9000000000000001E-2</v>
      </c>
      <c r="S519" s="15">
        <f t="shared" si="72"/>
        <v>0</v>
      </c>
      <c r="T519" s="15">
        <f t="shared" si="73"/>
        <v>13</v>
      </c>
      <c r="U519" s="15">
        <f t="shared" si="74"/>
        <v>0</v>
      </c>
      <c r="V519" s="15">
        <f t="shared" si="75"/>
        <v>0</v>
      </c>
      <c r="W519" s="15">
        <f t="shared" si="76"/>
        <v>0</v>
      </c>
      <c r="X519" s="7">
        <f t="shared" si="77"/>
        <v>0</v>
      </c>
      <c r="Y519" s="7">
        <f t="shared" si="78"/>
        <v>0</v>
      </c>
      <c r="Z519" s="7">
        <f t="shared" si="79"/>
        <v>0</v>
      </c>
      <c r="AA519" s="7">
        <f t="shared" si="80"/>
        <v>0</v>
      </c>
      <c r="AB519" s="15"/>
      <c r="AC519" s="7"/>
      <c r="AD519" s="7"/>
      <c r="AE519" s="7"/>
      <c r="AF519" s="15"/>
      <c r="AG519" s="7"/>
    </row>
    <row r="520" spans="1:33" ht="13.8" x14ac:dyDescent="0.3">
      <c r="A520" s="11">
        <v>818537</v>
      </c>
      <c r="B520" s="11" t="s">
        <v>24</v>
      </c>
      <c r="C520" s="11" t="s">
        <v>41</v>
      </c>
      <c r="D520" s="11" t="s">
        <v>47</v>
      </c>
      <c r="E520" s="11" t="s">
        <v>138</v>
      </c>
      <c r="F520" s="18">
        <v>34151</v>
      </c>
      <c r="G520" s="19">
        <v>34151</v>
      </c>
      <c r="H520" s="11" t="s">
        <v>68</v>
      </c>
      <c r="I520" s="11" t="s">
        <v>48</v>
      </c>
      <c r="J520" s="11" t="s">
        <v>70</v>
      </c>
      <c r="K520" s="11" t="s">
        <v>23</v>
      </c>
      <c r="L520" s="53" t="s">
        <v>638</v>
      </c>
      <c r="M520" s="11">
        <v>0</v>
      </c>
      <c r="N520" s="54">
        <v>0</v>
      </c>
      <c r="O520" s="54">
        <v>0</v>
      </c>
      <c r="P520" s="54">
        <v>0</v>
      </c>
      <c r="Q520" s="1">
        <v>42522</v>
      </c>
      <c r="R520" s="14">
        <f>VLOOKUP($D520,'GT NBV Sep 2015'!$G:$O,9,0)</f>
        <v>2.9000000000000001E-2</v>
      </c>
      <c r="S520" s="15">
        <f t="shared" si="72"/>
        <v>0</v>
      </c>
      <c r="T520" s="15">
        <f t="shared" si="73"/>
        <v>9</v>
      </c>
      <c r="U520" s="15">
        <f t="shared" si="74"/>
        <v>0</v>
      </c>
      <c r="V520" s="15">
        <f t="shared" si="75"/>
        <v>0</v>
      </c>
      <c r="W520" s="15">
        <f t="shared" si="76"/>
        <v>0</v>
      </c>
      <c r="X520" s="7">
        <f t="shared" si="77"/>
        <v>0</v>
      </c>
      <c r="Y520" s="7">
        <f t="shared" si="78"/>
        <v>0</v>
      </c>
      <c r="Z520" s="7">
        <f t="shared" si="79"/>
        <v>0</v>
      </c>
      <c r="AA520" s="7">
        <f t="shared" si="80"/>
        <v>0</v>
      </c>
      <c r="AB520" s="15"/>
      <c r="AC520" s="7"/>
      <c r="AD520" s="7"/>
      <c r="AE520" s="7"/>
      <c r="AF520" s="15"/>
      <c r="AG520" s="7"/>
    </row>
    <row r="521" spans="1:33" ht="13.8" x14ac:dyDescent="0.3">
      <c r="A521" s="11">
        <v>818538</v>
      </c>
      <c r="B521" s="11" t="s">
        <v>24</v>
      </c>
      <c r="C521" s="11" t="s">
        <v>41</v>
      </c>
      <c r="D521" s="11" t="s">
        <v>47</v>
      </c>
      <c r="E521" s="11" t="s">
        <v>138</v>
      </c>
      <c r="F521" s="18">
        <v>34151</v>
      </c>
      <c r="G521" s="19">
        <v>34151</v>
      </c>
      <c r="H521" s="11" t="s">
        <v>68</v>
      </c>
      <c r="I521" s="11" t="s">
        <v>48</v>
      </c>
      <c r="J521" s="11" t="s">
        <v>70</v>
      </c>
      <c r="K521" s="11" t="s">
        <v>23</v>
      </c>
      <c r="L521" s="53" t="s">
        <v>638</v>
      </c>
      <c r="M521" s="11">
        <v>0</v>
      </c>
      <c r="N521" s="54">
        <v>0</v>
      </c>
      <c r="O521" s="54">
        <v>0</v>
      </c>
      <c r="P521" s="54">
        <v>0</v>
      </c>
      <c r="Q521" s="1">
        <v>42644</v>
      </c>
      <c r="R521" s="14">
        <f>VLOOKUP($D521,'GT NBV Sep 2015'!$G:$O,9,0)</f>
        <v>2.9000000000000001E-2</v>
      </c>
      <c r="S521" s="15">
        <f t="shared" si="72"/>
        <v>0</v>
      </c>
      <c r="T521" s="15">
        <f t="shared" si="73"/>
        <v>13</v>
      </c>
      <c r="U521" s="15">
        <f t="shared" si="74"/>
        <v>0</v>
      </c>
      <c r="V521" s="15">
        <f t="shared" si="75"/>
        <v>0</v>
      </c>
      <c r="W521" s="15">
        <f t="shared" si="76"/>
        <v>0</v>
      </c>
      <c r="X521" s="7">
        <f t="shared" si="77"/>
        <v>0</v>
      </c>
      <c r="Y521" s="7">
        <f t="shared" si="78"/>
        <v>0</v>
      </c>
      <c r="Z521" s="7">
        <f t="shared" si="79"/>
        <v>0</v>
      </c>
      <c r="AA521" s="7">
        <f t="shared" si="80"/>
        <v>0</v>
      </c>
      <c r="AB521" s="15"/>
      <c r="AC521" s="7"/>
      <c r="AD521" s="7"/>
      <c r="AE521" s="7"/>
      <c r="AF521" s="15"/>
      <c r="AG521" s="7"/>
    </row>
    <row r="522" spans="1:33" ht="13.8" x14ac:dyDescent="0.3">
      <c r="A522" s="11">
        <v>818539</v>
      </c>
      <c r="B522" s="11" t="s">
        <v>24</v>
      </c>
      <c r="C522" s="11" t="s">
        <v>41</v>
      </c>
      <c r="D522" s="11" t="s">
        <v>47</v>
      </c>
      <c r="E522" s="11" t="s">
        <v>138</v>
      </c>
      <c r="F522" s="18">
        <v>34151</v>
      </c>
      <c r="G522" s="19">
        <v>34151</v>
      </c>
      <c r="H522" s="11" t="s">
        <v>68</v>
      </c>
      <c r="I522" s="11" t="s">
        <v>48</v>
      </c>
      <c r="J522" s="11" t="s">
        <v>70</v>
      </c>
      <c r="K522" s="11" t="s">
        <v>23</v>
      </c>
      <c r="L522" s="53" t="s">
        <v>638</v>
      </c>
      <c r="M522" s="11">
        <v>0</v>
      </c>
      <c r="N522" s="54">
        <v>0</v>
      </c>
      <c r="O522" s="54">
        <v>0</v>
      </c>
      <c r="P522" s="54">
        <v>0</v>
      </c>
      <c r="Q522" s="1">
        <v>42522</v>
      </c>
      <c r="R522" s="14">
        <f>VLOOKUP($D522,'GT NBV Sep 2015'!$G:$O,9,0)</f>
        <v>2.9000000000000001E-2</v>
      </c>
      <c r="S522" s="15">
        <f t="shared" si="72"/>
        <v>0</v>
      </c>
      <c r="T522" s="15">
        <f t="shared" si="73"/>
        <v>9</v>
      </c>
      <c r="U522" s="15">
        <f t="shared" si="74"/>
        <v>0</v>
      </c>
      <c r="V522" s="15">
        <f t="shared" si="75"/>
        <v>0</v>
      </c>
      <c r="W522" s="15">
        <f t="shared" si="76"/>
        <v>0</v>
      </c>
      <c r="X522" s="7">
        <f t="shared" si="77"/>
        <v>0</v>
      </c>
      <c r="Y522" s="7">
        <f t="shared" si="78"/>
        <v>0</v>
      </c>
      <c r="Z522" s="7">
        <f t="shared" si="79"/>
        <v>0</v>
      </c>
      <c r="AA522" s="7">
        <f t="shared" si="80"/>
        <v>0</v>
      </c>
      <c r="AB522" s="15"/>
      <c r="AC522" s="7"/>
      <c r="AD522" s="7"/>
      <c r="AE522" s="7"/>
      <c r="AF522" s="15"/>
      <c r="AG522" s="7"/>
    </row>
    <row r="523" spans="1:33" ht="13.8" x14ac:dyDescent="0.3">
      <c r="A523" s="11">
        <v>818540</v>
      </c>
      <c r="B523" s="11" t="s">
        <v>24</v>
      </c>
      <c r="C523" s="11" t="s">
        <v>41</v>
      </c>
      <c r="D523" s="11" t="s">
        <v>47</v>
      </c>
      <c r="E523" s="11" t="s">
        <v>138</v>
      </c>
      <c r="F523" s="18">
        <v>34151</v>
      </c>
      <c r="G523" s="19">
        <v>34151</v>
      </c>
      <c r="H523" s="11" t="s">
        <v>68</v>
      </c>
      <c r="I523" s="11" t="s">
        <v>48</v>
      </c>
      <c r="J523" s="11" t="s">
        <v>70</v>
      </c>
      <c r="K523" s="11" t="s">
        <v>23</v>
      </c>
      <c r="L523" s="53" t="s">
        <v>638</v>
      </c>
      <c r="M523" s="11">
        <v>0</v>
      </c>
      <c r="N523" s="54">
        <v>0</v>
      </c>
      <c r="O523" s="54">
        <v>0</v>
      </c>
      <c r="P523" s="54">
        <v>0</v>
      </c>
      <c r="Q523" s="1">
        <v>42644</v>
      </c>
      <c r="R523" s="14">
        <f>VLOOKUP($D523,'GT NBV Sep 2015'!$G:$O,9,0)</f>
        <v>2.9000000000000001E-2</v>
      </c>
      <c r="S523" s="15">
        <f t="shared" si="72"/>
        <v>0</v>
      </c>
      <c r="T523" s="15">
        <f t="shared" si="73"/>
        <v>13</v>
      </c>
      <c r="U523" s="15">
        <f t="shared" si="74"/>
        <v>0</v>
      </c>
      <c r="V523" s="15">
        <f t="shared" si="75"/>
        <v>0</v>
      </c>
      <c r="W523" s="15">
        <f t="shared" si="76"/>
        <v>0</v>
      </c>
      <c r="X523" s="7">
        <f t="shared" si="77"/>
        <v>0</v>
      </c>
      <c r="Y523" s="7">
        <f t="shared" si="78"/>
        <v>0</v>
      </c>
      <c r="Z523" s="7">
        <f t="shared" si="79"/>
        <v>0</v>
      </c>
      <c r="AA523" s="7">
        <f t="shared" si="80"/>
        <v>0</v>
      </c>
      <c r="AB523" s="15"/>
      <c r="AC523" s="7"/>
      <c r="AD523" s="7"/>
      <c r="AE523" s="7"/>
      <c r="AF523" s="15"/>
      <c r="AG523" s="7"/>
    </row>
    <row r="524" spans="1:33" ht="13.8" x14ac:dyDescent="0.3">
      <c r="A524" s="11">
        <v>818541</v>
      </c>
      <c r="B524" s="11" t="s">
        <v>24</v>
      </c>
      <c r="C524" s="11" t="s">
        <v>41</v>
      </c>
      <c r="D524" s="11" t="s">
        <v>47</v>
      </c>
      <c r="E524" s="11" t="s">
        <v>138</v>
      </c>
      <c r="F524" s="18">
        <v>34151</v>
      </c>
      <c r="G524" s="19">
        <v>34151</v>
      </c>
      <c r="H524" s="11" t="s">
        <v>68</v>
      </c>
      <c r="I524" s="11" t="s">
        <v>48</v>
      </c>
      <c r="J524" s="11" t="s">
        <v>70</v>
      </c>
      <c r="K524" s="11" t="s">
        <v>23</v>
      </c>
      <c r="L524" s="53" t="s">
        <v>638</v>
      </c>
      <c r="M524" s="11">
        <v>0</v>
      </c>
      <c r="N524" s="54">
        <v>0</v>
      </c>
      <c r="O524" s="54">
        <v>0</v>
      </c>
      <c r="P524" s="54">
        <v>0</v>
      </c>
      <c r="Q524" s="1">
        <v>42522</v>
      </c>
      <c r="R524" s="14">
        <f>VLOOKUP($D524,'GT NBV Sep 2015'!$G:$O,9,0)</f>
        <v>2.9000000000000001E-2</v>
      </c>
      <c r="S524" s="15">
        <f t="shared" si="72"/>
        <v>0</v>
      </c>
      <c r="T524" s="15">
        <f t="shared" si="73"/>
        <v>9</v>
      </c>
      <c r="U524" s="15">
        <f t="shared" si="74"/>
        <v>0</v>
      </c>
      <c r="V524" s="15">
        <f t="shared" si="75"/>
        <v>0</v>
      </c>
      <c r="W524" s="15">
        <f t="shared" si="76"/>
        <v>0</v>
      </c>
      <c r="X524" s="7">
        <f t="shared" si="77"/>
        <v>0</v>
      </c>
      <c r="Y524" s="7">
        <f t="shared" si="78"/>
        <v>0</v>
      </c>
      <c r="Z524" s="7">
        <f t="shared" si="79"/>
        <v>0</v>
      </c>
      <c r="AA524" s="7">
        <f t="shared" si="80"/>
        <v>0</v>
      </c>
      <c r="AB524" s="15"/>
      <c r="AC524" s="7"/>
      <c r="AD524" s="7"/>
      <c r="AE524" s="7"/>
      <c r="AF524" s="15"/>
      <c r="AG524" s="7"/>
    </row>
    <row r="525" spans="1:33" ht="13.8" x14ac:dyDescent="0.3">
      <c r="A525" s="11">
        <v>818542</v>
      </c>
      <c r="B525" s="11" t="s">
        <v>24</v>
      </c>
      <c r="C525" s="11" t="s">
        <v>41</v>
      </c>
      <c r="D525" s="11" t="s">
        <v>47</v>
      </c>
      <c r="E525" s="11" t="s">
        <v>138</v>
      </c>
      <c r="F525" s="18">
        <v>34151</v>
      </c>
      <c r="G525" s="19">
        <v>34151</v>
      </c>
      <c r="H525" s="11" t="s">
        <v>68</v>
      </c>
      <c r="I525" s="11" t="s">
        <v>48</v>
      </c>
      <c r="J525" s="11" t="s">
        <v>70</v>
      </c>
      <c r="K525" s="11" t="s">
        <v>23</v>
      </c>
      <c r="L525" s="53" t="s">
        <v>638</v>
      </c>
      <c r="M525" s="11">
        <v>0</v>
      </c>
      <c r="N525" s="54">
        <v>0</v>
      </c>
      <c r="O525" s="54">
        <v>0</v>
      </c>
      <c r="P525" s="54">
        <v>0</v>
      </c>
      <c r="Q525" s="1">
        <v>42644</v>
      </c>
      <c r="R525" s="14">
        <f>VLOOKUP($D525,'GT NBV Sep 2015'!$G:$O,9,0)</f>
        <v>2.9000000000000001E-2</v>
      </c>
      <c r="S525" s="15">
        <f t="shared" si="72"/>
        <v>0</v>
      </c>
      <c r="T525" s="15">
        <f t="shared" si="73"/>
        <v>13</v>
      </c>
      <c r="U525" s="15">
        <f t="shared" si="74"/>
        <v>0</v>
      </c>
      <c r="V525" s="15">
        <f t="shared" si="75"/>
        <v>0</v>
      </c>
      <c r="W525" s="15">
        <f t="shared" si="76"/>
        <v>0</v>
      </c>
      <c r="X525" s="7">
        <f t="shared" si="77"/>
        <v>0</v>
      </c>
      <c r="Y525" s="7">
        <f t="shared" si="78"/>
        <v>0</v>
      </c>
      <c r="Z525" s="7">
        <f t="shared" si="79"/>
        <v>0</v>
      </c>
      <c r="AA525" s="7">
        <f t="shared" si="80"/>
        <v>0</v>
      </c>
      <c r="AB525" s="15"/>
      <c r="AC525" s="7"/>
      <c r="AD525" s="7"/>
      <c r="AE525" s="7"/>
      <c r="AF525" s="15"/>
      <c r="AG525" s="7"/>
    </row>
    <row r="526" spans="1:33" ht="13.8" x14ac:dyDescent="0.3">
      <c r="A526" s="11">
        <v>818543</v>
      </c>
      <c r="B526" s="11" t="s">
        <v>24</v>
      </c>
      <c r="C526" s="11" t="s">
        <v>41</v>
      </c>
      <c r="D526" s="11" t="s">
        <v>47</v>
      </c>
      <c r="E526" s="11" t="s">
        <v>138</v>
      </c>
      <c r="F526" s="18">
        <v>34151</v>
      </c>
      <c r="G526" s="19">
        <v>34151</v>
      </c>
      <c r="H526" s="11" t="s">
        <v>68</v>
      </c>
      <c r="I526" s="11" t="s">
        <v>48</v>
      </c>
      <c r="J526" s="11" t="s">
        <v>70</v>
      </c>
      <c r="K526" s="11" t="s">
        <v>23</v>
      </c>
      <c r="L526" s="53" t="s">
        <v>638</v>
      </c>
      <c r="M526" s="11">
        <v>0</v>
      </c>
      <c r="N526" s="54">
        <v>0</v>
      </c>
      <c r="O526" s="54">
        <v>0</v>
      </c>
      <c r="P526" s="54">
        <v>0</v>
      </c>
      <c r="Q526" s="1">
        <v>42522</v>
      </c>
      <c r="R526" s="14">
        <f>VLOOKUP($D526,'GT NBV Sep 2015'!$G:$O,9,0)</f>
        <v>2.9000000000000001E-2</v>
      </c>
      <c r="S526" s="15">
        <f t="shared" si="72"/>
        <v>0</v>
      </c>
      <c r="T526" s="15">
        <f t="shared" si="73"/>
        <v>9</v>
      </c>
      <c r="U526" s="15">
        <f t="shared" si="74"/>
        <v>0</v>
      </c>
      <c r="V526" s="15">
        <f t="shared" si="75"/>
        <v>0</v>
      </c>
      <c r="W526" s="15">
        <f t="shared" si="76"/>
        <v>0</v>
      </c>
      <c r="X526" s="7">
        <f t="shared" si="77"/>
        <v>0</v>
      </c>
      <c r="Y526" s="7">
        <f t="shared" si="78"/>
        <v>0</v>
      </c>
      <c r="Z526" s="7">
        <f t="shared" si="79"/>
        <v>0</v>
      </c>
      <c r="AA526" s="7">
        <f t="shared" si="80"/>
        <v>0</v>
      </c>
      <c r="AB526" s="15"/>
      <c r="AC526" s="7"/>
      <c r="AD526" s="7"/>
      <c r="AE526" s="7"/>
      <c r="AF526" s="15"/>
      <c r="AG526" s="7"/>
    </row>
    <row r="527" spans="1:33" ht="13.8" x14ac:dyDescent="0.3">
      <c r="A527" s="11">
        <v>818544</v>
      </c>
      <c r="B527" s="11" t="s">
        <v>24</v>
      </c>
      <c r="C527" s="11" t="s">
        <v>41</v>
      </c>
      <c r="D527" s="11" t="s">
        <v>47</v>
      </c>
      <c r="E527" s="11" t="s">
        <v>138</v>
      </c>
      <c r="F527" s="18">
        <v>34151</v>
      </c>
      <c r="G527" s="19">
        <v>34151</v>
      </c>
      <c r="H527" s="11" t="s">
        <v>68</v>
      </c>
      <c r="I527" s="11" t="s">
        <v>48</v>
      </c>
      <c r="J527" s="11" t="s">
        <v>70</v>
      </c>
      <c r="K527" s="11" t="s">
        <v>23</v>
      </c>
      <c r="L527" s="53" t="s">
        <v>638</v>
      </c>
      <c r="M527" s="11">
        <v>0</v>
      </c>
      <c r="N527" s="54">
        <v>0</v>
      </c>
      <c r="O527" s="54">
        <v>0</v>
      </c>
      <c r="P527" s="54">
        <v>0</v>
      </c>
      <c r="Q527" s="1">
        <v>42644</v>
      </c>
      <c r="R527" s="14">
        <f>VLOOKUP($D527,'GT NBV Sep 2015'!$G:$O,9,0)</f>
        <v>2.9000000000000001E-2</v>
      </c>
      <c r="S527" s="15">
        <f t="shared" si="72"/>
        <v>0</v>
      </c>
      <c r="T527" s="15">
        <f t="shared" si="73"/>
        <v>13</v>
      </c>
      <c r="U527" s="15">
        <f t="shared" si="74"/>
        <v>0</v>
      </c>
      <c r="V527" s="15">
        <f t="shared" si="75"/>
        <v>0</v>
      </c>
      <c r="W527" s="15">
        <f t="shared" si="76"/>
        <v>0</v>
      </c>
      <c r="X527" s="7">
        <f t="shared" si="77"/>
        <v>0</v>
      </c>
      <c r="Y527" s="7">
        <f t="shared" si="78"/>
        <v>0</v>
      </c>
      <c r="Z527" s="7">
        <f t="shared" si="79"/>
        <v>0</v>
      </c>
      <c r="AA527" s="7">
        <f t="shared" si="80"/>
        <v>0</v>
      </c>
      <c r="AB527" s="15"/>
      <c r="AC527" s="7"/>
      <c r="AD527" s="7"/>
      <c r="AE527" s="7"/>
      <c r="AF527" s="15"/>
      <c r="AG527" s="7"/>
    </row>
    <row r="528" spans="1:33" ht="13.8" x14ac:dyDescent="0.3">
      <c r="A528" s="11">
        <v>818545</v>
      </c>
      <c r="B528" s="11" t="s">
        <v>24</v>
      </c>
      <c r="C528" s="11" t="s">
        <v>41</v>
      </c>
      <c r="D528" s="11" t="s">
        <v>47</v>
      </c>
      <c r="E528" s="11" t="s">
        <v>138</v>
      </c>
      <c r="F528" s="18">
        <v>34151</v>
      </c>
      <c r="G528" s="19">
        <v>34151</v>
      </c>
      <c r="H528" s="11" t="s">
        <v>68</v>
      </c>
      <c r="I528" s="11" t="s">
        <v>48</v>
      </c>
      <c r="J528" s="11" t="s">
        <v>70</v>
      </c>
      <c r="K528" s="11" t="s">
        <v>23</v>
      </c>
      <c r="L528" s="53" t="s">
        <v>638</v>
      </c>
      <c r="M528" s="11">
        <v>0</v>
      </c>
      <c r="N528" s="54">
        <v>0</v>
      </c>
      <c r="O528" s="54">
        <v>0</v>
      </c>
      <c r="P528" s="54">
        <v>0</v>
      </c>
      <c r="Q528" s="1">
        <v>42522</v>
      </c>
      <c r="R528" s="14">
        <f>VLOOKUP($D528,'GT NBV Sep 2015'!$G:$O,9,0)</f>
        <v>2.9000000000000001E-2</v>
      </c>
      <c r="S528" s="15">
        <f t="shared" si="72"/>
        <v>0</v>
      </c>
      <c r="T528" s="15">
        <f t="shared" si="73"/>
        <v>9</v>
      </c>
      <c r="U528" s="15">
        <f t="shared" si="74"/>
        <v>0</v>
      </c>
      <c r="V528" s="15">
        <f t="shared" si="75"/>
        <v>0</v>
      </c>
      <c r="W528" s="15">
        <f t="shared" si="76"/>
        <v>0</v>
      </c>
      <c r="X528" s="7">
        <f t="shared" si="77"/>
        <v>0</v>
      </c>
      <c r="Y528" s="7">
        <f t="shared" si="78"/>
        <v>0</v>
      </c>
      <c r="Z528" s="7">
        <f t="shared" si="79"/>
        <v>0</v>
      </c>
      <c r="AA528" s="7">
        <f t="shared" si="80"/>
        <v>0</v>
      </c>
      <c r="AB528" s="15"/>
      <c r="AC528" s="7"/>
      <c r="AD528" s="7"/>
      <c r="AE528" s="7"/>
      <c r="AF528" s="15"/>
      <c r="AG528" s="7"/>
    </row>
    <row r="529" spans="1:33" ht="13.8" x14ac:dyDescent="0.3">
      <c r="A529" s="11">
        <v>818546</v>
      </c>
      <c r="B529" s="11" t="s">
        <v>24</v>
      </c>
      <c r="C529" s="11" t="s">
        <v>41</v>
      </c>
      <c r="D529" s="11" t="s">
        <v>47</v>
      </c>
      <c r="E529" s="11" t="s">
        <v>138</v>
      </c>
      <c r="F529" s="18">
        <v>34151</v>
      </c>
      <c r="G529" s="19">
        <v>34151</v>
      </c>
      <c r="H529" s="11" t="s">
        <v>68</v>
      </c>
      <c r="I529" s="11" t="s">
        <v>48</v>
      </c>
      <c r="J529" s="11" t="s">
        <v>70</v>
      </c>
      <c r="K529" s="11" t="s">
        <v>23</v>
      </c>
      <c r="L529" s="53" t="s">
        <v>638</v>
      </c>
      <c r="M529" s="11">
        <v>0</v>
      </c>
      <c r="N529" s="54">
        <v>0</v>
      </c>
      <c r="O529" s="54">
        <v>0</v>
      </c>
      <c r="P529" s="54">
        <v>0</v>
      </c>
      <c r="Q529" s="1">
        <v>42644</v>
      </c>
      <c r="R529" s="14">
        <f>VLOOKUP($D529,'GT NBV Sep 2015'!$G:$O,9,0)</f>
        <v>2.9000000000000001E-2</v>
      </c>
      <c r="S529" s="15">
        <f t="shared" si="72"/>
        <v>0</v>
      </c>
      <c r="T529" s="15">
        <f t="shared" si="73"/>
        <v>13</v>
      </c>
      <c r="U529" s="15">
        <f t="shared" si="74"/>
        <v>0</v>
      </c>
      <c r="V529" s="15">
        <f t="shared" si="75"/>
        <v>0</v>
      </c>
      <c r="W529" s="15">
        <f t="shared" si="76"/>
        <v>0</v>
      </c>
      <c r="X529" s="7">
        <f t="shared" si="77"/>
        <v>0</v>
      </c>
      <c r="Y529" s="7">
        <f t="shared" si="78"/>
        <v>0</v>
      </c>
      <c r="Z529" s="7">
        <f t="shared" si="79"/>
        <v>0</v>
      </c>
      <c r="AA529" s="7">
        <f t="shared" si="80"/>
        <v>0</v>
      </c>
      <c r="AB529" s="15"/>
      <c r="AC529" s="7"/>
      <c r="AD529" s="7"/>
      <c r="AE529" s="7"/>
      <c r="AF529" s="15"/>
      <c r="AG529" s="7"/>
    </row>
    <row r="530" spans="1:33" ht="13.8" x14ac:dyDescent="0.3">
      <c r="A530" s="11">
        <v>818547</v>
      </c>
      <c r="B530" s="11" t="s">
        <v>24</v>
      </c>
      <c r="C530" s="11" t="s">
        <v>41</v>
      </c>
      <c r="D530" s="11" t="s">
        <v>47</v>
      </c>
      <c r="E530" s="11" t="s">
        <v>138</v>
      </c>
      <c r="F530" s="18">
        <v>34151</v>
      </c>
      <c r="G530" s="19">
        <v>34151</v>
      </c>
      <c r="H530" s="11" t="s">
        <v>68</v>
      </c>
      <c r="I530" s="11" t="s">
        <v>48</v>
      </c>
      <c r="J530" s="11" t="s">
        <v>70</v>
      </c>
      <c r="K530" s="11" t="s">
        <v>23</v>
      </c>
      <c r="L530" s="53" t="s">
        <v>638</v>
      </c>
      <c r="M530" s="11">
        <v>0</v>
      </c>
      <c r="N530" s="54">
        <v>0</v>
      </c>
      <c r="O530" s="54">
        <v>0</v>
      </c>
      <c r="P530" s="54">
        <v>0</v>
      </c>
      <c r="Q530" s="1">
        <v>42522</v>
      </c>
      <c r="R530" s="14">
        <f>VLOOKUP($D530,'GT NBV Sep 2015'!$G:$O,9,0)</f>
        <v>2.9000000000000001E-2</v>
      </c>
      <c r="S530" s="15">
        <f t="shared" si="72"/>
        <v>0</v>
      </c>
      <c r="T530" s="15">
        <f t="shared" si="73"/>
        <v>9</v>
      </c>
      <c r="U530" s="15">
        <f t="shared" si="74"/>
        <v>0</v>
      </c>
      <c r="V530" s="15">
        <f t="shared" si="75"/>
        <v>0</v>
      </c>
      <c r="W530" s="15">
        <f t="shared" si="76"/>
        <v>0</v>
      </c>
      <c r="X530" s="7">
        <f t="shared" si="77"/>
        <v>0</v>
      </c>
      <c r="Y530" s="7">
        <f t="shared" si="78"/>
        <v>0</v>
      </c>
      <c r="Z530" s="7">
        <f t="shared" si="79"/>
        <v>0</v>
      </c>
      <c r="AA530" s="7">
        <f t="shared" si="80"/>
        <v>0</v>
      </c>
      <c r="AB530" s="15"/>
      <c r="AC530" s="7"/>
      <c r="AD530" s="7"/>
      <c r="AE530" s="7"/>
      <c r="AF530" s="15"/>
      <c r="AG530" s="7"/>
    </row>
    <row r="531" spans="1:33" ht="13.8" x14ac:dyDescent="0.3">
      <c r="A531" s="11">
        <v>818548</v>
      </c>
      <c r="B531" s="11" t="s">
        <v>24</v>
      </c>
      <c r="C531" s="11" t="s">
        <v>41</v>
      </c>
      <c r="D531" s="11" t="s">
        <v>47</v>
      </c>
      <c r="E531" s="11" t="s">
        <v>138</v>
      </c>
      <c r="F531" s="18">
        <v>34151</v>
      </c>
      <c r="G531" s="19">
        <v>34151</v>
      </c>
      <c r="H531" s="11" t="s">
        <v>68</v>
      </c>
      <c r="I531" s="11" t="s">
        <v>48</v>
      </c>
      <c r="J531" s="11" t="s">
        <v>70</v>
      </c>
      <c r="K531" s="11" t="s">
        <v>23</v>
      </c>
      <c r="L531" s="53" t="s">
        <v>638</v>
      </c>
      <c r="M531" s="11">
        <v>0</v>
      </c>
      <c r="N531" s="54">
        <v>0</v>
      </c>
      <c r="O531" s="54">
        <v>0</v>
      </c>
      <c r="P531" s="54">
        <v>0</v>
      </c>
      <c r="Q531" s="1">
        <v>42644</v>
      </c>
      <c r="R531" s="14">
        <f>VLOOKUP($D531,'GT NBV Sep 2015'!$G:$O,9,0)</f>
        <v>2.9000000000000001E-2</v>
      </c>
      <c r="S531" s="15">
        <f t="shared" si="72"/>
        <v>0</v>
      </c>
      <c r="T531" s="15">
        <f t="shared" si="73"/>
        <v>13</v>
      </c>
      <c r="U531" s="15">
        <f t="shared" si="74"/>
        <v>0</v>
      </c>
      <c r="V531" s="15">
        <f t="shared" si="75"/>
        <v>0</v>
      </c>
      <c r="W531" s="15">
        <f t="shared" si="76"/>
        <v>0</v>
      </c>
      <c r="X531" s="7">
        <f t="shared" si="77"/>
        <v>0</v>
      </c>
      <c r="Y531" s="7">
        <f t="shared" si="78"/>
        <v>0</v>
      </c>
      <c r="Z531" s="7">
        <f t="shared" si="79"/>
        <v>0</v>
      </c>
      <c r="AA531" s="7">
        <f t="shared" si="80"/>
        <v>0</v>
      </c>
      <c r="AB531" s="15"/>
      <c r="AC531" s="7"/>
      <c r="AD531" s="7"/>
      <c r="AE531" s="7"/>
      <c r="AF531" s="15"/>
      <c r="AG531" s="7"/>
    </row>
    <row r="532" spans="1:33" ht="13.8" x14ac:dyDescent="0.3">
      <c r="A532" s="11">
        <v>818549</v>
      </c>
      <c r="B532" s="11" t="s">
        <v>24</v>
      </c>
      <c r="C532" s="11" t="s">
        <v>41</v>
      </c>
      <c r="D532" s="11" t="s">
        <v>47</v>
      </c>
      <c r="E532" s="11" t="s">
        <v>138</v>
      </c>
      <c r="F532" s="18">
        <v>34151</v>
      </c>
      <c r="G532" s="19">
        <v>34151</v>
      </c>
      <c r="H532" s="11" t="s">
        <v>68</v>
      </c>
      <c r="I532" s="11" t="s">
        <v>48</v>
      </c>
      <c r="J532" s="11" t="s">
        <v>70</v>
      </c>
      <c r="K532" s="11" t="s">
        <v>23</v>
      </c>
      <c r="L532" s="53" t="s">
        <v>638</v>
      </c>
      <c r="M532" s="11">
        <v>0</v>
      </c>
      <c r="N532" s="54">
        <v>0</v>
      </c>
      <c r="O532" s="54">
        <v>0</v>
      </c>
      <c r="P532" s="54">
        <v>0</v>
      </c>
      <c r="Q532" s="1">
        <v>42522</v>
      </c>
      <c r="R532" s="14">
        <f>VLOOKUP($D532,'GT NBV Sep 2015'!$G:$O,9,0)</f>
        <v>2.9000000000000001E-2</v>
      </c>
      <c r="S532" s="15">
        <f t="shared" si="72"/>
        <v>0</v>
      </c>
      <c r="T532" s="15">
        <f t="shared" si="73"/>
        <v>9</v>
      </c>
      <c r="U532" s="15">
        <f t="shared" si="74"/>
        <v>0</v>
      </c>
      <c r="V532" s="15">
        <f t="shared" si="75"/>
        <v>0</v>
      </c>
      <c r="W532" s="15">
        <f t="shared" si="76"/>
        <v>0</v>
      </c>
      <c r="X532" s="7">
        <f t="shared" si="77"/>
        <v>0</v>
      </c>
      <c r="Y532" s="7">
        <f t="shared" si="78"/>
        <v>0</v>
      </c>
      <c r="Z532" s="7">
        <f t="shared" si="79"/>
        <v>0</v>
      </c>
      <c r="AA532" s="7">
        <f t="shared" si="80"/>
        <v>0</v>
      </c>
      <c r="AB532" s="15"/>
      <c r="AC532" s="7"/>
      <c r="AD532" s="7"/>
      <c r="AE532" s="7"/>
      <c r="AF532" s="15"/>
      <c r="AG532" s="7"/>
    </row>
    <row r="533" spans="1:33" ht="13.8" x14ac:dyDescent="0.3">
      <c r="A533" s="11">
        <v>818550</v>
      </c>
      <c r="B533" s="11" t="s">
        <v>24</v>
      </c>
      <c r="C533" s="11" t="s">
        <v>41</v>
      </c>
      <c r="D533" s="11" t="s">
        <v>47</v>
      </c>
      <c r="E533" s="11" t="s">
        <v>138</v>
      </c>
      <c r="F533" s="18">
        <v>34151</v>
      </c>
      <c r="G533" s="19">
        <v>34151</v>
      </c>
      <c r="H533" s="11" t="s">
        <v>68</v>
      </c>
      <c r="I533" s="11" t="s">
        <v>48</v>
      </c>
      <c r="J533" s="11" t="s">
        <v>70</v>
      </c>
      <c r="K533" s="11" t="s">
        <v>23</v>
      </c>
      <c r="L533" s="53" t="s">
        <v>638</v>
      </c>
      <c r="M533" s="11">
        <v>0</v>
      </c>
      <c r="N533" s="54">
        <v>0</v>
      </c>
      <c r="O533" s="54">
        <v>0</v>
      </c>
      <c r="P533" s="54">
        <v>0</v>
      </c>
      <c r="Q533" s="1">
        <v>42644</v>
      </c>
      <c r="R533" s="14">
        <f>VLOOKUP($D533,'GT NBV Sep 2015'!$G:$O,9,0)</f>
        <v>2.9000000000000001E-2</v>
      </c>
      <c r="S533" s="15">
        <f t="shared" si="72"/>
        <v>0</v>
      </c>
      <c r="T533" s="15">
        <f t="shared" si="73"/>
        <v>13</v>
      </c>
      <c r="U533" s="15">
        <f t="shared" si="74"/>
        <v>0</v>
      </c>
      <c r="V533" s="15">
        <f t="shared" si="75"/>
        <v>0</v>
      </c>
      <c r="W533" s="15">
        <f t="shared" si="76"/>
        <v>0</v>
      </c>
      <c r="X533" s="7">
        <f t="shared" si="77"/>
        <v>0</v>
      </c>
      <c r="Y533" s="7">
        <f t="shared" si="78"/>
        <v>0</v>
      </c>
      <c r="Z533" s="7">
        <f t="shared" si="79"/>
        <v>0</v>
      </c>
      <c r="AA533" s="7">
        <f t="shared" si="80"/>
        <v>0</v>
      </c>
      <c r="AB533" s="15"/>
      <c r="AC533" s="7"/>
      <c r="AD533" s="7"/>
      <c r="AE533" s="7"/>
      <c r="AF533" s="15"/>
      <c r="AG533" s="7"/>
    </row>
    <row r="534" spans="1:33" ht="13.8" x14ac:dyDescent="0.3">
      <c r="A534" s="11">
        <v>818551</v>
      </c>
      <c r="B534" s="11" t="s">
        <v>24</v>
      </c>
      <c r="C534" s="11" t="s">
        <v>41</v>
      </c>
      <c r="D534" s="11" t="s">
        <v>47</v>
      </c>
      <c r="E534" s="11" t="s">
        <v>138</v>
      </c>
      <c r="F534" s="18">
        <v>34151</v>
      </c>
      <c r="G534" s="19">
        <v>34151</v>
      </c>
      <c r="H534" s="11" t="s">
        <v>68</v>
      </c>
      <c r="I534" s="11" t="s">
        <v>48</v>
      </c>
      <c r="J534" s="11" t="s">
        <v>70</v>
      </c>
      <c r="K534" s="11" t="s">
        <v>23</v>
      </c>
      <c r="L534" s="53" t="s">
        <v>638</v>
      </c>
      <c r="M534" s="11">
        <v>0</v>
      </c>
      <c r="N534" s="54">
        <v>0</v>
      </c>
      <c r="O534" s="54">
        <v>0</v>
      </c>
      <c r="P534" s="54">
        <v>0</v>
      </c>
      <c r="Q534" s="1">
        <v>42522</v>
      </c>
      <c r="R534" s="14">
        <f>VLOOKUP($D534,'GT NBV Sep 2015'!$G:$O,9,0)</f>
        <v>2.9000000000000001E-2</v>
      </c>
      <c r="S534" s="15">
        <f t="shared" si="72"/>
        <v>0</v>
      </c>
      <c r="T534" s="15">
        <f t="shared" si="73"/>
        <v>9</v>
      </c>
      <c r="U534" s="15">
        <f t="shared" si="74"/>
        <v>0</v>
      </c>
      <c r="V534" s="15">
        <f t="shared" si="75"/>
        <v>0</v>
      </c>
      <c r="W534" s="15">
        <f t="shared" si="76"/>
        <v>0</v>
      </c>
      <c r="X534" s="7">
        <f t="shared" si="77"/>
        <v>0</v>
      </c>
      <c r="Y534" s="7">
        <f t="shared" si="78"/>
        <v>0</v>
      </c>
      <c r="Z534" s="7">
        <f t="shared" si="79"/>
        <v>0</v>
      </c>
      <c r="AA534" s="7">
        <f t="shared" si="80"/>
        <v>0</v>
      </c>
      <c r="AB534" s="15"/>
      <c r="AC534" s="7"/>
      <c r="AD534" s="7"/>
      <c r="AE534" s="7"/>
      <c r="AF534" s="15"/>
      <c r="AG534" s="7"/>
    </row>
    <row r="535" spans="1:33" ht="13.8" x14ac:dyDescent="0.3">
      <c r="A535" s="11">
        <v>818552</v>
      </c>
      <c r="B535" s="11" t="s">
        <v>24</v>
      </c>
      <c r="C535" s="11" t="s">
        <v>41</v>
      </c>
      <c r="D535" s="11" t="s">
        <v>47</v>
      </c>
      <c r="E535" s="11" t="s">
        <v>227</v>
      </c>
      <c r="F535" s="18">
        <v>34516</v>
      </c>
      <c r="G535" s="19">
        <v>34516</v>
      </c>
      <c r="H535" s="11" t="s">
        <v>68</v>
      </c>
      <c r="I535" s="11" t="s">
        <v>48</v>
      </c>
      <c r="J535" s="11" t="s">
        <v>70</v>
      </c>
      <c r="K535" s="11" t="s">
        <v>23</v>
      </c>
      <c r="L535" s="53" t="s">
        <v>638</v>
      </c>
      <c r="M535" s="11">
        <v>0</v>
      </c>
      <c r="N535" s="54">
        <v>0</v>
      </c>
      <c r="O535" s="54">
        <v>0</v>
      </c>
      <c r="P535" s="54">
        <v>0</v>
      </c>
      <c r="Q535" s="1">
        <v>42644</v>
      </c>
      <c r="R535" s="14">
        <f>VLOOKUP($D535,'GT NBV Sep 2015'!$G:$O,9,0)</f>
        <v>2.9000000000000001E-2</v>
      </c>
      <c r="S535" s="15">
        <f t="shared" si="72"/>
        <v>0</v>
      </c>
      <c r="T535" s="15">
        <f t="shared" si="73"/>
        <v>13</v>
      </c>
      <c r="U535" s="15">
        <f t="shared" si="74"/>
        <v>0</v>
      </c>
      <c r="V535" s="15">
        <f t="shared" si="75"/>
        <v>0</v>
      </c>
      <c r="W535" s="15">
        <f t="shared" si="76"/>
        <v>0</v>
      </c>
      <c r="X535" s="7">
        <f t="shared" si="77"/>
        <v>0</v>
      </c>
      <c r="Y535" s="7">
        <f t="shared" si="78"/>
        <v>0</v>
      </c>
      <c r="Z535" s="7">
        <f t="shared" si="79"/>
        <v>0</v>
      </c>
      <c r="AA535" s="7">
        <f t="shared" si="80"/>
        <v>0</v>
      </c>
      <c r="AB535" s="15"/>
      <c r="AC535" s="7"/>
      <c r="AD535" s="7"/>
      <c r="AE535" s="7"/>
      <c r="AF535" s="15"/>
      <c r="AG535" s="7"/>
    </row>
    <row r="536" spans="1:33" ht="13.8" x14ac:dyDescent="0.3">
      <c r="A536" s="11">
        <v>818553</v>
      </c>
      <c r="B536" s="11" t="s">
        <v>24</v>
      </c>
      <c r="C536" s="11" t="s">
        <v>41</v>
      </c>
      <c r="D536" s="11" t="s">
        <v>47</v>
      </c>
      <c r="E536" s="11" t="s">
        <v>227</v>
      </c>
      <c r="F536" s="18">
        <v>34516</v>
      </c>
      <c r="G536" s="19">
        <v>34516</v>
      </c>
      <c r="H536" s="11" t="s">
        <v>68</v>
      </c>
      <c r="I536" s="11" t="s">
        <v>48</v>
      </c>
      <c r="J536" s="11" t="s">
        <v>70</v>
      </c>
      <c r="K536" s="11" t="s">
        <v>23</v>
      </c>
      <c r="L536" s="53" t="s">
        <v>638</v>
      </c>
      <c r="M536" s="11">
        <v>0</v>
      </c>
      <c r="N536" s="54">
        <v>0</v>
      </c>
      <c r="O536" s="54">
        <v>0</v>
      </c>
      <c r="P536" s="54">
        <v>0</v>
      </c>
      <c r="Q536" s="1">
        <v>42522</v>
      </c>
      <c r="R536" s="14">
        <f>VLOOKUP($D536,'GT NBV Sep 2015'!$G:$O,9,0)</f>
        <v>2.9000000000000001E-2</v>
      </c>
      <c r="S536" s="15">
        <f t="shared" si="72"/>
        <v>0</v>
      </c>
      <c r="T536" s="15">
        <f t="shared" si="73"/>
        <v>9</v>
      </c>
      <c r="U536" s="15">
        <f t="shared" si="74"/>
        <v>0</v>
      </c>
      <c r="V536" s="15">
        <f t="shared" si="75"/>
        <v>0</v>
      </c>
      <c r="W536" s="15">
        <f t="shared" si="76"/>
        <v>0</v>
      </c>
      <c r="X536" s="7">
        <f t="shared" si="77"/>
        <v>0</v>
      </c>
      <c r="Y536" s="7">
        <f t="shared" si="78"/>
        <v>0</v>
      </c>
      <c r="Z536" s="7">
        <f t="shared" si="79"/>
        <v>0</v>
      </c>
      <c r="AA536" s="7">
        <f t="shared" si="80"/>
        <v>0</v>
      </c>
      <c r="AB536" s="15"/>
      <c r="AC536" s="7"/>
      <c r="AD536" s="7"/>
      <c r="AE536" s="7"/>
      <c r="AF536" s="15"/>
      <c r="AG536" s="7"/>
    </row>
    <row r="537" spans="1:33" ht="13.8" x14ac:dyDescent="0.3">
      <c r="A537" s="11">
        <v>818554</v>
      </c>
      <c r="B537" s="11" t="s">
        <v>24</v>
      </c>
      <c r="C537" s="11" t="s">
        <v>41</v>
      </c>
      <c r="D537" s="11" t="s">
        <v>47</v>
      </c>
      <c r="E537" s="11" t="s">
        <v>227</v>
      </c>
      <c r="F537" s="18">
        <v>34516</v>
      </c>
      <c r="G537" s="19">
        <v>34516</v>
      </c>
      <c r="H537" s="11" t="s">
        <v>68</v>
      </c>
      <c r="I537" s="11" t="s">
        <v>48</v>
      </c>
      <c r="J537" s="11" t="s">
        <v>70</v>
      </c>
      <c r="K537" s="11" t="s">
        <v>23</v>
      </c>
      <c r="L537" s="53" t="s">
        <v>638</v>
      </c>
      <c r="M537" s="11">
        <v>0</v>
      </c>
      <c r="N537" s="54">
        <v>0</v>
      </c>
      <c r="O537" s="54">
        <v>0</v>
      </c>
      <c r="P537" s="54">
        <v>0</v>
      </c>
      <c r="Q537" s="1">
        <v>42644</v>
      </c>
      <c r="R537" s="14">
        <f>VLOOKUP($D537,'GT NBV Sep 2015'!$G:$O,9,0)</f>
        <v>2.9000000000000001E-2</v>
      </c>
      <c r="S537" s="15">
        <f t="shared" si="72"/>
        <v>0</v>
      </c>
      <c r="T537" s="15">
        <f t="shared" si="73"/>
        <v>13</v>
      </c>
      <c r="U537" s="15">
        <f t="shared" si="74"/>
        <v>0</v>
      </c>
      <c r="V537" s="15">
        <f t="shared" si="75"/>
        <v>0</v>
      </c>
      <c r="W537" s="15">
        <f t="shared" si="76"/>
        <v>0</v>
      </c>
      <c r="X537" s="7">
        <f t="shared" si="77"/>
        <v>0</v>
      </c>
      <c r="Y537" s="7">
        <f t="shared" si="78"/>
        <v>0</v>
      </c>
      <c r="Z537" s="7">
        <f t="shared" si="79"/>
        <v>0</v>
      </c>
      <c r="AA537" s="7">
        <f t="shared" si="80"/>
        <v>0</v>
      </c>
      <c r="AB537" s="15"/>
      <c r="AC537" s="7"/>
      <c r="AD537" s="7"/>
      <c r="AE537" s="7"/>
      <c r="AF537" s="15"/>
      <c r="AG537" s="7"/>
    </row>
    <row r="538" spans="1:33" ht="13.8" x14ac:dyDescent="0.3">
      <c r="A538" s="11">
        <v>818555</v>
      </c>
      <c r="B538" s="11" t="s">
        <v>24</v>
      </c>
      <c r="C538" s="11" t="s">
        <v>41</v>
      </c>
      <c r="D538" s="11" t="s">
        <v>47</v>
      </c>
      <c r="E538" s="11" t="s">
        <v>227</v>
      </c>
      <c r="F538" s="18">
        <v>34516</v>
      </c>
      <c r="G538" s="19">
        <v>34516</v>
      </c>
      <c r="H538" s="11" t="s">
        <v>68</v>
      </c>
      <c r="I538" s="11" t="s">
        <v>48</v>
      </c>
      <c r="J538" s="11" t="s">
        <v>70</v>
      </c>
      <c r="K538" s="11" t="s">
        <v>23</v>
      </c>
      <c r="L538" s="53" t="s">
        <v>638</v>
      </c>
      <c r="M538" s="11">
        <v>0</v>
      </c>
      <c r="N538" s="54">
        <v>0</v>
      </c>
      <c r="O538" s="54">
        <v>0</v>
      </c>
      <c r="P538" s="54">
        <v>0</v>
      </c>
      <c r="Q538" s="1">
        <v>42522</v>
      </c>
      <c r="R538" s="14">
        <f>VLOOKUP($D538,'GT NBV Sep 2015'!$G:$O,9,0)</f>
        <v>2.9000000000000001E-2</v>
      </c>
      <c r="S538" s="15">
        <f t="shared" si="72"/>
        <v>0</v>
      </c>
      <c r="T538" s="15">
        <f t="shared" si="73"/>
        <v>9</v>
      </c>
      <c r="U538" s="15">
        <f t="shared" si="74"/>
        <v>0</v>
      </c>
      <c r="V538" s="15">
        <f t="shared" si="75"/>
        <v>0</v>
      </c>
      <c r="W538" s="15">
        <f t="shared" si="76"/>
        <v>0</v>
      </c>
      <c r="X538" s="7">
        <f t="shared" si="77"/>
        <v>0</v>
      </c>
      <c r="Y538" s="7">
        <f t="shared" si="78"/>
        <v>0</v>
      </c>
      <c r="Z538" s="7">
        <f t="shared" si="79"/>
        <v>0</v>
      </c>
      <c r="AA538" s="7">
        <f t="shared" si="80"/>
        <v>0</v>
      </c>
      <c r="AB538" s="15"/>
      <c r="AC538" s="7"/>
      <c r="AD538" s="7"/>
      <c r="AE538" s="7"/>
      <c r="AF538" s="15"/>
      <c r="AG538" s="7"/>
    </row>
    <row r="539" spans="1:33" ht="13.8" x14ac:dyDescent="0.3">
      <c r="A539" s="11">
        <v>818556</v>
      </c>
      <c r="B539" s="11" t="s">
        <v>24</v>
      </c>
      <c r="C539" s="11" t="s">
        <v>41</v>
      </c>
      <c r="D539" s="11" t="s">
        <v>47</v>
      </c>
      <c r="E539" s="11" t="s">
        <v>227</v>
      </c>
      <c r="F539" s="18">
        <v>34516</v>
      </c>
      <c r="G539" s="19">
        <v>34516</v>
      </c>
      <c r="H539" s="11" t="s">
        <v>68</v>
      </c>
      <c r="I539" s="11" t="s">
        <v>48</v>
      </c>
      <c r="J539" s="11" t="s">
        <v>70</v>
      </c>
      <c r="K539" s="11" t="s">
        <v>23</v>
      </c>
      <c r="L539" s="53" t="s">
        <v>638</v>
      </c>
      <c r="M539" s="11">
        <v>0</v>
      </c>
      <c r="N539" s="54">
        <v>0</v>
      </c>
      <c r="O539" s="54">
        <v>0</v>
      </c>
      <c r="P539" s="54">
        <v>0</v>
      </c>
      <c r="Q539" s="1">
        <v>42644</v>
      </c>
      <c r="R539" s="14">
        <f>VLOOKUP($D539,'GT NBV Sep 2015'!$G:$O,9,0)</f>
        <v>2.9000000000000001E-2</v>
      </c>
      <c r="S539" s="15">
        <f t="shared" si="72"/>
        <v>0</v>
      </c>
      <c r="T539" s="15">
        <f t="shared" si="73"/>
        <v>13</v>
      </c>
      <c r="U539" s="15">
        <f t="shared" si="74"/>
        <v>0</v>
      </c>
      <c r="V539" s="15">
        <f t="shared" si="75"/>
        <v>0</v>
      </c>
      <c r="W539" s="15">
        <f t="shared" si="76"/>
        <v>0</v>
      </c>
      <c r="X539" s="7">
        <f t="shared" si="77"/>
        <v>0</v>
      </c>
      <c r="Y539" s="7">
        <f t="shared" si="78"/>
        <v>0</v>
      </c>
      <c r="Z539" s="7">
        <f t="shared" si="79"/>
        <v>0</v>
      </c>
      <c r="AA539" s="7">
        <f t="shared" si="80"/>
        <v>0</v>
      </c>
      <c r="AB539" s="15"/>
      <c r="AC539" s="7"/>
      <c r="AD539" s="7"/>
      <c r="AE539" s="7"/>
      <c r="AF539" s="15"/>
      <c r="AG539" s="7"/>
    </row>
    <row r="540" spans="1:33" ht="13.8" x14ac:dyDescent="0.3">
      <c r="A540" s="11">
        <v>818557</v>
      </c>
      <c r="B540" s="11" t="s">
        <v>24</v>
      </c>
      <c r="C540" s="11" t="s">
        <v>41</v>
      </c>
      <c r="D540" s="11" t="s">
        <v>47</v>
      </c>
      <c r="E540" s="11" t="s">
        <v>227</v>
      </c>
      <c r="F540" s="18">
        <v>34516</v>
      </c>
      <c r="G540" s="19">
        <v>34516</v>
      </c>
      <c r="H540" s="11" t="s">
        <v>68</v>
      </c>
      <c r="I540" s="11" t="s">
        <v>48</v>
      </c>
      <c r="J540" s="11" t="s">
        <v>70</v>
      </c>
      <c r="K540" s="11" t="s">
        <v>23</v>
      </c>
      <c r="L540" s="53" t="s">
        <v>638</v>
      </c>
      <c r="M540" s="11">
        <v>0</v>
      </c>
      <c r="N540" s="54">
        <v>0</v>
      </c>
      <c r="O540" s="54">
        <v>0</v>
      </c>
      <c r="P540" s="54">
        <v>0</v>
      </c>
      <c r="Q540" s="1">
        <v>42522</v>
      </c>
      <c r="R540" s="14">
        <f>VLOOKUP($D540,'GT NBV Sep 2015'!$G:$O,9,0)</f>
        <v>2.9000000000000001E-2</v>
      </c>
      <c r="S540" s="15">
        <f t="shared" si="72"/>
        <v>0</v>
      </c>
      <c r="T540" s="15">
        <f t="shared" si="73"/>
        <v>9</v>
      </c>
      <c r="U540" s="15">
        <f t="shared" si="74"/>
        <v>0</v>
      </c>
      <c r="V540" s="15">
        <f t="shared" si="75"/>
        <v>0</v>
      </c>
      <c r="W540" s="15">
        <f t="shared" si="76"/>
        <v>0</v>
      </c>
      <c r="X540" s="7">
        <f t="shared" si="77"/>
        <v>0</v>
      </c>
      <c r="Y540" s="7">
        <f t="shared" si="78"/>
        <v>0</v>
      </c>
      <c r="Z540" s="7">
        <f t="shared" si="79"/>
        <v>0</v>
      </c>
      <c r="AA540" s="7">
        <f t="shared" si="80"/>
        <v>0</v>
      </c>
      <c r="AB540" s="15"/>
      <c r="AC540" s="7"/>
      <c r="AD540" s="7"/>
      <c r="AE540" s="7"/>
      <c r="AF540" s="15"/>
      <c r="AG540" s="7"/>
    </row>
    <row r="541" spans="1:33" ht="13.8" x14ac:dyDescent="0.3">
      <c r="A541" s="11">
        <v>818558</v>
      </c>
      <c r="B541" s="11" t="s">
        <v>24</v>
      </c>
      <c r="C541" s="11" t="s">
        <v>41</v>
      </c>
      <c r="D541" s="11" t="s">
        <v>47</v>
      </c>
      <c r="E541" s="11" t="s">
        <v>227</v>
      </c>
      <c r="F541" s="18">
        <v>34516</v>
      </c>
      <c r="G541" s="19">
        <v>34516</v>
      </c>
      <c r="H541" s="11" t="s">
        <v>68</v>
      </c>
      <c r="I541" s="11" t="s">
        <v>48</v>
      </c>
      <c r="J541" s="11" t="s">
        <v>70</v>
      </c>
      <c r="K541" s="11" t="s">
        <v>23</v>
      </c>
      <c r="L541" s="53" t="s">
        <v>638</v>
      </c>
      <c r="M541" s="11">
        <v>0</v>
      </c>
      <c r="N541" s="54">
        <v>0</v>
      </c>
      <c r="O541" s="54">
        <v>0</v>
      </c>
      <c r="P541" s="54">
        <v>0</v>
      </c>
      <c r="Q541" s="1">
        <v>42644</v>
      </c>
      <c r="R541" s="14">
        <f>VLOOKUP($D541,'GT NBV Sep 2015'!$G:$O,9,0)</f>
        <v>2.9000000000000001E-2</v>
      </c>
      <c r="S541" s="15">
        <f t="shared" si="72"/>
        <v>0</v>
      </c>
      <c r="T541" s="15">
        <f t="shared" si="73"/>
        <v>13</v>
      </c>
      <c r="U541" s="15">
        <f t="shared" si="74"/>
        <v>0</v>
      </c>
      <c r="V541" s="15">
        <f t="shared" si="75"/>
        <v>0</v>
      </c>
      <c r="W541" s="15">
        <f t="shared" si="76"/>
        <v>0</v>
      </c>
      <c r="X541" s="7">
        <f t="shared" si="77"/>
        <v>0</v>
      </c>
      <c r="Y541" s="7">
        <f t="shared" si="78"/>
        <v>0</v>
      </c>
      <c r="Z541" s="7">
        <f t="shared" si="79"/>
        <v>0</v>
      </c>
      <c r="AA541" s="7">
        <f t="shared" si="80"/>
        <v>0</v>
      </c>
      <c r="AB541" s="15"/>
      <c r="AC541" s="7"/>
      <c r="AD541" s="7"/>
      <c r="AE541" s="7"/>
      <c r="AF541" s="15"/>
      <c r="AG541" s="7"/>
    </row>
    <row r="542" spans="1:33" ht="13.8" x14ac:dyDescent="0.3">
      <c r="A542" s="11">
        <v>818559</v>
      </c>
      <c r="B542" s="11" t="s">
        <v>24</v>
      </c>
      <c r="C542" s="11" t="s">
        <v>41</v>
      </c>
      <c r="D542" s="11" t="s">
        <v>47</v>
      </c>
      <c r="E542" s="11" t="s">
        <v>227</v>
      </c>
      <c r="F542" s="18">
        <v>34516</v>
      </c>
      <c r="G542" s="19">
        <v>34516</v>
      </c>
      <c r="H542" s="11" t="s">
        <v>68</v>
      </c>
      <c r="I542" s="11" t="s">
        <v>48</v>
      </c>
      <c r="J542" s="11" t="s">
        <v>70</v>
      </c>
      <c r="K542" s="11" t="s">
        <v>23</v>
      </c>
      <c r="L542" s="53" t="s">
        <v>638</v>
      </c>
      <c r="M542" s="11">
        <v>0</v>
      </c>
      <c r="N542" s="54">
        <v>0</v>
      </c>
      <c r="O542" s="54">
        <v>0</v>
      </c>
      <c r="P542" s="54">
        <v>0</v>
      </c>
      <c r="Q542" s="1">
        <v>42522</v>
      </c>
      <c r="R542" s="14">
        <f>VLOOKUP($D542,'GT NBV Sep 2015'!$G:$O,9,0)</f>
        <v>2.9000000000000001E-2</v>
      </c>
      <c r="S542" s="15">
        <f t="shared" si="72"/>
        <v>0</v>
      </c>
      <c r="T542" s="15">
        <f t="shared" si="73"/>
        <v>9</v>
      </c>
      <c r="U542" s="15">
        <f t="shared" si="74"/>
        <v>0</v>
      </c>
      <c r="V542" s="15">
        <f t="shared" si="75"/>
        <v>0</v>
      </c>
      <c r="W542" s="15">
        <f t="shared" si="76"/>
        <v>0</v>
      </c>
      <c r="X542" s="7">
        <f t="shared" si="77"/>
        <v>0</v>
      </c>
      <c r="Y542" s="7">
        <f t="shared" si="78"/>
        <v>0</v>
      </c>
      <c r="Z542" s="7">
        <f t="shared" si="79"/>
        <v>0</v>
      </c>
      <c r="AA542" s="7">
        <f t="shared" si="80"/>
        <v>0</v>
      </c>
      <c r="AB542" s="15"/>
      <c r="AC542" s="7"/>
      <c r="AD542" s="7"/>
      <c r="AE542" s="7"/>
      <c r="AF542" s="15"/>
      <c r="AG542" s="7"/>
    </row>
    <row r="543" spans="1:33" ht="13.8" x14ac:dyDescent="0.3">
      <c r="A543" s="11">
        <v>818560</v>
      </c>
      <c r="B543" s="11" t="s">
        <v>24</v>
      </c>
      <c r="C543" s="11" t="s">
        <v>41</v>
      </c>
      <c r="D543" s="11" t="s">
        <v>47</v>
      </c>
      <c r="E543" s="11" t="s">
        <v>227</v>
      </c>
      <c r="F543" s="18">
        <v>34516</v>
      </c>
      <c r="G543" s="19">
        <v>34516</v>
      </c>
      <c r="H543" s="11" t="s">
        <v>68</v>
      </c>
      <c r="I543" s="11" t="s">
        <v>48</v>
      </c>
      <c r="J543" s="11" t="s">
        <v>70</v>
      </c>
      <c r="K543" s="11" t="s">
        <v>23</v>
      </c>
      <c r="L543" s="53" t="s">
        <v>638</v>
      </c>
      <c r="M543" s="11">
        <v>0</v>
      </c>
      <c r="N543" s="54">
        <v>0</v>
      </c>
      <c r="O543" s="54">
        <v>0</v>
      </c>
      <c r="P543" s="54">
        <v>0</v>
      </c>
      <c r="Q543" s="1">
        <v>42644</v>
      </c>
      <c r="R543" s="14">
        <f>VLOOKUP($D543,'GT NBV Sep 2015'!$G:$O,9,0)</f>
        <v>2.9000000000000001E-2</v>
      </c>
      <c r="S543" s="15">
        <f t="shared" si="72"/>
        <v>0</v>
      </c>
      <c r="T543" s="15">
        <f t="shared" si="73"/>
        <v>13</v>
      </c>
      <c r="U543" s="15">
        <f t="shared" si="74"/>
        <v>0</v>
      </c>
      <c r="V543" s="15">
        <f t="shared" si="75"/>
        <v>0</v>
      </c>
      <c r="W543" s="15">
        <f t="shared" si="76"/>
        <v>0</v>
      </c>
      <c r="X543" s="7">
        <f t="shared" si="77"/>
        <v>0</v>
      </c>
      <c r="Y543" s="7">
        <f t="shared" si="78"/>
        <v>0</v>
      </c>
      <c r="Z543" s="7">
        <f t="shared" si="79"/>
        <v>0</v>
      </c>
      <c r="AA543" s="7">
        <f t="shared" si="80"/>
        <v>0</v>
      </c>
      <c r="AB543" s="15"/>
      <c r="AC543" s="7"/>
      <c r="AD543" s="7"/>
      <c r="AE543" s="7"/>
      <c r="AF543" s="15"/>
      <c r="AG543" s="7"/>
    </row>
    <row r="544" spans="1:33" ht="13.8" x14ac:dyDescent="0.3">
      <c r="A544" s="11">
        <v>818561</v>
      </c>
      <c r="B544" s="11" t="s">
        <v>24</v>
      </c>
      <c r="C544" s="11" t="s">
        <v>41</v>
      </c>
      <c r="D544" s="11" t="s">
        <v>47</v>
      </c>
      <c r="E544" s="11" t="s">
        <v>227</v>
      </c>
      <c r="F544" s="18">
        <v>34516</v>
      </c>
      <c r="G544" s="19">
        <v>34516</v>
      </c>
      <c r="H544" s="11" t="s">
        <v>68</v>
      </c>
      <c r="I544" s="11" t="s">
        <v>48</v>
      </c>
      <c r="J544" s="11" t="s">
        <v>70</v>
      </c>
      <c r="K544" s="11" t="s">
        <v>23</v>
      </c>
      <c r="L544" s="53" t="s">
        <v>638</v>
      </c>
      <c r="M544" s="11">
        <v>0</v>
      </c>
      <c r="N544" s="54">
        <v>0</v>
      </c>
      <c r="O544" s="54">
        <v>0</v>
      </c>
      <c r="P544" s="54">
        <v>0</v>
      </c>
      <c r="Q544" s="1">
        <v>42522</v>
      </c>
      <c r="R544" s="14">
        <f>VLOOKUP($D544,'GT NBV Sep 2015'!$G:$O,9,0)</f>
        <v>2.9000000000000001E-2</v>
      </c>
      <c r="S544" s="15">
        <f t="shared" si="72"/>
        <v>0</v>
      </c>
      <c r="T544" s="15">
        <f t="shared" si="73"/>
        <v>9</v>
      </c>
      <c r="U544" s="15">
        <f t="shared" si="74"/>
        <v>0</v>
      </c>
      <c r="V544" s="15">
        <f t="shared" si="75"/>
        <v>0</v>
      </c>
      <c r="W544" s="15">
        <f t="shared" si="76"/>
        <v>0</v>
      </c>
      <c r="X544" s="7">
        <f t="shared" si="77"/>
        <v>0</v>
      </c>
      <c r="Y544" s="7">
        <f t="shared" si="78"/>
        <v>0</v>
      </c>
      <c r="Z544" s="7">
        <f t="shared" si="79"/>
        <v>0</v>
      </c>
      <c r="AA544" s="7">
        <f t="shared" si="80"/>
        <v>0</v>
      </c>
      <c r="AB544" s="15"/>
      <c r="AC544" s="7"/>
      <c r="AD544" s="7"/>
      <c r="AE544" s="7"/>
      <c r="AF544" s="15"/>
      <c r="AG544" s="7"/>
    </row>
    <row r="545" spans="1:33" ht="13.8" x14ac:dyDescent="0.3">
      <c r="A545" s="11">
        <v>818562</v>
      </c>
      <c r="B545" s="11" t="s">
        <v>24</v>
      </c>
      <c r="C545" s="11" t="s">
        <v>41</v>
      </c>
      <c r="D545" s="11" t="s">
        <v>47</v>
      </c>
      <c r="E545" s="11" t="s">
        <v>227</v>
      </c>
      <c r="F545" s="18">
        <v>34516</v>
      </c>
      <c r="G545" s="19">
        <v>34516</v>
      </c>
      <c r="H545" s="11" t="s">
        <v>68</v>
      </c>
      <c r="I545" s="11" t="s">
        <v>48</v>
      </c>
      <c r="J545" s="11" t="s">
        <v>70</v>
      </c>
      <c r="K545" s="11" t="s">
        <v>23</v>
      </c>
      <c r="L545" s="53" t="s">
        <v>638</v>
      </c>
      <c r="M545" s="11">
        <v>0</v>
      </c>
      <c r="N545" s="54">
        <v>0</v>
      </c>
      <c r="O545" s="54">
        <v>0</v>
      </c>
      <c r="P545" s="54">
        <v>0</v>
      </c>
      <c r="Q545" s="1">
        <v>42644</v>
      </c>
      <c r="R545" s="14">
        <f>VLOOKUP($D545,'GT NBV Sep 2015'!$G:$O,9,0)</f>
        <v>2.9000000000000001E-2</v>
      </c>
      <c r="S545" s="15">
        <f t="shared" si="72"/>
        <v>0</v>
      </c>
      <c r="T545" s="15">
        <f t="shared" si="73"/>
        <v>13</v>
      </c>
      <c r="U545" s="15">
        <f t="shared" si="74"/>
        <v>0</v>
      </c>
      <c r="V545" s="15">
        <f t="shared" si="75"/>
        <v>0</v>
      </c>
      <c r="W545" s="15">
        <f t="shared" si="76"/>
        <v>0</v>
      </c>
      <c r="X545" s="7">
        <f t="shared" si="77"/>
        <v>0</v>
      </c>
      <c r="Y545" s="7">
        <f t="shared" si="78"/>
        <v>0</v>
      </c>
      <c r="Z545" s="7">
        <f t="shared" si="79"/>
        <v>0</v>
      </c>
      <c r="AA545" s="7">
        <f t="shared" si="80"/>
        <v>0</v>
      </c>
      <c r="AB545" s="15"/>
      <c r="AC545" s="7"/>
      <c r="AD545" s="7"/>
      <c r="AE545" s="7"/>
      <c r="AF545" s="15"/>
      <c r="AG545" s="7"/>
    </row>
    <row r="546" spans="1:33" ht="13.8" x14ac:dyDescent="0.3">
      <c r="A546" s="11">
        <v>818563</v>
      </c>
      <c r="B546" s="11" t="s">
        <v>24</v>
      </c>
      <c r="C546" s="11" t="s">
        <v>41</v>
      </c>
      <c r="D546" s="11" t="s">
        <v>47</v>
      </c>
      <c r="E546" s="11" t="s">
        <v>227</v>
      </c>
      <c r="F546" s="18">
        <v>34516</v>
      </c>
      <c r="G546" s="19">
        <v>34516</v>
      </c>
      <c r="H546" s="11" t="s">
        <v>68</v>
      </c>
      <c r="I546" s="11" t="s">
        <v>48</v>
      </c>
      <c r="J546" s="11" t="s">
        <v>70</v>
      </c>
      <c r="K546" s="11" t="s">
        <v>23</v>
      </c>
      <c r="L546" s="53" t="s">
        <v>638</v>
      </c>
      <c r="M546" s="11">
        <v>0</v>
      </c>
      <c r="N546" s="54">
        <v>0</v>
      </c>
      <c r="O546" s="54">
        <v>0</v>
      </c>
      <c r="P546" s="54">
        <v>0</v>
      </c>
      <c r="Q546" s="1">
        <v>42522</v>
      </c>
      <c r="R546" s="14">
        <f>VLOOKUP($D546,'GT NBV Sep 2015'!$G:$O,9,0)</f>
        <v>2.9000000000000001E-2</v>
      </c>
      <c r="S546" s="15">
        <f t="shared" si="72"/>
        <v>0</v>
      </c>
      <c r="T546" s="15">
        <f t="shared" si="73"/>
        <v>9</v>
      </c>
      <c r="U546" s="15">
        <f t="shared" si="74"/>
        <v>0</v>
      </c>
      <c r="V546" s="15">
        <f t="shared" si="75"/>
        <v>0</v>
      </c>
      <c r="W546" s="15">
        <f t="shared" si="76"/>
        <v>0</v>
      </c>
      <c r="X546" s="7">
        <f t="shared" si="77"/>
        <v>0</v>
      </c>
      <c r="Y546" s="7">
        <f t="shared" si="78"/>
        <v>0</v>
      </c>
      <c r="Z546" s="7">
        <f t="shared" si="79"/>
        <v>0</v>
      </c>
      <c r="AA546" s="7">
        <f t="shared" si="80"/>
        <v>0</v>
      </c>
      <c r="AB546" s="15"/>
      <c r="AC546" s="7"/>
      <c r="AD546" s="7"/>
      <c r="AE546" s="7"/>
      <c r="AF546" s="15"/>
      <c r="AG546" s="7"/>
    </row>
    <row r="547" spans="1:33" ht="13.8" x14ac:dyDescent="0.3">
      <c r="A547" s="11">
        <v>818564</v>
      </c>
      <c r="B547" s="11" t="s">
        <v>24</v>
      </c>
      <c r="C547" s="11" t="s">
        <v>41</v>
      </c>
      <c r="D547" s="11" t="s">
        <v>47</v>
      </c>
      <c r="E547" s="11" t="s">
        <v>227</v>
      </c>
      <c r="F547" s="18">
        <v>34516</v>
      </c>
      <c r="G547" s="19">
        <v>34516</v>
      </c>
      <c r="H547" s="11" t="s">
        <v>68</v>
      </c>
      <c r="I547" s="11" t="s">
        <v>48</v>
      </c>
      <c r="J547" s="11" t="s">
        <v>70</v>
      </c>
      <c r="K547" s="11" t="s">
        <v>23</v>
      </c>
      <c r="L547" s="53" t="s">
        <v>638</v>
      </c>
      <c r="M547" s="11">
        <v>0</v>
      </c>
      <c r="N547" s="54">
        <v>0</v>
      </c>
      <c r="O547" s="54">
        <v>0</v>
      </c>
      <c r="P547" s="54">
        <v>0</v>
      </c>
      <c r="Q547" s="1">
        <v>42644</v>
      </c>
      <c r="R547" s="14">
        <f>VLOOKUP($D547,'GT NBV Sep 2015'!$G:$O,9,0)</f>
        <v>2.9000000000000001E-2</v>
      </c>
      <c r="S547" s="15">
        <f t="shared" si="72"/>
        <v>0</v>
      </c>
      <c r="T547" s="15">
        <f t="shared" si="73"/>
        <v>13</v>
      </c>
      <c r="U547" s="15">
        <f t="shared" si="74"/>
        <v>0</v>
      </c>
      <c r="V547" s="15">
        <f t="shared" si="75"/>
        <v>0</v>
      </c>
      <c r="W547" s="15">
        <f t="shared" si="76"/>
        <v>0</v>
      </c>
      <c r="X547" s="7">
        <f t="shared" si="77"/>
        <v>0</v>
      </c>
      <c r="Y547" s="7">
        <f t="shared" si="78"/>
        <v>0</v>
      </c>
      <c r="Z547" s="7">
        <f t="shared" si="79"/>
        <v>0</v>
      </c>
      <c r="AA547" s="7">
        <f t="shared" si="80"/>
        <v>0</v>
      </c>
      <c r="AB547" s="15"/>
      <c r="AC547" s="7"/>
      <c r="AD547" s="7"/>
      <c r="AE547" s="7"/>
      <c r="AF547" s="15"/>
      <c r="AG547" s="7"/>
    </row>
    <row r="548" spans="1:33" ht="13.8" x14ac:dyDescent="0.3">
      <c r="A548" s="11">
        <v>818565</v>
      </c>
      <c r="B548" s="11" t="s">
        <v>24</v>
      </c>
      <c r="C548" s="11" t="s">
        <v>41</v>
      </c>
      <c r="D548" s="11" t="s">
        <v>47</v>
      </c>
      <c r="E548" s="11" t="s">
        <v>227</v>
      </c>
      <c r="F548" s="18">
        <v>34516</v>
      </c>
      <c r="G548" s="19">
        <v>34516</v>
      </c>
      <c r="H548" s="11" t="s">
        <v>68</v>
      </c>
      <c r="I548" s="11" t="s">
        <v>48</v>
      </c>
      <c r="J548" s="11" t="s">
        <v>70</v>
      </c>
      <c r="K548" s="11" t="s">
        <v>23</v>
      </c>
      <c r="L548" s="53" t="s">
        <v>638</v>
      </c>
      <c r="M548" s="11">
        <v>0</v>
      </c>
      <c r="N548" s="54">
        <v>0</v>
      </c>
      <c r="O548" s="54">
        <v>0</v>
      </c>
      <c r="P548" s="54">
        <v>0</v>
      </c>
      <c r="Q548" s="1">
        <v>42522</v>
      </c>
      <c r="R548" s="14">
        <f>VLOOKUP($D548,'GT NBV Sep 2015'!$G:$O,9,0)</f>
        <v>2.9000000000000001E-2</v>
      </c>
      <c r="S548" s="15">
        <f t="shared" si="72"/>
        <v>0</v>
      </c>
      <c r="T548" s="15">
        <f t="shared" si="73"/>
        <v>9</v>
      </c>
      <c r="U548" s="15">
        <f t="shared" si="74"/>
        <v>0</v>
      </c>
      <c r="V548" s="15">
        <f t="shared" si="75"/>
        <v>0</v>
      </c>
      <c r="W548" s="15">
        <f t="shared" si="76"/>
        <v>0</v>
      </c>
      <c r="X548" s="7">
        <f t="shared" si="77"/>
        <v>0</v>
      </c>
      <c r="Y548" s="7">
        <f t="shared" si="78"/>
        <v>0</v>
      </c>
      <c r="Z548" s="7">
        <f t="shared" si="79"/>
        <v>0</v>
      </c>
      <c r="AA548" s="7">
        <f t="shared" si="80"/>
        <v>0</v>
      </c>
      <c r="AB548" s="15"/>
      <c r="AC548" s="7"/>
      <c r="AD548" s="7"/>
      <c r="AE548" s="7"/>
      <c r="AF548" s="15"/>
      <c r="AG548" s="7"/>
    </row>
    <row r="549" spans="1:33" ht="13.8" x14ac:dyDescent="0.3">
      <c r="A549" s="11">
        <v>818566</v>
      </c>
      <c r="B549" s="11" t="s">
        <v>24</v>
      </c>
      <c r="C549" s="11" t="s">
        <v>41</v>
      </c>
      <c r="D549" s="11" t="s">
        <v>47</v>
      </c>
      <c r="E549" s="11" t="s">
        <v>227</v>
      </c>
      <c r="F549" s="18">
        <v>34516</v>
      </c>
      <c r="G549" s="19">
        <v>34516</v>
      </c>
      <c r="H549" s="11" t="s">
        <v>68</v>
      </c>
      <c r="I549" s="11" t="s">
        <v>48</v>
      </c>
      <c r="J549" s="11" t="s">
        <v>70</v>
      </c>
      <c r="K549" s="11" t="s">
        <v>23</v>
      </c>
      <c r="L549" s="53" t="s">
        <v>638</v>
      </c>
      <c r="M549" s="11">
        <v>0</v>
      </c>
      <c r="N549" s="54">
        <v>0</v>
      </c>
      <c r="O549" s="54">
        <v>0</v>
      </c>
      <c r="P549" s="54">
        <v>0</v>
      </c>
      <c r="Q549" s="1">
        <v>42644</v>
      </c>
      <c r="R549" s="14">
        <f>VLOOKUP($D549,'GT NBV Sep 2015'!$G:$O,9,0)</f>
        <v>2.9000000000000001E-2</v>
      </c>
      <c r="S549" s="15">
        <f t="shared" si="72"/>
        <v>0</v>
      </c>
      <c r="T549" s="15">
        <f t="shared" si="73"/>
        <v>13</v>
      </c>
      <c r="U549" s="15">
        <f t="shared" si="74"/>
        <v>0</v>
      </c>
      <c r="V549" s="15">
        <f t="shared" si="75"/>
        <v>0</v>
      </c>
      <c r="W549" s="15">
        <f t="shared" si="76"/>
        <v>0</v>
      </c>
      <c r="X549" s="7">
        <f t="shared" si="77"/>
        <v>0</v>
      </c>
      <c r="Y549" s="7">
        <f t="shared" si="78"/>
        <v>0</v>
      </c>
      <c r="Z549" s="7">
        <f t="shared" si="79"/>
        <v>0</v>
      </c>
      <c r="AA549" s="7">
        <f t="shared" si="80"/>
        <v>0</v>
      </c>
      <c r="AB549" s="15"/>
      <c r="AC549" s="7"/>
      <c r="AD549" s="7"/>
      <c r="AE549" s="7"/>
      <c r="AF549" s="15"/>
      <c r="AG549" s="7"/>
    </row>
    <row r="550" spans="1:33" ht="13.8" x14ac:dyDescent="0.3">
      <c r="A550" s="11">
        <v>818567</v>
      </c>
      <c r="B550" s="11" t="s">
        <v>24</v>
      </c>
      <c r="C550" s="11" t="s">
        <v>41</v>
      </c>
      <c r="D550" s="11" t="s">
        <v>47</v>
      </c>
      <c r="E550" s="11" t="s">
        <v>227</v>
      </c>
      <c r="F550" s="18">
        <v>34516</v>
      </c>
      <c r="G550" s="19">
        <v>34516</v>
      </c>
      <c r="H550" s="11" t="s">
        <v>68</v>
      </c>
      <c r="I550" s="11" t="s">
        <v>48</v>
      </c>
      <c r="J550" s="11" t="s">
        <v>70</v>
      </c>
      <c r="K550" s="11" t="s">
        <v>23</v>
      </c>
      <c r="L550" s="53" t="s">
        <v>638</v>
      </c>
      <c r="M550" s="11">
        <v>0</v>
      </c>
      <c r="N550" s="54">
        <v>0</v>
      </c>
      <c r="O550" s="54">
        <v>0</v>
      </c>
      <c r="P550" s="54">
        <v>0</v>
      </c>
      <c r="Q550" s="1">
        <v>42522</v>
      </c>
      <c r="R550" s="14">
        <f>VLOOKUP($D550,'GT NBV Sep 2015'!$G:$O,9,0)</f>
        <v>2.9000000000000001E-2</v>
      </c>
      <c r="S550" s="15">
        <f t="shared" si="72"/>
        <v>0</v>
      </c>
      <c r="T550" s="15">
        <f t="shared" si="73"/>
        <v>9</v>
      </c>
      <c r="U550" s="15">
        <f t="shared" si="74"/>
        <v>0</v>
      </c>
      <c r="V550" s="15">
        <f t="shared" si="75"/>
        <v>0</v>
      </c>
      <c r="W550" s="15">
        <f t="shared" si="76"/>
        <v>0</v>
      </c>
      <c r="X550" s="7">
        <f t="shared" si="77"/>
        <v>0</v>
      </c>
      <c r="Y550" s="7">
        <f t="shared" si="78"/>
        <v>0</v>
      </c>
      <c r="Z550" s="7">
        <f t="shared" si="79"/>
        <v>0</v>
      </c>
      <c r="AA550" s="7">
        <f t="shared" si="80"/>
        <v>0</v>
      </c>
      <c r="AB550" s="15"/>
      <c r="AC550" s="7"/>
      <c r="AD550" s="7"/>
      <c r="AE550" s="7"/>
      <c r="AF550" s="15"/>
      <c r="AG550" s="7"/>
    </row>
    <row r="551" spans="1:33" ht="13.8" x14ac:dyDescent="0.3">
      <c r="A551" s="11">
        <v>818568</v>
      </c>
      <c r="B551" s="11" t="s">
        <v>24</v>
      </c>
      <c r="C551" s="11" t="s">
        <v>41</v>
      </c>
      <c r="D551" s="11" t="s">
        <v>47</v>
      </c>
      <c r="E551" s="11" t="s">
        <v>227</v>
      </c>
      <c r="F551" s="18">
        <v>34516</v>
      </c>
      <c r="G551" s="19">
        <v>34516</v>
      </c>
      <c r="H551" s="11" t="s">
        <v>68</v>
      </c>
      <c r="I551" s="11" t="s">
        <v>48</v>
      </c>
      <c r="J551" s="11" t="s">
        <v>70</v>
      </c>
      <c r="K551" s="11" t="s">
        <v>23</v>
      </c>
      <c r="L551" s="53" t="s">
        <v>638</v>
      </c>
      <c r="M551" s="11">
        <v>0</v>
      </c>
      <c r="N551" s="54">
        <v>0</v>
      </c>
      <c r="O551" s="54">
        <v>0</v>
      </c>
      <c r="P551" s="54">
        <v>0</v>
      </c>
      <c r="Q551" s="1">
        <v>42644</v>
      </c>
      <c r="R551" s="14">
        <f>VLOOKUP($D551,'GT NBV Sep 2015'!$G:$O,9,0)</f>
        <v>2.9000000000000001E-2</v>
      </c>
      <c r="S551" s="15">
        <f t="shared" si="72"/>
        <v>0</v>
      </c>
      <c r="T551" s="15">
        <f t="shared" si="73"/>
        <v>13</v>
      </c>
      <c r="U551" s="15">
        <f t="shared" si="74"/>
        <v>0</v>
      </c>
      <c r="V551" s="15">
        <f t="shared" si="75"/>
        <v>0</v>
      </c>
      <c r="W551" s="15">
        <f t="shared" si="76"/>
        <v>0</v>
      </c>
      <c r="X551" s="7">
        <f t="shared" si="77"/>
        <v>0</v>
      </c>
      <c r="Y551" s="7">
        <f t="shared" si="78"/>
        <v>0</v>
      </c>
      <c r="Z551" s="7">
        <f t="shared" si="79"/>
        <v>0</v>
      </c>
      <c r="AA551" s="7">
        <f t="shared" si="80"/>
        <v>0</v>
      </c>
      <c r="AB551" s="15"/>
      <c r="AC551" s="7"/>
      <c r="AD551" s="7"/>
      <c r="AE551" s="7"/>
      <c r="AF551" s="15"/>
      <c r="AG551" s="7"/>
    </row>
    <row r="552" spans="1:33" ht="13.8" x14ac:dyDescent="0.3">
      <c r="A552" s="11">
        <v>818569</v>
      </c>
      <c r="B552" s="11" t="s">
        <v>24</v>
      </c>
      <c r="C552" s="11" t="s">
        <v>41</v>
      </c>
      <c r="D552" s="11" t="s">
        <v>47</v>
      </c>
      <c r="E552" s="11" t="s">
        <v>227</v>
      </c>
      <c r="F552" s="18">
        <v>34516</v>
      </c>
      <c r="G552" s="19">
        <v>34516</v>
      </c>
      <c r="H552" s="11" t="s">
        <v>68</v>
      </c>
      <c r="I552" s="11" t="s">
        <v>48</v>
      </c>
      <c r="J552" s="11" t="s">
        <v>70</v>
      </c>
      <c r="K552" s="11" t="s">
        <v>23</v>
      </c>
      <c r="L552" s="53" t="s">
        <v>638</v>
      </c>
      <c r="M552" s="11">
        <v>0</v>
      </c>
      <c r="N552" s="54">
        <v>0</v>
      </c>
      <c r="O552" s="54">
        <v>0</v>
      </c>
      <c r="P552" s="54">
        <v>0</v>
      </c>
      <c r="Q552" s="1">
        <v>42522</v>
      </c>
      <c r="R552" s="14">
        <f>VLOOKUP($D552,'GT NBV Sep 2015'!$G:$O,9,0)</f>
        <v>2.9000000000000001E-2</v>
      </c>
      <c r="S552" s="15">
        <f t="shared" si="72"/>
        <v>0</v>
      </c>
      <c r="T552" s="15">
        <f t="shared" si="73"/>
        <v>9</v>
      </c>
      <c r="U552" s="15">
        <f t="shared" si="74"/>
        <v>0</v>
      </c>
      <c r="V552" s="15">
        <f t="shared" si="75"/>
        <v>0</v>
      </c>
      <c r="W552" s="15">
        <f t="shared" si="76"/>
        <v>0</v>
      </c>
      <c r="X552" s="7">
        <f t="shared" si="77"/>
        <v>0</v>
      </c>
      <c r="Y552" s="7">
        <f t="shared" si="78"/>
        <v>0</v>
      </c>
      <c r="Z552" s="7">
        <f t="shared" si="79"/>
        <v>0</v>
      </c>
      <c r="AA552" s="7">
        <f t="shared" si="80"/>
        <v>0</v>
      </c>
      <c r="AB552" s="15"/>
      <c r="AC552" s="7"/>
      <c r="AD552" s="7"/>
      <c r="AE552" s="7"/>
      <c r="AF552" s="15"/>
      <c r="AG552" s="7"/>
    </row>
    <row r="553" spans="1:33" ht="13.8" x14ac:dyDescent="0.3">
      <c r="A553" s="11">
        <v>818570</v>
      </c>
      <c r="B553" s="11" t="s">
        <v>24</v>
      </c>
      <c r="C553" s="11" t="s">
        <v>41</v>
      </c>
      <c r="D553" s="11" t="s">
        <v>47</v>
      </c>
      <c r="E553" s="11" t="s">
        <v>43</v>
      </c>
      <c r="F553" s="18">
        <v>34881</v>
      </c>
      <c r="G553" s="19">
        <v>34881</v>
      </c>
      <c r="H553" s="11" t="s">
        <v>68</v>
      </c>
      <c r="I553" s="11" t="s">
        <v>48</v>
      </c>
      <c r="J553" s="11" t="s">
        <v>70</v>
      </c>
      <c r="K553" s="11" t="s">
        <v>23</v>
      </c>
      <c r="L553" s="53" t="s">
        <v>638</v>
      </c>
      <c r="M553" s="11">
        <v>0</v>
      </c>
      <c r="N553" s="54">
        <v>0</v>
      </c>
      <c r="O553" s="54">
        <v>0</v>
      </c>
      <c r="P553" s="54">
        <v>0</v>
      </c>
      <c r="Q553" s="1">
        <v>42644</v>
      </c>
      <c r="R553" s="14">
        <f>VLOOKUP($D553,'GT NBV Sep 2015'!$G:$O,9,0)</f>
        <v>2.9000000000000001E-2</v>
      </c>
      <c r="S553" s="15">
        <f t="shared" si="72"/>
        <v>0</v>
      </c>
      <c r="T553" s="15">
        <f t="shared" si="73"/>
        <v>13</v>
      </c>
      <c r="U553" s="15">
        <f t="shared" si="74"/>
        <v>0</v>
      </c>
      <c r="V553" s="15">
        <f t="shared" si="75"/>
        <v>0</v>
      </c>
      <c r="W553" s="15">
        <f t="shared" si="76"/>
        <v>0</v>
      </c>
      <c r="X553" s="7">
        <f t="shared" si="77"/>
        <v>0</v>
      </c>
      <c r="Y553" s="7">
        <f t="shared" si="78"/>
        <v>0</v>
      </c>
      <c r="Z553" s="7">
        <f t="shared" si="79"/>
        <v>0</v>
      </c>
      <c r="AA553" s="7">
        <f t="shared" si="80"/>
        <v>0</v>
      </c>
      <c r="AB553" s="15"/>
      <c r="AC553" s="7"/>
      <c r="AD553" s="7"/>
      <c r="AE553" s="7"/>
      <c r="AF553" s="15"/>
      <c r="AG553" s="7"/>
    </row>
    <row r="554" spans="1:33" ht="13.8" x14ac:dyDescent="0.3">
      <c r="A554" s="11">
        <v>818571</v>
      </c>
      <c r="B554" s="11" t="s">
        <v>24</v>
      </c>
      <c r="C554" s="11" t="s">
        <v>41</v>
      </c>
      <c r="D554" s="11" t="s">
        <v>47</v>
      </c>
      <c r="E554" s="11" t="s">
        <v>43</v>
      </c>
      <c r="F554" s="18">
        <v>34881</v>
      </c>
      <c r="G554" s="19">
        <v>34881</v>
      </c>
      <c r="H554" s="11" t="s">
        <v>68</v>
      </c>
      <c r="I554" s="11" t="s">
        <v>48</v>
      </c>
      <c r="J554" s="11" t="s">
        <v>70</v>
      </c>
      <c r="K554" s="11" t="s">
        <v>23</v>
      </c>
      <c r="L554" s="53" t="s">
        <v>638</v>
      </c>
      <c r="M554" s="11">
        <v>0</v>
      </c>
      <c r="N554" s="54">
        <v>0</v>
      </c>
      <c r="O554" s="54">
        <v>0</v>
      </c>
      <c r="P554" s="54">
        <v>0</v>
      </c>
      <c r="Q554" s="1">
        <v>42522</v>
      </c>
      <c r="R554" s="14">
        <f>VLOOKUP($D554,'GT NBV Sep 2015'!$G:$O,9,0)</f>
        <v>2.9000000000000001E-2</v>
      </c>
      <c r="S554" s="15">
        <f t="shared" si="72"/>
        <v>0</v>
      </c>
      <c r="T554" s="15">
        <f t="shared" si="73"/>
        <v>9</v>
      </c>
      <c r="U554" s="15">
        <f t="shared" si="74"/>
        <v>0</v>
      </c>
      <c r="V554" s="15">
        <f t="shared" si="75"/>
        <v>0</v>
      </c>
      <c r="W554" s="15">
        <f t="shared" si="76"/>
        <v>0</v>
      </c>
      <c r="X554" s="7">
        <f t="shared" si="77"/>
        <v>0</v>
      </c>
      <c r="Y554" s="7">
        <f t="shared" si="78"/>
        <v>0</v>
      </c>
      <c r="Z554" s="7">
        <f t="shared" si="79"/>
        <v>0</v>
      </c>
      <c r="AA554" s="7">
        <f t="shared" si="80"/>
        <v>0</v>
      </c>
      <c r="AB554" s="15"/>
      <c r="AC554" s="7"/>
      <c r="AD554" s="7"/>
      <c r="AE554" s="7"/>
      <c r="AF554" s="15"/>
      <c r="AG554" s="7"/>
    </row>
    <row r="555" spans="1:33" ht="13.8" x14ac:dyDescent="0.3">
      <c r="A555" s="11">
        <v>818572</v>
      </c>
      <c r="B555" s="11" t="s">
        <v>24</v>
      </c>
      <c r="C555" s="11" t="s">
        <v>41</v>
      </c>
      <c r="D555" s="11" t="s">
        <v>47</v>
      </c>
      <c r="E555" s="11" t="s">
        <v>189</v>
      </c>
      <c r="F555" s="18">
        <v>35247</v>
      </c>
      <c r="G555" s="19">
        <v>35247</v>
      </c>
      <c r="H555" s="11" t="s">
        <v>68</v>
      </c>
      <c r="I555" s="11" t="s">
        <v>48</v>
      </c>
      <c r="J555" s="11" t="s">
        <v>70</v>
      </c>
      <c r="K555" s="11" t="s">
        <v>23</v>
      </c>
      <c r="L555" s="53" t="s">
        <v>638</v>
      </c>
      <c r="M555" s="11">
        <v>0</v>
      </c>
      <c r="N555" s="54">
        <v>0</v>
      </c>
      <c r="O555" s="54">
        <v>0</v>
      </c>
      <c r="P555" s="54">
        <v>0</v>
      </c>
      <c r="Q555" s="1">
        <v>42644</v>
      </c>
      <c r="R555" s="14">
        <f>VLOOKUP($D555,'GT NBV Sep 2015'!$G:$O,9,0)</f>
        <v>2.9000000000000001E-2</v>
      </c>
      <c r="S555" s="15">
        <f t="shared" si="72"/>
        <v>0</v>
      </c>
      <c r="T555" s="15">
        <f t="shared" si="73"/>
        <v>13</v>
      </c>
      <c r="U555" s="15">
        <f t="shared" si="74"/>
        <v>0</v>
      </c>
      <c r="V555" s="15">
        <f t="shared" si="75"/>
        <v>0</v>
      </c>
      <c r="W555" s="15">
        <f t="shared" si="76"/>
        <v>0</v>
      </c>
      <c r="X555" s="7">
        <f t="shared" si="77"/>
        <v>0</v>
      </c>
      <c r="Y555" s="7">
        <f t="shared" si="78"/>
        <v>0</v>
      </c>
      <c r="Z555" s="7">
        <f t="shared" si="79"/>
        <v>0</v>
      </c>
      <c r="AA555" s="7">
        <f t="shared" si="80"/>
        <v>0</v>
      </c>
      <c r="AB555" s="15"/>
      <c r="AC555" s="7"/>
      <c r="AD555" s="7"/>
      <c r="AE555" s="7"/>
      <c r="AF555" s="15"/>
      <c r="AG555" s="7"/>
    </row>
    <row r="556" spans="1:33" ht="13.8" x14ac:dyDescent="0.3">
      <c r="A556" s="11">
        <v>818573</v>
      </c>
      <c r="B556" s="11" t="s">
        <v>24</v>
      </c>
      <c r="C556" s="11" t="s">
        <v>41</v>
      </c>
      <c r="D556" s="11" t="s">
        <v>47</v>
      </c>
      <c r="E556" s="11" t="s">
        <v>189</v>
      </c>
      <c r="F556" s="18">
        <v>35247</v>
      </c>
      <c r="G556" s="19">
        <v>35247</v>
      </c>
      <c r="H556" s="11" t="s">
        <v>68</v>
      </c>
      <c r="I556" s="11" t="s">
        <v>48</v>
      </c>
      <c r="J556" s="11" t="s">
        <v>70</v>
      </c>
      <c r="K556" s="11" t="s">
        <v>23</v>
      </c>
      <c r="L556" s="53" t="s">
        <v>638</v>
      </c>
      <c r="M556" s="11">
        <v>0</v>
      </c>
      <c r="N556" s="54">
        <v>0</v>
      </c>
      <c r="O556" s="54">
        <v>0</v>
      </c>
      <c r="P556" s="54">
        <v>0</v>
      </c>
      <c r="Q556" s="1">
        <v>42522</v>
      </c>
      <c r="R556" s="14">
        <f>VLOOKUP($D556,'GT NBV Sep 2015'!$G:$O,9,0)</f>
        <v>2.9000000000000001E-2</v>
      </c>
      <c r="S556" s="15">
        <f t="shared" si="72"/>
        <v>0</v>
      </c>
      <c r="T556" s="15">
        <f t="shared" si="73"/>
        <v>9</v>
      </c>
      <c r="U556" s="15">
        <f t="shared" si="74"/>
        <v>0</v>
      </c>
      <c r="V556" s="15">
        <f t="shared" si="75"/>
        <v>0</v>
      </c>
      <c r="W556" s="15">
        <f t="shared" si="76"/>
        <v>0</v>
      </c>
      <c r="X556" s="7">
        <f t="shared" si="77"/>
        <v>0</v>
      </c>
      <c r="Y556" s="7">
        <f t="shared" si="78"/>
        <v>0</v>
      </c>
      <c r="Z556" s="7">
        <f t="shared" si="79"/>
        <v>0</v>
      </c>
      <c r="AA556" s="7">
        <f t="shared" si="80"/>
        <v>0</v>
      </c>
      <c r="AB556" s="15"/>
      <c r="AC556" s="7"/>
      <c r="AD556" s="7"/>
      <c r="AE556" s="7"/>
      <c r="AF556" s="15"/>
      <c r="AG556" s="7"/>
    </row>
    <row r="557" spans="1:33" ht="13.8" x14ac:dyDescent="0.3">
      <c r="A557" s="11">
        <v>818574</v>
      </c>
      <c r="B557" s="11" t="s">
        <v>24</v>
      </c>
      <c r="C557" s="11" t="s">
        <v>41</v>
      </c>
      <c r="D557" s="11" t="s">
        <v>47</v>
      </c>
      <c r="E557" s="11" t="s">
        <v>189</v>
      </c>
      <c r="F557" s="18">
        <v>35247</v>
      </c>
      <c r="G557" s="19">
        <v>35247</v>
      </c>
      <c r="H557" s="11" t="s">
        <v>68</v>
      </c>
      <c r="I557" s="11" t="s">
        <v>48</v>
      </c>
      <c r="J557" s="11" t="s">
        <v>70</v>
      </c>
      <c r="K557" s="11" t="s">
        <v>23</v>
      </c>
      <c r="L557" s="53" t="s">
        <v>638</v>
      </c>
      <c r="M557" s="11">
        <v>0</v>
      </c>
      <c r="N557" s="54">
        <v>0</v>
      </c>
      <c r="O557" s="54">
        <v>0</v>
      </c>
      <c r="P557" s="54">
        <v>0</v>
      </c>
      <c r="Q557" s="1">
        <v>42644</v>
      </c>
      <c r="R557" s="14">
        <f>VLOOKUP($D557,'GT NBV Sep 2015'!$G:$O,9,0)</f>
        <v>2.9000000000000001E-2</v>
      </c>
      <c r="S557" s="15">
        <f t="shared" si="72"/>
        <v>0</v>
      </c>
      <c r="T557" s="15">
        <f t="shared" si="73"/>
        <v>13</v>
      </c>
      <c r="U557" s="15">
        <f t="shared" si="74"/>
        <v>0</v>
      </c>
      <c r="V557" s="15">
        <f t="shared" si="75"/>
        <v>0</v>
      </c>
      <c r="W557" s="15">
        <f t="shared" si="76"/>
        <v>0</v>
      </c>
      <c r="X557" s="7">
        <f t="shared" si="77"/>
        <v>0</v>
      </c>
      <c r="Y557" s="7">
        <f t="shared" si="78"/>
        <v>0</v>
      </c>
      <c r="Z557" s="7">
        <f t="shared" si="79"/>
        <v>0</v>
      </c>
      <c r="AA557" s="7">
        <f t="shared" si="80"/>
        <v>0</v>
      </c>
      <c r="AB557" s="15"/>
      <c r="AC557" s="7"/>
      <c r="AD557" s="7"/>
      <c r="AE557" s="7"/>
      <c r="AF557" s="15"/>
      <c r="AG557" s="7"/>
    </row>
    <row r="558" spans="1:33" ht="13.8" x14ac:dyDescent="0.3">
      <c r="A558" s="11">
        <v>818575</v>
      </c>
      <c r="B558" s="11" t="s">
        <v>24</v>
      </c>
      <c r="C558" s="11" t="s">
        <v>41</v>
      </c>
      <c r="D558" s="11" t="s">
        <v>47</v>
      </c>
      <c r="E558" s="11" t="s">
        <v>191</v>
      </c>
      <c r="F558" s="18">
        <v>35977</v>
      </c>
      <c r="G558" s="19">
        <v>35977</v>
      </c>
      <c r="H558" s="11" t="s">
        <v>68</v>
      </c>
      <c r="I558" s="11" t="s">
        <v>48</v>
      </c>
      <c r="J558" s="11" t="s">
        <v>70</v>
      </c>
      <c r="K558" s="11" t="s">
        <v>23</v>
      </c>
      <c r="L558" s="53" t="s">
        <v>638</v>
      </c>
      <c r="M558" s="11">
        <v>0</v>
      </c>
      <c r="N558" s="54">
        <v>0</v>
      </c>
      <c r="O558" s="54">
        <v>0</v>
      </c>
      <c r="P558" s="54">
        <v>0</v>
      </c>
      <c r="Q558" s="1">
        <v>42522</v>
      </c>
      <c r="R558" s="14">
        <f>VLOOKUP($D558,'GT NBV Sep 2015'!$G:$O,9,0)</f>
        <v>2.9000000000000001E-2</v>
      </c>
      <c r="S558" s="15">
        <f t="shared" si="72"/>
        <v>0</v>
      </c>
      <c r="T558" s="15">
        <f t="shared" si="73"/>
        <v>9</v>
      </c>
      <c r="U558" s="15">
        <f t="shared" si="74"/>
        <v>0</v>
      </c>
      <c r="V558" s="15">
        <f t="shared" si="75"/>
        <v>0</v>
      </c>
      <c r="W558" s="15">
        <f t="shared" si="76"/>
        <v>0</v>
      </c>
      <c r="X558" s="7">
        <f t="shared" si="77"/>
        <v>0</v>
      </c>
      <c r="Y558" s="7">
        <f t="shared" si="78"/>
        <v>0</v>
      </c>
      <c r="Z558" s="7">
        <f t="shared" si="79"/>
        <v>0</v>
      </c>
      <c r="AA558" s="7">
        <f t="shared" si="80"/>
        <v>0</v>
      </c>
      <c r="AB558" s="15"/>
      <c r="AC558" s="7"/>
      <c r="AD558" s="7"/>
      <c r="AE558" s="7"/>
      <c r="AF558" s="15"/>
      <c r="AG558" s="7"/>
    </row>
    <row r="559" spans="1:33" ht="13.8" x14ac:dyDescent="0.3">
      <c r="A559" s="11">
        <v>818576</v>
      </c>
      <c r="B559" s="11" t="s">
        <v>24</v>
      </c>
      <c r="C559" s="11" t="s">
        <v>41</v>
      </c>
      <c r="D559" s="11" t="s">
        <v>47</v>
      </c>
      <c r="E559" s="11" t="s">
        <v>191</v>
      </c>
      <c r="F559" s="18">
        <v>35977</v>
      </c>
      <c r="G559" s="19">
        <v>35977</v>
      </c>
      <c r="H559" s="11" t="s">
        <v>68</v>
      </c>
      <c r="I559" s="11" t="s">
        <v>48</v>
      </c>
      <c r="J559" s="11" t="s">
        <v>70</v>
      </c>
      <c r="K559" s="11" t="s">
        <v>23</v>
      </c>
      <c r="L559" s="53" t="s">
        <v>638</v>
      </c>
      <c r="M559" s="11">
        <v>0</v>
      </c>
      <c r="N559" s="54">
        <v>0</v>
      </c>
      <c r="O559" s="54">
        <v>0</v>
      </c>
      <c r="P559" s="54">
        <v>0</v>
      </c>
      <c r="Q559" s="1">
        <v>42644</v>
      </c>
      <c r="R559" s="14">
        <f>VLOOKUP($D559,'GT NBV Sep 2015'!$G:$O,9,0)</f>
        <v>2.9000000000000001E-2</v>
      </c>
      <c r="S559" s="15">
        <f t="shared" si="72"/>
        <v>0</v>
      </c>
      <c r="T559" s="15">
        <f t="shared" si="73"/>
        <v>13</v>
      </c>
      <c r="U559" s="15">
        <f t="shared" si="74"/>
        <v>0</v>
      </c>
      <c r="V559" s="15">
        <f t="shared" si="75"/>
        <v>0</v>
      </c>
      <c r="W559" s="15">
        <f t="shared" si="76"/>
        <v>0</v>
      </c>
      <c r="X559" s="7">
        <f t="shared" si="77"/>
        <v>0</v>
      </c>
      <c r="Y559" s="7">
        <f t="shared" si="78"/>
        <v>0</v>
      </c>
      <c r="Z559" s="7">
        <f t="shared" si="79"/>
        <v>0</v>
      </c>
      <c r="AA559" s="7">
        <f t="shared" si="80"/>
        <v>0</v>
      </c>
      <c r="AB559" s="15"/>
      <c r="AC559" s="7"/>
      <c r="AD559" s="7"/>
      <c r="AE559" s="7"/>
      <c r="AF559" s="15"/>
      <c r="AG559" s="7"/>
    </row>
    <row r="560" spans="1:33" ht="13.8" x14ac:dyDescent="0.3">
      <c r="A560" s="11">
        <v>818577</v>
      </c>
      <c r="B560" s="11" t="s">
        <v>24</v>
      </c>
      <c r="C560" s="11" t="s">
        <v>41</v>
      </c>
      <c r="D560" s="11" t="s">
        <v>47</v>
      </c>
      <c r="E560" s="11" t="s">
        <v>191</v>
      </c>
      <c r="F560" s="18">
        <v>35977</v>
      </c>
      <c r="G560" s="19">
        <v>35977</v>
      </c>
      <c r="H560" s="11" t="s">
        <v>68</v>
      </c>
      <c r="I560" s="11" t="s">
        <v>48</v>
      </c>
      <c r="J560" s="11" t="s">
        <v>70</v>
      </c>
      <c r="K560" s="11" t="s">
        <v>23</v>
      </c>
      <c r="L560" s="53" t="s">
        <v>638</v>
      </c>
      <c r="M560" s="11">
        <v>0</v>
      </c>
      <c r="N560" s="54">
        <v>0</v>
      </c>
      <c r="O560" s="54">
        <v>0</v>
      </c>
      <c r="P560" s="54">
        <v>0</v>
      </c>
      <c r="Q560" s="1">
        <v>42522</v>
      </c>
      <c r="R560" s="14">
        <f>VLOOKUP($D560,'GT NBV Sep 2015'!$G:$O,9,0)</f>
        <v>2.9000000000000001E-2</v>
      </c>
      <c r="S560" s="15">
        <f t="shared" si="72"/>
        <v>0</v>
      </c>
      <c r="T560" s="15">
        <f t="shared" si="73"/>
        <v>9</v>
      </c>
      <c r="U560" s="15">
        <f t="shared" si="74"/>
        <v>0</v>
      </c>
      <c r="V560" s="15">
        <f t="shared" si="75"/>
        <v>0</v>
      </c>
      <c r="W560" s="15">
        <f t="shared" si="76"/>
        <v>0</v>
      </c>
      <c r="X560" s="7">
        <f t="shared" si="77"/>
        <v>0</v>
      </c>
      <c r="Y560" s="7">
        <f t="shared" si="78"/>
        <v>0</v>
      </c>
      <c r="Z560" s="7">
        <f t="shared" si="79"/>
        <v>0</v>
      </c>
      <c r="AA560" s="7">
        <f t="shared" si="80"/>
        <v>0</v>
      </c>
      <c r="AB560" s="15"/>
      <c r="AC560" s="7"/>
      <c r="AD560" s="7"/>
      <c r="AE560" s="7"/>
      <c r="AF560" s="15"/>
      <c r="AG560" s="7"/>
    </row>
    <row r="561" spans="1:33" ht="13.8" x14ac:dyDescent="0.3">
      <c r="A561" s="11">
        <v>818578</v>
      </c>
      <c r="B561" s="11" t="s">
        <v>24</v>
      </c>
      <c r="C561" s="11" t="s">
        <v>41</v>
      </c>
      <c r="D561" s="11" t="s">
        <v>47</v>
      </c>
      <c r="E561" s="11" t="s">
        <v>191</v>
      </c>
      <c r="F561" s="18">
        <v>35977</v>
      </c>
      <c r="G561" s="19">
        <v>35977</v>
      </c>
      <c r="H561" s="11" t="s">
        <v>68</v>
      </c>
      <c r="I561" s="11" t="s">
        <v>48</v>
      </c>
      <c r="J561" s="11" t="s">
        <v>70</v>
      </c>
      <c r="K561" s="11" t="s">
        <v>23</v>
      </c>
      <c r="L561" s="53" t="s">
        <v>638</v>
      </c>
      <c r="M561" s="11">
        <v>0</v>
      </c>
      <c r="N561" s="54">
        <v>0</v>
      </c>
      <c r="O561" s="54">
        <v>0</v>
      </c>
      <c r="P561" s="54">
        <v>0</v>
      </c>
      <c r="Q561" s="1">
        <v>42644</v>
      </c>
      <c r="R561" s="14">
        <f>VLOOKUP($D561,'GT NBV Sep 2015'!$G:$O,9,0)</f>
        <v>2.9000000000000001E-2</v>
      </c>
      <c r="S561" s="15">
        <f t="shared" si="72"/>
        <v>0</v>
      </c>
      <c r="T561" s="15">
        <f t="shared" si="73"/>
        <v>13</v>
      </c>
      <c r="U561" s="15">
        <f t="shared" si="74"/>
        <v>0</v>
      </c>
      <c r="V561" s="15">
        <f t="shared" si="75"/>
        <v>0</v>
      </c>
      <c r="W561" s="15">
        <f t="shared" si="76"/>
        <v>0</v>
      </c>
      <c r="X561" s="7">
        <f t="shared" si="77"/>
        <v>0</v>
      </c>
      <c r="Y561" s="7">
        <f t="shared" si="78"/>
        <v>0</v>
      </c>
      <c r="Z561" s="7">
        <f t="shared" si="79"/>
        <v>0</v>
      </c>
      <c r="AA561" s="7">
        <f t="shared" si="80"/>
        <v>0</v>
      </c>
      <c r="AB561" s="15"/>
      <c r="AC561" s="7"/>
      <c r="AD561" s="7"/>
      <c r="AE561" s="7"/>
      <c r="AF561" s="15"/>
      <c r="AG561" s="7"/>
    </row>
    <row r="562" spans="1:33" ht="13.8" x14ac:dyDescent="0.3">
      <c r="A562" s="11">
        <v>818579</v>
      </c>
      <c r="B562" s="11" t="s">
        <v>24</v>
      </c>
      <c r="C562" s="11" t="s">
        <v>41</v>
      </c>
      <c r="D562" s="11" t="s">
        <v>47</v>
      </c>
      <c r="E562" s="11" t="s">
        <v>191</v>
      </c>
      <c r="F562" s="18">
        <v>35977</v>
      </c>
      <c r="G562" s="19">
        <v>35977</v>
      </c>
      <c r="H562" s="11" t="s">
        <v>68</v>
      </c>
      <c r="I562" s="11" t="s">
        <v>48</v>
      </c>
      <c r="J562" s="11" t="s">
        <v>70</v>
      </c>
      <c r="K562" s="11" t="s">
        <v>23</v>
      </c>
      <c r="L562" s="53" t="s">
        <v>638</v>
      </c>
      <c r="M562" s="11">
        <v>0</v>
      </c>
      <c r="N562" s="54">
        <v>0</v>
      </c>
      <c r="O562" s="54">
        <v>0</v>
      </c>
      <c r="P562" s="54">
        <v>0</v>
      </c>
      <c r="Q562" s="1">
        <v>42522</v>
      </c>
      <c r="R562" s="14">
        <f>VLOOKUP($D562,'GT NBV Sep 2015'!$G:$O,9,0)</f>
        <v>2.9000000000000001E-2</v>
      </c>
      <c r="S562" s="15">
        <f t="shared" si="72"/>
        <v>0</v>
      </c>
      <c r="T562" s="15">
        <f t="shared" si="73"/>
        <v>9</v>
      </c>
      <c r="U562" s="15">
        <f t="shared" si="74"/>
        <v>0</v>
      </c>
      <c r="V562" s="15">
        <f t="shared" si="75"/>
        <v>0</v>
      </c>
      <c r="W562" s="15">
        <f t="shared" si="76"/>
        <v>0</v>
      </c>
      <c r="X562" s="7">
        <f t="shared" si="77"/>
        <v>0</v>
      </c>
      <c r="Y562" s="7">
        <f t="shared" si="78"/>
        <v>0</v>
      </c>
      <c r="Z562" s="7">
        <f t="shared" si="79"/>
        <v>0</v>
      </c>
      <c r="AA562" s="7">
        <f t="shared" si="80"/>
        <v>0</v>
      </c>
      <c r="AB562" s="15"/>
      <c r="AC562" s="7"/>
      <c r="AD562" s="7"/>
      <c r="AE562" s="7"/>
      <c r="AF562" s="15"/>
      <c r="AG562" s="7"/>
    </row>
    <row r="563" spans="1:33" ht="13.8" x14ac:dyDescent="0.3">
      <c r="A563" s="11">
        <v>818580</v>
      </c>
      <c r="B563" s="11" t="s">
        <v>24</v>
      </c>
      <c r="C563" s="11" t="s">
        <v>41</v>
      </c>
      <c r="D563" s="11" t="s">
        <v>47</v>
      </c>
      <c r="E563" s="11" t="s">
        <v>190</v>
      </c>
      <c r="F563" s="18">
        <v>36342</v>
      </c>
      <c r="G563" s="19">
        <v>36342</v>
      </c>
      <c r="H563" s="11" t="s">
        <v>68</v>
      </c>
      <c r="I563" s="11" t="s">
        <v>48</v>
      </c>
      <c r="J563" s="11" t="s">
        <v>70</v>
      </c>
      <c r="K563" s="11" t="s">
        <v>23</v>
      </c>
      <c r="L563" s="53" t="s">
        <v>638</v>
      </c>
      <c r="M563" s="11">
        <v>0</v>
      </c>
      <c r="N563" s="54">
        <v>0</v>
      </c>
      <c r="O563" s="54">
        <v>0</v>
      </c>
      <c r="P563" s="54">
        <v>0</v>
      </c>
      <c r="Q563" s="1">
        <v>42644</v>
      </c>
      <c r="R563" s="14">
        <f>VLOOKUP($D563,'GT NBV Sep 2015'!$G:$O,9,0)</f>
        <v>2.9000000000000001E-2</v>
      </c>
      <c r="S563" s="15">
        <f t="shared" si="72"/>
        <v>0</v>
      </c>
      <c r="T563" s="15">
        <f t="shared" si="73"/>
        <v>13</v>
      </c>
      <c r="U563" s="15">
        <f t="shared" si="74"/>
        <v>0</v>
      </c>
      <c r="V563" s="15">
        <f t="shared" si="75"/>
        <v>0</v>
      </c>
      <c r="W563" s="15">
        <f t="shared" si="76"/>
        <v>0</v>
      </c>
      <c r="X563" s="7">
        <f t="shared" si="77"/>
        <v>0</v>
      </c>
      <c r="Y563" s="7">
        <f t="shared" si="78"/>
        <v>0</v>
      </c>
      <c r="Z563" s="7">
        <f t="shared" si="79"/>
        <v>0</v>
      </c>
      <c r="AA563" s="7">
        <f t="shared" si="80"/>
        <v>0</v>
      </c>
      <c r="AB563" s="15"/>
      <c r="AC563" s="7"/>
      <c r="AD563" s="7"/>
      <c r="AE563" s="7"/>
      <c r="AF563" s="15"/>
      <c r="AG563" s="7"/>
    </row>
    <row r="564" spans="1:33" ht="13.8" x14ac:dyDescent="0.3">
      <c r="A564" s="11">
        <v>818581</v>
      </c>
      <c r="B564" s="11" t="s">
        <v>24</v>
      </c>
      <c r="C564" s="11" t="s">
        <v>41</v>
      </c>
      <c r="D564" s="11" t="s">
        <v>47</v>
      </c>
      <c r="E564" s="11" t="s">
        <v>92</v>
      </c>
      <c r="F564" s="18">
        <v>36708</v>
      </c>
      <c r="G564" s="19">
        <v>36708</v>
      </c>
      <c r="H564" s="11" t="s">
        <v>68</v>
      </c>
      <c r="I564" s="11" t="s">
        <v>48</v>
      </c>
      <c r="J564" s="11" t="s">
        <v>70</v>
      </c>
      <c r="K564" s="11" t="s">
        <v>23</v>
      </c>
      <c r="L564" s="53" t="s">
        <v>638</v>
      </c>
      <c r="M564" s="11">
        <v>0</v>
      </c>
      <c r="N564" s="54">
        <v>0</v>
      </c>
      <c r="O564" s="54">
        <v>0</v>
      </c>
      <c r="P564" s="54">
        <v>0</v>
      </c>
      <c r="Q564" s="1">
        <v>42522</v>
      </c>
      <c r="R564" s="14">
        <f>VLOOKUP($D564,'GT NBV Sep 2015'!$G:$O,9,0)</f>
        <v>2.9000000000000001E-2</v>
      </c>
      <c r="S564" s="15">
        <f t="shared" si="72"/>
        <v>0</v>
      </c>
      <c r="T564" s="15">
        <f t="shared" si="73"/>
        <v>9</v>
      </c>
      <c r="U564" s="15">
        <f t="shared" si="74"/>
        <v>0</v>
      </c>
      <c r="V564" s="15">
        <f t="shared" si="75"/>
        <v>0</v>
      </c>
      <c r="W564" s="15">
        <f t="shared" si="76"/>
        <v>0</v>
      </c>
      <c r="X564" s="7">
        <f t="shared" si="77"/>
        <v>0</v>
      </c>
      <c r="Y564" s="7">
        <f t="shared" si="78"/>
        <v>0</v>
      </c>
      <c r="Z564" s="7">
        <f t="shared" si="79"/>
        <v>0</v>
      </c>
      <c r="AA564" s="7">
        <f t="shared" si="80"/>
        <v>0</v>
      </c>
      <c r="AB564" s="15"/>
      <c r="AC564" s="7"/>
      <c r="AD564" s="7"/>
      <c r="AE564" s="7"/>
      <c r="AF564" s="15"/>
      <c r="AG564" s="7"/>
    </row>
    <row r="565" spans="1:33" ht="13.8" x14ac:dyDescent="0.3">
      <c r="A565" s="11">
        <v>818582</v>
      </c>
      <c r="B565" s="11" t="s">
        <v>24</v>
      </c>
      <c r="C565" s="11" t="s">
        <v>41</v>
      </c>
      <c r="D565" s="11" t="s">
        <v>47</v>
      </c>
      <c r="E565" s="11" t="s">
        <v>72</v>
      </c>
      <c r="F565" s="18">
        <v>37073</v>
      </c>
      <c r="G565" s="19">
        <v>37073</v>
      </c>
      <c r="H565" s="11" t="s">
        <v>68</v>
      </c>
      <c r="I565" s="11" t="s">
        <v>48</v>
      </c>
      <c r="J565" s="11" t="s">
        <v>70</v>
      </c>
      <c r="K565" s="11" t="s">
        <v>23</v>
      </c>
      <c r="L565" s="53" t="s">
        <v>638</v>
      </c>
      <c r="M565" s="11">
        <v>0</v>
      </c>
      <c r="N565" s="54">
        <v>0</v>
      </c>
      <c r="O565" s="54">
        <v>0</v>
      </c>
      <c r="P565" s="54">
        <v>0</v>
      </c>
      <c r="Q565" s="1">
        <v>42644</v>
      </c>
      <c r="R565" s="14">
        <f>VLOOKUP($D565,'GT NBV Sep 2015'!$G:$O,9,0)</f>
        <v>2.9000000000000001E-2</v>
      </c>
      <c r="S565" s="15">
        <f t="shared" si="72"/>
        <v>0</v>
      </c>
      <c r="T565" s="15">
        <f t="shared" si="73"/>
        <v>13</v>
      </c>
      <c r="U565" s="15">
        <f t="shared" si="74"/>
        <v>0</v>
      </c>
      <c r="V565" s="15">
        <f t="shared" si="75"/>
        <v>0</v>
      </c>
      <c r="W565" s="15">
        <f t="shared" si="76"/>
        <v>0</v>
      </c>
      <c r="X565" s="7">
        <f t="shared" si="77"/>
        <v>0</v>
      </c>
      <c r="Y565" s="7">
        <f t="shared" si="78"/>
        <v>0</v>
      </c>
      <c r="Z565" s="7">
        <f t="shared" si="79"/>
        <v>0</v>
      </c>
      <c r="AA565" s="7">
        <f t="shared" si="80"/>
        <v>0</v>
      </c>
      <c r="AB565" s="15"/>
      <c r="AC565" s="7"/>
      <c r="AD565" s="7"/>
      <c r="AE565" s="7"/>
      <c r="AF565" s="15"/>
      <c r="AG565" s="7"/>
    </row>
    <row r="566" spans="1:33" ht="13.8" x14ac:dyDescent="0.3">
      <c r="A566" s="11">
        <v>818583</v>
      </c>
      <c r="B566" s="11" t="s">
        <v>24</v>
      </c>
      <c r="C566" s="11" t="s">
        <v>41</v>
      </c>
      <c r="D566" s="11" t="s">
        <v>47</v>
      </c>
      <c r="E566" s="11" t="s">
        <v>72</v>
      </c>
      <c r="F566" s="18">
        <v>37073</v>
      </c>
      <c r="G566" s="19">
        <v>37073</v>
      </c>
      <c r="H566" s="11" t="s">
        <v>68</v>
      </c>
      <c r="I566" s="11" t="s">
        <v>48</v>
      </c>
      <c r="J566" s="11" t="s">
        <v>70</v>
      </c>
      <c r="K566" s="11" t="s">
        <v>23</v>
      </c>
      <c r="L566" s="53" t="s">
        <v>638</v>
      </c>
      <c r="M566" s="11">
        <v>0</v>
      </c>
      <c r="N566" s="54">
        <v>0</v>
      </c>
      <c r="O566" s="54">
        <v>0</v>
      </c>
      <c r="P566" s="54">
        <v>0</v>
      </c>
      <c r="Q566" s="1">
        <v>42522</v>
      </c>
      <c r="R566" s="14">
        <f>VLOOKUP($D566,'GT NBV Sep 2015'!$G:$O,9,0)</f>
        <v>2.9000000000000001E-2</v>
      </c>
      <c r="S566" s="15">
        <f t="shared" si="72"/>
        <v>0</v>
      </c>
      <c r="T566" s="15">
        <f t="shared" si="73"/>
        <v>9</v>
      </c>
      <c r="U566" s="15">
        <f t="shared" si="74"/>
        <v>0</v>
      </c>
      <c r="V566" s="15">
        <f t="shared" si="75"/>
        <v>0</v>
      </c>
      <c r="W566" s="15">
        <f t="shared" si="76"/>
        <v>0</v>
      </c>
      <c r="X566" s="7">
        <f t="shared" si="77"/>
        <v>0</v>
      </c>
      <c r="Y566" s="7">
        <f t="shared" si="78"/>
        <v>0</v>
      </c>
      <c r="Z566" s="7">
        <f t="shared" si="79"/>
        <v>0</v>
      </c>
      <c r="AA566" s="7">
        <f t="shared" si="80"/>
        <v>0</v>
      </c>
      <c r="AB566" s="15"/>
      <c r="AC566" s="7"/>
      <c r="AD566" s="7"/>
      <c r="AE566" s="7"/>
      <c r="AF566" s="15"/>
      <c r="AG566" s="7"/>
    </row>
    <row r="567" spans="1:33" ht="13.8" x14ac:dyDescent="0.3">
      <c r="A567" s="11">
        <v>818584</v>
      </c>
      <c r="B567" s="11" t="s">
        <v>24</v>
      </c>
      <c r="C567" s="11" t="s">
        <v>41</v>
      </c>
      <c r="D567" s="11" t="s">
        <v>47</v>
      </c>
      <c r="E567" s="11" t="s">
        <v>72</v>
      </c>
      <c r="F567" s="18">
        <v>37073</v>
      </c>
      <c r="G567" s="19">
        <v>37073</v>
      </c>
      <c r="H567" s="11" t="s">
        <v>68</v>
      </c>
      <c r="I567" s="11" t="s">
        <v>48</v>
      </c>
      <c r="J567" s="11" t="s">
        <v>70</v>
      </c>
      <c r="K567" s="11" t="s">
        <v>23</v>
      </c>
      <c r="L567" s="53" t="s">
        <v>638</v>
      </c>
      <c r="M567" s="11">
        <v>0</v>
      </c>
      <c r="N567" s="54">
        <v>0</v>
      </c>
      <c r="O567" s="54">
        <v>0</v>
      </c>
      <c r="P567" s="54">
        <v>0</v>
      </c>
      <c r="Q567" s="1">
        <v>42644</v>
      </c>
      <c r="R567" s="14">
        <f>VLOOKUP($D567,'GT NBV Sep 2015'!$G:$O,9,0)</f>
        <v>2.9000000000000001E-2</v>
      </c>
      <c r="S567" s="15">
        <f t="shared" si="72"/>
        <v>0</v>
      </c>
      <c r="T567" s="15">
        <f t="shared" si="73"/>
        <v>13</v>
      </c>
      <c r="U567" s="15">
        <f t="shared" si="74"/>
        <v>0</v>
      </c>
      <c r="V567" s="15">
        <f t="shared" si="75"/>
        <v>0</v>
      </c>
      <c r="W567" s="15">
        <f t="shared" si="76"/>
        <v>0</v>
      </c>
      <c r="X567" s="7">
        <f t="shared" si="77"/>
        <v>0</v>
      </c>
      <c r="Y567" s="7">
        <f t="shared" si="78"/>
        <v>0</v>
      </c>
      <c r="Z567" s="7">
        <f t="shared" si="79"/>
        <v>0</v>
      </c>
      <c r="AA567" s="7">
        <f t="shared" si="80"/>
        <v>0</v>
      </c>
      <c r="AB567" s="15"/>
      <c r="AC567" s="7"/>
      <c r="AD567" s="7"/>
      <c r="AE567" s="7"/>
      <c r="AF567" s="15"/>
      <c r="AG567" s="7"/>
    </row>
    <row r="568" spans="1:33" ht="13.8" x14ac:dyDescent="0.3">
      <c r="A568" s="11">
        <v>818585</v>
      </c>
      <c r="B568" s="11" t="s">
        <v>24</v>
      </c>
      <c r="C568" s="11" t="s">
        <v>41</v>
      </c>
      <c r="D568" s="11" t="s">
        <v>47</v>
      </c>
      <c r="E568" s="11" t="s">
        <v>72</v>
      </c>
      <c r="F568" s="18">
        <v>37073</v>
      </c>
      <c r="G568" s="19">
        <v>37073</v>
      </c>
      <c r="H568" s="11" t="s">
        <v>68</v>
      </c>
      <c r="I568" s="11" t="s">
        <v>48</v>
      </c>
      <c r="J568" s="11" t="s">
        <v>70</v>
      </c>
      <c r="K568" s="11" t="s">
        <v>23</v>
      </c>
      <c r="L568" s="53" t="s">
        <v>638</v>
      </c>
      <c r="M568" s="11">
        <v>0</v>
      </c>
      <c r="N568" s="54">
        <v>0</v>
      </c>
      <c r="O568" s="54">
        <v>0</v>
      </c>
      <c r="P568" s="54">
        <v>0</v>
      </c>
      <c r="Q568" s="1">
        <v>42522</v>
      </c>
      <c r="R568" s="14">
        <f>VLOOKUP($D568,'GT NBV Sep 2015'!$G:$O,9,0)</f>
        <v>2.9000000000000001E-2</v>
      </c>
      <c r="S568" s="15">
        <f t="shared" si="72"/>
        <v>0</v>
      </c>
      <c r="T568" s="15">
        <f t="shared" si="73"/>
        <v>9</v>
      </c>
      <c r="U568" s="15">
        <f t="shared" si="74"/>
        <v>0</v>
      </c>
      <c r="V568" s="15">
        <f t="shared" si="75"/>
        <v>0</v>
      </c>
      <c r="W568" s="15">
        <f t="shared" si="76"/>
        <v>0</v>
      </c>
      <c r="X568" s="7">
        <f t="shared" si="77"/>
        <v>0</v>
      </c>
      <c r="Y568" s="7">
        <f t="shared" si="78"/>
        <v>0</v>
      </c>
      <c r="Z568" s="7">
        <f t="shared" si="79"/>
        <v>0</v>
      </c>
      <c r="AA568" s="7">
        <f t="shared" si="80"/>
        <v>0</v>
      </c>
      <c r="AB568" s="15"/>
      <c r="AC568" s="7"/>
      <c r="AD568" s="7"/>
      <c r="AE568" s="7"/>
      <c r="AF568" s="15"/>
      <c r="AG568" s="7"/>
    </row>
    <row r="569" spans="1:33" ht="13.8" x14ac:dyDescent="0.3">
      <c r="A569" s="11">
        <v>818586</v>
      </c>
      <c r="B569" s="11" t="s">
        <v>24</v>
      </c>
      <c r="C569" s="11" t="s">
        <v>41</v>
      </c>
      <c r="D569" s="11" t="s">
        <v>47</v>
      </c>
      <c r="E569" s="11" t="s">
        <v>72</v>
      </c>
      <c r="F569" s="18">
        <v>37073</v>
      </c>
      <c r="G569" s="19">
        <v>37073</v>
      </c>
      <c r="H569" s="11" t="s">
        <v>68</v>
      </c>
      <c r="I569" s="11" t="s">
        <v>48</v>
      </c>
      <c r="J569" s="11" t="s">
        <v>70</v>
      </c>
      <c r="K569" s="11" t="s">
        <v>23</v>
      </c>
      <c r="L569" s="53" t="s">
        <v>638</v>
      </c>
      <c r="M569" s="11">
        <v>0</v>
      </c>
      <c r="N569" s="54">
        <v>0</v>
      </c>
      <c r="O569" s="54">
        <v>0</v>
      </c>
      <c r="P569" s="54">
        <v>0</v>
      </c>
      <c r="Q569" s="1">
        <v>42644</v>
      </c>
      <c r="R569" s="14">
        <f>VLOOKUP($D569,'GT NBV Sep 2015'!$G:$O,9,0)</f>
        <v>2.9000000000000001E-2</v>
      </c>
      <c r="S569" s="15">
        <f t="shared" si="72"/>
        <v>0</v>
      </c>
      <c r="T569" s="15">
        <f t="shared" si="73"/>
        <v>13</v>
      </c>
      <c r="U569" s="15">
        <f t="shared" si="74"/>
        <v>0</v>
      </c>
      <c r="V569" s="15">
        <f t="shared" si="75"/>
        <v>0</v>
      </c>
      <c r="W569" s="15">
        <f t="shared" si="76"/>
        <v>0</v>
      </c>
      <c r="X569" s="7">
        <f t="shared" si="77"/>
        <v>0</v>
      </c>
      <c r="Y569" s="7">
        <f t="shared" si="78"/>
        <v>0</v>
      </c>
      <c r="Z569" s="7">
        <f t="shared" si="79"/>
        <v>0</v>
      </c>
      <c r="AA569" s="7">
        <f t="shared" si="80"/>
        <v>0</v>
      </c>
      <c r="AB569" s="15"/>
      <c r="AC569" s="7"/>
      <c r="AD569" s="7"/>
      <c r="AE569" s="7"/>
      <c r="AF569" s="15"/>
      <c r="AG569" s="7"/>
    </row>
    <row r="570" spans="1:33" ht="13.8" x14ac:dyDescent="0.3">
      <c r="A570" s="11">
        <v>818587</v>
      </c>
      <c r="B570" s="11" t="s">
        <v>24</v>
      </c>
      <c r="C570" s="11" t="s">
        <v>41</v>
      </c>
      <c r="D570" s="11" t="s">
        <v>47</v>
      </c>
      <c r="E570" s="11" t="s">
        <v>72</v>
      </c>
      <c r="F570" s="18">
        <v>37073</v>
      </c>
      <c r="G570" s="19">
        <v>37073</v>
      </c>
      <c r="H570" s="11" t="s">
        <v>68</v>
      </c>
      <c r="I570" s="11" t="s">
        <v>48</v>
      </c>
      <c r="J570" s="11" t="s">
        <v>70</v>
      </c>
      <c r="K570" s="11" t="s">
        <v>23</v>
      </c>
      <c r="L570" s="53" t="s">
        <v>638</v>
      </c>
      <c r="M570" s="11">
        <v>0</v>
      </c>
      <c r="N570" s="54">
        <v>0</v>
      </c>
      <c r="O570" s="54">
        <v>0</v>
      </c>
      <c r="P570" s="54">
        <v>0</v>
      </c>
      <c r="Q570" s="1">
        <v>42522</v>
      </c>
      <c r="R570" s="14">
        <f>VLOOKUP($D570,'GT NBV Sep 2015'!$G:$O,9,0)</f>
        <v>2.9000000000000001E-2</v>
      </c>
      <c r="S570" s="15">
        <f t="shared" si="72"/>
        <v>0</v>
      </c>
      <c r="T570" s="15">
        <f t="shared" si="73"/>
        <v>9</v>
      </c>
      <c r="U570" s="15">
        <f t="shared" si="74"/>
        <v>0</v>
      </c>
      <c r="V570" s="15">
        <f t="shared" si="75"/>
        <v>0</v>
      </c>
      <c r="W570" s="15">
        <f t="shared" si="76"/>
        <v>0</v>
      </c>
      <c r="X570" s="7">
        <f t="shared" si="77"/>
        <v>0</v>
      </c>
      <c r="Y570" s="7">
        <f t="shared" si="78"/>
        <v>0</v>
      </c>
      <c r="Z570" s="7">
        <f t="shared" si="79"/>
        <v>0</v>
      </c>
      <c r="AA570" s="7">
        <f t="shared" si="80"/>
        <v>0</v>
      </c>
      <c r="AB570" s="15"/>
      <c r="AC570" s="7"/>
      <c r="AD570" s="7"/>
      <c r="AE570" s="7"/>
      <c r="AF570" s="15"/>
      <c r="AG570" s="7"/>
    </row>
    <row r="571" spans="1:33" ht="13.8" x14ac:dyDescent="0.3">
      <c r="A571" s="11">
        <v>48582200</v>
      </c>
      <c r="B571" s="11" t="s">
        <v>24</v>
      </c>
      <c r="C571" s="11" t="s">
        <v>41</v>
      </c>
      <c r="D571" s="11" t="s">
        <v>47</v>
      </c>
      <c r="E571" s="11" t="s">
        <v>390</v>
      </c>
      <c r="F571" s="18">
        <v>38292</v>
      </c>
      <c r="G571" s="19">
        <v>38292</v>
      </c>
      <c r="H571" s="11" t="s">
        <v>68</v>
      </c>
      <c r="I571" s="11" t="s">
        <v>48</v>
      </c>
      <c r="J571" s="11" t="s">
        <v>70</v>
      </c>
      <c r="K571" s="11" t="s">
        <v>23</v>
      </c>
      <c r="L571" s="53" t="s">
        <v>638</v>
      </c>
      <c r="M571" s="11">
        <v>0</v>
      </c>
      <c r="N571" s="54">
        <v>0</v>
      </c>
      <c r="O571" s="54">
        <v>0</v>
      </c>
      <c r="P571" s="54">
        <v>0</v>
      </c>
      <c r="Q571" s="1">
        <v>42644</v>
      </c>
      <c r="R571" s="14">
        <f>VLOOKUP($D571,'GT NBV Sep 2015'!$G:$O,9,0)</f>
        <v>2.9000000000000001E-2</v>
      </c>
      <c r="S571" s="15">
        <f t="shared" si="72"/>
        <v>0</v>
      </c>
      <c r="T571" s="15">
        <f t="shared" si="73"/>
        <v>13</v>
      </c>
      <c r="U571" s="15">
        <f t="shared" si="74"/>
        <v>0</v>
      </c>
      <c r="V571" s="15">
        <f t="shared" si="75"/>
        <v>0</v>
      </c>
      <c r="W571" s="15">
        <f t="shared" si="76"/>
        <v>0</v>
      </c>
      <c r="X571" s="7">
        <f t="shared" si="77"/>
        <v>0</v>
      </c>
      <c r="Y571" s="7">
        <f t="shared" si="78"/>
        <v>0</v>
      </c>
      <c r="Z571" s="7">
        <f t="shared" si="79"/>
        <v>0</v>
      </c>
      <c r="AA571" s="7">
        <f t="shared" si="80"/>
        <v>0</v>
      </c>
      <c r="AB571" s="15"/>
      <c r="AC571" s="7"/>
      <c r="AD571" s="7"/>
      <c r="AE571" s="7"/>
      <c r="AF571" s="15"/>
      <c r="AG571" s="7"/>
    </row>
    <row r="572" spans="1:33" ht="13.8" x14ac:dyDescent="0.3">
      <c r="A572" s="11">
        <v>56779700</v>
      </c>
      <c r="B572" s="11" t="s">
        <v>24</v>
      </c>
      <c r="C572" s="11" t="s">
        <v>41</v>
      </c>
      <c r="D572" s="11" t="s">
        <v>47</v>
      </c>
      <c r="E572" s="11" t="s">
        <v>391</v>
      </c>
      <c r="F572" s="18">
        <v>38596</v>
      </c>
      <c r="G572" s="19">
        <v>38596</v>
      </c>
      <c r="H572" s="11" t="s">
        <v>68</v>
      </c>
      <c r="I572" s="11" t="s">
        <v>48</v>
      </c>
      <c r="J572" s="11" t="s">
        <v>70</v>
      </c>
      <c r="K572" s="11" t="s">
        <v>23</v>
      </c>
      <c r="L572" s="53" t="s">
        <v>638</v>
      </c>
      <c r="M572" s="11">
        <v>0</v>
      </c>
      <c r="N572" s="54">
        <v>0</v>
      </c>
      <c r="O572" s="54">
        <v>0</v>
      </c>
      <c r="P572" s="54">
        <v>0</v>
      </c>
      <c r="Q572" s="1">
        <v>42522</v>
      </c>
      <c r="R572" s="14">
        <f>VLOOKUP($D572,'GT NBV Sep 2015'!$G:$O,9,0)</f>
        <v>2.9000000000000001E-2</v>
      </c>
      <c r="S572" s="15">
        <f t="shared" si="72"/>
        <v>0</v>
      </c>
      <c r="T572" s="15">
        <f t="shared" si="73"/>
        <v>9</v>
      </c>
      <c r="U572" s="15">
        <f t="shared" si="74"/>
        <v>0</v>
      </c>
      <c r="V572" s="15">
        <f t="shared" si="75"/>
        <v>0</v>
      </c>
      <c r="W572" s="15">
        <f t="shared" si="76"/>
        <v>0</v>
      </c>
      <c r="X572" s="7">
        <f t="shared" si="77"/>
        <v>0</v>
      </c>
      <c r="Y572" s="7">
        <f t="shared" si="78"/>
        <v>0</v>
      </c>
      <c r="Z572" s="7">
        <f t="shared" si="79"/>
        <v>0</v>
      </c>
      <c r="AA572" s="7">
        <f t="shared" si="80"/>
        <v>0</v>
      </c>
      <c r="AB572" s="15"/>
      <c r="AC572" s="7"/>
      <c r="AD572" s="7"/>
      <c r="AE572" s="7"/>
      <c r="AF572" s="15"/>
      <c r="AG572" s="7"/>
    </row>
    <row r="573" spans="1:33" ht="13.8" x14ac:dyDescent="0.3">
      <c r="A573" s="11">
        <v>73046900</v>
      </c>
      <c r="B573" s="11" t="s">
        <v>24</v>
      </c>
      <c r="C573" s="11" t="s">
        <v>41</v>
      </c>
      <c r="D573" s="11" t="s">
        <v>47</v>
      </c>
      <c r="E573" s="11" t="s">
        <v>393</v>
      </c>
      <c r="F573" s="18">
        <v>39142</v>
      </c>
      <c r="G573" s="19">
        <v>39142</v>
      </c>
      <c r="H573" s="11" t="s">
        <v>68</v>
      </c>
      <c r="I573" s="11" t="s">
        <v>48</v>
      </c>
      <c r="J573" s="11" t="s">
        <v>70</v>
      </c>
      <c r="K573" s="11" t="s">
        <v>23</v>
      </c>
      <c r="L573" s="53" t="s">
        <v>638</v>
      </c>
      <c r="M573" s="11">
        <v>0</v>
      </c>
      <c r="N573" s="54">
        <v>0</v>
      </c>
      <c r="O573" s="54">
        <v>0</v>
      </c>
      <c r="P573" s="54">
        <v>0</v>
      </c>
      <c r="Q573" s="1">
        <v>42644</v>
      </c>
      <c r="R573" s="14">
        <f>VLOOKUP($D573,'GT NBV Sep 2015'!$G:$O,9,0)</f>
        <v>2.9000000000000001E-2</v>
      </c>
      <c r="S573" s="15">
        <f t="shared" si="72"/>
        <v>0</v>
      </c>
      <c r="T573" s="15">
        <f t="shared" si="73"/>
        <v>13</v>
      </c>
      <c r="U573" s="15">
        <f t="shared" si="74"/>
        <v>0</v>
      </c>
      <c r="V573" s="15">
        <f t="shared" si="75"/>
        <v>0</v>
      </c>
      <c r="W573" s="15">
        <f t="shared" si="76"/>
        <v>0</v>
      </c>
      <c r="X573" s="7">
        <f t="shared" si="77"/>
        <v>0</v>
      </c>
      <c r="Y573" s="7">
        <f t="shared" si="78"/>
        <v>0</v>
      </c>
      <c r="Z573" s="7">
        <f t="shared" si="79"/>
        <v>0</v>
      </c>
      <c r="AA573" s="7">
        <f t="shared" si="80"/>
        <v>0</v>
      </c>
      <c r="AB573" s="15"/>
      <c r="AC573" s="7"/>
      <c r="AD573" s="7"/>
      <c r="AE573" s="7"/>
      <c r="AF573" s="15"/>
      <c r="AG573" s="7"/>
    </row>
    <row r="574" spans="1:33" ht="13.8" x14ac:dyDescent="0.3">
      <c r="A574" s="11">
        <v>20695895</v>
      </c>
      <c r="B574" s="11" t="s">
        <v>24</v>
      </c>
      <c r="C574" s="11" t="s">
        <v>41</v>
      </c>
      <c r="D574" s="11" t="s">
        <v>47</v>
      </c>
      <c r="E574" s="11" t="s">
        <v>389</v>
      </c>
      <c r="F574" s="18">
        <v>37591</v>
      </c>
      <c r="G574" s="19">
        <v>37591</v>
      </c>
      <c r="H574" s="11" t="s">
        <v>68</v>
      </c>
      <c r="I574" s="11" t="s">
        <v>48</v>
      </c>
      <c r="J574" s="11" t="s">
        <v>70</v>
      </c>
      <c r="K574" s="11" t="s">
        <v>23</v>
      </c>
      <c r="L574" s="53" t="s">
        <v>638</v>
      </c>
      <c r="M574" s="11">
        <v>0</v>
      </c>
      <c r="N574" s="54">
        <v>0</v>
      </c>
      <c r="O574" s="54">
        <v>0</v>
      </c>
      <c r="P574" s="54">
        <v>0</v>
      </c>
      <c r="Q574" s="1">
        <v>42522</v>
      </c>
      <c r="R574" s="14">
        <f>VLOOKUP($D574,'GT NBV Sep 2015'!$G:$O,9,0)</f>
        <v>2.9000000000000001E-2</v>
      </c>
      <c r="S574" s="15">
        <f t="shared" si="72"/>
        <v>0</v>
      </c>
      <c r="T574" s="15">
        <f t="shared" si="73"/>
        <v>9</v>
      </c>
      <c r="U574" s="15">
        <f t="shared" si="74"/>
        <v>0</v>
      </c>
      <c r="V574" s="15">
        <f t="shared" si="75"/>
        <v>0</v>
      </c>
      <c r="W574" s="15">
        <f t="shared" si="76"/>
        <v>0</v>
      </c>
      <c r="X574" s="7">
        <f t="shared" si="77"/>
        <v>0</v>
      </c>
      <c r="Y574" s="7">
        <f t="shared" si="78"/>
        <v>0</v>
      </c>
      <c r="Z574" s="7">
        <f t="shared" si="79"/>
        <v>0</v>
      </c>
      <c r="AA574" s="7">
        <f t="shared" si="80"/>
        <v>0</v>
      </c>
      <c r="AB574" s="15"/>
      <c r="AC574" s="7"/>
      <c r="AD574" s="7"/>
      <c r="AE574" s="7"/>
      <c r="AF574" s="15"/>
      <c r="AG574" s="7"/>
    </row>
    <row r="575" spans="1:33" ht="13.8" x14ac:dyDescent="0.3">
      <c r="A575" s="11">
        <v>40328609</v>
      </c>
      <c r="B575" s="11" t="s">
        <v>24</v>
      </c>
      <c r="C575" s="11" t="s">
        <v>41</v>
      </c>
      <c r="D575" s="11" t="s">
        <v>47</v>
      </c>
      <c r="E575" s="11" t="s">
        <v>390</v>
      </c>
      <c r="F575" s="18">
        <v>37987</v>
      </c>
      <c r="G575" s="19">
        <v>37987</v>
      </c>
      <c r="H575" s="11" t="s">
        <v>68</v>
      </c>
      <c r="I575" s="11" t="s">
        <v>48</v>
      </c>
      <c r="J575" s="11" t="s">
        <v>70</v>
      </c>
      <c r="K575" s="11" t="s">
        <v>23</v>
      </c>
      <c r="L575" s="53" t="s">
        <v>638</v>
      </c>
      <c r="M575" s="11">
        <v>0</v>
      </c>
      <c r="N575" s="54">
        <v>0</v>
      </c>
      <c r="O575" s="54">
        <v>0</v>
      </c>
      <c r="P575" s="54">
        <v>0</v>
      </c>
      <c r="Q575" s="1">
        <v>42644</v>
      </c>
      <c r="R575" s="14">
        <f>VLOOKUP($D575,'GT NBV Sep 2015'!$G:$O,9,0)</f>
        <v>2.9000000000000001E-2</v>
      </c>
      <c r="S575" s="15">
        <f t="shared" si="72"/>
        <v>0</v>
      </c>
      <c r="T575" s="15">
        <f t="shared" si="73"/>
        <v>13</v>
      </c>
      <c r="U575" s="15">
        <f t="shared" si="74"/>
        <v>0</v>
      </c>
      <c r="V575" s="15">
        <f t="shared" si="75"/>
        <v>0</v>
      </c>
      <c r="W575" s="15">
        <f t="shared" si="76"/>
        <v>0</v>
      </c>
      <c r="X575" s="7">
        <f t="shared" si="77"/>
        <v>0</v>
      </c>
      <c r="Y575" s="7">
        <f t="shared" si="78"/>
        <v>0</v>
      </c>
      <c r="Z575" s="7">
        <f t="shared" si="79"/>
        <v>0</v>
      </c>
      <c r="AA575" s="7">
        <f t="shared" si="80"/>
        <v>0</v>
      </c>
      <c r="AB575" s="15"/>
      <c r="AC575" s="7"/>
      <c r="AD575" s="7"/>
      <c r="AE575" s="7"/>
      <c r="AF575" s="15"/>
      <c r="AG575" s="7"/>
    </row>
    <row r="576" spans="1:33" ht="13.8" x14ac:dyDescent="0.3">
      <c r="A576" s="11">
        <v>40329597</v>
      </c>
      <c r="B576" s="11" t="s">
        <v>24</v>
      </c>
      <c r="C576" s="11" t="s">
        <v>41</v>
      </c>
      <c r="D576" s="11" t="s">
        <v>47</v>
      </c>
      <c r="E576" s="11" t="s">
        <v>390</v>
      </c>
      <c r="F576" s="18">
        <v>37987</v>
      </c>
      <c r="G576" s="19">
        <v>37987</v>
      </c>
      <c r="H576" s="11" t="s">
        <v>68</v>
      </c>
      <c r="I576" s="11" t="s">
        <v>48</v>
      </c>
      <c r="J576" s="11" t="s">
        <v>70</v>
      </c>
      <c r="K576" s="11" t="s">
        <v>23</v>
      </c>
      <c r="L576" s="53" t="s">
        <v>638</v>
      </c>
      <c r="M576" s="11">
        <v>0</v>
      </c>
      <c r="N576" s="54">
        <v>0</v>
      </c>
      <c r="O576" s="54">
        <v>0</v>
      </c>
      <c r="P576" s="54">
        <v>0</v>
      </c>
      <c r="Q576" s="1">
        <v>42522</v>
      </c>
      <c r="R576" s="14">
        <f>VLOOKUP($D576,'GT NBV Sep 2015'!$G:$O,9,0)</f>
        <v>2.9000000000000001E-2</v>
      </c>
      <c r="S576" s="15">
        <f t="shared" si="72"/>
        <v>0</v>
      </c>
      <c r="T576" s="15">
        <f t="shared" si="73"/>
        <v>9</v>
      </c>
      <c r="U576" s="15">
        <f t="shared" si="74"/>
        <v>0</v>
      </c>
      <c r="V576" s="15">
        <f t="shared" si="75"/>
        <v>0</v>
      </c>
      <c r="W576" s="15">
        <f t="shared" si="76"/>
        <v>0</v>
      </c>
      <c r="X576" s="7">
        <f t="shared" si="77"/>
        <v>0</v>
      </c>
      <c r="Y576" s="7">
        <f t="shared" si="78"/>
        <v>0</v>
      </c>
      <c r="Z576" s="7">
        <f t="shared" si="79"/>
        <v>0</v>
      </c>
      <c r="AA576" s="7">
        <f t="shared" si="80"/>
        <v>0</v>
      </c>
      <c r="AB576" s="15"/>
      <c r="AC576" s="7"/>
      <c r="AD576" s="7"/>
      <c r="AE576" s="7"/>
      <c r="AF576" s="15"/>
      <c r="AG576" s="7"/>
    </row>
    <row r="577" spans="1:33" ht="13.8" x14ac:dyDescent="0.3">
      <c r="A577" s="11">
        <v>40362632</v>
      </c>
      <c r="B577" s="11" t="s">
        <v>24</v>
      </c>
      <c r="C577" s="11" t="s">
        <v>41</v>
      </c>
      <c r="D577" s="11" t="s">
        <v>47</v>
      </c>
      <c r="E577" s="11" t="s">
        <v>390</v>
      </c>
      <c r="F577" s="18">
        <v>37987</v>
      </c>
      <c r="G577" s="19">
        <v>37987</v>
      </c>
      <c r="H577" s="11" t="s">
        <v>68</v>
      </c>
      <c r="I577" s="11" t="s">
        <v>48</v>
      </c>
      <c r="J577" s="11" t="s">
        <v>70</v>
      </c>
      <c r="K577" s="11" t="s">
        <v>23</v>
      </c>
      <c r="L577" s="53" t="s">
        <v>638</v>
      </c>
      <c r="M577" s="11">
        <v>0</v>
      </c>
      <c r="N577" s="54">
        <v>0</v>
      </c>
      <c r="O577" s="54">
        <v>0</v>
      </c>
      <c r="P577" s="54">
        <v>0</v>
      </c>
      <c r="Q577" s="1">
        <v>42644</v>
      </c>
      <c r="R577" s="14">
        <f>VLOOKUP($D577,'GT NBV Sep 2015'!$G:$O,9,0)</f>
        <v>2.9000000000000001E-2</v>
      </c>
      <c r="S577" s="15">
        <f t="shared" si="72"/>
        <v>0</v>
      </c>
      <c r="T577" s="15">
        <f t="shared" si="73"/>
        <v>13</v>
      </c>
      <c r="U577" s="15">
        <f t="shared" si="74"/>
        <v>0</v>
      </c>
      <c r="V577" s="15">
        <f t="shared" si="75"/>
        <v>0</v>
      </c>
      <c r="W577" s="15">
        <f t="shared" si="76"/>
        <v>0</v>
      </c>
      <c r="X577" s="7">
        <f t="shared" si="77"/>
        <v>0</v>
      </c>
      <c r="Y577" s="7">
        <f t="shared" si="78"/>
        <v>0</v>
      </c>
      <c r="Z577" s="7">
        <f t="shared" si="79"/>
        <v>0</v>
      </c>
      <c r="AA577" s="7">
        <f t="shared" si="80"/>
        <v>0</v>
      </c>
      <c r="AB577" s="15"/>
      <c r="AC577" s="7"/>
      <c r="AD577" s="7"/>
      <c r="AE577" s="7"/>
      <c r="AF577" s="15"/>
      <c r="AG577" s="7"/>
    </row>
    <row r="578" spans="1:33" ht="13.8" x14ac:dyDescent="0.3">
      <c r="A578" s="11">
        <v>41194477</v>
      </c>
      <c r="B578" s="11" t="s">
        <v>24</v>
      </c>
      <c r="C578" s="11" t="s">
        <v>41</v>
      </c>
      <c r="D578" s="11" t="s">
        <v>47</v>
      </c>
      <c r="E578" s="11" t="s">
        <v>390</v>
      </c>
      <c r="F578" s="18">
        <v>38018</v>
      </c>
      <c r="G578" s="19">
        <v>38018</v>
      </c>
      <c r="H578" s="11" t="s">
        <v>68</v>
      </c>
      <c r="I578" s="11" t="s">
        <v>48</v>
      </c>
      <c r="J578" s="11" t="s">
        <v>70</v>
      </c>
      <c r="K578" s="11" t="s">
        <v>23</v>
      </c>
      <c r="L578" s="53" t="s">
        <v>638</v>
      </c>
      <c r="M578" s="11">
        <v>0</v>
      </c>
      <c r="N578" s="54">
        <v>0</v>
      </c>
      <c r="O578" s="54">
        <v>0</v>
      </c>
      <c r="P578" s="54">
        <v>0</v>
      </c>
      <c r="Q578" s="1">
        <v>42522</v>
      </c>
      <c r="R578" s="14">
        <f>VLOOKUP($D578,'GT NBV Sep 2015'!$G:$O,9,0)</f>
        <v>2.9000000000000001E-2</v>
      </c>
      <c r="S578" s="15">
        <f t="shared" si="72"/>
        <v>0</v>
      </c>
      <c r="T578" s="15">
        <f t="shared" si="73"/>
        <v>9</v>
      </c>
      <c r="U578" s="15">
        <f t="shared" si="74"/>
        <v>0</v>
      </c>
      <c r="V578" s="15">
        <f t="shared" si="75"/>
        <v>0</v>
      </c>
      <c r="W578" s="15">
        <f t="shared" si="76"/>
        <v>0</v>
      </c>
      <c r="X578" s="7">
        <f t="shared" si="77"/>
        <v>0</v>
      </c>
      <c r="Y578" s="7">
        <f t="shared" si="78"/>
        <v>0</v>
      </c>
      <c r="Z578" s="7">
        <f t="shared" si="79"/>
        <v>0</v>
      </c>
      <c r="AA578" s="7">
        <f t="shared" si="80"/>
        <v>0</v>
      </c>
      <c r="AB578" s="15"/>
      <c r="AC578" s="7"/>
      <c r="AD578" s="7"/>
      <c r="AE578" s="7"/>
      <c r="AF578" s="15"/>
      <c r="AG578" s="7"/>
    </row>
    <row r="579" spans="1:33" ht="13.8" x14ac:dyDescent="0.3">
      <c r="A579" s="11">
        <v>41199250</v>
      </c>
      <c r="B579" s="11" t="s">
        <v>24</v>
      </c>
      <c r="C579" s="11" t="s">
        <v>41</v>
      </c>
      <c r="D579" s="11" t="s">
        <v>47</v>
      </c>
      <c r="E579" s="11" t="s">
        <v>390</v>
      </c>
      <c r="F579" s="18">
        <v>38018</v>
      </c>
      <c r="G579" s="19">
        <v>38018</v>
      </c>
      <c r="H579" s="11" t="s">
        <v>68</v>
      </c>
      <c r="I579" s="11" t="s">
        <v>48</v>
      </c>
      <c r="J579" s="11" t="s">
        <v>70</v>
      </c>
      <c r="K579" s="11" t="s">
        <v>23</v>
      </c>
      <c r="L579" s="53" t="s">
        <v>638</v>
      </c>
      <c r="M579" s="11">
        <v>0</v>
      </c>
      <c r="N579" s="54">
        <v>0</v>
      </c>
      <c r="O579" s="54">
        <v>0</v>
      </c>
      <c r="P579" s="54">
        <v>0</v>
      </c>
      <c r="Q579" s="1">
        <v>42644</v>
      </c>
      <c r="R579" s="14">
        <f>VLOOKUP($D579,'GT NBV Sep 2015'!$G:$O,9,0)</f>
        <v>2.9000000000000001E-2</v>
      </c>
      <c r="S579" s="15">
        <f t="shared" si="72"/>
        <v>0</v>
      </c>
      <c r="T579" s="15">
        <f t="shared" si="73"/>
        <v>13</v>
      </c>
      <c r="U579" s="15">
        <f t="shared" si="74"/>
        <v>0</v>
      </c>
      <c r="V579" s="15">
        <f t="shared" si="75"/>
        <v>0</v>
      </c>
      <c r="W579" s="15">
        <f t="shared" si="76"/>
        <v>0</v>
      </c>
      <c r="X579" s="7">
        <f t="shared" si="77"/>
        <v>0</v>
      </c>
      <c r="Y579" s="7">
        <f t="shared" si="78"/>
        <v>0</v>
      </c>
      <c r="Z579" s="7">
        <f t="shared" si="79"/>
        <v>0</v>
      </c>
      <c r="AA579" s="7">
        <f t="shared" si="80"/>
        <v>0</v>
      </c>
      <c r="AB579" s="15"/>
      <c r="AC579" s="7"/>
      <c r="AD579" s="7"/>
      <c r="AE579" s="7"/>
      <c r="AF579" s="15"/>
      <c r="AG579" s="7"/>
    </row>
    <row r="580" spans="1:33" ht="13.8" x14ac:dyDescent="0.3">
      <c r="A580" s="11">
        <v>42138352</v>
      </c>
      <c r="B580" s="11" t="s">
        <v>24</v>
      </c>
      <c r="C580" s="11" t="s">
        <v>41</v>
      </c>
      <c r="D580" s="11" t="s">
        <v>47</v>
      </c>
      <c r="E580" s="11" t="s">
        <v>390</v>
      </c>
      <c r="F580" s="18">
        <v>37987</v>
      </c>
      <c r="G580" s="19">
        <v>38047</v>
      </c>
      <c r="H580" s="11" t="s">
        <v>68</v>
      </c>
      <c r="I580" s="11" t="s">
        <v>48</v>
      </c>
      <c r="J580" s="11" t="s">
        <v>70</v>
      </c>
      <c r="K580" s="11" t="s">
        <v>23</v>
      </c>
      <c r="L580" s="53" t="s">
        <v>638</v>
      </c>
      <c r="M580" s="11">
        <v>0</v>
      </c>
      <c r="N580" s="54">
        <v>0</v>
      </c>
      <c r="O580" s="54">
        <v>0</v>
      </c>
      <c r="P580" s="54">
        <v>0</v>
      </c>
      <c r="Q580" s="1">
        <v>42522</v>
      </c>
      <c r="R580" s="14">
        <f>VLOOKUP($D580,'GT NBV Sep 2015'!$G:$O,9,0)</f>
        <v>2.9000000000000001E-2</v>
      </c>
      <c r="S580" s="15">
        <f t="shared" ref="S580:S643" si="81">N580*(R580/12)</f>
        <v>0</v>
      </c>
      <c r="T580" s="15">
        <f t="shared" ref="T580:T643" si="82">ROUND((+Q580-$L$2)/30,0)</f>
        <v>9</v>
      </c>
      <c r="U580" s="15">
        <f t="shared" ref="U580:U643" si="83">+S580*T580</f>
        <v>0</v>
      </c>
      <c r="V580" s="15">
        <f t="shared" ref="V580:V643" si="84">+O580+U580</f>
        <v>0</v>
      </c>
      <c r="W580" s="15">
        <f t="shared" ref="W580:W643" si="85">+N580-V580</f>
        <v>0</v>
      </c>
      <c r="X580" s="7">
        <f t="shared" si="77"/>
        <v>0</v>
      </c>
      <c r="Y580" s="7">
        <f t="shared" si="78"/>
        <v>0</v>
      </c>
      <c r="Z580" s="7">
        <f t="shared" si="79"/>
        <v>0</v>
      </c>
      <c r="AA580" s="7">
        <f t="shared" si="80"/>
        <v>0</v>
      </c>
      <c r="AB580" s="15"/>
      <c r="AC580" s="7"/>
      <c r="AD580" s="7"/>
      <c r="AE580" s="7"/>
      <c r="AF580" s="15"/>
      <c r="AG580" s="7"/>
    </row>
    <row r="581" spans="1:33" ht="13.8" x14ac:dyDescent="0.3">
      <c r="A581" s="11">
        <v>42165751</v>
      </c>
      <c r="B581" s="11" t="s">
        <v>24</v>
      </c>
      <c r="C581" s="11" t="s">
        <v>41</v>
      </c>
      <c r="D581" s="11" t="s">
        <v>47</v>
      </c>
      <c r="E581" s="11" t="s">
        <v>390</v>
      </c>
      <c r="F581" s="18">
        <v>38047</v>
      </c>
      <c r="G581" s="19">
        <v>38047</v>
      </c>
      <c r="H581" s="11" t="s">
        <v>68</v>
      </c>
      <c r="I581" s="11" t="s">
        <v>48</v>
      </c>
      <c r="J581" s="11" t="s">
        <v>70</v>
      </c>
      <c r="K581" s="11" t="s">
        <v>23</v>
      </c>
      <c r="L581" s="53" t="s">
        <v>638</v>
      </c>
      <c r="M581" s="11">
        <v>0</v>
      </c>
      <c r="N581" s="54">
        <v>0</v>
      </c>
      <c r="O581" s="54">
        <v>0</v>
      </c>
      <c r="P581" s="54">
        <v>0</v>
      </c>
      <c r="Q581" s="1">
        <v>42644</v>
      </c>
      <c r="R581" s="14">
        <f>VLOOKUP($D581,'GT NBV Sep 2015'!$G:$O,9,0)</f>
        <v>2.9000000000000001E-2</v>
      </c>
      <c r="S581" s="15">
        <f t="shared" si="81"/>
        <v>0</v>
      </c>
      <c r="T581" s="15">
        <f t="shared" si="82"/>
        <v>13</v>
      </c>
      <c r="U581" s="15">
        <f t="shared" si="83"/>
        <v>0</v>
      </c>
      <c r="V581" s="15">
        <f t="shared" si="84"/>
        <v>0</v>
      </c>
      <c r="W581" s="15">
        <f t="shared" si="85"/>
        <v>0</v>
      </c>
      <c r="X581" s="7">
        <f t="shared" ref="X581:X644" si="86">+N581*(11/12)</f>
        <v>0</v>
      </c>
      <c r="Y581" s="7">
        <f t="shared" ref="Y581:Y644" si="87">+V581*(11/12)</f>
        <v>0</v>
      </c>
      <c r="Z581" s="7">
        <f t="shared" ref="Z581:Z644" si="88">+W581*(11/12)</f>
        <v>0</v>
      </c>
      <c r="AA581" s="7">
        <f t="shared" ref="AA581:AA644" si="89">+X581-Y581-Z581</f>
        <v>0</v>
      </c>
      <c r="AB581" s="15"/>
      <c r="AC581" s="7"/>
      <c r="AD581" s="7"/>
      <c r="AE581" s="7"/>
      <c r="AF581" s="15"/>
      <c r="AG581" s="7"/>
    </row>
    <row r="582" spans="1:33" ht="13.8" x14ac:dyDescent="0.3">
      <c r="A582" s="11">
        <v>42175458</v>
      </c>
      <c r="B582" s="11" t="s">
        <v>24</v>
      </c>
      <c r="C582" s="11" t="s">
        <v>41</v>
      </c>
      <c r="D582" s="11" t="s">
        <v>47</v>
      </c>
      <c r="E582" s="11" t="s">
        <v>390</v>
      </c>
      <c r="F582" s="18">
        <v>38047</v>
      </c>
      <c r="G582" s="19">
        <v>38047</v>
      </c>
      <c r="H582" s="11" t="s">
        <v>68</v>
      </c>
      <c r="I582" s="11" t="s">
        <v>48</v>
      </c>
      <c r="J582" s="11" t="s">
        <v>70</v>
      </c>
      <c r="K582" s="11" t="s">
        <v>23</v>
      </c>
      <c r="L582" s="53" t="s">
        <v>638</v>
      </c>
      <c r="M582" s="11">
        <v>0</v>
      </c>
      <c r="N582" s="54">
        <v>0</v>
      </c>
      <c r="O582" s="54">
        <v>0</v>
      </c>
      <c r="P582" s="54">
        <v>0</v>
      </c>
      <c r="Q582" s="1">
        <v>42522</v>
      </c>
      <c r="R582" s="14">
        <f>VLOOKUP($D582,'GT NBV Sep 2015'!$G:$O,9,0)</f>
        <v>2.9000000000000001E-2</v>
      </c>
      <c r="S582" s="15">
        <f t="shared" si="81"/>
        <v>0</v>
      </c>
      <c r="T582" s="15">
        <f t="shared" si="82"/>
        <v>9</v>
      </c>
      <c r="U582" s="15">
        <f t="shared" si="83"/>
        <v>0</v>
      </c>
      <c r="V582" s="15">
        <f t="shared" si="84"/>
        <v>0</v>
      </c>
      <c r="W582" s="15">
        <f t="shared" si="85"/>
        <v>0</v>
      </c>
      <c r="X582" s="7">
        <f t="shared" si="86"/>
        <v>0</v>
      </c>
      <c r="Y582" s="7">
        <f t="shared" si="87"/>
        <v>0</v>
      </c>
      <c r="Z582" s="7">
        <f t="shared" si="88"/>
        <v>0</v>
      </c>
      <c r="AA582" s="7">
        <f t="shared" si="89"/>
        <v>0</v>
      </c>
      <c r="AB582" s="15"/>
      <c r="AC582" s="7"/>
      <c r="AD582" s="7"/>
      <c r="AE582" s="7"/>
      <c r="AF582" s="15"/>
      <c r="AG582" s="7"/>
    </row>
    <row r="583" spans="1:33" ht="13.8" x14ac:dyDescent="0.3">
      <c r="A583" s="11">
        <v>43719188</v>
      </c>
      <c r="B583" s="11" t="s">
        <v>24</v>
      </c>
      <c r="C583" s="11" t="s">
        <v>41</v>
      </c>
      <c r="D583" s="11" t="s">
        <v>47</v>
      </c>
      <c r="E583" s="11" t="s">
        <v>390</v>
      </c>
      <c r="F583" s="18">
        <v>38078</v>
      </c>
      <c r="G583" s="19">
        <v>38078</v>
      </c>
      <c r="H583" s="11" t="s">
        <v>68</v>
      </c>
      <c r="I583" s="11" t="s">
        <v>48</v>
      </c>
      <c r="J583" s="11" t="s">
        <v>70</v>
      </c>
      <c r="K583" s="11" t="s">
        <v>23</v>
      </c>
      <c r="L583" s="53" t="s">
        <v>638</v>
      </c>
      <c r="M583" s="11">
        <v>0</v>
      </c>
      <c r="N583" s="54">
        <v>0</v>
      </c>
      <c r="O583" s="54">
        <v>0</v>
      </c>
      <c r="P583" s="54">
        <v>0</v>
      </c>
      <c r="Q583" s="1">
        <v>42644</v>
      </c>
      <c r="R583" s="14">
        <f>VLOOKUP($D583,'GT NBV Sep 2015'!$G:$O,9,0)</f>
        <v>2.9000000000000001E-2</v>
      </c>
      <c r="S583" s="15">
        <f t="shared" si="81"/>
        <v>0</v>
      </c>
      <c r="T583" s="15">
        <f t="shared" si="82"/>
        <v>13</v>
      </c>
      <c r="U583" s="15">
        <f t="shared" si="83"/>
        <v>0</v>
      </c>
      <c r="V583" s="15">
        <f t="shared" si="84"/>
        <v>0</v>
      </c>
      <c r="W583" s="15">
        <f t="shared" si="85"/>
        <v>0</v>
      </c>
      <c r="X583" s="7">
        <f t="shared" si="86"/>
        <v>0</v>
      </c>
      <c r="Y583" s="7">
        <f t="shared" si="87"/>
        <v>0</v>
      </c>
      <c r="Z583" s="7">
        <f t="shared" si="88"/>
        <v>0</v>
      </c>
      <c r="AA583" s="7">
        <f t="shared" si="89"/>
        <v>0</v>
      </c>
      <c r="AB583" s="15"/>
      <c r="AC583" s="7"/>
      <c r="AD583" s="7"/>
      <c r="AE583" s="7"/>
      <c r="AF583" s="15"/>
      <c r="AG583" s="7"/>
    </row>
    <row r="584" spans="1:33" ht="13.8" x14ac:dyDescent="0.3">
      <c r="A584" s="11">
        <v>43759626</v>
      </c>
      <c r="B584" s="11" t="s">
        <v>24</v>
      </c>
      <c r="C584" s="11" t="s">
        <v>41</v>
      </c>
      <c r="D584" s="11" t="s">
        <v>47</v>
      </c>
      <c r="E584" s="11" t="s">
        <v>390</v>
      </c>
      <c r="F584" s="18">
        <v>37987</v>
      </c>
      <c r="G584" s="19">
        <v>38078</v>
      </c>
      <c r="H584" s="11" t="s">
        <v>68</v>
      </c>
      <c r="I584" s="11" t="s">
        <v>48</v>
      </c>
      <c r="J584" s="11" t="s">
        <v>70</v>
      </c>
      <c r="K584" s="11" t="s">
        <v>23</v>
      </c>
      <c r="L584" s="53" t="s">
        <v>638</v>
      </c>
      <c r="M584" s="11">
        <v>0</v>
      </c>
      <c r="N584" s="54">
        <v>0</v>
      </c>
      <c r="O584" s="54">
        <v>0</v>
      </c>
      <c r="P584" s="54">
        <v>0</v>
      </c>
      <c r="Q584" s="1">
        <v>42522</v>
      </c>
      <c r="R584" s="14">
        <f>VLOOKUP($D584,'GT NBV Sep 2015'!$G:$O,9,0)</f>
        <v>2.9000000000000001E-2</v>
      </c>
      <c r="S584" s="15">
        <f t="shared" si="81"/>
        <v>0</v>
      </c>
      <c r="T584" s="15">
        <f t="shared" si="82"/>
        <v>9</v>
      </c>
      <c r="U584" s="15">
        <f t="shared" si="83"/>
        <v>0</v>
      </c>
      <c r="V584" s="15">
        <f t="shared" si="84"/>
        <v>0</v>
      </c>
      <c r="W584" s="15">
        <f t="shared" si="85"/>
        <v>0</v>
      </c>
      <c r="X584" s="7">
        <f t="shared" si="86"/>
        <v>0</v>
      </c>
      <c r="Y584" s="7">
        <f t="shared" si="87"/>
        <v>0</v>
      </c>
      <c r="Z584" s="7">
        <f t="shared" si="88"/>
        <v>0</v>
      </c>
      <c r="AA584" s="7">
        <f t="shared" si="89"/>
        <v>0</v>
      </c>
      <c r="AB584" s="15"/>
      <c r="AC584" s="7"/>
      <c r="AD584" s="7"/>
      <c r="AE584" s="7"/>
      <c r="AF584" s="15"/>
      <c r="AG584" s="7"/>
    </row>
    <row r="585" spans="1:33" ht="13.8" x14ac:dyDescent="0.3">
      <c r="A585" s="11">
        <v>44317472</v>
      </c>
      <c r="B585" s="11" t="s">
        <v>24</v>
      </c>
      <c r="C585" s="11" t="s">
        <v>41</v>
      </c>
      <c r="D585" s="11" t="s">
        <v>47</v>
      </c>
      <c r="E585" s="11" t="s">
        <v>390</v>
      </c>
      <c r="F585" s="18">
        <v>38108</v>
      </c>
      <c r="G585" s="19">
        <v>38108</v>
      </c>
      <c r="H585" s="11" t="s">
        <v>68</v>
      </c>
      <c r="I585" s="11" t="s">
        <v>48</v>
      </c>
      <c r="J585" s="11" t="s">
        <v>70</v>
      </c>
      <c r="K585" s="11" t="s">
        <v>23</v>
      </c>
      <c r="L585" s="53" t="s">
        <v>638</v>
      </c>
      <c r="M585" s="11">
        <v>0</v>
      </c>
      <c r="N585" s="54">
        <v>0</v>
      </c>
      <c r="O585" s="54">
        <v>0</v>
      </c>
      <c r="P585" s="54">
        <v>0</v>
      </c>
      <c r="Q585" s="1">
        <v>42644</v>
      </c>
      <c r="R585" s="14">
        <f>VLOOKUP($D585,'GT NBV Sep 2015'!$G:$O,9,0)</f>
        <v>2.9000000000000001E-2</v>
      </c>
      <c r="S585" s="15">
        <f t="shared" si="81"/>
        <v>0</v>
      </c>
      <c r="T585" s="15">
        <f t="shared" si="82"/>
        <v>13</v>
      </c>
      <c r="U585" s="15">
        <f t="shared" si="83"/>
        <v>0</v>
      </c>
      <c r="V585" s="15">
        <f t="shared" si="84"/>
        <v>0</v>
      </c>
      <c r="W585" s="15">
        <f t="shared" si="85"/>
        <v>0</v>
      </c>
      <c r="X585" s="7">
        <f t="shared" si="86"/>
        <v>0</v>
      </c>
      <c r="Y585" s="7">
        <f t="shared" si="87"/>
        <v>0</v>
      </c>
      <c r="Z585" s="7">
        <f t="shared" si="88"/>
        <v>0</v>
      </c>
      <c r="AA585" s="7">
        <f t="shared" si="89"/>
        <v>0</v>
      </c>
      <c r="AB585" s="15"/>
      <c r="AC585" s="7"/>
      <c r="AD585" s="7"/>
      <c r="AE585" s="7"/>
      <c r="AF585" s="15"/>
      <c r="AG585" s="7"/>
    </row>
    <row r="586" spans="1:33" ht="13.8" x14ac:dyDescent="0.3">
      <c r="A586" s="11">
        <v>44347140</v>
      </c>
      <c r="B586" s="11" t="s">
        <v>24</v>
      </c>
      <c r="C586" s="11" t="s">
        <v>41</v>
      </c>
      <c r="D586" s="11" t="s">
        <v>47</v>
      </c>
      <c r="E586" s="11" t="s">
        <v>390</v>
      </c>
      <c r="F586" s="18">
        <v>38108</v>
      </c>
      <c r="G586" s="19">
        <v>38108</v>
      </c>
      <c r="H586" s="11" t="s">
        <v>68</v>
      </c>
      <c r="I586" s="11" t="s">
        <v>48</v>
      </c>
      <c r="J586" s="11" t="s">
        <v>70</v>
      </c>
      <c r="K586" s="11" t="s">
        <v>23</v>
      </c>
      <c r="L586" s="53" t="s">
        <v>638</v>
      </c>
      <c r="M586" s="11">
        <v>0</v>
      </c>
      <c r="N586" s="54">
        <v>0</v>
      </c>
      <c r="O586" s="54">
        <v>0</v>
      </c>
      <c r="P586" s="54">
        <v>0</v>
      </c>
      <c r="Q586" s="1">
        <v>42522</v>
      </c>
      <c r="R586" s="14">
        <f>VLOOKUP($D586,'GT NBV Sep 2015'!$G:$O,9,0)</f>
        <v>2.9000000000000001E-2</v>
      </c>
      <c r="S586" s="15">
        <f t="shared" si="81"/>
        <v>0</v>
      </c>
      <c r="T586" s="15">
        <f t="shared" si="82"/>
        <v>9</v>
      </c>
      <c r="U586" s="15">
        <f t="shared" si="83"/>
        <v>0</v>
      </c>
      <c r="V586" s="15">
        <f t="shared" si="84"/>
        <v>0</v>
      </c>
      <c r="W586" s="15">
        <f t="shared" si="85"/>
        <v>0</v>
      </c>
      <c r="X586" s="7">
        <f t="shared" si="86"/>
        <v>0</v>
      </c>
      <c r="Y586" s="7">
        <f t="shared" si="87"/>
        <v>0</v>
      </c>
      <c r="Z586" s="7">
        <f t="shared" si="88"/>
        <v>0</v>
      </c>
      <c r="AA586" s="7">
        <f t="shared" si="89"/>
        <v>0</v>
      </c>
      <c r="AB586" s="15"/>
      <c r="AC586" s="7"/>
      <c r="AD586" s="7"/>
      <c r="AE586" s="7"/>
      <c r="AF586" s="15"/>
      <c r="AG586" s="7"/>
    </row>
    <row r="587" spans="1:33" ht="13.8" x14ac:dyDescent="0.3">
      <c r="A587" s="11">
        <v>44974518</v>
      </c>
      <c r="B587" s="11" t="s">
        <v>24</v>
      </c>
      <c r="C587" s="11" t="s">
        <v>41</v>
      </c>
      <c r="D587" s="11" t="s">
        <v>47</v>
      </c>
      <c r="E587" s="11" t="s">
        <v>390</v>
      </c>
      <c r="F587" s="18">
        <v>38139</v>
      </c>
      <c r="G587" s="19">
        <v>38139</v>
      </c>
      <c r="H587" s="11" t="s">
        <v>68</v>
      </c>
      <c r="I587" s="11" t="s">
        <v>48</v>
      </c>
      <c r="J587" s="11" t="s">
        <v>70</v>
      </c>
      <c r="K587" s="11" t="s">
        <v>23</v>
      </c>
      <c r="L587" s="53" t="s">
        <v>638</v>
      </c>
      <c r="M587" s="11">
        <v>0</v>
      </c>
      <c r="N587" s="54">
        <v>0</v>
      </c>
      <c r="O587" s="54">
        <v>0</v>
      </c>
      <c r="P587" s="54">
        <v>0</v>
      </c>
      <c r="Q587" s="1">
        <v>42644</v>
      </c>
      <c r="R587" s="14">
        <f>VLOOKUP($D587,'GT NBV Sep 2015'!$G:$O,9,0)</f>
        <v>2.9000000000000001E-2</v>
      </c>
      <c r="S587" s="15">
        <f t="shared" si="81"/>
        <v>0</v>
      </c>
      <c r="T587" s="15">
        <f t="shared" si="82"/>
        <v>13</v>
      </c>
      <c r="U587" s="15">
        <f t="shared" si="83"/>
        <v>0</v>
      </c>
      <c r="V587" s="15">
        <f t="shared" si="84"/>
        <v>0</v>
      </c>
      <c r="W587" s="15">
        <f t="shared" si="85"/>
        <v>0</v>
      </c>
      <c r="X587" s="7">
        <f t="shared" si="86"/>
        <v>0</v>
      </c>
      <c r="Y587" s="7">
        <f t="shared" si="87"/>
        <v>0</v>
      </c>
      <c r="Z587" s="7">
        <f t="shared" si="88"/>
        <v>0</v>
      </c>
      <c r="AA587" s="7">
        <f t="shared" si="89"/>
        <v>0</v>
      </c>
      <c r="AB587" s="15"/>
      <c r="AC587" s="7"/>
      <c r="AD587" s="7"/>
      <c r="AE587" s="7"/>
      <c r="AF587" s="15"/>
      <c r="AG587" s="7"/>
    </row>
    <row r="588" spans="1:33" ht="13.8" x14ac:dyDescent="0.3">
      <c r="A588" s="11">
        <v>46073744</v>
      </c>
      <c r="B588" s="11" t="s">
        <v>24</v>
      </c>
      <c r="C588" s="11" t="s">
        <v>41</v>
      </c>
      <c r="D588" s="11" t="s">
        <v>47</v>
      </c>
      <c r="E588" s="11" t="s">
        <v>390</v>
      </c>
      <c r="F588" s="18">
        <v>38169</v>
      </c>
      <c r="G588" s="19">
        <v>38169</v>
      </c>
      <c r="H588" s="11" t="s">
        <v>68</v>
      </c>
      <c r="I588" s="11" t="s">
        <v>48</v>
      </c>
      <c r="J588" s="11" t="s">
        <v>70</v>
      </c>
      <c r="K588" s="11" t="s">
        <v>23</v>
      </c>
      <c r="L588" s="53" t="s">
        <v>638</v>
      </c>
      <c r="M588" s="11">
        <v>0</v>
      </c>
      <c r="N588" s="54">
        <v>0</v>
      </c>
      <c r="O588" s="54">
        <v>0</v>
      </c>
      <c r="P588" s="54">
        <v>0</v>
      </c>
      <c r="Q588" s="1">
        <v>42522</v>
      </c>
      <c r="R588" s="14">
        <f>VLOOKUP($D588,'GT NBV Sep 2015'!$G:$O,9,0)</f>
        <v>2.9000000000000001E-2</v>
      </c>
      <c r="S588" s="15">
        <f t="shared" si="81"/>
        <v>0</v>
      </c>
      <c r="T588" s="15">
        <f t="shared" si="82"/>
        <v>9</v>
      </c>
      <c r="U588" s="15">
        <f t="shared" si="83"/>
        <v>0</v>
      </c>
      <c r="V588" s="15">
        <f t="shared" si="84"/>
        <v>0</v>
      </c>
      <c r="W588" s="15">
        <f t="shared" si="85"/>
        <v>0</v>
      </c>
      <c r="X588" s="7">
        <f t="shared" si="86"/>
        <v>0</v>
      </c>
      <c r="Y588" s="7">
        <f t="shared" si="87"/>
        <v>0</v>
      </c>
      <c r="Z588" s="7">
        <f t="shared" si="88"/>
        <v>0</v>
      </c>
      <c r="AA588" s="7">
        <f t="shared" si="89"/>
        <v>0</v>
      </c>
      <c r="AB588" s="15"/>
      <c r="AC588" s="7"/>
      <c r="AD588" s="7"/>
      <c r="AE588" s="7"/>
      <c r="AF588" s="15"/>
      <c r="AG588" s="7"/>
    </row>
    <row r="589" spans="1:33" ht="13.8" x14ac:dyDescent="0.3">
      <c r="A589" s="11">
        <v>46097866</v>
      </c>
      <c r="B589" s="11" t="s">
        <v>24</v>
      </c>
      <c r="C589" s="11" t="s">
        <v>41</v>
      </c>
      <c r="D589" s="11" t="s">
        <v>47</v>
      </c>
      <c r="E589" s="11" t="s">
        <v>390</v>
      </c>
      <c r="F589" s="18">
        <v>38169</v>
      </c>
      <c r="G589" s="19">
        <v>38169</v>
      </c>
      <c r="H589" s="11" t="s">
        <v>68</v>
      </c>
      <c r="I589" s="11" t="s">
        <v>48</v>
      </c>
      <c r="J589" s="11" t="s">
        <v>70</v>
      </c>
      <c r="K589" s="11" t="s">
        <v>23</v>
      </c>
      <c r="L589" s="53" t="s">
        <v>638</v>
      </c>
      <c r="M589" s="11">
        <v>0</v>
      </c>
      <c r="N589" s="54">
        <v>0</v>
      </c>
      <c r="O589" s="54">
        <v>0</v>
      </c>
      <c r="P589" s="54">
        <v>0</v>
      </c>
      <c r="Q589" s="1">
        <v>42644</v>
      </c>
      <c r="R589" s="14">
        <f>VLOOKUP($D589,'GT NBV Sep 2015'!$G:$O,9,0)</f>
        <v>2.9000000000000001E-2</v>
      </c>
      <c r="S589" s="15">
        <f t="shared" si="81"/>
        <v>0</v>
      </c>
      <c r="T589" s="15">
        <f t="shared" si="82"/>
        <v>13</v>
      </c>
      <c r="U589" s="15">
        <f t="shared" si="83"/>
        <v>0</v>
      </c>
      <c r="V589" s="15">
        <f t="shared" si="84"/>
        <v>0</v>
      </c>
      <c r="W589" s="15">
        <f t="shared" si="85"/>
        <v>0</v>
      </c>
      <c r="X589" s="7">
        <f t="shared" si="86"/>
        <v>0</v>
      </c>
      <c r="Y589" s="7">
        <f t="shared" si="87"/>
        <v>0</v>
      </c>
      <c r="Z589" s="7">
        <f t="shared" si="88"/>
        <v>0</v>
      </c>
      <c r="AA589" s="7">
        <f t="shared" si="89"/>
        <v>0</v>
      </c>
      <c r="AB589" s="15"/>
      <c r="AC589" s="7"/>
      <c r="AD589" s="7"/>
      <c r="AE589" s="7"/>
      <c r="AF589" s="15"/>
      <c r="AG589" s="7"/>
    </row>
    <row r="590" spans="1:33" ht="13.8" x14ac:dyDescent="0.3">
      <c r="A590" s="11">
        <v>46099330</v>
      </c>
      <c r="B590" s="11" t="s">
        <v>24</v>
      </c>
      <c r="C590" s="11" t="s">
        <v>41</v>
      </c>
      <c r="D590" s="11" t="s">
        <v>47</v>
      </c>
      <c r="E590" s="11" t="s">
        <v>390</v>
      </c>
      <c r="F590" s="18">
        <v>38169</v>
      </c>
      <c r="G590" s="19">
        <v>38169</v>
      </c>
      <c r="H590" s="11" t="s">
        <v>68</v>
      </c>
      <c r="I590" s="11" t="s">
        <v>48</v>
      </c>
      <c r="J590" s="11" t="s">
        <v>70</v>
      </c>
      <c r="K590" s="11" t="s">
        <v>23</v>
      </c>
      <c r="L590" s="53" t="s">
        <v>638</v>
      </c>
      <c r="M590" s="11">
        <v>0</v>
      </c>
      <c r="N590" s="54">
        <v>0</v>
      </c>
      <c r="O590" s="54">
        <v>0</v>
      </c>
      <c r="P590" s="54">
        <v>0</v>
      </c>
      <c r="Q590" s="1">
        <v>42522</v>
      </c>
      <c r="R590" s="14">
        <f>VLOOKUP($D590,'GT NBV Sep 2015'!$G:$O,9,0)</f>
        <v>2.9000000000000001E-2</v>
      </c>
      <c r="S590" s="15">
        <f t="shared" si="81"/>
        <v>0</v>
      </c>
      <c r="T590" s="15">
        <f t="shared" si="82"/>
        <v>9</v>
      </c>
      <c r="U590" s="15">
        <f t="shared" si="83"/>
        <v>0</v>
      </c>
      <c r="V590" s="15">
        <f t="shared" si="84"/>
        <v>0</v>
      </c>
      <c r="W590" s="15">
        <f t="shared" si="85"/>
        <v>0</v>
      </c>
      <c r="X590" s="7">
        <f t="shared" si="86"/>
        <v>0</v>
      </c>
      <c r="Y590" s="7">
        <f t="shared" si="87"/>
        <v>0</v>
      </c>
      <c r="Z590" s="7">
        <f t="shared" si="88"/>
        <v>0</v>
      </c>
      <c r="AA590" s="7">
        <f t="shared" si="89"/>
        <v>0</v>
      </c>
      <c r="AB590" s="15"/>
      <c r="AC590" s="7"/>
      <c r="AD590" s="7"/>
      <c r="AE590" s="7"/>
      <c r="AF590" s="15"/>
      <c r="AG590" s="7"/>
    </row>
    <row r="591" spans="1:33" ht="13.8" x14ac:dyDescent="0.3">
      <c r="A591" s="11">
        <v>46665383</v>
      </c>
      <c r="B591" s="11" t="s">
        <v>24</v>
      </c>
      <c r="C591" s="11" t="s">
        <v>41</v>
      </c>
      <c r="D591" s="11" t="s">
        <v>47</v>
      </c>
      <c r="E591" s="11" t="s">
        <v>390</v>
      </c>
      <c r="F591" s="18">
        <v>38200</v>
      </c>
      <c r="G591" s="19">
        <v>38200</v>
      </c>
      <c r="H591" s="11" t="s">
        <v>68</v>
      </c>
      <c r="I591" s="11" t="s">
        <v>48</v>
      </c>
      <c r="J591" s="11" t="s">
        <v>70</v>
      </c>
      <c r="K591" s="11" t="s">
        <v>23</v>
      </c>
      <c r="L591" s="53" t="s">
        <v>638</v>
      </c>
      <c r="M591" s="11">
        <v>0</v>
      </c>
      <c r="N591" s="54">
        <v>0</v>
      </c>
      <c r="O591" s="54">
        <v>0</v>
      </c>
      <c r="P591" s="54">
        <v>0</v>
      </c>
      <c r="Q591" s="1">
        <v>42644</v>
      </c>
      <c r="R591" s="14">
        <f>VLOOKUP($D591,'GT NBV Sep 2015'!$G:$O,9,0)</f>
        <v>2.9000000000000001E-2</v>
      </c>
      <c r="S591" s="15">
        <f t="shared" si="81"/>
        <v>0</v>
      </c>
      <c r="T591" s="15">
        <f t="shared" si="82"/>
        <v>13</v>
      </c>
      <c r="U591" s="15">
        <f t="shared" si="83"/>
        <v>0</v>
      </c>
      <c r="V591" s="15">
        <f t="shared" si="84"/>
        <v>0</v>
      </c>
      <c r="W591" s="15">
        <f t="shared" si="85"/>
        <v>0</v>
      </c>
      <c r="X591" s="7">
        <f t="shared" si="86"/>
        <v>0</v>
      </c>
      <c r="Y591" s="7">
        <f t="shared" si="87"/>
        <v>0</v>
      </c>
      <c r="Z591" s="7">
        <f t="shared" si="88"/>
        <v>0</v>
      </c>
      <c r="AA591" s="7">
        <f t="shared" si="89"/>
        <v>0</v>
      </c>
      <c r="AB591" s="15"/>
      <c r="AC591" s="7"/>
      <c r="AD591" s="7"/>
      <c r="AE591" s="7"/>
      <c r="AF591" s="15"/>
      <c r="AG591" s="7"/>
    </row>
    <row r="592" spans="1:33" ht="13.8" x14ac:dyDescent="0.3">
      <c r="A592" s="11">
        <v>46674583</v>
      </c>
      <c r="B592" s="11" t="s">
        <v>24</v>
      </c>
      <c r="C592" s="11" t="s">
        <v>41</v>
      </c>
      <c r="D592" s="11" t="s">
        <v>47</v>
      </c>
      <c r="E592" s="11" t="s">
        <v>390</v>
      </c>
      <c r="F592" s="18">
        <v>38200</v>
      </c>
      <c r="G592" s="19">
        <v>38200</v>
      </c>
      <c r="H592" s="11" t="s">
        <v>68</v>
      </c>
      <c r="I592" s="11" t="s">
        <v>48</v>
      </c>
      <c r="J592" s="11" t="s">
        <v>70</v>
      </c>
      <c r="K592" s="11" t="s">
        <v>23</v>
      </c>
      <c r="L592" s="53" t="s">
        <v>638</v>
      </c>
      <c r="M592" s="11">
        <v>0</v>
      </c>
      <c r="N592" s="54">
        <v>0</v>
      </c>
      <c r="O592" s="54">
        <v>0</v>
      </c>
      <c r="P592" s="54">
        <v>0</v>
      </c>
      <c r="Q592" s="1">
        <v>42522</v>
      </c>
      <c r="R592" s="14">
        <f>VLOOKUP($D592,'GT NBV Sep 2015'!$G:$O,9,0)</f>
        <v>2.9000000000000001E-2</v>
      </c>
      <c r="S592" s="15">
        <f t="shared" si="81"/>
        <v>0</v>
      </c>
      <c r="T592" s="15">
        <f t="shared" si="82"/>
        <v>9</v>
      </c>
      <c r="U592" s="15">
        <f t="shared" si="83"/>
        <v>0</v>
      </c>
      <c r="V592" s="15">
        <f t="shared" si="84"/>
        <v>0</v>
      </c>
      <c r="W592" s="15">
        <f t="shared" si="85"/>
        <v>0</v>
      </c>
      <c r="X592" s="7">
        <f t="shared" si="86"/>
        <v>0</v>
      </c>
      <c r="Y592" s="7">
        <f t="shared" si="87"/>
        <v>0</v>
      </c>
      <c r="Z592" s="7">
        <f t="shared" si="88"/>
        <v>0</v>
      </c>
      <c r="AA592" s="7">
        <f t="shared" si="89"/>
        <v>0</v>
      </c>
      <c r="AB592" s="15"/>
      <c r="AC592" s="7"/>
      <c r="AD592" s="7"/>
      <c r="AE592" s="7"/>
      <c r="AF592" s="15"/>
      <c r="AG592" s="7"/>
    </row>
    <row r="593" spans="1:33" ht="13.8" x14ac:dyDescent="0.3">
      <c r="A593" s="11">
        <v>48016345</v>
      </c>
      <c r="B593" s="11" t="s">
        <v>24</v>
      </c>
      <c r="C593" s="11" t="s">
        <v>41</v>
      </c>
      <c r="D593" s="11" t="s">
        <v>47</v>
      </c>
      <c r="E593" s="11" t="s">
        <v>390</v>
      </c>
      <c r="F593" s="18">
        <v>38261</v>
      </c>
      <c r="G593" s="19">
        <v>38261</v>
      </c>
      <c r="H593" s="11" t="s">
        <v>68</v>
      </c>
      <c r="I593" s="11" t="s">
        <v>48</v>
      </c>
      <c r="J593" s="11" t="s">
        <v>70</v>
      </c>
      <c r="K593" s="11" t="s">
        <v>23</v>
      </c>
      <c r="L593" s="53" t="s">
        <v>638</v>
      </c>
      <c r="M593" s="11">
        <v>0</v>
      </c>
      <c r="N593" s="54">
        <v>0</v>
      </c>
      <c r="O593" s="54">
        <v>0</v>
      </c>
      <c r="P593" s="54">
        <v>0</v>
      </c>
      <c r="Q593" s="1">
        <v>42644</v>
      </c>
      <c r="R593" s="14">
        <f>VLOOKUP($D593,'GT NBV Sep 2015'!$G:$O,9,0)</f>
        <v>2.9000000000000001E-2</v>
      </c>
      <c r="S593" s="15">
        <f t="shared" si="81"/>
        <v>0</v>
      </c>
      <c r="T593" s="15">
        <f t="shared" si="82"/>
        <v>13</v>
      </c>
      <c r="U593" s="15">
        <f t="shared" si="83"/>
        <v>0</v>
      </c>
      <c r="V593" s="15">
        <f t="shared" si="84"/>
        <v>0</v>
      </c>
      <c r="W593" s="15">
        <f t="shared" si="85"/>
        <v>0</v>
      </c>
      <c r="X593" s="7">
        <f t="shared" si="86"/>
        <v>0</v>
      </c>
      <c r="Y593" s="7">
        <f t="shared" si="87"/>
        <v>0</v>
      </c>
      <c r="Z593" s="7">
        <f t="shared" si="88"/>
        <v>0</v>
      </c>
      <c r="AA593" s="7">
        <f t="shared" si="89"/>
        <v>0</v>
      </c>
      <c r="AB593" s="15"/>
      <c r="AC593" s="7"/>
      <c r="AD593" s="7"/>
      <c r="AE593" s="7"/>
      <c r="AF593" s="15"/>
      <c r="AG593" s="7"/>
    </row>
    <row r="594" spans="1:33" ht="13.8" x14ac:dyDescent="0.3">
      <c r="A594" s="11">
        <v>48037143</v>
      </c>
      <c r="B594" s="11" t="s">
        <v>24</v>
      </c>
      <c r="C594" s="11" t="s">
        <v>41</v>
      </c>
      <c r="D594" s="11" t="s">
        <v>47</v>
      </c>
      <c r="E594" s="11" t="s">
        <v>390</v>
      </c>
      <c r="F594" s="18">
        <v>38231</v>
      </c>
      <c r="G594" s="19">
        <v>38261</v>
      </c>
      <c r="H594" s="11" t="s">
        <v>68</v>
      </c>
      <c r="I594" s="11" t="s">
        <v>48</v>
      </c>
      <c r="J594" s="11" t="s">
        <v>70</v>
      </c>
      <c r="K594" s="11" t="s">
        <v>23</v>
      </c>
      <c r="L594" s="53" t="s">
        <v>638</v>
      </c>
      <c r="M594" s="11">
        <v>0</v>
      </c>
      <c r="N594" s="54">
        <v>0</v>
      </c>
      <c r="O594" s="54">
        <v>0</v>
      </c>
      <c r="P594" s="54">
        <v>0</v>
      </c>
      <c r="Q594" s="1">
        <v>42522</v>
      </c>
      <c r="R594" s="14">
        <f>VLOOKUP($D594,'GT NBV Sep 2015'!$G:$O,9,0)</f>
        <v>2.9000000000000001E-2</v>
      </c>
      <c r="S594" s="15">
        <f t="shared" si="81"/>
        <v>0</v>
      </c>
      <c r="T594" s="15">
        <f t="shared" si="82"/>
        <v>9</v>
      </c>
      <c r="U594" s="15">
        <f t="shared" si="83"/>
        <v>0</v>
      </c>
      <c r="V594" s="15">
        <f t="shared" si="84"/>
        <v>0</v>
      </c>
      <c r="W594" s="15">
        <f t="shared" si="85"/>
        <v>0</v>
      </c>
      <c r="X594" s="7">
        <f t="shared" si="86"/>
        <v>0</v>
      </c>
      <c r="Y594" s="7">
        <f t="shared" si="87"/>
        <v>0</v>
      </c>
      <c r="Z594" s="7">
        <f t="shared" si="88"/>
        <v>0</v>
      </c>
      <c r="AA594" s="7">
        <f t="shared" si="89"/>
        <v>0</v>
      </c>
      <c r="AB594" s="15"/>
      <c r="AC594" s="7"/>
      <c r="AD594" s="7"/>
      <c r="AE594" s="7"/>
      <c r="AF594" s="15"/>
      <c r="AG594" s="7"/>
    </row>
    <row r="595" spans="1:33" ht="13.8" x14ac:dyDescent="0.3">
      <c r="A595" s="11">
        <v>48582169</v>
      </c>
      <c r="B595" s="11" t="s">
        <v>24</v>
      </c>
      <c r="C595" s="11" t="s">
        <v>41</v>
      </c>
      <c r="D595" s="11" t="s">
        <v>47</v>
      </c>
      <c r="E595" s="11" t="s">
        <v>390</v>
      </c>
      <c r="F595" s="18">
        <v>38292</v>
      </c>
      <c r="G595" s="19">
        <v>38292</v>
      </c>
      <c r="H595" s="11" t="s">
        <v>68</v>
      </c>
      <c r="I595" s="11" t="s">
        <v>48</v>
      </c>
      <c r="J595" s="11" t="s">
        <v>70</v>
      </c>
      <c r="K595" s="11" t="s">
        <v>23</v>
      </c>
      <c r="L595" s="53" t="s">
        <v>638</v>
      </c>
      <c r="M595" s="11">
        <v>0</v>
      </c>
      <c r="N595" s="54">
        <v>0</v>
      </c>
      <c r="O595" s="54">
        <v>0</v>
      </c>
      <c r="P595" s="54">
        <v>0</v>
      </c>
      <c r="Q595" s="1">
        <v>42644</v>
      </c>
      <c r="R595" s="14">
        <f>VLOOKUP($D595,'GT NBV Sep 2015'!$G:$O,9,0)</f>
        <v>2.9000000000000001E-2</v>
      </c>
      <c r="S595" s="15">
        <f t="shared" si="81"/>
        <v>0</v>
      </c>
      <c r="T595" s="15">
        <f t="shared" si="82"/>
        <v>13</v>
      </c>
      <c r="U595" s="15">
        <f t="shared" si="83"/>
        <v>0</v>
      </c>
      <c r="V595" s="15">
        <f t="shared" si="84"/>
        <v>0</v>
      </c>
      <c r="W595" s="15">
        <f t="shared" si="85"/>
        <v>0</v>
      </c>
      <c r="X595" s="7">
        <f t="shared" si="86"/>
        <v>0</v>
      </c>
      <c r="Y595" s="7">
        <f t="shared" si="87"/>
        <v>0</v>
      </c>
      <c r="Z595" s="7">
        <f t="shared" si="88"/>
        <v>0</v>
      </c>
      <c r="AA595" s="7">
        <f t="shared" si="89"/>
        <v>0</v>
      </c>
      <c r="AB595" s="15"/>
      <c r="AC595" s="7"/>
      <c r="AD595" s="7"/>
      <c r="AE595" s="7"/>
      <c r="AF595" s="15"/>
      <c r="AG595" s="7"/>
    </row>
    <row r="596" spans="1:33" ht="13.8" x14ac:dyDescent="0.3">
      <c r="A596" s="11">
        <v>49183559</v>
      </c>
      <c r="B596" s="11" t="s">
        <v>24</v>
      </c>
      <c r="C596" s="11" t="s">
        <v>41</v>
      </c>
      <c r="D596" s="11" t="s">
        <v>47</v>
      </c>
      <c r="E596" s="11" t="s">
        <v>390</v>
      </c>
      <c r="F596" s="18">
        <v>38322</v>
      </c>
      <c r="G596" s="19">
        <v>38322</v>
      </c>
      <c r="H596" s="11" t="s">
        <v>68</v>
      </c>
      <c r="I596" s="11" t="s">
        <v>48</v>
      </c>
      <c r="J596" s="11" t="s">
        <v>70</v>
      </c>
      <c r="K596" s="11" t="s">
        <v>23</v>
      </c>
      <c r="L596" s="53" t="s">
        <v>638</v>
      </c>
      <c r="M596" s="11">
        <v>0</v>
      </c>
      <c r="N596" s="54">
        <v>0</v>
      </c>
      <c r="O596" s="54">
        <v>0</v>
      </c>
      <c r="P596" s="54">
        <v>0</v>
      </c>
      <c r="Q596" s="1">
        <v>42522</v>
      </c>
      <c r="R596" s="14">
        <f>VLOOKUP($D596,'GT NBV Sep 2015'!$G:$O,9,0)</f>
        <v>2.9000000000000001E-2</v>
      </c>
      <c r="S596" s="15">
        <f t="shared" si="81"/>
        <v>0</v>
      </c>
      <c r="T596" s="15">
        <f t="shared" si="82"/>
        <v>9</v>
      </c>
      <c r="U596" s="15">
        <f t="shared" si="83"/>
        <v>0</v>
      </c>
      <c r="V596" s="15">
        <f t="shared" si="84"/>
        <v>0</v>
      </c>
      <c r="W596" s="15">
        <f t="shared" si="85"/>
        <v>0</v>
      </c>
      <c r="X596" s="7">
        <f t="shared" si="86"/>
        <v>0</v>
      </c>
      <c r="Y596" s="7">
        <f t="shared" si="87"/>
        <v>0</v>
      </c>
      <c r="Z596" s="7">
        <f t="shared" si="88"/>
        <v>0</v>
      </c>
      <c r="AA596" s="7">
        <f t="shared" si="89"/>
        <v>0</v>
      </c>
      <c r="AB596" s="15"/>
      <c r="AC596" s="7"/>
      <c r="AD596" s="7"/>
      <c r="AE596" s="7"/>
      <c r="AF596" s="15"/>
      <c r="AG596" s="7"/>
    </row>
    <row r="597" spans="1:33" ht="13.8" x14ac:dyDescent="0.3">
      <c r="A597" s="11">
        <v>49943857</v>
      </c>
      <c r="B597" s="11" t="s">
        <v>24</v>
      </c>
      <c r="C597" s="11" t="s">
        <v>41</v>
      </c>
      <c r="D597" s="11" t="s">
        <v>47</v>
      </c>
      <c r="E597" s="11" t="s">
        <v>391</v>
      </c>
      <c r="F597" s="18">
        <v>38353</v>
      </c>
      <c r="G597" s="19">
        <v>38353</v>
      </c>
      <c r="H597" s="11" t="s">
        <v>68</v>
      </c>
      <c r="I597" s="11" t="s">
        <v>48</v>
      </c>
      <c r="J597" s="11" t="s">
        <v>70</v>
      </c>
      <c r="K597" s="11" t="s">
        <v>23</v>
      </c>
      <c r="L597" s="53" t="s">
        <v>638</v>
      </c>
      <c r="M597" s="11">
        <v>0</v>
      </c>
      <c r="N597" s="54">
        <v>0</v>
      </c>
      <c r="O597" s="54">
        <v>0</v>
      </c>
      <c r="P597" s="54">
        <v>0</v>
      </c>
      <c r="Q597" s="1">
        <v>42644</v>
      </c>
      <c r="R597" s="14">
        <f>VLOOKUP($D597,'GT NBV Sep 2015'!$G:$O,9,0)</f>
        <v>2.9000000000000001E-2</v>
      </c>
      <c r="S597" s="15">
        <f t="shared" si="81"/>
        <v>0</v>
      </c>
      <c r="T597" s="15">
        <f t="shared" si="82"/>
        <v>13</v>
      </c>
      <c r="U597" s="15">
        <f t="shared" si="83"/>
        <v>0</v>
      </c>
      <c r="V597" s="15">
        <f t="shared" si="84"/>
        <v>0</v>
      </c>
      <c r="W597" s="15">
        <f t="shared" si="85"/>
        <v>0</v>
      </c>
      <c r="X597" s="7">
        <f t="shared" si="86"/>
        <v>0</v>
      </c>
      <c r="Y597" s="7">
        <f t="shared" si="87"/>
        <v>0</v>
      </c>
      <c r="Z597" s="7">
        <f t="shared" si="88"/>
        <v>0</v>
      </c>
      <c r="AA597" s="7">
        <f t="shared" si="89"/>
        <v>0</v>
      </c>
      <c r="AB597" s="15"/>
      <c r="AC597" s="7"/>
      <c r="AD597" s="7"/>
      <c r="AE597" s="7"/>
      <c r="AF597" s="15"/>
      <c r="AG597" s="7"/>
    </row>
    <row r="598" spans="1:33" ht="13.8" x14ac:dyDescent="0.3">
      <c r="A598" s="11">
        <v>49977443</v>
      </c>
      <c r="B598" s="11" t="s">
        <v>24</v>
      </c>
      <c r="C598" s="11" t="s">
        <v>41</v>
      </c>
      <c r="D598" s="11" t="s">
        <v>47</v>
      </c>
      <c r="E598" s="11" t="s">
        <v>390</v>
      </c>
      <c r="F598" s="18">
        <v>38322</v>
      </c>
      <c r="G598" s="19">
        <v>38353</v>
      </c>
      <c r="H598" s="11" t="s">
        <v>68</v>
      </c>
      <c r="I598" s="11" t="s">
        <v>48</v>
      </c>
      <c r="J598" s="11" t="s">
        <v>70</v>
      </c>
      <c r="K598" s="11" t="s">
        <v>23</v>
      </c>
      <c r="L598" s="53" t="s">
        <v>638</v>
      </c>
      <c r="M598" s="11">
        <v>0</v>
      </c>
      <c r="N598" s="54">
        <v>0</v>
      </c>
      <c r="O598" s="54">
        <v>0</v>
      </c>
      <c r="P598" s="54">
        <v>0</v>
      </c>
      <c r="Q598" s="1">
        <v>42522</v>
      </c>
      <c r="R598" s="14">
        <f>VLOOKUP($D598,'GT NBV Sep 2015'!$G:$O,9,0)</f>
        <v>2.9000000000000001E-2</v>
      </c>
      <c r="S598" s="15">
        <f t="shared" si="81"/>
        <v>0</v>
      </c>
      <c r="T598" s="15">
        <f t="shared" si="82"/>
        <v>9</v>
      </c>
      <c r="U598" s="15">
        <f t="shared" si="83"/>
        <v>0</v>
      </c>
      <c r="V598" s="15">
        <f t="shared" si="84"/>
        <v>0</v>
      </c>
      <c r="W598" s="15">
        <f t="shared" si="85"/>
        <v>0</v>
      </c>
      <c r="X598" s="7">
        <f t="shared" si="86"/>
        <v>0</v>
      </c>
      <c r="Y598" s="7">
        <f t="shared" si="87"/>
        <v>0</v>
      </c>
      <c r="Z598" s="7">
        <f t="shared" si="88"/>
        <v>0</v>
      </c>
      <c r="AA598" s="7">
        <f t="shared" si="89"/>
        <v>0</v>
      </c>
      <c r="AB598" s="15"/>
      <c r="AC598" s="7"/>
      <c r="AD598" s="7"/>
      <c r="AE598" s="7"/>
      <c r="AF598" s="15"/>
      <c r="AG598" s="7"/>
    </row>
    <row r="599" spans="1:33" ht="13.8" x14ac:dyDescent="0.3">
      <c r="A599" s="11">
        <v>49978519</v>
      </c>
      <c r="B599" s="11" t="s">
        <v>24</v>
      </c>
      <c r="C599" s="11" t="s">
        <v>41</v>
      </c>
      <c r="D599" s="11" t="s">
        <v>47</v>
      </c>
      <c r="E599" s="11" t="s">
        <v>390</v>
      </c>
      <c r="F599" s="18">
        <v>38231</v>
      </c>
      <c r="G599" s="19">
        <v>38353</v>
      </c>
      <c r="H599" s="11" t="s">
        <v>68</v>
      </c>
      <c r="I599" s="11" t="s">
        <v>48</v>
      </c>
      <c r="J599" s="11" t="s">
        <v>70</v>
      </c>
      <c r="K599" s="11" t="s">
        <v>23</v>
      </c>
      <c r="L599" s="53" t="s">
        <v>638</v>
      </c>
      <c r="M599" s="11">
        <v>0</v>
      </c>
      <c r="N599" s="54">
        <v>0</v>
      </c>
      <c r="O599" s="54">
        <v>0</v>
      </c>
      <c r="P599" s="54">
        <v>0</v>
      </c>
      <c r="Q599" s="1">
        <v>42644</v>
      </c>
      <c r="R599" s="14">
        <f>VLOOKUP($D599,'GT NBV Sep 2015'!$G:$O,9,0)</f>
        <v>2.9000000000000001E-2</v>
      </c>
      <c r="S599" s="15">
        <f t="shared" si="81"/>
        <v>0</v>
      </c>
      <c r="T599" s="15">
        <f t="shared" si="82"/>
        <v>13</v>
      </c>
      <c r="U599" s="15">
        <f t="shared" si="83"/>
        <v>0</v>
      </c>
      <c r="V599" s="15">
        <f t="shared" si="84"/>
        <v>0</v>
      </c>
      <c r="W599" s="15">
        <f t="shared" si="85"/>
        <v>0</v>
      </c>
      <c r="X599" s="7">
        <f t="shared" si="86"/>
        <v>0</v>
      </c>
      <c r="Y599" s="7">
        <f t="shared" si="87"/>
        <v>0</v>
      </c>
      <c r="Z599" s="7">
        <f t="shared" si="88"/>
        <v>0</v>
      </c>
      <c r="AA599" s="7">
        <f t="shared" si="89"/>
        <v>0</v>
      </c>
      <c r="AB599" s="15"/>
      <c r="AC599" s="7"/>
      <c r="AD599" s="7"/>
      <c r="AE599" s="7"/>
      <c r="AF599" s="15"/>
      <c r="AG599" s="7"/>
    </row>
    <row r="600" spans="1:33" ht="13.8" x14ac:dyDescent="0.3">
      <c r="A600" s="11">
        <v>50702748</v>
      </c>
      <c r="B600" s="11" t="s">
        <v>24</v>
      </c>
      <c r="C600" s="11" t="s">
        <v>41</v>
      </c>
      <c r="D600" s="11" t="s">
        <v>47</v>
      </c>
      <c r="E600" s="11" t="s">
        <v>391</v>
      </c>
      <c r="F600" s="18">
        <v>38384</v>
      </c>
      <c r="G600" s="19">
        <v>38384</v>
      </c>
      <c r="H600" s="11" t="s">
        <v>68</v>
      </c>
      <c r="I600" s="11" t="s">
        <v>48</v>
      </c>
      <c r="J600" s="11" t="s">
        <v>70</v>
      </c>
      <c r="K600" s="11" t="s">
        <v>23</v>
      </c>
      <c r="L600" s="53" t="s">
        <v>638</v>
      </c>
      <c r="M600" s="11">
        <v>0</v>
      </c>
      <c r="N600" s="54">
        <v>0</v>
      </c>
      <c r="O600" s="54">
        <v>0</v>
      </c>
      <c r="P600" s="54">
        <v>0</v>
      </c>
      <c r="Q600" s="1">
        <v>42522</v>
      </c>
      <c r="R600" s="14">
        <f>VLOOKUP($D600,'GT NBV Sep 2015'!$G:$O,9,0)</f>
        <v>2.9000000000000001E-2</v>
      </c>
      <c r="S600" s="15">
        <f t="shared" si="81"/>
        <v>0</v>
      </c>
      <c r="T600" s="15">
        <f t="shared" si="82"/>
        <v>9</v>
      </c>
      <c r="U600" s="15">
        <f t="shared" si="83"/>
        <v>0</v>
      </c>
      <c r="V600" s="15">
        <f t="shared" si="84"/>
        <v>0</v>
      </c>
      <c r="W600" s="15">
        <f t="shared" si="85"/>
        <v>0</v>
      </c>
      <c r="X600" s="7">
        <f t="shared" si="86"/>
        <v>0</v>
      </c>
      <c r="Y600" s="7">
        <f t="shared" si="87"/>
        <v>0</v>
      </c>
      <c r="Z600" s="7">
        <f t="shared" si="88"/>
        <v>0</v>
      </c>
      <c r="AA600" s="7">
        <f t="shared" si="89"/>
        <v>0</v>
      </c>
      <c r="AB600" s="15"/>
      <c r="AC600" s="7"/>
      <c r="AD600" s="7"/>
      <c r="AE600" s="7"/>
      <c r="AF600" s="15"/>
      <c r="AG600" s="7"/>
    </row>
    <row r="601" spans="1:33" ht="13.8" x14ac:dyDescent="0.3">
      <c r="A601" s="11">
        <v>50704667</v>
      </c>
      <c r="B601" s="11" t="s">
        <v>24</v>
      </c>
      <c r="C601" s="11" t="s">
        <v>41</v>
      </c>
      <c r="D601" s="11" t="s">
        <v>47</v>
      </c>
      <c r="E601" s="11" t="s">
        <v>391</v>
      </c>
      <c r="F601" s="18">
        <v>38353</v>
      </c>
      <c r="G601" s="19">
        <v>38384</v>
      </c>
      <c r="H601" s="11" t="s">
        <v>68</v>
      </c>
      <c r="I601" s="11" t="s">
        <v>48</v>
      </c>
      <c r="J601" s="11" t="s">
        <v>70</v>
      </c>
      <c r="K601" s="11" t="s">
        <v>23</v>
      </c>
      <c r="L601" s="53" t="s">
        <v>638</v>
      </c>
      <c r="M601" s="11">
        <v>0</v>
      </c>
      <c r="N601" s="54">
        <v>0</v>
      </c>
      <c r="O601" s="54">
        <v>0</v>
      </c>
      <c r="P601" s="54">
        <v>0</v>
      </c>
      <c r="Q601" s="1">
        <v>42644</v>
      </c>
      <c r="R601" s="14">
        <f>VLOOKUP($D601,'GT NBV Sep 2015'!$G:$O,9,0)</f>
        <v>2.9000000000000001E-2</v>
      </c>
      <c r="S601" s="15">
        <f t="shared" si="81"/>
        <v>0</v>
      </c>
      <c r="T601" s="15">
        <f t="shared" si="82"/>
        <v>13</v>
      </c>
      <c r="U601" s="15">
        <f t="shared" si="83"/>
        <v>0</v>
      </c>
      <c r="V601" s="15">
        <f t="shared" si="84"/>
        <v>0</v>
      </c>
      <c r="W601" s="15">
        <f t="shared" si="85"/>
        <v>0</v>
      </c>
      <c r="X601" s="7">
        <f t="shared" si="86"/>
        <v>0</v>
      </c>
      <c r="Y601" s="7">
        <f t="shared" si="87"/>
        <v>0</v>
      </c>
      <c r="Z601" s="7">
        <f t="shared" si="88"/>
        <v>0</v>
      </c>
      <c r="AA601" s="7">
        <f t="shared" si="89"/>
        <v>0</v>
      </c>
      <c r="AB601" s="15"/>
      <c r="AC601" s="7"/>
      <c r="AD601" s="7"/>
      <c r="AE601" s="7"/>
      <c r="AF601" s="15"/>
      <c r="AG601" s="7"/>
    </row>
    <row r="602" spans="1:33" ht="13.8" x14ac:dyDescent="0.3">
      <c r="A602" s="11">
        <v>50736115</v>
      </c>
      <c r="B602" s="11" t="s">
        <v>24</v>
      </c>
      <c r="C602" s="11" t="s">
        <v>41</v>
      </c>
      <c r="D602" s="11" t="s">
        <v>47</v>
      </c>
      <c r="E602" s="11" t="s">
        <v>391</v>
      </c>
      <c r="F602" s="18">
        <v>38384</v>
      </c>
      <c r="G602" s="19">
        <v>38384</v>
      </c>
      <c r="H602" s="11" t="s">
        <v>68</v>
      </c>
      <c r="I602" s="11" t="s">
        <v>48</v>
      </c>
      <c r="J602" s="11" t="s">
        <v>70</v>
      </c>
      <c r="K602" s="11" t="s">
        <v>23</v>
      </c>
      <c r="L602" s="53" t="s">
        <v>638</v>
      </c>
      <c r="M602" s="11">
        <v>0</v>
      </c>
      <c r="N602" s="54">
        <v>0</v>
      </c>
      <c r="O602" s="54">
        <v>0</v>
      </c>
      <c r="P602" s="54">
        <v>0</v>
      </c>
      <c r="Q602" s="1">
        <v>42522</v>
      </c>
      <c r="R602" s="14">
        <f>VLOOKUP($D602,'GT NBV Sep 2015'!$G:$O,9,0)</f>
        <v>2.9000000000000001E-2</v>
      </c>
      <c r="S602" s="15">
        <f t="shared" si="81"/>
        <v>0</v>
      </c>
      <c r="T602" s="15">
        <f t="shared" si="82"/>
        <v>9</v>
      </c>
      <c r="U602" s="15">
        <f t="shared" si="83"/>
        <v>0</v>
      </c>
      <c r="V602" s="15">
        <f t="shared" si="84"/>
        <v>0</v>
      </c>
      <c r="W602" s="15">
        <f t="shared" si="85"/>
        <v>0</v>
      </c>
      <c r="X602" s="7">
        <f t="shared" si="86"/>
        <v>0</v>
      </c>
      <c r="Y602" s="7">
        <f t="shared" si="87"/>
        <v>0</v>
      </c>
      <c r="Z602" s="7">
        <f t="shared" si="88"/>
        <v>0</v>
      </c>
      <c r="AA602" s="7">
        <f t="shared" si="89"/>
        <v>0</v>
      </c>
      <c r="AB602" s="15"/>
      <c r="AC602" s="7"/>
      <c r="AD602" s="7"/>
      <c r="AE602" s="7"/>
      <c r="AF602" s="15"/>
      <c r="AG602" s="7"/>
    </row>
    <row r="603" spans="1:33" ht="13.8" x14ac:dyDescent="0.3">
      <c r="A603" s="11">
        <v>51623714</v>
      </c>
      <c r="B603" s="11" t="s">
        <v>24</v>
      </c>
      <c r="C603" s="11" t="s">
        <v>41</v>
      </c>
      <c r="D603" s="11" t="s">
        <v>47</v>
      </c>
      <c r="E603" s="11" t="s">
        <v>391</v>
      </c>
      <c r="F603" s="18">
        <v>38384</v>
      </c>
      <c r="G603" s="19">
        <v>38412</v>
      </c>
      <c r="H603" s="11" t="s">
        <v>68</v>
      </c>
      <c r="I603" s="11" t="s">
        <v>48</v>
      </c>
      <c r="J603" s="11" t="s">
        <v>70</v>
      </c>
      <c r="K603" s="11" t="s">
        <v>23</v>
      </c>
      <c r="L603" s="53" t="s">
        <v>638</v>
      </c>
      <c r="M603" s="11">
        <v>0</v>
      </c>
      <c r="N603" s="54">
        <v>0</v>
      </c>
      <c r="O603" s="54">
        <v>0</v>
      </c>
      <c r="P603" s="54">
        <v>0</v>
      </c>
      <c r="Q603" s="1">
        <v>42644</v>
      </c>
      <c r="R603" s="14">
        <f>VLOOKUP($D603,'GT NBV Sep 2015'!$G:$O,9,0)</f>
        <v>2.9000000000000001E-2</v>
      </c>
      <c r="S603" s="15">
        <f t="shared" si="81"/>
        <v>0</v>
      </c>
      <c r="T603" s="15">
        <f t="shared" si="82"/>
        <v>13</v>
      </c>
      <c r="U603" s="15">
        <f t="shared" si="83"/>
        <v>0</v>
      </c>
      <c r="V603" s="15">
        <f t="shared" si="84"/>
        <v>0</v>
      </c>
      <c r="W603" s="15">
        <f t="shared" si="85"/>
        <v>0</v>
      </c>
      <c r="X603" s="7">
        <f t="shared" si="86"/>
        <v>0</v>
      </c>
      <c r="Y603" s="7">
        <f t="shared" si="87"/>
        <v>0</v>
      </c>
      <c r="Z603" s="7">
        <f t="shared" si="88"/>
        <v>0</v>
      </c>
      <c r="AA603" s="7">
        <f t="shared" si="89"/>
        <v>0</v>
      </c>
      <c r="AB603" s="15"/>
      <c r="AC603" s="7"/>
      <c r="AD603" s="7"/>
      <c r="AE603" s="7"/>
      <c r="AF603" s="15"/>
      <c r="AG603" s="7"/>
    </row>
    <row r="604" spans="1:33" ht="13.8" x14ac:dyDescent="0.3">
      <c r="A604" s="11">
        <v>51644742</v>
      </c>
      <c r="B604" s="11" t="s">
        <v>24</v>
      </c>
      <c r="C604" s="11" t="s">
        <v>41</v>
      </c>
      <c r="D604" s="11" t="s">
        <v>47</v>
      </c>
      <c r="E604" s="11" t="s">
        <v>391</v>
      </c>
      <c r="F604" s="18">
        <v>38412</v>
      </c>
      <c r="G604" s="19">
        <v>38412</v>
      </c>
      <c r="H604" s="11" t="s">
        <v>68</v>
      </c>
      <c r="I604" s="11" t="s">
        <v>48</v>
      </c>
      <c r="J604" s="11" t="s">
        <v>70</v>
      </c>
      <c r="K604" s="11" t="s">
        <v>23</v>
      </c>
      <c r="L604" s="53" t="s">
        <v>638</v>
      </c>
      <c r="M604" s="11">
        <v>0</v>
      </c>
      <c r="N604" s="54">
        <v>0</v>
      </c>
      <c r="O604" s="54">
        <v>0</v>
      </c>
      <c r="P604" s="54">
        <v>0</v>
      </c>
      <c r="Q604" s="1">
        <v>42522</v>
      </c>
      <c r="R604" s="14">
        <f>VLOOKUP($D604,'GT NBV Sep 2015'!$G:$O,9,0)</f>
        <v>2.9000000000000001E-2</v>
      </c>
      <c r="S604" s="15">
        <f t="shared" si="81"/>
        <v>0</v>
      </c>
      <c r="T604" s="15">
        <f t="shared" si="82"/>
        <v>9</v>
      </c>
      <c r="U604" s="15">
        <f t="shared" si="83"/>
        <v>0</v>
      </c>
      <c r="V604" s="15">
        <f t="shared" si="84"/>
        <v>0</v>
      </c>
      <c r="W604" s="15">
        <f t="shared" si="85"/>
        <v>0</v>
      </c>
      <c r="X604" s="7">
        <f t="shared" si="86"/>
        <v>0</v>
      </c>
      <c r="Y604" s="7">
        <f t="shared" si="87"/>
        <v>0</v>
      </c>
      <c r="Z604" s="7">
        <f t="shared" si="88"/>
        <v>0</v>
      </c>
      <c r="AA604" s="7">
        <f t="shared" si="89"/>
        <v>0</v>
      </c>
      <c r="AB604" s="15"/>
      <c r="AC604" s="7"/>
      <c r="AD604" s="7"/>
      <c r="AE604" s="7"/>
      <c r="AF604" s="15"/>
      <c r="AG604" s="7"/>
    </row>
    <row r="605" spans="1:33" ht="13.8" x14ac:dyDescent="0.3">
      <c r="A605" s="11">
        <v>52677730</v>
      </c>
      <c r="B605" s="11" t="s">
        <v>24</v>
      </c>
      <c r="C605" s="11" t="s">
        <v>41</v>
      </c>
      <c r="D605" s="11" t="s">
        <v>47</v>
      </c>
      <c r="E605" s="11" t="s">
        <v>391</v>
      </c>
      <c r="F605" s="18">
        <v>38443</v>
      </c>
      <c r="G605" s="19">
        <v>38443</v>
      </c>
      <c r="H605" s="11" t="s">
        <v>68</v>
      </c>
      <c r="I605" s="11" t="s">
        <v>48</v>
      </c>
      <c r="J605" s="11" t="s">
        <v>70</v>
      </c>
      <c r="K605" s="11" t="s">
        <v>23</v>
      </c>
      <c r="L605" s="53" t="s">
        <v>638</v>
      </c>
      <c r="M605" s="11">
        <v>0</v>
      </c>
      <c r="N605" s="54">
        <v>0</v>
      </c>
      <c r="O605" s="54">
        <v>0</v>
      </c>
      <c r="P605" s="54">
        <v>0</v>
      </c>
      <c r="Q605" s="1">
        <v>42644</v>
      </c>
      <c r="R605" s="14">
        <f>VLOOKUP($D605,'GT NBV Sep 2015'!$G:$O,9,0)</f>
        <v>2.9000000000000001E-2</v>
      </c>
      <c r="S605" s="15">
        <f t="shared" si="81"/>
        <v>0</v>
      </c>
      <c r="T605" s="15">
        <f t="shared" si="82"/>
        <v>13</v>
      </c>
      <c r="U605" s="15">
        <f t="shared" si="83"/>
        <v>0</v>
      </c>
      <c r="V605" s="15">
        <f t="shared" si="84"/>
        <v>0</v>
      </c>
      <c r="W605" s="15">
        <f t="shared" si="85"/>
        <v>0</v>
      </c>
      <c r="X605" s="7">
        <f t="shared" si="86"/>
        <v>0</v>
      </c>
      <c r="Y605" s="7">
        <f t="shared" si="87"/>
        <v>0</v>
      </c>
      <c r="Z605" s="7">
        <f t="shared" si="88"/>
        <v>0</v>
      </c>
      <c r="AA605" s="7">
        <f t="shared" si="89"/>
        <v>0</v>
      </c>
      <c r="AB605" s="15"/>
      <c r="AC605" s="7"/>
      <c r="AD605" s="7"/>
      <c r="AE605" s="7"/>
      <c r="AF605" s="15"/>
      <c r="AG605" s="7"/>
    </row>
    <row r="606" spans="1:33" ht="13.8" x14ac:dyDescent="0.3">
      <c r="A606" s="11">
        <v>52678003</v>
      </c>
      <c r="B606" s="11" t="s">
        <v>24</v>
      </c>
      <c r="C606" s="11" t="s">
        <v>41</v>
      </c>
      <c r="D606" s="11" t="s">
        <v>47</v>
      </c>
      <c r="E606" s="11" t="s">
        <v>391</v>
      </c>
      <c r="F606" s="18">
        <v>38443</v>
      </c>
      <c r="G606" s="19">
        <v>38443</v>
      </c>
      <c r="H606" s="11" t="s">
        <v>68</v>
      </c>
      <c r="I606" s="11" t="s">
        <v>48</v>
      </c>
      <c r="J606" s="11" t="s">
        <v>70</v>
      </c>
      <c r="K606" s="11" t="s">
        <v>23</v>
      </c>
      <c r="L606" s="53" t="s">
        <v>638</v>
      </c>
      <c r="M606" s="11">
        <v>0</v>
      </c>
      <c r="N606" s="54">
        <v>0</v>
      </c>
      <c r="O606" s="54">
        <v>0</v>
      </c>
      <c r="P606" s="54">
        <v>0</v>
      </c>
      <c r="Q606" s="1">
        <v>42522</v>
      </c>
      <c r="R606" s="14">
        <f>VLOOKUP($D606,'GT NBV Sep 2015'!$G:$O,9,0)</f>
        <v>2.9000000000000001E-2</v>
      </c>
      <c r="S606" s="15">
        <f t="shared" si="81"/>
        <v>0</v>
      </c>
      <c r="T606" s="15">
        <f t="shared" si="82"/>
        <v>9</v>
      </c>
      <c r="U606" s="15">
        <f t="shared" si="83"/>
        <v>0</v>
      </c>
      <c r="V606" s="15">
        <f t="shared" si="84"/>
        <v>0</v>
      </c>
      <c r="W606" s="15">
        <f t="shared" si="85"/>
        <v>0</v>
      </c>
      <c r="X606" s="7">
        <f t="shared" si="86"/>
        <v>0</v>
      </c>
      <c r="Y606" s="7">
        <f t="shared" si="87"/>
        <v>0</v>
      </c>
      <c r="Z606" s="7">
        <f t="shared" si="88"/>
        <v>0</v>
      </c>
      <c r="AA606" s="7">
        <f t="shared" si="89"/>
        <v>0</v>
      </c>
      <c r="AB606" s="15"/>
      <c r="AC606" s="7"/>
      <c r="AD606" s="7"/>
      <c r="AE606" s="7"/>
      <c r="AF606" s="15"/>
      <c r="AG606" s="7"/>
    </row>
    <row r="607" spans="1:33" ht="13.8" x14ac:dyDescent="0.3">
      <c r="A607" s="11">
        <v>52746499</v>
      </c>
      <c r="B607" s="11" t="s">
        <v>24</v>
      </c>
      <c r="C607" s="11" t="s">
        <v>41</v>
      </c>
      <c r="D607" s="11" t="s">
        <v>47</v>
      </c>
      <c r="E607" s="11" t="s">
        <v>391</v>
      </c>
      <c r="F607" s="18">
        <v>38443</v>
      </c>
      <c r="G607" s="19">
        <v>38443</v>
      </c>
      <c r="H607" s="11" t="s">
        <v>68</v>
      </c>
      <c r="I607" s="11" t="s">
        <v>48</v>
      </c>
      <c r="J607" s="11" t="s">
        <v>70</v>
      </c>
      <c r="K607" s="11" t="s">
        <v>23</v>
      </c>
      <c r="L607" s="53" t="s">
        <v>638</v>
      </c>
      <c r="M607" s="11">
        <v>0</v>
      </c>
      <c r="N607" s="54">
        <v>0</v>
      </c>
      <c r="O607" s="54">
        <v>0</v>
      </c>
      <c r="P607" s="54">
        <v>0</v>
      </c>
      <c r="Q607" s="1">
        <v>42644</v>
      </c>
      <c r="R607" s="14">
        <f>VLOOKUP($D607,'GT NBV Sep 2015'!$G:$O,9,0)</f>
        <v>2.9000000000000001E-2</v>
      </c>
      <c r="S607" s="15">
        <f t="shared" si="81"/>
        <v>0</v>
      </c>
      <c r="T607" s="15">
        <f t="shared" si="82"/>
        <v>13</v>
      </c>
      <c r="U607" s="15">
        <f t="shared" si="83"/>
        <v>0</v>
      </c>
      <c r="V607" s="15">
        <f t="shared" si="84"/>
        <v>0</v>
      </c>
      <c r="W607" s="15">
        <f t="shared" si="85"/>
        <v>0</v>
      </c>
      <c r="X607" s="7">
        <f t="shared" si="86"/>
        <v>0</v>
      </c>
      <c r="Y607" s="7">
        <f t="shared" si="87"/>
        <v>0</v>
      </c>
      <c r="Z607" s="7">
        <f t="shared" si="88"/>
        <v>0</v>
      </c>
      <c r="AA607" s="7">
        <f t="shared" si="89"/>
        <v>0</v>
      </c>
      <c r="AB607" s="15"/>
      <c r="AC607" s="7"/>
      <c r="AD607" s="7"/>
      <c r="AE607" s="7"/>
      <c r="AF607" s="15"/>
      <c r="AG607" s="7"/>
    </row>
    <row r="608" spans="1:33" ht="13.8" x14ac:dyDescent="0.3">
      <c r="A608" s="11">
        <v>52773750</v>
      </c>
      <c r="B608" s="11" t="s">
        <v>24</v>
      </c>
      <c r="C608" s="11" t="s">
        <v>41</v>
      </c>
      <c r="D608" s="11" t="s">
        <v>47</v>
      </c>
      <c r="E608" s="11" t="s">
        <v>391</v>
      </c>
      <c r="F608" s="18">
        <v>38443</v>
      </c>
      <c r="G608" s="19">
        <v>38443</v>
      </c>
      <c r="H608" s="11" t="s">
        <v>68</v>
      </c>
      <c r="I608" s="11" t="s">
        <v>48</v>
      </c>
      <c r="J608" s="11" t="s">
        <v>70</v>
      </c>
      <c r="K608" s="11" t="s">
        <v>23</v>
      </c>
      <c r="L608" s="53" t="s">
        <v>638</v>
      </c>
      <c r="M608" s="11">
        <v>0</v>
      </c>
      <c r="N608" s="54">
        <v>0</v>
      </c>
      <c r="O608" s="54">
        <v>0</v>
      </c>
      <c r="P608" s="54">
        <v>0</v>
      </c>
      <c r="Q608" s="1">
        <v>42522</v>
      </c>
      <c r="R608" s="14">
        <f>VLOOKUP($D608,'GT NBV Sep 2015'!$G:$O,9,0)</f>
        <v>2.9000000000000001E-2</v>
      </c>
      <c r="S608" s="15">
        <f t="shared" si="81"/>
        <v>0</v>
      </c>
      <c r="T608" s="15">
        <f t="shared" si="82"/>
        <v>9</v>
      </c>
      <c r="U608" s="15">
        <f t="shared" si="83"/>
        <v>0</v>
      </c>
      <c r="V608" s="15">
        <f t="shared" si="84"/>
        <v>0</v>
      </c>
      <c r="W608" s="15">
        <f t="shared" si="85"/>
        <v>0</v>
      </c>
      <c r="X608" s="7">
        <f t="shared" si="86"/>
        <v>0</v>
      </c>
      <c r="Y608" s="7">
        <f t="shared" si="87"/>
        <v>0</v>
      </c>
      <c r="Z608" s="7">
        <f t="shared" si="88"/>
        <v>0</v>
      </c>
      <c r="AA608" s="7">
        <f t="shared" si="89"/>
        <v>0</v>
      </c>
      <c r="AB608" s="15"/>
      <c r="AC608" s="7"/>
      <c r="AD608" s="7"/>
      <c r="AE608" s="7"/>
      <c r="AF608" s="15"/>
      <c r="AG608" s="7"/>
    </row>
    <row r="609" spans="1:33" ht="13.8" x14ac:dyDescent="0.3">
      <c r="A609" s="11">
        <v>55341770</v>
      </c>
      <c r="B609" s="11" t="s">
        <v>24</v>
      </c>
      <c r="C609" s="11" t="s">
        <v>41</v>
      </c>
      <c r="D609" s="11" t="s">
        <v>47</v>
      </c>
      <c r="E609" s="11" t="s">
        <v>391</v>
      </c>
      <c r="F609" s="18">
        <v>38534</v>
      </c>
      <c r="G609" s="19">
        <v>38534</v>
      </c>
      <c r="H609" s="11" t="s">
        <v>68</v>
      </c>
      <c r="I609" s="11" t="s">
        <v>48</v>
      </c>
      <c r="J609" s="11" t="s">
        <v>70</v>
      </c>
      <c r="K609" s="11" t="s">
        <v>23</v>
      </c>
      <c r="L609" s="53" t="s">
        <v>638</v>
      </c>
      <c r="M609" s="11">
        <v>0</v>
      </c>
      <c r="N609" s="54">
        <v>0</v>
      </c>
      <c r="O609" s="54">
        <v>0</v>
      </c>
      <c r="P609" s="54">
        <v>0</v>
      </c>
      <c r="Q609" s="1">
        <v>42644</v>
      </c>
      <c r="R609" s="14">
        <f>VLOOKUP($D609,'GT NBV Sep 2015'!$G:$O,9,0)</f>
        <v>2.9000000000000001E-2</v>
      </c>
      <c r="S609" s="15">
        <f t="shared" si="81"/>
        <v>0</v>
      </c>
      <c r="T609" s="15">
        <f t="shared" si="82"/>
        <v>13</v>
      </c>
      <c r="U609" s="15">
        <f t="shared" si="83"/>
        <v>0</v>
      </c>
      <c r="V609" s="15">
        <f t="shared" si="84"/>
        <v>0</v>
      </c>
      <c r="W609" s="15">
        <f t="shared" si="85"/>
        <v>0</v>
      </c>
      <c r="X609" s="7">
        <f t="shared" si="86"/>
        <v>0</v>
      </c>
      <c r="Y609" s="7">
        <f t="shared" si="87"/>
        <v>0</v>
      </c>
      <c r="Z609" s="7">
        <f t="shared" si="88"/>
        <v>0</v>
      </c>
      <c r="AA609" s="7">
        <f t="shared" si="89"/>
        <v>0</v>
      </c>
      <c r="AB609" s="15"/>
      <c r="AC609" s="7"/>
      <c r="AD609" s="7"/>
      <c r="AE609" s="7"/>
      <c r="AF609" s="15"/>
      <c r="AG609" s="7"/>
    </row>
    <row r="610" spans="1:33" ht="13.8" x14ac:dyDescent="0.3">
      <c r="A610" s="11">
        <v>56786585</v>
      </c>
      <c r="B610" s="11" t="s">
        <v>24</v>
      </c>
      <c r="C610" s="11" t="s">
        <v>41</v>
      </c>
      <c r="D610" s="11" t="s">
        <v>47</v>
      </c>
      <c r="E610" s="11" t="s">
        <v>391</v>
      </c>
      <c r="F610" s="18">
        <v>38596</v>
      </c>
      <c r="G610" s="19">
        <v>38596</v>
      </c>
      <c r="H610" s="11" t="s">
        <v>68</v>
      </c>
      <c r="I610" s="11" t="s">
        <v>48</v>
      </c>
      <c r="J610" s="11" t="s">
        <v>70</v>
      </c>
      <c r="K610" s="11" t="s">
        <v>23</v>
      </c>
      <c r="L610" s="53" t="s">
        <v>638</v>
      </c>
      <c r="M610" s="11">
        <v>0</v>
      </c>
      <c r="N610" s="54">
        <v>0</v>
      </c>
      <c r="O610" s="54">
        <v>0</v>
      </c>
      <c r="P610" s="54">
        <v>0</v>
      </c>
      <c r="Q610" s="1">
        <v>42522</v>
      </c>
      <c r="R610" s="14">
        <f>VLOOKUP($D610,'GT NBV Sep 2015'!$G:$O,9,0)</f>
        <v>2.9000000000000001E-2</v>
      </c>
      <c r="S610" s="15">
        <f t="shared" si="81"/>
        <v>0</v>
      </c>
      <c r="T610" s="15">
        <f t="shared" si="82"/>
        <v>9</v>
      </c>
      <c r="U610" s="15">
        <f t="shared" si="83"/>
        <v>0</v>
      </c>
      <c r="V610" s="15">
        <f t="shared" si="84"/>
        <v>0</v>
      </c>
      <c r="W610" s="15">
        <f t="shared" si="85"/>
        <v>0</v>
      </c>
      <c r="X610" s="7">
        <f t="shared" si="86"/>
        <v>0</v>
      </c>
      <c r="Y610" s="7">
        <f t="shared" si="87"/>
        <v>0</v>
      </c>
      <c r="Z610" s="7">
        <f t="shared" si="88"/>
        <v>0</v>
      </c>
      <c r="AA610" s="7">
        <f t="shared" si="89"/>
        <v>0</v>
      </c>
      <c r="AB610" s="15"/>
      <c r="AC610" s="7"/>
      <c r="AD610" s="7"/>
      <c r="AE610" s="7"/>
      <c r="AF610" s="15"/>
      <c r="AG610" s="7"/>
    </row>
    <row r="611" spans="1:33" ht="13.8" x14ac:dyDescent="0.3">
      <c r="A611" s="11">
        <v>57436821</v>
      </c>
      <c r="B611" s="11" t="s">
        <v>24</v>
      </c>
      <c r="C611" s="11" t="s">
        <v>41</v>
      </c>
      <c r="D611" s="11" t="s">
        <v>47</v>
      </c>
      <c r="E611" s="11" t="s">
        <v>391</v>
      </c>
      <c r="F611" s="18">
        <v>38626</v>
      </c>
      <c r="G611" s="19">
        <v>38626</v>
      </c>
      <c r="H611" s="11" t="s">
        <v>68</v>
      </c>
      <c r="I611" s="11" t="s">
        <v>48</v>
      </c>
      <c r="J611" s="11" t="s">
        <v>70</v>
      </c>
      <c r="K611" s="11" t="s">
        <v>23</v>
      </c>
      <c r="L611" s="53" t="s">
        <v>638</v>
      </c>
      <c r="M611" s="11">
        <v>0</v>
      </c>
      <c r="N611" s="54">
        <v>0</v>
      </c>
      <c r="O611" s="54">
        <v>0</v>
      </c>
      <c r="P611" s="54">
        <v>0</v>
      </c>
      <c r="Q611" s="1">
        <v>42644</v>
      </c>
      <c r="R611" s="14">
        <f>VLOOKUP($D611,'GT NBV Sep 2015'!$G:$O,9,0)</f>
        <v>2.9000000000000001E-2</v>
      </c>
      <c r="S611" s="15">
        <f t="shared" si="81"/>
        <v>0</v>
      </c>
      <c r="T611" s="15">
        <f t="shared" si="82"/>
        <v>13</v>
      </c>
      <c r="U611" s="15">
        <f t="shared" si="83"/>
        <v>0</v>
      </c>
      <c r="V611" s="15">
        <f t="shared" si="84"/>
        <v>0</v>
      </c>
      <c r="W611" s="15">
        <f t="shared" si="85"/>
        <v>0</v>
      </c>
      <c r="X611" s="7">
        <f t="shared" si="86"/>
        <v>0</v>
      </c>
      <c r="Y611" s="7">
        <f t="shared" si="87"/>
        <v>0</v>
      </c>
      <c r="Z611" s="7">
        <f t="shared" si="88"/>
        <v>0</v>
      </c>
      <c r="AA611" s="7">
        <f t="shared" si="89"/>
        <v>0</v>
      </c>
      <c r="AB611" s="15"/>
      <c r="AC611" s="7"/>
      <c r="AD611" s="7"/>
      <c r="AE611" s="7"/>
      <c r="AF611" s="15"/>
      <c r="AG611" s="7"/>
    </row>
    <row r="612" spans="1:33" ht="13.8" x14ac:dyDescent="0.3">
      <c r="A612" s="11">
        <v>57456348</v>
      </c>
      <c r="B612" s="11" t="s">
        <v>24</v>
      </c>
      <c r="C612" s="11" t="s">
        <v>41</v>
      </c>
      <c r="D612" s="11" t="s">
        <v>47</v>
      </c>
      <c r="E612" s="11" t="s">
        <v>391</v>
      </c>
      <c r="F612" s="18">
        <v>38626</v>
      </c>
      <c r="G612" s="19">
        <v>38626</v>
      </c>
      <c r="H612" s="11" t="s">
        <v>68</v>
      </c>
      <c r="I612" s="11" t="s">
        <v>48</v>
      </c>
      <c r="J612" s="11" t="s">
        <v>70</v>
      </c>
      <c r="K612" s="11" t="s">
        <v>23</v>
      </c>
      <c r="L612" s="53" t="s">
        <v>638</v>
      </c>
      <c r="M612" s="11">
        <v>0</v>
      </c>
      <c r="N612" s="54">
        <v>0</v>
      </c>
      <c r="O612" s="54">
        <v>0</v>
      </c>
      <c r="P612" s="54">
        <v>0</v>
      </c>
      <c r="Q612" s="1">
        <v>42522</v>
      </c>
      <c r="R612" s="14">
        <f>VLOOKUP($D612,'GT NBV Sep 2015'!$G:$O,9,0)</f>
        <v>2.9000000000000001E-2</v>
      </c>
      <c r="S612" s="15">
        <f t="shared" si="81"/>
        <v>0</v>
      </c>
      <c r="T612" s="15">
        <f t="shared" si="82"/>
        <v>9</v>
      </c>
      <c r="U612" s="15">
        <f t="shared" si="83"/>
        <v>0</v>
      </c>
      <c r="V612" s="15">
        <f t="shared" si="84"/>
        <v>0</v>
      </c>
      <c r="W612" s="15">
        <f t="shared" si="85"/>
        <v>0</v>
      </c>
      <c r="X612" s="7">
        <f t="shared" si="86"/>
        <v>0</v>
      </c>
      <c r="Y612" s="7">
        <f t="shared" si="87"/>
        <v>0</v>
      </c>
      <c r="Z612" s="7">
        <f t="shared" si="88"/>
        <v>0</v>
      </c>
      <c r="AA612" s="7">
        <f t="shared" si="89"/>
        <v>0</v>
      </c>
      <c r="AB612" s="15"/>
      <c r="AC612" s="7"/>
      <c r="AD612" s="7"/>
      <c r="AE612" s="7"/>
      <c r="AF612" s="15"/>
      <c r="AG612" s="7"/>
    </row>
    <row r="613" spans="1:33" ht="13.8" x14ac:dyDescent="0.3">
      <c r="A613" s="11">
        <v>57466545</v>
      </c>
      <c r="B613" s="11" t="s">
        <v>24</v>
      </c>
      <c r="C613" s="11" t="s">
        <v>41</v>
      </c>
      <c r="D613" s="11" t="s">
        <v>47</v>
      </c>
      <c r="E613" s="11" t="s">
        <v>391</v>
      </c>
      <c r="F613" s="18">
        <v>38596</v>
      </c>
      <c r="G613" s="19">
        <v>38626</v>
      </c>
      <c r="H613" s="11" t="s">
        <v>68</v>
      </c>
      <c r="I613" s="11" t="s">
        <v>48</v>
      </c>
      <c r="J613" s="11" t="s">
        <v>70</v>
      </c>
      <c r="K613" s="11" t="s">
        <v>23</v>
      </c>
      <c r="L613" s="53" t="s">
        <v>638</v>
      </c>
      <c r="M613" s="11">
        <v>0</v>
      </c>
      <c r="N613" s="54">
        <v>0</v>
      </c>
      <c r="O613" s="54">
        <v>0</v>
      </c>
      <c r="P613" s="54">
        <v>0</v>
      </c>
      <c r="Q613" s="1">
        <v>42644</v>
      </c>
      <c r="R613" s="14">
        <f>VLOOKUP($D613,'GT NBV Sep 2015'!$G:$O,9,0)</f>
        <v>2.9000000000000001E-2</v>
      </c>
      <c r="S613" s="15">
        <f t="shared" si="81"/>
        <v>0</v>
      </c>
      <c r="T613" s="15">
        <f t="shared" si="82"/>
        <v>13</v>
      </c>
      <c r="U613" s="15">
        <f t="shared" si="83"/>
        <v>0</v>
      </c>
      <c r="V613" s="15">
        <f t="shared" si="84"/>
        <v>0</v>
      </c>
      <c r="W613" s="15">
        <f t="shared" si="85"/>
        <v>0</v>
      </c>
      <c r="X613" s="7">
        <f t="shared" si="86"/>
        <v>0</v>
      </c>
      <c r="Y613" s="7">
        <f t="shared" si="87"/>
        <v>0</v>
      </c>
      <c r="Z613" s="7">
        <f t="shared" si="88"/>
        <v>0</v>
      </c>
      <c r="AA613" s="7">
        <f t="shared" si="89"/>
        <v>0</v>
      </c>
      <c r="AB613" s="15"/>
      <c r="AC613" s="7"/>
      <c r="AD613" s="7"/>
      <c r="AE613" s="7"/>
      <c r="AF613" s="15"/>
      <c r="AG613" s="7"/>
    </row>
    <row r="614" spans="1:33" ht="13.8" x14ac:dyDescent="0.3">
      <c r="A614" s="11">
        <v>57468361</v>
      </c>
      <c r="B614" s="11" t="s">
        <v>24</v>
      </c>
      <c r="C614" s="11" t="s">
        <v>41</v>
      </c>
      <c r="D614" s="11" t="s">
        <v>47</v>
      </c>
      <c r="E614" s="11" t="s">
        <v>391</v>
      </c>
      <c r="F614" s="18">
        <v>38596</v>
      </c>
      <c r="G614" s="19">
        <v>38626</v>
      </c>
      <c r="H614" s="11" t="s">
        <v>68</v>
      </c>
      <c r="I614" s="11" t="s">
        <v>48</v>
      </c>
      <c r="J614" s="11" t="s">
        <v>70</v>
      </c>
      <c r="K614" s="11" t="s">
        <v>23</v>
      </c>
      <c r="L614" s="53" t="s">
        <v>638</v>
      </c>
      <c r="M614" s="11">
        <v>0</v>
      </c>
      <c r="N614" s="54">
        <v>0</v>
      </c>
      <c r="O614" s="54">
        <v>0</v>
      </c>
      <c r="P614" s="54">
        <v>0</v>
      </c>
      <c r="Q614" s="1">
        <v>42522</v>
      </c>
      <c r="R614" s="14">
        <f>VLOOKUP($D614,'GT NBV Sep 2015'!$G:$O,9,0)</f>
        <v>2.9000000000000001E-2</v>
      </c>
      <c r="S614" s="15">
        <f t="shared" si="81"/>
        <v>0</v>
      </c>
      <c r="T614" s="15">
        <f t="shared" si="82"/>
        <v>9</v>
      </c>
      <c r="U614" s="15">
        <f t="shared" si="83"/>
        <v>0</v>
      </c>
      <c r="V614" s="15">
        <f t="shared" si="84"/>
        <v>0</v>
      </c>
      <c r="W614" s="15">
        <f t="shared" si="85"/>
        <v>0</v>
      </c>
      <c r="X614" s="7">
        <f t="shared" si="86"/>
        <v>0</v>
      </c>
      <c r="Y614" s="7">
        <f t="shared" si="87"/>
        <v>0</v>
      </c>
      <c r="Z614" s="7">
        <f t="shared" si="88"/>
        <v>0</v>
      </c>
      <c r="AA614" s="7">
        <f t="shared" si="89"/>
        <v>0</v>
      </c>
      <c r="AB614" s="15"/>
      <c r="AC614" s="7"/>
      <c r="AD614" s="7"/>
      <c r="AE614" s="7"/>
      <c r="AF614" s="15"/>
      <c r="AG614" s="7"/>
    </row>
    <row r="615" spans="1:33" ht="13.8" x14ac:dyDescent="0.3">
      <c r="A615" s="11">
        <v>57540060</v>
      </c>
      <c r="B615" s="11" t="s">
        <v>24</v>
      </c>
      <c r="C615" s="11" t="s">
        <v>41</v>
      </c>
      <c r="D615" s="11" t="s">
        <v>47</v>
      </c>
      <c r="E615" s="11" t="s">
        <v>391</v>
      </c>
      <c r="F615" s="18">
        <v>38596</v>
      </c>
      <c r="G615" s="19">
        <v>38626</v>
      </c>
      <c r="H615" s="11" t="s">
        <v>68</v>
      </c>
      <c r="I615" s="11" t="s">
        <v>48</v>
      </c>
      <c r="J615" s="11" t="s">
        <v>70</v>
      </c>
      <c r="K615" s="11" t="s">
        <v>23</v>
      </c>
      <c r="L615" s="53" t="s">
        <v>638</v>
      </c>
      <c r="M615" s="11">
        <v>0</v>
      </c>
      <c r="N615" s="54">
        <v>0</v>
      </c>
      <c r="O615" s="54">
        <v>0</v>
      </c>
      <c r="P615" s="54">
        <v>0</v>
      </c>
      <c r="Q615" s="1">
        <v>42644</v>
      </c>
      <c r="R615" s="14">
        <f>VLOOKUP($D615,'GT NBV Sep 2015'!$G:$O,9,0)</f>
        <v>2.9000000000000001E-2</v>
      </c>
      <c r="S615" s="15">
        <f t="shared" si="81"/>
        <v>0</v>
      </c>
      <c r="T615" s="15">
        <f t="shared" si="82"/>
        <v>13</v>
      </c>
      <c r="U615" s="15">
        <f t="shared" si="83"/>
        <v>0</v>
      </c>
      <c r="V615" s="15">
        <f t="shared" si="84"/>
        <v>0</v>
      </c>
      <c r="W615" s="15">
        <f t="shared" si="85"/>
        <v>0</v>
      </c>
      <c r="X615" s="7">
        <f t="shared" si="86"/>
        <v>0</v>
      </c>
      <c r="Y615" s="7">
        <f t="shared" si="87"/>
        <v>0</v>
      </c>
      <c r="Z615" s="7">
        <f t="shared" si="88"/>
        <v>0</v>
      </c>
      <c r="AA615" s="7">
        <f t="shared" si="89"/>
        <v>0</v>
      </c>
      <c r="AB615" s="15"/>
      <c r="AC615" s="7"/>
      <c r="AD615" s="7"/>
      <c r="AE615" s="7"/>
      <c r="AF615" s="15"/>
      <c r="AG615" s="7"/>
    </row>
    <row r="616" spans="1:33" ht="13.8" x14ac:dyDescent="0.3">
      <c r="A616" s="11">
        <v>58034706</v>
      </c>
      <c r="B616" s="11" t="s">
        <v>24</v>
      </c>
      <c r="C616" s="11" t="s">
        <v>41</v>
      </c>
      <c r="D616" s="11" t="s">
        <v>47</v>
      </c>
      <c r="E616" s="11" t="s">
        <v>391</v>
      </c>
      <c r="F616" s="18">
        <v>38657</v>
      </c>
      <c r="G616" s="19">
        <v>38657</v>
      </c>
      <c r="H616" s="11" t="s">
        <v>68</v>
      </c>
      <c r="I616" s="11" t="s">
        <v>48</v>
      </c>
      <c r="J616" s="11" t="s">
        <v>70</v>
      </c>
      <c r="K616" s="11" t="s">
        <v>23</v>
      </c>
      <c r="L616" s="53" t="s">
        <v>638</v>
      </c>
      <c r="M616" s="11">
        <v>0</v>
      </c>
      <c r="N616" s="54">
        <v>0</v>
      </c>
      <c r="O616" s="54">
        <v>0</v>
      </c>
      <c r="P616" s="54">
        <v>0</v>
      </c>
      <c r="Q616" s="1">
        <v>42522</v>
      </c>
      <c r="R616" s="14">
        <f>VLOOKUP($D616,'GT NBV Sep 2015'!$G:$O,9,0)</f>
        <v>2.9000000000000001E-2</v>
      </c>
      <c r="S616" s="15">
        <f t="shared" si="81"/>
        <v>0</v>
      </c>
      <c r="T616" s="15">
        <f t="shared" si="82"/>
        <v>9</v>
      </c>
      <c r="U616" s="15">
        <f t="shared" si="83"/>
        <v>0</v>
      </c>
      <c r="V616" s="15">
        <f t="shared" si="84"/>
        <v>0</v>
      </c>
      <c r="W616" s="15">
        <f t="shared" si="85"/>
        <v>0</v>
      </c>
      <c r="X616" s="7">
        <f t="shared" si="86"/>
        <v>0</v>
      </c>
      <c r="Y616" s="7">
        <f t="shared" si="87"/>
        <v>0</v>
      </c>
      <c r="Z616" s="7">
        <f t="shared" si="88"/>
        <v>0</v>
      </c>
      <c r="AA616" s="7">
        <f t="shared" si="89"/>
        <v>0</v>
      </c>
      <c r="AB616" s="15"/>
      <c r="AC616" s="7"/>
      <c r="AD616" s="7"/>
      <c r="AE616" s="7"/>
      <c r="AF616" s="15"/>
      <c r="AG616" s="7"/>
    </row>
    <row r="617" spans="1:33" ht="13.8" x14ac:dyDescent="0.3">
      <c r="A617" s="11">
        <v>58051582</v>
      </c>
      <c r="B617" s="11" t="s">
        <v>24</v>
      </c>
      <c r="C617" s="11" t="s">
        <v>41</v>
      </c>
      <c r="D617" s="11" t="s">
        <v>47</v>
      </c>
      <c r="E617" s="11" t="s">
        <v>391</v>
      </c>
      <c r="F617" s="18">
        <v>38657</v>
      </c>
      <c r="G617" s="19">
        <v>38657</v>
      </c>
      <c r="H617" s="11" t="s">
        <v>68</v>
      </c>
      <c r="I617" s="11" t="s">
        <v>48</v>
      </c>
      <c r="J617" s="11" t="s">
        <v>70</v>
      </c>
      <c r="K617" s="11" t="s">
        <v>23</v>
      </c>
      <c r="L617" s="53" t="s">
        <v>638</v>
      </c>
      <c r="M617" s="11">
        <v>0</v>
      </c>
      <c r="N617" s="54">
        <v>0</v>
      </c>
      <c r="O617" s="54">
        <v>0</v>
      </c>
      <c r="P617" s="54">
        <v>0</v>
      </c>
      <c r="Q617" s="1">
        <v>42644</v>
      </c>
      <c r="R617" s="14">
        <f>VLOOKUP($D617,'GT NBV Sep 2015'!$G:$O,9,0)</f>
        <v>2.9000000000000001E-2</v>
      </c>
      <c r="S617" s="15">
        <f t="shared" si="81"/>
        <v>0</v>
      </c>
      <c r="T617" s="15">
        <f t="shared" si="82"/>
        <v>13</v>
      </c>
      <c r="U617" s="15">
        <f t="shared" si="83"/>
        <v>0</v>
      </c>
      <c r="V617" s="15">
        <f t="shared" si="84"/>
        <v>0</v>
      </c>
      <c r="W617" s="15">
        <f t="shared" si="85"/>
        <v>0</v>
      </c>
      <c r="X617" s="7">
        <f t="shared" si="86"/>
        <v>0</v>
      </c>
      <c r="Y617" s="7">
        <f t="shared" si="87"/>
        <v>0</v>
      </c>
      <c r="Z617" s="7">
        <f t="shared" si="88"/>
        <v>0</v>
      </c>
      <c r="AA617" s="7">
        <f t="shared" si="89"/>
        <v>0</v>
      </c>
      <c r="AB617" s="15"/>
      <c r="AC617" s="7"/>
      <c r="AD617" s="7"/>
      <c r="AE617" s="7"/>
      <c r="AF617" s="15"/>
      <c r="AG617" s="7"/>
    </row>
    <row r="618" spans="1:33" ht="13.8" x14ac:dyDescent="0.3">
      <c r="A618" s="11">
        <v>58052681</v>
      </c>
      <c r="B618" s="11" t="s">
        <v>24</v>
      </c>
      <c r="C618" s="11" t="s">
        <v>41</v>
      </c>
      <c r="D618" s="11" t="s">
        <v>47</v>
      </c>
      <c r="E618" s="11" t="s">
        <v>391</v>
      </c>
      <c r="F618" s="18">
        <v>38657</v>
      </c>
      <c r="G618" s="19">
        <v>38657</v>
      </c>
      <c r="H618" s="11" t="s">
        <v>68</v>
      </c>
      <c r="I618" s="11" t="s">
        <v>48</v>
      </c>
      <c r="J618" s="11" t="s">
        <v>70</v>
      </c>
      <c r="K618" s="11" t="s">
        <v>23</v>
      </c>
      <c r="L618" s="53" t="s">
        <v>638</v>
      </c>
      <c r="M618" s="11">
        <v>0</v>
      </c>
      <c r="N618" s="54">
        <v>0</v>
      </c>
      <c r="O618" s="54">
        <v>0</v>
      </c>
      <c r="P618" s="54">
        <v>0</v>
      </c>
      <c r="Q618" s="1">
        <v>42522</v>
      </c>
      <c r="R618" s="14">
        <f>VLOOKUP($D618,'GT NBV Sep 2015'!$G:$O,9,0)</f>
        <v>2.9000000000000001E-2</v>
      </c>
      <c r="S618" s="15">
        <f t="shared" si="81"/>
        <v>0</v>
      </c>
      <c r="T618" s="15">
        <f t="shared" si="82"/>
        <v>9</v>
      </c>
      <c r="U618" s="15">
        <f t="shared" si="83"/>
        <v>0</v>
      </c>
      <c r="V618" s="15">
        <f t="shared" si="84"/>
        <v>0</v>
      </c>
      <c r="W618" s="15">
        <f t="shared" si="85"/>
        <v>0</v>
      </c>
      <c r="X618" s="7">
        <f t="shared" si="86"/>
        <v>0</v>
      </c>
      <c r="Y618" s="7">
        <f t="shared" si="87"/>
        <v>0</v>
      </c>
      <c r="Z618" s="7">
        <f t="shared" si="88"/>
        <v>0</v>
      </c>
      <c r="AA618" s="7">
        <f t="shared" si="89"/>
        <v>0</v>
      </c>
      <c r="AB618" s="15"/>
      <c r="AC618" s="7"/>
      <c r="AD618" s="7"/>
      <c r="AE618" s="7"/>
      <c r="AF618" s="15"/>
      <c r="AG618" s="7"/>
    </row>
    <row r="619" spans="1:33" ht="13.8" x14ac:dyDescent="0.3">
      <c r="A619" s="11">
        <v>58738275</v>
      </c>
      <c r="B619" s="11" t="s">
        <v>24</v>
      </c>
      <c r="C619" s="11" t="s">
        <v>41</v>
      </c>
      <c r="D619" s="11" t="s">
        <v>47</v>
      </c>
      <c r="E619" s="11" t="s">
        <v>391</v>
      </c>
      <c r="F619" s="18">
        <v>38687</v>
      </c>
      <c r="G619" s="19">
        <v>38687</v>
      </c>
      <c r="H619" s="11" t="s">
        <v>68</v>
      </c>
      <c r="I619" s="11" t="s">
        <v>48</v>
      </c>
      <c r="J619" s="11" t="s">
        <v>70</v>
      </c>
      <c r="K619" s="11" t="s">
        <v>23</v>
      </c>
      <c r="L619" s="53" t="s">
        <v>638</v>
      </c>
      <c r="M619" s="11">
        <v>0</v>
      </c>
      <c r="N619" s="54">
        <v>0</v>
      </c>
      <c r="O619" s="54">
        <v>0</v>
      </c>
      <c r="P619" s="54">
        <v>0</v>
      </c>
      <c r="Q619" s="1">
        <v>42644</v>
      </c>
      <c r="R619" s="14">
        <f>VLOOKUP($D619,'GT NBV Sep 2015'!$G:$O,9,0)</f>
        <v>2.9000000000000001E-2</v>
      </c>
      <c r="S619" s="15">
        <f t="shared" si="81"/>
        <v>0</v>
      </c>
      <c r="T619" s="15">
        <f t="shared" si="82"/>
        <v>13</v>
      </c>
      <c r="U619" s="15">
        <f t="shared" si="83"/>
        <v>0</v>
      </c>
      <c r="V619" s="15">
        <f t="shared" si="84"/>
        <v>0</v>
      </c>
      <c r="W619" s="15">
        <f t="shared" si="85"/>
        <v>0</v>
      </c>
      <c r="X619" s="7">
        <f t="shared" si="86"/>
        <v>0</v>
      </c>
      <c r="Y619" s="7">
        <f t="shared" si="87"/>
        <v>0</v>
      </c>
      <c r="Z619" s="7">
        <f t="shared" si="88"/>
        <v>0</v>
      </c>
      <c r="AA619" s="7">
        <f t="shared" si="89"/>
        <v>0</v>
      </c>
      <c r="AB619" s="15"/>
      <c r="AC619" s="7"/>
      <c r="AD619" s="7"/>
      <c r="AE619" s="7"/>
      <c r="AF619" s="15"/>
      <c r="AG619" s="7"/>
    </row>
    <row r="620" spans="1:33" ht="13.8" x14ac:dyDescent="0.3">
      <c r="A620" s="11">
        <v>58738360</v>
      </c>
      <c r="B620" s="11" t="s">
        <v>24</v>
      </c>
      <c r="C620" s="11" t="s">
        <v>41</v>
      </c>
      <c r="D620" s="11" t="s">
        <v>47</v>
      </c>
      <c r="E620" s="11" t="s">
        <v>391</v>
      </c>
      <c r="F620" s="18">
        <v>38687</v>
      </c>
      <c r="G620" s="19">
        <v>38687</v>
      </c>
      <c r="H620" s="11" t="s">
        <v>68</v>
      </c>
      <c r="I620" s="11" t="s">
        <v>48</v>
      </c>
      <c r="J620" s="11" t="s">
        <v>70</v>
      </c>
      <c r="K620" s="11" t="s">
        <v>23</v>
      </c>
      <c r="L620" s="53" t="s">
        <v>638</v>
      </c>
      <c r="M620" s="11">
        <v>0</v>
      </c>
      <c r="N620" s="54">
        <v>0</v>
      </c>
      <c r="O620" s="54">
        <v>0</v>
      </c>
      <c r="P620" s="54">
        <v>0</v>
      </c>
      <c r="Q620" s="1">
        <v>42522</v>
      </c>
      <c r="R620" s="14">
        <f>VLOOKUP($D620,'GT NBV Sep 2015'!$G:$O,9,0)</f>
        <v>2.9000000000000001E-2</v>
      </c>
      <c r="S620" s="15">
        <f t="shared" si="81"/>
        <v>0</v>
      </c>
      <c r="T620" s="15">
        <f t="shared" si="82"/>
        <v>9</v>
      </c>
      <c r="U620" s="15">
        <f t="shared" si="83"/>
        <v>0</v>
      </c>
      <c r="V620" s="15">
        <f t="shared" si="84"/>
        <v>0</v>
      </c>
      <c r="W620" s="15">
        <f t="shared" si="85"/>
        <v>0</v>
      </c>
      <c r="X620" s="7">
        <f t="shared" si="86"/>
        <v>0</v>
      </c>
      <c r="Y620" s="7">
        <f t="shared" si="87"/>
        <v>0</v>
      </c>
      <c r="Z620" s="7">
        <f t="shared" si="88"/>
        <v>0</v>
      </c>
      <c r="AA620" s="7">
        <f t="shared" si="89"/>
        <v>0</v>
      </c>
      <c r="AB620" s="15"/>
      <c r="AC620" s="7"/>
      <c r="AD620" s="7"/>
      <c r="AE620" s="7"/>
      <c r="AF620" s="15"/>
      <c r="AG620" s="7"/>
    </row>
    <row r="621" spans="1:33" ht="13.8" x14ac:dyDescent="0.3">
      <c r="A621" s="11">
        <v>58738377</v>
      </c>
      <c r="B621" s="11" t="s">
        <v>24</v>
      </c>
      <c r="C621" s="11" t="s">
        <v>41</v>
      </c>
      <c r="D621" s="11" t="s">
        <v>47</v>
      </c>
      <c r="E621" s="11" t="s">
        <v>391</v>
      </c>
      <c r="F621" s="18">
        <v>38687</v>
      </c>
      <c r="G621" s="19">
        <v>38687</v>
      </c>
      <c r="H621" s="11" t="s">
        <v>68</v>
      </c>
      <c r="I621" s="11" t="s">
        <v>48</v>
      </c>
      <c r="J621" s="11" t="s">
        <v>70</v>
      </c>
      <c r="K621" s="11" t="s">
        <v>23</v>
      </c>
      <c r="L621" s="53" t="s">
        <v>638</v>
      </c>
      <c r="M621" s="11">
        <v>0</v>
      </c>
      <c r="N621" s="54">
        <v>0</v>
      </c>
      <c r="O621" s="54">
        <v>0</v>
      </c>
      <c r="P621" s="54">
        <v>0</v>
      </c>
      <c r="Q621" s="1">
        <v>42644</v>
      </c>
      <c r="R621" s="14">
        <f>VLOOKUP($D621,'GT NBV Sep 2015'!$G:$O,9,0)</f>
        <v>2.9000000000000001E-2</v>
      </c>
      <c r="S621" s="15">
        <f t="shared" si="81"/>
        <v>0</v>
      </c>
      <c r="T621" s="15">
        <f t="shared" si="82"/>
        <v>13</v>
      </c>
      <c r="U621" s="15">
        <f t="shared" si="83"/>
        <v>0</v>
      </c>
      <c r="V621" s="15">
        <f t="shared" si="84"/>
        <v>0</v>
      </c>
      <c r="W621" s="15">
        <f t="shared" si="85"/>
        <v>0</v>
      </c>
      <c r="X621" s="7">
        <f t="shared" si="86"/>
        <v>0</v>
      </c>
      <c r="Y621" s="7">
        <f t="shared" si="87"/>
        <v>0</v>
      </c>
      <c r="Z621" s="7">
        <f t="shared" si="88"/>
        <v>0</v>
      </c>
      <c r="AA621" s="7">
        <f t="shared" si="89"/>
        <v>0</v>
      </c>
      <c r="AB621" s="15"/>
      <c r="AC621" s="7"/>
      <c r="AD621" s="7"/>
      <c r="AE621" s="7"/>
      <c r="AF621" s="15"/>
      <c r="AG621" s="7"/>
    </row>
    <row r="622" spans="1:33" ht="13.8" x14ac:dyDescent="0.3">
      <c r="A622" s="11">
        <v>58770703</v>
      </c>
      <c r="B622" s="11" t="s">
        <v>24</v>
      </c>
      <c r="C622" s="11" t="s">
        <v>41</v>
      </c>
      <c r="D622" s="11" t="s">
        <v>47</v>
      </c>
      <c r="E622" s="11" t="s">
        <v>391</v>
      </c>
      <c r="F622" s="18">
        <v>38687</v>
      </c>
      <c r="G622" s="19">
        <v>38687</v>
      </c>
      <c r="H622" s="11" t="s">
        <v>68</v>
      </c>
      <c r="I622" s="11" t="s">
        <v>48</v>
      </c>
      <c r="J622" s="11" t="s">
        <v>70</v>
      </c>
      <c r="K622" s="11" t="s">
        <v>23</v>
      </c>
      <c r="L622" s="53" t="s">
        <v>638</v>
      </c>
      <c r="M622" s="11">
        <v>0</v>
      </c>
      <c r="N622" s="54">
        <v>0</v>
      </c>
      <c r="O622" s="54">
        <v>0</v>
      </c>
      <c r="P622" s="54">
        <v>0</v>
      </c>
      <c r="Q622" s="1">
        <v>42522</v>
      </c>
      <c r="R622" s="14">
        <f>VLOOKUP($D622,'GT NBV Sep 2015'!$G:$O,9,0)</f>
        <v>2.9000000000000001E-2</v>
      </c>
      <c r="S622" s="15">
        <f t="shared" si="81"/>
        <v>0</v>
      </c>
      <c r="T622" s="15">
        <f t="shared" si="82"/>
        <v>9</v>
      </c>
      <c r="U622" s="15">
        <f t="shared" si="83"/>
        <v>0</v>
      </c>
      <c r="V622" s="15">
        <f t="shared" si="84"/>
        <v>0</v>
      </c>
      <c r="W622" s="15">
        <f t="shared" si="85"/>
        <v>0</v>
      </c>
      <c r="X622" s="7">
        <f t="shared" si="86"/>
        <v>0</v>
      </c>
      <c r="Y622" s="7">
        <f t="shared" si="87"/>
        <v>0</v>
      </c>
      <c r="Z622" s="7">
        <f t="shared" si="88"/>
        <v>0</v>
      </c>
      <c r="AA622" s="7">
        <f t="shared" si="89"/>
        <v>0</v>
      </c>
      <c r="AB622" s="15"/>
      <c r="AC622" s="7"/>
      <c r="AD622" s="7"/>
      <c r="AE622" s="7"/>
      <c r="AF622" s="15"/>
      <c r="AG622" s="7"/>
    </row>
    <row r="623" spans="1:33" ht="13.8" x14ac:dyDescent="0.3">
      <c r="A623" s="11">
        <v>58783605</v>
      </c>
      <c r="B623" s="11" t="s">
        <v>24</v>
      </c>
      <c r="C623" s="11" t="s">
        <v>41</v>
      </c>
      <c r="D623" s="11" t="s">
        <v>47</v>
      </c>
      <c r="E623" s="11" t="s">
        <v>391</v>
      </c>
      <c r="F623" s="18">
        <v>38687</v>
      </c>
      <c r="G623" s="19">
        <v>38687</v>
      </c>
      <c r="H623" s="11" t="s">
        <v>68</v>
      </c>
      <c r="I623" s="11" t="s">
        <v>48</v>
      </c>
      <c r="J623" s="11" t="s">
        <v>70</v>
      </c>
      <c r="K623" s="11" t="s">
        <v>23</v>
      </c>
      <c r="L623" s="53" t="s">
        <v>638</v>
      </c>
      <c r="M623" s="11">
        <v>0</v>
      </c>
      <c r="N623" s="54">
        <v>0</v>
      </c>
      <c r="O623" s="54">
        <v>0</v>
      </c>
      <c r="P623" s="54">
        <v>0</v>
      </c>
      <c r="Q623" s="1">
        <v>42644</v>
      </c>
      <c r="R623" s="14">
        <f>VLOOKUP($D623,'GT NBV Sep 2015'!$G:$O,9,0)</f>
        <v>2.9000000000000001E-2</v>
      </c>
      <c r="S623" s="15">
        <f t="shared" si="81"/>
        <v>0</v>
      </c>
      <c r="T623" s="15">
        <f t="shared" si="82"/>
        <v>13</v>
      </c>
      <c r="U623" s="15">
        <f t="shared" si="83"/>
        <v>0</v>
      </c>
      <c r="V623" s="15">
        <f t="shared" si="84"/>
        <v>0</v>
      </c>
      <c r="W623" s="15">
        <f t="shared" si="85"/>
        <v>0</v>
      </c>
      <c r="X623" s="7">
        <f t="shared" si="86"/>
        <v>0</v>
      </c>
      <c r="Y623" s="7">
        <f t="shared" si="87"/>
        <v>0</v>
      </c>
      <c r="Z623" s="7">
        <f t="shared" si="88"/>
        <v>0</v>
      </c>
      <c r="AA623" s="7">
        <f t="shared" si="89"/>
        <v>0</v>
      </c>
      <c r="AB623" s="15"/>
      <c r="AC623" s="7"/>
      <c r="AD623" s="7"/>
      <c r="AE623" s="7"/>
      <c r="AF623" s="15"/>
      <c r="AG623" s="7"/>
    </row>
    <row r="624" spans="1:33" ht="13.8" x14ac:dyDescent="0.3">
      <c r="A624" s="11">
        <v>59526471</v>
      </c>
      <c r="B624" s="11" t="s">
        <v>24</v>
      </c>
      <c r="C624" s="11" t="s">
        <v>41</v>
      </c>
      <c r="D624" s="11" t="s">
        <v>47</v>
      </c>
      <c r="E624" s="11" t="s">
        <v>424</v>
      </c>
      <c r="F624" s="18">
        <v>38718</v>
      </c>
      <c r="G624" s="19">
        <v>38718</v>
      </c>
      <c r="H624" s="11" t="s">
        <v>68</v>
      </c>
      <c r="I624" s="11" t="s">
        <v>48</v>
      </c>
      <c r="J624" s="11" t="s">
        <v>70</v>
      </c>
      <c r="K624" s="11" t="s">
        <v>23</v>
      </c>
      <c r="L624" s="53" t="s">
        <v>638</v>
      </c>
      <c r="M624" s="11">
        <v>0</v>
      </c>
      <c r="N624" s="54">
        <v>0</v>
      </c>
      <c r="O624" s="54">
        <v>0</v>
      </c>
      <c r="P624" s="54">
        <v>0</v>
      </c>
      <c r="Q624" s="1">
        <v>42522</v>
      </c>
      <c r="R624" s="14">
        <f>VLOOKUP($D624,'GT NBV Sep 2015'!$G:$O,9,0)</f>
        <v>2.9000000000000001E-2</v>
      </c>
      <c r="S624" s="15">
        <f t="shared" si="81"/>
        <v>0</v>
      </c>
      <c r="T624" s="15">
        <f t="shared" si="82"/>
        <v>9</v>
      </c>
      <c r="U624" s="15">
        <f t="shared" si="83"/>
        <v>0</v>
      </c>
      <c r="V624" s="15">
        <f t="shared" si="84"/>
        <v>0</v>
      </c>
      <c r="W624" s="15">
        <f t="shared" si="85"/>
        <v>0</v>
      </c>
      <c r="X624" s="7">
        <f t="shared" si="86"/>
        <v>0</v>
      </c>
      <c r="Y624" s="7">
        <f t="shared" si="87"/>
        <v>0</v>
      </c>
      <c r="Z624" s="7">
        <f t="shared" si="88"/>
        <v>0</v>
      </c>
      <c r="AA624" s="7">
        <f t="shared" si="89"/>
        <v>0</v>
      </c>
      <c r="AB624" s="15"/>
      <c r="AC624" s="7"/>
      <c r="AD624" s="7"/>
      <c r="AE624" s="7"/>
      <c r="AF624" s="15"/>
      <c r="AG624" s="7"/>
    </row>
    <row r="625" spans="1:33" ht="13.8" x14ac:dyDescent="0.3">
      <c r="A625" s="11">
        <v>60357121</v>
      </c>
      <c r="B625" s="11" t="s">
        <v>24</v>
      </c>
      <c r="C625" s="11" t="s">
        <v>41</v>
      </c>
      <c r="D625" s="11" t="s">
        <v>47</v>
      </c>
      <c r="E625" s="11" t="s">
        <v>424</v>
      </c>
      <c r="F625" s="18">
        <v>38749</v>
      </c>
      <c r="G625" s="19">
        <v>38749</v>
      </c>
      <c r="H625" s="11" t="s">
        <v>68</v>
      </c>
      <c r="I625" s="11" t="s">
        <v>48</v>
      </c>
      <c r="J625" s="11" t="s">
        <v>70</v>
      </c>
      <c r="K625" s="11" t="s">
        <v>23</v>
      </c>
      <c r="L625" s="53" t="s">
        <v>638</v>
      </c>
      <c r="M625" s="11">
        <v>0</v>
      </c>
      <c r="N625" s="54">
        <v>0</v>
      </c>
      <c r="O625" s="54">
        <v>0</v>
      </c>
      <c r="P625" s="54">
        <v>0</v>
      </c>
      <c r="Q625" s="1">
        <v>42644</v>
      </c>
      <c r="R625" s="14">
        <f>VLOOKUP($D625,'GT NBV Sep 2015'!$G:$O,9,0)</f>
        <v>2.9000000000000001E-2</v>
      </c>
      <c r="S625" s="15">
        <f t="shared" si="81"/>
        <v>0</v>
      </c>
      <c r="T625" s="15">
        <f t="shared" si="82"/>
        <v>13</v>
      </c>
      <c r="U625" s="15">
        <f t="shared" si="83"/>
        <v>0</v>
      </c>
      <c r="V625" s="15">
        <f t="shared" si="84"/>
        <v>0</v>
      </c>
      <c r="W625" s="15">
        <f t="shared" si="85"/>
        <v>0</v>
      </c>
      <c r="X625" s="7">
        <f t="shared" si="86"/>
        <v>0</v>
      </c>
      <c r="Y625" s="7">
        <f t="shared" si="87"/>
        <v>0</v>
      </c>
      <c r="Z625" s="7">
        <f t="shared" si="88"/>
        <v>0</v>
      </c>
      <c r="AA625" s="7">
        <f t="shared" si="89"/>
        <v>0</v>
      </c>
      <c r="AB625" s="15"/>
      <c r="AC625" s="7"/>
      <c r="AD625" s="7"/>
      <c r="AE625" s="7"/>
      <c r="AF625" s="15"/>
      <c r="AG625" s="7"/>
    </row>
    <row r="626" spans="1:33" ht="13.8" x14ac:dyDescent="0.3">
      <c r="A626" s="11">
        <v>61572365</v>
      </c>
      <c r="B626" s="11" t="s">
        <v>24</v>
      </c>
      <c r="C626" s="11" t="s">
        <v>41</v>
      </c>
      <c r="D626" s="11" t="s">
        <v>47</v>
      </c>
      <c r="E626" s="11" t="s">
        <v>424</v>
      </c>
      <c r="F626" s="18">
        <v>38777</v>
      </c>
      <c r="G626" s="19">
        <v>38777</v>
      </c>
      <c r="H626" s="11" t="s">
        <v>68</v>
      </c>
      <c r="I626" s="11" t="s">
        <v>48</v>
      </c>
      <c r="J626" s="11" t="s">
        <v>70</v>
      </c>
      <c r="K626" s="11" t="s">
        <v>23</v>
      </c>
      <c r="L626" s="53" t="s">
        <v>638</v>
      </c>
      <c r="M626" s="11">
        <v>0</v>
      </c>
      <c r="N626" s="54">
        <v>0</v>
      </c>
      <c r="O626" s="54">
        <v>0</v>
      </c>
      <c r="P626" s="54">
        <v>0</v>
      </c>
      <c r="Q626" s="1">
        <v>42522</v>
      </c>
      <c r="R626" s="14">
        <f>VLOOKUP($D626,'GT NBV Sep 2015'!$G:$O,9,0)</f>
        <v>2.9000000000000001E-2</v>
      </c>
      <c r="S626" s="15">
        <f t="shared" si="81"/>
        <v>0</v>
      </c>
      <c r="T626" s="15">
        <f t="shared" si="82"/>
        <v>9</v>
      </c>
      <c r="U626" s="15">
        <f t="shared" si="83"/>
        <v>0</v>
      </c>
      <c r="V626" s="15">
        <f t="shared" si="84"/>
        <v>0</v>
      </c>
      <c r="W626" s="15">
        <f t="shared" si="85"/>
        <v>0</v>
      </c>
      <c r="X626" s="7">
        <f t="shared" si="86"/>
        <v>0</v>
      </c>
      <c r="Y626" s="7">
        <f t="shared" si="87"/>
        <v>0</v>
      </c>
      <c r="Z626" s="7">
        <f t="shared" si="88"/>
        <v>0</v>
      </c>
      <c r="AA626" s="7">
        <f t="shared" si="89"/>
        <v>0</v>
      </c>
      <c r="AB626" s="15"/>
      <c r="AC626" s="7"/>
      <c r="AD626" s="7"/>
      <c r="AE626" s="7"/>
      <c r="AF626" s="15"/>
      <c r="AG626" s="7"/>
    </row>
    <row r="627" spans="1:33" ht="13.8" x14ac:dyDescent="0.3">
      <c r="A627" s="11">
        <v>61575811</v>
      </c>
      <c r="B627" s="11" t="s">
        <v>24</v>
      </c>
      <c r="C627" s="11" t="s">
        <v>41</v>
      </c>
      <c r="D627" s="11" t="s">
        <v>47</v>
      </c>
      <c r="E627" s="11" t="s">
        <v>424</v>
      </c>
      <c r="F627" s="18">
        <v>38777</v>
      </c>
      <c r="G627" s="19">
        <v>38777</v>
      </c>
      <c r="H627" s="11" t="s">
        <v>68</v>
      </c>
      <c r="I627" s="11" t="s">
        <v>48</v>
      </c>
      <c r="J627" s="11" t="s">
        <v>70</v>
      </c>
      <c r="K627" s="11" t="s">
        <v>23</v>
      </c>
      <c r="L627" s="53" t="s">
        <v>638</v>
      </c>
      <c r="M627" s="11">
        <v>0</v>
      </c>
      <c r="N627" s="54">
        <v>0</v>
      </c>
      <c r="O627" s="54">
        <v>0</v>
      </c>
      <c r="P627" s="54">
        <v>0</v>
      </c>
      <c r="Q627" s="1">
        <v>42644</v>
      </c>
      <c r="R627" s="14">
        <f>VLOOKUP($D627,'GT NBV Sep 2015'!$G:$O,9,0)</f>
        <v>2.9000000000000001E-2</v>
      </c>
      <c r="S627" s="15">
        <f t="shared" si="81"/>
        <v>0</v>
      </c>
      <c r="T627" s="15">
        <f t="shared" si="82"/>
        <v>13</v>
      </c>
      <c r="U627" s="15">
        <f t="shared" si="83"/>
        <v>0</v>
      </c>
      <c r="V627" s="15">
        <f t="shared" si="84"/>
        <v>0</v>
      </c>
      <c r="W627" s="15">
        <f t="shared" si="85"/>
        <v>0</v>
      </c>
      <c r="X627" s="7">
        <f t="shared" si="86"/>
        <v>0</v>
      </c>
      <c r="Y627" s="7">
        <f t="shared" si="87"/>
        <v>0</v>
      </c>
      <c r="Z627" s="7">
        <f t="shared" si="88"/>
        <v>0</v>
      </c>
      <c r="AA627" s="7">
        <f t="shared" si="89"/>
        <v>0</v>
      </c>
      <c r="AB627" s="15"/>
      <c r="AC627" s="7"/>
      <c r="AD627" s="7"/>
      <c r="AE627" s="7"/>
      <c r="AF627" s="15"/>
      <c r="AG627" s="7"/>
    </row>
    <row r="628" spans="1:33" ht="13.8" x14ac:dyDescent="0.3">
      <c r="A628" s="11">
        <v>62511457</v>
      </c>
      <c r="B628" s="11" t="s">
        <v>24</v>
      </c>
      <c r="C628" s="11" t="s">
        <v>41</v>
      </c>
      <c r="D628" s="11" t="s">
        <v>47</v>
      </c>
      <c r="E628" s="11" t="s">
        <v>424</v>
      </c>
      <c r="F628" s="18">
        <v>38808</v>
      </c>
      <c r="G628" s="19">
        <v>38808</v>
      </c>
      <c r="H628" s="11" t="s">
        <v>68</v>
      </c>
      <c r="I628" s="11" t="s">
        <v>48</v>
      </c>
      <c r="J628" s="11" t="s">
        <v>70</v>
      </c>
      <c r="K628" s="11" t="s">
        <v>23</v>
      </c>
      <c r="L628" s="53" t="s">
        <v>638</v>
      </c>
      <c r="M628" s="11">
        <v>0</v>
      </c>
      <c r="N628" s="54">
        <v>0</v>
      </c>
      <c r="O628" s="54">
        <v>0</v>
      </c>
      <c r="P628" s="54">
        <v>0</v>
      </c>
      <c r="Q628" s="1">
        <v>42522</v>
      </c>
      <c r="R628" s="14">
        <f>VLOOKUP($D628,'GT NBV Sep 2015'!$G:$O,9,0)</f>
        <v>2.9000000000000001E-2</v>
      </c>
      <c r="S628" s="15">
        <f t="shared" si="81"/>
        <v>0</v>
      </c>
      <c r="T628" s="15">
        <f t="shared" si="82"/>
        <v>9</v>
      </c>
      <c r="U628" s="15">
        <f t="shared" si="83"/>
        <v>0</v>
      </c>
      <c r="V628" s="15">
        <f t="shared" si="84"/>
        <v>0</v>
      </c>
      <c r="W628" s="15">
        <f t="shared" si="85"/>
        <v>0</v>
      </c>
      <c r="X628" s="7">
        <f t="shared" si="86"/>
        <v>0</v>
      </c>
      <c r="Y628" s="7">
        <f t="shared" si="87"/>
        <v>0</v>
      </c>
      <c r="Z628" s="7">
        <f t="shared" si="88"/>
        <v>0</v>
      </c>
      <c r="AA628" s="7">
        <f t="shared" si="89"/>
        <v>0</v>
      </c>
      <c r="AB628" s="15"/>
      <c r="AC628" s="7"/>
      <c r="AD628" s="7"/>
      <c r="AE628" s="7"/>
      <c r="AF628" s="15"/>
      <c r="AG628" s="7"/>
    </row>
    <row r="629" spans="1:33" ht="13.8" x14ac:dyDescent="0.3">
      <c r="A629" s="11">
        <v>62513324</v>
      </c>
      <c r="B629" s="11" t="s">
        <v>24</v>
      </c>
      <c r="C629" s="11" t="s">
        <v>41</v>
      </c>
      <c r="D629" s="11" t="s">
        <v>47</v>
      </c>
      <c r="E629" s="11" t="s">
        <v>424</v>
      </c>
      <c r="F629" s="18">
        <v>38808</v>
      </c>
      <c r="G629" s="19">
        <v>38808</v>
      </c>
      <c r="H629" s="11" t="s">
        <v>68</v>
      </c>
      <c r="I629" s="11" t="s">
        <v>48</v>
      </c>
      <c r="J629" s="11" t="s">
        <v>70</v>
      </c>
      <c r="K629" s="11" t="s">
        <v>23</v>
      </c>
      <c r="L629" s="53" t="s">
        <v>638</v>
      </c>
      <c r="M629" s="11">
        <v>0</v>
      </c>
      <c r="N629" s="54">
        <v>0</v>
      </c>
      <c r="O629" s="54">
        <v>0</v>
      </c>
      <c r="P629" s="54">
        <v>0</v>
      </c>
      <c r="Q629" s="1">
        <v>42644</v>
      </c>
      <c r="R629" s="14">
        <f>VLOOKUP($D629,'GT NBV Sep 2015'!$G:$O,9,0)</f>
        <v>2.9000000000000001E-2</v>
      </c>
      <c r="S629" s="15">
        <f t="shared" si="81"/>
        <v>0</v>
      </c>
      <c r="T629" s="15">
        <f t="shared" si="82"/>
        <v>13</v>
      </c>
      <c r="U629" s="15">
        <f t="shared" si="83"/>
        <v>0</v>
      </c>
      <c r="V629" s="15">
        <f t="shared" si="84"/>
        <v>0</v>
      </c>
      <c r="W629" s="15">
        <f t="shared" si="85"/>
        <v>0</v>
      </c>
      <c r="X629" s="7">
        <f t="shared" si="86"/>
        <v>0</v>
      </c>
      <c r="Y629" s="7">
        <f t="shared" si="87"/>
        <v>0</v>
      </c>
      <c r="Z629" s="7">
        <f t="shared" si="88"/>
        <v>0</v>
      </c>
      <c r="AA629" s="7">
        <f t="shared" si="89"/>
        <v>0</v>
      </c>
      <c r="AB629" s="15"/>
      <c r="AC629" s="7"/>
      <c r="AD629" s="7"/>
      <c r="AE629" s="7"/>
      <c r="AF629" s="15"/>
      <c r="AG629" s="7"/>
    </row>
    <row r="630" spans="1:33" ht="13.8" x14ac:dyDescent="0.3">
      <c r="A630" s="11">
        <v>62522236</v>
      </c>
      <c r="B630" s="11" t="s">
        <v>24</v>
      </c>
      <c r="C630" s="11" t="s">
        <v>41</v>
      </c>
      <c r="D630" s="11" t="s">
        <v>47</v>
      </c>
      <c r="E630" s="11" t="s">
        <v>424</v>
      </c>
      <c r="F630" s="18">
        <v>38808</v>
      </c>
      <c r="G630" s="19">
        <v>38808</v>
      </c>
      <c r="H630" s="11" t="s">
        <v>68</v>
      </c>
      <c r="I630" s="11" t="s">
        <v>48</v>
      </c>
      <c r="J630" s="11" t="s">
        <v>70</v>
      </c>
      <c r="K630" s="11" t="s">
        <v>23</v>
      </c>
      <c r="L630" s="53" t="s">
        <v>638</v>
      </c>
      <c r="M630" s="11">
        <v>0</v>
      </c>
      <c r="N630" s="54">
        <v>0</v>
      </c>
      <c r="O630" s="54">
        <v>0</v>
      </c>
      <c r="P630" s="54">
        <v>0</v>
      </c>
      <c r="Q630" s="1">
        <v>42522</v>
      </c>
      <c r="R630" s="14">
        <f>VLOOKUP($D630,'GT NBV Sep 2015'!$G:$O,9,0)</f>
        <v>2.9000000000000001E-2</v>
      </c>
      <c r="S630" s="15">
        <f t="shared" si="81"/>
        <v>0</v>
      </c>
      <c r="T630" s="15">
        <f t="shared" si="82"/>
        <v>9</v>
      </c>
      <c r="U630" s="15">
        <f t="shared" si="83"/>
        <v>0</v>
      </c>
      <c r="V630" s="15">
        <f t="shared" si="84"/>
        <v>0</v>
      </c>
      <c r="W630" s="15">
        <f t="shared" si="85"/>
        <v>0</v>
      </c>
      <c r="X630" s="7">
        <f t="shared" si="86"/>
        <v>0</v>
      </c>
      <c r="Y630" s="7">
        <f t="shared" si="87"/>
        <v>0</v>
      </c>
      <c r="Z630" s="7">
        <f t="shared" si="88"/>
        <v>0</v>
      </c>
      <c r="AA630" s="7">
        <f t="shared" si="89"/>
        <v>0</v>
      </c>
      <c r="AB630" s="15"/>
      <c r="AC630" s="7"/>
      <c r="AD630" s="7"/>
      <c r="AE630" s="7"/>
      <c r="AF630" s="15"/>
      <c r="AG630" s="7"/>
    </row>
    <row r="631" spans="1:33" ht="13.8" x14ac:dyDescent="0.3">
      <c r="A631" s="11">
        <v>62555712</v>
      </c>
      <c r="B631" s="11" t="s">
        <v>24</v>
      </c>
      <c r="C631" s="11" t="s">
        <v>41</v>
      </c>
      <c r="D631" s="11" t="s">
        <v>47</v>
      </c>
      <c r="E631" s="11" t="s">
        <v>424</v>
      </c>
      <c r="F631" s="18">
        <v>38808</v>
      </c>
      <c r="G631" s="19">
        <v>38808</v>
      </c>
      <c r="H631" s="11" t="s">
        <v>68</v>
      </c>
      <c r="I631" s="11" t="s">
        <v>48</v>
      </c>
      <c r="J631" s="11" t="s">
        <v>70</v>
      </c>
      <c r="K631" s="11" t="s">
        <v>23</v>
      </c>
      <c r="L631" s="53" t="s">
        <v>638</v>
      </c>
      <c r="M631" s="11">
        <v>0</v>
      </c>
      <c r="N631" s="54">
        <v>0</v>
      </c>
      <c r="O631" s="54">
        <v>0</v>
      </c>
      <c r="P631" s="54">
        <v>0</v>
      </c>
      <c r="Q631" s="1">
        <v>42644</v>
      </c>
      <c r="R631" s="14">
        <f>VLOOKUP($D631,'GT NBV Sep 2015'!$G:$O,9,0)</f>
        <v>2.9000000000000001E-2</v>
      </c>
      <c r="S631" s="15">
        <f t="shared" si="81"/>
        <v>0</v>
      </c>
      <c r="T631" s="15">
        <f t="shared" si="82"/>
        <v>13</v>
      </c>
      <c r="U631" s="15">
        <f t="shared" si="83"/>
        <v>0</v>
      </c>
      <c r="V631" s="15">
        <f t="shared" si="84"/>
        <v>0</v>
      </c>
      <c r="W631" s="15">
        <f t="shared" si="85"/>
        <v>0</v>
      </c>
      <c r="X631" s="7">
        <f t="shared" si="86"/>
        <v>0</v>
      </c>
      <c r="Y631" s="7">
        <f t="shared" si="87"/>
        <v>0</v>
      </c>
      <c r="Z631" s="7">
        <f t="shared" si="88"/>
        <v>0</v>
      </c>
      <c r="AA631" s="7">
        <f t="shared" si="89"/>
        <v>0</v>
      </c>
      <c r="AB631" s="15"/>
      <c r="AC631" s="7"/>
      <c r="AD631" s="7"/>
      <c r="AE631" s="7"/>
      <c r="AF631" s="15"/>
      <c r="AG631" s="7"/>
    </row>
    <row r="632" spans="1:33" ht="13.8" x14ac:dyDescent="0.3">
      <c r="A632" s="11">
        <v>62558293</v>
      </c>
      <c r="B632" s="11" t="s">
        <v>24</v>
      </c>
      <c r="C632" s="11" t="s">
        <v>41</v>
      </c>
      <c r="D632" s="11" t="s">
        <v>47</v>
      </c>
      <c r="E632" s="11" t="s">
        <v>424</v>
      </c>
      <c r="F632" s="18">
        <v>38808</v>
      </c>
      <c r="G632" s="19">
        <v>38808</v>
      </c>
      <c r="H632" s="11" t="s">
        <v>68</v>
      </c>
      <c r="I632" s="11" t="s">
        <v>48</v>
      </c>
      <c r="J632" s="11" t="s">
        <v>70</v>
      </c>
      <c r="K632" s="11" t="s">
        <v>23</v>
      </c>
      <c r="L632" s="53" t="s">
        <v>638</v>
      </c>
      <c r="M632" s="11">
        <v>0</v>
      </c>
      <c r="N632" s="54">
        <v>0</v>
      </c>
      <c r="O632" s="54">
        <v>0</v>
      </c>
      <c r="P632" s="54">
        <v>0</v>
      </c>
      <c r="Q632" s="1">
        <v>42522</v>
      </c>
      <c r="R632" s="14">
        <f>VLOOKUP($D632,'GT NBV Sep 2015'!$G:$O,9,0)</f>
        <v>2.9000000000000001E-2</v>
      </c>
      <c r="S632" s="15">
        <f t="shared" si="81"/>
        <v>0</v>
      </c>
      <c r="T632" s="15">
        <f t="shared" si="82"/>
        <v>9</v>
      </c>
      <c r="U632" s="15">
        <f t="shared" si="83"/>
        <v>0</v>
      </c>
      <c r="V632" s="15">
        <f t="shared" si="84"/>
        <v>0</v>
      </c>
      <c r="W632" s="15">
        <f t="shared" si="85"/>
        <v>0</v>
      </c>
      <c r="X632" s="7">
        <f t="shared" si="86"/>
        <v>0</v>
      </c>
      <c r="Y632" s="7">
        <f t="shared" si="87"/>
        <v>0</v>
      </c>
      <c r="Z632" s="7">
        <f t="shared" si="88"/>
        <v>0</v>
      </c>
      <c r="AA632" s="7">
        <f t="shared" si="89"/>
        <v>0</v>
      </c>
      <c r="AB632" s="15"/>
      <c r="AC632" s="7"/>
      <c r="AD632" s="7"/>
      <c r="AE632" s="7"/>
      <c r="AF632" s="15"/>
      <c r="AG632" s="7"/>
    </row>
    <row r="633" spans="1:33" ht="13.8" x14ac:dyDescent="0.3">
      <c r="A633" s="11">
        <v>63376083</v>
      </c>
      <c r="B633" s="11" t="s">
        <v>24</v>
      </c>
      <c r="C633" s="11" t="s">
        <v>41</v>
      </c>
      <c r="D633" s="11" t="s">
        <v>47</v>
      </c>
      <c r="E633" s="11" t="s">
        <v>424</v>
      </c>
      <c r="F633" s="18">
        <v>38838</v>
      </c>
      <c r="G633" s="19">
        <v>38838</v>
      </c>
      <c r="H633" s="11" t="s">
        <v>68</v>
      </c>
      <c r="I633" s="11" t="s">
        <v>48</v>
      </c>
      <c r="J633" s="11" t="s">
        <v>70</v>
      </c>
      <c r="K633" s="11" t="s">
        <v>23</v>
      </c>
      <c r="L633" s="53" t="s">
        <v>638</v>
      </c>
      <c r="M633" s="11">
        <v>0</v>
      </c>
      <c r="N633" s="54">
        <v>0</v>
      </c>
      <c r="O633" s="54">
        <v>0</v>
      </c>
      <c r="P633" s="54">
        <v>0</v>
      </c>
      <c r="Q633" s="1">
        <v>42644</v>
      </c>
      <c r="R633" s="14">
        <f>VLOOKUP($D633,'GT NBV Sep 2015'!$G:$O,9,0)</f>
        <v>2.9000000000000001E-2</v>
      </c>
      <c r="S633" s="15">
        <f t="shared" si="81"/>
        <v>0</v>
      </c>
      <c r="T633" s="15">
        <f t="shared" si="82"/>
        <v>13</v>
      </c>
      <c r="U633" s="15">
        <f t="shared" si="83"/>
        <v>0</v>
      </c>
      <c r="V633" s="15">
        <f t="shared" si="84"/>
        <v>0</v>
      </c>
      <c r="W633" s="15">
        <f t="shared" si="85"/>
        <v>0</v>
      </c>
      <c r="X633" s="7">
        <f t="shared" si="86"/>
        <v>0</v>
      </c>
      <c r="Y633" s="7">
        <f t="shared" si="87"/>
        <v>0</v>
      </c>
      <c r="Z633" s="7">
        <f t="shared" si="88"/>
        <v>0</v>
      </c>
      <c r="AA633" s="7">
        <f t="shared" si="89"/>
        <v>0</v>
      </c>
      <c r="AB633" s="15"/>
      <c r="AC633" s="7"/>
      <c r="AD633" s="7"/>
      <c r="AE633" s="7"/>
      <c r="AF633" s="15"/>
      <c r="AG633" s="7"/>
    </row>
    <row r="634" spans="1:33" ht="13.8" x14ac:dyDescent="0.3">
      <c r="A634" s="11">
        <v>64334804</v>
      </c>
      <c r="B634" s="11" t="s">
        <v>24</v>
      </c>
      <c r="C634" s="11" t="s">
        <v>41</v>
      </c>
      <c r="D634" s="11" t="s">
        <v>47</v>
      </c>
      <c r="E634" s="11" t="s">
        <v>424</v>
      </c>
      <c r="F634" s="18">
        <v>38838</v>
      </c>
      <c r="G634" s="19">
        <v>38869</v>
      </c>
      <c r="H634" s="11" t="s">
        <v>68</v>
      </c>
      <c r="I634" s="11" t="s">
        <v>48</v>
      </c>
      <c r="J634" s="11" t="s">
        <v>70</v>
      </c>
      <c r="K634" s="11" t="s">
        <v>23</v>
      </c>
      <c r="L634" s="53" t="s">
        <v>638</v>
      </c>
      <c r="M634" s="11">
        <v>0</v>
      </c>
      <c r="N634" s="54">
        <v>0</v>
      </c>
      <c r="O634" s="54">
        <v>0</v>
      </c>
      <c r="P634" s="54">
        <v>0</v>
      </c>
      <c r="Q634" s="1">
        <v>42522</v>
      </c>
      <c r="R634" s="14">
        <f>VLOOKUP($D634,'GT NBV Sep 2015'!$G:$O,9,0)</f>
        <v>2.9000000000000001E-2</v>
      </c>
      <c r="S634" s="15">
        <f t="shared" si="81"/>
        <v>0</v>
      </c>
      <c r="T634" s="15">
        <f t="shared" si="82"/>
        <v>9</v>
      </c>
      <c r="U634" s="15">
        <f t="shared" si="83"/>
        <v>0</v>
      </c>
      <c r="V634" s="15">
        <f t="shared" si="84"/>
        <v>0</v>
      </c>
      <c r="W634" s="15">
        <f t="shared" si="85"/>
        <v>0</v>
      </c>
      <c r="X634" s="7">
        <f t="shared" si="86"/>
        <v>0</v>
      </c>
      <c r="Y634" s="7">
        <f t="shared" si="87"/>
        <v>0</v>
      </c>
      <c r="Z634" s="7">
        <f t="shared" si="88"/>
        <v>0</v>
      </c>
      <c r="AA634" s="7">
        <f t="shared" si="89"/>
        <v>0</v>
      </c>
      <c r="AB634" s="15"/>
      <c r="AC634" s="7"/>
      <c r="AD634" s="7"/>
      <c r="AE634" s="7"/>
      <c r="AF634" s="15"/>
      <c r="AG634" s="7"/>
    </row>
    <row r="635" spans="1:33" ht="13.8" x14ac:dyDescent="0.3">
      <c r="A635" s="11">
        <v>64377671</v>
      </c>
      <c r="B635" s="11" t="s">
        <v>24</v>
      </c>
      <c r="C635" s="11" t="s">
        <v>41</v>
      </c>
      <c r="D635" s="11" t="s">
        <v>47</v>
      </c>
      <c r="E635" s="11" t="s">
        <v>424</v>
      </c>
      <c r="F635" s="18">
        <v>38869</v>
      </c>
      <c r="G635" s="19">
        <v>38869</v>
      </c>
      <c r="H635" s="11" t="s">
        <v>68</v>
      </c>
      <c r="I635" s="11" t="s">
        <v>48</v>
      </c>
      <c r="J635" s="11" t="s">
        <v>70</v>
      </c>
      <c r="K635" s="11" t="s">
        <v>23</v>
      </c>
      <c r="L635" s="53" t="s">
        <v>638</v>
      </c>
      <c r="M635" s="11">
        <v>0</v>
      </c>
      <c r="N635" s="54">
        <v>0</v>
      </c>
      <c r="O635" s="54">
        <v>0</v>
      </c>
      <c r="P635" s="54">
        <v>0</v>
      </c>
      <c r="Q635" s="1">
        <v>42644</v>
      </c>
      <c r="R635" s="14">
        <f>VLOOKUP($D635,'GT NBV Sep 2015'!$G:$O,9,0)</f>
        <v>2.9000000000000001E-2</v>
      </c>
      <c r="S635" s="15">
        <f t="shared" si="81"/>
        <v>0</v>
      </c>
      <c r="T635" s="15">
        <f t="shared" si="82"/>
        <v>13</v>
      </c>
      <c r="U635" s="15">
        <f t="shared" si="83"/>
        <v>0</v>
      </c>
      <c r="V635" s="15">
        <f t="shared" si="84"/>
        <v>0</v>
      </c>
      <c r="W635" s="15">
        <f t="shared" si="85"/>
        <v>0</v>
      </c>
      <c r="X635" s="7">
        <f t="shared" si="86"/>
        <v>0</v>
      </c>
      <c r="Y635" s="7">
        <f t="shared" si="87"/>
        <v>0</v>
      </c>
      <c r="Z635" s="7">
        <f t="shared" si="88"/>
        <v>0</v>
      </c>
      <c r="AA635" s="7">
        <f t="shared" si="89"/>
        <v>0</v>
      </c>
      <c r="AB635" s="15"/>
      <c r="AC635" s="7"/>
      <c r="AD635" s="7"/>
      <c r="AE635" s="7"/>
      <c r="AF635" s="15"/>
      <c r="AG635" s="7"/>
    </row>
    <row r="636" spans="1:33" ht="13.8" x14ac:dyDescent="0.3">
      <c r="A636" s="11">
        <v>65255648</v>
      </c>
      <c r="B636" s="11" t="s">
        <v>24</v>
      </c>
      <c r="C636" s="11" t="s">
        <v>41</v>
      </c>
      <c r="D636" s="11" t="s">
        <v>47</v>
      </c>
      <c r="E636" s="11" t="s">
        <v>424</v>
      </c>
      <c r="F636" s="18">
        <v>38899</v>
      </c>
      <c r="G636" s="19">
        <v>38899</v>
      </c>
      <c r="H636" s="11" t="s">
        <v>68</v>
      </c>
      <c r="I636" s="11" t="s">
        <v>48</v>
      </c>
      <c r="J636" s="11" t="s">
        <v>70</v>
      </c>
      <c r="K636" s="11" t="s">
        <v>23</v>
      </c>
      <c r="L636" s="53" t="s">
        <v>638</v>
      </c>
      <c r="M636" s="11">
        <v>0</v>
      </c>
      <c r="N636" s="54">
        <v>0</v>
      </c>
      <c r="O636" s="54">
        <v>0</v>
      </c>
      <c r="P636" s="54">
        <v>0</v>
      </c>
      <c r="Q636" s="1">
        <v>42522</v>
      </c>
      <c r="R636" s="14">
        <f>VLOOKUP($D636,'GT NBV Sep 2015'!$G:$O,9,0)</f>
        <v>2.9000000000000001E-2</v>
      </c>
      <c r="S636" s="15">
        <f t="shared" si="81"/>
        <v>0</v>
      </c>
      <c r="T636" s="15">
        <f t="shared" si="82"/>
        <v>9</v>
      </c>
      <c r="U636" s="15">
        <f t="shared" si="83"/>
        <v>0</v>
      </c>
      <c r="V636" s="15">
        <f t="shared" si="84"/>
        <v>0</v>
      </c>
      <c r="W636" s="15">
        <f t="shared" si="85"/>
        <v>0</v>
      </c>
      <c r="X636" s="7">
        <f t="shared" si="86"/>
        <v>0</v>
      </c>
      <c r="Y636" s="7">
        <f t="shared" si="87"/>
        <v>0</v>
      </c>
      <c r="Z636" s="7">
        <f t="shared" si="88"/>
        <v>0</v>
      </c>
      <c r="AA636" s="7">
        <f t="shared" si="89"/>
        <v>0</v>
      </c>
      <c r="AB636" s="15"/>
      <c r="AC636" s="7"/>
      <c r="AD636" s="7"/>
      <c r="AE636" s="7"/>
      <c r="AF636" s="15"/>
      <c r="AG636" s="7"/>
    </row>
    <row r="637" spans="1:33" ht="13.8" x14ac:dyDescent="0.3">
      <c r="A637" s="11">
        <v>65255723</v>
      </c>
      <c r="B637" s="11" t="s">
        <v>24</v>
      </c>
      <c r="C637" s="11" t="s">
        <v>41</v>
      </c>
      <c r="D637" s="11" t="s">
        <v>47</v>
      </c>
      <c r="E637" s="11" t="s">
        <v>424</v>
      </c>
      <c r="F637" s="18">
        <v>38899</v>
      </c>
      <c r="G637" s="19">
        <v>38899</v>
      </c>
      <c r="H637" s="11" t="s">
        <v>68</v>
      </c>
      <c r="I637" s="11" t="s">
        <v>48</v>
      </c>
      <c r="J637" s="11" t="s">
        <v>70</v>
      </c>
      <c r="K637" s="11" t="s">
        <v>23</v>
      </c>
      <c r="L637" s="53" t="s">
        <v>638</v>
      </c>
      <c r="M637" s="11">
        <v>0</v>
      </c>
      <c r="N637" s="54">
        <v>0</v>
      </c>
      <c r="O637" s="54">
        <v>0</v>
      </c>
      <c r="P637" s="54">
        <v>0</v>
      </c>
      <c r="Q637" s="1">
        <v>42644</v>
      </c>
      <c r="R637" s="14">
        <f>VLOOKUP($D637,'GT NBV Sep 2015'!$G:$O,9,0)</f>
        <v>2.9000000000000001E-2</v>
      </c>
      <c r="S637" s="15">
        <f t="shared" si="81"/>
        <v>0</v>
      </c>
      <c r="T637" s="15">
        <f t="shared" si="82"/>
        <v>13</v>
      </c>
      <c r="U637" s="15">
        <f t="shared" si="83"/>
        <v>0</v>
      </c>
      <c r="V637" s="15">
        <f t="shared" si="84"/>
        <v>0</v>
      </c>
      <c r="W637" s="15">
        <f t="shared" si="85"/>
        <v>0</v>
      </c>
      <c r="X637" s="7">
        <f t="shared" si="86"/>
        <v>0</v>
      </c>
      <c r="Y637" s="7">
        <f t="shared" si="87"/>
        <v>0</v>
      </c>
      <c r="Z637" s="7">
        <f t="shared" si="88"/>
        <v>0</v>
      </c>
      <c r="AA637" s="7">
        <f t="shared" si="89"/>
        <v>0</v>
      </c>
      <c r="AB637" s="15"/>
      <c r="AC637" s="7"/>
      <c r="AD637" s="7"/>
      <c r="AE637" s="7"/>
      <c r="AF637" s="15"/>
      <c r="AG637" s="7"/>
    </row>
    <row r="638" spans="1:33" ht="13.8" x14ac:dyDescent="0.3">
      <c r="A638" s="11">
        <v>68450690</v>
      </c>
      <c r="B638" s="11" t="s">
        <v>24</v>
      </c>
      <c r="C638" s="11" t="s">
        <v>41</v>
      </c>
      <c r="D638" s="11" t="s">
        <v>47</v>
      </c>
      <c r="E638" s="11" t="s">
        <v>424</v>
      </c>
      <c r="F638" s="18">
        <v>38961</v>
      </c>
      <c r="G638" s="19">
        <v>38991</v>
      </c>
      <c r="H638" s="11" t="s">
        <v>68</v>
      </c>
      <c r="I638" s="11" t="s">
        <v>48</v>
      </c>
      <c r="J638" s="11" t="s">
        <v>70</v>
      </c>
      <c r="K638" s="11" t="s">
        <v>23</v>
      </c>
      <c r="L638" s="53" t="s">
        <v>638</v>
      </c>
      <c r="M638" s="11">
        <v>0</v>
      </c>
      <c r="N638" s="54">
        <v>0</v>
      </c>
      <c r="O638" s="54">
        <v>0</v>
      </c>
      <c r="P638" s="54">
        <v>0</v>
      </c>
      <c r="Q638" s="1">
        <v>42522</v>
      </c>
      <c r="R638" s="14">
        <f>VLOOKUP($D638,'GT NBV Sep 2015'!$G:$O,9,0)</f>
        <v>2.9000000000000001E-2</v>
      </c>
      <c r="S638" s="15">
        <f t="shared" si="81"/>
        <v>0</v>
      </c>
      <c r="T638" s="15">
        <f t="shared" si="82"/>
        <v>9</v>
      </c>
      <c r="U638" s="15">
        <f t="shared" si="83"/>
        <v>0</v>
      </c>
      <c r="V638" s="15">
        <f t="shared" si="84"/>
        <v>0</v>
      </c>
      <c r="W638" s="15">
        <f t="shared" si="85"/>
        <v>0</v>
      </c>
      <c r="X638" s="7">
        <f t="shared" si="86"/>
        <v>0</v>
      </c>
      <c r="Y638" s="7">
        <f t="shared" si="87"/>
        <v>0</v>
      </c>
      <c r="Z638" s="7">
        <f t="shared" si="88"/>
        <v>0</v>
      </c>
      <c r="AA638" s="7">
        <f t="shared" si="89"/>
        <v>0</v>
      </c>
      <c r="AB638" s="15"/>
      <c r="AC638" s="7"/>
      <c r="AD638" s="7"/>
      <c r="AE638" s="7"/>
      <c r="AF638" s="15"/>
      <c r="AG638" s="7"/>
    </row>
    <row r="639" spans="1:33" ht="13.8" x14ac:dyDescent="0.3">
      <c r="A639" s="11">
        <v>68461514</v>
      </c>
      <c r="B639" s="11" t="s">
        <v>24</v>
      </c>
      <c r="C639" s="11" t="s">
        <v>41</v>
      </c>
      <c r="D639" s="11" t="s">
        <v>47</v>
      </c>
      <c r="E639" s="11" t="s">
        <v>424</v>
      </c>
      <c r="F639" s="18">
        <v>38991</v>
      </c>
      <c r="G639" s="19">
        <v>38991</v>
      </c>
      <c r="H639" s="11" t="s">
        <v>68</v>
      </c>
      <c r="I639" s="11" t="s">
        <v>48</v>
      </c>
      <c r="J639" s="11" t="s">
        <v>70</v>
      </c>
      <c r="K639" s="11" t="s">
        <v>23</v>
      </c>
      <c r="L639" s="53" t="s">
        <v>638</v>
      </c>
      <c r="M639" s="11">
        <v>0</v>
      </c>
      <c r="N639" s="54">
        <v>0</v>
      </c>
      <c r="O639" s="54">
        <v>0</v>
      </c>
      <c r="P639" s="54">
        <v>0</v>
      </c>
      <c r="Q639" s="1">
        <v>42644</v>
      </c>
      <c r="R639" s="14">
        <f>VLOOKUP($D639,'GT NBV Sep 2015'!$G:$O,9,0)</f>
        <v>2.9000000000000001E-2</v>
      </c>
      <c r="S639" s="15">
        <f t="shared" si="81"/>
        <v>0</v>
      </c>
      <c r="T639" s="15">
        <f t="shared" si="82"/>
        <v>13</v>
      </c>
      <c r="U639" s="15">
        <f t="shared" si="83"/>
        <v>0</v>
      </c>
      <c r="V639" s="15">
        <f t="shared" si="84"/>
        <v>0</v>
      </c>
      <c r="W639" s="15">
        <f t="shared" si="85"/>
        <v>0</v>
      </c>
      <c r="X639" s="7">
        <f t="shared" si="86"/>
        <v>0</v>
      </c>
      <c r="Y639" s="7">
        <f t="shared" si="87"/>
        <v>0</v>
      </c>
      <c r="Z639" s="7">
        <f t="shared" si="88"/>
        <v>0</v>
      </c>
      <c r="AA639" s="7">
        <f t="shared" si="89"/>
        <v>0</v>
      </c>
      <c r="AB639" s="15"/>
      <c r="AC639" s="7"/>
      <c r="AD639" s="7"/>
      <c r="AE639" s="7"/>
      <c r="AF639" s="15"/>
      <c r="AG639" s="7"/>
    </row>
    <row r="640" spans="1:33" ht="13.8" x14ac:dyDescent="0.3">
      <c r="A640" s="11">
        <v>69452644</v>
      </c>
      <c r="B640" s="11" t="s">
        <v>24</v>
      </c>
      <c r="C640" s="11" t="s">
        <v>41</v>
      </c>
      <c r="D640" s="11" t="s">
        <v>47</v>
      </c>
      <c r="E640" s="11" t="s">
        <v>424</v>
      </c>
      <c r="F640" s="18">
        <v>39022</v>
      </c>
      <c r="G640" s="19">
        <v>39022</v>
      </c>
      <c r="H640" s="11" t="s">
        <v>68</v>
      </c>
      <c r="I640" s="11" t="s">
        <v>48</v>
      </c>
      <c r="J640" s="11" t="s">
        <v>70</v>
      </c>
      <c r="K640" s="11" t="s">
        <v>23</v>
      </c>
      <c r="L640" s="53" t="s">
        <v>638</v>
      </c>
      <c r="M640" s="11">
        <v>0</v>
      </c>
      <c r="N640" s="54">
        <v>0</v>
      </c>
      <c r="O640" s="54">
        <v>0</v>
      </c>
      <c r="P640" s="54">
        <v>0</v>
      </c>
      <c r="Q640" s="1">
        <v>42522</v>
      </c>
      <c r="R640" s="14">
        <f>VLOOKUP($D640,'GT NBV Sep 2015'!$G:$O,9,0)</f>
        <v>2.9000000000000001E-2</v>
      </c>
      <c r="S640" s="15">
        <f t="shared" si="81"/>
        <v>0</v>
      </c>
      <c r="T640" s="15">
        <f t="shared" si="82"/>
        <v>9</v>
      </c>
      <c r="U640" s="15">
        <f t="shared" si="83"/>
        <v>0</v>
      </c>
      <c r="V640" s="15">
        <f t="shared" si="84"/>
        <v>0</v>
      </c>
      <c r="W640" s="15">
        <f t="shared" si="85"/>
        <v>0</v>
      </c>
      <c r="X640" s="7">
        <f t="shared" si="86"/>
        <v>0</v>
      </c>
      <c r="Y640" s="7">
        <f t="shared" si="87"/>
        <v>0</v>
      </c>
      <c r="Z640" s="7">
        <f t="shared" si="88"/>
        <v>0</v>
      </c>
      <c r="AA640" s="7">
        <f t="shared" si="89"/>
        <v>0</v>
      </c>
      <c r="AB640" s="15"/>
      <c r="AC640" s="7"/>
      <c r="AD640" s="7"/>
      <c r="AE640" s="7"/>
      <c r="AF640" s="15"/>
      <c r="AG640" s="7"/>
    </row>
    <row r="641" spans="1:33" ht="13.8" x14ac:dyDescent="0.3">
      <c r="A641" s="11">
        <v>70362585</v>
      </c>
      <c r="B641" s="11" t="s">
        <v>24</v>
      </c>
      <c r="C641" s="11" t="s">
        <v>41</v>
      </c>
      <c r="D641" s="11" t="s">
        <v>47</v>
      </c>
      <c r="E641" s="11" t="s">
        <v>424</v>
      </c>
      <c r="F641" s="18">
        <v>39052</v>
      </c>
      <c r="G641" s="19">
        <v>39052</v>
      </c>
      <c r="H641" s="11" t="s">
        <v>68</v>
      </c>
      <c r="I641" s="11" t="s">
        <v>48</v>
      </c>
      <c r="J641" s="11" t="s">
        <v>70</v>
      </c>
      <c r="K641" s="11" t="s">
        <v>23</v>
      </c>
      <c r="L641" s="53" t="s">
        <v>638</v>
      </c>
      <c r="M641" s="11">
        <v>0</v>
      </c>
      <c r="N641" s="54">
        <v>0</v>
      </c>
      <c r="O641" s="54">
        <v>0</v>
      </c>
      <c r="P641" s="54">
        <v>0</v>
      </c>
      <c r="Q641" s="1">
        <v>42644</v>
      </c>
      <c r="R641" s="14">
        <f>VLOOKUP($D641,'GT NBV Sep 2015'!$G:$O,9,0)</f>
        <v>2.9000000000000001E-2</v>
      </c>
      <c r="S641" s="15">
        <f t="shared" si="81"/>
        <v>0</v>
      </c>
      <c r="T641" s="15">
        <f t="shared" si="82"/>
        <v>13</v>
      </c>
      <c r="U641" s="15">
        <f t="shared" si="83"/>
        <v>0</v>
      </c>
      <c r="V641" s="15">
        <f t="shared" si="84"/>
        <v>0</v>
      </c>
      <c r="W641" s="15">
        <f t="shared" si="85"/>
        <v>0</v>
      </c>
      <c r="X641" s="7">
        <f t="shared" si="86"/>
        <v>0</v>
      </c>
      <c r="Y641" s="7">
        <f t="shared" si="87"/>
        <v>0</v>
      </c>
      <c r="Z641" s="7">
        <f t="shared" si="88"/>
        <v>0</v>
      </c>
      <c r="AA641" s="7">
        <f t="shared" si="89"/>
        <v>0</v>
      </c>
      <c r="AB641" s="15"/>
      <c r="AC641" s="7"/>
      <c r="AD641" s="7"/>
      <c r="AE641" s="7"/>
      <c r="AF641" s="15"/>
      <c r="AG641" s="7"/>
    </row>
    <row r="642" spans="1:33" ht="13.8" x14ac:dyDescent="0.3">
      <c r="A642" s="11">
        <v>71433112</v>
      </c>
      <c r="B642" s="11" t="s">
        <v>24</v>
      </c>
      <c r="C642" s="11" t="s">
        <v>41</v>
      </c>
      <c r="D642" s="11" t="s">
        <v>47</v>
      </c>
      <c r="E642" s="11" t="s">
        <v>424</v>
      </c>
      <c r="F642" s="18">
        <v>39052</v>
      </c>
      <c r="G642" s="19">
        <v>39083</v>
      </c>
      <c r="H642" s="11" t="s">
        <v>68</v>
      </c>
      <c r="I642" s="11" t="s">
        <v>48</v>
      </c>
      <c r="J642" s="11" t="s">
        <v>70</v>
      </c>
      <c r="K642" s="11" t="s">
        <v>23</v>
      </c>
      <c r="L642" s="53" t="s">
        <v>638</v>
      </c>
      <c r="M642" s="11">
        <v>0</v>
      </c>
      <c r="N642" s="54">
        <v>0</v>
      </c>
      <c r="O642" s="54">
        <v>0</v>
      </c>
      <c r="P642" s="54">
        <v>0</v>
      </c>
      <c r="Q642" s="1">
        <v>42522</v>
      </c>
      <c r="R642" s="14">
        <f>VLOOKUP($D642,'GT NBV Sep 2015'!$G:$O,9,0)</f>
        <v>2.9000000000000001E-2</v>
      </c>
      <c r="S642" s="15">
        <f t="shared" si="81"/>
        <v>0</v>
      </c>
      <c r="T642" s="15">
        <f t="shared" si="82"/>
        <v>9</v>
      </c>
      <c r="U642" s="15">
        <f t="shared" si="83"/>
        <v>0</v>
      </c>
      <c r="V642" s="15">
        <f t="shared" si="84"/>
        <v>0</v>
      </c>
      <c r="W642" s="15">
        <f t="shared" si="85"/>
        <v>0</v>
      </c>
      <c r="X642" s="7">
        <f t="shared" si="86"/>
        <v>0</v>
      </c>
      <c r="Y642" s="7">
        <f t="shared" si="87"/>
        <v>0</v>
      </c>
      <c r="Z642" s="7">
        <f t="shared" si="88"/>
        <v>0</v>
      </c>
      <c r="AA642" s="7">
        <f t="shared" si="89"/>
        <v>0</v>
      </c>
      <c r="AB642" s="15"/>
      <c r="AC642" s="7"/>
      <c r="AD642" s="7"/>
      <c r="AE642" s="7"/>
      <c r="AF642" s="15"/>
      <c r="AG642" s="7"/>
    </row>
    <row r="643" spans="1:33" ht="13.8" x14ac:dyDescent="0.3">
      <c r="A643" s="11">
        <v>72210959</v>
      </c>
      <c r="B643" s="11" t="s">
        <v>24</v>
      </c>
      <c r="C643" s="11" t="s">
        <v>41</v>
      </c>
      <c r="D643" s="11" t="s">
        <v>47</v>
      </c>
      <c r="E643" s="11" t="s">
        <v>393</v>
      </c>
      <c r="F643" s="18">
        <v>39083</v>
      </c>
      <c r="G643" s="19">
        <v>39114</v>
      </c>
      <c r="H643" s="11" t="s">
        <v>68</v>
      </c>
      <c r="I643" s="11" t="s">
        <v>48</v>
      </c>
      <c r="J643" s="11" t="s">
        <v>70</v>
      </c>
      <c r="K643" s="11" t="s">
        <v>23</v>
      </c>
      <c r="L643" s="53" t="s">
        <v>638</v>
      </c>
      <c r="M643" s="11">
        <v>0</v>
      </c>
      <c r="N643" s="54">
        <v>0</v>
      </c>
      <c r="O643" s="54">
        <v>0</v>
      </c>
      <c r="P643" s="54">
        <v>0</v>
      </c>
      <c r="Q643" s="1">
        <v>42644</v>
      </c>
      <c r="R643" s="14">
        <f>VLOOKUP($D643,'GT NBV Sep 2015'!$G:$O,9,0)</f>
        <v>2.9000000000000001E-2</v>
      </c>
      <c r="S643" s="15">
        <f t="shared" si="81"/>
        <v>0</v>
      </c>
      <c r="T643" s="15">
        <f t="shared" si="82"/>
        <v>13</v>
      </c>
      <c r="U643" s="15">
        <f t="shared" si="83"/>
        <v>0</v>
      </c>
      <c r="V643" s="15">
        <f t="shared" si="84"/>
        <v>0</v>
      </c>
      <c r="W643" s="15">
        <f t="shared" si="85"/>
        <v>0</v>
      </c>
      <c r="X643" s="7">
        <f t="shared" si="86"/>
        <v>0</v>
      </c>
      <c r="Y643" s="7">
        <f t="shared" si="87"/>
        <v>0</v>
      </c>
      <c r="Z643" s="7">
        <f t="shared" si="88"/>
        <v>0</v>
      </c>
      <c r="AA643" s="7">
        <f t="shared" si="89"/>
        <v>0</v>
      </c>
      <c r="AB643" s="15"/>
      <c r="AC643" s="7"/>
      <c r="AD643" s="7"/>
      <c r="AE643" s="7"/>
      <c r="AF643" s="15"/>
      <c r="AG643" s="7"/>
    </row>
    <row r="644" spans="1:33" ht="13.8" x14ac:dyDescent="0.3">
      <c r="A644" s="11">
        <v>72272102</v>
      </c>
      <c r="B644" s="11" t="s">
        <v>24</v>
      </c>
      <c r="C644" s="11" t="s">
        <v>41</v>
      </c>
      <c r="D644" s="11" t="s">
        <v>47</v>
      </c>
      <c r="E644" s="11" t="s">
        <v>393</v>
      </c>
      <c r="F644" s="18">
        <v>39114</v>
      </c>
      <c r="G644" s="19">
        <v>39114</v>
      </c>
      <c r="H644" s="11" t="s">
        <v>68</v>
      </c>
      <c r="I644" s="11" t="s">
        <v>48</v>
      </c>
      <c r="J644" s="11" t="s">
        <v>70</v>
      </c>
      <c r="K644" s="11" t="s">
        <v>23</v>
      </c>
      <c r="L644" s="53" t="s">
        <v>638</v>
      </c>
      <c r="M644" s="11">
        <v>0</v>
      </c>
      <c r="N644" s="54">
        <v>0</v>
      </c>
      <c r="O644" s="54">
        <v>0</v>
      </c>
      <c r="P644" s="54">
        <v>0</v>
      </c>
      <c r="Q644" s="1">
        <v>42522</v>
      </c>
      <c r="R644" s="14">
        <f>VLOOKUP($D644,'GT NBV Sep 2015'!$G:$O,9,0)</f>
        <v>2.9000000000000001E-2</v>
      </c>
      <c r="S644" s="15">
        <f t="shared" ref="S644:S707" si="90">N644*(R644/12)</f>
        <v>0</v>
      </c>
      <c r="T644" s="15">
        <f t="shared" ref="T644:T707" si="91">ROUND((+Q644-$L$2)/30,0)</f>
        <v>9</v>
      </c>
      <c r="U644" s="15">
        <f t="shared" ref="U644:U707" si="92">+S644*T644</f>
        <v>0</v>
      </c>
      <c r="V644" s="15">
        <f t="shared" ref="V644:V707" si="93">+O644+U644</f>
        <v>0</v>
      </c>
      <c r="W644" s="15">
        <f t="shared" ref="W644:W707" si="94">+N644-V644</f>
        <v>0</v>
      </c>
      <c r="X644" s="7">
        <f t="shared" si="86"/>
        <v>0</v>
      </c>
      <c r="Y644" s="7">
        <f t="shared" si="87"/>
        <v>0</v>
      </c>
      <c r="Z644" s="7">
        <f t="shared" si="88"/>
        <v>0</v>
      </c>
      <c r="AA644" s="7">
        <f t="shared" si="89"/>
        <v>0</v>
      </c>
      <c r="AB644" s="15"/>
      <c r="AC644" s="7"/>
      <c r="AD644" s="7"/>
      <c r="AE644" s="7"/>
      <c r="AF644" s="15"/>
      <c r="AG644" s="7"/>
    </row>
    <row r="645" spans="1:33" ht="13.8" x14ac:dyDescent="0.3">
      <c r="A645" s="11">
        <v>72273092</v>
      </c>
      <c r="B645" s="11" t="s">
        <v>24</v>
      </c>
      <c r="C645" s="11" t="s">
        <v>41</v>
      </c>
      <c r="D645" s="11" t="s">
        <v>47</v>
      </c>
      <c r="E645" s="11" t="s">
        <v>393</v>
      </c>
      <c r="F645" s="18">
        <v>39114</v>
      </c>
      <c r="G645" s="19">
        <v>39114</v>
      </c>
      <c r="H645" s="11" t="s">
        <v>68</v>
      </c>
      <c r="I645" s="11" t="s">
        <v>48</v>
      </c>
      <c r="J645" s="11" t="s">
        <v>70</v>
      </c>
      <c r="K645" s="11" t="s">
        <v>23</v>
      </c>
      <c r="L645" s="53" t="s">
        <v>638</v>
      </c>
      <c r="M645" s="11">
        <v>0</v>
      </c>
      <c r="N645" s="54">
        <v>0</v>
      </c>
      <c r="O645" s="54">
        <v>0</v>
      </c>
      <c r="P645" s="54">
        <v>0</v>
      </c>
      <c r="Q645" s="1">
        <v>42644</v>
      </c>
      <c r="R645" s="14">
        <f>VLOOKUP($D645,'GT NBV Sep 2015'!$G:$O,9,0)</f>
        <v>2.9000000000000001E-2</v>
      </c>
      <c r="S645" s="15">
        <f t="shared" si="90"/>
        <v>0</v>
      </c>
      <c r="T645" s="15">
        <f t="shared" si="91"/>
        <v>13</v>
      </c>
      <c r="U645" s="15">
        <f t="shared" si="92"/>
        <v>0</v>
      </c>
      <c r="V645" s="15">
        <f t="shared" si="93"/>
        <v>0</v>
      </c>
      <c r="W645" s="15">
        <f t="shared" si="94"/>
        <v>0</v>
      </c>
      <c r="X645" s="7">
        <f t="shared" ref="X645:X708" si="95">+N645*(11/12)</f>
        <v>0</v>
      </c>
      <c r="Y645" s="7">
        <f t="shared" ref="Y645:Y708" si="96">+V645*(11/12)</f>
        <v>0</v>
      </c>
      <c r="Z645" s="7">
        <f t="shared" ref="Z645:Z708" si="97">+W645*(11/12)</f>
        <v>0</v>
      </c>
      <c r="AA645" s="7">
        <f t="shared" ref="AA645:AA708" si="98">+X645-Y645-Z645</f>
        <v>0</v>
      </c>
      <c r="AB645" s="15"/>
      <c r="AC645" s="7"/>
      <c r="AD645" s="7"/>
      <c r="AE645" s="7"/>
      <c r="AF645" s="15"/>
      <c r="AG645" s="7"/>
    </row>
    <row r="646" spans="1:33" ht="13.8" x14ac:dyDescent="0.3">
      <c r="A646" s="11">
        <v>72295225</v>
      </c>
      <c r="B646" s="11" t="s">
        <v>24</v>
      </c>
      <c r="C646" s="11" t="s">
        <v>41</v>
      </c>
      <c r="D646" s="11" t="s">
        <v>47</v>
      </c>
      <c r="E646" s="11" t="s">
        <v>424</v>
      </c>
      <c r="F646" s="18">
        <v>39052</v>
      </c>
      <c r="G646" s="19">
        <v>39114</v>
      </c>
      <c r="H646" s="11" t="s">
        <v>68</v>
      </c>
      <c r="I646" s="11" t="s">
        <v>48</v>
      </c>
      <c r="J646" s="11" t="s">
        <v>70</v>
      </c>
      <c r="K646" s="11" t="s">
        <v>23</v>
      </c>
      <c r="L646" s="53" t="s">
        <v>638</v>
      </c>
      <c r="M646" s="11">
        <v>0</v>
      </c>
      <c r="N646" s="54">
        <v>0</v>
      </c>
      <c r="O646" s="54">
        <v>0</v>
      </c>
      <c r="P646" s="54">
        <v>0</v>
      </c>
      <c r="Q646" s="1">
        <v>42522</v>
      </c>
      <c r="R646" s="14">
        <f>VLOOKUP($D646,'GT NBV Sep 2015'!$G:$O,9,0)</f>
        <v>2.9000000000000001E-2</v>
      </c>
      <c r="S646" s="15">
        <f t="shared" si="90"/>
        <v>0</v>
      </c>
      <c r="T646" s="15">
        <f t="shared" si="91"/>
        <v>9</v>
      </c>
      <c r="U646" s="15">
        <f t="shared" si="92"/>
        <v>0</v>
      </c>
      <c r="V646" s="15">
        <f t="shared" si="93"/>
        <v>0</v>
      </c>
      <c r="W646" s="15">
        <f t="shared" si="94"/>
        <v>0</v>
      </c>
      <c r="X646" s="7">
        <f t="shared" si="95"/>
        <v>0</v>
      </c>
      <c r="Y646" s="7">
        <f t="shared" si="96"/>
        <v>0</v>
      </c>
      <c r="Z646" s="7">
        <f t="shared" si="97"/>
        <v>0</v>
      </c>
      <c r="AA646" s="7">
        <f t="shared" si="98"/>
        <v>0</v>
      </c>
      <c r="AB646" s="15"/>
      <c r="AC646" s="7"/>
      <c r="AD646" s="7"/>
      <c r="AE646" s="7"/>
      <c r="AF646" s="15"/>
      <c r="AG646" s="7"/>
    </row>
    <row r="647" spans="1:33" ht="13.8" x14ac:dyDescent="0.3">
      <c r="A647" s="11">
        <v>73876321</v>
      </c>
      <c r="B647" s="11" t="s">
        <v>24</v>
      </c>
      <c r="C647" s="11" t="s">
        <v>41</v>
      </c>
      <c r="D647" s="11" t="s">
        <v>47</v>
      </c>
      <c r="E647" s="11" t="s">
        <v>393</v>
      </c>
      <c r="F647" s="18">
        <v>39173</v>
      </c>
      <c r="G647" s="19">
        <v>39173</v>
      </c>
      <c r="H647" s="11" t="s">
        <v>68</v>
      </c>
      <c r="I647" s="11" t="s">
        <v>48</v>
      </c>
      <c r="J647" s="11" t="s">
        <v>70</v>
      </c>
      <c r="K647" s="11" t="s">
        <v>23</v>
      </c>
      <c r="L647" s="53" t="s">
        <v>638</v>
      </c>
      <c r="M647" s="11">
        <v>0</v>
      </c>
      <c r="N647" s="54">
        <v>0</v>
      </c>
      <c r="O647" s="54">
        <v>0</v>
      </c>
      <c r="P647" s="54">
        <v>0</v>
      </c>
      <c r="Q647" s="1">
        <v>42644</v>
      </c>
      <c r="R647" s="14">
        <f>VLOOKUP($D647,'GT NBV Sep 2015'!$G:$O,9,0)</f>
        <v>2.9000000000000001E-2</v>
      </c>
      <c r="S647" s="15">
        <f t="shared" si="90"/>
        <v>0</v>
      </c>
      <c r="T647" s="15">
        <f t="shared" si="91"/>
        <v>13</v>
      </c>
      <c r="U647" s="15">
        <f t="shared" si="92"/>
        <v>0</v>
      </c>
      <c r="V647" s="15">
        <f t="shared" si="93"/>
        <v>0</v>
      </c>
      <c r="W647" s="15">
        <f t="shared" si="94"/>
        <v>0</v>
      </c>
      <c r="X647" s="7">
        <f t="shared" si="95"/>
        <v>0</v>
      </c>
      <c r="Y647" s="7">
        <f t="shared" si="96"/>
        <v>0</v>
      </c>
      <c r="Z647" s="7">
        <f t="shared" si="97"/>
        <v>0</v>
      </c>
      <c r="AA647" s="7">
        <f t="shared" si="98"/>
        <v>0</v>
      </c>
      <c r="AB647" s="15"/>
      <c r="AC647" s="7"/>
      <c r="AD647" s="7"/>
      <c r="AE647" s="7"/>
      <c r="AF647" s="15"/>
      <c r="AG647" s="7"/>
    </row>
    <row r="648" spans="1:33" ht="13.8" x14ac:dyDescent="0.3">
      <c r="A648" s="11">
        <v>73877052</v>
      </c>
      <c r="B648" s="11" t="s">
        <v>24</v>
      </c>
      <c r="C648" s="11" t="s">
        <v>41</v>
      </c>
      <c r="D648" s="11" t="s">
        <v>47</v>
      </c>
      <c r="E648" s="11" t="s">
        <v>393</v>
      </c>
      <c r="F648" s="18">
        <v>39173</v>
      </c>
      <c r="G648" s="19">
        <v>39173</v>
      </c>
      <c r="H648" s="11" t="s">
        <v>68</v>
      </c>
      <c r="I648" s="11" t="s">
        <v>48</v>
      </c>
      <c r="J648" s="11" t="s">
        <v>70</v>
      </c>
      <c r="K648" s="11" t="s">
        <v>23</v>
      </c>
      <c r="L648" s="53" t="s">
        <v>638</v>
      </c>
      <c r="M648" s="11">
        <v>0</v>
      </c>
      <c r="N648" s="54">
        <v>0</v>
      </c>
      <c r="O648" s="54">
        <v>0</v>
      </c>
      <c r="P648" s="54">
        <v>0</v>
      </c>
      <c r="Q648" s="1">
        <v>42522</v>
      </c>
      <c r="R648" s="14">
        <f>VLOOKUP($D648,'GT NBV Sep 2015'!$G:$O,9,0)</f>
        <v>2.9000000000000001E-2</v>
      </c>
      <c r="S648" s="15">
        <f t="shared" si="90"/>
        <v>0</v>
      </c>
      <c r="T648" s="15">
        <f t="shared" si="91"/>
        <v>9</v>
      </c>
      <c r="U648" s="15">
        <f t="shared" si="92"/>
        <v>0</v>
      </c>
      <c r="V648" s="15">
        <f t="shared" si="93"/>
        <v>0</v>
      </c>
      <c r="W648" s="15">
        <f t="shared" si="94"/>
        <v>0</v>
      </c>
      <c r="X648" s="7">
        <f t="shared" si="95"/>
        <v>0</v>
      </c>
      <c r="Y648" s="7">
        <f t="shared" si="96"/>
        <v>0</v>
      </c>
      <c r="Z648" s="7">
        <f t="shared" si="97"/>
        <v>0</v>
      </c>
      <c r="AA648" s="7">
        <f t="shared" si="98"/>
        <v>0</v>
      </c>
      <c r="AB648" s="15"/>
      <c r="AC648" s="7"/>
      <c r="AD648" s="7"/>
      <c r="AE648" s="7"/>
      <c r="AF648" s="15"/>
      <c r="AG648" s="7"/>
    </row>
    <row r="649" spans="1:33" ht="13.8" x14ac:dyDescent="0.3">
      <c r="A649" s="11">
        <v>74781729</v>
      </c>
      <c r="B649" s="11" t="s">
        <v>24</v>
      </c>
      <c r="C649" s="11" t="s">
        <v>41</v>
      </c>
      <c r="D649" s="11" t="s">
        <v>47</v>
      </c>
      <c r="E649" s="11" t="s">
        <v>393</v>
      </c>
      <c r="F649" s="18">
        <v>39203</v>
      </c>
      <c r="G649" s="19">
        <v>39203</v>
      </c>
      <c r="H649" s="11" t="s">
        <v>68</v>
      </c>
      <c r="I649" s="11" t="s">
        <v>48</v>
      </c>
      <c r="J649" s="11" t="s">
        <v>70</v>
      </c>
      <c r="K649" s="11" t="s">
        <v>23</v>
      </c>
      <c r="L649" s="53" t="s">
        <v>638</v>
      </c>
      <c r="M649" s="11">
        <v>0</v>
      </c>
      <c r="N649" s="54">
        <v>0</v>
      </c>
      <c r="O649" s="54">
        <v>0</v>
      </c>
      <c r="P649" s="54">
        <v>0</v>
      </c>
      <c r="Q649" s="1">
        <v>42644</v>
      </c>
      <c r="R649" s="14">
        <f>VLOOKUP($D649,'GT NBV Sep 2015'!$G:$O,9,0)</f>
        <v>2.9000000000000001E-2</v>
      </c>
      <c r="S649" s="15">
        <f t="shared" si="90"/>
        <v>0</v>
      </c>
      <c r="T649" s="15">
        <f t="shared" si="91"/>
        <v>13</v>
      </c>
      <c r="U649" s="15">
        <f t="shared" si="92"/>
        <v>0</v>
      </c>
      <c r="V649" s="15">
        <f t="shared" si="93"/>
        <v>0</v>
      </c>
      <c r="W649" s="15">
        <f t="shared" si="94"/>
        <v>0</v>
      </c>
      <c r="X649" s="7">
        <f t="shared" si="95"/>
        <v>0</v>
      </c>
      <c r="Y649" s="7">
        <f t="shared" si="96"/>
        <v>0</v>
      </c>
      <c r="Z649" s="7">
        <f t="shared" si="97"/>
        <v>0</v>
      </c>
      <c r="AA649" s="7">
        <f t="shared" si="98"/>
        <v>0</v>
      </c>
      <c r="AB649" s="15"/>
      <c r="AC649" s="7"/>
      <c r="AD649" s="7"/>
      <c r="AE649" s="7"/>
      <c r="AF649" s="15"/>
      <c r="AG649" s="7"/>
    </row>
    <row r="650" spans="1:33" ht="13.8" x14ac:dyDescent="0.3">
      <c r="A650" s="11">
        <v>74782103</v>
      </c>
      <c r="B650" s="11" t="s">
        <v>24</v>
      </c>
      <c r="C650" s="11" t="s">
        <v>41</v>
      </c>
      <c r="D650" s="11" t="s">
        <v>47</v>
      </c>
      <c r="E650" s="11" t="s">
        <v>393</v>
      </c>
      <c r="F650" s="18">
        <v>39203</v>
      </c>
      <c r="G650" s="19">
        <v>39203</v>
      </c>
      <c r="H650" s="11" t="s">
        <v>68</v>
      </c>
      <c r="I650" s="11" t="s">
        <v>48</v>
      </c>
      <c r="J650" s="11" t="s">
        <v>70</v>
      </c>
      <c r="K650" s="11" t="s">
        <v>23</v>
      </c>
      <c r="L650" s="53" t="s">
        <v>638</v>
      </c>
      <c r="M650" s="11">
        <v>0</v>
      </c>
      <c r="N650" s="54">
        <v>0</v>
      </c>
      <c r="O650" s="54">
        <v>0</v>
      </c>
      <c r="P650" s="54">
        <v>0</v>
      </c>
      <c r="Q650" s="1">
        <v>42522</v>
      </c>
      <c r="R650" s="14">
        <f>VLOOKUP($D650,'GT NBV Sep 2015'!$G:$O,9,0)</f>
        <v>2.9000000000000001E-2</v>
      </c>
      <c r="S650" s="15">
        <f t="shared" si="90"/>
        <v>0</v>
      </c>
      <c r="T650" s="15">
        <f t="shared" si="91"/>
        <v>9</v>
      </c>
      <c r="U650" s="15">
        <f t="shared" si="92"/>
        <v>0</v>
      </c>
      <c r="V650" s="15">
        <f t="shared" si="93"/>
        <v>0</v>
      </c>
      <c r="W650" s="15">
        <f t="shared" si="94"/>
        <v>0</v>
      </c>
      <c r="X650" s="7">
        <f t="shared" si="95"/>
        <v>0</v>
      </c>
      <c r="Y650" s="7">
        <f t="shared" si="96"/>
        <v>0</v>
      </c>
      <c r="Z650" s="7">
        <f t="shared" si="97"/>
        <v>0</v>
      </c>
      <c r="AA650" s="7">
        <f t="shared" si="98"/>
        <v>0</v>
      </c>
      <c r="AB650" s="15"/>
      <c r="AC650" s="7"/>
      <c r="AD650" s="7"/>
      <c r="AE650" s="7"/>
      <c r="AF650" s="15"/>
      <c r="AG650" s="7"/>
    </row>
    <row r="651" spans="1:33" ht="13.8" x14ac:dyDescent="0.3">
      <c r="A651" s="11">
        <v>77079585</v>
      </c>
      <c r="B651" s="11" t="s">
        <v>24</v>
      </c>
      <c r="C651" s="11" t="s">
        <v>41</v>
      </c>
      <c r="D651" s="11" t="s">
        <v>47</v>
      </c>
      <c r="E651" s="11" t="s">
        <v>393</v>
      </c>
      <c r="F651" s="18">
        <v>39264</v>
      </c>
      <c r="G651" s="19">
        <v>39264</v>
      </c>
      <c r="H651" s="11" t="s">
        <v>68</v>
      </c>
      <c r="I651" s="11" t="s">
        <v>48</v>
      </c>
      <c r="J651" s="11" t="s">
        <v>70</v>
      </c>
      <c r="K651" s="11" t="s">
        <v>23</v>
      </c>
      <c r="L651" s="53" t="s">
        <v>638</v>
      </c>
      <c r="M651" s="11">
        <v>0</v>
      </c>
      <c r="N651" s="54">
        <v>0</v>
      </c>
      <c r="O651" s="54">
        <v>0</v>
      </c>
      <c r="P651" s="54">
        <v>0</v>
      </c>
      <c r="Q651" s="1">
        <v>42644</v>
      </c>
      <c r="R651" s="14">
        <f>VLOOKUP($D651,'GT NBV Sep 2015'!$G:$O,9,0)</f>
        <v>2.9000000000000001E-2</v>
      </c>
      <c r="S651" s="15">
        <f t="shared" si="90"/>
        <v>0</v>
      </c>
      <c r="T651" s="15">
        <f t="shared" si="91"/>
        <v>13</v>
      </c>
      <c r="U651" s="15">
        <f t="shared" si="92"/>
        <v>0</v>
      </c>
      <c r="V651" s="15">
        <f t="shared" si="93"/>
        <v>0</v>
      </c>
      <c r="W651" s="15">
        <f t="shared" si="94"/>
        <v>0</v>
      </c>
      <c r="X651" s="7">
        <f t="shared" si="95"/>
        <v>0</v>
      </c>
      <c r="Y651" s="7">
        <f t="shared" si="96"/>
        <v>0</v>
      </c>
      <c r="Z651" s="7">
        <f t="shared" si="97"/>
        <v>0</v>
      </c>
      <c r="AA651" s="7">
        <f t="shared" si="98"/>
        <v>0</v>
      </c>
      <c r="AB651" s="15"/>
      <c r="AC651" s="7"/>
      <c r="AD651" s="7"/>
      <c r="AE651" s="7"/>
      <c r="AF651" s="15"/>
      <c r="AG651" s="7"/>
    </row>
    <row r="652" spans="1:33" ht="13.8" x14ac:dyDescent="0.3">
      <c r="A652" s="11">
        <v>78845845</v>
      </c>
      <c r="B652" s="11" t="s">
        <v>24</v>
      </c>
      <c r="C652" s="11" t="s">
        <v>41</v>
      </c>
      <c r="D652" s="11" t="s">
        <v>47</v>
      </c>
      <c r="E652" s="11" t="s">
        <v>393</v>
      </c>
      <c r="F652" s="18">
        <v>39326</v>
      </c>
      <c r="G652" s="19">
        <v>39326</v>
      </c>
      <c r="H652" s="11" t="s">
        <v>68</v>
      </c>
      <c r="I652" s="11" t="s">
        <v>48</v>
      </c>
      <c r="J652" s="11" t="s">
        <v>70</v>
      </c>
      <c r="K652" s="11" t="s">
        <v>23</v>
      </c>
      <c r="L652" s="53" t="s">
        <v>638</v>
      </c>
      <c r="M652" s="11">
        <v>0</v>
      </c>
      <c r="N652" s="54">
        <v>0</v>
      </c>
      <c r="O652" s="54">
        <v>0</v>
      </c>
      <c r="P652" s="54">
        <v>0</v>
      </c>
      <c r="Q652" s="1">
        <v>42522</v>
      </c>
      <c r="R652" s="14">
        <f>VLOOKUP($D652,'GT NBV Sep 2015'!$G:$O,9,0)</f>
        <v>2.9000000000000001E-2</v>
      </c>
      <c r="S652" s="15">
        <f t="shared" si="90"/>
        <v>0</v>
      </c>
      <c r="T652" s="15">
        <f t="shared" si="91"/>
        <v>9</v>
      </c>
      <c r="U652" s="15">
        <f t="shared" si="92"/>
        <v>0</v>
      </c>
      <c r="V652" s="15">
        <f t="shared" si="93"/>
        <v>0</v>
      </c>
      <c r="W652" s="15">
        <f t="shared" si="94"/>
        <v>0</v>
      </c>
      <c r="X652" s="7">
        <f t="shared" si="95"/>
        <v>0</v>
      </c>
      <c r="Y652" s="7">
        <f t="shared" si="96"/>
        <v>0</v>
      </c>
      <c r="Z652" s="7">
        <f t="shared" si="97"/>
        <v>0</v>
      </c>
      <c r="AA652" s="7">
        <f t="shared" si="98"/>
        <v>0</v>
      </c>
      <c r="AB652" s="15"/>
      <c r="AC652" s="7"/>
      <c r="AD652" s="7"/>
      <c r="AE652" s="7"/>
      <c r="AF652" s="15"/>
      <c r="AG652" s="7"/>
    </row>
    <row r="653" spans="1:33" ht="13.8" x14ac:dyDescent="0.3">
      <c r="A653" s="11">
        <v>78846120</v>
      </c>
      <c r="B653" s="11" t="s">
        <v>24</v>
      </c>
      <c r="C653" s="11" t="s">
        <v>41</v>
      </c>
      <c r="D653" s="11" t="s">
        <v>47</v>
      </c>
      <c r="E653" s="11" t="s">
        <v>393</v>
      </c>
      <c r="F653" s="18">
        <v>39326</v>
      </c>
      <c r="G653" s="19">
        <v>39326</v>
      </c>
      <c r="H653" s="11" t="s">
        <v>68</v>
      </c>
      <c r="I653" s="11" t="s">
        <v>48</v>
      </c>
      <c r="J653" s="11" t="s">
        <v>70</v>
      </c>
      <c r="K653" s="11" t="s">
        <v>23</v>
      </c>
      <c r="L653" s="53" t="s">
        <v>638</v>
      </c>
      <c r="M653" s="11">
        <v>0</v>
      </c>
      <c r="N653" s="54">
        <v>0</v>
      </c>
      <c r="O653" s="54">
        <v>0</v>
      </c>
      <c r="P653" s="54">
        <v>0</v>
      </c>
      <c r="Q653" s="1">
        <v>42644</v>
      </c>
      <c r="R653" s="14">
        <f>VLOOKUP($D653,'GT NBV Sep 2015'!$G:$O,9,0)</f>
        <v>2.9000000000000001E-2</v>
      </c>
      <c r="S653" s="15">
        <f t="shared" si="90"/>
        <v>0</v>
      </c>
      <c r="T653" s="15">
        <f t="shared" si="91"/>
        <v>13</v>
      </c>
      <c r="U653" s="15">
        <f t="shared" si="92"/>
        <v>0</v>
      </c>
      <c r="V653" s="15">
        <f t="shared" si="93"/>
        <v>0</v>
      </c>
      <c r="W653" s="15">
        <f t="shared" si="94"/>
        <v>0</v>
      </c>
      <c r="X653" s="7">
        <f t="shared" si="95"/>
        <v>0</v>
      </c>
      <c r="Y653" s="7">
        <f t="shared" si="96"/>
        <v>0</v>
      </c>
      <c r="Z653" s="7">
        <f t="shared" si="97"/>
        <v>0</v>
      </c>
      <c r="AA653" s="7">
        <f t="shared" si="98"/>
        <v>0</v>
      </c>
      <c r="AB653" s="15"/>
      <c r="AC653" s="7"/>
      <c r="AD653" s="7"/>
      <c r="AE653" s="7"/>
      <c r="AF653" s="15"/>
      <c r="AG653" s="7"/>
    </row>
    <row r="654" spans="1:33" ht="13.8" x14ac:dyDescent="0.3">
      <c r="A654" s="11">
        <v>79753305</v>
      </c>
      <c r="B654" s="11" t="s">
        <v>24</v>
      </c>
      <c r="C654" s="11" t="s">
        <v>41</v>
      </c>
      <c r="D654" s="11" t="s">
        <v>47</v>
      </c>
      <c r="E654" s="11" t="s">
        <v>393</v>
      </c>
      <c r="F654" s="18">
        <v>39356</v>
      </c>
      <c r="G654" s="19">
        <v>39356</v>
      </c>
      <c r="H654" s="11" t="s">
        <v>68</v>
      </c>
      <c r="I654" s="11" t="s">
        <v>48</v>
      </c>
      <c r="J654" s="11" t="s">
        <v>70</v>
      </c>
      <c r="K654" s="11" t="s">
        <v>23</v>
      </c>
      <c r="L654" s="53" t="s">
        <v>638</v>
      </c>
      <c r="M654" s="11">
        <v>0</v>
      </c>
      <c r="N654" s="54">
        <v>0</v>
      </c>
      <c r="O654" s="54">
        <v>0</v>
      </c>
      <c r="P654" s="54">
        <v>0</v>
      </c>
      <c r="Q654" s="1">
        <v>42522</v>
      </c>
      <c r="R654" s="14">
        <f>VLOOKUP($D654,'GT NBV Sep 2015'!$G:$O,9,0)</f>
        <v>2.9000000000000001E-2</v>
      </c>
      <c r="S654" s="15">
        <f t="shared" si="90"/>
        <v>0</v>
      </c>
      <c r="T654" s="15">
        <f t="shared" si="91"/>
        <v>9</v>
      </c>
      <c r="U654" s="15">
        <f t="shared" si="92"/>
        <v>0</v>
      </c>
      <c r="V654" s="15">
        <f t="shared" si="93"/>
        <v>0</v>
      </c>
      <c r="W654" s="15">
        <f t="shared" si="94"/>
        <v>0</v>
      </c>
      <c r="X654" s="7">
        <f t="shared" si="95"/>
        <v>0</v>
      </c>
      <c r="Y654" s="7">
        <f t="shared" si="96"/>
        <v>0</v>
      </c>
      <c r="Z654" s="7">
        <f t="shared" si="97"/>
        <v>0</v>
      </c>
      <c r="AA654" s="7">
        <f t="shared" si="98"/>
        <v>0</v>
      </c>
      <c r="AB654" s="15"/>
      <c r="AC654" s="7"/>
      <c r="AD654" s="7"/>
      <c r="AE654" s="7"/>
      <c r="AF654" s="15"/>
      <c r="AG654" s="7"/>
    </row>
    <row r="655" spans="1:33" ht="13.8" x14ac:dyDescent="0.3">
      <c r="A655" s="11">
        <v>80458703</v>
      </c>
      <c r="B655" s="11" t="s">
        <v>24</v>
      </c>
      <c r="C655" s="11" t="s">
        <v>41</v>
      </c>
      <c r="D655" s="11" t="s">
        <v>47</v>
      </c>
      <c r="E655" s="11" t="s">
        <v>393</v>
      </c>
      <c r="F655" s="18">
        <v>39387</v>
      </c>
      <c r="G655" s="19">
        <v>39387</v>
      </c>
      <c r="H655" s="11" t="s">
        <v>68</v>
      </c>
      <c r="I655" s="11" t="s">
        <v>48</v>
      </c>
      <c r="J655" s="11" t="s">
        <v>70</v>
      </c>
      <c r="K655" s="11" t="s">
        <v>23</v>
      </c>
      <c r="L655" s="53" t="s">
        <v>638</v>
      </c>
      <c r="M655" s="11">
        <v>0</v>
      </c>
      <c r="N655" s="54">
        <v>0</v>
      </c>
      <c r="O655" s="54">
        <v>0</v>
      </c>
      <c r="P655" s="54">
        <v>0</v>
      </c>
      <c r="Q655" s="1">
        <v>42644</v>
      </c>
      <c r="R655" s="14">
        <f>VLOOKUP($D655,'GT NBV Sep 2015'!$G:$O,9,0)</f>
        <v>2.9000000000000001E-2</v>
      </c>
      <c r="S655" s="15">
        <f t="shared" si="90"/>
        <v>0</v>
      </c>
      <c r="T655" s="15">
        <f t="shared" si="91"/>
        <v>13</v>
      </c>
      <c r="U655" s="15">
        <f t="shared" si="92"/>
        <v>0</v>
      </c>
      <c r="V655" s="15">
        <f t="shared" si="93"/>
        <v>0</v>
      </c>
      <c r="W655" s="15">
        <f t="shared" si="94"/>
        <v>0</v>
      </c>
      <c r="X655" s="7">
        <f t="shared" si="95"/>
        <v>0</v>
      </c>
      <c r="Y655" s="7">
        <f t="shared" si="96"/>
        <v>0</v>
      </c>
      <c r="Z655" s="7">
        <f t="shared" si="97"/>
        <v>0</v>
      </c>
      <c r="AA655" s="7">
        <f t="shared" si="98"/>
        <v>0</v>
      </c>
      <c r="AB655" s="15"/>
      <c r="AC655" s="7"/>
      <c r="AD655" s="7"/>
      <c r="AE655" s="7"/>
      <c r="AF655" s="15"/>
      <c r="AG655" s="7"/>
    </row>
    <row r="656" spans="1:33" ht="13.8" x14ac:dyDescent="0.3">
      <c r="A656" s="11">
        <v>80459678</v>
      </c>
      <c r="B656" s="11" t="s">
        <v>24</v>
      </c>
      <c r="C656" s="11" t="s">
        <v>41</v>
      </c>
      <c r="D656" s="11" t="s">
        <v>47</v>
      </c>
      <c r="E656" s="11" t="s">
        <v>393</v>
      </c>
      <c r="F656" s="18">
        <v>39387</v>
      </c>
      <c r="G656" s="19">
        <v>39387</v>
      </c>
      <c r="H656" s="11" t="s">
        <v>68</v>
      </c>
      <c r="I656" s="11" t="s">
        <v>48</v>
      </c>
      <c r="J656" s="11" t="s">
        <v>70</v>
      </c>
      <c r="K656" s="11" t="s">
        <v>23</v>
      </c>
      <c r="L656" s="53" t="s">
        <v>638</v>
      </c>
      <c r="M656" s="11">
        <v>0</v>
      </c>
      <c r="N656" s="54">
        <v>0</v>
      </c>
      <c r="O656" s="54">
        <v>0</v>
      </c>
      <c r="P656" s="54">
        <v>0</v>
      </c>
      <c r="Q656" s="1">
        <v>42522</v>
      </c>
      <c r="R656" s="14">
        <f>VLOOKUP($D656,'GT NBV Sep 2015'!$G:$O,9,0)</f>
        <v>2.9000000000000001E-2</v>
      </c>
      <c r="S656" s="15">
        <f t="shared" si="90"/>
        <v>0</v>
      </c>
      <c r="T656" s="15">
        <f t="shared" si="91"/>
        <v>9</v>
      </c>
      <c r="U656" s="15">
        <f t="shared" si="92"/>
        <v>0</v>
      </c>
      <c r="V656" s="15">
        <f t="shared" si="93"/>
        <v>0</v>
      </c>
      <c r="W656" s="15">
        <f t="shared" si="94"/>
        <v>0</v>
      </c>
      <c r="X656" s="7">
        <f t="shared" si="95"/>
        <v>0</v>
      </c>
      <c r="Y656" s="7">
        <f t="shared" si="96"/>
        <v>0</v>
      </c>
      <c r="Z656" s="7">
        <f t="shared" si="97"/>
        <v>0</v>
      </c>
      <c r="AA656" s="7">
        <f t="shared" si="98"/>
        <v>0</v>
      </c>
      <c r="AB656" s="15"/>
      <c r="AC656" s="7"/>
      <c r="AD656" s="7"/>
      <c r="AE656" s="7"/>
      <c r="AF656" s="15"/>
      <c r="AG656" s="7"/>
    </row>
    <row r="657" spans="1:33" ht="13.8" x14ac:dyDescent="0.3">
      <c r="A657" s="11">
        <v>80501954</v>
      </c>
      <c r="B657" s="11" t="s">
        <v>24</v>
      </c>
      <c r="C657" s="11" t="s">
        <v>41</v>
      </c>
      <c r="D657" s="11" t="s">
        <v>47</v>
      </c>
      <c r="E657" s="11" t="s">
        <v>393</v>
      </c>
      <c r="F657" s="18">
        <v>39356</v>
      </c>
      <c r="G657" s="19">
        <v>39387</v>
      </c>
      <c r="H657" s="11" t="s">
        <v>68</v>
      </c>
      <c r="I657" s="11" t="s">
        <v>48</v>
      </c>
      <c r="J657" s="11" t="s">
        <v>70</v>
      </c>
      <c r="K657" s="11" t="s">
        <v>23</v>
      </c>
      <c r="L657" s="53" t="s">
        <v>638</v>
      </c>
      <c r="M657" s="11">
        <v>0</v>
      </c>
      <c r="N657" s="54">
        <v>0</v>
      </c>
      <c r="O657" s="54">
        <v>0</v>
      </c>
      <c r="P657" s="54">
        <v>0</v>
      </c>
      <c r="Q657" s="1">
        <v>42644</v>
      </c>
      <c r="R657" s="14">
        <f>VLOOKUP($D657,'GT NBV Sep 2015'!$G:$O,9,0)</f>
        <v>2.9000000000000001E-2</v>
      </c>
      <c r="S657" s="15">
        <f t="shared" si="90"/>
        <v>0</v>
      </c>
      <c r="T657" s="15">
        <f t="shared" si="91"/>
        <v>13</v>
      </c>
      <c r="U657" s="15">
        <f t="shared" si="92"/>
        <v>0</v>
      </c>
      <c r="V657" s="15">
        <f t="shared" si="93"/>
        <v>0</v>
      </c>
      <c r="W657" s="15">
        <f t="shared" si="94"/>
        <v>0</v>
      </c>
      <c r="X657" s="7">
        <f t="shared" si="95"/>
        <v>0</v>
      </c>
      <c r="Y657" s="7">
        <f t="shared" si="96"/>
        <v>0</v>
      </c>
      <c r="Z657" s="7">
        <f t="shared" si="97"/>
        <v>0</v>
      </c>
      <c r="AA657" s="7">
        <f t="shared" si="98"/>
        <v>0</v>
      </c>
      <c r="AB657" s="15"/>
      <c r="AC657" s="7"/>
      <c r="AD657" s="7"/>
      <c r="AE657" s="7"/>
      <c r="AF657" s="15"/>
      <c r="AG657" s="7"/>
    </row>
    <row r="658" spans="1:33" ht="13.8" x14ac:dyDescent="0.3">
      <c r="A658" s="11">
        <v>81183954</v>
      </c>
      <c r="B658" s="11" t="s">
        <v>24</v>
      </c>
      <c r="C658" s="11" t="s">
        <v>41</v>
      </c>
      <c r="D658" s="11" t="s">
        <v>47</v>
      </c>
      <c r="E658" s="11" t="s">
        <v>393</v>
      </c>
      <c r="F658" s="18">
        <v>39417</v>
      </c>
      <c r="G658" s="19">
        <v>39417</v>
      </c>
      <c r="H658" s="11" t="s">
        <v>68</v>
      </c>
      <c r="I658" s="11" t="s">
        <v>48</v>
      </c>
      <c r="J658" s="11" t="s">
        <v>70</v>
      </c>
      <c r="K658" s="11" t="s">
        <v>23</v>
      </c>
      <c r="L658" s="53" t="s">
        <v>638</v>
      </c>
      <c r="M658" s="11">
        <v>0</v>
      </c>
      <c r="N658" s="54">
        <v>0</v>
      </c>
      <c r="O658" s="54">
        <v>0</v>
      </c>
      <c r="P658" s="54">
        <v>0</v>
      </c>
      <c r="Q658" s="1">
        <v>42522</v>
      </c>
      <c r="R658" s="14">
        <f>VLOOKUP($D658,'GT NBV Sep 2015'!$G:$O,9,0)</f>
        <v>2.9000000000000001E-2</v>
      </c>
      <c r="S658" s="15">
        <f t="shared" si="90"/>
        <v>0</v>
      </c>
      <c r="T658" s="15">
        <f t="shared" si="91"/>
        <v>9</v>
      </c>
      <c r="U658" s="15">
        <f t="shared" si="92"/>
        <v>0</v>
      </c>
      <c r="V658" s="15">
        <f t="shared" si="93"/>
        <v>0</v>
      </c>
      <c r="W658" s="15">
        <f t="shared" si="94"/>
        <v>0</v>
      </c>
      <c r="X658" s="7">
        <f t="shared" si="95"/>
        <v>0</v>
      </c>
      <c r="Y658" s="7">
        <f t="shared" si="96"/>
        <v>0</v>
      </c>
      <c r="Z658" s="7">
        <f t="shared" si="97"/>
        <v>0</v>
      </c>
      <c r="AA658" s="7">
        <f t="shared" si="98"/>
        <v>0</v>
      </c>
      <c r="AB658" s="15"/>
      <c r="AC658" s="7"/>
      <c r="AD658" s="7"/>
      <c r="AE658" s="7"/>
      <c r="AF658" s="15"/>
      <c r="AG658" s="7"/>
    </row>
    <row r="659" spans="1:33" ht="13.8" x14ac:dyDescent="0.3">
      <c r="A659" s="11">
        <v>81966926</v>
      </c>
      <c r="B659" s="11" t="s">
        <v>24</v>
      </c>
      <c r="C659" s="11" t="s">
        <v>41</v>
      </c>
      <c r="D659" s="11" t="s">
        <v>47</v>
      </c>
      <c r="E659" s="11" t="s">
        <v>394</v>
      </c>
      <c r="F659" s="18">
        <v>39448</v>
      </c>
      <c r="G659" s="19">
        <v>39448</v>
      </c>
      <c r="H659" s="11" t="s">
        <v>68</v>
      </c>
      <c r="I659" s="11" t="s">
        <v>48</v>
      </c>
      <c r="J659" s="11" t="s">
        <v>70</v>
      </c>
      <c r="K659" s="11" t="s">
        <v>23</v>
      </c>
      <c r="L659" s="53" t="s">
        <v>638</v>
      </c>
      <c r="M659" s="11">
        <v>0</v>
      </c>
      <c r="N659" s="54">
        <v>0</v>
      </c>
      <c r="O659" s="54">
        <v>0</v>
      </c>
      <c r="P659" s="54">
        <v>0</v>
      </c>
      <c r="Q659" s="1">
        <v>42644</v>
      </c>
      <c r="R659" s="14">
        <f>VLOOKUP($D659,'GT NBV Sep 2015'!$G:$O,9,0)</f>
        <v>2.9000000000000001E-2</v>
      </c>
      <c r="S659" s="15">
        <f t="shared" si="90"/>
        <v>0</v>
      </c>
      <c r="T659" s="15">
        <f t="shared" si="91"/>
        <v>13</v>
      </c>
      <c r="U659" s="15">
        <f t="shared" si="92"/>
        <v>0</v>
      </c>
      <c r="V659" s="15">
        <f t="shared" si="93"/>
        <v>0</v>
      </c>
      <c r="W659" s="15">
        <f t="shared" si="94"/>
        <v>0</v>
      </c>
      <c r="X659" s="7">
        <f t="shared" si="95"/>
        <v>0</v>
      </c>
      <c r="Y659" s="7">
        <f t="shared" si="96"/>
        <v>0</v>
      </c>
      <c r="Z659" s="7">
        <f t="shared" si="97"/>
        <v>0</v>
      </c>
      <c r="AA659" s="7">
        <f t="shared" si="98"/>
        <v>0</v>
      </c>
      <c r="AB659" s="15"/>
      <c r="AC659" s="7"/>
      <c r="AD659" s="7"/>
      <c r="AE659" s="7"/>
      <c r="AF659" s="15"/>
      <c r="AG659" s="7"/>
    </row>
    <row r="660" spans="1:33" ht="13.8" x14ac:dyDescent="0.3">
      <c r="A660" s="11">
        <v>82707652</v>
      </c>
      <c r="B660" s="11" t="s">
        <v>24</v>
      </c>
      <c r="C660" s="11" t="s">
        <v>41</v>
      </c>
      <c r="D660" s="11" t="s">
        <v>47</v>
      </c>
      <c r="E660" s="11" t="s">
        <v>394</v>
      </c>
      <c r="F660" s="18">
        <v>39479</v>
      </c>
      <c r="G660" s="19">
        <v>39479</v>
      </c>
      <c r="H660" s="11" t="s">
        <v>68</v>
      </c>
      <c r="I660" s="11" t="s">
        <v>48</v>
      </c>
      <c r="J660" s="11" t="s">
        <v>70</v>
      </c>
      <c r="K660" s="11" t="s">
        <v>23</v>
      </c>
      <c r="L660" s="53" t="s">
        <v>638</v>
      </c>
      <c r="M660" s="11">
        <v>0</v>
      </c>
      <c r="N660" s="54">
        <v>0</v>
      </c>
      <c r="O660" s="54">
        <v>0</v>
      </c>
      <c r="P660" s="54">
        <v>0</v>
      </c>
      <c r="Q660" s="1">
        <v>42522</v>
      </c>
      <c r="R660" s="14">
        <f>VLOOKUP($D660,'GT NBV Sep 2015'!$G:$O,9,0)</f>
        <v>2.9000000000000001E-2</v>
      </c>
      <c r="S660" s="15">
        <f t="shared" si="90"/>
        <v>0</v>
      </c>
      <c r="T660" s="15">
        <f t="shared" si="91"/>
        <v>9</v>
      </c>
      <c r="U660" s="15">
        <f t="shared" si="92"/>
        <v>0</v>
      </c>
      <c r="V660" s="15">
        <f t="shared" si="93"/>
        <v>0</v>
      </c>
      <c r="W660" s="15">
        <f t="shared" si="94"/>
        <v>0</v>
      </c>
      <c r="X660" s="7">
        <f t="shared" si="95"/>
        <v>0</v>
      </c>
      <c r="Y660" s="7">
        <f t="shared" si="96"/>
        <v>0</v>
      </c>
      <c r="Z660" s="7">
        <f t="shared" si="97"/>
        <v>0</v>
      </c>
      <c r="AA660" s="7">
        <f t="shared" si="98"/>
        <v>0</v>
      </c>
      <c r="AB660" s="15"/>
      <c r="AC660" s="7"/>
      <c r="AD660" s="7"/>
      <c r="AE660" s="7"/>
      <c r="AF660" s="15"/>
      <c r="AG660" s="7"/>
    </row>
    <row r="661" spans="1:33" ht="13.8" x14ac:dyDescent="0.3">
      <c r="A661" s="11">
        <v>83367898</v>
      </c>
      <c r="B661" s="11" t="s">
        <v>24</v>
      </c>
      <c r="C661" s="11" t="s">
        <v>41</v>
      </c>
      <c r="D661" s="11" t="s">
        <v>47</v>
      </c>
      <c r="E661" s="11" t="s">
        <v>394</v>
      </c>
      <c r="F661" s="18">
        <v>39508</v>
      </c>
      <c r="G661" s="19">
        <v>39508</v>
      </c>
      <c r="H661" s="11" t="s">
        <v>68</v>
      </c>
      <c r="I661" s="11" t="s">
        <v>48</v>
      </c>
      <c r="J661" s="11" t="s">
        <v>70</v>
      </c>
      <c r="K661" s="11" t="s">
        <v>23</v>
      </c>
      <c r="L661" s="53" t="s">
        <v>638</v>
      </c>
      <c r="M661" s="11">
        <v>0</v>
      </c>
      <c r="N661" s="54">
        <v>0</v>
      </c>
      <c r="O661" s="54">
        <v>0</v>
      </c>
      <c r="P661" s="54">
        <v>0</v>
      </c>
      <c r="Q661" s="1">
        <v>42644</v>
      </c>
      <c r="R661" s="14">
        <f>VLOOKUP($D661,'GT NBV Sep 2015'!$G:$O,9,0)</f>
        <v>2.9000000000000001E-2</v>
      </c>
      <c r="S661" s="15">
        <f t="shared" si="90"/>
        <v>0</v>
      </c>
      <c r="T661" s="15">
        <f t="shared" si="91"/>
        <v>13</v>
      </c>
      <c r="U661" s="15">
        <f t="shared" si="92"/>
        <v>0</v>
      </c>
      <c r="V661" s="15">
        <f t="shared" si="93"/>
        <v>0</v>
      </c>
      <c r="W661" s="15">
        <f t="shared" si="94"/>
        <v>0</v>
      </c>
      <c r="X661" s="7">
        <f t="shared" si="95"/>
        <v>0</v>
      </c>
      <c r="Y661" s="7">
        <f t="shared" si="96"/>
        <v>0</v>
      </c>
      <c r="Z661" s="7">
        <f t="shared" si="97"/>
        <v>0</v>
      </c>
      <c r="AA661" s="7">
        <f t="shared" si="98"/>
        <v>0</v>
      </c>
      <c r="AB661" s="15"/>
      <c r="AC661" s="7"/>
      <c r="AD661" s="7"/>
      <c r="AE661" s="7"/>
      <c r="AF661" s="15"/>
      <c r="AG661" s="7"/>
    </row>
    <row r="662" spans="1:33" ht="13.8" x14ac:dyDescent="0.3">
      <c r="A662" s="11">
        <v>86185246</v>
      </c>
      <c r="B662" s="11" t="s">
        <v>24</v>
      </c>
      <c r="C662" s="11" t="s">
        <v>41</v>
      </c>
      <c r="D662" s="11" t="s">
        <v>47</v>
      </c>
      <c r="E662" s="11" t="s">
        <v>394</v>
      </c>
      <c r="F662" s="18">
        <v>39600</v>
      </c>
      <c r="G662" s="19">
        <v>39630</v>
      </c>
      <c r="H662" s="11" t="s">
        <v>68</v>
      </c>
      <c r="I662" s="11" t="s">
        <v>48</v>
      </c>
      <c r="J662" s="11" t="s">
        <v>70</v>
      </c>
      <c r="K662" s="11" t="s">
        <v>23</v>
      </c>
      <c r="L662" s="53" t="s">
        <v>638</v>
      </c>
      <c r="M662" s="11">
        <v>0</v>
      </c>
      <c r="N662" s="54">
        <v>0</v>
      </c>
      <c r="O662" s="54">
        <v>0</v>
      </c>
      <c r="P662" s="54">
        <v>0</v>
      </c>
      <c r="Q662" s="1">
        <v>42522</v>
      </c>
      <c r="R662" s="14">
        <f>VLOOKUP($D662,'GT NBV Sep 2015'!$G:$O,9,0)</f>
        <v>2.9000000000000001E-2</v>
      </c>
      <c r="S662" s="15">
        <f t="shared" si="90"/>
        <v>0</v>
      </c>
      <c r="T662" s="15">
        <f t="shared" si="91"/>
        <v>9</v>
      </c>
      <c r="U662" s="15">
        <f t="shared" si="92"/>
        <v>0</v>
      </c>
      <c r="V662" s="15">
        <f t="shared" si="93"/>
        <v>0</v>
      </c>
      <c r="W662" s="15">
        <f t="shared" si="94"/>
        <v>0</v>
      </c>
      <c r="X662" s="7">
        <f t="shared" si="95"/>
        <v>0</v>
      </c>
      <c r="Y662" s="7">
        <f t="shared" si="96"/>
        <v>0</v>
      </c>
      <c r="Z662" s="7">
        <f t="shared" si="97"/>
        <v>0</v>
      </c>
      <c r="AA662" s="7">
        <f t="shared" si="98"/>
        <v>0</v>
      </c>
      <c r="AB662" s="15"/>
      <c r="AC662" s="7"/>
      <c r="AD662" s="7"/>
      <c r="AE662" s="7"/>
      <c r="AF662" s="15"/>
      <c r="AG662" s="7"/>
    </row>
    <row r="663" spans="1:33" ht="13.8" x14ac:dyDescent="0.3">
      <c r="A663" s="11">
        <v>86186715</v>
      </c>
      <c r="B663" s="11" t="s">
        <v>24</v>
      </c>
      <c r="C663" s="11" t="s">
        <v>41</v>
      </c>
      <c r="D663" s="11" t="s">
        <v>47</v>
      </c>
      <c r="E663" s="11" t="s">
        <v>394</v>
      </c>
      <c r="F663" s="18">
        <v>39600</v>
      </c>
      <c r="G663" s="19">
        <v>39630</v>
      </c>
      <c r="H663" s="11" t="s">
        <v>68</v>
      </c>
      <c r="I663" s="11" t="s">
        <v>48</v>
      </c>
      <c r="J663" s="11" t="s">
        <v>70</v>
      </c>
      <c r="K663" s="11" t="s">
        <v>23</v>
      </c>
      <c r="L663" s="53" t="s">
        <v>638</v>
      </c>
      <c r="M663" s="11">
        <v>0</v>
      </c>
      <c r="N663" s="54">
        <v>0</v>
      </c>
      <c r="O663" s="54">
        <v>0</v>
      </c>
      <c r="P663" s="54">
        <v>0</v>
      </c>
      <c r="Q663" s="1">
        <v>42644</v>
      </c>
      <c r="R663" s="14">
        <f>VLOOKUP($D663,'GT NBV Sep 2015'!$G:$O,9,0)</f>
        <v>2.9000000000000001E-2</v>
      </c>
      <c r="S663" s="15">
        <f t="shared" si="90"/>
        <v>0</v>
      </c>
      <c r="T663" s="15">
        <f t="shared" si="91"/>
        <v>13</v>
      </c>
      <c r="U663" s="15">
        <f t="shared" si="92"/>
        <v>0</v>
      </c>
      <c r="V663" s="15">
        <f t="shared" si="93"/>
        <v>0</v>
      </c>
      <c r="W663" s="15">
        <f t="shared" si="94"/>
        <v>0</v>
      </c>
      <c r="X663" s="7">
        <f t="shared" si="95"/>
        <v>0</v>
      </c>
      <c r="Y663" s="7">
        <f t="shared" si="96"/>
        <v>0</v>
      </c>
      <c r="Z663" s="7">
        <f t="shared" si="97"/>
        <v>0</v>
      </c>
      <c r="AA663" s="7">
        <f t="shared" si="98"/>
        <v>0</v>
      </c>
      <c r="AB663" s="15"/>
      <c r="AC663" s="7"/>
      <c r="AD663" s="7"/>
      <c r="AE663" s="7"/>
      <c r="AF663" s="15"/>
      <c r="AG663" s="7"/>
    </row>
    <row r="664" spans="1:33" ht="13.8" x14ac:dyDescent="0.3">
      <c r="A664" s="11">
        <v>86813910</v>
      </c>
      <c r="B664" s="11" t="s">
        <v>24</v>
      </c>
      <c r="C664" s="11" t="s">
        <v>41</v>
      </c>
      <c r="D664" s="11" t="s">
        <v>47</v>
      </c>
      <c r="E664" s="11" t="s">
        <v>394</v>
      </c>
      <c r="F664" s="18">
        <v>39661</v>
      </c>
      <c r="G664" s="19">
        <v>39661</v>
      </c>
      <c r="H664" s="11" t="s">
        <v>68</v>
      </c>
      <c r="I664" s="11" t="s">
        <v>48</v>
      </c>
      <c r="J664" s="11" t="s">
        <v>70</v>
      </c>
      <c r="K664" s="11" t="s">
        <v>23</v>
      </c>
      <c r="L664" s="53" t="s">
        <v>638</v>
      </c>
      <c r="M664" s="11">
        <v>0</v>
      </c>
      <c r="N664" s="54">
        <v>0</v>
      </c>
      <c r="O664" s="54">
        <v>0</v>
      </c>
      <c r="P664" s="54">
        <v>0</v>
      </c>
      <c r="Q664" s="1">
        <v>42522</v>
      </c>
      <c r="R664" s="14">
        <f>VLOOKUP($D664,'GT NBV Sep 2015'!$G:$O,9,0)</f>
        <v>2.9000000000000001E-2</v>
      </c>
      <c r="S664" s="15">
        <f t="shared" si="90"/>
        <v>0</v>
      </c>
      <c r="T664" s="15">
        <f t="shared" si="91"/>
        <v>9</v>
      </c>
      <c r="U664" s="15">
        <f t="shared" si="92"/>
        <v>0</v>
      </c>
      <c r="V664" s="15">
        <f t="shared" si="93"/>
        <v>0</v>
      </c>
      <c r="W664" s="15">
        <f t="shared" si="94"/>
        <v>0</v>
      </c>
      <c r="X664" s="7">
        <f t="shared" si="95"/>
        <v>0</v>
      </c>
      <c r="Y664" s="7">
        <f t="shared" si="96"/>
        <v>0</v>
      </c>
      <c r="Z664" s="7">
        <f t="shared" si="97"/>
        <v>0</v>
      </c>
      <c r="AA664" s="7">
        <f t="shared" si="98"/>
        <v>0</v>
      </c>
      <c r="AB664" s="15"/>
      <c r="AC664" s="7"/>
      <c r="AD664" s="7"/>
      <c r="AE664" s="7"/>
      <c r="AF664" s="15"/>
      <c r="AG664" s="7"/>
    </row>
    <row r="665" spans="1:33" ht="13.8" x14ac:dyDescent="0.3">
      <c r="A665" s="11">
        <v>87578376</v>
      </c>
      <c r="B665" s="11" t="s">
        <v>24</v>
      </c>
      <c r="C665" s="11" t="s">
        <v>41</v>
      </c>
      <c r="D665" s="11" t="s">
        <v>47</v>
      </c>
      <c r="E665" s="11" t="s">
        <v>394</v>
      </c>
      <c r="F665" s="18">
        <v>39692</v>
      </c>
      <c r="G665" s="19">
        <v>39692</v>
      </c>
      <c r="H665" s="11" t="s">
        <v>68</v>
      </c>
      <c r="I665" s="11" t="s">
        <v>48</v>
      </c>
      <c r="J665" s="11" t="s">
        <v>70</v>
      </c>
      <c r="K665" s="11" t="s">
        <v>23</v>
      </c>
      <c r="L665" s="53" t="s">
        <v>638</v>
      </c>
      <c r="M665" s="11">
        <v>0</v>
      </c>
      <c r="N665" s="54">
        <v>0</v>
      </c>
      <c r="O665" s="54">
        <v>0</v>
      </c>
      <c r="P665" s="54">
        <v>0</v>
      </c>
      <c r="Q665" s="1">
        <v>42644</v>
      </c>
      <c r="R665" s="14">
        <f>VLOOKUP($D665,'GT NBV Sep 2015'!$G:$O,9,0)</f>
        <v>2.9000000000000001E-2</v>
      </c>
      <c r="S665" s="15">
        <f t="shared" si="90"/>
        <v>0</v>
      </c>
      <c r="T665" s="15">
        <f t="shared" si="91"/>
        <v>13</v>
      </c>
      <c r="U665" s="15">
        <f t="shared" si="92"/>
        <v>0</v>
      </c>
      <c r="V665" s="15">
        <f t="shared" si="93"/>
        <v>0</v>
      </c>
      <c r="W665" s="15">
        <f t="shared" si="94"/>
        <v>0</v>
      </c>
      <c r="X665" s="7">
        <f t="shared" si="95"/>
        <v>0</v>
      </c>
      <c r="Y665" s="7">
        <f t="shared" si="96"/>
        <v>0</v>
      </c>
      <c r="Z665" s="7">
        <f t="shared" si="97"/>
        <v>0</v>
      </c>
      <c r="AA665" s="7">
        <f t="shared" si="98"/>
        <v>0</v>
      </c>
      <c r="AB665" s="15"/>
      <c r="AC665" s="7"/>
      <c r="AD665" s="7"/>
      <c r="AE665" s="7"/>
      <c r="AF665" s="15"/>
      <c r="AG665" s="7"/>
    </row>
    <row r="666" spans="1:33" ht="13.8" x14ac:dyDescent="0.3">
      <c r="A666" s="11">
        <v>89484542</v>
      </c>
      <c r="B666" s="11" t="s">
        <v>24</v>
      </c>
      <c r="C666" s="11" t="s">
        <v>41</v>
      </c>
      <c r="D666" s="11" t="s">
        <v>47</v>
      </c>
      <c r="E666" s="11" t="s">
        <v>394</v>
      </c>
      <c r="F666" s="18">
        <v>39783</v>
      </c>
      <c r="G666" s="19">
        <v>39783</v>
      </c>
      <c r="H666" s="11" t="s">
        <v>68</v>
      </c>
      <c r="I666" s="11" t="s">
        <v>48</v>
      </c>
      <c r="J666" s="11" t="s">
        <v>70</v>
      </c>
      <c r="K666" s="11" t="s">
        <v>23</v>
      </c>
      <c r="L666" s="53" t="s">
        <v>638</v>
      </c>
      <c r="M666" s="11">
        <v>0</v>
      </c>
      <c r="N666" s="54">
        <v>0</v>
      </c>
      <c r="O666" s="54">
        <v>0</v>
      </c>
      <c r="P666" s="54">
        <v>0</v>
      </c>
      <c r="Q666" s="1">
        <v>42522</v>
      </c>
      <c r="R666" s="14">
        <f>VLOOKUP($D666,'GT NBV Sep 2015'!$G:$O,9,0)</f>
        <v>2.9000000000000001E-2</v>
      </c>
      <c r="S666" s="15">
        <f t="shared" si="90"/>
        <v>0</v>
      </c>
      <c r="T666" s="15">
        <f t="shared" si="91"/>
        <v>9</v>
      </c>
      <c r="U666" s="15">
        <f t="shared" si="92"/>
        <v>0</v>
      </c>
      <c r="V666" s="15">
        <f t="shared" si="93"/>
        <v>0</v>
      </c>
      <c r="W666" s="15">
        <f t="shared" si="94"/>
        <v>0</v>
      </c>
      <c r="X666" s="7">
        <f t="shared" si="95"/>
        <v>0</v>
      </c>
      <c r="Y666" s="7">
        <f t="shared" si="96"/>
        <v>0</v>
      </c>
      <c r="Z666" s="7">
        <f t="shared" si="97"/>
        <v>0</v>
      </c>
      <c r="AA666" s="7">
        <f t="shared" si="98"/>
        <v>0</v>
      </c>
      <c r="AB666" s="15"/>
      <c r="AC666" s="7"/>
      <c r="AD666" s="7"/>
      <c r="AE666" s="7"/>
      <c r="AF666" s="15"/>
      <c r="AG666" s="7"/>
    </row>
    <row r="667" spans="1:33" ht="13.8" x14ac:dyDescent="0.3">
      <c r="A667" s="11">
        <v>90081621</v>
      </c>
      <c r="B667" s="11" t="s">
        <v>24</v>
      </c>
      <c r="C667" s="11" t="s">
        <v>41</v>
      </c>
      <c r="D667" s="11" t="s">
        <v>47</v>
      </c>
      <c r="E667" s="11" t="s">
        <v>394</v>
      </c>
      <c r="F667" s="18">
        <v>39783</v>
      </c>
      <c r="G667" s="19">
        <v>39814</v>
      </c>
      <c r="H667" s="11" t="s">
        <v>68</v>
      </c>
      <c r="I667" s="11" t="s">
        <v>48</v>
      </c>
      <c r="J667" s="11" t="s">
        <v>70</v>
      </c>
      <c r="K667" s="11" t="s">
        <v>23</v>
      </c>
      <c r="L667" s="53" t="s">
        <v>638</v>
      </c>
      <c r="M667" s="11">
        <v>0</v>
      </c>
      <c r="N667" s="54">
        <v>0</v>
      </c>
      <c r="O667" s="54">
        <v>0</v>
      </c>
      <c r="P667" s="54">
        <v>0</v>
      </c>
      <c r="Q667" s="1">
        <v>42644</v>
      </c>
      <c r="R667" s="14">
        <f>VLOOKUP($D667,'GT NBV Sep 2015'!$G:$O,9,0)</f>
        <v>2.9000000000000001E-2</v>
      </c>
      <c r="S667" s="15">
        <f t="shared" si="90"/>
        <v>0</v>
      </c>
      <c r="T667" s="15">
        <f t="shared" si="91"/>
        <v>13</v>
      </c>
      <c r="U667" s="15">
        <f t="shared" si="92"/>
        <v>0</v>
      </c>
      <c r="V667" s="15">
        <f t="shared" si="93"/>
        <v>0</v>
      </c>
      <c r="W667" s="15">
        <f t="shared" si="94"/>
        <v>0</v>
      </c>
      <c r="X667" s="7">
        <f t="shared" si="95"/>
        <v>0</v>
      </c>
      <c r="Y667" s="7">
        <f t="shared" si="96"/>
        <v>0</v>
      </c>
      <c r="Z667" s="7">
        <f t="shared" si="97"/>
        <v>0</v>
      </c>
      <c r="AA667" s="7">
        <f t="shared" si="98"/>
        <v>0</v>
      </c>
      <c r="AB667" s="15"/>
      <c r="AC667" s="7"/>
      <c r="AD667" s="7"/>
      <c r="AE667" s="7"/>
      <c r="AF667" s="15"/>
      <c r="AG667" s="7"/>
    </row>
    <row r="668" spans="1:33" ht="13.8" x14ac:dyDescent="0.3">
      <c r="A668" s="11">
        <v>90614253</v>
      </c>
      <c r="B668" s="11" t="s">
        <v>24</v>
      </c>
      <c r="C668" s="11" t="s">
        <v>41</v>
      </c>
      <c r="D668" s="11" t="s">
        <v>47</v>
      </c>
      <c r="E668" s="11" t="s">
        <v>394</v>
      </c>
      <c r="F668" s="18">
        <v>39692</v>
      </c>
      <c r="G668" s="19">
        <v>39845</v>
      </c>
      <c r="H668" s="11" t="s">
        <v>68</v>
      </c>
      <c r="I668" s="11" t="s">
        <v>48</v>
      </c>
      <c r="J668" s="11" t="s">
        <v>70</v>
      </c>
      <c r="K668" s="11" t="s">
        <v>23</v>
      </c>
      <c r="L668" s="53" t="s">
        <v>638</v>
      </c>
      <c r="M668" s="11">
        <v>0</v>
      </c>
      <c r="N668" s="54">
        <v>0</v>
      </c>
      <c r="O668" s="54">
        <v>0</v>
      </c>
      <c r="P668" s="54">
        <v>0</v>
      </c>
      <c r="Q668" s="1">
        <v>42522</v>
      </c>
      <c r="R668" s="14">
        <f>VLOOKUP($D668,'GT NBV Sep 2015'!$G:$O,9,0)</f>
        <v>2.9000000000000001E-2</v>
      </c>
      <c r="S668" s="15">
        <f t="shared" si="90"/>
        <v>0</v>
      </c>
      <c r="T668" s="15">
        <f t="shared" si="91"/>
        <v>9</v>
      </c>
      <c r="U668" s="15">
        <f t="shared" si="92"/>
        <v>0</v>
      </c>
      <c r="V668" s="15">
        <f t="shared" si="93"/>
        <v>0</v>
      </c>
      <c r="W668" s="15">
        <f t="shared" si="94"/>
        <v>0</v>
      </c>
      <c r="X668" s="7">
        <f t="shared" si="95"/>
        <v>0</v>
      </c>
      <c r="Y668" s="7">
        <f t="shared" si="96"/>
        <v>0</v>
      </c>
      <c r="Z668" s="7">
        <f t="shared" si="97"/>
        <v>0</v>
      </c>
      <c r="AA668" s="7">
        <f t="shared" si="98"/>
        <v>0</v>
      </c>
      <c r="AB668" s="15"/>
      <c r="AC668" s="7"/>
      <c r="AD668" s="7"/>
      <c r="AE668" s="7"/>
      <c r="AF668" s="15"/>
      <c r="AG668" s="7"/>
    </row>
    <row r="669" spans="1:33" ht="13.8" x14ac:dyDescent="0.3">
      <c r="A669" s="11">
        <v>91291681</v>
      </c>
      <c r="B669" s="11" t="s">
        <v>24</v>
      </c>
      <c r="C669" s="11" t="s">
        <v>41</v>
      </c>
      <c r="D669" s="11" t="s">
        <v>47</v>
      </c>
      <c r="E669" s="11" t="s">
        <v>394</v>
      </c>
      <c r="F669" s="18">
        <v>39783</v>
      </c>
      <c r="G669" s="19">
        <v>39873</v>
      </c>
      <c r="H669" s="11" t="s">
        <v>68</v>
      </c>
      <c r="I669" s="11" t="s">
        <v>48</v>
      </c>
      <c r="J669" s="11" t="s">
        <v>70</v>
      </c>
      <c r="K669" s="11" t="s">
        <v>23</v>
      </c>
      <c r="L669" s="53" t="s">
        <v>638</v>
      </c>
      <c r="M669" s="11">
        <v>0</v>
      </c>
      <c r="N669" s="54">
        <v>0</v>
      </c>
      <c r="O669" s="54">
        <v>0</v>
      </c>
      <c r="P669" s="54">
        <v>0</v>
      </c>
      <c r="Q669" s="1">
        <v>42644</v>
      </c>
      <c r="R669" s="14">
        <f>VLOOKUP($D669,'GT NBV Sep 2015'!$G:$O,9,0)</f>
        <v>2.9000000000000001E-2</v>
      </c>
      <c r="S669" s="15">
        <f t="shared" si="90"/>
        <v>0</v>
      </c>
      <c r="T669" s="15">
        <f t="shared" si="91"/>
        <v>13</v>
      </c>
      <c r="U669" s="15">
        <f t="shared" si="92"/>
        <v>0</v>
      </c>
      <c r="V669" s="15">
        <f t="shared" si="93"/>
        <v>0</v>
      </c>
      <c r="W669" s="15">
        <f t="shared" si="94"/>
        <v>0</v>
      </c>
      <c r="X669" s="7">
        <f t="shared" si="95"/>
        <v>0</v>
      </c>
      <c r="Y669" s="7">
        <f t="shared" si="96"/>
        <v>0</v>
      </c>
      <c r="Z669" s="7">
        <f t="shared" si="97"/>
        <v>0</v>
      </c>
      <c r="AA669" s="7">
        <f t="shared" si="98"/>
        <v>0</v>
      </c>
      <c r="AB669" s="15"/>
      <c r="AC669" s="7"/>
      <c r="AD669" s="7"/>
      <c r="AE669" s="7"/>
      <c r="AF669" s="15"/>
      <c r="AG669" s="7"/>
    </row>
    <row r="670" spans="1:33" ht="13.8" x14ac:dyDescent="0.3">
      <c r="A670" s="11">
        <v>92890159</v>
      </c>
      <c r="B670" s="11" t="s">
        <v>24</v>
      </c>
      <c r="C670" s="11" t="s">
        <v>41</v>
      </c>
      <c r="D670" s="11" t="s">
        <v>47</v>
      </c>
      <c r="E670" s="11" t="s">
        <v>457</v>
      </c>
      <c r="F670" s="18">
        <v>39965</v>
      </c>
      <c r="G670" s="19">
        <v>39965</v>
      </c>
      <c r="H670" s="11" t="s">
        <v>68</v>
      </c>
      <c r="I670" s="11" t="s">
        <v>48</v>
      </c>
      <c r="J670" s="11" t="s">
        <v>70</v>
      </c>
      <c r="K670" s="11" t="s">
        <v>23</v>
      </c>
      <c r="L670" s="53" t="s">
        <v>638</v>
      </c>
      <c r="M670" s="11">
        <v>0</v>
      </c>
      <c r="N670" s="54">
        <v>0</v>
      </c>
      <c r="O670" s="54">
        <v>0</v>
      </c>
      <c r="P670" s="54">
        <v>0</v>
      </c>
      <c r="Q670" s="1">
        <v>42522</v>
      </c>
      <c r="R670" s="14">
        <f>VLOOKUP($D670,'GT NBV Sep 2015'!$G:$O,9,0)</f>
        <v>2.9000000000000001E-2</v>
      </c>
      <c r="S670" s="15">
        <f t="shared" si="90"/>
        <v>0</v>
      </c>
      <c r="T670" s="15">
        <f t="shared" si="91"/>
        <v>9</v>
      </c>
      <c r="U670" s="15">
        <f t="shared" si="92"/>
        <v>0</v>
      </c>
      <c r="V670" s="15">
        <f t="shared" si="93"/>
        <v>0</v>
      </c>
      <c r="W670" s="15">
        <f t="shared" si="94"/>
        <v>0</v>
      </c>
      <c r="X670" s="7">
        <f t="shared" si="95"/>
        <v>0</v>
      </c>
      <c r="Y670" s="7">
        <f t="shared" si="96"/>
        <v>0</v>
      </c>
      <c r="Z670" s="7">
        <f t="shared" si="97"/>
        <v>0</v>
      </c>
      <c r="AA670" s="7">
        <f t="shared" si="98"/>
        <v>0</v>
      </c>
      <c r="AB670" s="15"/>
      <c r="AC670" s="7"/>
      <c r="AD670" s="7"/>
      <c r="AE670" s="7"/>
      <c r="AF670" s="15"/>
      <c r="AG670" s="7"/>
    </row>
    <row r="671" spans="1:33" ht="13.8" x14ac:dyDescent="0.3">
      <c r="A671" s="11">
        <v>94041413</v>
      </c>
      <c r="B671" s="11" t="s">
        <v>24</v>
      </c>
      <c r="C671" s="11" t="s">
        <v>41</v>
      </c>
      <c r="D671" s="11" t="s">
        <v>47</v>
      </c>
      <c r="E671" s="11" t="s">
        <v>457</v>
      </c>
      <c r="F671" s="18">
        <v>40026</v>
      </c>
      <c r="G671" s="19">
        <v>40026</v>
      </c>
      <c r="H671" s="11" t="s">
        <v>68</v>
      </c>
      <c r="I671" s="11" t="s">
        <v>48</v>
      </c>
      <c r="J671" s="11" t="s">
        <v>70</v>
      </c>
      <c r="K671" s="11" t="s">
        <v>23</v>
      </c>
      <c r="L671" s="53" t="s">
        <v>638</v>
      </c>
      <c r="M671" s="11">
        <v>0</v>
      </c>
      <c r="N671" s="54">
        <v>0</v>
      </c>
      <c r="O671" s="54">
        <v>0</v>
      </c>
      <c r="P671" s="54">
        <v>0</v>
      </c>
      <c r="Q671" s="1">
        <v>42644</v>
      </c>
      <c r="R671" s="14">
        <f>VLOOKUP($D671,'GT NBV Sep 2015'!$G:$O,9,0)</f>
        <v>2.9000000000000001E-2</v>
      </c>
      <c r="S671" s="15">
        <f t="shared" si="90"/>
        <v>0</v>
      </c>
      <c r="T671" s="15">
        <f t="shared" si="91"/>
        <v>13</v>
      </c>
      <c r="U671" s="15">
        <f t="shared" si="92"/>
        <v>0</v>
      </c>
      <c r="V671" s="15">
        <f t="shared" si="93"/>
        <v>0</v>
      </c>
      <c r="W671" s="15">
        <f t="shared" si="94"/>
        <v>0</v>
      </c>
      <c r="X671" s="7">
        <f t="shared" si="95"/>
        <v>0</v>
      </c>
      <c r="Y671" s="7">
        <f t="shared" si="96"/>
        <v>0</v>
      </c>
      <c r="Z671" s="7">
        <f t="shared" si="97"/>
        <v>0</v>
      </c>
      <c r="AA671" s="7">
        <f t="shared" si="98"/>
        <v>0</v>
      </c>
      <c r="AB671" s="15"/>
      <c r="AC671" s="7"/>
      <c r="AD671" s="7"/>
      <c r="AE671" s="7"/>
      <c r="AF671" s="15"/>
      <c r="AG671" s="7"/>
    </row>
    <row r="672" spans="1:33" ht="13.8" x14ac:dyDescent="0.3">
      <c r="A672" s="11">
        <v>94585624</v>
      </c>
      <c r="B672" s="11" t="s">
        <v>24</v>
      </c>
      <c r="C672" s="11" t="s">
        <v>41</v>
      </c>
      <c r="D672" s="11" t="s">
        <v>47</v>
      </c>
      <c r="E672" s="11" t="s">
        <v>457</v>
      </c>
      <c r="F672" s="18">
        <v>40057</v>
      </c>
      <c r="G672" s="19">
        <v>40057</v>
      </c>
      <c r="H672" s="11" t="s">
        <v>68</v>
      </c>
      <c r="I672" s="11" t="s">
        <v>48</v>
      </c>
      <c r="J672" s="11" t="s">
        <v>70</v>
      </c>
      <c r="K672" s="11" t="s">
        <v>23</v>
      </c>
      <c r="L672" s="53" t="s">
        <v>638</v>
      </c>
      <c r="M672" s="11">
        <v>0</v>
      </c>
      <c r="N672" s="54">
        <v>0</v>
      </c>
      <c r="O672" s="54">
        <v>0</v>
      </c>
      <c r="P672" s="54">
        <v>0</v>
      </c>
      <c r="Q672" s="1">
        <v>42522</v>
      </c>
      <c r="R672" s="14">
        <f>VLOOKUP($D672,'GT NBV Sep 2015'!$G:$O,9,0)</f>
        <v>2.9000000000000001E-2</v>
      </c>
      <c r="S672" s="15">
        <f t="shared" si="90"/>
        <v>0</v>
      </c>
      <c r="T672" s="15">
        <f t="shared" si="91"/>
        <v>9</v>
      </c>
      <c r="U672" s="15">
        <f t="shared" si="92"/>
        <v>0</v>
      </c>
      <c r="V672" s="15">
        <f t="shared" si="93"/>
        <v>0</v>
      </c>
      <c r="W672" s="15">
        <f t="shared" si="94"/>
        <v>0</v>
      </c>
      <c r="X672" s="7">
        <f t="shared" si="95"/>
        <v>0</v>
      </c>
      <c r="Y672" s="7">
        <f t="shared" si="96"/>
        <v>0</v>
      </c>
      <c r="Z672" s="7">
        <f t="shared" si="97"/>
        <v>0</v>
      </c>
      <c r="AA672" s="7">
        <f t="shared" si="98"/>
        <v>0</v>
      </c>
      <c r="AB672" s="15"/>
      <c r="AC672" s="7"/>
      <c r="AD672" s="7"/>
      <c r="AE672" s="7"/>
      <c r="AF672" s="15"/>
      <c r="AG672" s="7"/>
    </row>
    <row r="673" spans="1:33" ht="13.8" x14ac:dyDescent="0.3">
      <c r="A673" s="11">
        <v>95601219</v>
      </c>
      <c r="B673" s="11" t="s">
        <v>24</v>
      </c>
      <c r="C673" s="11" t="s">
        <v>41</v>
      </c>
      <c r="D673" s="11" t="s">
        <v>47</v>
      </c>
      <c r="E673" s="11" t="s">
        <v>457</v>
      </c>
      <c r="F673" s="18">
        <v>40118</v>
      </c>
      <c r="G673" s="19">
        <v>40118</v>
      </c>
      <c r="H673" s="11" t="s">
        <v>68</v>
      </c>
      <c r="I673" s="11" t="s">
        <v>48</v>
      </c>
      <c r="J673" s="11" t="s">
        <v>70</v>
      </c>
      <c r="K673" s="11" t="s">
        <v>23</v>
      </c>
      <c r="L673" s="53" t="s">
        <v>638</v>
      </c>
      <c r="M673" s="11">
        <v>0</v>
      </c>
      <c r="N673" s="54">
        <v>0</v>
      </c>
      <c r="O673" s="54">
        <v>0</v>
      </c>
      <c r="P673" s="54">
        <v>0</v>
      </c>
      <c r="Q673" s="1">
        <v>42644</v>
      </c>
      <c r="R673" s="14">
        <f>VLOOKUP($D673,'GT NBV Sep 2015'!$G:$O,9,0)</f>
        <v>2.9000000000000001E-2</v>
      </c>
      <c r="S673" s="15">
        <f t="shared" si="90"/>
        <v>0</v>
      </c>
      <c r="T673" s="15">
        <f t="shared" si="91"/>
        <v>13</v>
      </c>
      <c r="U673" s="15">
        <f t="shared" si="92"/>
        <v>0</v>
      </c>
      <c r="V673" s="15">
        <f t="shared" si="93"/>
        <v>0</v>
      </c>
      <c r="W673" s="15">
        <f t="shared" si="94"/>
        <v>0</v>
      </c>
      <c r="X673" s="7">
        <f t="shared" si="95"/>
        <v>0</v>
      </c>
      <c r="Y673" s="7">
        <f t="shared" si="96"/>
        <v>0</v>
      </c>
      <c r="Z673" s="7">
        <f t="shared" si="97"/>
        <v>0</v>
      </c>
      <c r="AA673" s="7">
        <f t="shared" si="98"/>
        <v>0</v>
      </c>
      <c r="AB673" s="15"/>
      <c r="AC673" s="7"/>
      <c r="AD673" s="7"/>
      <c r="AE673" s="7"/>
      <c r="AF673" s="15"/>
      <c r="AG673" s="7"/>
    </row>
    <row r="674" spans="1:33" ht="13.8" x14ac:dyDescent="0.3">
      <c r="A674" s="11">
        <v>95604442</v>
      </c>
      <c r="B674" s="11" t="s">
        <v>24</v>
      </c>
      <c r="C674" s="11" t="s">
        <v>41</v>
      </c>
      <c r="D674" s="11" t="s">
        <v>47</v>
      </c>
      <c r="E674" s="11" t="s">
        <v>457</v>
      </c>
      <c r="F674" s="18">
        <v>40118</v>
      </c>
      <c r="G674" s="19">
        <v>40118</v>
      </c>
      <c r="H674" s="11" t="s">
        <v>68</v>
      </c>
      <c r="I674" s="11" t="s">
        <v>48</v>
      </c>
      <c r="J674" s="11" t="s">
        <v>70</v>
      </c>
      <c r="K674" s="11" t="s">
        <v>23</v>
      </c>
      <c r="L674" s="53" t="s">
        <v>638</v>
      </c>
      <c r="M674" s="11">
        <v>0</v>
      </c>
      <c r="N674" s="54">
        <v>0</v>
      </c>
      <c r="O674" s="54">
        <v>0</v>
      </c>
      <c r="P674" s="54">
        <v>0</v>
      </c>
      <c r="Q674" s="1">
        <v>42522</v>
      </c>
      <c r="R674" s="14">
        <f>VLOOKUP($D674,'GT NBV Sep 2015'!$G:$O,9,0)</f>
        <v>2.9000000000000001E-2</v>
      </c>
      <c r="S674" s="15">
        <f t="shared" si="90"/>
        <v>0</v>
      </c>
      <c r="T674" s="15">
        <f t="shared" si="91"/>
        <v>9</v>
      </c>
      <c r="U674" s="15">
        <f t="shared" si="92"/>
        <v>0</v>
      </c>
      <c r="V674" s="15">
        <f t="shared" si="93"/>
        <v>0</v>
      </c>
      <c r="W674" s="15">
        <f t="shared" si="94"/>
        <v>0</v>
      </c>
      <c r="X674" s="7">
        <f t="shared" si="95"/>
        <v>0</v>
      </c>
      <c r="Y674" s="7">
        <f t="shared" si="96"/>
        <v>0</v>
      </c>
      <c r="Z674" s="7">
        <f t="shared" si="97"/>
        <v>0</v>
      </c>
      <c r="AA674" s="7">
        <f t="shared" si="98"/>
        <v>0</v>
      </c>
      <c r="AB674" s="15"/>
      <c r="AC674" s="7"/>
      <c r="AD674" s="7"/>
      <c r="AE674" s="7"/>
      <c r="AF674" s="15"/>
      <c r="AG674" s="7"/>
    </row>
    <row r="675" spans="1:33" ht="13.8" x14ac:dyDescent="0.3">
      <c r="A675" s="11">
        <v>95608505</v>
      </c>
      <c r="B675" s="11" t="s">
        <v>24</v>
      </c>
      <c r="C675" s="11" t="s">
        <v>41</v>
      </c>
      <c r="D675" s="11" t="s">
        <v>47</v>
      </c>
      <c r="E675" s="11" t="s">
        <v>457</v>
      </c>
      <c r="F675" s="18">
        <v>40118</v>
      </c>
      <c r="G675" s="19">
        <v>40118</v>
      </c>
      <c r="H675" s="11" t="s">
        <v>68</v>
      </c>
      <c r="I675" s="11" t="s">
        <v>48</v>
      </c>
      <c r="J675" s="11" t="s">
        <v>70</v>
      </c>
      <c r="K675" s="11" t="s">
        <v>23</v>
      </c>
      <c r="L675" s="53" t="s">
        <v>638</v>
      </c>
      <c r="M675" s="11">
        <v>0</v>
      </c>
      <c r="N675" s="54">
        <v>0</v>
      </c>
      <c r="O675" s="54">
        <v>0</v>
      </c>
      <c r="P675" s="54">
        <v>0</v>
      </c>
      <c r="Q675" s="1">
        <v>42644</v>
      </c>
      <c r="R675" s="14">
        <f>VLOOKUP($D675,'GT NBV Sep 2015'!$G:$O,9,0)</f>
        <v>2.9000000000000001E-2</v>
      </c>
      <c r="S675" s="15">
        <f t="shared" si="90"/>
        <v>0</v>
      </c>
      <c r="T675" s="15">
        <f t="shared" si="91"/>
        <v>13</v>
      </c>
      <c r="U675" s="15">
        <f t="shared" si="92"/>
        <v>0</v>
      </c>
      <c r="V675" s="15">
        <f t="shared" si="93"/>
        <v>0</v>
      </c>
      <c r="W675" s="15">
        <f t="shared" si="94"/>
        <v>0</v>
      </c>
      <c r="X675" s="7">
        <f t="shared" si="95"/>
        <v>0</v>
      </c>
      <c r="Y675" s="7">
        <f t="shared" si="96"/>
        <v>0</v>
      </c>
      <c r="Z675" s="7">
        <f t="shared" si="97"/>
        <v>0</v>
      </c>
      <c r="AA675" s="7">
        <f t="shared" si="98"/>
        <v>0</v>
      </c>
      <c r="AB675" s="15"/>
      <c r="AC675" s="7"/>
      <c r="AD675" s="7"/>
      <c r="AE675" s="7"/>
      <c r="AF675" s="15"/>
      <c r="AG675" s="7"/>
    </row>
    <row r="676" spans="1:33" ht="13.8" x14ac:dyDescent="0.3">
      <c r="A676" s="11">
        <v>95611822</v>
      </c>
      <c r="B676" s="11" t="s">
        <v>24</v>
      </c>
      <c r="C676" s="11" t="s">
        <v>41</v>
      </c>
      <c r="D676" s="11" t="s">
        <v>47</v>
      </c>
      <c r="E676" s="11" t="s">
        <v>457</v>
      </c>
      <c r="F676" s="18">
        <v>40118</v>
      </c>
      <c r="G676" s="19">
        <v>40118</v>
      </c>
      <c r="H676" s="11" t="s">
        <v>68</v>
      </c>
      <c r="I676" s="11" t="s">
        <v>48</v>
      </c>
      <c r="J676" s="11" t="s">
        <v>70</v>
      </c>
      <c r="K676" s="11" t="s">
        <v>23</v>
      </c>
      <c r="L676" s="53" t="s">
        <v>638</v>
      </c>
      <c r="M676" s="11">
        <v>0</v>
      </c>
      <c r="N676" s="54">
        <v>0</v>
      </c>
      <c r="O676" s="54">
        <v>0</v>
      </c>
      <c r="P676" s="54">
        <v>0</v>
      </c>
      <c r="Q676" s="1">
        <v>42522</v>
      </c>
      <c r="R676" s="14">
        <f>VLOOKUP($D676,'GT NBV Sep 2015'!$G:$O,9,0)</f>
        <v>2.9000000000000001E-2</v>
      </c>
      <c r="S676" s="15">
        <f t="shared" si="90"/>
        <v>0</v>
      </c>
      <c r="T676" s="15">
        <f t="shared" si="91"/>
        <v>9</v>
      </c>
      <c r="U676" s="15">
        <f t="shared" si="92"/>
        <v>0</v>
      </c>
      <c r="V676" s="15">
        <f t="shared" si="93"/>
        <v>0</v>
      </c>
      <c r="W676" s="15">
        <f t="shared" si="94"/>
        <v>0</v>
      </c>
      <c r="X676" s="7">
        <f t="shared" si="95"/>
        <v>0</v>
      </c>
      <c r="Y676" s="7">
        <f t="shared" si="96"/>
        <v>0</v>
      </c>
      <c r="Z676" s="7">
        <f t="shared" si="97"/>
        <v>0</v>
      </c>
      <c r="AA676" s="7">
        <f t="shared" si="98"/>
        <v>0</v>
      </c>
      <c r="AB676" s="15"/>
      <c r="AC676" s="7"/>
      <c r="AD676" s="7"/>
      <c r="AE676" s="7"/>
      <c r="AF676" s="15"/>
      <c r="AG676" s="7"/>
    </row>
    <row r="677" spans="1:33" ht="13.8" x14ac:dyDescent="0.3">
      <c r="A677" s="11">
        <v>96081501</v>
      </c>
      <c r="B677" s="11" t="s">
        <v>24</v>
      </c>
      <c r="C677" s="11" t="s">
        <v>41</v>
      </c>
      <c r="D677" s="11" t="s">
        <v>47</v>
      </c>
      <c r="E677" s="11" t="s">
        <v>457</v>
      </c>
      <c r="F677" s="18">
        <v>40148</v>
      </c>
      <c r="G677" s="19">
        <v>40148</v>
      </c>
      <c r="H677" s="11" t="s">
        <v>68</v>
      </c>
      <c r="I677" s="11" t="s">
        <v>48</v>
      </c>
      <c r="J677" s="11" t="s">
        <v>70</v>
      </c>
      <c r="K677" s="11" t="s">
        <v>23</v>
      </c>
      <c r="L677" s="53" t="s">
        <v>638</v>
      </c>
      <c r="M677" s="11">
        <v>0</v>
      </c>
      <c r="N677" s="54">
        <v>0</v>
      </c>
      <c r="O677" s="54">
        <v>0</v>
      </c>
      <c r="P677" s="54">
        <v>0</v>
      </c>
      <c r="Q677" s="1">
        <v>42644</v>
      </c>
      <c r="R677" s="14">
        <f>VLOOKUP($D677,'GT NBV Sep 2015'!$G:$O,9,0)</f>
        <v>2.9000000000000001E-2</v>
      </c>
      <c r="S677" s="15">
        <f t="shared" si="90"/>
        <v>0</v>
      </c>
      <c r="T677" s="15">
        <f t="shared" si="91"/>
        <v>13</v>
      </c>
      <c r="U677" s="15">
        <f t="shared" si="92"/>
        <v>0</v>
      </c>
      <c r="V677" s="15">
        <f t="shared" si="93"/>
        <v>0</v>
      </c>
      <c r="W677" s="15">
        <f t="shared" si="94"/>
        <v>0</v>
      </c>
      <c r="X677" s="7">
        <f t="shared" si="95"/>
        <v>0</v>
      </c>
      <c r="Y677" s="7">
        <f t="shared" si="96"/>
        <v>0</v>
      </c>
      <c r="Z677" s="7">
        <f t="shared" si="97"/>
        <v>0</v>
      </c>
      <c r="AA677" s="7">
        <f t="shared" si="98"/>
        <v>0</v>
      </c>
      <c r="AB677" s="15"/>
      <c r="AC677" s="7"/>
      <c r="AD677" s="7"/>
      <c r="AE677" s="7"/>
      <c r="AF677" s="15"/>
      <c r="AG677" s="7"/>
    </row>
    <row r="678" spans="1:33" ht="13.8" x14ac:dyDescent="0.3">
      <c r="A678" s="11">
        <v>96734792</v>
      </c>
      <c r="B678" s="11" t="s">
        <v>24</v>
      </c>
      <c r="C678" s="11" t="s">
        <v>41</v>
      </c>
      <c r="D678" s="11" t="s">
        <v>47</v>
      </c>
      <c r="E678" s="11" t="s">
        <v>457</v>
      </c>
      <c r="F678" s="18">
        <v>40148</v>
      </c>
      <c r="G678" s="19">
        <v>40179</v>
      </c>
      <c r="H678" s="11" t="s">
        <v>68</v>
      </c>
      <c r="I678" s="11" t="s">
        <v>48</v>
      </c>
      <c r="J678" s="11" t="s">
        <v>70</v>
      </c>
      <c r="K678" s="11" t="s">
        <v>23</v>
      </c>
      <c r="L678" s="53" t="s">
        <v>638</v>
      </c>
      <c r="M678" s="11">
        <v>0</v>
      </c>
      <c r="N678" s="54">
        <v>0</v>
      </c>
      <c r="O678" s="54">
        <v>0</v>
      </c>
      <c r="P678" s="54">
        <v>0</v>
      </c>
      <c r="Q678" s="1">
        <v>42522</v>
      </c>
      <c r="R678" s="14">
        <f>VLOOKUP($D678,'GT NBV Sep 2015'!$G:$O,9,0)</f>
        <v>2.9000000000000001E-2</v>
      </c>
      <c r="S678" s="15">
        <f t="shared" si="90"/>
        <v>0</v>
      </c>
      <c r="T678" s="15">
        <f t="shared" si="91"/>
        <v>9</v>
      </c>
      <c r="U678" s="15">
        <f t="shared" si="92"/>
        <v>0</v>
      </c>
      <c r="V678" s="15">
        <f t="shared" si="93"/>
        <v>0</v>
      </c>
      <c r="W678" s="15">
        <f t="shared" si="94"/>
        <v>0</v>
      </c>
      <c r="X678" s="7">
        <f t="shared" si="95"/>
        <v>0</v>
      </c>
      <c r="Y678" s="7">
        <f t="shared" si="96"/>
        <v>0</v>
      </c>
      <c r="Z678" s="7">
        <f t="shared" si="97"/>
        <v>0</v>
      </c>
      <c r="AA678" s="7">
        <f t="shared" si="98"/>
        <v>0</v>
      </c>
      <c r="AB678" s="15"/>
      <c r="AC678" s="7"/>
      <c r="AD678" s="7"/>
      <c r="AE678" s="7"/>
      <c r="AF678" s="15"/>
      <c r="AG678" s="7"/>
    </row>
    <row r="679" spans="1:33" ht="13.8" x14ac:dyDescent="0.3">
      <c r="A679" s="11">
        <v>96737020</v>
      </c>
      <c r="B679" s="11" t="s">
        <v>24</v>
      </c>
      <c r="C679" s="11" t="s">
        <v>41</v>
      </c>
      <c r="D679" s="11" t="s">
        <v>47</v>
      </c>
      <c r="E679" s="11" t="s">
        <v>457</v>
      </c>
      <c r="F679" s="18">
        <v>40118</v>
      </c>
      <c r="G679" s="19">
        <v>40179</v>
      </c>
      <c r="H679" s="11" t="s">
        <v>68</v>
      </c>
      <c r="I679" s="11" t="s">
        <v>48</v>
      </c>
      <c r="J679" s="11" t="s">
        <v>70</v>
      </c>
      <c r="K679" s="11" t="s">
        <v>23</v>
      </c>
      <c r="L679" s="53" t="s">
        <v>638</v>
      </c>
      <c r="M679" s="11">
        <v>0</v>
      </c>
      <c r="N679" s="54">
        <v>0</v>
      </c>
      <c r="O679" s="54">
        <v>0</v>
      </c>
      <c r="P679" s="54">
        <v>0</v>
      </c>
      <c r="Q679" s="1">
        <v>42644</v>
      </c>
      <c r="R679" s="14">
        <f>VLOOKUP($D679,'GT NBV Sep 2015'!$G:$O,9,0)</f>
        <v>2.9000000000000001E-2</v>
      </c>
      <c r="S679" s="15">
        <f t="shared" si="90"/>
        <v>0</v>
      </c>
      <c r="T679" s="15">
        <f t="shared" si="91"/>
        <v>13</v>
      </c>
      <c r="U679" s="15">
        <f t="shared" si="92"/>
        <v>0</v>
      </c>
      <c r="V679" s="15">
        <f t="shared" si="93"/>
        <v>0</v>
      </c>
      <c r="W679" s="15">
        <f t="shared" si="94"/>
        <v>0</v>
      </c>
      <c r="X679" s="7">
        <f t="shared" si="95"/>
        <v>0</v>
      </c>
      <c r="Y679" s="7">
        <f t="shared" si="96"/>
        <v>0</v>
      </c>
      <c r="Z679" s="7">
        <f t="shared" si="97"/>
        <v>0</v>
      </c>
      <c r="AA679" s="7">
        <f t="shared" si="98"/>
        <v>0</v>
      </c>
      <c r="AB679" s="15"/>
      <c r="AC679" s="7"/>
      <c r="AD679" s="7"/>
      <c r="AE679" s="7"/>
      <c r="AF679" s="15"/>
      <c r="AG679" s="7"/>
    </row>
    <row r="680" spans="1:33" ht="13.8" x14ac:dyDescent="0.3">
      <c r="A680" s="11">
        <v>98233507</v>
      </c>
      <c r="B680" s="11" t="s">
        <v>24</v>
      </c>
      <c r="C680" s="11" t="s">
        <v>41</v>
      </c>
      <c r="D680" s="11" t="s">
        <v>47</v>
      </c>
      <c r="E680" s="11" t="s">
        <v>462</v>
      </c>
      <c r="F680" s="18">
        <v>40238</v>
      </c>
      <c r="G680" s="19">
        <v>40269</v>
      </c>
      <c r="H680" s="11" t="s">
        <v>68</v>
      </c>
      <c r="I680" s="11" t="s">
        <v>48</v>
      </c>
      <c r="J680" s="11" t="s">
        <v>70</v>
      </c>
      <c r="K680" s="11" t="s">
        <v>23</v>
      </c>
      <c r="L680" s="53" t="s">
        <v>638</v>
      </c>
      <c r="M680" s="11">
        <v>0</v>
      </c>
      <c r="N680" s="54">
        <v>0</v>
      </c>
      <c r="O680" s="54">
        <v>0</v>
      </c>
      <c r="P680" s="54">
        <v>0</v>
      </c>
      <c r="Q680" s="1">
        <v>42522</v>
      </c>
      <c r="R680" s="14">
        <f>VLOOKUP($D680,'GT NBV Sep 2015'!$G:$O,9,0)</f>
        <v>2.9000000000000001E-2</v>
      </c>
      <c r="S680" s="15">
        <f t="shared" si="90"/>
        <v>0</v>
      </c>
      <c r="T680" s="15">
        <f t="shared" si="91"/>
        <v>9</v>
      </c>
      <c r="U680" s="15">
        <f t="shared" si="92"/>
        <v>0</v>
      </c>
      <c r="V680" s="15">
        <f t="shared" si="93"/>
        <v>0</v>
      </c>
      <c r="W680" s="15">
        <f t="shared" si="94"/>
        <v>0</v>
      </c>
      <c r="X680" s="7">
        <f t="shared" si="95"/>
        <v>0</v>
      </c>
      <c r="Y680" s="7">
        <f t="shared" si="96"/>
        <v>0</v>
      </c>
      <c r="Z680" s="7">
        <f t="shared" si="97"/>
        <v>0</v>
      </c>
      <c r="AA680" s="7">
        <f t="shared" si="98"/>
        <v>0</v>
      </c>
      <c r="AB680" s="15"/>
      <c r="AC680" s="7"/>
      <c r="AD680" s="7"/>
      <c r="AE680" s="7"/>
      <c r="AF680" s="15"/>
      <c r="AG680" s="7"/>
    </row>
    <row r="681" spans="1:33" ht="13.8" x14ac:dyDescent="0.3">
      <c r="A681" s="11">
        <v>98250652</v>
      </c>
      <c r="B681" s="11" t="s">
        <v>24</v>
      </c>
      <c r="C681" s="11" t="s">
        <v>41</v>
      </c>
      <c r="D681" s="11" t="s">
        <v>47</v>
      </c>
      <c r="E681" s="11" t="s">
        <v>462</v>
      </c>
      <c r="F681" s="18">
        <v>40269</v>
      </c>
      <c r="G681" s="19">
        <v>40269</v>
      </c>
      <c r="H681" s="11" t="s">
        <v>68</v>
      </c>
      <c r="I681" s="11" t="s">
        <v>48</v>
      </c>
      <c r="J681" s="11" t="s">
        <v>70</v>
      </c>
      <c r="K681" s="11" t="s">
        <v>23</v>
      </c>
      <c r="L681" s="53" t="s">
        <v>638</v>
      </c>
      <c r="M681" s="11">
        <v>0</v>
      </c>
      <c r="N681" s="54">
        <v>0</v>
      </c>
      <c r="O681" s="54">
        <v>0</v>
      </c>
      <c r="P681" s="54">
        <v>0</v>
      </c>
      <c r="Q681" s="1">
        <v>42644</v>
      </c>
      <c r="R681" s="14">
        <f>VLOOKUP($D681,'GT NBV Sep 2015'!$G:$O,9,0)</f>
        <v>2.9000000000000001E-2</v>
      </c>
      <c r="S681" s="15">
        <f t="shared" si="90"/>
        <v>0</v>
      </c>
      <c r="T681" s="15">
        <f t="shared" si="91"/>
        <v>13</v>
      </c>
      <c r="U681" s="15">
        <f t="shared" si="92"/>
        <v>0</v>
      </c>
      <c r="V681" s="15">
        <f t="shared" si="93"/>
        <v>0</v>
      </c>
      <c r="W681" s="15">
        <f t="shared" si="94"/>
        <v>0</v>
      </c>
      <c r="X681" s="7">
        <f t="shared" si="95"/>
        <v>0</v>
      </c>
      <c r="Y681" s="7">
        <f t="shared" si="96"/>
        <v>0</v>
      </c>
      <c r="Z681" s="7">
        <f t="shared" si="97"/>
        <v>0</v>
      </c>
      <c r="AA681" s="7">
        <f t="shared" si="98"/>
        <v>0</v>
      </c>
      <c r="AB681" s="15"/>
      <c r="AC681" s="7"/>
      <c r="AD681" s="7"/>
      <c r="AE681" s="7"/>
      <c r="AF681" s="15"/>
      <c r="AG681" s="7"/>
    </row>
    <row r="682" spans="1:33" ht="13.8" x14ac:dyDescent="0.3">
      <c r="A682" s="11">
        <v>99273546</v>
      </c>
      <c r="B682" s="11" t="s">
        <v>24</v>
      </c>
      <c r="C682" s="11" t="s">
        <v>41</v>
      </c>
      <c r="D682" s="11" t="s">
        <v>47</v>
      </c>
      <c r="E682" s="11" t="s">
        <v>462</v>
      </c>
      <c r="F682" s="18">
        <v>40269</v>
      </c>
      <c r="G682" s="19">
        <v>40330</v>
      </c>
      <c r="H682" s="11" t="s">
        <v>68</v>
      </c>
      <c r="I682" s="11" t="s">
        <v>48</v>
      </c>
      <c r="J682" s="11" t="s">
        <v>70</v>
      </c>
      <c r="K682" s="11" t="s">
        <v>23</v>
      </c>
      <c r="L682" s="53" t="s">
        <v>638</v>
      </c>
      <c r="M682" s="11">
        <v>0</v>
      </c>
      <c r="N682" s="54">
        <v>0</v>
      </c>
      <c r="O682" s="54">
        <v>0</v>
      </c>
      <c r="P682" s="54">
        <v>0</v>
      </c>
      <c r="Q682" s="1">
        <v>42522</v>
      </c>
      <c r="R682" s="14">
        <f>VLOOKUP($D682,'GT NBV Sep 2015'!$G:$O,9,0)</f>
        <v>2.9000000000000001E-2</v>
      </c>
      <c r="S682" s="15">
        <f t="shared" si="90"/>
        <v>0</v>
      </c>
      <c r="T682" s="15">
        <f t="shared" si="91"/>
        <v>9</v>
      </c>
      <c r="U682" s="15">
        <f t="shared" si="92"/>
        <v>0</v>
      </c>
      <c r="V682" s="15">
        <f t="shared" si="93"/>
        <v>0</v>
      </c>
      <c r="W682" s="15">
        <f t="shared" si="94"/>
        <v>0</v>
      </c>
      <c r="X682" s="7">
        <f t="shared" si="95"/>
        <v>0</v>
      </c>
      <c r="Y682" s="7">
        <f t="shared" si="96"/>
        <v>0</v>
      </c>
      <c r="Z682" s="7">
        <f t="shared" si="97"/>
        <v>0</v>
      </c>
      <c r="AA682" s="7">
        <f t="shared" si="98"/>
        <v>0</v>
      </c>
      <c r="AB682" s="15"/>
      <c r="AC682" s="7"/>
      <c r="AD682" s="7"/>
      <c r="AE682" s="7"/>
      <c r="AF682" s="15"/>
      <c r="AG682" s="7"/>
    </row>
    <row r="683" spans="1:33" ht="13.8" x14ac:dyDescent="0.3">
      <c r="A683" s="11">
        <v>99756738</v>
      </c>
      <c r="B683" s="11" t="s">
        <v>24</v>
      </c>
      <c r="C683" s="11" t="s">
        <v>41</v>
      </c>
      <c r="D683" s="11" t="s">
        <v>47</v>
      </c>
      <c r="E683" s="11" t="s">
        <v>462</v>
      </c>
      <c r="F683" s="18">
        <v>40360</v>
      </c>
      <c r="G683" s="19">
        <v>40360</v>
      </c>
      <c r="H683" s="11" t="s">
        <v>68</v>
      </c>
      <c r="I683" s="11" t="s">
        <v>48</v>
      </c>
      <c r="J683" s="11" t="s">
        <v>70</v>
      </c>
      <c r="K683" s="11" t="s">
        <v>23</v>
      </c>
      <c r="L683" s="53" t="s">
        <v>638</v>
      </c>
      <c r="M683" s="11">
        <v>0</v>
      </c>
      <c r="N683" s="54">
        <v>0</v>
      </c>
      <c r="O683" s="54">
        <v>0</v>
      </c>
      <c r="P683" s="54">
        <v>0</v>
      </c>
      <c r="Q683" s="1">
        <v>42644</v>
      </c>
      <c r="R683" s="14">
        <f>VLOOKUP($D683,'GT NBV Sep 2015'!$G:$O,9,0)</f>
        <v>2.9000000000000001E-2</v>
      </c>
      <c r="S683" s="15">
        <f t="shared" si="90"/>
        <v>0</v>
      </c>
      <c r="T683" s="15">
        <f t="shared" si="91"/>
        <v>13</v>
      </c>
      <c r="U683" s="15">
        <f t="shared" si="92"/>
        <v>0</v>
      </c>
      <c r="V683" s="15">
        <f t="shared" si="93"/>
        <v>0</v>
      </c>
      <c r="W683" s="15">
        <f t="shared" si="94"/>
        <v>0</v>
      </c>
      <c r="X683" s="7">
        <f t="shared" si="95"/>
        <v>0</v>
      </c>
      <c r="Y683" s="7">
        <f t="shared" si="96"/>
        <v>0</v>
      </c>
      <c r="Z683" s="7">
        <f t="shared" si="97"/>
        <v>0</v>
      </c>
      <c r="AA683" s="7">
        <f t="shared" si="98"/>
        <v>0</v>
      </c>
      <c r="AB683" s="15"/>
      <c r="AC683" s="7"/>
      <c r="AD683" s="7"/>
      <c r="AE683" s="7"/>
      <c r="AF683" s="15"/>
      <c r="AG683" s="7"/>
    </row>
    <row r="684" spans="1:33" ht="13.8" x14ac:dyDescent="0.3">
      <c r="A684" s="11">
        <v>99767167</v>
      </c>
      <c r="B684" s="11" t="s">
        <v>24</v>
      </c>
      <c r="C684" s="11" t="s">
        <v>41</v>
      </c>
      <c r="D684" s="11" t="s">
        <v>47</v>
      </c>
      <c r="E684" s="11" t="s">
        <v>462</v>
      </c>
      <c r="F684" s="18">
        <v>40360</v>
      </c>
      <c r="G684" s="19">
        <v>40360</v>
      </c>
      <c r="H684" s="11" t="s">
        <v>68</v>
      </c>
      <c r="I684" s="11" t="s">
        <v>48</v>
      </c>
      <c r="J684" s="11" t="s">
        <v>70</v>
      </c>
      <c r="K684" s="11" t="s">
        <v>23</v>
      </c>
      <c r="L684" s="53" t="s">
        <v>638</v>
      </c>
      <c r="M684" s="11">
        <v>0</v>
      </c>
      <c r="N684" s="54">
        <v>0</v>
      </c>
      <c r="O684" s="54">
        <v>0</v>
      </c>
      <c r="P684" s="54">
        <v>0</v>
      </c>
      <c r="Q684" s="1">
        <v>42522</v>
      </c>
      <c r="R684" s="14">
        <f>VLOOKUP($D684,'GT NBV Sep 2015'!$G:$O,9,0)</f>
        <v>2.9000000000000001E-2</v>
      </c>
      <c r="S684" s="15">
        <f t="shared" si="90"/>
        <v>0</v>
      </c>
      <c r="T684" s="15">
        <f t="shared" si="91"/>
        <v>9</v>
      </c>
      <c r="U684" s="15">
        <f t="shared" si="92"/>
        <v>0</v>
      </c>
      <c r="V684" s="15">
        <f t="shared" si="93"/>
        <v>0</v>
      </c>
      <c r="W684" s="15">
        <f t="shared" si="94"/>
        <v>0</v>
      </c>
      <c r="X684" s="7">
        <f t="shared" si="95"/>
        <v>0</v>
      </c>
      <c r="Y684" s="7">
        <f t="shared" si="96"/>
        <v>0</v>
      </c>
      <c r="Z684" s="7">
        <f t="shared" si="97"/>
        <v>0</v>
      </c>
      <c r="AA684" s="7">
        <f t="shared" si="98"/>
        <v>0</v>
      </c>
      <c r="AB684" s="15"/>
      <c r="AC684" s="7"/>
      <c r="AD684" s="7"/>
      <c r="AE684" s="7"/>
      <c r="AF684" s="15"/>
      <c r="AG684" s="7"/>
    </row>
    <row r="685" spans="1:33" ht="13.8" x14ac:dyDescent="0.3">
      <c r="A685" s="11">
        <v>99776144</v>
      </c>
      <c r="B685" s="11" t="s">
        <v>24</v>
      </c>
      <c r="C685" s="11" t="s">
        <v>41</v>
      </c>
      <c r="D685" s="11" t="s">
        <v>47</v>
      </c>
      <c r="E685" s="11" t="s">
        <v>457</v>
      </c>
      <c r="F685" s="18">
        <v>40118</v>
      </c>
      <c r="G685" s="19">
        <v>40360</v>
      </c>
      <c r="H685" s="11" t="s">
        <v>68</v>
      </c>
      <c r="I685" s="11" t="s">
        <v>48</v>
      </c>
      <c r="J685" s="11" t="s">
        <v>70</v>
      </c>
      <c r="K685" s="11" t="s">
        <v>23</v>
      </c>
      <c r="L685" s="53" t="s">
        <v>638</v>
      </c>
      <c r="M685" s="11">
        <v>0</v>
      </c>
      <c r="N685" s="54">
        <v>0</v>
      </c>
      <c r="O685" s="54">
        <v>0</v>
      </c>
      <c r="P685" s="54">
        <v>0</v>
      </c>
      <c r="Q685" s="1">
        <v>42644</v>
      </c>
      <c r="R685" s="14">
        <f>VLOOKUP($D685,'GT NBV Sep 2015'!$G:$O,9,0)</f>
        <v>2.9000000000000001E-2</v>
      </c>
      <c r="S685" s="15">
        <f t="shared" si="90"/>
        <v>0</v>
      </c>
      <c r="T685" s="15">
        <f t="shared" si="91"/>
        <v>13</v>
      </c>
      <c r="U685" s="15">
        <f t="shared" si="92"/>
        <v>0</v>
      </c>
      <c r="V685" s="15">
        <f t="shared" si="93"/>
        <v>0</v>
      </c>
      <c r="W685" s="15">
        <f t="shared" si="94"/>
        <v>0</v>
      </c>
      <c r="X685" s="7">
        <f t="shared" si="95"/>
        <v>0</v>
      </c>
      <c r="Y685" s="7">
        <f t="shared" si="96"/>
        <v>0</v>
      </c>
      <c r="Z685" s="7">
        <f t="shared" si="97"/>
        <v>0</v>
      </c>
      <c r="AA685" s="7">
        <f t="shared" si="98"/>
        <v>0</v>
      </c>
      <c r="AB685" s="15"/>
      <c r="AC685" s="7"/>
      <c r="AD685" s="7"/>
      <c r="AE685" s="7"/>
      <c r="AF685" s="15"/>
      <c r="AG685" s="7"/>
    </row>
    <row r="686" spans="1:33" ht="13.8" x14ac:dyDescent="0.3">
      <c r="A686" s="11">
        <v>100313062</v>
      </c>
      <c r="B686" s="11" t="s">
        <v>24</v>
      </c>
      <c r="C686" s="11" t="s">
        <v>41</v>
      </c>
      <c r="D686" s="11" t="s">
        <v>47</v>
      </c>
      <c r="E686" s="11" t="s">
        <v>393</v>
      </c>
      <c r="F686" s="18">
        <v>39356</v>
      </c>
      <c r="G686" s="19">
        <v>40391</v>
      </c>
      <c r="H686" s="11" t="s">
        <v>68</v>
      </c>
      <c r="I686" s="11" t="s">
        <v>48</v>
      </c>
      <c r="J686" s="11" t="s">
        <v>70</v>
      </c>
      <c r="K686" s="11" t="s">
        <v>23</v>
      </c>
      <c r="L686" s="53" t="s">
        <v>638</v>
      </c>
      <c r="M686" s="11">
        <v>0</v>
      </c>
      <c r="N686" s="54">
        <v>0</v>
      </c>
      <c r="O686" s="54">
        <v>0</v>
      </c>
      <c r="P686" s="54">
        <v>0</v>
      </c>
      <c r="Q686" s="1">
        <v>42522</v>
      </c>
      <c r="R686" s="14">
        <f>VLOOKUP($D686,'GT NBV Sep 2015'!$G:$O,9,0)</f>
        <v>2.9000000000000001E-2</v>
      </c>
      <c r="S686" s="15">
        <f t="shared" si="90"/>
        <v>0</v>
      </c>
      <c r="T686" s="15">
        <f t="shared" si="91"/>
        <v>9</v>
      </c>
      <c r="U686" s="15">
        <f t="shared" si="92"/>
        <v>0</v>
      </c>
      <c r="V686" s="15">
        <f t="shared" si="93"/>
        <v>0</v>
      </c>
      <c r="W686" s="15">
        <f t="shared" si="94"/>
        <v>0</v>
      </c>
      <c r="X686" s="7">
        <f t="shared" si="95"/>
        <v>0</v>
      </c>
      <c r="Y686" s="7">
        <f t="shared" si="96"/>
        <v>0</v>
      </c>
      <c r="Z686" s="7">
        <f t="shared" si="97"/>
        <v>0</v>
      </c>
      <c r="AA686" s="7">
        <f t="shared" si="98"/>
        <v>0</v>
      </c>
      <c r="AB686" s="15"/>
      <c r="AC686" s="7"/>
      <c r="AD686" s="7"/>
      <c r="AE686" s="7"/>
      <c r="AF686" s="15"/>
      <c r="AG686" s="7"/>
    </row>
    <row r="687" spans="1:33" ht="13.8" x14ac:dyDescent="0.3">
      <c r="A687" s="11">
        <v>100821610</v>
      </c>
      <c r="B687" s="11" t="s">
        <v>24</v>
      </c>
      <c r="C687" s="11" t="s">
        <v>41</v>
      </c>
      <c r="D687" s="11" t="s">
        <v>47</v>
      </c>
      <c r="E687" s="11" t="s">
        <v>462</v>
      </c>
      <c r="F687" s="18">
        <v>40422</v>
      </c>
      <c r="G687" s="19">
        <v>40422</v>
      </c>
      <c r="H687" s="11" t="s">
        <v>68</v>
      </c>
      <c r="I687" s="11" t="s">
        <v>48</v>
      </c>
      <c r="J687" s="11" t="s">
        <v>70</v>
      </c>
      <c r="K687" s="11" t="s">
        <v>23</v>
      </c>
      <c r="L687" s="53" t="s">
        <v>638</v>
      </c>
      <c r="M687" s="11">
        <v>0</v>
      </c>
      <c r="N687" s="54">
        <v>0</v>
      </c>
      <c r="O687" s="54">
        <v>0</v>
      </c>
      <c r="P687" s="54">
        <v>0</v>
      </c>
      <c r="Q687" s="1">
        <v>42644</v>
      </c>
      <c r="R687" s="14">
        <f>VLOOKUP($D687,'GT NBV Sep 2015'!$G:$O,9,0)</f>
        <v>2.9000000000000001E-2</v>
      </c>
      <c r="S687" s="15">
        <f t="shared" si="90"/>
        <v>0</v>
      </c>
      <c r="T687" s="15">
        <f t="shared" si="91"/>
        <v>13</v>
      </c>
      <c r="U687" s="15">
        <f t="shared" si="92"/>
        <v>0</v>
      </c>
      <c r="V687" s="15">
        <f t="shared" si="93"/>
        <v>0</v>
      </c>
      <c r="W687" s="15">
        <f t="shared" si="94"/>
        <v>0</v>
      </c>
      <c r="X687" s="7">
        <f t="shared" si="95"/>
        <v>0</v>
      </c>
      <c r="Y687" s="7">
        <f t="shared" si="96"/>
        <v>0</v>
      </c>
      <c r="Z687" s="7">
        <f t="shared" si="97"/>
        <v>0</v>
      </c>
      <c r="AA687" s="7">
        <f t="shared" si="98"/>
        <v>0</v>
      </c>
      <c r="AB687" s="15"/>
      <c r="AC687" s="7"/>
      <c r="AD687" s="7"/>
      <c r="AE687" s="7"/>
      <c r="AF687" s="15"/>
      <c r="AG687" s="7"/>
    </row>
    <row r="688" spans="1:33" ht="13.8" x14ac:dyDescent="0.3">
      <c r="A688" s="11">
        <v>100825247</v>
      </c>
      <c r="B688" s="11" t="s">
        <v>24</v>
      </c>
      <c r="C688" s="11" t="s">
        <v>41</v>
      </c>
      <c r="D688" s="11" t="s">
        <v>47</v>
      </c>
      <c r="E688" s="11" t="s">
        <v>462</v>
      </c>
      <c r="F688" s="18">
        <v>40422</v>
      </c>
      <c r="G688" s="19">
        <v>40422</v>
      </c>
      <c r="H688" s="11" t="s">
        <v>68</v>
      </c>
      <c r="I688" s="11" t="s">
        <v>48</v>
      </c>
      <c r="J688" s="11" t="s">
        <v>70</v>
      </c>
      <c r="K688" s="11" t="s">
        <v>23</v>
      </c>
      <c r="L688" s="53" t="s">
        <v>638</v>
      </c>
      <c r="M688" s="11">
        <v>0</v>
      </c>
      <c r="N688" s="54">
        <v>0</v>
      </c>
      <c r="O688" s="54">
        <v>0</v>
      </c>
      <c r="P688" s="54">
        <v>0</v>
      </c>
      <c r="Q688" s="1">
        <v>42522</v>
      </c>
      <c r="R688" s="14">
        <f>VLOOKUP($D688,'GT NBV Sep 2015'!$G:$O,9,0)</f>
        <v>2.9000000000000001E-2</v>
      </c>
      <c r="S688" s="15">
        <f t="shared" si="90"/>
        <v>0</v>
      </c>
      <c r="T688" s="15">
        <f t="shared" si="91"/>
        <v>9</v>
      </c>
      <c r="U688" s="15">
        <f t="shared" si="92"/>
        <v>0</v>
      </c>
      <c r="V688" s="15">
        <f t="shared" si="93"/>
        <v>0</v>
      </c>
      <c r="W688" s="15">
        <f t="shared" si="94"/>
        <v>0</v>
      </c>
      <c r="X688" s="7">
        <f t="shared" si="95"/>
        <v>0</v>
      </c>
      <c r="Y688" s="7">
        <f t="shared" si="96"/>
        <v>0</v>
      </c>
      <c r="Z688" s="7">
        <f t="shared" si="97"/>
        <v>0</v>
      </c>
      <c r="AA688" s="7">
        <f t="shared" si="98"/>
        <v>0</v>
      </c>
      <c r="AB688" s="15"/>
      <c r="AC688" s="7"/>
      <c r="AD688" s="7"/>
      <c r="AE688" s="7"/>
      <c r="AF688" s="15"/>
      <c r="AG688" s="7"/>
    </row>
    <row r="689" spans="1:33" ht="13.8" x14ac:dyDescent="0.3">
      <c r="A689" s="11">
        <v>100834032</v>
      </c>
      <c r="B689" s="11" t="s">
        <v>24</v>
      </c>
      <c r="C689" s="11" t="s">
        <v>41</v>
      </c>
      <c r="D689" s="11" t="s">
        <v>47</v>
      </c>
      <c r="E689" s="11" t="s">
        <v>462</v>
      </c>
      <c r="F689" s="18">
        <v>40422</v>
      </c>
      <c r="G689" s="19">
        <v>40422</v>
      </c>
      <c r="H689" s="11" t="s">
        <v>68</v>
      </c>
      <c r="I689" s="11" t="s">
        <v>48</v>
      </c>
      <c r="J689" s="11" t="s">
        <v>70</v>
      </c>
      <c r="K689" s="11" t="s">
        <v>23</v>
      </c>
      <c r="L689" s="53" t="s">
        <v>638</v>
      </c>
      <c r="M689" s="11">
        <v>0</v>
      </c>
      <c r="N689" s="54">
        <v>0</v>
      </c>
      <c r="O689" s="54">
        <v>0</v>
      </c>
      <c r="P689" s="54">
        <v>0</v>
      </c>
      <c r="Q689" s="1">
        <v>42644</v>
      </c>
      <c r="R689" s="14">
        <f>VLOOKUP($D689,'GT NBV Sep 2015'!$G:$O,9,0)</f>
        <v>2.9000000000000001E-2</v>
      </c>
      <c r="S689" s="15">
        <f t="shared" si="90"/>
        <v>0</v>
      </c>
      <c r="T689" s="15">
        <f t="shared" si="91"/>
        <v>13</v>
      </c>
      <c r="U689" s="15">
        <f t="shared" si="92"/>
        <v>0</v>
      </c>
      <c r="V689" s="15">
        <f t="shared" si="93"/>
        <v>0</v>
      </c>
      <c r="W689" s="15">
        <f t="shared" si="94"/>
        <v>0</v>
      </c>
      <c r="X689" s="7">
        <f t="shared" si="95"/>
        <v>0</v>
      </c>
      <c r="Y689" s="7">
        <f t="shared" si="96"/>
        <v>0</v>
      </c>
      <c r="Z689" s="7">
        <f t="shared" si="97"/>
        <v>0</v>
      </c>
      <c r="AA689" s="7">
        <f t="shared" si="98"/>
        <v>0</v>
      </c>
      <c r="AB689" s="15"/>
      <c r="AC689" s="7"/>
      <c r="AD689" s="7"/>
      <c r="AE689" s="7"/>
      <c r="AF689" s="15"/>
      <c r="AG689" s="7"/>
    </row>
    <row r="690" spans="1:33" ht="13.8" x14ac:dyDescent="0.3">
      <c r="A690" s="11">
        <v>101325830</v>
      </c>
      <c r="B690" s="11" t="s">
        <v>24</v>
      </c>
      <c r="C690" s="11" t="s">
        <v>41</v>
      </c>
      <c r="D690" s="11" t="s">
        <v>47</v>
      </c>
      <c r="E690" s="11" t="s">
        <v>462</v>
      </c>
      <c r="F690" s="18">
        <v>40452</v>
      </c>
      <c r="G690" s="19">
        <v>40452</v>
      </c>
      <c r="H690" s="11" t="s">
        <v>68</v>
      </c>
      <c r="I690" s="11" t="s">
        <v>48</v>
      </c>
      <c r="J690" s="11" t="s">
        <v>70</v>
      </c>
      <c r="K690" s="11" t="s">
        <v>23</v>
      </c>
      <c r="L690" s="53" t="s">
        <v>638</v>
      </c>
      <c r="M690" s="11">
        <v>0</v>
      </c>
      <c r="N690" s="54">
        <v>0</v>
      </c>
      <c r="O690" s="54">
        <v>0</v>
      </c>
      <c r="P690" s="54">
        <v>0</v>
      </c>
      <c r="Q690" s="1">
        <v>42522</v>
      </c>
      <c r="R690" s="14">
        <f>VLOOKUP($D690,'GT NBV Sep 2015'!$G:$O,9,0)</f>
        <v>2.9000000000000001E-2</v>
      </c>
      <c r="S690" s="15">
        <f t="shared" si="90"/>
        <v>0</v>
      </c>
      <c r="T690" s="15">
        <f t="shared" si="91"/>
        <v>9</v>
      </c>
      <c r="U690" s="15">
        <f t="shared" si="92"/>
        <v>0</v>
      </c>
      <c r="V690" s="15">
        <f t="shared" si="93"/>
        <v>0</v>
      </c>
      <c r="W690" s="15">
        <f t="shared" si="94"/>
        <v>0</v>
      </c>
      <c r="X690" s="7">
        <f t="shared" si="95"/>
        <v>0</v>
      </c>
      <c r="Y690" s="7">
        <f t="shared" si="96"/>
        <v>0</v>
      </c>
      <c r="Z690" s="7">
        <f t="shared" si="97"/>
        <v>0</v>
      </c>
      <c r="AA690" s="7">
        <f t="shared" si="98"/>
        <v>0</v>
      </c>
      <c r="AB690" s="15"/>
      <c r="AC690" s="7"/>
      <c r="AD690" s="7"/>
      <c r="AE690" s="7"/>
      <c r="AF690" s="15"/>
      <c r="AG690" s="7"/>
    </row>
    <row r="691" spans="1:33" ht="13.8" x14ac:dyDescent="0.3">
      <c r="A691" s="11">
        <v>101326171</v>
      </c>
      <c r="B691" s="11" t="s">
        <v>24</v>
      </c>
      <c r="C691" s="11" t="s">
        <v>41</v>
      </c>
      <c r="D691" s="11" t="s">
        <v>47</v>
      </c>
      <c r="E691" s="11" t="s">
        <v>462</v>
      </c>
      <c r="F691" s="18">
        <v>40452</v>
      </c>
      <c r="G691" s="19">
        <v>40452</v>
      </c>
      <c r="H691" s="11" t="s">
        <v>68</v>
      </c>
      <c r="I691" s="11" t="s">
        <v>48</v>
      </c>
      <c r="J691" s="11" t="s">
        <v>70</v>
      </c>
      <c r="K691" s="11" t="s">
        <v>23</v>
      </c>
      <c r="L691" s="53" t="s">
        <v>638</v>
      </c>
      <c r="M691" s="11">
        <v>0</v>
      </c>
      <c r="N691" s="54">
        <v>0</v>
      </c>
      <c r="O691" s="54">
        <v>0</v>
      </c>
      <c r="P691" s="54">
        <v>0</v>
      </c>
      <c r="Q691" s="1">
        <v>42644</v>
      </c>
      <c r="R691" s="14">
        <f>VLOOKUP($D691,'GT NBV Sep 2015'!$G:$O,9,0)</f>
        <v>2.9000000000000001E-2</v>
      </c>
      <c r="S691" s="15">
        <f t="shared" si="90"/>
        <v>0</v>
      </c>
      <c r="T691" s="15">
        <f t="shared" si="91"/>
        <v>13</v>
      </c>
      <c r="U691" s="15">
        <f t="shared" si="92"/>
        <v>0</v>
      </c>
      <c r="V691" s="15">
        <f t="shared" si="93"/>
        <v>0</v>
      </c>
      <c r="W691" s="15">
        <f t="shared" si="94"/>
        <v>0</v>
      </c>
      <c r="X691" s="7">
        <f t="shared" si="95"/>
        <v>0</v>
      </c>
      <c r="Y691" s="7">
        <f t="shared" si="96"/>
        <v>0</v>
      </c>
      <c r="Z691" s="7">
        <f t="shared" si="97"/>
        <v>0</v>
      </c>
      <c r="AA691" s="7">
        <f t="shared" si="98"/>
        <v>0</v>
      </c>
      <c r="AB691" s="15"/>
      <c r="AC691" s="7"/>
      <c r="AD691" s="7"/>
      <c r="AE691" s="7"/>
      <c r="AF691" s="15"/>
      <c r="AG691" s="7"/>
    </row>
    <row r="692" spans="1:33" ht="13.8" x14ac:dyDescent="0.3">
      <c r="A692" s="11">
        <v>101338210</v>
      </c>
      <c r="B692" s="11" t="s">
        <v>24</v>
      </c>
      <c r="C692" s="11" t="s">
        <v>41</v>
      </c>
      <c r="D692" s="11" t="s">
        <v>47</v>
      </c>
      <c r="E692" s="11" t="s">
        <v>462</v>
      </c>
      <c r="F692" s="18">
        <v>40452</v>
      </c>
      <c r="G692" s="19">
        <v>40452</v>
      </c>
      <c r="H692" s="11" t="s">
        <v>68</v>
      </c>
      <c r="I692" s="11" t="s">
        <v>48</v>
      </c>
      <c r="J692" s="11" t="s">
        <v>70</v>
      </c>
      <c r="K692" s="11" t="s">
        <v>23</v>
      </c>
      <c r="L692" s="53" t="s">
        <v>638</v>
      </c>
      <c r="M692" s="11">
        <v>0</v>
      </c>
      <c r="N692" s="54">
        <v>0</v>
      </c>
      <c r="O692" s="54">
        <v>0</v>
      </c>
      <c r="P692" s="54">
        <v>0</v>
      </c>
      <c r="Q692" s="1">
        <v>42522</v>
      </c>
      <c r="R692" s="14">
        <f>VLOOKUP($D692,'GT NBV Sep 2015'!$G:$O,9,0)</f>
        <v>2.9000000000000001E-2</v>
      </c>
      <c r="S692" s="15">
        <f t="shared" si="90"/>
        <v>0</v>
      </c>
      <c r="T692" s="15">
        <f t="shared" si="91"/>
        <v>9</v>
      </c>
      <c r="U692" s="15">
        <f t="shared" si="92"/>
        <v>0</v>
      </c>
      <c r="V692" s="15">
        <f t="shared" si="93"/>
        <v>0</v>
      </c>
      <c r="W692" s="15">
        <f t="shared" si="94"/>
        <v>0</v>
      </c>
      <c r="X692" s="7">
        <f t="shared" si="95"/>
        <v>0</v>
      </c>
      <c r="Y692" s="7">
        <f t="shared" si="96"/>
        <v>0</v>
      </c>
      <c r="Z692" s="7">
        <f t="shared" si="97"/>
        <v>0</v>
      </c>
      <c r="AA692" s="7">
        <f t="shared" si="98"/>
        <v>0</v>
      </c>
      <c r="AB692" s="15"/>
      <c r="AC692" s="7"/>
      <c r="AD692" s="7"/>
      <c r="AE692" s="7"/>
      <c r="AF692" s="15"/>
      <c r="AG692" s="7"/>
    </row>
    <row r="693" spans="1:33" ht="13.8" x14ac:dyDescent="0.3">
      <c r="A693" s="11">
        <v>101835445</v>
      </c>
      <c r="B693" s="11" t="s">
        <v>24</v>
      </c>
      <c r="C693" s="11" t="s">
        <v>41</v>
      </c>
      <c r="D693" s="11" t="s">
        <v>47</v>
      </c>
      <c r="E693" s="11" t="s">
        <v>462</v>
      </c>
      <c r="F693" s="18">
        <v>40483</v>
      </c>
      <c r="G693" s="19">
        <v>40483</v>
      </c>
      <c r="H693" s="11" t="s">
        <v>68</v>
      </c>
      <c r="I693" s="11" t="s">
        <v>48</v>
      </c>
      <c r="J693" s="11" t="s">
        <v>70</v>
      </c>
      <c r="K693" s="11" t="s">
        <v>23</v>
      </c>
      <c r="L693" s="53" t="s">
        <v>638</v>
      </c>
      <c r="M693" s="11">
        <v>0</v>
      </c>
      <c r="N693" s="54">
        <v>0</v>
      </c>
      <c r="O693" s="54">
        <v>0</v>
      </c>
      <c r="P693" s="54">
        <v>0</v>
      </c>
      <c r="Q693" s="1">
        <v>42644</v>
      </c>
      <c r="R693" s="14">
        <f>VLOOKUP($D693,'GT NBV Sep 2015'!$G:$O,9,0)</f>
        <v>2.9000000000000001E-2</v>
      </c>
      <c r="S693" s="15">
        <f t="shared" si="90"/>
        <v>0</v>
      </c>
      <c r="T693" s="15">
        <f t="shared" si="91"/>
        <v>13</v>
      </c>
      <c r="U693" s="15">
        <f t="shared" si="92"/>
        <v>0</v>
      </c>
      <c r="V693" s="15">
        <f t="shared" si="93"/>
        <v>0</v>
      </c>
      <c r="W693" s="15">
        <f t="shared" si="94"/>
        <v>0</v>
      </c>
      <c r="X693" s="7">
        <f t="shared" si="95"/>
        <v>0</v>
      </c>
      <c r="Y693" s="7">
        <f t="shared" si="96"/>
        <v>0</v>
      </c>
      <c r="Z693" s="7">
        <f t="shared" si="97"/>
        <v>0</v>
      </c>
      <c r="AA693" s="7">
        <f t="shared" si="98"/>
        <v>0</v>
      </c>
      <c r="AB693" s="15"/>
      <c r="AC693" s="7"/>
      <c r="AD693" s="7"/>
      <c r="AE693" s="7"/>
      <c r="AF693" s="15"/>
      <c r="AG693" s="7"/>
    </row>
    <row r="694" spans="1:33" ht="13.8" x14ac:dyDescent="0.3">
      <c r="A694" s="11">
        <v>102797699</v>
      </c>
      <c r="B694" s="11" t="s">
        <v>24</v>
      </c>
      <c r="C694" s="11" t="s">
        <v>41</v>
      </c>
      <c r="D694" s="11" t="s">
        <v>47</v>
      </c>
      <c r="E694" s="11" t="s">
        <v>462</v>
      </c>
      <c r="F694" s="18">
        <v>40483</v>
      </c>
      <c r="G694" s="19">
        <v>40544</v>
      </c>
      <c r="H694" s="11" t="s">
        <v>68</v>
      </c>
      <c r="I694" s="11" t="s">
        <v>48</v>
      </c>
      <c r="J694" s="11" t="s">
        <v>70</v>
      </c>
      <c r="K694" s="11" t="s">
        <v>23</v>
      </c>
      <c r="L694" s="53" t="s">
        <v>638</v>
      </c>
      <c r="M694" s="11">
        <v>0</v>
      </c>
      <c r="N694" s="54">
        <v>0</v>
      </c>
      <c r="O694" s="54">
        <v>0</v>
      </c>
      <c r="P694" s="54">
        <v>0</v>
      </c>
      <c r="Q694" s="1">
        <v>42522</v>
      </c>
      <c r="R694" s="14">
        <f>VLOOKUP($D694,'GT NBV Sep 2015'!$G:$O,9,0)</f>
        <v>2.9000000000000001E-2</v>
      </c>
      <c r="S694" s="15">
        <f t="shared" si="90"/>
        <v>0</v>
      </c>
      <c r="T694" s="15">
        <f t="shared" si="91"/>
        <v>9</v>
      </c>
      <c r="U694" s="15">
        <f t="shared" si="92"/>
        <v>0</v>
      </c>
      <c r="V694" s="15">
        <f t="shared" si="93"/>
        <v>0</v>
      </c>
      <c r="W694" s="15">
        <f t="shared" si="94"/>
        <v>0</v>
      </c>
      <c r="X694" s="7">
        <f t="shared" si="95"/>
        <v>0</v>
      </c>
      <c r="Y694" s="7">
        <f t="shared" si="96"/>
        <v>0</v>
      </c>
      <c r="Z694" s="7">
        <f t="shared" si="97"/>
        <v>0</v>
      </c>
      <c r="AA694" s="7">
        <f t="shared" si="98"/>
        <v>0</v>
      </c>
      <c r="AB694" s="15"/>
      <c r="AC694" s="7"/>
      <c r="AD694" s="7"/>
      <c r="AE694" s="7"/>
      <c r="AF694" s="15"/>
      <c r="AG694" s="7"/>
    </row>
    <row r="695" spans="1:33" ht="13.8" x14ac:dyDescent="0.3">
      <c r="A695" s="11">
        <v>103262480</v>
      </c>
      <c r="B695" s="11" t="s">
        <v>24</v>
      </c>
      <c r="C695" s="11" t="s">
        <v>41</v>
      </c>
      <c r="D695" s="11" t="s">
        <v>47</v>
      </c>
      <c r="E695" s="11" t="s">
        <v>462</v>
      </c>
      <c r="F695" s="18">
        <v>40483</v>
      </c>
      <c r="G695" s="19">
        <v>40575</v>
      </c>
      <c r="H695" s="11" t="s">
        <v>68</v>
      </c>
      <c r="I695" s="11" t="s">
        <v>48</v>
      </c>
      <c r="J695" s="11" t="s">
        <v>70</v>
      </c>
      <c r="K695" s="11" t="s">
        <v>23</v>
      </c>
      <c r="L695" s="53" t="s">
        <v>638</v>
      </c>
      <c r="M695" s="11">
        <v>0</v>
      </c>
      <c r="N695" s="54">
        <v>0</v>
      </c>
      <c r="O695" s="54">
        <v>0</v>
      </c>
      <c r="P695" s="54">
        <v>0</v>
      </c>
      <c r="Q695" s="1">
        <v>42644</v>
      </c>
      <c r="R695" s="14">
        <f>VLOOKUP($D695,'GT NBV Sep 2015'!$G:$O,9,0)</f>
        <v>2.9000000000000001E-2</v>
      </c>
      <c r="S695" s="15">
        <f t="shared" si="90"/>
        <v>0</v>
      </c>
      <c r="T695" s="15">
        <f t="shared" si="91"/>
        <v>13</v>
      </c>
      <c r="U695" s="15">
        <f t="shared" si="92"/>
        <v>0</v>
      </c>
      <c r="V695" s="15">
        <f t="shared" si="93"/>
        <v>0</v>
      </c>
      <c r="W695" s="15">
        <f t="shared" si="94"/>
        <v>0</v>
      </c>
      <c r="X695" s="7">
        <f t="shared" si="95"/>
        <v>0</v>
      </c>
      <c r="Y695" s="7">
        <f t="shared" si="96"/>
        <v>0</v>
      </c>
      <c r="Z695" s="7">
        <f t="shared" si="97"/>
        <v>0</v>
      </c>
      <c r="AA695" s="7">
        <f t="shared" si="98"/>
        <v>0</v>
      </c>
      <c r="AB695" s="15"/>
      <c r="AC695" s="7"/>
      <c r="AD695" s="7"/>
      <c r="AE695" s="7"/>
      <c r="AF695" s="15"/>
      <c r="AG695" s="7"/>
    </row>
    <row r="696" spans="1:33" ht="13.8" x14ac:dyDescent="0.3">
      <c r="A696" s="11">
        <v>103730361</v>
      </c>
      <c r="B696" s="11" t="s">
        <v>24</v>
      </c>
      <c r="C696" s="11" t="s">
        <v>41</v>
      </c>
      <c r="D696" s="11" t="s">
        <v>47</v>
      </c>
      <c r="E696" s="11" t="s">
        <v>471</v>
      </c>
      <c r="F696" s="18">
        <v>40603</v>
      </c>
      <c r="G696" s="19">
        <v>40603</v>
      </c>
      <c r="H696" s="11" t="s">
        <v>68</v>
      </c>
      <c r="I696" s="11" t="s">
        <v>48</v>
      </c>
      <c r="J696" s="11" t="s">
        <v>70</v>
      </c>
      <c r="K696" s="11" t="s">
        <v>23</v>
      </c>
      <c r="L696" s="53" t="s">
        <v>638</v>
      </c>
      <c r="M696" s="11">
        <v>0</v>
      </c>
      <c r="N696" s="54">
        <v>0</v>
      </c>
      <c r="O696" s="54">
        <v>0</v>
      </c>
      <c r="P696" s="54">
        <v>0</v>
      </c>
      <c r="Q696" s="1">
        <v>42522</v>
      </c>
      <c r="R696" s="14">
        <f>VLOOKUP($D696,'GT NBV Sep 2015'!$G:$O,9,0)</f>
        <v>2.9000000000000001E-2</v>
      </c>
      <c r="S696" s="15">
        <f t="shared" si="90"/>
        <v>0</v>
      </c>
      <c r="T696" s="15">
        <f t="shared" si="91"/>
        <v>9</v>
      </c>
      <c r="U696" s="15">
        <f t="shared" si="92"/>
        <v>0</v>
      </c>
      <c r="V696" s="15">
        <f t="shared" si="93"/>
        <v>0</v>
      </c>
      <c r="W696" s="15">
        <f t="shared" si="94"/>
        <v>0</v>
      </c>
      <c r="X696" s="7">
        <f t="shared" si="95"/>
        <v>0</v>
      </c>
      <c r="Y696" s="7">
        <f t="shared" si="96"/>
        <v>0</v>
      </c>
      <c r="Z696" s="7">
        <f t="shared" si="97"/>
        <v>0</v>
      </c>
      <c r="AA696" s="7">
        <f t="shared" si="98"/>
        <v>0</v>
      </c>
      <c r="AB696" s="15"/>
      <c r="AC696" s="7"/>
      <c r="AD696" s="7"/>
      <c r="AE696" s="7"/>
      <c r="AF696" s="15"/>
      <c r="AG696" s="7"/>
    </row>
    <row r="697" spans="1:33" ht="13.8" x14ac:dyDescent="0.3">
      <c r="A697" s="11">
        <v>103732692</v>
      </c>
      <c r="B697" s="11" t="s">
        <v>24</v>
      </c>
      <c r="C697" s="11" t="s">
        <v>41</v>
      </c>
      <c r="D697" s="11" t="s">
        <v>47</v>
      </c>
      <c r="E697" s="11" t="s">
        <v>471</v>
      </c>
      <c r="F697" s="18">
        <v>40603</v>
      </c>
      <c r="G697" s="19">
        <v>40603</v>
      </c>
      <c r="H697" s="11" t="s">
        <v>68</v>
      </c>
      <c r="I697" s="11" t="s">
        <v>48</v>
      </c>
      <c r="J697" s="11" t="s">
        <v>70</v>
      </c>
      <c r="K697" s="11" t="s">
        <v>23</v>
      </c>
      <c r="L697" s="53" t="s">
        <v>638</v>
      </c>
      <c r="M697" s="11">
        <v>0</v>
      </c>
      <c r="N697" s="54">
        <v>0</v>
      </c>
      <c r="O697" s="54">
        <v>0</v>
      </c>
      <c r="P697" s="54">
        <v>0</v>
      </c>
      <c r="Q697" s="1">
        <v>42644</v>
      </c>
      <c r="R697" s="14">
        <f>VLOOKUP($D697,'GT NBV Sep 2015'!$G:$O,9,0)</f>
        <v>2.9000000000000001E-2</v>
      </c>
      <c r="S697" s="15">
        <f t="shared" si="90"/>
        <v>0</v>
      </c>
      <c r="T697" s="15">
        <f t="shared" si="91"/>
        <v>13</v>
      </c>
      <c r="U697" s="15">
        <f t="shared" si="92"/>
        <v>0</v>
      </c>
      <c r="V697" s="15">
        <f t="shared" si="93"/>
        <v>0</v>
      </c>
      <c r="W697" s="15">
        <f t="shared" si="94"/>
        <v>0</v>
      </c>
      <c r="X697" s="7">
        <f t="shared" si="95"/>
        <v>0</v>
      </c>
      <c r="Y697" s="7">
        <f t="shared" si="96"/>
        <v>0</v>
      </c>
      <c r="Z697" s="7">
        <f t="shared" si="97"/>
        <v>0</v>
      </c>
      <c r="AA697" s="7">
        <f t="shared" si="98"/>
        <v>0</v>
      </c>
      <c r="AB697" s="15"/>
      <c r="AC697" s="7"/>
      <c r="AD697" s="7"/>
      <c r="AE697" s="7"/>
      <c r="AF697" s="15"/>
      <c r="AG697" s="7"/>
    </row>
    <row r="698" spans="1:33" ht="13.8" x14ac:dyDescent="0.3">
      <c r="A698" s="11">
        <v>104195424</v>
      </c>
      <c r="B698" s="11" t="s">
        <v>24</v>
      </c>
      <c r="C698" s="11" t="s">
        <v>41</v>
      </c>
      <c r="D698" s="11" t="s">
        <v>47</v>
      </c>
      <c r="E698" s="11" t="s">
        <v>471</v>
      </c>
      <c r="F698" s="18">
        <v>40634</v>
      </c>
      <c r="G698" s="19">
        <v>40634</v>
      </c>
      <c r="H698" s="11" t="s">
        <v>68</v>
      </c>
      <c r="I698" s="11" t="s">
        <v>48</v>
      </c>
      <c r="J698" s="11" t="s">
        <v>70</v>
      </c>
      <c r="K698" s="11" t="s">
        <v>23</v>
      </c>
      <c r="L698" s="53" t="s">
        <v>638</v>
      </c>
      <c r="M698" s="11">
        <v>0</v>
      </c>
      <c r="N698" s="54">
        <v>0</v>
      </c>
      <c r="O698" s="54">
        <v>0</v>
      </c>
      <c r="P698" s="54">
        <v>0</v>
      </c>
      <c r="Q698" s="1">
        <v>42522</v>
      </c>
      <c r="R698" s="14">
        <f>VLOOKUP($D698,'GT NBV Sep 2015'!$G:$O,9,0)</f>
        <v>2.9000000000000001E-2</v>
      </c>
      <c r="S698" s="15">
        <f t="shared" si="90"/>
        <v>0</v>
      </c>
      <c r="T698" s="15">
        <f t="shared" si="91"/>
        <v>9</v>
      </c>
      <c r="U698" s="15">
        <f t="shared" si="92"/>
        <v>0</v>
      </c>
      <c r="V698" s="15">
        <f t="shared" si="93"/>
        <v>0</v>
      </c>
      <c r="W698" s="15">
        <f t="shared" si="94"/>
        <v>0</v>
      </c>
      <c r="X698" s="7">
        <f t="shared" si="95"/>
        <v>0</v>
      </c>
      <c r="Y698" s="7">
        <f t="shared" si="96"/>
        <v>0</v>
      </c>
      <c r="Z698" s="7">
        <f t="shared" si="97"/>
        <v>0</v>
      </c>
      <c r="AA698" s="7">
        <f t="shared" si="98"/>
        <v>0</v>
      </c>
      <c r="AB698" s="15"/>
      <c r="AC698" s="7"/>
      <c r="AD698" s="7"/>
      <c r="AE698" s="7"/>
      <c r="AF698" s="15"/>
      <c r="AG698" s="7"/>
    </row>
    <row r="699" spans="1:33" ht="13.8" x14ac:dyDescent="0.3">
      <c r="A699" s="11">
        <v>104727872</v>
      </c>
      <c r="B699" s="11" t="s">
        <v>24</v>
      </c>
      <c r="C699" s="11" t="s">
        <v>41</v>
      </c>
      <c r="D699" s="11" t="s">
        <v>47</v>
      </c>
      <c r="E699" s="11" t="s">
        <v>471</v>
      </c>
      <c r="F699" s="18">
        <v>40664</v>
      </c>
      <c r="G699" s="19">
        <v>40664</v>
      </c>
      <c r="H699" s="11" t="s">
        <v>68</v>
      </c>
      <c r="I699" s="11" t="s">
        <v>48</v>
      </c>
      <c r="J699" s="11" t="s">
        <v>70</v>
      </c>
      <c r="K699" s="11" t="s">
        <v>23</v>
      </c>
      <c r="L699" s="53" t="s">
        <v>638</v>
      </c>
      <c r="M699" s="11">
        <v>0</v>
      </c>
      <c r="N699" s="54">
        <v>0</v>
      </c>
      <c r="O699" s="54">
        <v>0</v>
      </c>
      <c r="P699" s="54">
        <v>0</v>
      </c>
      <c r="Q699" s="1">
        <v>42644</v>
      </c>
      <c r="R699" s="14">
        <f>VLOOKUP($D699,'GT NBV Sep 2015'!$G:$O,9,0)</f>
        <v>2.9000000000000001E-2</v>
      </c>
      <c r="S699" s="15">
        <f t="shared" si="90"/>
        <v>0</v>
      </c>
      <c r="T699" s="15">
        <f t="shared" si="91"/>
        <v>13</v>
      </c>
      <c r="U699" s="15">
        <f t="shared" si="92"/>
        <v>0</v>
      </c>
      <c r="V699" s="15">
        <f t="shared" si="93"/>
        <v>0</v>
      </c>
      <c r="W699" s="15">
        <f t="shared" si="94"/>
        <v>0</v>
      </c>
      <c r="X699" s="7">
        <f t="shared" si="95"/>
        <v>0</v>
      </c>
      <c r="Y699" s="7">
        <f t="shared" si="96"/>
        <v>0</v>
      </c>
      <c r="Z699" s="7">
        <f t="shared" si="97"/>
        <v>0</v>
      </c>
      <c r="AA699" s="7">
        <f t="shared" si="98"/>
        <v>0</v>
      </c>
      <c r="AB699" s="15"/>
      <c r="AC699" s="7"/>
      <c r="AD699" s="7"/>
      <c r="AE699" s="7"/>
      <c r="AF699" s="15"/>
      <c r="AG699" s="7"/>
    </row>
    <row r="700" spans="1:33" ht="13.8" x14ac:dyDescent="0.3">
      <c r="A700" s="11">
        <v>621883279</v>
      </c>
      <c r="B700" s="11" t="s">
        <v>24</v>
      </c>
      <c r="C700" s="11" t="s">
        <v>41</v>
      </c>
      <c r="D700" s="11" t="s">
        <v>47</v>
      </c>
      <c r="E700" s="11" t="s">
        <v>471</v>
      </c>
      <c r="F700" s="18">
        <v>40725</v>
      </c>
      <c r="G700" s="19">
        <v>40725</v>
      </c>
      <c r="H700" s="11" t="s">
        <v>68</v>
      </c>
      <c r="I700" s="11" t="s">
        <v>48</v>
      </c>
      <c r="J700" s="11" t="s">
        <v>70</v>
      </c>
      <c r="K700" s="11" t="s">
        <v>23</v>
      </c>
      <c r="L700" s="53" t="s">
        <v>638</v>
      </c>
      <c r="M700" s="11">
        <v>0</v>
      </c>
      <c r="N700" s="54">
        <v>0</v>
      </c>
      <c r="O700" s="54">
        <v>0</v>
      </c>
      <c r="P700" s="54">
        <v>0</v>
      </c>
      <c r="Q700" s="1">
        <v>42522</v>
      </c>
      <c r="R700" s="14">
        <f>VLOOKUP($D700,'GT NBV Sep 2015'!$G:$O,9,0)</f>
        <v>2.9000000000000001E-2</v>
      </c>
      <c r="S700" s="15">
        <f t="shared" si="90"/>
        <v>0</v>
      </c>
      <c r="T700" s="15">
        <f t="shared" si="91"/>
        <v>9</v>
      </c>
      <c r="U700" s="15">
        <f t="shared" si="92"/>
        <v>0</v>
      </c>
      <c r="V700" s="15">
        <f t="shared" si="93"/>
        <v>0</v>
      </c>
      <c r="W700" s="15">
        <f t="shared" si="94"/>
        <v>0</v>
      </c>
      <c r="X700" s="7">
        <f t="shared" si="95"/>
        <v>0</v>
      </c>
      <c r="Y700" s="7">
        <f t="shared" si="96"/>
        <v>0</v>
      </c>
      <c r="Z700" s="7">
        <f t="shared" si="97"/>
        <v>0</v>
      </c>
      <c r="AA700" s="7">
        <f t="shared" si="98"/>
        <v>0</v>
      </c>
      <c r="AB700" s="15"/>
      <c r="AC700" s="7"/>
      <c r="AD700" s="7"/>
      <c r="AE700" s="7"/>
      <c r="AF700" s="15"/>
      <c r="AG700" s="7"/>
    </row>
    <row r="701" spans="1:33" ht="13.8" x14ac:dyDescent="0.3">
      <c r="A701" s="11">
        <v>622686189</v>
      </c>
      <c r="B701" s="11" t="s">
        <v>24</v>
      </c>
      <c r="C701" s="11" t="s">
        <v>41</v>
      </c>
      <c r="D701" s="11" t="s">
        <v>47</v>
      </c>
      <c r="E701" s="11" t="s">
        <v>471</v>
      </c>
      <c r="F701" s="18">
        <v>40756</v>
      </c>
      <c r="G701" s="19">
        <v>40756</v>
      </c>
      <c r="H701" s="11" t="s">
        <v>68</v>
      </c>
      <c r="I701" s="11" t="s">
        <v>48</v>
      </c>
      <c r="J701" s="11" t="s">
        <v>70</v>
      </c>
      <c r="K701" s="11" t="s">
        <v>23</v>
      </c>
      <c r="L701" s="53" t="s">
        <v>638</v>
      </c>
      <c r="M701" s="11">
        <v>0</v>
      </c>
      <c r="N701" s="54">
        <v>0</v>
      </c>
      <c r="O701" s="54">
        <v>0</v>
      </c>
      <c r="P701" s="54">
        <v>0</v>
      </c>
      <c r="Q701" s="1">
        <v>42644</v>
      </c>
      <c r="R701" s="14">
        <f>VLOOKUP($D701,'GT NBV Sep 2015'!$G:$O,9,0)</f>
        <v>2.9000000000000001E-2</v>
      </c>
      <c r="S701" s="15">
        <f t="shared" si="90"/>
        <v>0</v>
      </c>
      <c r="T701" s="15">
        <f t="shared" si="91"/>
        <v>13</v>
      </c>
      <c r="U701" s="15">
        <f t="shared" si="92"/>
        <v>0</v>
      </c>
      <c r="V701" s="15">
        <f t="shared" si="93"/>
        <v>0</v>
      </c>
      <c r="W701" s="15">
        <f t="shared" si="94"/>
        <v>0</v>
      </c>
      <c r="X701" s="7">
        <f t="shared" si="95"/>
        <v>0</v>
      </c>
      <c r="Y701" s="7">
        <f t="shared" si="96"/>
        <v>0</v>
      </c>
      <c r="Z701" s="7">
        <f t="shared" si="97"/>
        <v>0</v>
      </c>
      <c r="AA701" s="7">
        <f t="shared" si="98"/>
        <v>0</v>
      </c>
      <c r="AB701" s="15"/>
      <c r="AC701" s="7"/>
      <c r="AD701" s="7"/>
      <c r="AE701" s="7"/>
      <c r="AF701" s="15"/>
      <c r="AG701" s="7"/>
    </row>
    <row r="702" spans="1:33" ht="13.8" x14ac:dyDescent="0.3">
      <c r="A702" s="11">
        <v>626076577</v>
      </c>
      <c r="B702" s="11" t="s">
        <v>24</v>
      </c>
      <c r="C702" s="11" t="s">
        <v>41</v>
      </c>
      <c r="D702" s="11" t="s">
        <v>47</v>
      </c>
      <c r="E702" s="11" t="s">
        <v>471</v>
      </c>
      <c r="F702" s="18">
        <v>40817</v>
      </c>
      <c r="G702" s="19">
        <v>40848</v>
      </c>
      <c r="H702" s="11" t="s">
        <v>68</v>
      </c>
      <c r="I702" s="11" t="s">
        <v>48</v>
      </c>
      <c r="J702" s="11" t="s">
        <v>70</v>
      </c>
      <c r="K702" s="11" t="s">
        <v>23</v>
      </c>
      <c r="L702" s="53" t="s">
        <v>638</v>
      </c>
      <c r="M702" s="11">
        <v>0</v>
      </c>
      <c r="N702" s="54">
        <v>0</v>
      </c>
      <c r="O702" s="54">
        <v>0</v>
      </c>
      <c r="P702" s="54">
        <v>0</v>
      </c>
      <c r="Q702" s="1">
        <v>42522</v>
      </c>
      <c r="R702" s="14">
        <f>VLOOKUP($D702,'GT NBV Sep 2015'!$G:$O,9,0)</f>
        <v>2.9000000000000001E-2</v>
      </c>
      <c r="S702" s="15">
        <f t="shared" si="90"/>
        <v>0</v>
      </c>
      <c r="T702" s="15">
        <f t="shared" si="91"/>
        <v>9</v>
      </c>
      <c r="U702" s="15">
        <f t="shared" si="92"/>
        <v>0</v>
      </c>
      <c r="V702" s="15">
        <f t="shared" si="93"/>
        <v>0</v>
      </c>
      <c r="W702" s="15">
        <f t="shared" si="94"/>
        <v>0</v>
      </c>
      <c r="X702" s="7">
        <f t="shared" si="95"/>
        <v>0</v>
      </c>
      <c r="Y702" s="7">
        <f t="shared" si="96"/>
        <v>0</v>
      </c>
      <c r="Z702" s="7">
        <f t="shared" si="97"/>
        <v>0</v>
      </c>
      <c r="AA702" s="7">
        <f t="shared" si="98"/>
        <v>0</v>
      </c>
      <c r="AB702" s="15"/>
      <c r="AC702" s="7"/>
      <c r="AD702" s="7"/>
      <c r="AE702" s="7"/>
      <c r="AF702" s="15"/>
      <c r="AG702" s="7"/>
    </row>
    <row r="703" spans="1:33" ht="13.8" x14ac:dyDescent="0.3">
      <c r="A703" s="11">
        <v>626077660</v>
      </c>
      <c r="B703" s="11" t="s">
        <v>24</v>
      </c>
      <c r="C703" s="11" t="s">
        <v>41</v>
      </c>
      <c r="D703" s="11" t="s">
        <v>47</v>
      </c>
      <c r="E703" s="11" t="s">
        <v>471</v>
      </c>
      <c r="F703" s="18">
        <v>40848</v>
      </c>
      <c r="G703" s="19">
        <v>40848</v>
      </c>
      <c r="H703" s="11" t="s">
        <v>68</v>
      </c>
      <c r="I703" s="11" t="s">
        <v>48</v>
      </c>
      <c r="J703" s="11" t="s">
        <v>70</v>
      </c>
      <c r="K703" s="11" t="s">
        <v>23</v>
      </c>
      <c r="L703" s="53" t="s">
        <v>638</v>
      </c>
      <c r="M703" s="11">
        <v>0</v>
      </c>
      <c r="N703" s="54">
        <v>0</v>
      </c>
      <c r="O703" s="54">
        <v>0</v>
      </c>
      <c r="P703" s="54">
        <v>0</v>
      </c>
      <c r="Q703" s="1">
        <v>42644</v>
      </c>
      <c r="R703" s="14">
        <f>VLOOKUP($D703,'GT NBV Sep 2015'!$G:$O,9,0)</f>
        <v>2.9000000000000001E-2</v>
      </c>
      <c r="S703" s="15">
        <f t="shared" si="90"/>
        <v>0</v>
      </c>
      <c r="T703" s="15">
        <f t="shared" si="91"/>
        <v>13</v>
      </c>
      <c r="U703" s="15">
        <f t="shared" si="92"/>
        <v>0</v>
      </c>
      <c r="V703" s="15">
        <f t="shared" si="93"/>
        <v>0</v>
      </c>
      <c r="W703" s="15">
        <f t="shared" si="94"/>
        <v>0</v>
      </c>
      <c r="X703" s="7">
        <f t="shared" si="95"/>
        <v>0</v>
      </c>
      <c r="Y703" s="7">
        <f t="shared" si="96"/>
        <v>0</v>
      </c>
      <c r="Z703" s="7">
        <f t="shared" si="97"/>
        <v>0</v>
      </c>
      <c r="AA703" s="7">
        <f t="shared" si="98"/>
        <v>0</v>
      </c>
      <c r="AB703" s="15"/>
      <c r="AC703" s="7"/>
      <c r="AD703" s="7"/>
      <c r="AE703" s="7"/>
      <c r="AF703" s="15"/>
      <c r="AG703" s="7"/>
    </row>
    <row r="704" spans="1:33" ht="13.8" x14ac:dyDescent="0.3">
      <c r="A704" s="11">
        <v>626077666</v>
      </c>
      <c r="B704" s="11" t="s">
        <v>24</v>
      </c>
      <c r="C704" s="11" t="s">
        <v>41</v>
      </c>
      <c r="D704" s="11" t="s">
        <v>47</v>
      </c>
      <c r="E704" s="11" t="s">
        <v>471</v>
      </c>
      <c r="F704" s="18">
        <v>40848</v>
      </c>
      <c r="G704" s="19">
        <v>40848</v>
      </c>
      <c r="H704" s="11" t="s">
        <v>68</v>
      </c>
      <c r="I704" s="11" t="s">
        <v>48</v>
      </c>
      <c r="J704" s="11" t="s">
        <v>70</v>
      </c>
      <c r="K704" s="11" t="s">
        <v>23</v>
      </c>
      <c r="L704" s="53" t="s">
        <v>638</v>
      </c>
      <c r="M704" s="11">
        <v>0</v>
      </c>
      <c r="N704" s="54">
        <v>0</v>
      </c>
      <c r="O704" s="54">
        <v>0</v>
      </c>
      <c r="P704" s="54">
        <v>0</v>
      </c>
      <c r="Q704" s="1">
        <v>42522</v>
      </c>
      <c r="R704" s="14">
        <f>VLOOKUP($D704,'GT NBV Sep 2015'!$G:$O,9,0)</f>
        <v>2.9000000000000001E-2</v>
      </c>
      <c r="S704" s="15">
        <f t="shared" si="90"/>
        <v>0</v>
      </c>
      <c r="T704" s="15">
        <f t="shared" si="91"/>
        <v>9</v>
      </c>
      <c r="U704" s="15">
        <f t="shared" si="92"/>
        <v>0</v>
      </c>
      <c r="V704" s="15">
        <f t="shared" si="93"/>
        <v>0</v>
      </c>
      <c r="W704" s="15">
        <f t="shared" si="94"/>
        <v>0</v>
      </c>
      <c r="X704" s="7">
        <f t="shared" si="95"/>
        <v>0</v>
      </c>
      <c r="Y704" s="7">
        <f t="shared" si="96"/>
        <v>0</v>
      </c>
      <c r="Z704" s="7">
        <f t="shared" si="97"/>
        <v>0</v>
      </c>
      <c r="AA704" s="7">
        <f t="shared" si="98"/>
        <v>0</v>
      </c>
      <c r="AB704" s="15"/>
      <c r="AC704" s="7"/>
      <c r="AD704" s="7"/>
      <c r="AE704" s="7"/>
      <c r="AF704" s="15"/>
      <c r="AG704" s="7"/>
    </row>
    <row r="705" spans="1:33" ht="13.8" x14ac:dyDescent="0.3">
      <c r="A705" s="11">
        <v>627782278</v>
      </c>
      <c r="B705" s="11" t="s">
        <v>24</v>
      </c>
      <c r="C705" s="11" t="s">
        <v>41</v>
      </c>
      <c r="D705" s="11" t="s">
        <v>47</v>
      </c>
      <c r="E705" s="11" t="s">
        <v>471</v>
      </c>
      <c r="F705" s="18">
        <v>40848</v>
      </c>
      <c r="G705" s="19">
        <v>40909</v>
      </c>
      <c r="H705" s="11" t="s">
        <v>68</v>
      </c>
      <c r="I705" s="11" t="s">
        <v>48</v>
      </c>
      <c r="J705" s="11" t="s">
        <v>70</v>
      </c>
      <c r="K705" s="11" t="s">
        <v>23</v>
      </c>
      <c r="L705" s="53" t="s">
        <v>638</v>
      </c>
      <c r="M705" s="11">
        <v>0</v>
      </c>
      <c r="N705" s="54">
        <v>0</v>
      </c>
      <c r="O705" s="54">
        <v>0</v>
      </c>
      <c r="P705" s="54">
        <v>0</v>
      </c>
      <c r="Q705" s="1">
        <v>42644</v>
      </c>
      <c r="R705" s="14">
        <f>VLOOKUP($D705,'GT NBV Sep 2015'!$G:$O,9,0)</f>
        <v>2.9000000000000001E-2</v>
      </c>
      <c r="S705" s="15">
        <f t="shared" si="90"/>
        <v>0</v>
      </c>
      <c r="T705" s="15">
        <f t="shared" si="91"/>
        <v>13</v>
      </c>
      <c r="U705" s="15">
        <f t="shared" si="92"/>
        <v>0</v>
      </c>
      <c r="V705" s="15">
        <f t="shared" si="93"/>
        <v>0</v>
      </c>
      <c r="W705" s="15">
        <f t="shared" si="94"/>
        <v>0</v>
      </c>
      <c r="X705" s="7">
        <f t="shared" si="95"/>
        <v>0</v>
      </c>
      <c r="Y705" s="7">
        <f t="shared" si="96"/>
        <v>0</v>
      </c>
      <c r="Z705" s="7">
        <f t="shared" si="97"/>
        <v>0</v>
      </c>
      <c r="AA705" s="7">
        <f t="shared" si="98"/>
        <v>0</v>
      </c>
      <c r="AB705" s="15"/>
      <c r="AC705" s="7"/>
      <c r="AD705" s="7"/>
      <c r="AE705" s="7"/>
      <c r="AF705" s="15"/>
      <c r="AG705" s="7"/>
    </row>
    <row r="706" spans="1:33" ht="13.8" x14ac:dyDescent="0.3">
      <c r="A706" s="11">
        <v>630462332</v>
      </c>
      <c r="B706" s="11" t="s">
        <v>24</v>
      </c>
      <c r="C706" s="11" t="s">
        <v>41</v>
      </c>
      <c r="D706" s="11" t="s">
        <v>47</v>
      </c>
      <c r="E706" s="11" t="s">
        <v>395</v>
      </c>
      <c r="F706" s="18">
        <v>41000</v>
      </c>
      <c r="G706" s="19">
        <v>41000</v>
      </c>
      <c r="H706" s="11" t="s">
        <v>68</v>
      </c>
      <c r="I706" s="11" t="s">
        <v>48</v>
      </c>
      <c r="J706" s="11" t="s">
        <v>70</v>
      </c>
      <c r="K706" s="11" t="s">
        <v>23</v>
      </c>
      <c r="L706" s="53" t="s">
        <v>638</v>
      </c>
      <c r="M706" s="11">
        <v>0</v>
      </c>
      <c r="N706" s="54">
        <v>0</v>
      </c>
      <c r="O706" s="54">
        <v>0</v>
      </c>
      <c r="P706" s="54">
        <v>0</v>
      </c>
      <c r="Q706" s="1">
        <v>42522</v>
      </c>
      <c r="R706" s="14">
        <f>VLOOKUP($D706,'GT NBV Sep 2015'!$G:$O,9,0)</f>
        <v>2.9000000000000001E-2</v>
      </c>
      <c r="S706" s="15">
        <f t="shared" si="90"/>
        <v>0</v>
      </c>
      <c r="T706" s="15">
        <f t="shared" si="91"/>
        <v>9</v>
      </c>
      <c r="U706" s="15">
        <f t="shared" si="92"/>
        <v>0</v>
      </c>
      <c r="V706" s="15">
        <f t="shared" si="93"/>
        <v>0</v>
      </c>
      <c r="W706" s="15">
        <f t="shared" si="94"/>
        <v>0</v>
      </c>
      <c r="X706" s="7">
        <f t="shared" si="95"/>
        <v>0</v>
      </c>
      <c r="Y706" s="7">
        <f t="shared" si="96"/>
        <v>0</v>
      </c>
      <c r="Z706" s="7">
        <f t="shared" si="97"/>
        <v>0</v>
      </c>
      <c r="AA706" s="7">
        <f t="shared" si="98"/>
        <v>0</v>
      </c>
      <c r="AB706" s="15"/>
      <c r="AC706" s="7"/>
      <c r="AD706" s="7"/>
      <c r="AE706" s="7"/>
      <c r="AF706" s="15"/>
      <c r="AG706" s="7"/>
    </row>
    <row r="707" spans="1:33" ht="13.8" x14ac:dyDescent="0.3">
      <c r="A707" s="11">
        <v>631266220</v>
      </c>
      <c r="B707" s="11" t="s">
        <v>24</v>
      </c>
      <c r="C707" s="11" t="s">
        <v>41</v>
      </c>
      <c r="D707" s="11" t="s">
        <v>47</v>
      </c>
      <c r="E707" s="11" t="s">
        <v>395</v>
      </c>
      <c r="F707" s="18">
        <v>41030</v>
      </c>
      <c r="G707" s="19">
        <v>41030</v>
      </c>
      <c r="H707" s="11" t="s">
        <v>68</v>
      </c>
      <c r="I707" s="11" t="s">
        <v>48</v>
      </c>
      <c r="J707" s="11" t="s">
        <v>70</v>
      </c>
      <c r="K707" s="11" t="s">
        <v>23</v>
      </c>
      <c r="L707" s="53" t="s">
        <v>638</v>
      </c>
      <c r="M707" s="11">
        <v>0</v>
      </c>
      <c r="N707" s="54">
        <v>0</v>
      </c>
      <c r="O707" s="54">
        <v>0</v>
      </c>
      <c r="P707" s="54">
        <v>0</v>
      </c>
      <c r="Q707" s="1">
        <v>42644</v>
      </c>
      <c r="R707" s="14">
        <f>VLOOKUP($D707,'GT NBV Sep 2015'!$G:$O,9,0)</f>
        <v>2.9000000000000001E-2</v>
      </c>
      <c r="S707" s="15">
        <f t="shared" si="90"/>
        <v>0</v>
      </c>
      <c r="T707" s="15">
        <f t="shared" si="91"/>
        <v>13</v>
      </c>
      <c r="U707" s="15">
        <f t="shared" si="92"/>
        <v>0</v>
      </c>
      <c r="V707" s="15">
        <f t="shared" si="93"/>
        <v>0</v>
      </c>
      <c r="W707" s="15">
        <f t="shared" si="94"/>
        <v>0</v>
      </c>
      <c r="X707" s="7">
        <f t="shared" si="95"/>
        <v>0</v>
      </c>
      <c r="Y707" s="7">
        <f t="shared" si="96"/>
        <v>0</v>
      </c>
      <c r="Z707" s="7">
        <f t="shared" si="97"/>
        <v>0</v>
      </c>
      <c r="AA707" s="7">
        <f t="shared" si="98"/>
        <v>0</v>
      </c>
      <c r="AB707" s="15"/>
      <c r="AC707" s="7"/>
      <c r="AD707" s="7"/>
      <c r="AE707" s="7"/>
      <c r="AF707" s="15"/>
      <c r="AG707" s="7"/>
    </row>
    <row r="708" spans="1:33" ht="13.8" x14ac:dyDescent="0.3">
      <c r="A708" s="11">
        <v>632099661</v>
      </c>
      <c r="B708" s="11" t="s">
        <v>24</v>
      </c>
      <c r="C708" s="11" t="s">
        <v>41</v>
      </c>
      <c r="D708" s="11" t="s">
        <v>47</v>
      </c>
      <c r="E708" s="11" t="s">
        <v>395</v>
      </c>
      <c r="F708" s="18">
        <v>41061</v>
      </c>
      <c r="G708" s="19">
        <v>41061</v>
      </c>
      <c r="H708" s="11" t="s">
        <v>68</v>
      </c>
      <c r="I708" s="11" t="s">
        <v>48</v>
      </c>
      <c r="J708" s="11" t="s">
        <v>70</v>
      </c>
      <c r="K708" s="11" t="s">
        <v>23</v>
      </c>
      <c r="L708" s="53" t="s">
        <v>638</v>
      </c>
      <c r="M708" s="11">
        <v>0</v>
      </c>
      <c r="N708" s="54">
        <v>0</v>
      </c>
      <c r="O708" s="54">
        <v>0</v>
      </c>
      <c r="P708" s="54">
        <v>0</v>
      </c>
      <c r="Q708" s="1">
        <v>42522</v>
      </c>
      <c r="R708" s="14">
        <f>VLOOKUP($D708,'GT NBV Sep 2015'!$G:$O,9,0)</f>
        <v>2.9000000000000001E-2</v>
      </c>
      <c r="S708" s="15">
        <f t="shared" ref="S708:S771" si="99">N708*(R708/12)</f>
        <v>0</v>
      </c>
      <c r="T708" s="15">
        <f t="shared" ref="T708:T771" si="100">ROUND((+Q708-$L$2)/30,0)</f>
        <v>9</v>
      </c>
      <c r="U708" s="15">
        <f t="shared" ref="U708:U771" si="101">+S708*T708</f>
        <v>0</v>
      </c>
      <c r="V708" s="15">
        <f t="shared" ref="V708:V771" si="102">+O708+U708</f>
        <v>0</v>
      </c>
      <c r="W708" s="15">
        <f t="shared" ref="W708:W771" si="103">+N708-V708</f>
        <v>0</v>
      </c>
      <c r="X708" s="7">
        <f t="shared" si="95"/>
        <v>0</v>
      </c>
      <c r="Y708" s="7">
        <f t="shared" si="96"/>
        <v>0</v>
      </c>
      <c r="Z708" s="7">
        <f t="shared" si="97"/>
        <v>0</v>
      </c>
      <c r="AA708" s="7">
        <f t="shared" si="98"/>
        <v>0</v>
      </c>
      <c r="AB708" s="15"/>
      <c r="AC708" s="7"/>
      <c r="AD708" s="7"/>
      <c r="AE708" s="7"/>
      <c r="AF708" s="15"/>
      <c r="AG708" s="7"/>
    </row>
    <row r="709" spans="1:33" ht="13.8" x14ac:dyDescent="0.3">
      <c r="A709" s="11">
        <v>637006293</v>
      </c>
      <c r="B709" s="11" t="s">
        <v>24</v>
      </c>
      <c r="C709" s="11" t="s">
        <v>41</v>
      </c>
      <c r="D709" s="11" t="s">
        <v>47</v>
      </c>
      <c r="E709" s="11" t="s">
        <v>395</v>
      </c>
      <c r="F709" s="18">
        <v>41183</v>
      </c>
      <c r="G709" s="19">
        <v>41183</v>
      </c>
      <c r="H709" s="11" t="s">
        <v>68</v>
      </c>
      <c r="I709" s="11" t="s">
        <v>48</v>
      </c>
      <c r="J709" s="11" t="s">
        <v>70</v>
      </c>
      <c r="K709" s="11" t="s">
        <v>23</v>
      </c>
      <c r="L709" s="53" t="s">
        <v>638</v>
      </c>
      <c r="M709" s="11">
        <v>0</v>
      </c>
      <c r="N709" s="54">
        <v>0</v>
      </c>
      <c r="O709" s="54">
        <v>0</v>
      </c>
      <c r="P709" s="54">
        <v>0</v>
      </c>
      <c r="Q709" s="1">
        <v>42644</v>
      </c>
      <c r="R709" s="14">
        <f>VLOOKUP($D709,'GT NBV Sep 2015'!$G:$O,9,0)</f>
        <v>2.9000000000000001E-2</v>
      </c>
      <c r="S709" s="15">
        <f t="shared" si="99"/>
        <v>0</v>
      </c>
      <c r="T709" s="15">
        <f t="shared" si="100"/>
        <v>13</v>
      </c>
      <c r="U709" s="15">
        <f t="shared" si="101"/>
        <v>0</v>
      </c>
      <c r="V709" s="15">
        <f t="shared" si="102"/>
        <v>0</v>
      </c>
      <c r="W709" s="15">
        <f t="shared" si="103"/>
        <v>0</v>
      </c>
      <c r="X709" s="7">
        <f t="shared" ref="X709:X772" si="104">+N709*(11/12)</f>
        <v>0</v>
      </c>
      <c r="Y709" s="7">
        <f t="shared" ref="Y709:Y772" si="105">+V709*(11/12)</f>
        <v>0</v>
      </c>
      <c r="Z709" s="7">
        <f t="shared" ref="Z709:Z772" si="106">+W709*(11/12)</f>
        <v>0</v>
      </c>
      <c r="AA709" s="7">
        <f t="shared" ref="AA709:AA772" si="107">+X709-Y709-Z709</f>
        <v>0</v>
      </c>
      <c r="AB709" s="15"/>
      <c r="AC709" s="7"/>
      <c r="AD709" s="7"/>
      <c r="AE709" s="7"/>
      <c r="AF709" s="15"/>
      <c r="AG709" s="7"/>
    </row>
    <row r="710" spans="1:33" ht="13.8" x14ac:dyDescent="0.3">
      <c r="A710" s="11">
        <v>641584574</v>
      </c>
      <c r="B710" s="11" t="s">
        <v>24</v>
      </c>
      <c r="C710" s="11" t="s">
        <v>41</v>
      </c>
      <c r="D710" s="11" t="s">
        <v>47</v>
      </c>
      <c r="E710" s="11" t="s">
        <v>395</v>
      </c>
      <c r="F710" s="18">
        <v>41183</v>
      </c>
      <c r="G710" s="19">
        <v>41334</v>
      </c>
      <c r="H710" s="11" t="s">
        <v>68</v>
      </c>
      <c r="I710" s="11" t="s">
        <v>48</v>
      </c>
      <c r="J710" s="11" t="s">
        <v>70</v>
      </c>
      <c r="K710" s="11" t="s">
        <v>23</v>
      </c>
      <c r="L710" s="53" t="s">
        <v>638</v>
      </c>
      <c r="M710" s="11">
        <v>0</v>
      </c>
      <c r="N710" s="54">
        <v>0</v>
      </c>
      <c r="O710" s="54">
        <v>0</v>
      </c>
      <c r="P710" s="54">
        <v>0</v>
      </c>
      <c r="Q710" s="1">
        <v>42522</v>
      </c>
      <c r="R710" s="14">
        <f>VLOOKUP($D710,'GT NBV Sep 2015'!$G:$O,9,0)</f>
        <v>2.9000000000000001E-2</v>
      </c>
      <c r="S710" s="15">
        <f t="shared" si="99"/>
        <v>0</v>
      </c>
      <c r="T710" s="15">
        <f t="shared" si="100"/>
        <v>9</v>
      </c>
      <c r="U710" s="15">
        <f t="shared" si="101"/>
        <v>0</v>
      </c>
      <c r="V710" s="15">
        <f t="shared" si="102"/>
        <v>0</v>
      </c>
      <c r="W710" s="15">
        <f t="shared" si="103"/>
        <v>0</v>
      </c>
      <c r="X710" s="7">
        <f t="shared" si="104"/>
        <v>0</v>
      </c>
      <c r="Y710" s="7">
        <f t="shared" si="105"/>
        <v>0</v>
      </c>
      <c r="Z710" s="7">
        <f t="shared" si="106"/>
        <v>0</v>
      </c>
      <c r="AA710" s="7">
        <f t="shared" si="107"/>
        <v>0</v>
      </c>
      <c r="AB710" s="15"/>
      <c r="AC710" s="7"/>
      <c r="AD710" s="7"/>
      <c r="AE710" s="7"/>
      <c r="AF710" s="15"/>
      <c r="AG710" s="7"/>
    </row>
    <row r="711" spans="1:33" ht="13.8" x14ac:dyDescent="0.3">
      <c r="A711" s="11">
        <v>653967493</v>
      </c>
      <c r="B711" s="11" t="s">
        <v>24</v>
      </c>
      <c r="C711" s="11" t="s">
        <v>41</v>
      </c>
      <c r="D711" s="11" t="s">
        <v>47</v>
      </c>
      <c r="E711" s="11" t="s">
        <v>477</v>
      </c>
      <c r="F711" s="18">
        <v>41609</v>
      </c>
      <c r="G711" s="19">
        <v>41609</v>
      </c>
      <c r="H711" s="11" t="s">
        <v>68</v>
      </c>
      <c r="I711" s="11" t="s">
        <v>48</v>
      </c>
      <c r="J711" s="11" t="s">
        <v>70</v>
      </c>
      <c r="K711" s="11" t="s">
        <v>23</v>
      </c>
      <c r="L711" s="53" t="s">
        <v>638</v>
      </c>
      <c r="M711" s="11">
        <v>0</v>
      </c>
      <c r="N711" s="54">
        <v>0</v>
      </c>
      <c r="O711" s="54">
        <v>0</v>
      </c>
      <c r="P711" s="54">
        <v>0</v>
      </c>
      <c r="Q711" s="1">
        <v>42644</v>
      </c>
      <c r="R711" s="14">
        <f>VLOOKUP($D711,'GT NBV Sep 2015'!$G:$O,9,0)</f>
        <v>2.9000000000000001E-2</v>
      </c>
      <c r="S711" s="15">
        <f t="shared" si="99"/>
        <v>0</v>
      </c>
      <c r="T711" s="15">
        <f t="shared" si="100"/>
        <v>13</v>
      </c>
      <c r="U711" s="15">
        <f t="shared" si="101"/>
        <v>0</v>
      </c>
      <c r="V711" s="15">
        <f t="shared" si="102"/>
        <v>0</v>
      </c>
      <c r="W711" s="15">
        <f t="shared" si="103"/>
        <v>0</v>
      </c>
      <c r="X711" s="7">
        <f t="shared" si="104"/>
        <v>0</v>
      </c>
      <c r="Y711" s="7">
        <f t="shared" si="105"/>
        <v>0</v>
      </c>
      <c r="Z711" s="7">
        <f t="shared" si="106"/>
        <v>0</v>
      </c>
      <c r="AA711" s="7">
        <f t="shared" si="107"/>
        <v>0</v>
      </c>
      <c r="AB711" s="15"/>
      <c r="AC711" s="7"/>
      <c r="AD711" s="7"/>
      <c r="AE711" s="7"/>
      <c r="AF711" s="15"/>
      <c r="AG711" s="7"/>
    </row>
    <row r="712" spans="1:33" ht="13.8" x14ac:dyDescent="0.3">
      <c r="A712" s="11">
        <v>82853668</v>
      </c>
      <c r="B712" s="11" t="s">
        <v>24</v>
      </c>
      <c r="C712" s="11" t="s">
        <v>41</v>
      </c>
      <c r="D712" s="11" t="s">
        <v>449</v>
      </c>
      <c r="E712" s="11" t="s">
        <v>394</v>
      </c>
      <c r="F712" s="18">
        <v>39479</v>
      </c>
      <c r="G712" s="19">
        <v>39479</v>
      </c>
      <c r="H712" s="11" t="s">
        <v>68</v>
      </c>
      <c r="I712" s="11" t="s">
        <v>48</v>
      </c>
      <c r="J712" s="11" t="s">
        <v>70</v>
      </c>
      <c r="K712" s="11" t="s">
        <v>448</v>
      </c>
      <c r="L712" s="53" t="s">
        <v>638</v>
      </c>
      <c r="M712" s="11">
        <v>0</v>
      </c>
      <c r="N712" s="54">
        <v>0</v>
      </c>
      <c r="O712" s="54">
        <v>0</v>
      </c>
      <c r="P712" s="54">
        <v>0</v>
      </c>
      <c r="Q712" s="1">
        <v>42522</v>
      </c>
      <c r="R712" s="14">
        <f>VLOOKUP($D712,'GT NBV Sep 2015'!$G:$O,9,0)</f>
        <v>2.9000000000000001E-2</v>
      </c>
      <c r="S712" s="15">
        <f t="shared" si="99"/>
        <v>0</v>
      </c>
      <c r="T712" s="15">
        <f t="shared" si="100"/>
        <v>9</v>
      </c>
      <c r="U712" s="15">
        <f t="shared" si="101"/>
        <v>0</v>
      </c>
      <c r="V712" s="15">
        <f t="shared" si="102"/>
        <v>0</v>
      </c>
      <c r="W712" s="15">
        <f t="shared" si="103"/>
        <v>0</v>
      </c>
      <c r="X712" s="7">
        <f t="shared" si="104"/>
        <v>0</v>
      </c>
      <c r="Y712" s="7">
        <f t="shared" si="105"/>
        <v>0</v>
      </c>
      <c r="Z712" s="7">
        <f t="shared" si="106"/>
        <v>0</v>
      </c>
      <c r="AA712" s="7">
        <f t="shared" si="107"/>
        <v>0</v>
      </c>
      <c r="AB712" s="15"/>
      <c r="AC712" s="7"/>
      <c r="AD712" s="7"/>
      <c r="AE712" s="7"/>
      <c r="AF712" s="15"/>
      <c r="AG712" s="7"/>
    </row>
    <row r="713" spans="1:33" ht="13.8" x14ac:dyDescent="0.3">
      <c r="A713" s="11">
        <v>52171</v>
      </c>
      <c r="B713" s="11" t="s">
        <v>24</v>
      </c>
      <c r="C713" s="11" t="s">
        <v>41</v>
      </c>
      <c r="D713" s="11" t="s">
        <v>47</v>
      </c>
      <c r="E713" s="11" t="s">
        <v>61</v>
      </c>
      <c r="F713" s="18">
        <v>25750</v>
      </c>
      <c r="G713" s="19">
        <v>25750</v>
      </c>
      <c r="H713" s="11" t="s">
        <v>20</v>
      </c>
      <c r="I713" s="11" t="s">
        <v>48</v>
      </c>
      <c r="J713" s="11" t="s">
        <v>267</v>
      </c>
      <c r="K713" s="11" t="s">
        <v>23</v>
      </c>
      <c r="L713" s="53" t="s">
        <v>638</v>
      </c>
      <c r="M713" s="11">
        <v>0</v>
      </c>
      <c r="N713" s="54">
        <v>0</v>
      </c>
      <c r="O713" s="54">
        <v>0</v>
      </c>
      <c r="P713" s="54">
        <v>0</v>
      </c>
      <c r="Q713" s="1">
        <v>42644</v>
      </c>
      <c r="R713" s="14">
        <f>VLOOKUP($D713,'GT NBV Sep 2015'!$G:$O,9,0)</f>
        <v>2.9000000000000001E-2</v>
      </c>
      <c r="S713" s="15">
        <f t="shared" si="99"/>
        <v>0</v>
      </c>
      <c r="T713" s="15">
        <f t="shared" si="100"/>
        <v>13</v>
      </c>
      <c r="U713" s="15">
        <f t="shared" si="101"/>
        <v>0</v>
      </c>
      <c r="V713" s="15">
        <f t="shared" si="102"/>
        <v>0</v>
      </c>
      <c r="W713" s="15">
        <f t="shared" si="103"/>
        <v>0</v>
      </c>
      <c r="X713" s="7">
        <f t="shared" si="104"/>
        <v>0</v>
      </c>
      <c r="Y713" s="7">
        <f t="shared" si="105"/>
        <v>0</v>
      </c>
      <c r="Z713" s="7">
        <f t="shared" si="106"/>
        <v>0</v>
      </c>
      <c r="AA713" s="7">
        <f t="shared" si="107"/>
        <v>0</v>
      </c>
      <c r="AB713" s="15"/>
      <c r="AC713" s="7"/>
      <c r="AD713" s="7"/>
      <c r="AE713" s="7"/>
      <c r="AF713" s="15"/>
      <c r="AG713" s="7"/>
    </row>
    <row r="714" spans="1:33" ht="13.8" x14ac:dyDescent="0.3">
      <c r="A714" s="11">
        <v>52172</v>
      </c>
      <c r="B714" s="11" t="s">
        <v>24</v>
      </c>
      <c r="C714" s="11" t="s">
        <v>41</v>
      </c>
      <c r="D714" s="11" t="s">
        <v>47</v>
      </c>
      <c r="E714" s="11" t="s">
        <v>54</v>
      </c>
      <c r="F714" s="18">
        <v>26481</v>
      </c>
      <c r="G714" s="19">
        <v>26481</v>
      </c>
      <c r="H714" s="11" t="s">
        <v>20</v>
      </c>
      <c r="I714" s="11" t="s">
        <v>48</v>
      </c>
      <c r="J714" s="11" t="s">
        <v>267</v>
      </c>
      <c r="K714" s="11" t="s">
        <v>23</v>
      </c>
      <c r="L714" s="53" t="s">
        <v>638</v>
      </c>
      <c r="M714" s="11">
        <v>0</v>
      </c>
      <c r="N714" s="54">
        <v>0</v>
      </c>
      <c r="O714" s="54">
        <v>0</v>
      </c>
      <c r="P714" s="54">
        <v>0</v>
      </c>
      <c r="Q714" s="1">
        <v>42522</v>
      </c>
      <c r="R714" s="14">
        <f>VLOOKUP($D714,'GT NBV Sep 2015'!$G:$O,9,0)</f>
        <v>2.9000000000000001E-2</v>
      </c>
      <c r="S714" s="15">
        <f t="shared" si="99"/>
        <v>0</v>
      </c>
      <c r="T714" s="15">
        <f t="shared" si="100"/>
        <v>9</v>
      </c>
      <c r="U714" s="15">
        <f t="shared" si="101"/>
        <v>0</v>
      </c>
      <c r="V714" s="15">
        <f t="shared" si="102"/>
        <v>0</v>
      </c>
      <c r="W714" s="15">
        <f t="shared" si="103"/>
        <v>0</v>
      </c>
      <c r="X714" s="7">
        <f t="shared" si="104"/>
        <v>0</v>
      </c>
      <c r="Y714" s="7">
        <f t="shared" si="105"/>
        <v>0</v>
      </c>
      <c r="Z714" s="7">
        <f t="shared" si="106"/>
        <v>0</v>
      </c>
      <c r="AA714" s="7">
        <f t="shared" si="107"/>
        <v>0</v>
      </c>
      <c r="AB714" s="15"/>
      <c r="AC714" s="7"/>
      <c r="AD714" s="7"/>
      <c r="AE714" s="7"/>
      <c r="AF714" s="15"/>
      <c r="AG714" s="7"/>
    </row>
    <row r="715" spans="1:33" ht="13.8" x14ac:dyDescent="0.3">
      <c r="A715" s="11">
        <v>53240</v>
      </c>
      <c r="B715" s="11" t="s">
        <v>24</v>
      </c>
      <c r="C715" s="11" t="s">
        <v>41</v>
      </c>
      <c r="D715" s="11" t="s">
        <v>47</v>
      </c>
      <c r="E715" s="11" t="s">
        <v>61</v>
      </c>
      <c r="F715" s="18">
        <v>25750</v>
      </c>
      <c r="G715" s="19">
        <v>25750</v>
      </c>
      <c r="H715" s="11" t="s">
        <v>20</v>
      </c>
      <c r="I715" s="11" t="s">
        <v>48</v>
      </c>
      <c r="J715" s="11" t="s">
        <v>302</v>
      </c>
      <c r="K715" s="11" t="s">
        <v>23</v>
      </c>
      <c r="L715" s="53" t="s">
        <v>638</v>
      </c>
      <c r="M715" s="11">
        <v>0</v>
      </c>
      <c r="N715" s="54">
        <v>0</v>
      </c>
      <c r="O715" s="54">
        <v>0</v>
      </c>
      <c r="P715" s="54">
        <v>0</v>
      </c>
      <c r="Q715" s="1">
        <v>42644</v>
      </c>
      <c r="R715" s="14">
        <f>VLOOKUP($D715,'GT NBV Sep 2015'!$G:$O,9,0)</f>
        <v>2.9000000000000001E-2</v>
      </c>
      <c r="S715" s="15">
        <f t="shared" si="99"/>
        <v>0</v>
      </c>
      <c r="T715" s="15">
        <f t="shared" si="100"/>
        <v>13</v>
      </c>
      <c r="U715" s="15">
        <f t="shared" si="101"/>
        <v>0</v>
      </c>
      <c r="V715" s="15">
        <f t="shared" si="102"/>
        <v>0</v>
      </c>
      <c r="W715" s="15">
        <f t="shared" si="103"/>
        <v>0</v>
      </c>
      <c r="X715" s="7">
        <f t="shared" si="104"/>
        <v>0</v>
      </c>
      <c r="Y715" s="7">
        <f t="shared" si="105"/>
        <v>0</v>
      </c>
      <c r="Z715" s="7">
        <f t="shared" si="106"/>
        <v>0</v>
      </c>
      <c r="AA715" s="7">
        <f t="shared" si="107"/>
        <v>0</v>
      </c>
      <c r="AB715" s="15"/>
      <c r="AC715" s="7"/>
      <c r="AD715" s="7"/>
      <c r="AE715" s="7"/>
      <c r="AF715" s="15"/>
      <c r="AG715" s="7"/>
    </row>
    <row r="716" spans="1:33" ht="13.8" x14ac:dyDescent="0.3">
      <c r="A716" s="11">
        <v>53241</v>
      </c>
      <c r="B716" s="11" t="s">
        <v>24</v>
      </c>
      <c r="C716" s="11" t="s">
        <v>41</v>
      </c>
      <c r="D716" s="11" t="s">
        <v>47</v>
      </c>
      <c r="E716" s="11" t="s">
        <v>54</v>
      </c>
      <c r="F716" s="18">
        <v>26481</v>
      </c>
      <c r="G716" s="19">
        <v>26481</v>
      </c>
      <c r="H716" s="11" t="s">
        <v>20</v>
      </c>
      <c r="I716" s="11" t="s">
        <v>48</v>
      </c>
      <c r="J716" s="11" t="s">
        <v>302</v>
      </c>
      <c r="K716" s="11" t="s">
        <v>23</v>
      </c>
      <c r="L716" s="53" t="s">
        <v>638</v>
      </c>
      <c r="M716" s="11">
        <v>0</v>
      </c>
      <c r="N716" s="54">
        <v>0</v>
      </c>
      <c r="O716" s="54">
        <v>0</v>
      </c>
      <c r="P716" s="54">
        <v>0</v>
      </c>
      <c r="Q716" s="1">
        <v>42522</v>
      </c>
      <c r="R716" s="14">
        <f>VLOOKUP($D716,'GT NBV Sep 2015'!$G:$O,9,0)</f>
        <v>2.9000000000000001E-2</v>
      </c>
      <c r="S716" s="15">
        <f t="shared" si="99"/>
        <v>0</v>
      </c>
      <c r="T716" s="15">
        <f t="shared" si="100"/>
        <v>9</v>
      </c>
      <c r="U716" s="15">
        <f t="shared" si="101"/>
        <v>0</v>
      </c>
      <c r="V716" s="15">
        <f t="shared" si="102"/>
        <v>0</v>
      </c>
      <c r="W716" s="15">
        <f t="shared" si="103"/>
        <v>0</v>
      </c>
      <c r="X716" s="7">
        <f t="shared" si="104"/>
        <v>0</v>
      </c>
      <c r="Y716" s="7">
        <f t="shared" si="105"/>
        <v>0</v>
      </c>
      <c r="Z716" s="7">
        <f t="shared" si="106"/>
        <v>0</v>
      </c>
      <c r="AA716" s="7">
        <f t="shared" si="107"/>
        <v>0</v>
      </c>
      <c r="AB716" s="15"/>
      <c r="AC716" s="7"/>
      <c r="AD716" s="7"/>
      <c r="AE716" s="7"/>
      <c r="AF716" s="15"/>
      <c r="AG716" s="7"/>
    </row>
    <row r="717" spans="1:33" ht="13.8" x14ac:dyDescent="0.3">
      <c r="A717" s="11">
        <v>50600</v>
      </c>
      <c r="B717" s="11" t="s">
        <v>24</v>
      </c>
      <c r="C717" s="11" t="s">
        <v>41</v>
      </c>
      <c r="D717" s="11" t="s">
        <v>47</v>
      </c>
      <c r="E717" s="11" t="s">
        <v>38</v>
      </c>
      <c r="F717" s="18">
        <v>33786</v>
      </c>
      <c r="G717" s="19">
        <v>33786</v>
      </c>
      <c r="H717" s="11" t="s">
        <v>20</v>
      </c>
      <c r="I717" s="11" t="s">
        <v>48</v>
      </c>
      <c r="J717" s="11" t="s">
        <v>22</v>
      </c>
      <c r="K717" s="11" t="s">
        <v>23</v>
      </c>
      <c r="L717" s="53" t="s">
        <v>638</v>
      </c>
      <c r="M717" s="11">
        <v>0</v>
      </c>
      <c r="N717" s="54">
        <v>0</v>
      </c>
      <c r="O717" s="54">
        <v>0</v>
      </c>
      <c r="P717" s="54">
        <v>0</v>
      </c>
      <c r="Q717" s="1">
        <v>42644</v>
      </c>
      <c r="R717" s="14">
        <f>VLOOKUP($D717,'GT NBV Sep 2015'!$G:$O,9,0)</f>
        <v>2.9000000000000001E-2</v>
      </c>
      <c r="S717" s="15">
        <f t="shared" si="99"/>
        <v>0</v>
      </c>
      <c r="T717" s="15">
        <f t="shared" si="100"/>
        <v>13</v>
      </c>
      <c r="U717" s="15">
        <f t="shared" si="101"/>
        <v>0</v>
      </c>
      <c r="V717" s="15">
        <f t="shared" si="102"/>
        <v>0</v>
      </c>
      <c r="W717" s="15">
        <f t="shared" si="103"/>
        <v>0</v>
      </c>
      <c r="X717" s="7">
        <f t="shared" si="104"/>
        <v>0</v>
      </c>
      <c r="Y717" s="7">
        <f t="shared" si="105"/>
        <v>0</v>
      </c>
      <c r="Z717" s="7">
        <f t="shared" si="106"/>
        <v>0</v>
      </c>
      <c r="AA717" s="7">
        <f t="shared" si="107"/>
        <v>0</v>
      </c>
      <c r="AB717" s="15"/>
      <c r="AC717" s="7"/>
      <c r="AD717" s="7"/>
      <c r="AE717" s="7"/>
      <c r="AF717" s="15"/>
      <c r="AG717" s="7"/>
    </row>
    <row r="718" spans="1:33" ht="13.8" x14ac:dyDescent="0.3">
      <c r="A718" s="11">
        <v>50590</v>
      </c>
      <c r="B718" s="11" t="s">
        <v>24</v>
      </c>
      <c r="C718" s="11" t="s">
        <v>41</v>
      </c>
      <c r="D718" s="11" t="s">
        <v>47</v>
      </c>
      <c r="E718" s="11" t="s">
        <v>61</v>
      </c>
      <c r="F718" s="18">
        <v>25750</v>
      </c>
      <c r="G718" s="19">
        <v>25750</v>
      </c>
      <c r="H718" s="11" t="s">
        <v>20</v>
      </c>
      <c r="I718" s="11" t="s">
        <v>48</v>
      </c>
      <c r="J718" s="11" t="s">
        <v>22</v>
      </c>
      <c r="K718" s="11" t="s">
        <v>23</v>
      </c>
      <c r="L718" s="53" t="s">
        <v>638</v>
      </c>
      <c r="M718" s="11">
        <v>0</v>
      </c>
      <c r="N718" s="54">
        <v>0</v>
      </c>
      <c r="O718" s="54">
        <v>0</v>
      </c>
      <c r="P718" s="54">
        <v>0</v>
      </c>
      <c r="Q718" s="1">
        <v>42522</v>
      </c>
      <c r="R718" s="14">
        <f>VLOOKUP($D718,'GT NBV Sep 2015'!$G:$O,9,0)</f>
        <v>2.9000000000000001E-2</v>
      </c>
      <c r="S718" s="15">
        <f t="shared" si="99"/>
        <v>0</v>
      </c>
      <c r="T718" s="15">
        <f t="shared" si="100"/>
        <v>9</v>
      </c>
      <c r="U718" s="15">
        <f t="shared" si="101"/>
        <v>0</v>
      </c>
      <c r="V718" s="15">
        <f t="shared" si="102"/>
        <v>0</v>
      </c>
      <c r="W718" s="15">
        <f t="shared" si="103"/>
        <v>0</v>
      </c>
      <c r="X718" s="7">
        <f t="shared" si="104"/>
        <v>0</v>
      </c>
      <c r="Y718" s="7">
        <f t="shared" si="105"/>
        <v>0</v>
      </c>
      <c r="Z718" s="7">
        <f t="shared" si="106"/>
        <v>0</v>
      </c>
      <c r="AA718" s="7">
        <f t="shared" si="107"/>
        <v>0</v>
      </c>
      <c r="AB718" s="15"/>
      <c r="AC718" s="7"/>
      <c r="AD718" s="7"/>
      <c r="AE718" s="7"/>
      <c r="AF718" s="15"/>
      <c r="AG718" s="7"/>
    </row>
    <row r="719" spans="1:33" ht="13.8" x14ac:dyDescent="0.3">
      <c r="A719" s="11">
        <v>50591</v>
      </c>
      <c r="B719" s="11" t="s">
        <v>24</v>
      </c>
      <c r="C719" s="11" t="s">
        <v>41</v>
      </c>
      <c r="D719" s="11" t="s">
        <v>47</v>
      </c>
      <c r="E719" s="11" t="s">
        <v>54</v>
      </c>
      <c r="F719" s="18">
        <v>26481</v>
      </c>
      <c r="G719" s="19">
        <v>26481</v>
      </c>
      <c r="H719" s="11" t="s">
        <v>20</v>
      </c>
      <c r="I719" s="11" t="s">
        <v>48</v>
      </c>
      <c r="J719" s="11" t="s">
        <v>22</v>
      </c>
      <c r="K719" s="11" t="s">
        <v>23</v>
      </c>
      <c r="L719" s="53" t="s">
        <v>638</v>
      </c>
      <c r="M719" s="11">
        <v>0</v>
      </c>
      <c r="N719" s="54">
        <v>0</v>
      </c>
      <c r="O719" s="54">
        <v>0</v>
      </c>
      <c r="P719" s="54">
        <v>0</v>
      </c>
      <c r="Q719" s="1">
        <v>42644</v>
      </c>
      <c r="R719" s="14">
        <f>VLOOKUP($D719,'GT NBV Sep 2015'!$G:$O,9,0)</f>
        <v>2.9000000000000001E-2</v>
      </c>
      <c r="S719" s="15">
        <f t="shared" si="99"/>
        <v>0</v>
      </c>
      <c r="T719" s="15">
        <f t="shared" si="100"/>
        <v>13</v>
      </c>
      <c r="U719" s="15">
        <f t="shared" si="101"/>
        <v>0</v>
      </c>
      <c r="V719" s="15">
        <f t="shared" si="102"/>
        <v>0</v>
      </c>
      <c r="W719" s="15">
        <f t="shared" si="103"/>
        <v>0</v>
      </c>
      <c r="X719" s="7">
        <f t="shared" si="104"/>
        <v>0</v>
      </c>
      <c r="Y719" s="7">
        <f t="shared" si="105"/>
        <v>0</v>
      </c>
      <c r="Z719" s="7">
        <f t="shared" si="106"/>
        <v>0</v>
      </c>
      <c r="AA719" s="7">
        <f t="shared" si="107"/>
        <v>0</v>
      </c>
      <c r="AB719" s="15"/>
      <c r="AC719" s="7"/>
      <c r="AD719" s="7"/>
      <c r="AE719" s="7"/>
      <c r="AF719" s="15"/>
      <c r="AG719" s="7"/>
    </row>
    <row r="720" spans="1:33" ht="13.8" x14ac:dyDescent="0.3">
      <c r="A720" s="11">
        <v>50592</v>
      </c>
      <c r="B720" s="11" t="s">
        <v>24</v>
      </c>
      <c r="C720" s="11" t="s">
        <v>41</v>
      </c>
      <c r="D720" s="11" t="s">
        <v>47</v>
      </c>
      <c r="E720" s="11" t="s">
        <v>51</v>
      </c>
      <c r="F720" s="18">
        <v>28672</v>
      </c>
      <c r="G720" s="19">
        <v>28672</v>
      </c>
      <c r="H720" s="11" t="s">
        <v>20</v>
      </c>
      <c r="I720" s="11" t="s">
        <v>48</v>
      </c>
      <c r="J720" s="11" t="s">
        <v>22</v>
      </c>
      <c r="K720" s="11" t="s">
        <v>23</v>
      </c>
      <c r="L720" s="53" t="s">
        <v>638</v>
      </c>
      <c r="M720" s="11">
        <v>0</v>
      </c>
      <c r="N720" s="54">
        <v>0</v>
      </c>
      <c r="O720" s="54">
        <v>0</v>
      </c>
      <c r="P720" s="54">
        <v>0</v>
      </c>
      <c r="Q720" s="1">
        <v>42522</v>
      </c>
      <c r="R720" s="14">
        <f>VLOOKUP($D720,'GT NBV Sep 2015'!$G:$O,9,0)</f>
        <v>2.9000000000000001E-2</v>
      </c>
      <c r="S720" s="15">
        <f t="shared" si="99"/>
        <v>0</v>
      </c>
      <c r="T720" s="15">
        <f t="shared" si="100"/>
        <v>9</v>
      </c>
      <c r="U720" s="15">
        <f t="shared" si="101"/>
        <v>0</v>
      </c>
      <c r="V720" s="15">
        <f t="shared" si="102"/>
        <v>0</v>
      </c>
      <c r="W720" s="15">
        <f t="shared" si="103"/>
        <v>0</v>
      </c>
      <c r="X720" s="7">
        <f t="shared" si="104"/>
        <v>0</v>
      </c>
      <c r="Y720" s="7">
        <f t="shared" si="105"/>
        <v>0</v>
      </c>
      <c r="Z720" s="7">
        <f t="shared" si="106"/>
        <v>0</v>
      </c>
      <c r="AA720" s="7">
        <f t="shared" si="107"/>
        <v>0</v>
      </c>
      <c r="AB720" s="15"/>
      <c r="AC720" s="7"/>
      <c r="AD720" s="7"/>
      <c r="AE720" s="7"/>
      <c r="AF720" s="15"/>
      <c r="AG720" s="7"/>
    </row>
    <row r="721" spans="1:33" ht="13.8" x14ac:dyDescent="0.3">
      <c r="A721" s="11">
        <v>50593</v>
      </c>
      <c r="B721" s="11" t="s">
        <v>24</v>
      </c>
      <c r="C721" s="11" t="s">
        <v>41</v>
      </c>
      <c r="D721" s="11" t="s">
        <v>47</v>
      </c>
      <c r="E721" s="11" t="s">
        <v>19</v>
      </c>
      <c r="F721" s="18">
        <v>29403</v>
      </c>
      <c r="G721" s="19">
        <v>29403</v>
      </c>
      <c r="H721" s="11" t="s">
        <v>20</v>
      </c>
      <c r="I721" s="11" t="s">
        <v>48</v>
      </c>
      <c r="J721" s="11" t="s">
        <v>22</v>
      </c>
      <c r="K721" s="11" t="s">
        <v>23</v>
      </c>
      <c r="L721" s="53" t="s">
        <v>638</v>
      </c>
      <c r="M721" s="11">
        <v>0</v>
      </c>
      <c r="N721" s="54">
        <v>0</v>
      </c>
      <c r="O721" s="54">
        <v>0</v>
      </c>
      <c r="P721" s="54">
        <v>0</v>
      </c>
      <c r="Q721" s="1">
        <v>42644</v>
      </c>
      <c r="R721" s="14">
        <f>VLOOKUP($D721,'GT NBV Sep 2015'!$G:$O,9,0)</f>
        <v>2.9000000000000001E-2</v>
      </c>
      <c r="S721" s="15">
        <f t="shared" si="99"/>
        <v>0</v>
      </c>
      <c r="T721" s="15">
        <f t="shared" si="100"/>
        <v>13</v>
      </c>
      <c r="U721" s="15">
        <f t="shared" si="101"/>
        <v>0</v>
      </c>
      <c r="V721" s="15">
        <f t="shared" si="102"/>
        <v>0</v>
      </c>
      <c r="W721" s="15">
        <f t="shared" si="103"/>
        <v>0</v>
      </c>
      <c r="X721" s="7">
        <f t="shared" si="104"/>
        <v>0</v>
      </c>
      <c r="Y721" s="7">
        <f t="shared" si="105"/>
        <v>0</v>
      </c>
      <c r="Z721" s="7">
        <f t="shared" si="106"/>
        <v>0</v>
      </c>
      <c r="AA721" s="7">
        <f t="shared" si="107"/>
        <v>0</v>
      </c>
      <c r="AB721" s="15"/>
      <c r="AC721" s="7"/>
      <c r="AD721" s="7"/>
      <c r="AE721" s="7"/>
      <c r="AF721" s="15"/>
      <c r="AG721" s="7"/>
    </row>
    <row r="722" spans="1:33" ht="13.8" x14ac:dyDescent="0.3">
      <c r="A722" s="11">
        <v>50594</v>
      </c>
      <c r="B722" s="11" t="s">
        <v>24</v>
      </c>
      <c r="C722" s="11" t="s">
        <v>41</v>
      </c>
      <c r="D722" s="11" t="s">
        <v>47</v>
      </c>
      <c r="E722" s="11" t="s">
        <v>83</v>
      </c>
      <c r="F722" s="18">
        <v>30498</v>
      </c>
      <c r="G722" s="19">
        <v>30498</v>
      </c>
      <c r="H722" s="11" t="s">
        <v>20</v>
      </c>
      <c r="I722" s="11" t="s">
        <v>48</v>
      </c>
      <c r="J722" s="11" t="s">
        <v>22</v>
      </c>
      <c r="K722" s="11" t="s">
        <v>23</v>
      </c>
      <c r="L722" s="53" t="s">
        <v>638</v>
      </c>
      <c r="M722" s="11">
        <v>0</v>
      </c>
      <c r="N722" s="54">
        <v>0</v>
      </c>
      <c r="O722" s="54">
        <v>0</v>
      </c>
      <c r="P722" s="54">
        <v>0</v>
      </c>
      <c r="Q722" s="1">
        <v>42522</v>
      </c>
      <c r="R722" s="14">
        <f>VLOOKUP($D722,'GT NBV Sep 2015'!$G:$O,9,0)</f>
        <v>2.9000000000000001E-2</v>
      </c>
      <c r="S722" s="15">
        <f t="shared" si="99"/>
        <v>0</v>
      </c>
      <c r="T722" s="15">
        <f t="shared" si="100"/>
        <v>9</v>
      </c>
      <c r="U722" s="15">
        <f t="shared" si="101"/>
        <v>0</v>
      </c>
      <c r="V722" s="15">
        <f t="shared" si="102"/>
        <v>0</v>
      </c>
      <c r="W722" s="15">
        <f t="shared" si="103"/>
        <v>0</v>
      </c>
      <c r="X722" s="7">
        <f t="shared" si="104"/>
        <v>0</v>
      </c>
      <c r="Y722" s="7">
        <f t="shared" si="105"/>
        <v>0</v>
      </c>
      <c r="Z722" s="7">
        <f t="shared" si="106"/>
        <v>0</v>
      </c>
      <c r="AA722" s="7">
        <f t="shared" si="107"/>
        <v>0</v>
      </c>
      <c r="AB722" s="15"/>
      <c r="AC722" s="7"/>
      <c r="AD722" s="7"/>
      <c r="AE722" s="7"/>
      <c r="AF722" s="15"/>
      <c r="AG722" s="7"/>
    </row>
    <row r="723" spans="1:33" ht="13.8" x14ac:dyDescent="0.3">
      <c r="A723" s="11">
        <v>50595</v>
      </c>
      <c r="B723" s="11" t="s">
        <v>24</v>
      </c>
      <c r="C723" s="11" t="s">
        <v>41</v>
      </c>
      <c r="D723" s="11" t="s">
        <v>47</v>
      </c>
      <c r="E723" s="11" t="s">
        <v>86</v>
      </c>
      <c r="F723" s="18">
        <v>31594</v>
      </c>
      <c r="G723" s="19">
        <v>31594</v>
      </c>
      <c r="H723" s="11" t="s">
        <v>20</v>
      </c>
      <c r="I723" s="11" t="s">
        <v>48</v>
      </c>
      <c r="J723" s="11" t="s">
        <v>22</v>
      </c>
      <c r="K723" s="11" t="s">
        <v>23</v>
      </c>
      <c r="L723" s="53" t="s">
        <v>638</v>
      </c>
      <c r="M723" s="11">
        <v>0</v>
      </c>
      <c r="N723" s="54">
        <v>0</v>
      </c>
      <c r="O723" s="54">
        <v>0</v>
      </c>
      <c r="P723" s="54">
        <v>0</v>
      </c>
      <c r="Q723" s="1">
        <v>42644</v>
      </c>
      <c r="R723" s="14">
        <f>VLOOKUP($D723,'GT NBV Sep 2015'!$G:$O,9,0)</f>
        <v>2.9000000000000001E-2</v>
      </c>
      <c r="S723" s="15">
        <f t="shared" si="99"/>
        <v>0</v>
      </c>
      <c r="T723" s="15">
        <f t="shared" si="100"/>
        <v>13</v>
      </c>
      <c r="U723" s="15">
        <f t="shared" si="101"/>
        <v>0</v>
      </c>
      <c r="V723" s="15">
        <f t="shared" si="102"/>
        <v>0</v>
      </c>
      <c r="W723" s="15">
        <f t="shared" si="103"/>
        <v>0</v>
      </c>
      <c r="X723" s="7">
        <f t="shared" si="104"/>
        <v>0</v>
      </c>
      <c r="Y723" s="7">
        <f t="shared" si="105"/>
        <v>0</v>
      </c>
      <c r="Z723" s="7">
        <f t="shared" si="106"/>
        <v>0</v>
      </c>
      <c r="AA723" s="7">
        <f t="shared" si="107"/>
        <v>0</v>
      </c>
      <c r="AB723" s="15"/>
      <c r="AC723" s="7"/>
      <c r="AD723" s="7"/>
      <c r="AE723" s="7"/>
      <c r="AF723" s="15"/>
      <c r="AG723" s="7"/>
    </row>
    <row r="724" spans="1:33" ht="13.8" x14ac:dyDescent="0.3">
      <c r="A724" s="11">
        <v>50596</v>
      </c>
      <c r="B724" s="11" t="s">
        <v>24</v>
      </c>
      <c r="C724" s="11" t="s">
        <v>41</v>
      </c>
      <c r="D724" s="11" t="s">
        <v>47</v>
      </c>
      <c r="E724" s="11" t="s">
        <v>67</v>
      </c>
      <c r="F724" s="18">
        <v>31959</v>
      </c>
      <c r="G724" s="19">
        <v>31959</v>
      </c>
      <c r="H724" s="11" t="s">
        <v>20</v>
      </c>
      <c r="I724" s="11" t="s">
        <v>48</v>
      </c>
      <c r="J724" s="11" t="s">
        <v>22</v>
      </c>
      <c r="K724" s="11" t="s">
        <v>23</v>
      </c>
      <c r="L724" s="53" t="s">
        <v>638</v>
      </c>
      <c r="M724" s="11">
        <v>0</v>
      </c>
      <c r="N724" s="54">
        <v>0</v>
      </c>
      <c r="O724" s="54">
        <v>0</v>
      </c>
      <c r="P724" s="54">
        <v>0</v>
      </c>
      <c r="Q724" s="1">
        <v>42522</v>
      </c>
      <c r="R724" s="14">
        <f>VLOOKUP($D724,'GT NBV Sep 2015'!$G:$O,9,0)</f>
        <v>2.9000000000000001E-2</v>
      </c>
      <c r="S724" s="15">
        <f t="shared" si="99"/>
        <v>0</v>
      </c>
      <c r="T724" s="15">
        <f t="shared" si="100"/>
        <v>9</v>
      </c>
      <c r="U724" s="15">
        <f t="shared" si="101"/>
        <v>0</v>
      </c>
      <c r="V724" s="15">
        <f t="shared" si="102"/>
        <v>0</v>
      </c>
      <c r="W724" s="15">
        <f t="shared" si="103"/>
        <v>0</v>
      </c>
      <c r="X724" s="7">
        <f t="shared" si="104"/>
        <v>0</v>
      </c>
      <c r="Y724" s="7">
        <f t="shared" si="105"/>
        <v>0</v>
      </c>
      <c r="Z724" s="7">
        <f t="shared" si="106"/>
        <v>0</v>
      </c>
      <c r="AA724" s="7">
        <f t="shared" si="107"/>
        <v>0</v>
      </c>
      <c r="AB724" s="15"/>
      <c r="AC724" s="7"/>
      <c r="AD724" s="7"/>
      <c r="AE724" s="7"/>
      <c r="AF724" s="15"/>
      <c r="AG724" s="7"/>
    </row>
    <row r="725" spans="1:33" ht="13.8" x14ac:dyDescent="0.3">
      <c r="A725" s="11">
        <v>50597</v>
      </c>
      <c r="B725" s="11" t="s">
        <v>24</v>
      </c>
      <c r="C725" s="11" t="s">
        <v>41</v>
      </c>
      <c r="D725" s="11" t="s">
        <v>47</v>
      </c>
      <c r="E725" s="11" t="s">
        <v>91</v>
      </c>
      <c r="F725" s="18">
        <v>32325</v>
      </c>
      <c r="G725" s="19">
        <v>32325</v>
      </c>
      <c r="H725" s="11" t="s">
        <v>20</v>
      </c>
      <c r="I725" s="11" t="s">
        <v>48</v>
      </c>
      <c r="J725" s="11" t="s">
        <v>22</v>
      </c>
      <c r="K725" s="11" t="s">
        <v>23</v>
      </c>
      <c r="L725" s="53" t="s">
        <v>638</v>
      </c>
      <c r="M725" s="11">
        <v>0</v>
      </c>
      <c r="N725" s="54">
        <v>0</v>
      </c>
      <c r="O725" s="54">
        <v>0</v>
      </c>
      <c r="P725" s="54">
        <v>0</v>
      </c>
      <c r="Q725" s="1">
        <v>42644</v>
      </c>
      <c r="R725" s="14">
        <f>VLOOKUP($D725,'GT NBV Sep 2015'!$G:$O,9,0)</f>
        <v>2.9000000000000001E-2</v>
      </c>
      <c r="S725" s="15">
        <f t="shared" si="99"/>
        <v>0</v>
      </c>
      <c r="T725" s="15">
        <f t="shared" si="100"/>
        <v>13</v>
      </c>
      <c r="U725" s="15">
        <f t="shared" si="101"/>
        <v>0</v>
      </c>
      <c r="V725" s="15">
        <f t="shared" si="102"/>
        <v>0</v>
      </c>
      <c r="W725" s="15">
        <f t="shared" si="103"/>
        <v>0</v>
      </c>
      <c r="X725" s="7">
        <f t="shared" si="104"/>
        <v>0</v>
      </c>
      <c r="Y725" s="7">
        <f t="shared" si="105"/>
        <v>0</v>
      </c>
      <c r="Z725" s="7">
        <f t="shared" si="106"/>
        <v>0</v>
      </c>
      <c r="AA725" s="7">
        <f t="shared" si="107"/>
        <v>0</v>
      </c>
      <c r="AB725" s="15"/>
      <c r="AC725" s="7"/>
      <c r="AD725" s="7"/>
      <c r="AE725" s="7"/>
      <c r="AF725" s="15"/>
      <c r="AG725" s="7"/>
    </row>
    <row r="726" spans="1:33" ht="13.8" x14ac:dyDescent="0.3">
      <c r="A726" s="11">
        <v>50598</v>
      </c>
      <c r="B726" s="11" t="s">
        <v>24</v>
      </c>
      <c r="C726" s="11" t="s">
        <v>41</v>
      </c>
      <c r="D726" s="11" t="s">
        <v>47</v>
      </c>
      <c r="E726" s="11" t="s">
        <v>58</v>
      </c>
      <c r="F726" s="18">
        <v>33055</v>
      </c>
      <c r="G726" s="19">
        <v>33055</v>
      </c>
      <c r="H726" s="11" t="s">
        <v>20</v>
      </c>
      <c r="I726" s="11" t="s">
        <v>48</v>
      </c>
      <c r="J726" s="11" t="s">
        <v>22</v>
      </c>
      <c r="K726" s="11" t="s">
        <v>23</v>
      </c>
      <c r="L726" s="53" t="s">
        <v>638</v>
      </c>
      <c r="M726" s="11">
        <v>0</v>
      </c>
      <c r="N726" s="54">
        <v>0</v>
      </c>
      <c r="O726" s="54">
        <v>0</v>
      </c>
      <c r="P726" s="54">
        <v>0</v>
      </c>
      <c r="Q726" s="1">
        <v>42522</v>
      </c>
      <c r="R726" s="14">
        <f>VLOOKUP($D726,'GT NBV Sep 2015'!$G:$O,9,0)</f>
        <v>2.9000000000000001E-2</v>
      </c>
      <c r="S726" s="15">
        <f t="shared" si="99"/>
        <v>0</v>
      </c>
      <c r="T726" s="15">
        <f t="shared" si="100"/>
        <v>9</v>
      </c>
      <c r="U726" s="15">
        <f t="shared" si="101"/>
        <v>0</v>
      </c>
      <c r="V726" s="15">
        <f t="shared" si="102"/>
        <v>0</v>
      </c>
      <c r="W726" s="15">
        <f t="shared" si="103"/>
        <v>0</v>
      </c>
      <c r="X726" s="7">
        <f t="shared" si="104"/>
        <v>0</v>
      </c>
      <c r="Y726" s="7">
        <f t="shared" si="105"/>
        <v>0</v>
      </c>
      <c r="Z726" s="7">
        <f t="shared" si="106"/>
        <v>0</v>
      </c>
      <c r="AA726" s="7">
        <f t="shared" si="107"/>
        <v>0</v>
      </c>
      <c r="AB726" s="15"/>
      <c r="AC726" s="7"/>
      <c r="AD726" s="7"/>
      <c r="AE726" s="7"/>
      <c r="AF726" s="15"/>
      <c r="AG726" s="7"/>
    </row>
    <row r="727" spans="1:33" ht="13.8" x14ac:dyDescent="0.3">
      <c r="A727" s="11">
        <v>50599</v>
      </c>
      <c r="B727" s="11" t="s">
        <v>24</v>
      </c>
      <c r="C727" s="11" t="s">
        <v>41</v>
      </c>
      <c r="D727" s="11" t="s">
        <v>47</v>
      </c>
      <c r="E727" s="11" t="s">
        <v>87</v>
      </c>
      <c r="F727" s="18">
        <v>33420</v>
      </c>
      <c r="G727" s="19">
        <v>33420</v>
      </c>
      <c r="H727" s="11" t="s">
        <v>20</v>
      </c>
      <c r="I727" s="11" t="s">
        <v>48</v>
      </c>
      <c r="J727" s="11" t="s">
        <v>22</v>
      </c>
      <c r="K727" s="11" t="s">
        <v>23</v>
      </c>
      <c r="L727" s="53" t="s">
        <v>638</v>
      </c>
      <c r="M727" s="11">
        <v>0</v>
      </c>
      <c r="N727" s="54">
        <v>0</v>
      </c>
      <c r="O727" s="54">
        <v>0</v>
      </c>
      <c r="P727" s="54">
        <v>0</v>
      </c>
      <c r="Q727" s="1">
        <v>42644</v>
      </c>
      <c r="R727" s="14">
        <f>VLOOKUP($D727,'GT NBV Sep 2015'!$G:$O,9,0)</f>
        <v>2.9000000000000001E-2</v>
      </c>
      <c r="S727" s="15">
        <f t="shared" si="99"/>
        <v>0</v>
      </c>
      <c r="T727" s="15">
        <f t="shared" si="100"/>
        <v>13</v>
      </c>
      <c r="U727" s="15">
        <f t="shared" si="101"/>
        <v>0</v>
      </c>
      <c r="V727" s="15">
        <f t="shared" si="102"/>
        <v>0</v>
      </c>
      <c r="W727" s="15">
        <f t="shared" si="103"/>
        <v>0</v>
      </c>
      <c r="X727" s="7">
        <f t="shared" si="104"/>
        <v>0</v>
      </c>
      <c r="Y727" s="7">
        <f t="shared" si="105"/>
        <v>0</v>
      </c>
      <c r="Z727" s="7">
        <f t="shared" si="106"/>
        <v>0</v>
      </c>
      <c r="AA727" s="7">
        <f t="shared" si="107"/>
        <v>0</v>
      </c>
      <c r="AB727" s="15"/>
      <c r="AC727" s="7"/>
      <c r="AD727" s="7"/>
      <c r="AE727" s="7"/>
      <c r="AF727" s="15"/>
      <c r="AG727" s="7"/>
    </row>
    <row r="728" spans="1:33" ht="13.8" x14ac:dyDescent="0.3">
      <c r="A728" s="11">
        <v>50601</v>
      </c>
      <c r="B728" s="11" t="s">
        <v>24</v>
      </c>
      <c r="C728" s="11" t="s">
        <v>41</v>
      </c>
      <c r="D728" s="11" t="s">
        <v>47</v>
      </c>
      <c r="E728" s="11" t="s">
        <v>138</v>
      </c>
      <c r="F728" s="18">
        <v>34151</v>
      </c>
      <c r="G728" s="19">
        <v>34151</v>
      </c>
      <c r="H728" s="11" t="s">
        <v>20</v>
      </c>
      <c r="I728" s="11" t="s">
        <v>48</v>
      </c>
      <c r="J728" s="11" t="s">
        <v>22</v>
      </c>
      <c r="K728" s="11" t="s">
        <v>23</v>
      </c>
      <c r="L728" s="53" t="s">
        <v>638</v>
      </c>
      <c r="M728" s="11">
        <v>0</v>
      </c>
      <c r="N728" s="54">
        <v>0</v>
      </c>
      <c r="O728" s="54">
        <v>0</v>
      </c>
      <c r="P728" s="54">
        <v>0</v>
      </c>
      <c r="Q728" s="1">
        <v>42522</v>
      </c>
      <c r="R728" s="14">
        <f>VLOOKUP($D728,'GT NBV Sep 2015'!$G:$O,9,0)</f>
        <v>2.9000000000000001E-2</v>
      </c>
      <c r="S728" s="15">
        <f t="shared" si="99"/>
        <v>0</v>
      </c>
      <c r="T728" s="15">
        <f t="shared" si="100"/>
        <v>9</v>
      </c>
      <c r="U728" s="15">
        <f t="shared" si="101"/>
        <v>0</v>
      </c>
      <c r="V728" s="15">
        <f t="shared" si="102"/>
        <v>0</v>
      </c>
      <c r="W728" s="15">
        <f t="shared" si="103"/>
        <v>0</v>
      </c>
      <c r="X728" s="7">
        <f t="shared" si="104"/>
        <v>0</v>
      </c>
      <c r="Y728" s="7">
        <f t="shared" si="105"/>
        <v>0</v>
      </c>
      <c r="Z728" s="7">
        <f t="shared" si="106"/>
        <v>0</v>
      </c>
      <c r="AA728" s="7">
        <f t="shared" si="107"/>
        <v>0</v>
      </c>
      <c r="AB728" s="15"/>
      <c r="AC728" s="7"/>
      <c r="AD728" s="7"/>
      <c r="AE728" s="7"/>
      <c r="AF728" s="15"/>
      <c r="AG728" s="7"/>
    </row>
    <row r="729" spans="1:33" ht="13.8" x14ac:dyDescent="0.3">
      <c r="A729" s="11">
        <v>50602</v>
      </c>
      <c r="B729" s="11" t="s">
        <v>24</v>
      </c>
      <c r="C729" s="11" t="s">
        <v>41</v>
      </c>
      <c r="D729" s="11" t="s">
        <v>47</v>
      </c>
      <c r="E729" s="11" t="s">
        <v>227</v>
      </c>
      <c r="F729" s="18">
        <v>34516</v>
      </c>
      <c r="G729" s="19">
        <v>34516</v>
      </c>
      <c r="H729" s="11" t="s">
        <v>20</v>
      </c>
      <c r="I729" s="11" t="s">
        <v>48</v>
      </c>
      <c r="J729" s="11" t="s">
        <v>22</v>
      </c>
      <c r="K729" s="11" t="s">
        <v>23</v>
      </c>
      <c r="L729" s="53" t="s">
        <v>638</v>
      </c>
      <c r="M729" s="11">
        <v>0</v>
      </c>
      <c r="N729" s="54">
        <v>0</v>
      </c>
      <c r="O729" s="54">
        <v>0</v>
      </c>
      <c r="P729" s="54">
        <v>0</v>
      </c>
      <c r="Q729" s="1">
        <v>42644</v>
      </c>
      <c r="R729" s="14">
        <f>VLOOKUP($D729,'GT NBV Sep 2015'!$G:$O,9,0)</f>
        <v>2.9000000000000001E-2</v>
      </c>
      <c r="S729" s="15">
        <f t="shared" si="99"/>
        <v>0</v>
      </c>
      <c r="T729" s="15">
        <f t="shared" si="100"/>
        <v>13</v>
      </c>
      <c r="U729" s="15">
        <f t="shared" si="101"/>
        <v>0</v>
      </c>
      <c r="V729" s="15">
        <f t="shared" si="102"/>
        <v>0</v>
      </c>
      <c r="W729" s="15">
        <f t="shared" si="103"/>
        <v>0</v>
      </c>
      <c r="X729" s="7">
        <f t="shared" si="104"/>
        <v>0</v>
      </c>
      <c r="Y729" s="7">
        <f t="shared" si="105"/>
        <v>0</v>
      </c>
      <c r="Z729" s="7">
        <f t="shared" si="106"/>
        <v>0</v>
      </c>
      <c r="AA729" s="7">
        <f t="shared" si="107"/>
        <v>0</v>
      </c>
      <c r="AB729" s="15"/>
      <c r="AC729" s="7"/>
      <c r="AD729" s="7"/>
      <c r="AE729" s="7"/>
      <c r="AF729" s="15"/>
      <c r="AG729" s="7"/>
    </row>
    <row r="730" spans="1:33" ht="13.8" x14ac:dyDescent="0.3">
      <c r="A730" s="11">
        <v>50603</v>
      </c>
      <c r="B730" s="11" t="s">
        <v>24</v>
      </c>
      <c r="C730" s="11" t="s">
        <v>41</v>
      </c>
      <c r="D730" s="11" t="s">
        <v>47</v>
      </c>
      <c r="E730" s="11" t="s">
        <v>43</v>
      </c>
      <c r="F730" s="18">
        <v>34881</v>
      </c>
      <c r="G730" s="19">
        <v>34881</v>
      </c>
      <c r="H730" s="11" t="s">
        <v>20</v>
      </c>
      <c r="I730" s="11" t="s">
        <v>48</v>
      </c>
      <c r="J730" s="11" t="s">
        <v>22</v>
      </c>
      <c r="K730" s="11" t="s">
        <v>23</v>
      </c>
      <c r="L730" s="53" t="s">
        <v>638</v>
      </c>
      <c r="M730" s="11">
        <v>0</v>
      </c>
      <c r="N730" s="54">
        <v>0</v>
      </c>
      <c r="O730" s="54">
        <v>0</v>
      </c>
      <c r="P730" s="54">
        <v>0</v>
      </c>
      <c r="Q730" s="1">
        <v>42522</v>
      </c>
      <c r="R730" s="14">
        <f>VLOOKUP($D730,'GT NBV Sep 2015'!$G:$O,9,0)</f>
        <v>2.9000000000000001E-2</v>
      </c>
      <c r="S730" s="15">
        <f t="shared" si="99"/>
        <v>0</v>
      </c>
      <c r="T730" s="15">
        <f t="shared" si="100"/>
        <v>9</v>
      </c>
      <c r="U730" s="15">
        <f t="shared" si="101"/>
        <v>0</v>
      </c>
      <c r="V730" s="15">
        <f t="shared" si="102"/>
        <v>0</v>
      </c>
      <c r="W730" s="15">
        <f t="shared" si="103"/>
        <v>0</v>
      </c>
      <c r="X730" s="7">
        <f t="shared" si="104"/>
        <v>0</v>
      </c>
      <c r="Y730" s="7">
        <f t="shared" si="105"/>
        <v>0</v>
      </c>
      <c r="Z730" s="7">
        <f t="shared" si="106"/>
        <v>0</v>
      </c>
      <c r="AA730" s="7">
        <f t="shared" si="107"/>
        <v>0</v>
      </c>
      <c r="AB730" s="15"/>
      <c r="AC730" s="7"/>
      <c r="AD730" s="7"/>
      <c r="AE730" s="7"/>
      <c r="AF730" s="15"/>
      <c r="AG730" s="7"/>
    </row>
    <row r="731" spans="1:33" ht="13.8" x14ac:dyDescent="0.3">
      <c r="A731" s="11">
        <v>50604</v>
      </c>
      <c r="B731" s="11" t="s">
        <v>24</v>
      </c>
      <c r="C731" s="11" t="s">
        <v>41</v>
      </c>
      <c r="D731" s="11" t="s">
        <v>47</v>
      </c>
      <c r="E731" s="11" t="s">
        <v>189</v>
      </c>
      <c r="F731" s="18">
        <v>35247</v>
      </c>
      <c r="G731" s="19">
        <v>35247</v>
      </c>
      <c r="H731" s="11" t="s">
        <v>20</v>
      </c>
      <c r="I731" s="11" t="s">
        <v>48</v>
      </c>
      <c r="J731" s="11" t="s">
        <v>22</v>
      </c>
      <c r="K731" s="11" t="s">
        <v>23</v>
      </c>
      <c r="L731" s="53" t="s">
        <v>638</v>
      </c>
      <c r="M731" s="11">
        <v>0</v>
      </c>
      <c r="N731" s="54">
        <v>0</v>
      </c>
      <c r="O731" s="54">
        <v>0</v>
      </c>
      <c r="P731" s="54">
        <v>0</v>
      </c>
      <c r="Q731" s="1">
        <v>42644</v>
      </c>
      <c r="R731" s="14">
        <f>VLOOKUP($D731,'GT NBV Sep 2015'!$G:$O,9,0)</f>
        <v>2.9000000000000001E-2</v>
      </c>
      <c r="S731" s="15">
        <f t="shared" si="99"/>
        <v>0</v>
      </c>
      <c r="T731" s="15">
        <f t="shared" si="100"/>
        <v>13</v>
      </c>
      <c r="U731" s="15">
        <f t="shared" si="101"/>
        <v>0</v>
      </c>
      <c r="V731" s="15">
        <f t="shared" si="102"/>
        <v>0</v>
      </c>
      <c r="W731" s="15">
        <f t="shared" si="103"/>
        <v>0</v>
      </c>
      <c r="X731" s="7">
        <f t="shared" si="104"/>
        <v>0</v>
      </c>
      <c r="Y731" s="7">
        <f t="shared" si="105"/>
        <v>0</v>
      </c>
      <c r="Z731" s="7">
        <f t="shared" si="106"/>
        <v>0</v>
      </c>
      <c r="AA731" s="7">
        <f t="shared" si="107"/>
        <v>0</v>
      </c>
      <c r="AB731" s="15"/>
      <c r="AC731" s="7"/>
      <c r="AD731" s="7"/>
      <c r="AE731" s="7"/>
      <c r="AF731" s="15"/>
      <c r="AG731" s="7"/>
    </row>
    <row r="732" spans="1:33" ht="13.8" x14ac:dyDescent="0.3">
      <c r="A732" s="11">
        <v>50605</v>
      </c>
      <c r="B732" s="11" t="s">
        <v>24</v>
      </c>
      <c r="C732" s="11" t="s">
        <v>41</v>
      </c>
      <c r="D732" s="11" t="s">
        <v>47</v>
      </c>
      <c r="E732" s="11" t="s">
        <v>191</v>
      </c>
      <c r="F732" s="18">
        <v>35977</v>
      </c>
      <c r="G732" s="19">
        <v>35977</v>
      </c>
      <c r="H732" s="11" t="s">
        <v>20</v>
      </c>
      <c r="I732" s="11" t="s">
        <v>48</v>
      </c>
      <c r="J732" s="11" t="s">
        <v>22</v>
      </c>
      <c r="K732" s="11" t="s">
        <v>23</v>
      </c>
      <c r="L732" s="53" t="s">
        <v>638</v>
      </c>
      <c r="M732" s="11">
        <v>0</v>
      </c>
      <c r="N732" s="54">
        <v>0</v>
      </c>
      <c r="O732" s="54">
        <v>0</v>
      </c>
      <c r="P732" s="54">
        <v>0</v>
      </c>
      <c r="Q732" s="1">
        <v>42522</v>
      </c>
      <c r="R732" s="14">
        <f>VLOOKUP($D732,'GT NBV Sep 2015'!$G:$O,9,0)</f>
        <v>2.9000000000000001E-2</v>
      </c>
      <c r="S732" s="15">
        <f t="shared" si="99"/>
        <v>0</v>
      </c>
      <c r="T732" s="15">
        <f t="shared" si="100"/>
        <v>9</v>
      </c>
      <c r="U732" s="15">
        <f t="shared" si="101"/>
        <v>0</v>
      </c>
      <c r="V732" s="15">
        <f t="shared" si="102"/>
        <v>0</v>
      </c>
      <c r="W732" s="15">
        <f t="shared" si="103"/>
        <v>0</v>
      </c>
      <c r="X732" s="7">
        <f t="shared" si="104"/>
        <v>0</v>
      </c>
      <c r="Y732" s="7">
        <f t="shared" si="105"/>
        <v>0</v>
      </c>
      <c r="Z732" s="7">
        <f t="shared" si="106"/>
        <v>0</v>
      </c>
      <c r="AA732" s="7">
        <f t="shared" si="107"/>
        <v>0</v>
      </c>
      <c r="AB732" s="15"/>
      <c r="AC732" s="7"/>
      <c r="AD732" s="7"/>
      <c r="AE732" s="7"/>
      <c r="AF732" s="15"/>
      <c r="AG732" s="7"/>
    </row>
    <row r="733" spans="1:33" ht="13.8" x14ac:dyDescent="0.3">
      <c r="A733" s="11">
        <v>50606</v>
      </c>
      <c r="B733" s="11" t="s">
        <v>24</v>
      </c>
      <c r="C733" s="11" t="s">
        <v>41</v>
      </c>
      <c r="D733" s="11" t="s">
        <v>47</v>
      </c>
      <c r="E733" s="11" t="s">
        <v>190</v>
      </c>
      <c r="F733" s="18">
        <v>36342</v>
      </c>
      <c r="G733" s="19">
        <v>36342</v>
      </c>
      <c r="H733" s="11" t="s">
        <v>20</v>
      </c>
      <c r="I733" s="11" t="s">
        <v>48</v>
      </c>
      <c r="J733" s="11" t="s">
        <v>22</v>
      </c>
      <c r="K733" s="11" t="s">
        <v>23</v>
      </c>
      <c r="L733" s="53" t="s">
        <v>638</v>
      </c>
      <c r="M733" s="11">
        <v>0</v>
      </c>
      <c r="N733" s="54">
        <v>0</v>
      </c>
      <c r="O733" s="54">
        <v>0</v>
      </c>
      <c r="P733" s="54">
        <v>0</v>
      </c>
      <c r="Q733" s="1">
        <v>42644</v>
      </c>
      <c r="R733" s="14">
        <f>VLOOKUP($D733,'GT NBV Sep 2015'!$G:$O,9,0)</f>
        <v>2.9000000000000001E-2</v>
      </c>
      <c r="S733" s="15">
        <f t="shared" si="99"/>
        <v>0</v>
      </c>
      <c r="T733" s="15">
        <f t="shared" si="100"/>
        <v>13</v>
      </c>
      <c r="U733" s="15">
        <f t="shared" si="101"/>
        <v>0</v>
      </c>
      <c r="V733" s="15">
        <f t="shared" si="102"/>
        <v>0</v>
      </c>
      <c r="W733" s="15">
        <f t="shared" si="103"/>
        <v>0</v>
      </c>
      <c r="X733" s="7">
        <f t="shared" si="104"/>
        <v>0</v>
      </c>
      <c r="Y733" s="7">
        <f t="shared" si="105"/>
        <v>0</v>
      </c>
      <c r="Z733" s="7">
        <f t="shared" si="106"/>
        <v>0</v>
      </c>
      <c r="AA733" s="7">
        <f t="shared" si="107"/>
        <v>0</v>
      </c>
      <c r="AB733" s="15"/>
      <c r="AC733" s="7"/>
      <c r="AD733" s="7"/>
      <c r="AE733" s="7"/>
      <c r="AF733" s="15"/>
      <c r="AG733" s="7"/>
    </row>
    <row r="734" spans="1:33" ht="13.8" x14ac:dyDescent="0.3">
      <c r="A734" s="11">
        <v>50607</v>
      </c>
      <c r="B734" s="11" t="s">
        <v>24</v>
      </c>
      <c r="C734" s="11" t="s">
        <v>41</v>
      </c>
      <c r="D734" s="11" t="s">
        <v>47</v>
      </c>
      <c r="E734" s="11" t="s">
        <v>92</v>
      </c>
      <c r="F734" s="18">
        <v>36708</v>
      </c>
      <c r="G734" s="19">
        <v>36708</v>
      </c>
      <c r="H734" s="11" t="s">
        <v>20</v>
      </c>
      <c r="I734" s="11" t="s">
        <v>48</v>
      </c>
      <c r="J734" s="11" t="s">
        <v>22</v>
      </c>
      <c r="K734" s="11" t="s">
        <v>23</v>
      </c>
      <c r="L734" s="53" t="s">
        <v>638</v>
      </c>
      <c r="M734" s="11">
        <v>0</v>
      </c>
      <c r="N734" s="54">
        <v>0</v>
      </c>
      <c r="O734" s="54">
        <v>0</v>
      </c>
      <c r="P734" s="54">
        <v>0</v>
      </c>
      <c r="Q734" s="1">
        <v>42522</v>
      </c>
      <c r="R734" s="14">
        <f>VLOOKUP($D734,'GT NBV Sep 2015'!$G:$O,9,0)</f>
        <v>2.9000000000000001E-2</v>
      </c>
      <c r="S734" s="15">
        <f t="shared" si="99"/>
        <v>0</v>
      </c>
      <c r="T734" s="15">
        <f t="shared" si="100"/>
        <v>9</v>
      </c>
      <c r="U734" s="15">
        <f t="shared" si="101"/>
        <v>0</v>
      </c>
      <c r="V734" s="15">
        <f t="shared" si="102"/>
        <v>0</v>
      </c>
      <c r="W734" s="15">
        <f t="shared" si="103"/>
        <v>0</v>
      </c>
      <c r="X734" s="7">
        <f t="shared" si="104"/>
        <v>0</v>
      </c>
      <c r="Y734" s="7">
        <f t="shared" si="105"/>
        <v>0</v>
      </c>
      <c r="Z734" s="7">
        <f t="shared" si="106"/>
        <v>0</v>
      </c>
      <c r="AA734" s="7">
        <f t="shared" si="107"/>
        <v>0</v>
      </c>
      <c r="AB734" s="15"/>
      <c r="AC734" s="7"/>
      <c r="AD734" s="7"/>
      <c r="AE734" s="7"/>
      <c r="AF734" s="15"/>
      <c r="AG734" s="7"/>
    </row>
    <row r="735" spans="1:33" ht="13.8" x14ac:dyDescent="0.3">
      <c r="A735" s="11">
        <v>50608</v>
      </c>
      <c r="B735" s="11" t="s">
        <v>24</v>
      </c>
      <c r="C735" s="11" t="s">
        <v>41</v>
      </c>
      <c r="D735" s="11" t="s">
        <v>47</v>
      </c>
      <c r="E735" s="11" t="s">
        <v>72</v>
      </c>
      <c r="F735" s="18">
        <v>37073</v>
      </c>
      <c r="G735" s="19">
        <v>37073</v>
      </c>
      <c r="H735" s="11" t="s">
        <v>20</v>
      </c>
      <c r="I735" s="11" t="s">
        <v>48</v>
      </c>
      <c r="J735" s="11" t="s">
        <v>22</v>
      </c>
      <c r="K735" s="11" t="s">
        <v>23</v>
      </c>
      <c r="L735" s="53" t="s">
        <v>638</v>
      </c>
      <c r="M735" s="11">
        <v>0</v>
      </c>
      <c r="N735" s="54">
        <v>0</v>
      </c>
      <c r="O735" s="54">
        <v>0</v>
      </c>
      <c r="P735" s="54">
        <v>0</v>
      </c>
      <c r="Q735" s="1">
        <v>42644</v>
      </c>
      <c r="R735" s="14">
        <f>VLOOKUP($D735,'GT NBV Sep 2015'!$G:$O,9,0)</f>
        <v>2.9000000000000001E-2</v>
      </c>
      <c r="S735" s="15">
        <f t="shared" si="99"/>
        <v>0</v>
      </c>
      <c r="T735" s="15">
        <f t="shared" si="100"/>
        <v>13</v>
      </c>
      <c r="U735" s="15">
        <f t="shared" si="101"/>
        <v>0</v>
      </c>
      <c r="V735" s="15">
        <f t="shared" si="102"/>
        <v>0</v>
      </c>
      <c r="W735" s="15">
        <f t="shared" si="103"/>
        <v>0</v>
      </c>
      <c r="X735" s="7">
        <f t="shared" si="104"/>
        <v>0</v>
      </c>
      <c r="Y735" s="7">
        <f t="shared" si="105"/>
        <v>0</v>
      </c>
      <c r="Z735" s="7">
        <f t="shared" si="106"/>
        <v>0</v>
      </c>
      <c r="AA735" s="7">
        <f t="shared" si="107"/>
        <v>0</v>
      </c>
      <c r="AB735" s="15"/>
      <c r="AC735" s="7"/>
      <c r="AD735" s="7"/>
      <c r="AE735" s="7"/>
      <c r="AF735" s="15"/>
      <c r="AG735" s="7"/>
    </row>
    <row r="736" spans="1:33" ht="13.8" x14ac:dyDescent="0.3">
      <c r="A736" s="11">
        <v>53087</v>
      </c>
      <c r="B736" s="11" t="s">
        <v>24</v>
      </c>
      <c r="C736" s="11" t="s">
        <v>41</v>
      </c>
      <c r="D736" s="11" t="s">
        <v>47</v>
      </c>
      <c r="E736" s="11" t="s">
        <v>61</v>
      </c>
      <c r="F736" s="18">
        <v>25750</v>
      </c>
      <c r="G736" s="19">
        <v>25750</v>
      </c>
      <c r="H736" s="11" t="s">
        <v>20</v>
      </c>
      <c r="I736" s="11" t="s">
        <v>48</v>
      </c>
      <c r="J736" s="11" t="s">
        <v>52</v>
      </c>
      <c r="K736" s="11" t="s">
        <v>23</v>
      </c>
      <c r="L736" s="53" t="s">
        <v>638</v>
      </c>
      <c r="M736" s="11">
        <v>0</v>
      </c>
      <c r="N736" s="54">
        <v>0</v>
      </c>
      <c r="O736" s="54">
        <v>0</v>
      </c>
      <c r="P736" s="54">
        <v>0</v>
      </c>
      <c r="Q736" s="1">
        <v>42522</v>
      </c>
      <c r="R736" s="14">
        <f>VLOOKUP($D736,'GT NBV Sep 2015'!$G:$O,9,0)</f>
        <v>2.9000000000000001E-2</v>
      </c>
      <c r="S736" s="15">
        <f t="shared" si="99"/>
        <v>0</v>
      </c>
      <c r="T736" s="15">
        <f t="shared" si="100"/>
        <v>9</v>
      </c>
      <c r="U736" s="15">
        <f t="shared" si="101"/>
        <v>0</v>
      </c>
      <c r="V736" s="15">
        <f t="shared" si="102"/>
        <v>0</v>
      </c>
      <c r="W736" s="15">
        <f t="shared" si="103"/>
        <v>0</v>
      </c>
      <c r="X736" s="7">
        <f t="shared" si="104"/>
        <v>0</v>
      </c>
      <c r="Y736" s="7">
        <f t="shared" si="105"/>
        <v>0</v>
      </c>
      <c r="Z736" s="7">
        <f t="shared" si="106"/>
        <v>0</v>
      </c>
      <c r="AA736" s="7">
        <f t="shared" si="107"/>
        <v>0</v>
      </c>
      <c r="AB736" s="15"/>
      <c r="AC736" s="7"/>
      <c r="AD736" s="7"/>
      <c r="AE736" s="7"/>
      <c r="AF736" s="15"/>
      <c r="AG736" s="7"/>
    </row>
    <row r="737" spans="1:33" ht="13.8" x14ac:dyDescent="0.3">
      <c r="A737" s="11">
        <v>53020</v>
      </c>
      <c r="B737" s="11" t="s">
        <v>24</v>
      </c>
      <c r="C737" s="11" t="s">
        <v>41</v>
      </c>
      <c r="D737" s="11" t="s">
        <v>47</v>
      </c>
      <c r="E737" s="11" t="s">
        <v>61</v>
      </c>
      <c r="F737" s="18">
        <v>25750</v>
      </c>
      <c r="G737" s="19">
        <v>25750</v>
      </c>
      <c r="H737" s="11" t="s">
        <v>20</v>
      </c>
      <c r="I737" s="11" t="s">
        <v>48</v>
      </c>
      <c r="J737" s="11" t="s">
        <v>280</v>
      </c>
      <c r="K737" s="11" t="s">
        <v>23</v>
      </c>
      <c r="L737" s="53" t="s">
        <v>638</v>
      </c>
      <c r="M737" s="11">
        <v>0</v>
      </c>
      <c r="N737" s="54">
        <v>0</v>
      </c>
      <c r="O737" s="54">
        <v>0</v>
      </c>
      <c r="P737" s="54">
        <v>0</v>
      </c>
      <c r="Q737" s="1">
        <v>42644</v>
      </c>
      <c r="R737" s="14">
        <f>VLOOKUP($D737,'GT NBV Sep 2015'!$G:$O,9,0)</f>
        <v>2.9000000000000001E-2</v>
      </c>
      <c r="S737" s="15">
        <f t="shared" si="99"/>
        <v>0</v>
      </c>
      <c r="T737" s="15">
        <f t="shared" si="100"/>
        <v>13</v>
      </c>
      <c r="U737" s="15">
        <f t="shared" si="101"/>
        <v>0</v>
      </c>
      <c r="V737" s="15">
        <f t="shared" si="102"/>
        <v>0</v>
      </c>
      <c r="W737" s="15">
        <f t="shared" si="103"/>
        <v>0</v>
      </c>
      <c r="X737" s="7">
        <f t="shared" si="104"/>
        <v>0</v>
      </c>
      <c r="Y737" s="7">
        <f t="shared" si="105"/>
        <v>0</v>
      </c>
      <c r="Z737" s="7">
        <f t="shared" si="106"/>
        <v>0</v>
      </c>
      <c r="AA737" s="7">
        <f t="shared" si="107"/>
        <v>0</v>
      </c>
      <c r="AB737" s="15"/>
      <c r="AC737" s="7"/>
      <c r="AD737" s="7"/>
      <c r="AE737" s="7"/>
      <c r="AF737" s="15"/>
      <c r="AG737" s="7"/>
    </row>
    <row r="738" spans="1:33" ht="13.8" x14ac:dyDescent="0.3">
      <c r="A738" s="11">
        <v>53021</v>
      </c>
      <c r="B738" s="11" t="s">
        <v>24</v>
      </c>
      <c r="C738" s="11" t="s">
        <v>41</v>
      </c>
      <c r="D738" s="11" t="s">
        <v>47</v>
      </c>
      <c r="E738" s="11" t="s">
        <v>54</v>
      </c>
      <c r="F738" s="18">
        <v>26481</v>
      </c>
      <c r="G738" s="19">
        <v>26481</v>
      </c>
      <c r="H738" s="11" t="s">
        <v>20</v>
      </c>
      <c r="I738" s="11" t="s">
        <v>48</v>
      </c>
      <c r="J738" s="11" t="s">
        <v>280</v>
      </c>
      <c r="K738" s="11" t="s">
        <v>23</v>
      </c>
      <c r="L738" s="53" t="s">
        <v>638</v>
      </c>
      <c r="M738" s="11">
        <v>0</v>
      </c>
      <c r="N738" s="54">
        <v>0</v>
      </c>
      <c r="O738" s="54">
        <v>0</v>
      </c>
      <c r="P738" s="54">
        <v>0</v>
      </c>
      <c r="Q738" s="1">
        <v>42522</v>
      </c>
      <c r="R738" s="14">
        <f>VLOOKUP($D738,'GT NBV Sep 2015'!$G:$O,9,0)</f>
        <v>2.9000000000000001E-2</v>
      </c>
      <c r="S738" s="15">
        <f t="shared" si="99"/>
        <v>0</v>
      </c>
      <c r="T738" s="15">
        <f t="shared" si="100"/>
        <v>9</v>
      </c>
      <c r="U738" s="15">
        <f t="shared" si="101"/>
        <v>0</v>
      </c>
      <c r="V738" s="15">
        <f t="shared" si="102"/>
        <v>0</v>
      </c>
      <c r="W738" s="15">
        <f t="shared" si="103"/>
        <v>0</v>
      </c>
      <c r="X738" s="7">
        <f t="shared" si="104"/>
        <v>0</v>
      </c>
      <c r="Y738" s="7">
        <f t="shared" si="105"/>
        <v>0</v>
      </c>
      <c r="Z738" s="7">
        <f t="shared" si="106"/>
        <v>0</v>
      </c>
      <c r="AA738" s="7">
        <f t="shared" si="107"/>
        <v>0</v>
      </c>
      <c r="AB738" s="15"/>
      <c r="AC738" s="7"/>
      <c r="AD738" s="7"/>
      <c r="AE738" s="7"/>
      <c r="AF738" s="15"/>
      <c r="AG738" s="7"/>
    </row>
    <row r="739" spans="1:33" ht="13.8" x14ac:dyDescent="0.3">
      <c r="A739" s="11">
        <v>53022</v>
      </c>
      <c r="B739" s="11" t="s">
        <v>24</v>
      </c>
      <c r="C739" s="11" t="s">
        <v>41</v>
      </c>
      <c r="D739" s="11" t="s">
        <v>47</v>
      </c>
      <c r="E739" s="11" t="s">
        <v>87</v>
      </c>
      <c r="F739" s="18">
        <v>33420</v>
      </c>
      <c r="G739" s="19">
        <v>33420</v>
      </c>
      <c r="H739" s="11" t="s">
        <v>20</v>
      </c>
      <c r="I739" s="11" t="s">
        <v>48</v>
      </c>
      <c r="J739" s="11" t="s">
        <v>280</v>
      </c>
      <c r="K739" s="11" t="s">
        <v>23</v>
      </c>
      <c r="L739" s="53" t="s">
        <v>638</v>
      </c>
      <c r="M739" s="11">
        <v>0</v>
      </c>
      <c r="N739" s="54">
        <v>0</v>
      </c>
      <c r="O739" s="54">
        <v>0</v>
      </c>
      <c r="P739" s="54">
        <v>0</v>
      </c>
      <c r="Q739" s="1">
        <v>42644</v>
      </c>
      <c r="R739" s="14">
        <f>VLOOKUP($D739,'GT NBV Sep 2015'!$G:$O,9,0)</f>
        <v>2.9000000000000001E-2</v>
      </c>
      <c r="S739" s="15">
        <f t="shared" si="99"/>
        <v>0</v>
      </c>
      <c r="T739" s="15">
        <f t="shared" si="100"/>
        <v>13</v>
      </c>
      <c r="U739" s="15">
        <f t="shared" si="101"/>
        <v>0</v>
      </c>
      <c r="V739" s="15">
        <f t="shared" si="102"/>
        <v>0</v>
      </c>
      <c r="W739" s="15">
        <f t="shared" si="103"/>
        <v>0</v>
      </c>
      <c r="X739" s="7">
        <f t="shared" si="104"/>
        <v>0</v>
      </c>
      <c r="Y739" s="7">
        <f t="shared" si="105"/>
        <v>0</v>
      </c>
      <c r="Z739" s="7">
        <f t="shared" si="106"/>
        <v>0</v>
      </c>
      <c r="AA739" s="7">
        <f t="shared" si="107"/>
        <v>0</v>
      </c>
      <c r="AB739" s="15"/>
      <c r="AC739" s="7"/>
      <c r="AD739" s="7"/>
      <c r="AE739" s="7"/>
      <c r="AF739" s="15"/>
      <c r="AG739" s="7"/>
    </row>
    <row r="740" spans="1:33" ht="13.8" x14ac:dyDescent="0.3">
      <c r="A740" s="11">
        <v>53023</v>
      </c>
      <c r="B740" s="11" t="s">
        <v>24</v>
      </c>
      <c r="C740" s="11" t="s">
        <v>41</v>
      </c>
      <c r="D740" s="11" t="s">
        <v>47</v>
      </c>
      <c r="E740" s="11" t="s">
        <v>38</v>
      </c>
      <c r="F740" s="18">
        <v>33786</v>
      </c>
      <c r="G740" s="19">
        <v>33786</v>
      </c>
      <c r="H740" s="11" t="s">
        <v>20</v>
      </c>
      <c r="I740" s="11" t="s">
        <v>48</v>
      </c>
      <c r="J740" s="11" t="s">
        <v>280</v>
      </c>
      <c r="K740" s="11" t="s">
        <v>23</v>
      </c>
      <c r="L740" s="53" t="s">
        <v>638</v>
      </c>
      <c r="M740" s="11">
        <v>0</v>
      </c>
      <c r="N740" s="54">
        <v>0</v>
      </c>
      <c r="O740" s="54">
        <v>0</v>
      </c>
      <c r="P740" s="54">
        <v>0</v>
      </c>
      <c r="Q740" s="1">
        <v>42522</v>
      </c>
      <c r="R740" s="14">
        <f>VLOOKUP($D740,'GT NBV Sep 2015'!$G:$O,9,0)</f>
        <v>2.9000000000000001E-2</v>
      </c>
      <c r="S740" s="15">
        <f t="shared" si="99"/>
        <v>0</v>
      </c>
      <c r="T740" s="15">
        <f t="shared" si="100"/>
        <v>9</v>
      </c>
      <c r="U740" s="15">
        <f t="shared" si="101"/>
        <v>0</v>
      </c>
      <c r="V740" s="15">
        <f t="shared" si="102"/>
        <v>0</v>
      </c>
      <c r="W740" s="15">
        <f t="shared" si="103"/>
        <v>0</v>
      </c>
      <c r="X740" s="7">
        <f t="shared" si="104"/>
        <v>0</v>
      </c>
      <c r="Y740" s="7">
        <f t="shared" si="105"/>
        <v>0</v>
      </c>
      <c r="Z740" s="7">
        <f t="shared" si="106"/>
        <v>0</v>
      </c>
      <c r="AA740" s="7">
        <f t="shared" si="107"/>
        <v>0</v>
      </c>
      <c r="AB740" s="15"/>
      <c r="AC740" s="7"/>
      <c r="AD740" s="7"/>
      <c r="AE740" s="7"/>
      <c r="AF740" s="15"/>
      <c r="AG740" s="7"/>
    </row>
    <row r="741" spans="1:33" ht="13.8" x14ac:dyDescent="0.3">
      <c r="A741" s="11">
        <v>53024</v>
      </c>
      <c r="B741" s="11" t="s">
        <v>24</v>
      </c>
      <c r="C741" s="11" t="s">
        <v>41</v>
      </c>
      <c r="D741" s="11" t="s">
        <v>47</v>
      </c>
      <c r="E741" s="11" t="s">
        <v>138</v>
      </c>
      <c r="F741" s="18">
        <v>34151</v>
      </c>
      <c r="G741" s="19">
        <v>34151</v>
      </c>
      <c r="H741" s="11" t="s">
        <v>20</v>
      </c>
      <c r="I741" s="11" t="s">
        <v>48</v>
      </c>
      <c r="J741" s="11" t="s">
        <v>280</v>
      </c>
      <c r="K741" s="11" t="s">
        <v>23</v>
      </c>
      <c r="L741" s="53" t="s">
        <v>638</v>
      </c>
      <c r="M741" s="11">
        <v>0</v>
      </c>
      <c r="N741" s="54">
        <v>0</v>
      </c>
      <c r="O741" s="54">
        <v>0</v>
      </c>
      <c r="P741" s="54">
        <v>0</v>
      </c>
      <c r="Q741" s="1">
        <v>42644</v>
      </c>
      <c r="R741" s="14">
        <f>VLOOKUP($D741,'GT NBV Sep 2015'!$G:$O,9,0)</f>
        <v>2.9000000000000001E-2</v>
      </c>
      <c r="S741" s="15">
        <f t="shared" si="99"/>
        <v>0</v>
      </c>
      <c r="T741" s="15">
        <f t="shared" si="100"/>
        <v>13</v>
      </c>
      <c r="U741" s="15">
        <f t="shared" si="101"/>
        <v>0</v>
      </c>
      <c r="V741" s="15">
        <f t="shared" si="102"/>
        <v>0</v>
      </c>
      <c r="W741" s="15">
        <f t="shared" si="103"/>
        <v>0</v>
      </c>
      <c r="X741" s="7">
        <f t="shared" si="104"/>
        <v>0</v>
      </c>
      <c r="Y741" s="7">
        <f t="shared" si="105"/>
        <v>0</v>
      </c>
      <c r="Z741" s="7">
        <f t="shared" si="106"/>
        <v>0</v>
      </c>
      <c r="AA741" s="7">
        <f t="shared" si="107"/>
        <v>0</v>
      </c>
      <c r="AB741" s="15"/>
      <c r="AC741" s="7"/>
      <c r="AD741" s="7"/>
      <c r="AE741" s="7"/>
      <c r="AF741" s="15"/>
      <c r="AG741" s="7"/>
    </row>
    <row r="742" spans="1:33" ht="13.8" x14ac:dyDescent="0.3">
      <c r="A742" s="11">
        <v>52744</v>
      </c>
      <c r="B742" s="11" t="s">
        <v>24</v>
      </c>
      <c r="C742" s="11" t="s">
        <v>41</v>
      </c>
      <c r="D742" s="11" t="s">
        <v>47</v>
      </c>
      <c r="E742" s="11" t="s">
        <v>61</v>
      </c>
      <c r="F742" s="18">
        <v>25750</v>
      </c>
      <c r="G742" s="19">
        <v>25750</v>
      </c>
      <c r="H742" s="11" t="s">
        <v>20</v>
      </c>
      <c r="I742" s="11" t="s">
        <v>48</v>
      </c>
      <c r="J742" s="11" t="s">
        <v>272</v>
      </c>
      <c r="K742" s="11" t="s">
        <v>23</v>
      </c>
      <c r="L742" s="53" t="s">
        <v>638</v>
      </c>
      <c r="M742" s="11">
        <v>0</v>
      </c>
      <c r="N742" s="54">
        <v>0</v>
      </c>
      <c r="O742" s="54">
        <v>0</v>
      </c>
      <c r="P742" s="54">
        <v>0</v>
      </c>
      <c r="Q742" s="1">
        <v>42522</v>
      </c>
      <c r="R742" s="14">
        <f>VLOOKUP($D742,'GT NBV Sep 2015'!$G:$O,9,0)</f>
        <v>2.9000000000000001E-2</v>
      </c>
      <c r="S742" s="15">
        <f t="shared" si="99"/>
        <v>0</v>
      </c>
      <c r="T742" s="15">
        <f t="shared" si="100"/>
        <v>9</v>
      </c>
      <c r="U742" s="15">
        <f t="shared" si="101"/>
        <v>0</v>
      </c>
      <c r="V742" s="15">
        <f t="shared" si="102"/>
        <v>0</v>
      </c>
      <c r="W742" s="15">
        <f t="shared" si="103"/>
        <v>0</v>
      </c>
      <c r="X742" s="7">
        <f t="shared" si="104"/>
        <v>0</v>
      </c>
      <c r="Y742" s="7">
        <f t="shared" si="105"/>
        <v>0</v>
      </c>
      <c r="Z742" s="7">
        <f t="shared" si="106"/>
        <v>0</v>
      </c>
      <c r="AA742" s="7">
        <f t="shared" si="107"/>
        <v>0</v>
      </c>
      <c r="AB742" s="15"/>
      <c r="AC742" s="7"/>
      <c r="AD742" s="7"/>
      <c r="AE742" s="7"/>
      <c r="AF742" s="15"/>
      <c r="AG742" s="7"/>
    </row>
    <row r="743" spans="1:33" ht="13.8" x14ac:dyDescent="0.3">
      <c r="A743" s="11">
        <v>51891</v>
      </c>
      <c r="B743" s="11" t="s">
        <v>24</v>
      </c>
      <c r="C743" s="11" t="s">
        <v>41</v>
      </c>
      <c r="D743" s="11" t="s">
        <v>47</v>
      </c>
      <c r="E743" s="11" t="s">
        <v>19</v>
      </c>
      <c r="F743" s="18">
        <v>29403</v>
      </c>
      <c r="G743" s="19">
        <v>29403</v>
      </c>
      <c r="H743" s="11" t="s">
        <v>20</v>
      </c>
      <c r="I743" s="11" t="s">
        <v>48</v>
      </c>
      <c r="J743" s="11" t="s">
        <v>248</v>
      </c>
      <c r="K743" s="11" t="s">
        <v>23</v>
      </c>
      <c r="L743" s="53" t="s">
        <v>638</v>
      </c>
      <c r="M743" s="11">
        <v>0</v>
      </c>
      <c r="N743" s="54">
        <v>0</v>
      </c>
      <c r="O743" s="54">
        <v>0</v>
      </c>
      <c r="P743" s="54">
        <v>0</v>
      </c>
      <c r="Q743" s="1">
        <v>42644</v>
      </c>
      <c r="R743" s="14">
        <f>VLOOKUP($D743,'GT NBV Sep 2015'!$G:$O,9,0)</f>
        <v>2.9000000000000001E-2</v>
      </c>
      <c r="S743" s="15">
        <f t="shared" si="99"/>
        <v>0</v>
      </c>
      <c r="T743" s="15">
        <f t="shared" si="100"/>
        <v>13</v>
      </c>
      <c r="U743" s="15">
        <f t="shared" si="101"/>
        <v>0</v>
      </c>
      <c r="V743" s="15">
        <f t="shared" si="102"/>
        <v>0</v>
      </c>
      <c r="W743" s="15">
        <f t="shared" si="103"/>
        <v>0</v>
      </c>
      <c r="X743" s="7">
        <f t="shared" si="104"/>
        <v>0</v>
      </c>
      <c r="Y743" s="7">
        <f t="shared" si="105"/>
        <v>0</v>
      </c>
      <c r="Z743" s="7">
        <f t="shared" si="106"/>
        <v>0</v>
      </c>
      <c r="AA743" s="7">
        <f t="shared" si="107"/>
        <v>0</v>
      </c>
      <c r="AB743" s="15"/>
      <c r="AC743" s="7"/>
      <c r="AD743" s="7"/>
      <c r="AE743" s="7"/>
      <c r="AF743" s="15"/>
      <c r="AG743" s="7"/>
    </row>
    <row r="744" spans="1:33" ht="13.8" x14ac:dyDescent="0.3">
      <c r="A744" s="11">
        <v>51892</v>
      </c>
      <c r="B744" s="11" t="s">
        <v>24</v>
      </c>
      <c r="C744" s="11" t="s">
        <v>41</v>
      </c>
      <c r="D744" s="11" t="s">
        <v>47</v>
      </c>
      <c r="E744" s="11" t="s">
        <v>86</v>
      </c>
      <c r="F744" s="18">
        <v>31594</v>
      </c>
      <c r="G744" s="19">
        <v>31594</v>
      </c>
      <c r="H744" s="11" t="s">
        <v>20</v>
      </c>
      <c r="I744" s="11" t="s">
        <v>48</v>
      </c>
      <c r="J744" s="11" t="s">
        <v>248</v>
      </c>
      <c r="K744" s="11" t="s">
        <v>23</v>
      </c>
      <c r="L744" s="53" t="s">
        <v>638</v>
      </c>
      <c r="M744" s="11">
        <v>0</v>
      </c>
      <c r="N744" s="54">
        <v>0</v>
      </c>
      <c r="O744" s="54">
        <v>0</v>
      </c>
      <c r="P744" s="54">
        <v>0</v>
      </c>
      <c r="Q744" s="1">
        <v>42522</v>
      </c>
      <c r="R744" s="14">
        <f>VLOOKUP($D744,'GT NBV Sep 2015'!$G:$O,9,0)</f>
        <v>2.9000000000000001E-2</v>
      </c>
      <c r="S744" s="15">
        <f t="shared" si="99"/>
        <v>0</v>
      </c>
      <c r="T744" s="15">
        <f t="shared" si="100"/>
        <v>9</v>
      </c>
      <c r="U744" s="15">
        <f t="shared" si="101"/>
        <v>0</v>
      </c>
      <c r="V744" s="15">
        <f t="shared" si="102"/>
        <v>0</v>
      </c>
      <c r="W744" s="15">
        <f t="shared" si="103"/>
        <v>0</v>
      </c>
      <c r="X744" s="7">
        <f t="shared" si="104"/>
        <v>0</v>
      </c>
      <c r="Y744" s="7">
        <f t="shared" si="105"/>
        <v>0</v>
      </c>
      <c r="Z744" s="7">
        <f t="shared" si="106"/>
        <v>0</v>
      </c>
      <c r="AA744" s="7">
        <f t="shared" si="107"/>
        <v>0</v>
      </c>
      <c r="AB744" s="15"/>
      <c r="AC744" s="7"/>
      <c r="AD744" s="7"/>
      <c r="AE744" s="7"/>
      <c r="AF744" s="15"/>
      <c r="AG744" s="7"/>
    </row>
    <row r="745" spans="1:33" ht="13.8" x14ac:dyDescent="0.3">
      <c r="A745" s="11">
        <v>51914</v>
      </c>
      <c r="B745" s="11" t="s">
        <v>24</v>
      </c>
      <c r="C745" s="11" t="s">
        <v>41</v>
      </c>
      <c r="D745" s="11" t="s">
        <v>47</v>
      </c>
      <c r="E745" s="11" t="s">
        <v>61</v>
      </c>
      <c r="F745" s="18">
        <v>25750</v>
      </c>
      <c r="G745" s="19">
        <v>25750</v>
      </c>
      <c r="H745" s="11" t="s">
        <v>20</v>
      </c>
      <c r="I745" s="11" t="s">
        <v>48</v>
      </c>
      <c r="J745" s="11" t="s">
        <v>251</v>
      </c>
      <c r="K745" s="11" t="s">
        <v>23</v>
      </c>
      <c r="L745" s="53" t="s">
        <v>638</v>
      </c>
      <c r="M745" s="11">
        <v>0</v>
      </c>
      <c r="N745" s="54">
        <v>0</v>
      </c>
      <c r="O745" s="54">
        <v>0</v>
      </c>
      <c r="P745" s="54">
        <v>0</v>
      </c>
      <c r="Q745" s="1">
        <v>42644</v>
      </c>
      <c r="R745" s="14">
        <f>VLOOKUP($D745,'GT NBV Sep 2015'!$G:$O,9,0)</f>
        <v>2.9000000000000001E-2</v>
      </c>
      <c r="S745" s="15">
        <f t="shared" si="99"/>
        <v>0</v>
      </c>
      <c r="T745" s="15">
        <f t="shared" si="100"/>
        <v>13</v>
      </c>
      <c r="U745" s="15">
        <f t="shared" si="101"/>
        <v>0</v>
      </c>
      <c r="V745" s="15">
        <f t="shared" si="102"/>
        <v>0</v>
      </c>
      <c r="W745" s="15">
        <f t="shared" si="103"/>
        <v>0</v>
      </c>
      <c r="X745" s="7">
        <f t="shared" si="104"/>
        <v>0</v>
      </c>
      <c r="Y745" s="7">
        <f t="shared" si="105"/>
        <v>0</v>
      </c>
      <c r="Z745" s="7">
        <f t="shared" si="106"/>
        <v>0</v>
      </c>
      <c r="AA745" s="7">
        <f t="shared" si="107"/>
        <v>0</v>
      </c>
      <c r="AB745" s="15"/>
      <c r="AC745" s="7"/>
      <c r="AD745" s="7"/>
      <c r="AE745" s="7"/>
      <c r="AF745" s="15"/>
      <c r="AG745" s="7"/>
    </row>
    <row r="746" spans="1:33" ht="13.8" x14ac:dyDescent="0.3">
      <c r="A746" s="11">
        <v>51915</v>
      </c>
      <c r="B746" s="11" t="s">
        <v>24</v>
      </c>
      <c r="C746" s="11" t="s">
        <v>41</v>
      </c>
      <c r="D746" s="11" t="s">
        <v>47</v>
      </c>
      <c r="E746" s="11" t="s">
        <v>54</v>
      </c>
      <c r="F746" s="18">
        <v>26481</v>
      </c>
      <c r="G746" s="19">
        <v>26481</v>
      </c>
      <c r="H746" s="11" t="s">
        <v>20</v>
      </c>
      <c r="I746" s="11" t="s">
        <v>48</v>
      </c>
      <c r="J746" s="11" t="s">
        <v>251</v>
      </c>
      <c r="K746" s="11" t="s">
        <v>23</v>
      </c>
      <c r="L746" s="53" t="s">
        <v>638</v>
      </c>
      <c r="M746" s="11">
        <v>0</v>
      </c>
      <c r="N746" s="54">
        <v>0</v>
      </c>
      <c r="O746" s="54">
        <v>0</v>
      </c>
      <c r="P746" s="54">
        <v>0</v>
      </c>
      <c r="Q746" s="1">
        <v>42522</v>
      </c>
      <c r="R746" s="14">
        <f>VLOOKUP($D746,'GT NBV Sep 2015'!$G:$O,9,0)</f>
        <v>2.9000000000000001E-2</v>
      </c>
      <c r="S746" s="15">
        <f t="shared" si="99"/>
        <v>0</v>
      </c>
      <c r="T746" s="15">
        <f t="shared" si="100"/>
        <v>9</v>
      </c>
      <c r="U746" s="15">
        <f t="shared" si="101"/>
        <v>0</v>
      </c>
      <c r="V746" s="15">
        <f t="shared" si="102"/>
        <v>0</v>
      </c>
      <c r="W746" s="15">
        <f t="shared" si="103"/>
        <v>0</v>
      </c>
      <c r="X746" s="7">
        <f t="shared" si="104"/>
        <v>0</v>
      </c>
      <c r="Y746" s="7">
        <f t="shared" si="105"/>
        <v>0</v>
      </c>
      <c r="Z746" s="7">
        <f t="shared" si="106"/>
        <v>0</v>
      </c>
      <c r="AA746" s="7">
        <f t="shared" si="107"/>
        <v>0</v>
      </c>
      <c r="AB746" s="15"/>
      <c r="AC746" s="7"/>
      <c r="AD746" s="7"/>
      <c r="AE746" s="7"/>
      <c r="AF746" s="15"/>
      <c r="AG746" s="7"/>
    </row>
    <row r="747" spans="1:33" ht="13.8" x14ac:dyDescent="0.3">
      <c r="A747" s="11">
        <v>51916</v>
      </c>
      <c r="B747" s="11" t="s">
        <v>24</v>
      </c>
      <c r="C747" s="11" t="s">
        <v>41</v>
      </c>
      <c r="D747" s="11" t="s">
        <v>47</v>
      </c>
      <c r="E747" s="11" t="s">
        <v>138</v>
      </c>
      <c r="F747" s="18">
        <v>34151</v>
      </c>
      <c r="G747" s="19">
        <v>34151</v>
      </c>
      <c r="H747" s="11" t="s">
        <v>20</v>
      </c>
      <c r="I747" s="11" t="s">
        <v>48</v>
      </c>
      <c r="J747" s="11" t="s">
        <v>251</v>
      </c>
      <c r="K747" s="11" t="s">
        <v>23</v>
      </c>
      <c r="L747" s="53" t="s">
        <v>638</v>
      </c>
      <c r="M747" s="11">
        <v>0</v>
      </c>
      <c r="N747" s="54">
        <v>0</v>
      </c>
      <c r="O747" s="54">
        <v>0</v>
      </c>
      <c r="P747" s="54">
        <v>0</v>
      </c>
      <c r="Q747" s="1">
        <v>42644</v>
      </c>
      <c r="R747" s="14">
        <f>VLOOKUP($D747,'GT NBV Sep 2015'!$G:$O,9,0)</f>
        <v>2.9000000000000001E-2</v>
      </c>
      <c r="S747" s="15">
        <f t="shared" si="99"/>
        <v>0</v>
      </c>
      <c r="T747" s="15">
        <f t="shared" si="100"/>
        <v>13</v>
      </c>
      <c r="U747" s="15">
        <f t="shared" si="101"/>
        <v>0</v>
      </c>
      <c r="V747" s="15">
        <f t="shared" si="102"/>
        <v>0</v>
      </c>
      <c r="W747" s="15">
        <f t="shared" si="103"/>
        <v>0</v>
      </c>
      <c r="X747" s="7">
        <f t="shared" si="104"/>
        <v>0</v>
      </c>
      <c r="Y747" s="7">
        <f t="shared" si="105"/>
        <v>0</v>
      </c>
      <c r="Z747" s="7">
        <f t="shared" si="106"/>
        <v>0</v>
      </c>
      <c r="AA747" s="7">
        <f t="shared" si="107"/>
        <v>0</v>
      </c>
      <c r="AB747" s="15"/>
      <c r="AC747" s="7"/>
      <c r="AD747" s="7"/>
      <c r="AE747" s="7"/>
      <c r="AF747" s="15"/>
      <c r="AG747" s="7"/>
    </row>
    <row r="748" spans="1:33" ht="13.8" x14ac:dyDescent="0.3">
      <c r="A748" s="11">
        <v>40844254</v>
      </c>
      <c r="B748" s="11" t="s">
        <v>24</v>
      </c>
      <c r="C748" s="11" t="s">
        <v>41</v>
      </c>
      <c r="D748" s="11" t="s">
        <v>47</v>
      </c>
      <c r="E748" s="11" t="s">
        <v>190</v>
      </c>
      <c r="F748" s="18">
        <v>36342</v>
      </c>
      <c r="G748" s="19">
        <v>36342</v>
      </c>
      <c r="H748" s="11" t="s">
        <v>20</v>
      </c>
      <c r="I748" s="11" t="s">
        <v>48</v>
      </c>
      <c r="J748" s="11" t="s">
        <v>407</v>
      </c>
      <c r="K748" s="11" t="s">
        <v>23</v>
      </c>
      <c r="L748" s="53" t="s">
        <v>638</v>
      </c>
      <c r="M748" s="11">
        <v>0</v>
      </c>
      <c r="N748" s="54">
        <v>0</v>
      </c>
      <c r="O748" s="54">
        <v>0</v>
      </c>
      <c r="P748" s="54">
        <v>0</v>
      </c>
      <c r="Q748" s="1">
        <v>42522</v>
      </c>
      <c r="R748" s="14">
        <f>VLOOKUP($D748,'GT NBV Sep 2015'!$G:$O,9,0)</f>
        <v>2.9000000000000001E-2</v>
      </c>
      <c r="S748" s="15">
        <f t="shared" si="99"/>
        <v>0</v>
      </c>
      <c r="T748" s="15">
        <f t="shared" si="100"/>
        <v>9</v>
      </c>
      <c r="U748" s="15">
        <f t="shared" si="101"/>
        <v>0</v>
      </c>
      <c r="V748" s="15">
        <f t="shared" si="102"/>
        <v>0</v>
      </c>
      <c r="W748" s="15">
        <f t="shared" si="103"/>
        <v>0</v>
      </c>
      <c r="X748" s="7">
        <f t="shared" si="104"/>
        <v>0</v>
      </c>
      <c r="Y748" s="7">
        <f t="shared" si="105"/>
        <v>0</v>
      </c>
      <c r="Z748" s="7">
        <f t="shared" si="106"/>
        <v>0</v>
      </c>
      <c r="AA748" s="7">
        <f t="shared" si="107"/>
        <v>0</v>
      </c>
      <c r="AB748" s="15"/>
      <c r="AC748" s="7"/>
      <c r="AD748" s="7"/>
      <c r="AE748" s="7"/>
      <c r="AF748" s="15"/>
      <c r="AG748" s="7"/>
    </row>
    <row r="749" spans="1:33" ht="13.8" x14ac:dyDescent="0.3">
      <c r="A749" s="11">
        <v>41623407</v>
      </c>
      <c r="B749" s="11" t="s">
        <v>24</v>
      </c>
      <c r="C749" s="11" t="s">
        <v>41</v>
      </c>
      <c r="D749" s="11" t="s">
        <v>47</v>
      </c>
      <c r="E749" s="11" t="s">
        <v>19</v>
      </c>
      <c r="F749" s="18">
        <v>29403</v>
      </c>
      <c r="G749" s="19">
        <v>29403</v>
      </c>
      <c r="H749" s="11" t="s">
        <v>20</v>
      </c>
      <c r="I749" s="11" t="s">
        <v>48</v>
      </c>
      <c r="J749" s="11" t="s">
        <v>407</v>
      </c>
      <c r="K749" s="11" t="s">
        <v>23</v>
      </c>
      <c r="L749" s="53" t="s">
        <v>638</v>
      </c>
      <c r="M749" s="11">
        <v>0</v>
      </c>
      <c r="N749" s="54">
        <v>0</v>
      </c>
      <c r="O749" s="54">
        <v>0</v>
      </c>
      <c r="P749" s="54">
        <v>0</v>
      </c>
      <c r="Q749" s="1">
        <v>42644</v>
      </c>
      <c r="R749" s="14">
        <f>VLOOKUP($D749,'GT NBV Sep 2015'!$G:$O,9,0)</f>
        <v>2.9000000000000001E-2</v>
      </c>
      <c r="S749" s="15">
        <f t="shared" si="99"/>
        <v>0</v>
      </c>
      <c r="T749" s="15">
        <f t="shared" si="100"/>
        <v>13</v>
      </c>
      <c r="U749" s="15">
        <f t="shared" si="101"/>
        <v>0</v>
      </c>
      <c r="V749" s="15">
        <f t="shared" si="102"/>
        <v>0</v>
      </c>
      <c r="W749" s="15">
        <f t="shared" si="103"/>
        <v>0</v>
      </c>
      <c r="X749" s="7">
        <f t="shared" si="104"/>
        <v>0</v>
      </c>
      <c r="Y749" s="7">
        <f t="shared" si="105"/>
        <v>0</v>
      </c>
      <c r="Z749" s="7">
        <f t="shared" si="106"/>
        <v>0</v>
      </c>
      <c r="AA749" s="7">
        <f t="shared" si="107"/>
        <v>0</v>
      </c>
      <c r="AB749" s="15"/>
      <c r="AC749" s="7"/>
      <c r="AD749" s="7"/>
      <c r="AE749" s="7"/>
      <c r="AF749" s="15"/>
      <c r="AG749" s="7"/>
    </row>
    <row r="750" spans="1:33" ht="13.8" x14ac:dyDescent="0.3">
      <c r="A750" s="11">
        <v>41623413</v>
      </c>
      <c r="B750" s="11" t="s">
        <v>24</v>
      </c>
      <c r="C750" s="11" t="s">
        <v>41</v>
      </c>
      <c r="D750" s="11" t="s">
        <v>47</v>
      </c>
      <c r="E750" s="11" t="s">
        <v>396</v>
      </c>
      <c r="F750" s="18">
        <v>37956</v>
      </c>
      <c r="G750" s="19">
        <v>37622</v>
      </c>
      <c r="H750" s="11" t="s">
        <v>20</v>
      </c>
      <c r="I750" s="11" t="s">
        <v>48</v>
      </c>
      <c r="J750" s="11" t="s">
        <v>407</v>
      </c>
      <c r="K750" s="11" t="s">
        <v>23</v>
      </c>
      <c r="L750" s="53" t="s">
        <v>638</v>
      </c>
      <c r="M750" s="11">
        <v>0</v>
      </c>
      <c r="N750" s="54">
        <v>0</v>
      </c>
      <c r="O750" s="54">
        <v>0</v>
      </c>
      <c r="P750" s="54">
        <v>0</v>
      </c>
      <c r="Q750" s="1">
        <v>42522</v>
      </c>
      <c r="R750" s="14">
        <f>VLOOKUP($D750,'GT NBV Sep 2015'!$G:$O,9,0)</f>
        <v>2.9000000000000001E-2</v>
      </c>
      <c r="S750" s="15">
        <f t="shared" si="99"/>
        <v>0</v>
      </c>
      <c r="T750" s="15">
        <f t="shared" si="100"/>
        <v>9</v>
      </c>
      <c r="U750" s="15">
        <f t="shared" si="101"/>
        <v>0</v>
      </c>
      <c r="V750" s="15">
        <f t="shared" si="102"/>
        <v>0</v>
      </c>
      <c r="W750" s="15">
        <f t="shared" si="103"/>
        <v>0</v>
      </c>
      <c r="X750" s="7">
        <f t="shared" si="104"/>
        <v>0</v>
      </c>
      <c r="Y750" s="7">
        <f t="shared" si="105"/>
        <v>0</v>
      </c>
      <c r="Z750" s="7">
        <f t="shared" si="106"/>
        <v>0</v>
      </c>
      <c r="AA750" s="7">
        <f t="shared" si="107"/>
        <v>0</v>
      </c>
      <c r="AB750" s="15"/>
      <c r="AC750" s="7"/>
      <c r="AD750" s="7"/>
      <c r="AE750" s="7"/>
      <c r="AF750" s="15"/>
      <c r="AG750" s="7"/>
    </row>
    <row r="751" spans="1:33" ht="13.8" x14ac:dyDescent="0.3">
      <c r="A751" s="11">
        <v>44039163</v>
      </c>
      <c r="B751" s="11" t="s">
        <v>24</v>
      </c>
      <c r="C751" s="11" t="s">
        <v>41</v>
      </c>
      <c r="D751" s="11" t="s">
        <v>47</v>
      </c>
      <c r="E751" s="11" t="s">
        <v>390</v>
      </c>
      <c r="F751" s="18">
        <v>38200</v>
      </c>
      <c r="G751" s="19">
        <v>37987</v>
      </c>
      <c r="H751" s="11" t="s">
        <v>20</v>
      </c>
      <c r="I751" s="11" t="s">
        <v>48</v>
      </c>
      <c r="J751" s="11" t="s">
        <v>407</v>
      </c>
      <c r="K751" s="11" t="s">
        <v>23</v>
      </c>
      <c r="L751" s="53" t="s">
        <v>638</v>
      </c>
      <c r="M751" s="11">
        <v>0</v>
      </c>
      <c r="N751" s="54">
        <v>0</v>
      </c>
      <c r="O751" s="54">
        <v>0</v>
      </c>
      <c r="P751" s="54">
        <v>0</v>
      </c>
      <c r="Q751" s="1">
        <v>42644</v>
      </c>
      <c r="R751" s="14">
        <f>VLOOKUP($D751,'GT NBV Sep 2015'!$G:$O,9,0)</f>
        <v>2.9000000000000001E-2</v>
      </c>
      <c r="S751" s="15">
        <f t="shared" si="99"/>
        <v>0</v>
      </c>
      <c r="T751" s="15">
        <f t="shared" si="100"/>
        <v>13</v>
      </c>
      <c r="U751" s="15">
        <f t="shared" si="101"/>
        <v>0</v>
      </c>
      <c r="V751" s="15">
        <f t="shared" si="102"/>
        <v>0</v>
      </c>
      <c r="W751" s="15">
        <f t="shared" si="103"/>
        <v>0</v>
      </c>
      <c r="X751" s="7">
        <f t="shared" si="104"/>
        <v>0</v>
      </c>
      <c r="Y751" s="7">
        <f t="shared" si="105"/>
        <v>0</v>
      </c>
      <c r="Z751" s="7">
        <f t="shared" si="106"/>
        <v>0</v>
      </c>
      <c r="AA751" s="7">
        <f t="shared" si="107"/>
        <v>0</v>
      </c>
      <c r="AB751" s="15"/>
      <c r="AC751" s="7"/>
      <c r="AD751" s="7"/>
      <c r="AE751" s="7"/>
      <c r="AF751" s="15"/>
      <c r="AG751" s="7"/>
    </row>
    <row r="752" spans="1:33" ht="13.8" x14ac:dyDescent="0.3">
      <c r="A752" s="11">
        <v>49598937</v>
      </c>
      <c r="B752" s="11" t="s">
        <v>24</v>
      </c>
      <c r="C752" s="11" t="s">
        <v>41</v>
      </c>
      <c r="D752" s="11" t="s">
        <v>47</v>
      </c>
      <c r="E752" s="11" t="s">
        <v>390</v>
      </c>
      <c r="F752" s="18">
        <v>38322</v>
      </c>
      <c r="G752" s="19">
        <v>37987</v>
      </c>
      <c r="H752" s="11" t="s">
        <v>20</v>
      </c>
      <c r="I752" s="11" t="s">
        <v>48</v>
      </c>
      <c r="J752" s="11" t="s">
        <v>407</v>
      </c>
      <c r="K752" s="11" t="s">
        <v>23</v>
      </c>
      <c r="L752" s="53" t="s">
        <v>638</v>
      </c>
      <c r="M752" s="11">
        <v>0</v>
      </c>
      <c r="N752" s="54">
        <v>0</v>
      </c>
      <c r="O752" s="54">
        <v>0</v>
      </c>
      <c r="P752" s="54">
        <v>0</v>
      </c>
      <c r="Q752" s="1">
        <v>42522</v>
      </c>
      <c r="R752" s="14">
        <f>VLOOKUP($D752,'GT NBV Sep 2015'!$G:$O,9,0)</f>
        <v>2.9000000000000001E-2</v>
      </c>
      <c r="S752" s="15">
        <f t="shared" si="99"/>
        <v>0</v>
      </c>
      <c r="T752" s="15">
        <f t="shared" si="100"/>
        <v>9</v>
      </c>
      <c r="U752" s="15">
        <f t="shared" si="101"/>
        <v>0</v>
      </c>
      <c r="V752" s="15">
        <f t="shared" si="102"/>
        <v>0</v>
      </c>
      <c r="W752" s="15">
        <f t="shared" si="103"/>
        <v>0</v>
      </c>
      <c r="X752" s="7">
        <f t="shared" si="104"/>
        <v>0</v>
      </c>
      <c r="Y752" s="7">
        <f t="shared" si="105"/>
        <v>0</v>
      </c>
      <c r="Z752" s="7">
        <f t="shared" si="106"/>
        <v>0</v>
      </c>
      <c r="AA752" s="7">
        <f t="shared" si="107"/>
        <v>0</v>
      </c>
      <c r="AB752" s="15"/>
      <c r="AC752" s="7"/>
      <c r="AD752" s="7"/>
      <c r="AE752" s="7"/>
      <c r="AF752" s="15"/>
      <c r="AG752" s="7"/>
    </row>
    <row r="753" spans="1:33" ht="13.8" x14ac:dyDescent="0.3">
      <c r="A753" s="11">
        <v>49598946</v>
      </c>
      <c r="B753" s="11" t="s">
        <v>24</v>
      </c>
      <c r="C753" s="11" t="s">
        <v>41</v>
      </c>
      <c r="D753" s="11" t="s">
        <v>47</v>
      </c>
      <c r="E753" s="11" t="s">
        <v>390</v>
      </c>
      <c r="F753" s="18">
        <v>38200</v>
      </c>
      <c r="G753" s="19">
        <v>37987</v>
      </c>
      <c r="H753" s="11" t="s">
        <v>20</v>
      </c>
      <c r="I753" s="11" t="s">
        <v>48</v>
      </c>
      <c r="J753" s="11" t="s">
        <v>407</v>
      </c>
      <c r="K753" s="11" t="s">
        <v>23</v>
      </c>
      <c r="L753" s="53" t="s">
        <v>638</v>
      </c>
      <c r="M753" s="11">
        <v>0</v>
      </c>
      <c r="N753" s="54">
        <v>0</v>
      </c>
      <c r="O753" s="54">
        <v>0</v>
      </c>
      <c r="P753" s="54">
        <v>0</v>
      </c>
      <c r="Q753" s="1">
        <v>42644</v>
      </c>
      <c r="R753" s="14">
        <f>VLOOKUP($D753,'GT NBV Sep 2015'!$G:$O,9,0)</f>
        <v>2.9000000000000001E-2</v>
      </c>
      <c r="S753" s="15">
        <f t="shared" si="99"/>
        <v>0</v>
      </c>
      <c r="T753" s="15">
        <f t="shared" si="100"/>
        <v>13</v>
      </c>
      <c r="U753" s="15">
        <f t="shared" si="101"/>
        <v>0</v>
      </c>
      <c r="V753" s="15">
        <f t="shared" si="102"/>
        <v>0</v>
      </c>
      <c r="W753" s="15">
        <f t="shared" si="103"/>
        <v>0</v>
      </c>
      <c r="X753" s="7">
        <f t="shared" si="104"/>
        <v>0</v>
      </c>
      <c r="Y753" s="7">
        <f t="shared" si="105"/>
        <v>0</v>
      </c>
      <c r="Z753" s="7">
        <f t="shared" si="106"/>
        <v>0</v>
      </c>
      <c r="AA753" s="7">
        <f t="shared" si="107"/>
        <v>0</v>
      </c>
      <c r="AB753" s="15"/>
      <c r="AC753" s="7"/>
      <c r="AD753" s="7"/>
      <c r="AE753" s="7"/>
      <c r="AF753" s="15"/>
      <c r="AG753" s="7"/>
    </row>
    <row r="754" spans="1:33" ht="13.8" x14ac:dyDescent="0.3">
      <c r="A754" s="11">
        <v>50575644</v>
      </c>
      <c r="B754" s="11" t="s">
        <v>24</v>
      </c>
      <c r="C754" s="11" t="s">
        <v>41</v>
      </c>
      <c r="D754" s="11" t="s">
        <v>47</v>
      </c>
      <c r="E754" s="11" t="s">
        <v>390</v>
      </c>
      <c r="F754" s="18">
        <v>38139</v>
      </c>
      <c r="G754" s="19">
        <v>37987</v>
      </c>
      <c r="H754" s="11" t="s">
        <v>20</v>
      </c>
      <c r="I754" s="11" t="s">
        <v>48</v>
      </c>
      <c r="J754" s="11" t="s">
        <v>407</v>
      </c>
      <c r="K754" s="11" t="s">
        <v>23</v>
      </c>
      <c r="L754" s="53" t="s">
        <v>638</v>
      </c>
      <c r="M754" s="11">
        <v>0</v>
      </c>
      <c r="N754" s="54">
        <v>0</v>
      </c>
      <c r="O754" s="54">
        <v>0</v>
      </c>
      <c r="P754" s="54">
        <v>0</v>
      </c>
      <c r="Q754" s="1">
        <v>42522</v>
      </c>
      <c r="R754" s="14">
        <f>VLOOKUP($D754,'GT NBV Sep 2015'!$G:$O,9,0)</f>
        <v>2.9000000000000001E-2</v>
      </c>
      <c r="S754" s="15">
        <f t="shared" si="99"/>
        <v>0</v>
      </c>
      <c r="T754" s="15">
        <f t="shared" si="100"/>
        <v>9</v>
      </c>
      <c r="U754" s="15">
        <f t="shared" si="101"/>
        <v>0</v>
      </c>
      <c r="V754" s="15">
        <f t="shared" si="102"/>
        <v>0</v>
      </c>
      <c r="W754" s="15">
        <f t="shared" si="103"/>
        <v>0</v>
      </c>
      <c r="X754" s="7">
        <f t="shared" si="104"/>
        <v>0</v>
      </c>
      <c r="Y754" s="7">
        <f t="shared" si="105"/>
        <v>0</v>
      </c>
      <c r="Z754" s="7">
        <f t="shared" si="106"/>
        <v>0</v>
      </c>
      <c r="AA754" s="7">
        <f t="shared" si="107"/>
        <v>0</v>
      </c>
      <c r="AB754" s="15"/>
      <c r="AC754" s="7"/>
      <c r="AD754" s="7"/>
      <c r="AE754" s="7"/>
      <c r="AF754" s="15"/>
      <c r="AG754" s="7"/>
    </row>
    <row r="755" spans="1:33" ht="13.8" x14ac:dyDescent="0.3">
      <c r="A755" s="11">
        <v>50618863</v>
      </c>
      <c r="B755" s="11" t="s">
        <v>24</v>
      </c>
      <c r="C755" s="11" t="s">
        <v>41</v>
      </c>
      <c r="D755" s="11" t="s">
        <v>47</v>
      </c>
      <c r="E755" s="11" t="s">
        <v>390</v>
      </c>
      <c r="F755" s="18">
        <v>38231</v>
      </c>
      <c r="G755" s="19">
        <v>38353</v>
      </c>
      <c r="H755" s="11" t="s">
        <v>20</v>
      </c>
      <c r="I755" s="11" t="s">
        <v>48</v>
      </c>
      <c r="J755" s="11" t="s">
        <v>407</v>
      </c>
      <c r="K755" s="11" t="s">
        <v>23</v>
      </c>
      <c r="L755" s="53" t="s">
        <v>638</v>
      </c>
      <c r="M755" s="11">
        <v>0</v>
      </c>
      <c r="N755" s="54">
        <v>0</v>
      </c>
      <c r="O755" s="54">
        <v>0</v>
      </c>
      <c r="P755" s="54">
        <v>0</v>
      </c>
      <c r="Q755" s="1">
        <v>42644</v>
      </c>
      <c r="R755" s="14">
        <f>VLOOKUP($D755,'GT NBV Sep 2015'!$G:$O,9,0)</f>
        <v>2.9000000000000001E-2</v>
      </c>
      <c r="S755" s="15">
        <f t="shared" si="99"/>
        <v>0</v>
      </c>
      <c r="T755" s="15">
        <f t="shared" si="100"/>
        <v>13</v>
      </c>
      <c r="U755" s="15">
        <f t="shared" si="101"/>
        <v>0</v>
      </c>
      <c r="V755" s="15">
        <f t="shared" si="102"/>
        <v>0</v>
      </c>
      <c r="W755" s="15">
        <f t="shared" si="103"/>
        <v>0</v>
      </c>
      <c r="X755" s="7">
        <f t="shared" si="104"/>
        <v>0</v>
      </c>
      <c r="Y755" s="7">
        <f t="shared" si="105"/>
        <v>0</v>
      </c>
      <c r="Z755" s="7">
        <f t="shared" si="106"/>
        <v>0</v>
      </c>
      <c r="AA755" s="7">
        <f t="shared" si="107"/>
        <v>0</v>
      </c>
      <c r="AB755" s="15"/>
      <c r="AC755" s="7"/>
      <c r="AD755" s="7"/>
      <c r="AE755" s="7"/>
      <c r="AF755" s="15"/>
      <c r="AG755" s="7"/>
    </row>
    <row r="756" spans="1:33" ht="13.8" x14ac:dyDescent="0.3">
      <c r="A756" s="11">
        <v>57904747</v>
      </c>
      <c r="B756" s="11" t="s">
        <v>24</v>
      </c>
      <c r="C756" s="11" t="s">
        <v>41</v>
      </c>
      <c r="D756" s="11" t="s">
        <v>47</v>
      </c>
      <c r="E756" s="11" t="s">
        <v>391</v>
      </c>
      <c r="F756" s="18">
        <v>38657</v>
      </c>
      <c r="G756" s="19">
        <v>38353</v>
      </c>
      <c r="H756" s="11" t="s">
        <v>20</v>
      </c>
      <c r="I756" s="11" t="s">
        <v>48</v>
      </c>
      <c r="J756" s="11" t="s">
        <v>407</v>
      </c>
      <c r="K756" s="11" t="s">
        <v>23</v>
      </c>
      <c r="L756" s="53" t="s">
        <v>638</v>
      </c>
      <c r="M756" s="11">
        <v>0</v>
      </c>
      <c r="N756" s="54">
        <v>0</v>
      </c>
      <c r="O756" s="54">
        <v>0</v>
      </c>
      <c r="P756" s="54">
        <v>0</v>
      </c>
      <c r="Q756" s="1">
        <v>42522</v>
      </c>
      <c r="R756" s="14">
        <f>VLOOKUP($D756,'GT NBV Sep 2015'!$G:$O,9,0)</f>
        <v>2.9000000000000001E-2</v>
      </c>
      <c r="S756" s="15">
        <f t="shared" si="99"/>
        <v>0</v>
      </c>
      <c r="T756" s="15">
        <f t="shared" si="100"/>
        <v>9</v>
      </c>
      <c r="U756" s="15">
        <f t="shared" si="101"/>
        <v>0</v>
      </c>
      <c r="V756" s="15">
        <f t="shared" si="102"/>
        <v>0</v>
      </c>
      <c r="W756" s="15">
        <f t="shared" si="103"/>
        <v>0</v>
      </c>
      <c r="X756" s="7">
        <f t="shared" si="104"/>
        <v>0</v>
      </c>
      <c r="Y756" s="7">
        <f t="shared" si="105"/>
        <v>0</v>
      </c>
      <c r="Z756" s="7">
        <f t="shared" si="106"/>
        <v>0</v>
      </c>
      <c r="AA756" s="7">
        <f t="shared" si="107"/>
        <v>0</v>
      </c>
      <c r="AB756" s="15"/>
      <c r="AC756" s="7"/>
      <c r="AD756" s="7"/>
      <c r="AE756" s="7"/>
      <c r="AF756" s="15"/>
      <c r="AG756" s="7"/>
    </row>
    <row r="757" spans="1:33" ht="13.8" x14ac:dyDescent="0.3">
      <c r="A757" s="11">
        <v>60186023</v>
      </c>
      <c r="B757" s="11" t="s">
        <v>24</v>
      </c>
      <c r="C757" s="11" t="s">
        <v>41</v>
      </c>
      <c r="D757" s="11" t="s">
        <v>47</v>
      </c>
      <c r="E757" s="11" t="s">
        <v>391</v>
      </c>
      <c r="F757" s="18">
        <v>38687</v>
      </c>
      <c r="G757" s="19">
        <v>38353</v>
      </c>
      <c r="H757" s="11" t="s">
        <v>20</v>
      </c>
      <c r="I757" s="11" t="s">
        <v>48</v>
      </c>
      <c r="J757" s="11" t="s">
        <v>407</v>
      </c>
      <c r="K757" s="11" t="s">
        <v>23</v>
      </c>
      <c r="L757" s="53" t="s">
        <v>638</v>
      </c>
      <c r="M757" s="11">
        <v>0</v>
      </c>
      <c r="N757" s="54">
        <v>0</v>
      </c>
      <c r="O757" s="54">
        <v>0</v>
      </c>
      <c r="P757" s="54">
        <v>0</v>
      </c>
      <c r="Q757" s="1">
        <v>42644</v>
      </c>
      <c r="R757" s="14">
        <f>VLOOKUP($D757,'GT NBV Sep 2015'!$G:$O,9,0)</f>
        <v>2.9000000000000001E-2</v>
      </c>
      <c r="S757" s="15">
        <f t="shared" si="99"/>
        <v>0</v>
      </c>
      <c r="T757" s="15">
        <f t="shared" si="100"/>
        <v>13</v>
      </c>
      <c r="U757" s="15">
        <f t="shared" si="101"/>
        <v>0</v>
      </c>
      <c r="V757" s="15">
        <f t="shared" si="102"/>
        <v>0</v>
      </c>
      <c r="W757" s="15">
        <f t="shared" si="103"/>
        <v>0</v>
      </c>
      <c r="X757" s="7">
        <f t="shared" si="104"/>
        <v>0</v>
      </c>
      <c r="Y757" s="7">
        <f t="shared" si="105"/>
        <v>0</v>
      </c>
      <c r="Z757" s="7">
        <f t="shared" si="106"/>
        <v>0</v>
      </c>
      <c r="AA757" s="7">
        <f t="shared" si="107"/>
        <v>0</v>
      </c>
      <c r="AB757" s="15"/>
      <c r="AC757" s="7"/>
      <c r="AD757" s="7"/>
      <c r="AE757" s="7"/>
      <c r="AF757" s="15"/>
      <c r="AG757" s="7"/>
    </row>
    <row r="758" spans="1:33" ht="13.8" x14ac:dyDescent="0.3">
      <c r="A758" s="11">
        <v>71039664</v>
      </c>
      <c r="B758" s="11" t="s">
        <v>24</v>
      </c>
      <c r="C758" s="11" t="s">
        <v>41</v>
      </c>
      <c r="D758" s="11" t="s">
        <v>47</v>
      </c>
      <c r="E758" s="11" t="s">
        <v>424</v>
      </c>
      <c r="F758" s="18">
        <v>38991</v>
      </c>
      <c r="G758" s="19">
        <v>38718</v>
      </c>
      <c r="H758" s="11" t="s">
        <v>20</v>
      </c>
      <c r="I758" s="11" t="s">
        <v>48</v>
      </c>
      <c r="J758" s="11" t="s">
        <v>407</v>
      </c>
      <c r="K758" s="11" t="s">
        <v>23</v>
      </c>
      <c r="L758" s="53" t="s">
        <v>638</v>
      </c>
      <c r="M758" s="11">
        <v>0</v>
      </c>
      <c r="N758" s="54">
        <v>0</v>
      </c>
      <c r="O758" s="54">
        <v>0</v>
      </c>
      <c r="P758" s="54">
        <v>0</v>
      </c>
      <c r="Q758" s="1">
        <v>42522</v>
      </c>
      <c r="R758" s="14">
        <f>VLOOKUP($D758,'GT NBV Sep 2015'!$G:$O,9,0)</f>
        <v>2.9000000000000001E-2</v>
      </c>
      <c r="S758" s="15">
        <f t="shared" si="99"/>
        <v>0</v>
      </c>
      <c r="T758" s="15">
        <f t="shared" si="100"/>
        <v>9</v>
      </c>
      <c r="U758" s="15">
        <f t="shared" si="101"/>
        <v>0</v>
      </c>
      <c r="V758" s="15">
        <f t="shared" si="102"/>
        <v>0</v>
      </c>
      <c r="W758" s="15">
        <f t="shared" si="103"/>
        <v>0</v>
      </c>
      <c r="X758" s="7">
        <f t="shared" si="104"/>
        <v>0</v>
      </c>
      <c r="Y758" s="7">
        <f t="shared" si="105"/>
        <v>0</v>
      </c>
      <c r="Z758" s="7">
        <f t="shared" si="106"/>
        <v>0</v>
      </c>
      <c r="AA758" s="7">
        <f t="shared" si="107"/>
        <v>0</v>
      </c>
      <c r="AB758" s="15"/>
      <c r="AC758" s="7"/>
      <c r="AD758" s="7"/>
      <c r="AE758" s="7"/>
      <c r="AF758" s="15"/>
      <c r="AG758" s="7"/>
    </row>
    <row r="759" spans="1:33" ht="13.8" x14ac:dyDescent="0.3">
      <c r="A759" s="11">
        <v>89557113</v>
      </c>
      <c r="B759" s="11" t="s">
        <v>24</v>
      </c>
      <c r="C759" s="11" t="s">
        <v>41</v>
      </c>
      <c r="D759" s="11" t="s">
        <v>47</v>
      </c>
      <c r="E759" s="11" t="s">
        <v>394</v>
      </c>
      <c r="F759" s="18">
        <v>39479</v>
      </c>
      <c r="G759" s="19">
        <v>39448</v>
      </c>
      <c r="H759" s="11" t="s">
        <v>20</v>
      </c>
      <c r="I759" s="11" t="s">
        <v>48</v>
      </c>
      <c r="J759" s="11" t="s">
        <v>407</v>
      </c>
      <c r="K759" s="11" t="s">
        <v>23</v>
      </c>
      <c r="L759" s="53" t="s">
        <v>638</v>
      </c>
      <c r="M759" s="11">
        <v>0</v>
      </c>
      <c r="N759" s="54">
        <v>0</v>
      </c>
      <c r="O759" s="54">
        <v>0</v>
      </c>
      <c r="P759" s="54">
        <v>0</v>
      </c>
      <c r="Q759" s="1">
        <v>42644</v>
      </c>
      <c r="R759" s="14">
        <f>VLOOKUP($D759,'GT NBV Sep 2015'!$G:$O,9,0)</f>
        <v>2.9000000000000001E-2</v>
      </c>
      <c r="S759" s="15">
        <f t="shared" si="99"/>
        <v>0</v>
      </c>
      <c r="T759" s="15">
        <f t="shared" si="100"/>
        <v>13</v>
      </c>
      <c r="U759" s="15">
        <f t="shared" si="101"/>
        <v>0</v>
      </c>
      <c r="V759" s="15">
        <f t="shared" si="102"/>
        <v>0</v>
      </c>
      <c r="W759" s="15">
        <f t="shared" si="103"/>
        <v>0</v>
      </c>
      <c r="X759" s="7">
        <f t="shared" si="104"/>
        <v>0</v>
      </c>
      <c r="Y759" s="7">
        <f t="shared" si="105"/>
        <v>0</v>
      </c>
      <c r="Z759" s="7">
        <f t="shared" si="106"/>
        <v>0</v>
      </c>
      <c r="AA759" s="7">
        <f t="shared" si="107"/>
        <v>0</v>
      </c>
      <c r="AB759" s="15"/>
      <c r="AC759" s="7"/>
      <c r="AD759" s="7"/>
      <c r="AE759" s="7"/>
      <c r="AF759" s="15"/>
      <c r="AG759" s="7"/>
    </row>
    <row r="760" spans="1:33" ht="13.8" x14ac:dyDescent="0.3">
      <c r="A760" s="11">
        <v>90863915</v>
      </c>
      <c r="B760" s="11" t="s">
        <v>24</v>
      </c>
      <c r="C760" s="11" t="s">
        <v>41</v>
      </c>
      <c r="D760" s="11" t="s">
        <v>47</v>
      </c>
      <c r="E760" s="11" t="s">
        <v>394</v>
      </c>
      <c r="F760" s="18">
        <v>39600</v>
      </c>
      <c r="G760" s="19">
        <v>39630</v>
      </c>
      <c r="H760" s="11" t="s">
        <v>20</v>
      </c>
      <c r="I760" s="11" t="s">
        <v>48</v>
      </c>
      <c r="J760" s="11" t="s">
        <v>407</v>
      </c>
      <c r="K760" s="11" t="s">
        <v>23</v>
      </c>
      <c r="L760" s="53" t="s">
        <v>638</v>
      </c>
      <c r="M760" s="11">
        <v>0</v>
      </c>
      <c r="N760" s="54">
        <v>0</v>
      </c>
      <c r="O760" s="54">
        <v>0</v>
      </c>
      <c r="P760" s="54">
        <v>0</v>
      </c>
      <c r="Q760" s="1">
        <v>42522</v>
      </c>
      <c r="R760" s="14">
        <f>VLOOKUP($D760,'GT NBV Sep 2015'!$G:$O,9,0)</f>
        <v>2.9000000000000001E-2</v>
      </c>
      <c r="S760" s="15">
        <f t="shared" si="99"/>
        <v>0</v>
      </c>
      <c r="T760" s="15">
        <f t="shared" si="100"/>
        <v>9</v>
      </c>
      <c r="U760" s="15">
        <f t="shared" si="101"/>
        <v>0</v>
      </c>
      <c r="V760" s="15">
        <f t="shared" si="102"/>
        <v>0</v>
      </c>
      <c r="W760" s="15">
        <f t="shared" si="103"/>
        <v>0</v>
      </c>
      <c r="X760" s="7">
        <f t="shared" si="104"/>
        <v>0</v>
      </c>
      <c r="Y760" s="7">
        <f t="shared" si="105"/>
        <v>0</v>
      </c>
      <c r="Z760" s="7">
        <f t="shared" si="106"/>
        <v>0</v>
      </c>
      <c r="AA760" s="7">
        <f t="shared" si="107"/>
        <v>0</v>
      </c>
      <c r="AB760" s="15"/>
      <c r="AC760" s="7"/>
      <c r="AD760" s="7"/>
      <c r="AE760" s="7"/>
      <c r="AF760" s="15"/>
      <c r="AG760" s="7"/>
    </row>
    <row r="761" spans="1:33" ht="13.8" x14ac:dyDescent="0.3">
      <c r="A761" s="11">
        <v>91043754</v>
      </c>
      <c r="B761" s="11" t="s">
        <v>24</v>
      </c>
      <c r="C761" s="11" t="s">
        <v>41</v>
      </c>
      <c r="D761" s="11" t="s">
        <v>47</v>
      </c>
      <c r="E761" s="11" t="s">
        <v>393</v>
      </c>
      <c r="F761" s="18">
        <v>39326</v>
      </c>
      <c r="G761" s="19">
        <v>39326</v>
      </c>
      <c r="H761" s="11" t="s">
        <v>20</v>
      </c>
      <c r="I761" s="11" t="s">
        <v>48</v>
      </c>
      <c r="J761" s="11" t="s">
        <v>407</v>
      </c>
      <c r="K761" s="11" t="s">
        <v>23</v>
      </c>
      <c r="L761" s="53" t="s">
        <v>638</v>
      </c>
      <c r="M761" s="11">
        <v>0</v>
      </c>
      <c r="N761" s="54">
        <v>0</v>
      </c>
      <c r="O761" s="54">
        <v>0</v>
      </c>
      <c r="P761" s="54">
        <v>0</v>
      </c>
      <c r="Q761" s="1">
        <v>42644</v>
      </c>
      <c r="R761" s="14">
        <f>VLOOKUP($D761,'GT NBV Sep 2015'!$G:$O,9,0)</f>
        <v>2.9000000000000001E-2</v>
      </c>
      <c r="S761" s="15">
        <f t="shared" si="99"/>
        <v>0</v>
      </c>
      <c r="T761" s="15">
        <f t="shared" si="100"/>
        <v>13</v>
      </c>
      <c r="U761" s="15">
        <f t="shared" si="101"/>
        <v>0</v>
      </c>
      <c r="V761" s="15">
        <f t="shared" si="102"/>
        <v>0</v>
      </c>
      <c r="W761" s="15">
        <f t="shared" si="103"/>
        <v>0</v>
      </c>
      <c r="X761" s="7">
        <f t="shared" si="104"/>
        <v>0</v>
      </c>
      <c r="Y761" s="7">
        <f t="shared" si="105"/>
        <v>0</v>
      </c>
      <c r="Z761" s="7">
        <f t="shared" si="106"/>
        <v>0</v>
      </c>
      <c r="AA761" s="7">
        <f t="shared" si="107"/>
        <v>0</v>
      </c>
      <c r="AB761" s="15"/>
      <c r="AC761" s="7"/>
      <c r="AD761" s="7"/>
      <c r="AE761" s="7"/>
      <c r="AF761" s="15"/>
      <c r="AG761" s="7"/>
    </row>
    <row r="762" spans="1:33" ht="13.8" x14ac:dyDescent="0.3">
      <c r="A762" s="11">
        <v>96351498</v>
      </c>
      <c r="B762" s="11" t="s">
        <v>24</v>
      </c>
      <c r="C762" s="11" t="s">
        <v>41</v>
      </c>
      <c r="D762" s="11" t="s">
        <v>47</v>
      </c>
      <c r="E762" s="11" t="s">
        <v>393</v>
      </c>
      <c r="F762" s="18">
        <v>39387</v>
      </c>
      <c r="G762" s="19">
        <v>39083</v>
      </c>
      <c r="H762" s="11" t="s">
        <v>20</v>
      </c>
      <c r="I762" s="11" t="s">
        <v>48</v>
      </c>
      <c r="J762" s="11" t="s">
        <v>407</v>
      </c>
      <c r="K762" s="11" t="s">
        <v>23</v>
      </c>
      <c r="L762" s="53" t="s">
        <v>638</v>
      </c>
      <c r="M762" s="11">
        <v>0</v>
      </c>
      <c r="N762" s="54">
        <v>0</v>
      </c>
      <c r="O762" s="54">
        <v>0</v>
      </c>
      <c r="P762" s="54">
        <v>0</v>
      </c>
      <c r="Q762" s="1">
        <v>42522</v>
      </c>
      <c r="R762" s="14">
        <f>VLOOKUP($D762,'GT NBV Sep 2015'!$G:$O,9,0)</f>
        <v>2.9000000000000001E-2</v>
      </c>
      <c r="S762" s="15">
        <f t="shared" si="99"/>
        <v>0</v>
      </c>
      <c r="T762" s="15">
        <f t="shared" si="100"/>
        <v>9</v>
      </c>
      <c r="U762" s="15">
        <f t="shared" si="101"/>
        <v>0</v>
      </c>
      <c r="V762" s="15">
        <f t="shared" si="102"/>
        <v>0</v>
      </c>
      <c r="W762" s="15">
        <f t="shared" si="103"/>
        <v>0</v>
      </c>
      <c r="X762" s="7">
        <f t="shared" si="104"/>
        <v>0</v>
      </c>
      <c r="Y762" s="7">
        <f t="shared" si="105"/>
        <v>0</v>
      </c>
      <c r="Z762" s="7">
        <f t="shared" si="106"/>
        <v>0</v>
      </c>
      <c r="AA762" s="7">
        <f t="shared" si="107"/>
        <v>0</v>
      </c>
      <c r="AB762" s="15"/>
      <c r="AC762" s="7"/>
      <c r="AD762" s="7"/>
      <c r="AE762" s="7"/>
      <c r="AF762" s="15"/>
      <c r="AG762" s="7"/>
    </row>
    <row r="763" spans="1:33" ht="13.8" x14ac:dyDescent="0.3">
      <c r="A763" s="11">
        <v>96351507</v>
      </c>
      <c r="B763" s="11" t="s">
        <v>24</v>
      </c>
      <c r="C763" s="11" t="s">
        <v>41</v>
      </c>
      <c r="D763" s="11" t="s">
        <v>47</v>
      </c>
      <c r="E763" s="11" t="s">
        <v>393</v>
      </c>
      <c r="F763" s="18">
        <v>39387</v>
      </c>
      <c r="G763" s="19">
        <v>39083</v>
      </c>
      <c r="H763" s="11" t="s">
        <v>20</v>
      </c>
      <c r="I763" s="11" t="s">
        <v>48</v>
      </c>
      <c r="J763" s="11" t="s">
        <v>407</v>
      </c>
      <c r="K763" s="11" t="s">
        <v>23</v>
      </c>
      <c r="L763" s="53" t="s">
        <v>638</v>
      </c>
      <c r="M763" s="11">
        <v>0</v>
      </c>
      <c r="N763" s="54">
        <v>0</v>
      </c>
      <c r="O763" s="54">
        <v>0</v>
      </c>
      <c r="P763" s="54">
        <v>0</v>
      </c>
      <c r="Q763" s="1">
        <v>42644</v>
      </c>
      <c r="R763" s="14">
        <f>VLOOKUP($D763,'GT NBV Sep 2015'!$G:$O,9,0)</f>
        <v>2.9000000000000001E-2</v>
      </c>
      <c r="S763" s="15">
        <f t="shared" si="99"/>
        <v>0</v>
      </c>
      <c r="T763" s="15">
        <f t="shared" si="100"/>
        <v>13</v>
      </c>
      <c r="U763" s="15">
        <f t="shared" si="101"/>
        <v>0</v>
      </c>
      <c r="V763" s="15">
        <f t="shared" si="102"/>
        <v>0</v>
      </c>
      <c r="W763" s="15">
        <f t="shared" si="103"/>
        <v>0</v>
      </c>
      <c r="X763" s="7">
        <f t="shared" si="104"/>
        <v>0</v>
      </c>
      <c r="Y763" s="7">
        <f t="shared" si="105"/>
        <v>0</v>
      </c>
      <c r="Z763" s="7">
        <f t="shared" si="106"/>
        <v>0</v>
      </c>
      <c r="AA763" s="7">
        <f t="shared" si="107"/>
        <v>0</v>
      </c>
      <c r="AB763" s="15"/>
      <c r="AC763" s="7"/>
      <c r="AD763" s="7"/>
      <c r="AE763" s="7"/>
      <c r="AF763" s="15"/>
      <c r="AG763" s="7"/>
    </row>
    <row r="764" spans="1:33" ht="13.8" x14ac:dyDescent="0.3">
      <c r="A764" s="11">
        <v>98276162</v>
      </c>
      <c r="B764" s="11" t="s">
        <v>24</v>
      </c>
      <c r="C764" s="11" t="s">
        <v>41</v>
      </c>
      <c r="D764" s="11" t="s">
        <v>47</v>
      </c>
      <c r="E764" s="11" t="s">
        <v>394</v>
      </c>
      <c r="F764" s="18">
        <v>39661</v>
      </c>
      <c r="G764" s="19">
        <v>39661</v>
      </c>
      <c r="H764" s="11" t="s">
        <v>20</v>
      </c>
      <c r="I764" s="11" t="s">
        <v>48</v>
      </c>
      <c r="J764" s="11" t="s">
        <v>407</v>
      </c>
      <c r="K764" s="11" t="s">
        <v>23</v>
      </c>
      <c r="L764" s="53" t="s">
        <v>638</v>
      </c>
      <c r="M764" s="11">
        <v>0</v>
      </c>
      <c r="N764" s="54">
        <v>0</v>
      </c>
      <c r="O764" s="54">
        <v>0</v>
      </c>
      <c r="P764" s="54">
        <v>0</v>
      </c>
      <c r="Q764" s="1">
        <v>42522</v>
      </c>
      <c r="R764" s="14">
        <f>VLOOKUP($D764,'GT NBV Sep 2015'!$G:$O,9,0)</f>
        <v>2.9000000000000001E-2</v>
      </c>
      <c r="S764" s="15">
        <f t="shared" si="99"/>
        <v>0</v>
      </c>
      <c r="T764" s="15">
        <f t="shared" si="100"/>
        <v>9</v>
      </c>
      <c r="U764" s="15">
        <f t="shared" si="101"/>
        <v>0</v>
      </c>
      <c r="V764" s="15">
        <f t="shared" si="102"/>
        <v>0</v>
      </c>
      <c r="W764" s="15">
        <f t="shared" si="103"/>
        <v>0</v>
      </c>
      <c r="X764" s="7">
        <f t="shared" si="104"/>
        <v>0</v>
      </c>
      <c r="Y764" s="7">
        <f t="shared" si="105"/>
        <v>0</v>
      </c>
      <c r="Z764" s="7">
        <f t="shared" si="106"/>
        <v>0</v>
      </c>
      <c r="AA764" s="7">
        <f t="shared" si="107"/>
        <v>0</v>
      </c>
      <c r="AB764" s="15"/>
      <c r="AC764" s="7"/>
      <c r="AD764" s="7"/>
      <c r="AE764" s="7"/>
      <c r="AF764" s="15"/>
      <c r="AG764" s="7"/>
    </row>
    <row r="765" spans="1:33" ht="13.8" x14ac:dyDescent="0.3">
      <c r="A765" s="11">
        <v>99555905</v>
      </c>
      <c r="B765" s="11" t="s">
        <v>24</v>
      </c>
      <c r="C765" s="11" t="s">
        <v>41</v>
      </c>
      <c r="D765" s="11" t="s">
        <v>47</v>
      </c>
      <c r="E765" s="11" t="s">
        <v>391</v>
      </c>
      <c r="F765" s="18">
        <v>38687</v>
      </c>
      <c r="G765" s="19">
        <v>38353</v>
      </c>
      <c r="H765" s="11" t="s">
        <v>20</v>
      </c>
      <c r="I765" s="11" t="s">
        <v>48</v>
      </c>
      <c r="J765" s="11" t="s">
        <v>407</v>
      </c>
      <c r="K765" s="11" t="s">
        <v>23</v>
      </c>
      <c r="L765" s="53" t="s">
        <v>638</v>
      </c>
      <c r="M765" s="11">
        <v>0</v>
      </c>
      <c r="N765" s="54">
        <v>0</v>
      </c>
      <c r="O765" s="54">
        <v>0</v>
      </c>
      <c r="P765" s="54">
        <v>0</v>
      </c>
      <c r="Q765" s="1">
        <v>42644</v>
      </c>
      <c r="R765" s="14">
        <f>VLOOKUP($D765,'GT NBV Sep 2015'!$G:$O,9,0)</f>
        <v>2.9000000000000001E-2</v>
      </c>
      <c r="S765" s="15">
        <f t="shared" si="99"/>
        <v>0</v>
      </c>
      <c r="T765" s="15">
        <f t="shared" si="100"/>
        <v>13</v>
      </c>
      <c r="U765" s="15">
        <f t="shared" si="101"/>
        <v>0</v>
      </c>
      <c r="V765" s="15">
        <f t="shared" si="102"/>
        <v>0</v>
      </c>
      <c r="W765" s="15">
        <f t="shared" si="103"/>
        <v>0</v>
      </c>
      <c r="X765" s="7">
        <f t="shared" si="104"/>
        <v>0</v>
      </c>
      <c r="Y765" s="7">
        <f t="shared" si="105"/>
        <v>0</v>
      </c>
      <c r="Z765" s="7">
        <f t="shared" si="106"/>
        <v>0</v>
      </c>
      <c r="AA765" s="7">
        <f t="shared" si="107"/>
        <v>0</v>
      </c>
      <c r="AB765" s="15"/>
      <c r="AC765" s="7"/>
      <c r="AD765" s="7"/>
      <c r="AE765" s="7"/>
      <c r="AF765" s="15"/>
      <c r="AG765" s="7"/>
    </row>
    <row r="766" spans="1:33" ht="13.8" x14ac:dyDescent="0.3">
      <c r="A766" s="11">
        <v>100757922</v>
      </c>
      <c r="B766" s="11" t="s">
        <v>24</v>
      </c>
      <c r="C766" s="11" t="s">
        <v>41</v>
      </c>
      <c r="D766" s="11" t="s">
        <v>47</v>
      </c>
      <c r="E766" s="11" t="s">
        <v>393</v>
      </c>
      <c r="F766" s="18">
        <v>39356</v>
      </c>
      <c r="G766" s="19">
        <v>40391</v>
      </c>
      <c r="H766" s="11" t="s">
        <v>20</v>
      </c>
      <c r="I766" s="11" t="s">
        <v>48</v>
      </c>
      <c r="J766" s="11" t="s">
        <v>407</v>
      </c>
      <c r="K766" s="11" t="s">
        <v>23</v>
      </c>
      <c r="L766" s="53" t="s">
        <v>638</v>
      </c>
      <c r="M766" s="11">
        <v>0</v>
      </c>
      <c r="N766" s="54">
        <v>0</v>
      </c>
      <c r="O766" s="54">
        <v>0</v>
      </c>
      <c r="P766" s="54">
        <v>0</v>
      </c>
      <c r="Q766" s="1">
        <v>42522</v>
      </c>
      <c r="R766" s="14">
        <f>VLOOKUP($D766,'GT NBV Sep 2015'!$G:$O,9,0)</f>
        <v>2.9000000000000001E-2</v>
      </c>
      <c r="S766" s="15">
        <f t="shared" si="99"/>
        <v>0</v>
      </c>
      <c r="T766" s="15">
        <f t="shared" si="100"/>
        <v>9</v>
      </c>
      <c r="U766" s="15">
        <f t="shared" si="101"/>
        <v>0</v>
      </c>
      <c r="V766" s="15">
        <f t="shared" si="102"/>
        <v>0</v>
      </c>
      <c r="W766" s="15">
        <f t="shared" si="103"/>
        <v>0</v>
      </c>
      <c r="X766" s="7">
        <f t="shared" si="104"/>
        <v>0</v>
      </c>
      <c r="Y766" s="7">
        <f t="shared" si="105"/>
        <v>0</v>
      </c>
      <c r="Z766" s="7">
        <f t="shared" si="106"/>
        <v>0</v>
      </c>
      <c r="AA766" s="7">
        <f t="shared" si="107"/>
        <v>0</v>
      </c>
      <c r="AB766" s="15"/>
      <c r="AC766" s="7"/>
      <c r="AD766" s="7"/>
      <c r="AE766" s="7"/>
      <c r="AF766" s="15"/>
      <c r="AG766" s="7"/>
    </row>
    <row r="767" spans="1:33" ht="13.8" x14ac:dyDescent="0.3">
      <c r="A767" s="11">
        <v>101158320</v>
      </c>
      <c r="B767" s="11" t="s">
        <v>24</v>
      </c>
      <c r="C767" s="11" t="s">
        <v>41</v>
      </c>
      <c r="D767" s="11" t="s">
        <v>47</v>
      </c>
      <c r="E767" s="11" t="s">
        <v>393</v>
      </c>
      <c r="F767" s="18">
        <v>39356</v>
      </c>
      <c r="G767" s="19">
        <v>40391</v>
      </c>
      <c r="H767" s="11" t="s">
        <v>20</v>
      </c>
      <c r="I767" s="11" t="s">
        <v>48</v>
      </c>
      <c r="J767" s="11" t="s">
        <v>407</v>
      </c>
      <c r="K767" s="11" t="s">
        <v>23</v>
      </c>
      <c r="L767" s="53" t="s">
        <v>638</v>
      </c>
      <c r="M767" s="11">
        <v>0</v>
      </c>
      <c r="N767" s="54">
        <v>0</v>
      </c>
      <c r="O767" s="54">
        <v>0</v>
      </c>
      <c r="P767" s="54">
        <v>0</v>
      </c>
      <c r="Q767" s="1">
        <v>42644</v>
      </c>
      <c r="R767" s="14">
        <f>VLOOKUP($D767,'GT NBV Sep 2015'!$G:$O,9,0)</f>
        <v>2.9000000000000001E-2</v>
      </c>
      <c r="S767" s="15">
        <f t="shared" si="99"/>
        <v>0</v>
      </c>
      <c r="T767" s="15">
        <f t="shared" si="100"/>
        <v>13</v>
      </c>
      <c r="U767" s="15">
        <f t="shared" si="101"/>
        <v>0</v>
      </c>
      <c r="V767" s="15">
        <f t="shared" si="102"/>
        <v>0</v>
      </c>
      <c r="W767" s="15">
        <f t="shared" si="103"/>
        <v>0</v>
      </c>
      <c r="X767" s="7">
        <f t="shared" si="104"/>
        <v>0</v>
      </c>
      <c r="Y767" s="7">
        <f t="shared" si="105"/>
        <v>0</v>
      </c>
      <c r="Z767" s="7">
        <f t="shared" si="106"/>
        <v>0</v>
      </c>
      <c r="AA767" s="7">
        <f t="shared" si="107"/>
        <v>0</v>
      </c>
      <c r="AB767" s="15"/>
      <c r="AC767" s="7"/>
      <c r="AD767" s="7"/>
      <c r="AE767" s="7"/>
      <c r="AF767" s="15"/>
      <c r="AG767" s="7"/>
    </row>
    <row r="768" spans="1:33" ht="13.8" x14ac:dyDescent="0.3">
      <c r="A768" s="11">
        <v>103797089</v>
      </c>
      <c r="B768" s="11" t="s">
        <v>24</v>
      </c>
      <c r="C768" s="11" t="s">
        <v>41</v>
      </c>
      <c r="D768" s="11" t="s">
        <v>47</v>
      </c>
      <c r="E768" s="11" t="s">
        <v>462</v>
      </c>
      <c r="F768" s="18">
        <v>40269</v>
      </c>
      <c r="G768" s="19">
        <v>40269</v>
      </c>
      <c r="H768" s="11" t="s">
        <v>20</v>
      </c>
      <c r="I768" s="11" t="s">
        <v>48</v>
      </c>
      <c r="J768" s="11" t="s">
        <v>407</v>
      </c>
      <c r="K768" s="11" t="s">
        <v>23</v>
      </c>
      <c r="L768" s="53" t="s">
        <v>638</v>
      </c>
      <c r="M768" s="11">
        <v>0</v>
      </c>
      <c r="N768" s="54">
        <v>0</v>
      </c>
      <c r="O768" s="54">
        <v>0</v>
      </c>
      <c r="P768" s="54">
        <v>0</v>
      </c>
      <c r="Q768" s="1">
        <v>42522</v>
      </c>
      <c r="R768" s="14">
        <f>VLOOKUP($D768,'GT NBV Sep 2015'!$G:$O,9,0)</f>
        <v>2.9000000000000001E-2</v>
      </c>
      <c r="S768" s="15">
        <f t="shared" si="99"/>
        <v>0</v>
      </c>
      <c r="T768" s="15">
        <f t="shared" si="100"/>
        <v>9</v>
      </c>
      <c r="U768" s="15">
        <f t="shared" si="101"/>
        <v>0</v>
      </c>
      <c r="V768" s="15">
        <f t="shared" si="102"/>
        <v>0</v>
      </c>
      <c r="W768" s="15">
        <f t="shared" si="103"/>
        <v>0</v>
      </c>
      <c r="X768" s="7">
        <f t="shared" si="104"/>
        <v>0</v>
      </c>
      <c r="Y768" s="7">
        <f t="shared" si="105"/>
        <v>0</v>
      </c>
      <c r="Z768" s="7">
        <f t="shared" si="106"/>
        <v>0</v>
      </c>
      <c r="AA768" s="7">
        <f t="shared" si="107"/>
        <v>0</v>
      </c>
      <c r="AB768" s="15"/>
      <c r="AC768" s="7"/>
      <c r="AD768" s="7"/>
      <c r="AE768" s="7"/>
      <c r="AF768" s="15"/>
      <c r="AG768" s="7"/>
    </row>
    <row r="769" spans="1:33" ht="13.8" x14ac:dyDescent="0.3">
      <c r="A769" s="11">
        <v>104260665</v>
      </c>
      <c r="B769" s="11" t="s">
        <v>24</v>
      </c>
      <c r="C769" s="11" t="s">
        <v>41</v>
      </c>
      <c r="D769" s="11" t="s">
        <v>47</v>
      </c>
      <c r="E769" s="11" t="s">
        <v>462</v>
      </c>
      <c r="F769" s="18">
        <v>40422</v>
      </c>
      <c r="G769" s="19">
        <v>40422</v>
      </c>
      <c r="H769" s="11" t="s">
        <v>20</v>
      </c>
      <c r="I769" s="11" t="s">
        <v>48</v>
      </c>
      <c r="J769" s="11" t="s">
        <v>407</v>
      </c>
      <c r="K769" s="11" t="s">
        <v>23</v>
      </c>
      <c r="L769" s="53" t="s">
        <v>638</v>
      </c>
      <c r="M769" s="11">
        <v>0</v>
      </c>
      <c r="N769" s="54">
        <v>0</v>
      </c>
      <c r="O769" s="54">
        <v>0</v>
      </c>
      <c r="P769" s="54">
        <v>0</v>
      </c>
      <c r="Q769" s="1">
        <v>42644</v>
      </c>
      <c r="R769" s="14">
        <f>VLOOKUP($D769,'GT NBV Sep 2015'!$G:$O,9,0)</f>
        <v>2.9000000000000001E-2</v>
      </c>
      <c r="S769" s="15">
        <f t="shared" si="99"/>
        <v>0</v>
      </c>
      <c r="T769" s="15">
        <f t="shared" si="100"/>
        <v>13</v>
      </c>
      <c r="U769" s="15">
        <f t="shared" si="101"/>
        <v>0</v>
      </c>
      <c r="V769" s="15">
        <f t="shared" si="102"/>
        <v>0</v>
      </c>
      <c r="W769" s="15">
        <f t="shared" si="103"/>
        <v>0</v>
      </c>
      <c r="X769" s="7">
        <f t="shared" si="104"/>
        <v>0</v>
      </c>
      <c r="Y769" s="7">
        <f t="shared" si="105"/>
        <v>0</v>
      </c>
      <c r="Z769" s="7">
        <f t="shared" si="106"/>
        <v>0</v>
      </c>
      <c r="AA769" s="7">
        <f t="shared" si="107"/>
        <v>0</v>
      </c>
      <c r="AB769" s="15"/>
      <c r="AC769" s="7"/>
      <c r="AD769" s="7"/>
      <c r="AE769" s="7"/>
      <c r="AF769" s="15"/>
      <c r="AG769" s="7"/>
    </row>
    <row r="770" spans="1:33" ht="13.8" x14ac:dyDescent="0.3">
      <c r="A770" s="11">
        <v>104260682</v>
      </c>
      <c r="B770" s="11" t="s">
        <v>24</v>
      </c>
      <c r="C770" s="11" t="s">
        <v>41</v>
      </c>
      <c r="D770" s="11" t="s">
        <v>47</v>
      </c>
      <c r="E770" s="11" t="s">
        <v>457</v>
      </c>
      <c r="F770" s="18">
        <v>39995</v>
      </c>
      <c r="G770" s="19">
        <v>39995</v>
      </c>
      <c r="H770" s="11" t="s">
        <v>20</v>
      </c>
      <c r="I770" s="11" t="s">
        <v>48</v>
      </c>
      <c r="J770" s="11" t="s">
        <v>407</v>
      </c>
      <c r="K770" s="11" t="s">
        <v>23</v>
      </c>
      <c r="L770" s="53" t="s">
        <v>638</v>
      </c>
      <c r="M770" s="11">
        <v>0</v>
      </c>
      <c r="N770" s="54">
        <v>0</v>
      </c>
      <c r="O770" s="54">
        <v>0</v>
      </c>
      <c r="P770" s="54">
        <v>0</v>
      </c>
      <c r="Q770" s="1">
        <v>42522</v>
      </c>
      <c r="R770" s="14">
        <f>VLOOKUP($D770,'GT NBV Sep 2015'!$G:$O,9,0)</f>
        <v>2.9000000000000001E-2</v>
      </c>
      <c r="S770" s="15">
        <f t="shared" si="99"/>
        <v>0</v>
      </c>
      <c r="T770" s="15">
        <f t="shared" si="100"/>
        <v>9</v>
      </c>
      <c r="U770" s="15">
        <f t="shared" si="101"/>
        <v>0</v>
      </c>
      <c r="V770" s="15">
        <f t="shared" si="102"/>
        <v>0</v>
      </c>
      <c r="W770" s="15">
        <f t="shared" si="103"/>
        <v>0</v>
      </c>
      <c r="X770" s="7">
        <f t="shared" si="104"/>
        <v>0</v>
      </c>
      <c r="Y770" s="7">
        <f t="shared" si="105"/>
        <v>0</v>
      </c>
      <c r="Z770" s="7">
        <f t="shared" si="106"/>
        <v>0</v>
      </c>
      <c r="AA770" s="7">
        <f t="shared" si="107"/>
        <v>0</v>
      </c>
      <c r="AB770" s="15"/>
      <c r="AC770" s="7"/>
      <c r="AD770" s="7"/>
      <c r="AE770" s="7"/>
      <c r="AF770" s="15"/>
      <c r="AG770" s="7"/>
    </row>
    <row r="771" spans="1:33" ht="13.8" x14ac:dyDescent="0.3">
      <c r="A771" s="11">
        <v>104784604</v>
      </c>
      <c r="B771" s="11" t="s">
        <v>24</v>
      </c>
      <c r="C771" s="11" t="s">
        <v>41</v>
      </c>
      <c r="D771" s="11" t="s">
        <v>47</v>
      </c>
      <c r="E771" s="11" t="s">
        <v>462</v>
      </c>
      <c r="F771" s="18">
        <v>40483</v>
      </c>
      <c r="G771" s="19">
        <v>40483</v>
      </c>
      <c r="H771" s="11" t="s">
        <v>20</v>
      </c>
      <c r="I771" s="11" t="s">
        <v>48</v>
      </c>
      <c r="J771" s="11" t="s">
        <v>407</v>
      </c>
      <c r="K771" s="11" t="s">
        <v>23</v>
      </c>
      <c r="L771" s="53" t="s">
        <v>638</v>
      </c>
      <c r="M771" s="11">
        <v>0</v>
      </c>
      <c r="N771" s="54">
        <v>0</v>
      </c>
      <c r="O771" s="54">
        <v>0</v>
      </c>
      <c r="P771" s="54">
        <v>0</v>
      </c>
      <c r="Q771" s="1">
        <v>42644</v>
      </c>
      <c r="R771" s="14">
        <f>VLOOKUP($D771,'GT NBV Sep 2015'!$G:$O,9,0)</f>
        <v>2.9000000000000001E-2</v>
      </c>
      <c r="S771" s="15">
        <f t="shared" si="99"/>
        <v>0</v>
      </c>
      <c r="T771" s="15">
        <f t="shared" si="100"/>
        <v>13</v>
      </c>
      <c r="U771" s="15">
        <f t="shared" si="101"/>
        <v>0</v>
      </c>
      <c r="V771" s="15">
        <f t="shared" si="102"/>
        <v>0</v>
      </c>
      <c r="W771" s="15">
        <f t="shared" si="103"/>
        <v>0</v>
      </c>
      <c r="X771" s="7">
        <f t="shared" si="104"/>
        <v>0</v>
      </c>
      <c r="Y771" s="7">
        <f t="shared" si="105"/>
        <v>0</v>
      </c>
      <c r="Z771" s="7">
        <f t="shared" si="106"/>
        <v>0</v>
      </c>
      <c r="AA771" s="7">
        <f t="shared" si="107"/>
        <v>0</v>
      </c>
      <c r="AB771" s="15"/>
      <c r="AC771" s="7"/>
      <c r="AD771" s="7"/>
      <c r="AE771" s="7"/>
      <c r="AF771" s="15"/>
      <c r="AG771" s="7"/>
    </row>
    <row r="772" spans="1:33" ht="13.8" x14ac:dyDescent="0.3">
      <c r="A772" s="11">
        <v>631814052</v>
      </c>
      <c r="B772" s="11" t="s">
        <v>24</v>
      </c>
      <c r="C772" s="11" t="s">
        <v>41</v>
      </c>
      <c r="D772" s="11" t="s">
        <v>47</v>
      </c>
      <c r="E772" s="11" t="s">
        <v>471</v>
      </c>
      <c r="F772" s="18">
        <v>40756</v>
      </c>
      <c r="G772" s="19">
        <v>40756</v>
      </c>
      <c r="H772" s="11" t="s">
        <v>20</v>
      </c>
      <c r="I772" s="11" t="s">
        <v>48</v>
      </c>
      <c r="J772" s="11" t="s">
        <v>407</v>
      </c>
      <c r="K772" s="11" t="s">
        <v>23</v>
      </c>
      <c r="L772" s="53" t="s">
        <v>638</v>
      </c>
      <c r="M772" s="11">
        <v>0</v>
      </c>
      <c r="N772" s="54">
        <v>0</v>
      </c>
      <c r="O772" s="54">
        <v>0</v>
      </c>
      <c r="P772" s="54">
        <v>0</v>
      </c>
      <c r="Q772" s="1">
        <v>42522</v>
      </c>
      <c r="R772" s="14">
        <f>VLOOKUP($D772,'GT NBV Sep 2015'!$G:$O,9,0)</f>
        <v>2.9000000000000001E-2</v>
      </c>
      <c r="S772" s="15">
        <f t="shared" ref="S772:S835" si="108">N772*(R772/12)</f>
        <v>0</v>
      </c>
      <c r="T772" s="15">
        <f t="shared" ref="T772:T835" si="109">ROUND((+Q772-$L$2)/30,0)</f>
        <v>9</v>
      </c>
      <c r="U772" s="15">
        <f t="shared" ref="U772:U835" si="110">+S772*T772</f>
        <v>0</v>
      </c>
      <c r="V772" s="15">
        <f t="shared" ref="V772:V835" si="111">+O772+U772</f>
        <v>0</v>
      </c>
      <c r="W772" s="15">
        <f t="shared" ref="W772:W835" si="112">+N772-V772</f>
        <v>0</v>
      </c>
      <c r="X772" s="7">
        <f t="shared" si="104"/>
        <v>0</v>
      </c>
      <c r="Y772" s="7">
        <f t="shared" si="105"/>
        <v>0</v>
      </c>
      <c r="Z772" s="7">
        <f t="shared" si="106"/>
        <v>0</v>
      </c>
      <c r="AA772" s="7">
        <f t="shared" si="107"/>
        <v>0</v>
      </c>
      <c r="AB772" s="15"/>
      <c r="AC772" s="7"/>
      <c r="AD772" s="7"/>
      <c r="AE772" s="7"/>
      <c r="AF772" s="15"/>
      <c r="AG772" s="7"/>
    </row>
    <row r="773" spans="1:33" ht="13.8" x14ac:dyDescent="0.3">
      <c r="A773" s="11">
        <v>51928</v>
      </c>
      <c r="B773" s="11" t="s">
        <v>24</v>
      </c>
      <c r="C773" s="11" t="s">
        <v>41</v>
      </c>
      <c r="D773" s="11" t="s">
        <v>47</v>
      </c>
      <c r="E773" s="11" t="s">
        <v>61</v>
      </c>
      <c r="F773" s="18">
        <v>25750</v>
      </c>
      <c r="G773" s="19">
        <v>25750</v>
      </c>
      <c r="H773" s="11" t="s">
        <v>20</v>
      </c>
      <c r="I773" s="11" t="s">
        <v>48</v>
      </c>
      <c r="J773" s="11" t="s">
        <v>254</v>
      </c>
      <c r="K773" s="11" t="s">
        <v>23</v>
      </c>
      <c r="L773" s="53" t="s">
        <v>638</v>
      </c>
      <c r="M773" s="11">
        <v>0</v>
      </c>
      <c r="N773" s="54">
        <v>0</v>
      </c>
      <c r="O773" s="54">
        <v>0</v>
      </c>
      <c r="P773" s="54">
        <v>0</v>
      </c>
      <c r="Q773" s="1">
        <v>42644</v>
      </c>
      <c r="R773" s="14">
        <f>VLOOKUP($D773,'GT NBV Sep 2015'!$G:$O,9,0)</f>
        <v>2.9000000000000001E-2</v>
      </c>
      <c r="S773" s="15">
        <f t="shared" si="108"/>
        <v>0</v>
      </c>
      <c r="T773" s="15">
        <f t="shared" si="109"/>
        <v>13</v>
      </c>
      <c r="U773" s="15">
        <f t="shared" si="110"/>
        <v>0</v>
      </c>
      <c r="V773" s="15">
        <f t="shared" si="111"/>
        <v>0</v>
      </c>
      <c r="W773" s="15">
        <f t="shared" si="112"/>
        <v>0</v>
      </c>
      <c r="X773" s="7">
        <f t="shared" ref="X773:X836" si="113">+N773*(11/12)</f>
        <v>0</v>
      </c>
      <c r="Y773" s="7">
        <f t="shared" ref="Y773:Y836" si="114">+V773*(11/12)</f>
        <v>0</v>
      </c>
      <c r="Z773" s="7">
        <f t="shared" ref="Z773:Z836" si="115">+W773*(11/12)</f>
        <v>0</v>
      </c>
      <c r="AA773" s="7">
        <f t="shared" ref="AA773:AA836" si="116">+X773-Y773-Z773</f>
        <v>0</v>
      </c>
      <c r="AB773" s="15"/>
      <c r="AC773" s="7"/>
      <c r="AD773" s="7"/>
      <c r="AE773" s="7"/>
      <c r="AF773" s="15"/>
      <c r="AG773" s="7"/>
    </row>
    <row r="774" spans="1:33" ht="13.8" x14ac:dyDescent="0.3">
      <c r="A774" s="11">
        <v>51895</v>
      </c>
      <c r="B774" s="11" t="s">
        <v>24</v>
      </c>
      <c r="C774" s="11" t="s">
        <v>41</v>
      </c>
      <c r="D774" s="11" t="s">
        <v>47</v>
      </c>
      <c r="E774" s="11" t="s">
        <v>61</v>
      </c>
      <c r="F774" s="18">
        <v>25750</v>
      </c>
      <c r="G774" s="19">
        <v>25750</v>
      </c>
      <c r="H774" s="11" t="s">
        <v>20</v>
      </c>
      <c r="I774" s="11" t="s">
        <v>48</v>
      </c>
      <c r="J774" s="11" t="s">
        <v>50</v>
      </c>
      <c r="K774" s="11" t="s">
        <v>23</v>
      </c>
      <c r="L774" s="53" t="s">
        <v>638</v>
      </c>
      <c r="M774" s="11">
        <v>0</v>
      </c>
      <c r="N774" s="54">
        <v>0</v>
      </c>
      <c r="O774" s="54">
        <v>0</v>
      </c>
      <c r="P774" s="54">
        <v>0</v>
      </c>
      <c r="Q774" s="1">
        <v>42522</v>
      </c>
      <c r="R774" s="14">
        <f>VLOOKUP($D774,'GT NBV Sep 2015'!$G:$O,9,0)</f>
        <v>2.9000000000000001E-2</v>
      </c>
      <c r="S774" s="15">
        <f t="shared" si="108"/>
        <v>0</v>
      </c>
      <c r="T774" s="15">
        <f t="shared" si="109"/>
        <v>9</v>
      </c>
      <c r="U774" s="15">
        <f t="shared" si="110"/>
        <v>0</v>
      </c>
      <c r="V774" s="15">
        <f t="shared" si="111"/>
        <v>0</v>
      </c>
      <c r="W774" s="15">
        <f t="shared" si="112"/>
        <v>0</v>
      </c>
      <c r="X774" s="7">
        <f t="shared" si="113"/>
        <v>0</v>
      </c>
      <c r="Y774" s="7">
        <f t="shared" si="114"/>
        <v>0</v>
      </c>
      <c r="Z774" s="7">
        <f t="shared" si="115"/>
        <v>0</v>
      </c>
      <c r="AA774" s="7">
        <f t="shared" si="116"/>
        <v>0</v>
      </c>
      <c r="AB774" s="15"/>
      <c r="AC774" s="7"/>
      <c r="AD774" s="7"/>
      <c r="AE774" s="7"/>
      <c r="AF774" s="15"/>
      <c r="AG774" s="7"/>
    </row>
    <row r="775" spans="1:33" ht="13.8" x14ac:dyDescent="0.3">
      <c r="A775" s="11">
        <v>51896</v>
      </c>
      <c r="B775" s="11" t="s">
        <v>24</v>
      </c>
      <c r="C775" s="11" t="s">
        <v>41</v>
      </c>
      <c r="D775" s="11" t="s">
        <v>47</v>
      </c>
      <c r="E775" s="11" t="s">
        <v>54</v>
      </c>
      <c r="F775" s="18">
        <v>26481</v>
      </c>
      <c r="G775" s="19">
        <v>26481</v>
      </c>
      <c r="H775" s="11" t="s">
        <v>20</v>
      </c>
      <c r="I775" s="11" t="s">
        <v>48</v>
      </c>
      <c r="J775" s="11" t="s">
        <v>50</v>
      </c>
      <c r="K775" s="11" t="s">
        <v>23</v>
      </c>
      <c r="L775" s="53" t="s">
        <v>638</v>
      </c>
      <c r="M775" s="11">
        <v>0</v>
      </c>
      <c r="N775" s="54">
        <v>0</v>
      </c>
      <c r="O775" s="54">
        <v>0</v>
      </c>
      <c r="P775" s="54">
        <v>0</v>
      </c>
      <c r="Q775" s="1">
        <v>42644</v>
      </c>
      <c r="R775" s="14">
        <f>VLOOKUP($D775,'GT NBV Sep 2015'!$G:$O,9,0)</f>
        <v>2.9000000000000001E-2</v>
      </c>
      <c r="S775" s="15">
        <f t="shared" si="108"/>
        <v>0</v>
      </c>
      <c r="T775" s="15">
        <f t="shared" si="109"/>
        <v>13</v>
      </c>
      <c r="U775" s="15">
        <f t="shared" si="110"/>
        <v>0</v>
      </c>
      <c r="V775" s="15">
        <f t="shared" si="111"/>
        <v>0</v>
      </c>
      <c r="W775" s="15">
        <f t="shared" si="112"/>
        <v>0</v>
      </c>
      <c r="X775" s="7">
        <f t="shared" si="113"/>
        <v>0</v>
      </c>
      <c r="Y775" s="7">
        <f t="shared" si="114"/>
        <v>0</v>
      </c>
      <c r="Z775" s="7">
        <f t="shared" si="115"/>
        <v>0</v>
      </c>
      <c r="AA775" s="7">
        <f t="shared" si="116"/>
        <v>0</v>
      </c>
      <c r="AB775" s="15"/>
      <c r="AC775" s="7"/>
      <c r="AD775" s="7"/>
      <c r="AE775" s="7"/>
      <c r="AF775" s="15"/>
      <c r="AG775" s="7"/>
    </row>
    <row r="776" spans="1:33" ht="13.8" x14ac:dyDescent="0.3">
      <c r="A776" s="11">
        <v>51904</v>
      </c>
      <c r="B776" s="11" t="s">
        <v>24</v>
      </c>
      <c r="C776" s="11" t="s">
        <v>41</v>
      </c>
      <c r="D776" s="11" t="s">
        <v>47</v>
      </c>
      <c r="E776" s="11" t="s">
        <v>61</v>
      </c>
      <c r="F776" s="18">
        <v>25750</v>
      </c>
      <c r="G776" s="19">
        <v>25750</v>
      </c>
      <c r="H776" s="11" t="s">
        <v>20</v>
      </c>
      <c r="I776" s="11" t="s">
        <v>48</v>
      </c>
      <c r="J776" s="11" t="s">
        <v>249</v>
      </c>
      <c r="K776" s="11" t="s">
        <v>23</v>
      </c>
      <c r="L776" s="53" t="s">
        <v>638</v>
      </c>
      <c r="M776" s="11">
        <v>0</v>
      </c>
      <c r="N776" s="54">
        <v>0</v>
      </c>
      <c r="O776" s="54">
        <v>0</v>
      </c>
      <c r="P776" s="54">
        <v>0</v>
      </c>
      <c r="Q776" s="1">
        <v>42522</v>
      </c>
      <c r="R776" s="14">
        <f>VLOOKUP($D776,'GT NBV Sep 2015'!$G:$O,9,0)</f>
        <v>2.9000000000000001E-2</v>
      </c>
      <c r="S776" s="15">
        <f t="shared" si="108"/>
        <v>0</v>
      </c>
      <c r="T776" s="15">
        <f t="shared" si="109"/>
        <v>9</v>
      </c>
      <c r="U776" s="15">
        <f t="shared" si="110"/>
        <v>0</v>
      </c>
      <c r="V776" s="15">
        <f t="shared" si="111"/>
        <v>0</v>
      </c>
      <c r="W776" s="15">
        <f t="shared" si="112"/>
        <v>0</v>
      </c>
      <c r="X776" s="7">
        <f t="shared" si="113"/>
        <v>0</v>
      </c>
      <c r="Y776" s="7">
        <f t="shared" si="114"/>
        <v>0</v>
      </c>
      <c r="Z776" s="7">
        <f t="shared" si="115"/>
        <v>0</v>
      </c>
      <c r="AA776" s="7">
        <f t="shared" si="116"/>
        <v>0</v>
      </c>
      <c r="AB776" s="15"/>
      <c r="AC776" s="7"/>
      <c r="AD776" s="7"/>
      <c r="AE776" s="7"/>
      <c r="AF776" s="15"/>
      <c r="AG776" s="7"/>
    </row>
    <row r="777" spans="1:33" ht="13.8" x14ac:dyDescent="0.3">
      <c r="A777" s="11">
        <v>51905</v>
      </c>
      <c r="B777" s="11" t="s">
        <v>24</v>
      </c>
      <c r="C777" s="11" t="s">
        <v>41</v>
      </c>
      <c r="D777" s="11" t="s">
        <v>47</v>
      </c>
      <c r="E777" s="11" t="s">
        <v>54</v>
      </c>
      <c r="F777" s="18">
        <v>26481</v>
      </c>
      <c r="G777" s="19">
        <v>26481</v>
      </c>
      <c r="H777" s="11" t="s">
        <v>20</v>
      </c>
      <c r="I777" s="11" t="s">
        <v>48</v>
      </c>
      <c r="J777" s="11" t="s">
        <v>249</v>
      </c>
      <c r="K777" s="11" t="s">
        <v>23</v>
      </c>
      <c r="L777" s="53" t="s">
        <v>638</v>
      </c>
      <c r="M777" s="11">
        <v>0</v>
      </c>
      <c r="N777" s="54">
        <v>0</v>
      </c>
      <c r="O777" s="54">
        <v>0</v>
      </c>
      <c r="P777" s="54">
        <v>0</v>
      </c>
      <c r="Q777" s="1">
        <v>42644</v>
      </c>
      <c r="R777" s="14">
        <f>VLOOKUP($D777,'GT NBV Sep 2015'!$G:$O,9,0)</f>
        <v>2.9000000000000001E-2</v>
      </c>
      <c r="S777" s="15">
        <f t="shared" si="108"/>
        <v>0</v>
      </c>
      <c r="T777" s="15">
        <f t="shared" si="109"/>
        <v>13</v>
      </c>
      <c r="U777" s="15">
        <f t="shared" si="110"/>
        <v>0</v>
      </c>
      <c r="V777" s="15">
        <f t="shared" si="111"/>
        <v>0</v>
      </c>
      <c r="W777" s="15">
        <f t="shared" si="112"/>
        <v>0</v>
      </c>
      <c r="X777" s="7">
        <f t="shared" si="113"/>
        <v>0</v>
      </c>
      <c r="Y777" s="7">
        <f t="shared" si="114"/>
        <v>0</v>
      </c>
      <c r="Z777" s="7">
        <f t="shared" si="115"/>
        <v>0</v>
      </c>
      <c r="AA777" s="7">
        <f t="shared" si="116"/>
        <v>0</v>
      </c>
      <c r="AB777" s="15"/>
      <c r="AC777" s="7"/>
      <c r="AD777" s="7"/>
      <c r="AE777" s="7"/>
      <c r="AF777" s="15"/>
      <c r="AG777" s="7"/>
    </row>
    <row r="778" spans="1:33" ht="13.8" x14ac:dyDescent="0.3">
      <c r="A778" s="11">
        <v>51906</v>
      </c>
      <c r="B778" s="11" t="s">
        <v>24</v>
      </c>
      <c r="C778" s="11" t="s">
        <v>41</v>
      </c>
      <c r="D778" s="11" t="s">
        <v>47</v>
      </c>
      <c r="E778" s="11" t="s">
        <v>138</v>
      </c>
      <c r="F778" s="18">
        <v>34151</v>
      </c>
      <c r="G778" s="19">
        <v>34151</v>
      </c>
      <c r="H778" s="11" t="s">
        <v>20</v>
      </c>
      <c r="I778" s="11" t="s">
        <v>48</v>
      </c>
      <c r="J778" s="11" t="s">
        <v>249</v>
      </c>
      <c r="K778" s="11" t="s">
        <v>23</v>
      </c>
      <c r="L778" s="53" t="s">
        <v>638</v>
      </c>
      <c r="M778" s="11">
        <v>0</v>
      </c>
      <c r="N778" s="54">
        <v>0</v>
      </c>
      <c r="O778" s="54">
        <v>0</v>
      </c>
      <c r="P778" s="54">
        <v>0</v>
      </c>
      <c r="Q778" s="1">
        <v>42522</v>
      </c>
      <c r="R778" s="14">
        <f>VLOOKUP($D778,'GT NBV Sep 2015'!$G:$O,9,0)</f>
        <v>2.9000000000000001E-2</v>
      </c>
      <c r="S778" s="15">
        <f t="shared" si="108"/>
        <v>0</v>
      </c>
      <c r="T778" s="15">
        <f t="shared" si="109"/>
        <v>9</v>
      </c>
      <c r="U778" s="15">
        <f t="shared" si="110"/>
        <v>0</v>
      </c>
      <c r="V778" s="15">
        <f t="shared" si="111"/>
        <v>0</v>
      </c>
      <c r="W778" s="15">
        <f t="shared" si="112"/>
        <v>0</v>
      </c>
      <c r="X778" s="7">
        <f t="shared" si="113"/>
        <v>0</v>
      </c>
      <c r="Y778" s="7">
        <f t="shared" si="114"/>
        <v>0</v>
      </c>
      <c r="Z778" s="7">
        <f t="shared" si="115"/>
        <v>0</v>
      </c>
      <c r="AA778" s="7">
        <f t="shared" si="116"/>
        <v>0</v>
      </c>
      <c r="AB778" s="15"/>
      <c r="AC778" s="7"/>
      <c r="AD778" s="7"/>
      <c r="AE778" s="7"/>
      <c r="AF778" s="15"/>
      <c r="AG778" s="7"/>
    </row>
    <row r="779" spans="1:33" ht="13.8" x14ac:dyDescent="0.3">
      <c r="A779" s="11">
        <v>51909</v>
      </c>
      <c r="B779" s="11" t="s">
        <v>24</v>
      </c>
      <c r="C779" s="11" t="s">
        <v>41</v>
      </c>
      <c r="D779" s="11" t="s">
        <v>47</v>
      </c>
      <c r="E779" s="11" t="s">
        <v>61</v>
      </c>
      <c r="F779" s="18">
        <v>25750</v>
      </c>
      <c r="G779" s="19">
        <v>25750</v>
      </c>
      <c r="H779" s="11" t="s">
        <v>20</v>
      </c>
      <c r="I779" s="11" t="s">
        <v>48</v>
      </c>
      <c r="J779" s="11" t="s">
        <v>250</v>
      </c>
      <c r="K779" s="11" t="s">
        <v>23</v>
      </c>
      <c r="L779" s="53" t="s">
        <v>638</v>
      </c>
      <c r="M779" s="11">
        <v>0</v>
      </c>
      <c r="N779" s="54">
        <v>0</v>
      </c>
      <c r="O779" s="54">
        <v>0</v>
      </c>
      <c r="P779" s="54">
        <v>0</v>
      </c>
      <c r="Q779" s="1">
        <v>42644</v>
      </c>
      <c r="R779" s="14">
        <f>VLOOKUP($D779,'GT NBV Sep 2015'!$G:$O,9,0)</f>
        <v>2.9000000000000001E-2</v>
      </c>
      <c r="S779" s="15">
        <f t="shared" si="108"/>
        <v>0</v>
      </c>
      <c r="T779" s="15">
        <f t="shared" si="109"/>
        <v>13</v>
      </c>
      <c r="U779" s="15">
        <f t="shared" si="110"/>
        <v>0</v>
      </c>
      <c r="V779" s="15">
        <f t="shared" si="111"/>
        <v>0</v>
      </c>
      <c r="W779" s="15">
        <f t="shared" si="112"/>
        <v>0</v>
      </c>
      <c r="X779" s="7">
        <f t="shared" si="113"/>
        <v>0</v>
      </c>
      <c r="Y779" s="7">
        <f t="shared" si="114"/>
        <v>0</v>
      </c>
      <c r="Z779" s="7">
        <f t="shared" si="115"/>
        <v>0</v>
      </c>
      <c r="AA779" s="7">
        <f t="shared" si="116"/>
        <v>0</v>
      </c>
      <c r="AB779" s="15"/>
      <c r="AC779" s="7"/>
      <c r="AD779" s="7"/>
      <c r="AE779" s="7"/>
      <c r="AF779" s="15"/>
      <c r="AG779" s="7"/>
    </row>
    <row r="780" spans="1:33" ht="13.8" x14ac:dyDescent="0.3">
      <c r="A780" s="11">
        <v>51910</v>
      </c>
      <c r="B780" s="11" t="s">
        <v>24</v>
      </c>
      <c r="C780" s="11" t="s">
        <v>41</v>
      </c>
      <c r="D780" s="11" t="s">
        <v>47</v>
      </c>
      <c r="E780" s="11" t="s">
        <v>54</v>
      </c>
      <c r="F780" s="18">
        <v>26481</v>
      </c>
      <c r="G780" s="19">
        <v>26481</v>
      </c>
      <c r="H780" s="11" t="s">
        <v>20</v>
      </c>
      <c r="I780" s="11" t="s">
        <v>48</v>
      </c>
      <c r="J780" s="11" t="s">
        <v>250</v>
      </c>
      <c r="K780" s="11" t="s">
        <v>23</v>
      </c>
      <c r="L780" s="53" t="s">
        <v>638</v>
      </c>
      <c r="M780" s="11">
        <v>0</v>
      </c>
      <c r="N780" s="54">
        <v>0</v>
      </c>
      <c r="O780" s="54">
        <v>0</v>
      </c>
      <c r="P780" s="54">
        <v>0</v>
      </c>
      <c r="Q780" s="1">
        <v>42522</v>
      </c>
      <c r="R780" s="14">
        <f>VLOOKUP($D780,'GT NBV Sep 2015'!$G:$O,9,0)</f>
        <v>2.9000000000000001E-2</v>
      </c>
      <c r="S780" s="15">
        <f t="shared" si="108"/>
        <v>0</v>
      </c>
      <c r="T780" s="15">
        <f t="shared" si="109"/>
        <v>9</v>
      </c>
      <c r="U780" s="15">
        <f t="shared" si="110"/>
        <v>0</v>
      </c>
      <c r="V780" s="15">
        <f t="shared" si="111"/>
        <v>0</v>
      </c>
      <c r="W780" s="15">
        <f t="shared" si="112"/>
        <v>0</v>
      </c>
      <c r="X780" s="7">
        <f t="shared" si="113"/>
        <v>0</v>
      </c>
      <c r="Y780" s="7">
        <f t="shared" si="114"/>
        <v>0</v>
      </c>
      <c r="Z780" s="7">
        <f t="shared" si="115"/>
        <v>0</v>
      </c>
      <c r="AA780" s="7">
        <f t="shared" si="116"/>
        <v>0</v>
      </c>
      <c r="AB780" s="15"/>
      <c r="AC780" s="7"/>
      <c r="AD780" s="7"/>
      <c r="AE780" s="7"/>
      <c r="AF780" s="15"/>
      <c r="AG780" s="7"/>
    </row>
    <row r="781" spans="1:33" ht="13.8" x14ac:dyDescent="0.3">
      <c r="A781" s="11">
        <v>51911</v>
      </c>
      <c r="B781" s="11" t="s">
        <v>24</v>
      </c>
      <c r="C781" s="11" t="s">
        <v>41</v>
      </c>
      <c r="D781" s="11" t="s">
        <v>47</v>
      </c>
      <c r="E781" s="11" t="s">
        <v>138</v>
      </c>
      <c r="F781" s="18">
        <v>34151</v>
      </c>
      <c r="G781" s="19">
        <v>34151</v>
      </c>
      <c r="H781" s="11" t="s">
        <v>20</v>
      </c>
      <c r="I781" s="11" t="s">
        <v>48</v>
      </c>
      <c r="J781" s="11" t="s">
        <v>250</v>
      </c>
      <c r="K781" s="11" t="s">
        <v>23</v>
      </c>
      <c r="L781" s="53" t="s">
        <v>638</v>
      </c>
      <c r="M781" s="11">
        <v>0</v>
      </c>
      <c r="N781" s="54">
        <v>0</v>
      </c>
      <c r="O781" s="54">
        <v>0</v>
      </c>
      <c r="P781" s="54">
        <v>0</v>
      </c>
      <c r="Q781" s="1">
        <v>42644</v>
      </c>
      <c r="R781" s="14">
        <f>VLOOKUP($D781,'GT NBV Sep 2015'!$G:$O,9,0)</f>
        <v>2.9000000000000001E-2</v>
      </c>
      <c r="S781" s="15">
        <f t="shared" si="108"/>
        <v>0</v>
      </c>
      <c r="T781" s="15">
        <f t="shared" si="109"/>
        <v>13</v>
      </c>
      <c r="U781" s="15">
        <f t="shared" si="110"/>
        <v>0</v>
      </c>
      <c r="V781" s="15">
        <f t="shared" si="111"/>
        <v>0</v>
      </c>
      <c r="W781" s="15">
        <f t="shared" si="112"/>
        <v>0</v>
      </c>
      <c r="X781" s="7">
        <f t="shared" si="113"/>
        <v>0</v>
      </c>
      <c r="Y781" s="7">
        <f t="shared" si="114"/>
        <v>0</v>
      </c>
      <c r="Z781" s="7">
        <f t="shared" si="115"/>
        <v>0</v>
      </c>
      <c r="AA781" s="7">
        <f t="shared" si="116"/>
        <v>0</v>
      </c>
      <c r="AB781" s="15"/>
      <c r="AC781" s="7"/>
      <c r="AD781" s="7"/>
      <c r="AE781" s="7"/>
      <c r="AF781" s="15"/>
      <c r="AG781" s="7"/>
    </row>
    <row r="782" spans="1:33" ht="13.8" x14ac:dyDescent="0.3">
      <c r="A782" s="11">
        <v>51919</v>
      </c>
      <c r="B782" s="11" t="s">
        <v>24</v>
      </c>
      <c r="C782" s="11" t="s">
        <v>41</v>
      </c>
      <c r="D782" s="11" t="s">
        <v>47</v>
      </c>
      <c r="E782" s="11" t="s">
        <v>61</v>
      </c>
      <c r="F782" s="18">
        <v>25750</v>
      </c>
      <c r="G782" s="19">
        <v>25750</v>
      </c>
      <c r="H782" s="11" t="s">
        <v>20</v>
      </c>
      <c r="I782" s="11" t="s">
        <v>48</v>
      </c>
      <c r="J782" s="11" t="s">
        <v>252</v>
      </c>
      <c r="K782" s="11" t="s">
        <v>23</v>
      </c>
      <c r="L782" s="53" t="s">
        <v>638</v>
      </c>
      <c r="M782" s="11">
        <v>0</v>
      </c>
      <c r="N782" s="54">
        <v>0</v>
      </c>
      <c r="O782" s="54">
        <v>0</v>
      </c>
      <c r="P782" s="54">
        <v>0</v>
      </c>
      <c r="Q782" s="1">
        <v>42522</v>
      </c>
      <c r="R782" s="14">
        <f>VLOOKUP($D782,'GT NBV Sep 2015'!$G:$O,9,0)</f>
        <v>2.9000000000000001E-2</v>
      </c>
      <c r="S782" s="15">
        <f t="shared" si="108"/>
        <v>0</v>
      </c>
      <c r="T782" s="15">
        <f t="shared" si="109"/>
        <v>9</v>
      </c>
      <c r="U782" s="15">
        <f t="shared" si="110"/>
        <v>0</v>
      </c>
      <c r="V782" s="15">
        <f t="shared" si="111"/>
        <v>0</v>
      </c>
      <c r="W782" s="15">
        <f t="shared" si="112"/>
        <v>0</v>
      </c>
      <c r="X782" s="7">
        <f t="shared" si="113"/>
        <v>0</v>
      </c>
      <c r="Y782" s="7">
        <f t="shared" si="114"/>
        <v>0</v>
      </c>
      <c r="Z782" s="7">
        <f t="shared" si="115"/>
        <v>0</v>
      </c>
      <c r="AA782" s="7">
        <f t="shared" si="116"/>
        <v>0</v>
      </c>
      <c r="AB782" s="15"/>
      <c r="AC782" s="7"/>
      <c r="AD782" s="7"/>
      <c r="AE782" s="7"/>
      <c r="AF782" s="15"/>
      <c r="AG782" s="7"/>
    </row>
    <row r="783" spans="1:33" ht="13.8" x14ac:dyDescent="0.3">
      <c r="A783" s="11">
        <v>51920</v>
      </c>
      <c r="B783" s="11" t="s">
        <v>24</v>
      </c>
      <c r="C783" s="11" t="s">
        <v>41</v>
      </c>
      <c r="D783" s="11" t="s">
        <v>47</v>
      </c>
      <c r="E783" s="11" t="s">
        <v>54</v>
      </c>
      <c r="F783" s="18">
        <v>26481</v>
      </c>
      <c r="G783" s="19">
        <v>26481</v>
      </c>
      <c r="H783" s="11" t="s">
        <v>20</v>
      </c>
      <c r="I783" s="11" t="s">
        <v>48</v>
      </c>
      <c r="J783" s="11" t="s">
        <v>252</v>
      </c>
      <c r="K783" s="11" t="s">
        <v>23</v>
      </c>
      <c r="L783" s="53" t="s">
        <v>638</v>
      </c>
      <c r="M783" s="11">
        <v>0</v>
      </c>
      <c r="N783" s="54">
        <v>0</v>
      </c>
      <c r="O783" s="54">
        <v>0</v>
      </c>
      <c r="P783" s="54">
        <v>0</v>
      </c>
      <c r="Q783" s="1">
        <v>42644</v>
      </c>
      <c r="R783" s="14">
        <f>VLOOKUP($D783,'GT NBV Sep 2015'!$G:$O,9,0)</f>
        <v>2.9000000000000001E-2</v>
      </c>
      <c r="S783" s="15">
        <f t="shared" si="108"/>
        <v>0</v>
      </c>
      <c r="T783" s="15">
        <f t="shared" si="109"/>
        <v>13</v>
      </c>
      <c r="U783" s="15">
        <f t="shared" si="110"/>
        <v>0</v>
      </c>
      <c r="V783" s="15">
        <f t="shared" si="111"/>
        <v>0</v>
      </c>
      <c r="W783" s="15">
        <f t="shared" si="112"/>
        <v>0</v>
      </c>
      <c r="X783" s="7">
        <f t="shared" si="113"/>
        <v>0</v>
      </c>
      <c r="Y783" s="7">
        <f t="shared" si="114"/>
        <v>0</v>
      </c>
      <c r="Z783" s="7">
        <f t="shared" si="115"/>
        <v>0</v>
      </c>
      <c r="AA783" s="7">
        <f t="shared" si="116"/>
        <v>0</v>
      </c>
      <c r="AB783" s="15"/>
      <c r="AC783" s="7"/>
      <c r="AD783" s="7"/>
      <c r="AE783" s="7"/>
      <c r="AF783" s="15"/>
      <c r="AG783" s="7"/>
    </row>
    <row r="784" spans="1:33" ht="13.8" x14ac:dyDescent="0.3">
      <c r="A784" s="11">
        <v>51921</v>
      </c>
      <c r="B784" s="11" t="s">
        <v>24</v>
      </c>
      <c r="C784" s="11" t="s">
        <v>41</v>
      </c>
      <c r="D784" s="11" t="s">
        <v>47</v>
      </c>
      <c r="E784" s="11" t="s">
        <v>138</v>
      </c>
      <c r="F784" s="18">
        <v>34151</v>
      </c>
      <c r="G784" s="19">
        <v>34151</v>
      </c>
      <c r="H784" s="11" t="s">
        <v>20</v>
      </c>
      <c r="I784" s="11" t="s">
        <v>48</v>
      </c>
      <c r="J784" s="11" t="s">
        <v>252</v>
      </c>
      <c r="K784" s="11" t="s">
        <v>23</v>
      </c>
      <c r="L784" s="53" t="s">
        <v>638</v>
      </c>
      <c r="M784" s="11">
        <v>0</v>
      </c>
      <c r="N784" s="54">
        <v>0</v>
      </c>
      <c r="O784" s="54">
        <v>0</v>
      </c>
      <c r="P784" s="54">
        <v>0</v>
      </c>
      <c r="Q784" s="1">
        <v>42522</v>
      </c>
      <c r="R784" s="14">
        <f>VLOOKUP($D784,'GT NBV Sep 2015'!$G:$O,9,0)</f>
        <v>2.9000000000000001E-2</v>
      </c>
      <c r="S784" s="15">
        <f t="shared" si="108"/>
        <v>0</v>
      </c>
      <c r="T784" s="15">
        <f t="shared" si="109"/>
        <v>9</v>
      </c>
      <c r="U784" s="15">
        <f t="shared" si="110"/>
        <v>0</v>
      </c>
      <c r="V784" s="15">
        <f t="shared" si="111"/>
        <v>0</v>
      </c>
      <c r="W784" s="15">
        <f t="shared" si="112"/>
        <v>0</v>
      </c>
      <c r="X784" s="7">
        <f t="shared" si="113"/>
        <v>0</v>
      </c>
      <c r="Y784" s="7">
        <f t="shared" si="114"/>
        <v>0</v>
      </c>
      <c r="Z784" s="7">
        <f t="shared" si="115"/>
        <v>0</v>
      </c>
      <c r="AA784" s="7">
        <f t="shared" si="116"/>
        <v>0</v>
      </c>
      <c r="AB784" s="15"/>
      <c r="AC784" s="7"/>
      <c r="AD784" s="7"/>
      <c r="AE784" s="7"/>
      <c r="AF784" s="15"/>
      <c r="AG784" s="7"/>
    </row>
    <row r="785" spans="1:33" ht="13.8" x14ac:dyDescent="0.3">
      <c r="A785" s="11">
        <v>51924</v>
      </c>
      <c r="B785" s="11" t="s">
        <v>24</v>
      </c>
      <c r="C785" s="11" t="s">
        <v>41</v>
      </c>
      <c r="D785" s="11" t="s">
        <v>47</v>
      </c>
      <c r="E785" s="11" t="s">
        <v>61</v>
      </c>
      <c r="F785" s="18">
        <v>25750</v>
      </c>
      <c r="G785" s="19">
        <v>25750</v>
      </c>
      <c r="H785" s="11" t="s">
        <v>20</v>
      </c>
      <c r="I785" s="11" t="s">
        <v>48</v>
      </c>
      <c r="J785" s="11" t="s">
        <v>253</v>
      </c>
      <c r="K785" s="11" t="s">
        <v>23</v>
      </c>
      <c r="L785" s="53" t="s">
        <v>638</v>
      </c>
      <c r="M785" s="11">
        <v>0</v>
      </c>
      <c r="N785" s="54">
        <v>0</v>
      </c>
      <c r="O785" s="54">
        <v>0</v>
      </c>
      <c r="P785" s="54">
        <v>0</v>
      </c>
      <c r="Q785" s="1">
        <v>42644</v>
      </c>
      <c r="R785" s="14">
        <f>VLOOKUP($D785,'GT NBV Sep 2015'!$G:$O,9,0)</f>
        <v>2.9000000000000001E-2</v>
      </c>
      <c r="S785" s="15">
        <f t="shared" si="108"/>
        <v>0</v>
      </c>
      <c r="T785" s="15">
        <f t="shared" si="109"/>
        <v>13</v>
      </c>
      <c r="U785" s="15">
        <f t="shared" si="110"/>
        <v>0</v>
      </c>
      <c r="V785" s="15">
        <f t="shared" si="111"/>
        <v>0</v>
      </c>
      <c r="W785" s="15">
        <f t="shared" si="112"/>
        <v>0</v>
      </c>
      <c r="X785" s="7">
        <f t="shared" si="113"/>
        <v>0</v>
      </c>
      <c r="Y785" s="7">
        <f t="shared" si="114"/>
        <v>0</v>
      </c>
      <c r="Z785" s="7">
        <f t="shared" si="115"/>
        <v>0</v>
      </c>
      <c r="AA785" s="7">
        <f t="shared" si="116"/>
        <v>0</v>
      </c>
      <c r="AB785" s="15"/>
      <c r="AC785" s="7"/>
      <c r="AD785" s="7"/>
      <c r="AE785" s="7"/>
      <c r="AF785" s="15"/>
      <c r="AG785" s="7"/>
    </row>
    <row r="786" spans="1:33" ht="13.8" x14ac:dyDescent="0.3">
      <c r="A786" s="11">
        <v>51925</v>
      </c>
      <c r="B786" s="11" t="s">
        <v>24</v>
      </c>
      <c r="C786" s="11" t="s">
        <v>41</v>
      </c>
      <c r="D786" s="11" t="s">
        <v>47</v>
      </c>
      <c r="E786" s="11" t="s">
        <v>54</v>
      </c>
      <c r="F786" s="18">
        <v>26481</v>
      </c>
      <c r="G786" s="19">
        <v>26481</v>
      </c>
      <c r="H786" s="11" t="s">
        <v>20</v>
      </c>
      <c r="I786" s="11" t="s">
        <v>48</v>
      </c>
      <c r="J786" s="11" t="s">
        <v>253</v>
      </c>
      <c r="K786" s="11" t="s">
        <v>23</v>
      </c>
      <c r="L786" s="53" t="s">
        <v>638</v>
      </c>
      <c r="M786" s="11">
        <v>0</v>
      </c>
      <c r="N786" s="54">
        <v>0</v>
      </c>
      <c r="O786" s="54">
        <v>0</v>
      </c>
      <c r="P786" s="54">
        <v>0</v>
      </c>
      <c r="Q786" s="1">
        <v>42522</v>
      </c>
      <c r="R786" s="14">
        <f>VLOOKUP($D786,'GT NBV Sep 2015'!$G:$O,9,0)</f>
        <v>2.9000000000000001E-2</v>
      </c>
      <c r="S786" s="15">
        <f t="shared" si="108"/>
        <v>0</v>
      </c>
      <c r="T786" s="15">
        <f t="shared" si="109"/>
        <v>9</v>
      </c>
      <c r="U786" s="15">
        <f t="shared" si="110"/>
        <v>0</v>
      </c>
      <c r="V786" s="15">
        <f t="shared" si="111"/>
        <v>0</v>
      </c>
      <c r="W786" s="15">
        <f t="shared" si="112"/>
        <v>0</v>
      </c>
      <c r="X786" s="7">
        <f t="shared" si="113"/>
        <v>0</v>
      </c>
      <c r="Y786" s="7">
        <f t="shared" si="114"/>
        <v>0</v>
      </c>
      <c r="Z786" s="7">
        <f t="shared" si="115"/>
        <v>0</v>
      </c>
      <c r="AA786" s="7">
        <f t="shared" si="116"/>
        <v>0</v>
      </c>
      <c r="AB786" s="15"/>
      <c r="AC786" s="7"/>
      <c r="AD786" s="7"/>
      <c r="AE786" s="7"/>
      <c r="AF786" s="15"/>
      <c r="AG786" s="7"/>
    </row>
    <row r="787" spans="1:33" ht="13.8" x14ac:dyDescent="0.3">
      <c r="A787" s="11">
        <v>51926</v>
      </c>
      <c r="B787" s="11" t="s">
        <v>24</v>
      </c>
      <c r="C787" s="11" t="s">
        <v>41</v>
      </c>
      <c r="D787" s="11" t="s">
        <v>47</v>
      </c>
      <c r="E787" s="11" t="s">
        <v>138</v>
      </c>
      <c r="F787" s="18">
        <v>34151</v>
      </c>
      <c r="G787" s="19">
        <v>34151</v>
      </c>
      <c r="H787" s="11" t="s">
        <v>20</v>
      </c>
      <c r="I787" s="11" t="s">
        <v>48</v>
      </c>
      <c r="J787" s="11" t="s">
        <v>253</v>
      </c>
      <c r="K787" s="11" t="s">
        <v>23</v>
      </c>
      <c r="L787" s="53" t="s">
        <v>638</v>
      </c>
      <c r="M787" s="11">
        <v>0</v>
      </c>
      <c r="N787" s="54">
        <v>0</v>
      </c>
      <c r="O787" s="54">
        <v>0</v>
      </c>
      <c r="P787" s="54">
        <v>0</v>
      </c>
      <c r="Q787" s="1">
        <v>42644</v>
      </c>
      <c r="R787" s="14">
        <f>VLOOKUP($D787,'GT NBV Sep 2015'!$G:$O,9,0)</f>
        <v>2.9000000000000001E-2</v>
      </c>
      <c r="S787" s="15">
        <f t="shared" si="108"/>
        <v>0</v>
      </c>
      <c r="T787" s="15">
        <f t="shared" si="109"/>
        <v>13</v>
      </c>
      <c r="U787" s="15">
        <f t="shared" si="110"/>
        <v>0</v>
      </c>
      <c r="V787" s="15">
        <f t="shared" si="111"/>
        <v>0</v>
      </c>
      <c r="W787" s="15">
        <f t="shared" si="112"/>
        <v>0</v>
      </c>
      <c r="X787" s="7">
        <f t="shared" si="113"/>
        <v>0</v>
      </c>
      <c r="Y787" s="7">
        <f t="shared" si="114"/>
        <v>0</v>
      </c>
      <c r="Z787" s="7">
        <f t="shared" si="115"/>
        <v>0</v>
      </c>
      <c r="AA787" s="7">
        <f t="shared" si="116"/>
        <v>0</v>
      </c>
      <c r="AB787" s="15"/>
      <c r="AC787" s="7"/>
      <c r="AD787" s="7"/>
      <c r="AE787" s="7"/>
      <c r="AF787" s="15"/>
      <c r="AG787" s="7"/>
    </row>
    <row r="788" spans="1:33" ht="13.8" x14ac:dyDescent="0.3">
      <c r="A788" s="11">
        <v>51936</v>
      </c>
      <c r="B788" s="11" t="s">
        <v>24</v>
      </c>
      <c r="C788" s="11" t="s">
        <v>41</v>
      </c>
      <c r="D788" s="11" t="s">
        <v>47</v>
      </c>
      <c r="E788" s="11" t="s">
        <v>61</v>
      </c>
      <c r="F788" s="18">
        <v>25750</v>
      </c>
      <c r="G788" s="19">
        <v>25750</v>
      </c>
      <c r="H788" s="11" t="s">
        <v>20</v>
      </c>
      <c r="I788" s="11" t="s">
        <v>48</v>
      </c>
      <c r="J788" s="11" t="s">
        <v>256</v>
      </c>
      <c r="K788" s="11" t="s">
        <v>23</v>
      </c>
      <c r="L788" s="53" t="s">
        <v>638</v>
      </c>
      <c r="M788" s="11">
        <v>0</v>
      </c>
      <c r="N788" s="54">
        <v>0</v>
      </c>
      <c r="O788" s="54">
        <v>0</v>
      </c>
      <c r="P788" s="54">
        <v>0</v>
      </c>
      <c r="Q788" s="1">
        <v>42522</v>
      </c>
      <c r="R788" s="14">
        <f>VLOOKUP($D788,'GT NBV Sep 2015'!$G:$O,9,0)</f>
        <v>2.9000000000000001E-2</v>
      </c>
      <c r="S788" s="15">
        <f t="shared" si="108"/>
        <v>0</v>
      </c>
      <c r="T788" s="15">
        <f t="shared" si="109"/>
        <v>9</v>
      </c>
      <c r="U788" s="15">
        <f t="shared" si="110"/>
        <v>0</v>
      </c>
      <c r="V788" s="15">
        <f t="shared" si="111"/>
        <v>0</v>
      </c>
      <c r="W788" s="15">
        <f t="shared" si="112"/>
        <v>0</v>
      </c>
      <c r="X788" s="7">
        <f t="shared" si="113"/>
        <v>0</v>
      </c>
      <c r="Y788" s="7">
        <f t="shared" si="114"/>
        <v>0</v>
      </c>
      <c r="Z788" s="7">
        <f t="shared" si="115"/>
        <v>0</v>
      </c>
      <c r="AA788" s="7">
        <f t="shared" si="116"/>
        <v>0</v>
      </c>
      <c r="AB788" s="15"/>
      <c r="AC788" s="7"/>
      <c r="AD788" s="7"/>
      <c r="AE788" s="7"/>
      <c r="AF788" s="15"/>
      <c r="AG788" s="7"/>
    </row>
    <row r="789" spans="1:33" ht="13.8" x14ac:dyDescent="0.3">
      <c r="A789" s="11">
        <v>51937</v>
      </c>
      <c r="B789" s="11" t="s">
        <v>24</v>
      </c>
      <c r="C789" s="11" t="s">
        <v>41</v>
      </c>
      <c r="D789" s="11" t="s">
        <v>47</v>
      </c>
      <c r="E789" s="11" t="s">
        <v>54</v>
      </c>
      <c r="F789" s="18">
        <v>26481</v>
      </c>
      <c r="G789" s="19">
        <v>26481</v>
      </c>
      <c r="H789" s="11" t="s">
        <v>20</v>
      </c>
      <c r="I789" s="11" t="s">
        <v>48</v>
      </c>
      <c r="J789" s="11" t="s">
        <v>256</v>
      </c>
      <c r="K789" s="11" t="s">
        <v>23</v>
      </c>
      <c r="L789" s="53" t="s">
        <v>638</v>
      </c>
      <c r="M789" s="11">
        <v>0</v>
      </c>
      <c r="N789" s="54">
        <v>0</v>
      </c>
      <c r="O789" s="54">
        <v>0</v>
      </c>
      <c r="P789" s="54">
        <v>0</v>
      </c>
      <c r="Q789" s="1">
        <v>42644</v>
      </c>
      <c r="R789" s="14">
        <f>VLOOKUP($D789,'GT NBV Sep 2015'!$G:$O,9,0)</f>
        <v>2.9000000000000001E-2</v>
      </c>
      <c r="S789" s="15">
        <f t="shared" si="108"/>
        <v>0</v>
      </c>
      <c r="T789" s="15">
        <f t="shared" si="109"/>
        <v>13</v>
      </c>
      <c r="U789" s="15">
        <f t="shared" si="110"/>
        <v>0</v>
      </c>
      <c r="V789" s="15">
        <f t="shared" si="111"/>
        <v>0</v>
      </c>
      <c r="W789" s="15">
        <f t="shared" si="112"/>
        <v>0</v>
      </c>
      <c r="X789" s="7">
        <f t="shared" si="113"/>
        <v>0</v>
      </c>
      <c r="Y789" s="7">
        <f t="shared" si="114"/>
        <v>0</v>
      </c>
      <c r="Z789" s="7">
        <f t="shared" si="115"/>
        <v>0</v>
      </c>
      <c r="AA789" s="7">
        <f t="shared" si="116"/>
        <v>0</v>
      </c>
      <c r="AB789" s="15"/>
      <c r="AC789" s="7"/>
      <c r="AD789" s="7"/>
      <c r="AE789" s="7"/>
      <c r="AF789" s="15"/>
      <c r="AG789" s="7"/>
    </row>
    <row r="790" spans="1:33" ht="13.8" x14ac:dyDescent="0.3">
      <c r="A790" s="11">
        <v>51938</v>
      </c>
      <c r="B790" s="11" t="s">
        <v>24</v>
      </c>
      <c r="C790" s="11" t="s">
        <v>41</v>
      </c>
      <c r="D790" s="11" t="s">
        <v>47</v>
      </c>
      <c r="E790" s="11" t="s">
        <v>138</v>
      </c>
      <c r="F790" s="18">
        <v>34151</v>
      </c>
      <c r="G790" s="19">
        <v>34151</v>
      </c>
      <c r="H790" s="11" t="s">
        <v>20</v>
      </c>
      <c r="I790" s="11" t="s">
        <v>48</v>
      </c>
      <c r="J790" s="11" t="s">
        <v>256</v>
      </c>
      <c r="K790" s="11" t="s">
        <v>23</v>
      </c>
      <c r="L790" s="53" t="s">
        <v>638</v>
      </c>
      <c r="M790" s="11">
        <v>0</v>
      </c>
      <c r="N790" s="54">
        <v>0</v>
      </c>
      <c r="O790" s="54">
        <v>0</v>
      </c>
      <c r="P790" s="54">
        <v>0</v>
      </c>
      <c r="Q790" s="1">
        <v>42522</v>
      </c>
      <c r="R790" s="14">
        <f>VLOOKUP($D790,'GT NBV Sep 2015'!$G:$O,9,0)</f>
        <v>2.9000000000000001E-2</v>
      </c>
      <c r="S790" s="15">
        <f t="shared" si="108"/>
        <v>0</v>
      </c>
      <c r="T790" s="15">
        <f t="shared" si="109"/>
        <v>9</v>
      </c>
      <c r="U790" s="15">
        <f t="shared" si="110"/>
        <v>0</v>
      </c>
      <c r="V790" s="15">
        <f t="shared" si="111"/>
        <v>0</v>
      </c>
      <c r="W790" s="15">
        <f t="shared" si="112"/>
        <v>0</v>
      </c>
      <c r="X790" s="7">
        <f t="shared" si="113"/>
        <v>0</v>
      </c>
      <c r="Y790" s="7">
        <f t="shared" si="114"/>
        <v>0</v>
      </c>
      <c r="Z790" s="7">
        <f t="shared" si="115"/>
        <v>0</v>
      </c>
      <c r="AA790" s="7">
        <f t="shared" si="116"/>
        <v>0</v>
      </c>
      <c r="AB790" s="15"/>
      <c r="AC790" s="7"/>
      <c r="AD790" s="7"/>
      <c r="AE790" s="7"/>
      <c r="AF790" s="15"/>
      <c r="AG790" s="7"/>
    </row>
    <row r="791" spans="1:33" ht="13.8" x14ac:dyDescent="0.3">
      <c r="A791" s="11">
        <v>51943</v>
      </c>
      <c r="B791" s="11" t="s">
        <v>24</v>
      </c>
      <c r="C791" s="11" t="s">
        <v>41</v>
      </c>
      <c r="D791" s="11" t="s">
        <v>47</v>
      </c>
      <c r="E791" s="11" t="s">
        <v>61</v>
      </c>
      <c r="F791" s="18">
        <v>25750</v>
      </c>
      <c r="G791" s="19">
        <v>25750</v>
      </c>
      <c r="H791" s="11" t="s">
        <v>20</v>
      </c>
      <c r="I791" s="11" t="s">
        <v>48</v>
      </c>
      <c r="J791" s="11" t="s">
        <v>257</v>
      </c>
      <c r="K791" s="11" t="s">
        <v>23</v>
      </c>
      <c r="L791" s="53" t="s">
        <v>638</v>
      </c>
      <c r="M791" s="11">
        <v>0</v>
      </c>
      <c r="N791" s="54">
        <v>0</v>
      </c>
      <c r="O791" s="54">
        <v>0</v>
      </c>
      <c r="P791" s="54">
        <v>0</v>
      </c>
      <c r="Q791" s="1">
        <v>42644</v>
      </c>
      <c r="R791" s="14">
        <f>VLOOKUP($D791,'GT NBV Sep 2015'!$G:$O,9,0)</f>
        <v>2.9000000000000001E-2</v>
      </c>
      <c r="S791" s="15">
        <f t="shared" si="108"/>
        <v>0</v>
      </c>
      <c r="T791" s="15">
        <f t="shared" si="109"/>
        <v>13</v>
      </c>
      <c r="U791" s="15">
        <f t="shared" si="110"/>
        <v>0</v>
      </c>
      <c r="V791" s="15">
        <f t="shared" si="111"/>
        <v>0</v>
      </c>
      <c r="W791" s="15">
        <f t="shared" si="112"/>
        <v>0</v>
      </c>
      <c r="X791" s="7">
        <f t="shared" si="113"/>
        <v>0</v>
      </c>
      <c r="Y791" s="7">
        <f t="shared" si="114"/>
        <v>0</v>
      </c>
      <c r="Z791" s="7">
        <f t="shared" si="115"/>
        <v>0</v>
      </c>
      <c r="AA791" s="7">
        <f t="shared" si="116"/>
        <v>0</v>
      </c>
      <c r="AB791" s="15"/>
      <c r="AC791" s="7"/>
      <c r="AD791" s="7"/>
      <c r="AE791" s="7"/>
      <c r="AF791" s="15"/>
      <c r="AG791" s="7"/>
    </row>
    <row r="792" spans="1:33" ht="13.8" x14ac:dyDescent="0.3">
      <c r="A792" s="11">
        <v>51944</v>
      </c>
      <c r="B792" s="11" t="s">
        <v>24</v>
      </c>
      <c r="C792" s="11" t="s">
        <v>41</v>
      </c>
      <c r="D792" s="11" t="s">
        <v>47</v>
      </c>
      <c r="E792" s="11" t="s">
        <v>54</v>
      </c>
      <c r="F792" s="18">
        <v>26481</v>
      </c>
      <c r="G792" s="19">
        <v>26481</v>
      </c>
      <c r="H792" s="11" t="s">
        <v>20</v>
      </c>
      <c r="I792" s="11" t="s">
        <v>48</v>
      </c>
      <c r="J792" s="11" t="s">
        <v>257</v>
      </c>
      <c r="K792" s="11" t="s">
        <v>23</v>
      </c>
      <c r="L792" s="53" t="s">
        <v>638</v>
      </c>
      <c r="M792" s="11">
        <v>0</v>
      </c>
      <c r="N792" s="54">
        <v>0</v>
      </c>
      <c r="O792" s="54">
        <v>0</v>
      </c>
      <c r="P792" s="54">
        <v>0</v>
      </c>
      <c r="Q792" s="1">
        <v>42522</v>
      </c>
      <c r="R792" s="14">
        <f>VLOOKUP($D792,'GT NBV Sep 2015'!$G:$O,9,0)</f>
        <v>2.9000000000000001E-2</v>
      </c>
      <c r="S792" s="15">
        <f t="shared" si="108"/>
        <v>0</v>
      </c>
      <c r="T792" s="15">
        <f t="shared" si="109"/>
        <v>9</v>
      </c>
      <c r="U792" s="15">
        <f t="shared" si="110"/>
        <v>0</v>
      </c>
      <c r="V792" s="15">
        <f t="shared" si="111"/>
        <v>0</v>
      </c>
      <c r="W792" s="15">
        <f t="shared" si="112"/>
        <v>0</v>
      </c>
      <c r="X792" s="7">
        <f t="shared" si="113"/>
        <v>0</v>
      </c>
      <c r="Y792" s="7">
        <f t="shared" si="114"/>
        <v>0</v>
      </c>
      <c r="Z792" s="7">
        <f t="shared" si="115"/>
        <v>0</v>
      </c>
      <c r="AA792" s="7">
        <f t="shared" si="116"/>
        <v>0</v>
      </c>
      <c r="AB792" s="15"/>
      <c r="AC792" s="7"/>
      <c r="AD792" s="7"/>
      <c r="AE792" s="7"/>
      <c r="AF792" s="15"/>
      <c r="AG792" s="7"/>
    </row>
    <row r="793" spans="1:33" ht="13.8" x14ac:dyDescent="0.3">
      <c r="A793" s="11">
        <v>51945</v>
      </c>
      <c r="B793" s="11" t="s">
        <v>24</v>
      </c>
      <c r="C793" s="11" t="s">
        <v>41</v>
      </c>
      <c r="D793" s="11" t="s">
        <v>47</v>
      </c>
      <c r="E793" s="11" t="s">
        <v>19</v>
      </c>
      <c r="F793" s="18">
        <v>29403</v>
      </c>
      <c r="G793" s="19">
        <v>29403</v>
      </c>
      <c r="H793" s="11" t="s">
        <v>20</v>
      </c>
      <c r="I793" s="11" t="s">
        <v>48</v>
      </c>
      <c r="J793" s="11" t="s">
        <v>257</v>
      </c>
      <c r="K793" s="11" t="s">
        <v>23</v>
      </c>
      <c r="L793" s="53" t="s">
        <v>638</v>
      </c>
      <c r="M793" s="11">
        <v>0</v>
      </c>
      <c r="N793" s="54">
        <v>0</v>
      </c>
      <c r="O793" s="54">
        <v>0</v>
      </c>
      <c r="P793" s="54">
        <v>0</v>
      </c>
      <c r="Q793" s="1">
        <v>42644</v>
      </c>
      <c r="R793" s="14">
        <f>VLOOKUP($D793,'GT NBV Sep 2015'!$G:$O,9,0)</f>
        <v>2.9000000000000001E-2</v>
      </c>
      <c r="S793" s="15">
        <f t="shared" si="108"/>
        <v>0</v>
      </c>
      <c r="T793" s="15">
        <f t="shared" si="109"/>
        <v>13</v>
      </c>
      <c r="U793" s="15">
        <f t="shared" si="110"/>
        <v>0</v>
      </c>
      <c r="V793" s="15">
        <f t="shared" si="111"/>
        <v>0</v>
      </c>
      <c r="W793" s="15">
        <f t="shared" si="112"/>
        <v>0</v>
      </c>
      <c r="X793" s="7">
        <f t="shared" si="113"/>
        <v>0</v>
      </c>
      <c r="Y793" s="7">
        <f t="shared" si="114"/>
        <v>0</v>
      </c>
      <c r="Z793" s="7">
        <f t="shared" si="115"/>
        <v>0</v>
      </c>
      <c r="AA793" s="7">
        <f t="shared" si="116"/>
        <v>0</v>
      </c>
      <c r="AB793" s="15"/>
      <c r="AC793" s="7"/>
      <c r="AD793" s="7"/>
      <c r="AE793" s="7"/>
      <c r="AF793" s="15"/>
      <c r="AG793" s="7"/>
    </row>
    <row r="794" spans="1:33" ht="13.8" x14ac:dyDescent="0.3">
      <c r="A794" s="11">
        <v>51946</v>
      </c>
      <c r="B794" s="11" t="s">
        <v>24</v>
      </c>
      <c r="C794" s="11" t="s">
        <v>41</v>
      </c>
      <c r="D794" s="11" t="s">
        <v>47</v>
      </c>
      <c r="E794" s="11" t="s">
        <v>138</v>
      </c>
      <c r="F794" s="18">
        <v>34151</v>
      </c>
      <c r="G794" s="19">
        <v>34151</v>
      </c>
      <c r="H794" s="11" t="s">
        <v>20</v>
      </c>
      <c r="I794" s="11" t="s">
        <v>48</v>
      </c>
      <c r="J794" s="11" t="s">
        <v>257</v>
      </c>
      <c r="K794" s="11" t="s">
        <v>23</v>
      </c>
      <c r="L794" s="53" t="s">
        <v>638</v>
      </c>
      <c r="M794" s="11">
        <v>0</v>
      </c>
      <c r="N794" s="54">
        <v>0</v>
      </c>
      <c r="O794" s="54">
        <v>0</v>
      </c>
      <c r="P794" s="54">
        <v>0</v>
      </c>
      <c r="Q794" s="1">
        <v>42522</v>
      </c>
      <c r="R794" s="14">
        <f>VLOOKUP($D794,'GT NBV Sep 2015'!$G:$O,9,0)</f>
        <v>2.9000000000000001E-2</v>
      </c>
      <c r="S794" s="15">
        <f t="shared" si="108"/>
        <v>0</v>
      </c>
      <c r="T794" s="15">
        <f t="shared" si="109"/>
        <v>9</v>
      </c>
      <c r="U794" s="15">
        <f t="shared" si="110"/>
        <v>0</v>
      </c>
      <c r="V794" s="15">
        <f t="shared" si="111"/>
        <v>0</v>
      </c>
      <c r="W794" s="15">
        <f t="shared" si="112"/>
        <v>0</v>
      </c>
      <c r="X794" s="7">
        <f t="shared" si="113"/>
        <v>0</v>
      </c>
      <c r="Y794" s="7">
        <f t="shared" si="114"/>
        <v>0</v>
      </c>
      <c r="Z794" s="7">
        <f t="shared" si="115"/>
        <v>0</v>
      </c>
      <c r="AA794" s="7">
        <f t="shared" si="116"/>
        <v>0</v>
      </c>
      <c r="AB794" s="15"/>
      <c r="AC794" s="7"/>
      <c r="AD794" s="7"/>
      <c r="AE794" s="7"/>
      <c r="AF794" s="15"/>
      <c r="AG794" s="7"/>
    </row>
    <row r="795" spans="1:33" ht="13.8" x14ac:dyDescent="0.3">
      <c r="A795" s="11">
        <v>51948</v>
      </c>
      <c r="B795" s="11" t="s">
        <v>24</v>
      </c>
      <c r="C795" s="11" t="s">
        <v>41</v>
      </c>
      <c r="D795" s="11" t="s">
        <v>47</v>
      </c>
      <c r="E795" s="11" t="s">
        <v>61</v>
      </c>
      <c r="F795" s="18">
        <v>25750</v>
      </c>
      <c r="G795" s="19">
        <v>25750</v>
      </c>
      <c r="H795" s="11" t="s">
        <v>20</v>
      </c>
      <c r="I795" s="11" t="s">
        <v>48</v>
      </c>
      <c r="J795" s="11" t="s">
        <v>258</v>
      </c>
      <c r="K795" s="11" t="s">
        <v>23</v>
      </c>
      <c r="L795" s="53" t="s">
        <v>638</v>
      </c>
      <c r="M795" s="11">
        <v>0</v>
      </c>
      <c r="N795" s="54">
        <v>0</v>
      </c>
      <c r="O795" s="54">
        <v>0</v>
      </c>
      <c r="P795" s="54">
        <v>0</v>
      </c>
      <c r="Q795" s="1">
        <v>42644</v>
      </c>
      <c r="R795" s="14">
        <f>VLOOKUP($D795,'GT NBV Sep 2015'!$G:$O,9,0)</f>
        <v>2.9000000000000001E-2</v>
      </c>
      <c r="S795" s="15">
        <f t="shared" si="108"/>
        <v>0</v>
      </c>
      <c r="T795" s="15">
        <f t="shared" si="109"/>
        <v>13</v>
      </c>
      <c r="U795" s="15">
        <f t="shared" si="110"/>
        <v>0</v>
      </c>
      <c r="V795" s="15">
        <f t="shared" si="111"/>
        <v>0</v>
      </c>
      <c r="W795" s="15">
        <f t="shared" si="112"/>
        <v>0</v>
      </c>
      <c r="X795" s="7">
        <f t="shared" si="113"/>
        <v>0</v>
      </c>
      <c r="Y795" s="7">
        <f t="shared" si="114"/>
        <v>0</v>
      </c>
      <c r="Z795" s="7">
        <f t="shared" si="115"/>
        <v>0</v>
      </c>
      <c r="AA795" s="7">
        <f t="shared" si="116"/>
        <v>0</v>
      </c>
      <c r="AB795" s="15"/>
      <c r="AC795" s="7"/>
      <c r="AD795" s="7"/>
      <c r="AE795" s="7"/>
      <c r="AF795" s="15"/>
      <c r="AG795" s="7"/>
    </row>
    <row r="796" spans="1:33" ht="13.8" x14ac:dyDescent="0.3">
      <c r="A796" s="11">
        <v>51949</v>
      </c>
      <c r="B796" s="11" t="s">
        <v>24</v>
      </c>
      <c r="C796" s="11" t="s">
        <v>41</v>
      </c>
      <c r="D796" s="11" t="s">
        <v>47</v>
      </c>
      <c r="E796" s="11" t="s">
        <v>54</v>
      </c>
      <c r="F796" s="18">
        <v>26481</v>
      </c>
      <c r="G796" s="19">
        <v>26481</v>
      </c>
      <c r="H796" s="11" t="s">
        <v>20</v>
      </c>
      <c r="I796" s="11" t="s">
        <v>48</v>
      </c>
      <c r="J796" s="11" t="s">
        <v>258</v>
      </c>
      <c r="K796" s="11" t="s">
        <v>23</v>
      </c>
      <c r="L796" s="53" t="s">
        <v>638</v>
      </c>
      <c r="M796" s="11">
        <v>0</v>
      </c>
      <c r="N796" s="54">
        <v>0</v>
      </c>
      <c r="O796" s="54">
        <v>0</v>
      </c>
      <c r="P796" s="54">
        <v>0</v>
      </c>
      <c r="Q796" s="1">
        <v>42522</v>
      </c>
      <c r="R796" s="14">
        <f>VLOOKUP($D796,'GT NBV Sep 2015'!$G:$O,9,0)</f>
        <v>2.9000000000000001E-2</v>
      </c>
      <c r="S796" s="15">
        <f t="shared" si="108"/>
        <v>0</v>
      </c>
      <c r="T796" s="15">
        <f t="shared" si="109"/>
        <v>9</v>
      </c>
      <c r="U796" s="15">
        <f t="shared" si="110"/>
        <v>0</v>
      </c>
      <c r="V796" s="15">
        <f t="shared" si="111"/>
        <v>0</v>
      </c>
      <c r="W796" s="15">
        <f t="shared" si="112"/>
        <v>0</v>
      </c>
      <c r="X796" s="7">
        <f t="shared" si="113"/>
        <v>0</v>
      </c>
      <c r="Y796" s="7">
        <f t="shared" si="114"/>
        <v>0</v>
      </c>
      <c r="Z796" s="7">
        <f t="shared" si="115"/>
        <v>0</v>
      </c>
      <c r="AA796" s="7">
        <f t="shared" si="116"/>
        <v>0</v>
      </c>
      <c r="AB796" s="15"/>
      <c r="AC796" s="7"/>
      <c r="AD796" s="7"/>
      <c r="AE796" s="7"/>
      <c r="AF796" s="15"/>
      <c r="AG796" s="7"/>
    </row>
    <row r="797" spans="1:33" ht="13.8" x14ac:dyDescent="0.3">
      <c r="A797" s="11">
        <v>51950</v>
      </c>
      <c r="B797" s="11" t="s">
        <v>24</v>
      </c>
      <c r="C797" s="11" t="s">
        <v>41</v>
      </c>
      <c r="D797" s="11" t="s">
        <v>47</v>
      </c>
      <c r="E797" s="11" t="s">
        <v>138</v>
      </c>
      <c r="F797" s="18">
        <v>34151</v>
      </c>
      <c r="G797" s="19">
        <v>34151</v>
      </c>
      <c r="H797" s="11" t="s">
        <v>20</v>
      </c>
      <c r="I797" s="11" t="s">
        <v>48</v>
      </c>
      <c r="J797" s="11" t="s">
        <v>258</v>
      </c>
      <c r="K797" s="11" t="s">
        <v>23</v>
      </c>
      <c r="L797" s="53" t="s">
        <v>638</v>
      </c>
      <c r="M797" s="11">
        <v>0</v>
      </c>
      <c r="N797" s="54">
        <v>0</v>
      </c>
      <c r="O797" s="54">
        <v>0</v>
      </c>
      <c r="P797" s="54">
        <v>0</v>
      </c>
      <c r="Q797" s="1">
        <v>42644</v>
      </c>
      <c r="R797" s="14">
        <f>VLOOKUP($D797,'GT NBV Sep 2015'!$G:$O,9,0)</f>
        <v>2.9000000000000001E-2</v>
      </c>
      <c r="S797" s="15">
        <f t="shared" si="108"/>
        <v>0</v>
      </c>
      <c r="T797" s="15">
        <f t="shared" si="109"/>
        <v>13</v>
      </c>
      <c r="U797" s="15">
        <f t="shared" si="110"/>
        <v>0</v>
      </c>
      <c r="V797" s="15">
        <f t="shared" si="111"/>
        <v>0</v>
      </c>
      <c r="W797" s="15">
        <f t="shared" si="112"/>
        <v>0</v>
      </c>
      <c r="X797" s="7">
        <f t="shared" si="113"/>
        <v>0</v>
      </c>
      <c r="Y797" s="7">
        <f t="shared" si="114"/>
        <v>0</v>
      </c>
      <c r="Z797" s="7">
        <f t="shared" si="115"/>
        <v>0</v>
      </c>
      <c r="AA797" s="7">
        <f t="shared" si="116"/>
        <v>0</v>
      </c>
      <c r="AB797" s="15"/>
      <c r="AC797" s="7"/>
      <c r="AD797" s="7"/>
      <c r="AE797" s="7"/>
      <c r="AF797" s="15"/>
      <c r="AG797" s="7"/>
    </row>
    <row r="798" spans="1:33" ht="13.8" x14ac:dyDescent="0.3">
      <c r="A798" s="11">
        <v>51952</v>
      </c>
      <c r="B798" s="11" t="s">
        <v>24</v>
      </c>
      <c r="C798" s="11" t="s">
        <v>41</v>
      </c>
      <c r="D798" s="11" t="s">
        <v>47</v>
      </c>
      <c r="E798" s="11" t="s">
        <v>61</v>
      </c>
      <c r="F798" s="18">
        <v>25750</v>
      </c>
      <c r="G798" s="19">
        <v>25750</v>
      </c>
      <c r="H798" s="11" t="s">
        <v>20</v>
      </c>
      <c r="I798" s="11" t="s">
        <v>48</v>
      </c>
      <c r="J798" s="11" t="s">
        <v>259</v>
      </c>
      <c r="K798" s="11" t="s">
        <v>23</v>
      </c>
      <c r="L798" s="53" t="s">
        <v>638</v>
      </c>
      <c r="M798" s="11">
        <v>0</v>
      </c>
      <c r="N798" s="54">
        <v>0</v>
      </c>
      <c r="O798" s="54">
        <v>0</v>
      </c>
      <c r="P798" s="54">
        <v>0</v>
      </c>
      <c r="Q798" s="1">
        <v>42522</v>
      </c>
      <c r="R798" s="14">
        <f>VLOOKUP($D798,'GT NBV Sep 2015'!$G:$O,9,0)</f>
        <v>2.9000000000000001E-2</v>
      </c>
      <c r="S798" s="15">
        <f t="shared" si="108"/>
        <v>0</v>
      </c>
      <c r="T798" s="15">
        <f t="shared" si="109"/>
        <v>9</v>
      </c>
      <c r="U798" s="15">
        <f t="shared" si="110"/>
        <v>0</v>
      </c>
      <c r="V798" s="15">
        <f t="shared" si="111"/>
        <v>0</v>
      </c>
      <c r="W798" s="15">
        <f t="shared" si="112"/>
        <v>0</v>
      </c>
      <c r="X798" s="7">
        <f t="shared" si="113"/>
        <v>0</v>
      </c>
      <c r="Y798" s="7">
        <f t="shared" si="114"/>
        <v>0</v>
      </c>
      <c r="Z798" s="7">
        <f t="shared" si="115"/>
        <v>0</v>
      </c>
      <c r="AA798" s="7">
        <f t="shared" si="116"/>
        <v>0</v>
      </c>
      <c r="AB798" s="15"/>
      <c r="AC798" s="7"/>
      <c r="AD798" s="7"/>
      <c r="AE798" s="7"/>
      <c r="AF798" s="15"/>
      <c r="AG798" s="7"/>
    </row>
    <row r="799" spans="1:33" ht="13.8" x14ac:dyDescent="0.3">
      <c r="A799" s="11">
        <v>51953</v>
      </c>
      <c r="B799" s="11" t="s">
        <v>24</v>
      </c>
      <c r="C799" s="11" t="s">
        <v>41</v>
      </c>
      <c r="D799" s="11" t="s">
        <v>47</v>
      </c>
      <c r="E799" s="11" t="s">
        <v>54</v>
      </c>
      <c r="F799" s="18">
        <v>26481</v>
      </c>
      <c r="G799" s="19">
        <v>26481</v>
      </c>
      <c r="H799" s="11" t="s">
        <v>20</v>
      </c>
      <c r="I799" s="11" t="s">
        <v>48</v>
      </c>
      <c r="J799" s="11" t="s">
        <v>259</v>
      </c>
      <c r="K799" s="11" t="s">
        <v>23</v>
      </c>
      <c r="L799" s="53" t="s">
        <v>638</v>
      </c>
      <c r="M799" s="11">
        <v>0</v>
      </c>
      <c r="N799" s="54">
        <v>0</v>
      </c>
      <c r="O799" s="54">
        <v>0</v>
      </c>
      <c r="P799" s="54">
        <v>0</v>
      </c>
      <c r="Q799" s="1">
        <v>42644</v>
      </c>
      <c r="R799" s="14">
        <f>VLOOKUP($D799,'GT NBV Sep 2015'!$G:$O,9,0)</f>
        <v>2.9000000000000001E-2</v>
      </c>
      <c r="S799" s="15">
        <f t="shared" si="108"/>
        <v>0</v>
      </c>
      <c r="T799" s="15">
        <f t="shared" si="109"/>
        <v>13</v>
      </c>
      <c r="U799" s="15">
        <f t="shared" si="110"/>
        <v>0</v>
      </c>
      <c r="V799" s="15">
        <f t="shared" si="111"/>
        <v>0</v>
      </c>
      <c r="W799" s="15">
        <f t="shared" si="112"/>
        <v>0</v>
      </c>
      <c r="X799" s="7">
        <f t="shared" si="113"/>
        <v>0</v>
      </c>
      <c r="Y799" s="7">
        <f t="shared" si="114"/>
        <v>0</v>
      </c>
      <c r="Z799" s="7">
        <f t="shared" si="115"/>
        <v>0</v>
      </c>
      <c r="AA799" s="7">
        <f t="shared" si="116"/>
        <v>0</v>
      </c>
      <c r="AB799" s="15"/>
      <c r="AC799" s="7"/>
      <c r="AD799" s="7"/>
      <c r="AE799" s="7"/>
      <c r="AF799" s="15"/>
      <c r="AG799" s="7"/>
    </row>
    <row r="800" spans="1:33" ht="13.8" x14ac:dyDescent="0.3">
      <c r="A800" s="11">
        <v>51954</v>
      </c>
      <c r="B800" s="11" t="s">
        <v>24</v>
      </c>
      <c r="C800" s="11" t="s">
        <v>41</v>
      </c>
      <c r="D800" s="11" t="s">
        <v>47</v>
      </c>
      <c r="E800" s="11" t="s">
        <v>138</v>
      </c>
      <c r="F800" s="18">
        <v>34151</v>
      </c>
      <c r="G800" s="19">
        <v>34151</v>
      </c>
      <c r="H800" s="11" t="s">
        <v>20</v>
      </c>
      <c r="I800" s="11" t="s">
        <v>48</v>
      </c>
      <c r="J800" s="11" t="s">
        <v>259</v>
      </c>
      <c r="K800" s="11" t="s">
        <v>23</v>
      </c>
      <c r="L800" s="53" t="s">
        <v>638</v>
      </c>
      <c r="M800" s="11">
        <v>0</v>
      </c>
      <c r="N800" s="54">
        <v>0</v>
      </c>
      <c r="O800" s="54">
        <v>0</v>
      </c>
      <c r="P800" s="54">
        <v>0</v>
      </c>
      <c r="Q800" s="1">
        <v>42522</v>
      </c>
      <c r="R800" s="14">
        <f>VLOOKUP($D800,'GT NBV Sep 2015'!$G:$O,9,0)</f>
        <v>2.9000000000000001E-2</v>
      </c>
      <c r="S800" s="15">
        <f t="shared" si="108"/>
        <v>0</v>
      </c>
      <c r="T800" s="15">
        <f t="shared" si="109"/>
        <v>9</v>
      </c>
      <c r="U800" s="15">
        <f t="shared" si="110"/>
        <v>0</v>
      </c>
      <c r="V800" s="15">
        <f t="shared" si="111"/>
        <v>0</v>
      </c>
      <c r="W800" s="15">
        <f t="shared" si="112"/>
        <v>0</v>
      </c>
      <c r="X800" s="7">
        <f t="shared" si="113"/>
        <v>0</v>
      </c>
      <c r="Y800" s="7">
        <f t="shared" si="114"/>
        <v>0</v>
      </c>
      <c r="Z800" s="7">
        <f t="shared" si="115"/>
        <v>0</v>
      </c>
      <c r="AA800" s="7">
        <f t="shared" si="116"/>
        <v>0</v>
      </c>
      <c r="AB800" s="15"/>
      <c r="AC800" s="7"/>
      <c r="AD800" s="7"/>
      <c r="AE800" s="7"/>
      <c r="AF800" s="15"/>
      <c r="AG800" s="7"/>
    </row>
    <row r="801" spans="1:33" ht="13.8" x14ac:dyDescent="0.3">
      <c r="A801" s="11">
        <v>51956</v>
      </c>
      <c r="B801" s="11" t="s">
        <v>24</v>
      </c>
      <c r="C801" s="11" t="s">
        <v>41</v>
      </c>
      <c r="D801" s="11" t="s">
        <v>47</v>
      </c>
      <c r="E801" s="11" t="s">
        <v>61</v>
      </c>
      <c r="F801" s="18">
        <v>25750</v>
      </c>
      <c r="G801" s="19">
        <v>25750</v>
      </c>
      <c r="H801" s="11" t="s">
        <v>20</v>
      </c>
      <c r="I801" s="11" t="s">
        <v>48</v>
      </c>
      <c r="J801" s="11" t="s">
        <v>260</v>
      </c>
      <c r="K801" s="11" t="s">
        <v>23</v>
      </c>
      <c r="L801" s="53" t="s">
        <v>638</v>
      </c>
      <c r="M801" s="11">
        <v>0</v>
      </c>
      <c r="N801" s="54">
        <v>0</v>
      </c>
      <c r="O801" s="54">
        <v>0</v>
      </c>
      <c r="P801" s="54">
        <v>0</v>
      </c>
      <c r="Q801" s="1">
        <v>42644</v>
      </c>
      <c r="R801" s="14">
        <f>VLOOKUP($D801,'GT NBV Sep 2015'!$G:$O,9,0)</f>
        <v>2.9000000000000001E-2</v>
      </c>
      <c r="S801" s="15">
        <f t="shared" si="108"/>
        <v>0</v>
      </c>
      <c r="T801" s="15">
        <f t="shared" si="109"/>
        <v>13</v>
      </c>
      <c r="U801" s="15">
        <f t="shared" si="110"/>
        <v>0</v>
      </c>
      <c r="V801" s="15">
        <f t="shared" si="111"/>
        <v>0</v>
      </c>
      <c r="W801" s="15">
        <f t="shared" si="112"/>
        <v>0</v>
      </c>
      <c r="X801" s="7">
        <f t="shared" si="113"/>
        <v>0</v>
      </c>
      <c r="Y801" s="7">
        <f t="shared" si="114"/>
        <v>0</v>
      </c>
      <c r="Z801" s="7">
        <f t="shared" si="115"/>
        <v>0</v>
      </c>
      <c r="AA801" s="7">
        <f t="shared" si="116"/>
        <v>0</v>
      </c>
      <c r="AB801" s="15"/>
      <c r="AC801" s="7"/>
      <c r="AD801" s="7"/>
      <c r="AE801" s="7"/>
      <c r="AF801" s="15"/>
      <c r="AG801" s="7"/>
    </row>
    <row r="802" spans="1:33" ht="13.8" x14ac:dyDescent="0.3">
      <c r="A802" s="11">
        <v>51957</v>
      </c>
      <c r="B802" s="11" t="s">
        <v>24</v>
      </c>
      <c r="C802" s="11" t="s">
        <v>41</v>
      </c>
      <c r="D802" s="11" t="s">
        <v>47</v>
      </c>
      <c r="E802" s="11" t="s">
        <v>54</v>
      </c>
      <c r="F802" s="18">
        <v>26481</v>
      </c>
      <c r="G802" s="19">
        <v>26481</v>
      </c>
      <c r="H802" s="11" t="s">
        <v>20</v>
      </c>
      <c r="I802" s="11" t="s">
        <v>48</v>
      </c>
      <c r="J802" s="11" t="s">
        <v>260</v>
      </c>
      <c r="K802" s="11" t="s">
        <v>23</v>
      </c>
      <c r="L802" s="53" t="s">
        <v>638</v>
      </c>
      <c r="M802" s="11">
        <v>0</v>
      </c>
      <c r="N802" s="54">
        <v>0</v>
      </c>
      <c r="O802" s="54">
        <v>0</v>
      </c>
      <c r="P802" s="54">
        <v>0</v>
      </c>
      <c r="Q802" s="1">
        <v>42522</v>
      </c>
      <c r="R802" s="14">
        <f>VLOOKUP($D802,'GT NBV Sep 2015'!$G:$O,9,0)</f>
        <v>2.9000000000000001E-2</v>
      </c>
      <c r="S802" s="15">
        <f t="shared" si="108"/>
        <v>0</v>
      </c>
      <c r="T802" s="15">
        <f t="shared" si="109"/>
        <v>9</v>
      </c>
      <c r="U802" s="15">
        <f t="shared" si="110"/>
        <v>0</v>
      </c>
      <c r="V802" s="15">
        <f t="shared" si="111"/>
        <v>0</v>
      </c>
      <c r="W802" s="15">
        <f t="shared" si="112"/>
        <v>0</v>
      </c>
      <c r="X802" s="7">
        <f t="shared" si="113"/>
        <v>0</v>
      </c>
      <c r="Y802" s="7">
        <f t="shared" si="114"/>
        <v>0</v>
      </c>
      <c r="Z802" s="7">
        <f t="shared" si="115"/>
        <v>0</v>
      </c>
      <c r="AA802" s="7">
        <f t="shared" si="116"/>
        <v>0</v>
      </c>
      <c r="AB802" s="15"/>
      <c r="AC802" s="7"/>
      <c r="AD802" s="7"/>
      <c r="AE802" s="7"/>
      <c r="AF802" s="15"/>
      <c r="AG802" s="7"/>
    </row>
    <row r="803" spans="1:33" ht="13.8" x14ac:dyDescent="0.3">
      <c r="A803" s="11">
        <v>51958</v>
      </c>
      <c r="B803" s="11" t="s">
        <v>24</v>
      </c>
      <c r="C803" s="11" t="s">
        <v>41</v>
      </c>
      <c r="D803" s="11" t="s">
        <v>47</v>
      </c>
      <c r="E803" s="11" t="s">
        <v>138</v>
      </c>
      <c r="F803" s="18">
        <v>34151</v>
      </c>
      <c r="G803" s="19">
        <v>34151</v>
      </c>
      <c r="H803" s="11" t="s">
        <v>20</v>
      </c>
      <c r="I803" s="11" t="s">
        <v>48</v>
      </c>
      <c r="J803" s="11" t="s">
        <v>260</v>
      </c>
      <c r="K803" s="11" t="s">
        <v>23</v>
      </c>
      <c r="L803" s="53" t="s">
        <v>638</v>
      </c>
      <c r="M803" s="11">
        <v>0</v>
      </c>
      <c r="N803" s="54">
        <v>0</v>
      </c>
      <c r="O803" s="54">
        <v>0</v>
      </c>
      <c r="P803" s="54">
        <v>0</v>
      </c>
      <c r="Q803" s="1">
        <v>42644</v>
      </c>
      <c r="R803" s="14">
        <f>VLOOKUP($D803,'GT NBV Sep 2015'!$G:$O,9,0)</f>
        <v>2.9000000000000001E-2</v>
      </c>
      <c r="S803" s="15">
        <f t="shared" si="108"/>
        <v>0</v>
      </c>
      <c r="T803" s="15">
        <f t="shared" si="109"/>
        <v>13</v>
      </c>
      <c r="U803" s="15">
        <f t="shared" si="110"/>
        <v>0</v>
      </c>
      <c r="V803" s="15">
        <f t="shared" si="111"/>
        <v>0</v>
      </c>
      <c r="W803" s="15">
        <f t="shared" si="112"/>
        <v>0</v>
      </c>
      <c r="X803" s="7">
        <f t="shared" si="113"/>
        <v>0</v>
      </c>
      <c r="Y803" s="7">
        <f t="shared" si="114"/>
        <v>0</v>
      </c>
      <c r="Z803" s="7">
        <f t="shared" si="115"/>
        <v>0</v>
      </c>
      <c r="AA803" s="7">
        <f t="shared" si="116"/>
        <v>0</v>
      </c>
      <c r="AB803" s="15"/>
      <c r="AC803" s="7"/>
      <c r="AD803" s="7"/>
      <c r="AE803" s="7"/>
      <c r="AF803" s="15"/>
      <c r="AG803" s="7"/>
    </row>
    <row r="804" spans="1:33" ht="13.8" x14ac:dyDescent="0.3">
      <c r="A804" s="11">
        <v>51960</v>
      </c>
      <c r="B804" s="11" t="s">
        <v>24</v>
      </c>
      <c r="C804" s="11" t="s">
        <v>41</v>
      </c>
      <c r="D804" s="11" t="s">
        <v>47</v>
      </c>
      <c r="E804" s="11" t="s">
        <v>61</v>
      </c>
      <c r="F804" s="18">
        <v>25750</v>
      </c>
      <c r="G804" s="19">
        <v>25750</v>
      </c>
      <c r="H804" s="11" t="s">
        <v>20</v>
      </c>
      <c r="I804" s="11" t="s">
        <v>48</v>
      </c>
      <c r="J804" s="11" t="s">
        <v>261</v>
      </c>
      <c r="K804" s="11" t="s">
        <v>23</v>
      </c>
      <c r="L804" s="53" t="s">
        <v>638</v>
      </c>
      <c r="M804" s="11">
        <v>0</v>
      </c>
      <c r="N804" s="54">
        <v>0</v>
      </c>
      <c r="O804" s="54">
        <v>0</v>
      </c>
      <c r="P804" s="54">
        <v>0</v>
      </c>
      <c r="Q804" s="1">
        <v>42522</v>
      </c>
      <c r="R804" s="14">
        <f>VLOOKUP($D804,'GT NBV Sep 2015'!$G:$O,9,0)</f>
        <v>2.9000000000000001E-2</v>
      </c>
      <c r="S804" s="15">
        <f t="shared" si="108"/>
        <v>0</v>
      </c>
      <c r="T804" s="15">
        <f t="shared" si="109"/>
        <v>9</v>
      </c>
      <c r="U804" s="15">
        <f t="shared" si="110"/>
        <v>0</v>
      </c>
      <c r="V804" s="15">
        <f t="shared" si="111"/>
        <v>0</v>
      </c>
      <c r="W804" s="15">
        <f t="shared" si="112"/>
        <v>0</v>
      </c>
      <c r="X804" s="7">
        <f t="shared" si="113"/>
        <v>0</v>
      </c>
      <c r="Y804" s="7">
        <f t="shared" si="114"/>
        <v>0</v>
      </c>
      <c r="Z804" s="7">
        <f t="shared" si="115"/>
        <v>0</v>
      </c>
      <c r="AA804" s="7">
        <f t="shared" si="116"/>
        <v>0</v>
      </c>
      <c r="AB804" s="15"/>
      <c r="AC804" s="7"/>
      <c r="AD804" s="7"/>
      <c r="AE804" s="7"/>
      <c r="AF804" s="15"/>
      <c r="AG804" s="7"/>
    </row>
    <row r="805" spans="1:33" ht="13.8" x14ac:dyDescent="0.3">
      <c r="A805" s="11">
        <v>51961</v>
      </c>
      <c r="B805" s="11" t="s">
        <v>24</v>
      </c>
      <c r="C805" s="11" t="s">
        <v>41</v>
      </c>
      <c r="D805" s="11" t="s">
        <v>47</v>
      </c>
      <c r="E805" s="11" t="s">
        <v>54</v>
      </c>
      <c r="F805" s="18">
        <v>26481</v>
      </c>
      <c r="G805" s="19">
        <v>26481</v>
      </c>
      <c r="H805" s="11" t="s">
        <v>20</v>
      </c>
      <c r="I805" s="11" t="s">
        <v>48</v>
      </c>
      <c r="J805" s="11" t="s">
        <v>261</v>
      </c>
      <c r="K805" s="11" t="s">
        <v>23</v>
      </c>
      <c r="L805" s="53" t="s">
        <v>638</v>
      </c>
      <c r="M805" s="11">
        <v>0</v>
      </c>
      <c r="N805" s="54">
        <v>0</v>
      </c>
      <c r="O805" s="54">
        <v>0</v>
      </c>
      <c r="P805" s="54">
        <v>0</v>
      </c>
      <c r="Q805" s="1">
        <v>42644</v>
      </c>
      <c r="R805" s="14">
        <f>VLOOKUP($D805,'GT NBV Sep 2015'!$G:$O,9,0)</f>
        <v>2.9000000000000001E-2</v>
      </c>
      <c r="S805" s="15">
        <f t="shared" si="108"/>
        <v>0</v>
      </c>
      <c r="T805" s="15">
        <f t="shared" si="109"/>
        <v>13</v>
      </c>
      <c r="U805" s="15">
        <f t="shared" si="110"/>
        <v>0</v>
      </c>
      <c r="V805" s="15">
        <f t="shared" si="111"/>
        <v>0</v>
      </c>
      <c r="W805" s="15">
        <f t="shared" si="112"/>
        <v>0</v>
      </c>
      <c r="X805" s="7">
        <f t="shared" si="113"/>
        <v>0</v>
      </c>
      <c r="Y805" s="7">
        <f t="shared" si="114"/>
        <v>0</v>
      </c>
      <c r="Z805" s="7">
        <f t="shared" si="115"/>
        <v>0</v>
      </c>
      <c r="AA805" s="7">
        <f t="shared" si="116"/>
        <v>0</v>
      </c>
      <c r="AB805" s="15"/>
      <c r="AC805" s="7"/>
      <c r="AD805" s="7"/>
      <c r="AE805" s="7"/>
      <c r="AF805" s="15"/>
      <c r="AG805" s="7"/>
    </row>
    <row r="806" spans="1:33" ht="13.8" x14ac:dyDescent="0.3">
      <c r="A806" s="11">
        <v>51962</v>
      </c>
      <c r="B806" s="11" t="s">
        <v>24</v>
      </c>
      <c r="C806" s="11" t="s">
        <v>41</v>
      </c>
      <c r="D806" s="11" t="s">
        <v>47</v>
      </c>
      <c r="E806" s="11" t="s">
        <v>138</v>
      </c>
      <c r="F806" s="18">
        <v>34151</v>
      </c>
      <c r="G806" s="19">
        <v>34151</v>
      </c>
      <c r="H806" s="11" t="s">
        <v>20</v>
      </c>
      <c r="I806" s="11" t="s">
        <v>48</v>
      </c>
      <c r="J806" s="11" t="s">
        <v>261</v>
      </c>
      <c r="K806" s="11" t="s">
        <v>23</v>
      </c>
      <c r="L806" s="53" t="s">
        <v>638</v>
      </c>
      <c r="M806" s="11">
        <v>0</v>
      </c>
      <c r="N806" s="54">
        <v>0</v>
      </c>
      <c r="O806" s="54">
        <v>0</v>
      </c>
      <c r="P806" s="54">
        <v>0</v>
      </c>
      <c r="Q806" s="1">
        <v>42522</v>
      </c>
      <c r="R806" s="14">
        <f>VLOOKUP($D806,'GT NBV Sep 2015'!$G:$O,9,0)</f>
        <v>2.9000000000000001E-2</v>
      </c>
      <c r="S806" s="15">
        <f t="shared" si="108"/>
        <v>0</v>
      </c>
      <c r="T806" s="15">
        <f t="shared" si="109"/>
        <v>9</v>
      </c>
      <c r="U806" s="15">
        <f t="shared" si="110"/>
        <v>0</v>
      </c>
      <c r="V806" s="15">
        <f t="shared" si="111"/>
        <v>0</v>
      </c>
      <c r="W806" s="15">
        <f t="shared" si="112"/>
        <v>0</v>
      </c>
      <c r="X806" s="7">
        <f t="shared" si="113"/>
        <v>0</v>
      </c>
      <c r="Y806" s="7">
        <f t="shared" si="114"/>
        <v>0</v>
      </c>
      <c r="Z806" s="7">
        <f t="shared" si="115"/>
        <v>0</v>
      </c>
      <c r="AA806" s="7">
        <f t="shared" si="116"/>
        <v>0</v>
      </c>
      <c r="AB806" s="15"/>
      <c r="AC806" s="7"/>
      <c r="AD806" s="7"/>
      <c r="AE806" s="7"/>
      <c r="AF806" s="15"/>
      <c r="AG806" s="7"/>
    </row>
    <row r="807" spans="1:33" ht="13.8" x14ac:dyDescent="0.3">
      <c r="A807" s="11">
        <v>53201</v>
      </c>
      <c r="B807" s="11" t="s">
        <v>24</v>
      </c>
      <c r="C807" s="11" t="s">
        <v>41</v>
      </c>
      <c r="D807" s="11" t="s">
        <v>47</v>
      </c>
      <c r="E807" s="11" t="s">
        <v>61</v>
      </c>
      <c r="F807" s="18">
        <v>25750</v>
      </c>
      <c r="G807" s="19">
        <v>25750</v>
      </c>
      <c r="H807" s="11" t="s">
        <v>20</v>
      </c>
      <c r="I807" s="11" t="s">
        <v>48</v>
      </c>
      <c r="J807" s="11" t="s">
        <v>300</v>
      </c>
      <c r="K807" s="11" t="s">
        <v>23</v>
      </c>
      <c r="L807" s="53" t="s">
        <v>638</v>
      </c>
      <c r="M807" s="11">
        <v>0</v>
      </c>
      <c r="N807" s="54">
        <v>0</v>
      </c>
      <c r="O807" s="54">
        <v>0</v>
      </c>
      <c r="P807" s="54">
        <v>0</v>
      </c>
      <c r="Q807" s="1">
        <v>42644</v>
      </c>
      <c r="R807" s="14">
        <f>VLOOKUP($D807,'GT NBV Sep 2015'!$G:$O,9,0)</f>
        <v>2.9000000000000001E-2</v>
      </c>
      <c r="S807" s="15">
        <f t="shared" si="108"/>
        <v>0</v>
      </c>
      <c r="T807" s="15">
        <f t="shared" si="109"/>
        <v>13</v>
      </c>
      <c r="U807" s="15">
        <f t="shared" si="110"/>
        <v>0</v>
      </c>
      <c r="V807" s="15">
        <f t="shared" si="111"/>
        <v>0</v>
      </c>
      <c r="W807" s="15">
        <f t="shared" si="112"/>
        <v>0</v>
      </c>
      <c r="X807" s="7">
        <f t="shared" si="113"/>
        <v>0</v>
      </c>
      <c r="Y807" s="7">
        <f t="shared" si="114"/>
        <v>0</v>
      </c>
      <c r="Z807" s="7">
        <f t="shared" si="115"/>
        <v>0</v>
      </c>
      <c r="AA807" s="7">
        <f t="shared" si="116"/>
        <v>0</v>
      </c>
      <c r="AB807" s="15"/>
      <c r="AC807" s="7"/>
      <c r="AD807" s="7"/>
      <c r="AE807" s="7"/>
      <c r="AF807" s="15"/>
      <c r="AG807" s="7"/>
    </row>
    <row r="808" spans="1:33" ht="13.8" x14ac:dyDescent="0.3">
      <c r="A808" s="11">
        <v>53202</v>
      </c>
      <c r="B808" s="11" t="s">
        <v>24</v>
      </c>
      <c r="C808" s="11" t="s">
        <v>41</v>
      </c>
      <c r="D808" s="11" t="s">
        <v>47</v>
      </c>
      <c r="E808" s="11" t="s">
        <v>54</v>
      </c>
      <c r="F808" s="18">
        <v>26481</v>
      </c>
      <c r="G808" s="19">
        <v>26481</v>
      </c>
      <c r="H808" s="11" t="s">
        <v>20</v>
      </c>
      <c r="I808" s="11" t="s">
        <v>48</v>
      </c>
      <c r="J808" s="11" t="s">
        <v>300</v>
      </c>
      <c r="K808" s="11" t="s">
        <v>23</v>
      </c>
      <c r="L808" s="53" t="s">
        <v>638</v>
      </c>
      <c r="M808" s="11">
        <v>0</v>
      </c>
      <c r="N808" s="54">
        <v>0</v>
      </c>
      <c r="O808" s="54">
        <v>0</v>
      </c>
      <c r="P808" s="54">
        <v>0</v>
      </c>
      <c r="Q808" s="1">
        <v>42522</v>
      </c>
      <c r="R808" s="14">
        <f>VLOOKUP($D808,'GT NBV Sep 2015'!$G:$O,9,0)</f>
        <v>2.9000000000000001E-2</v>
      </c>
      <c r="S808" s="15">
        <f t="shared" si="108"/>
        <v>0</v>
      </c>
      <c r="T808" s="15">
        <f t="shared" si="109"/>
        <v>9</v>
      </c>
      <c r="U808" s="15">
        <f t="shared" si="110"/>
        <v>0</v>
      </c>
      <c r="V808" s="15">
        <f t="shared" si="111"/>
        <v>0</v>
      </c>
      <c r="W808" s="15">
        <f t="shared" si="112"/>
        <v>0</v>
      </c>
      <c r="X808" s="7">
        <f t="shared" si="113"/>
        <v>0</v>
      </c>
      <c r="Y808" s="7">
        <f t="shared" si="114"/>
        <v>0</v>
      </c>
      <c r="Z808" s="7">
        <f t="shared" si="115"/>
        <v>0</v>
      </c>
      <c r="AA808" s="7">
        <f t="shared" si="116"/>
        <v>0</v>
      </c>
      <c r="AB808" s="15"/>
      <c r="AC808" s="7"/>
      <c r="AD808" s="7"/>
      <c r="AE808" s="7"/>
      <c r="AF808" s="15"/>
      <c r="AG808" s="7"/>
    </row>
    <row r="809" spans="1:33" ht="13.8" x14ac:dyDescent="0.3">
      <c r="A809" s="11">
        <v>50589</v>
      </c>
      <c r="B809" s="11" t="s">
        <v>24</v>
      </c>
      <c r="C809" s="11" t="s">
        <v>226</v>
      </c>
      <c r="D809" s="11" t="s">
        <v>47</v>
      </c>
      <c r="E809" s="11" t="s">
        <v>54</v>
      </c>
      <c r="F809" s="18">
        <v>26481</v>
      </c>
      <c r="G809" s="19">
        <v>26481</v>
      </c>
      <c r="H809" s="11" t="s">
        <v>20</v>
      </c>
      <c r="I809" s="11" t="s">
        <v>48</v>
      </c>
      <c r="J809" s="11" t="s">
        <v>22</v>
      </c>
      <c r="K809" s="11" t="s">
        <v>23</v>
      </c>
      <c r="L809" s="53" t="s">
        <v>638</v>
      </c>
      <c r="M809" s="11">
        <v>0</v>
      </c>
      <c r="N809" s="54">
        <v>0</v>
      </c>
      <c r="O809" s="54">
        <v>0</v>
      </c>
      <c r="P809" s="54">
        <v>0</v>
      </c>
      <c r="Q809" s="1">
        <v>42644</v>
      </c>
      <c r="R809" s="14">
        <f>VLOOKUP($D809,'GT NBV Sep 2015'!$G:$O,9,0)</f>
        <v>2.9000000000000001E-2</v>
      </c>
      <c r="S809" s="15">
        <f t="shared" si="108"/>
        <v>0</v>
      </c>
      <c r="T809" s="15">
        <f t="shared" si="109"/>
        <v>13</v>
      </c>
      <c r="U809" s="15">
        <f t="shared" si="110"/>
        <v>0</v>
      </c>
      <c r="V809" s="15">
        <f t="shared" si="111"/>
        <v>0</v>
      </c>
      <c r="W809" s="15">
        <f t="shared" si="112"/>
        <v>0</v>
      </c>
      <c r="X809" s="7">
        <f t="shared" si="113"/>
        <v>0</v>
      </c>
      <c r="Y809" s="7">
        <f t="shared" si="114"/>
        <v>0</v>
      </c>
      <c r="Z809" s="7">
        <f t="shared" si="115"/>
        <v>0</v>
      </c>
      <c r="AA809" s="7">
        <f t="shared" si="116"/>
        <v>0</v>
      </c>
      <c r="AB809" s="15"/>
      <c r="AC809" s="7"/>
      <c r="AD809" s="7"/>
      <c r="AE809" s="7"/>
      <c r="AF809" s="15"/>
      <c r="AG809" s="7"/>
    </row>
    <row r="810" spans="1:33" ht="13.8" x14ac:dyDescent="0.3">
      <c r="A810" s="11">
        <v>818588</v>
      </c>
      <c r="B810" s="11" t="s">
        <v>24</v>
      </c>
      <c r="C810" s="11" t="s">
        <v>88</v>
      </c>
      <c r="D810" s="11" t="s">
        <v>47</v>
      </c>
      <c r="E810" s="11" t="s">
        <v>67</v>
      </c>
      <c r="F810" s="18">
        <v>31959</v>
      </c>
      <c r="G810" s="19">
        <v>31959</v>
      </c>
      <c r="H810" s="11" t="s">
        <v>68</v>
      </c>
      <c r="I810" s="11" t="s">
        <v>48</v>
      </c>
      <c r="J810" s="11" t="s">
        <v>70</v>
      </c>
      <c r="K810" s="11" t="s">
        <v>23</v>
      </c>
      <c r="L810" s="53" t="s">
        <v>638</v>
      </c>
      <c r="M810" s="11">
        <v>0</v>
      </c>
      <c r="N810" s="54">
        <v>0</v>
      </c>
      <c r="O810" s="54">
        <v>0</v>
      </c>
      <c r="P810" s="54">
        <v>0</v>
      </c>
      <c r="Q810" s="1">
        <v>42522</v>
      </c>
      <c r="R810" s="14">
        <f>VLOOKUP($D810,'GT NBV Sep 2015'!$G:$O,9,0)</f>
        <v>2.9000000000000001E-2</v>
      </c>
      <c r="S810" s="15">
        <f t="shared" si="108"/>
        <v>0</v>
      </c>
      <c r="T810" s="15">
        <f t="shared" si="109"/>
        <v>9</v>
      </c>
      <c r="U810" s="15">
        <f t="shared" si="110"/>
        <v>0</v>
      </c>
      <c r="V810" s="15">
        <f t="shared" si="111"/>
        <v>0</v>
      </c>
      <c r="W810" s="15">
        <f t="shared" si="112"/>
        <v>0</v>
      </c>
      <c r="X810" s="7">
        <f t="shared" si="113"/>
        <v>0</v>
      </c>
      <c r="Y810" s="7">
        <f t="shared" si="114"/>
        <v>0</v>
      </c>
      <c r="Z810" s="7">
        <f t="shared" si="115"/>
        <v>0</v>
      </c>
      <c r="AA810" s="7">
        <f t="shared" si="116"/>
        <v>0</v>
      </c>
      <c r="AB810" s="15"/>
      <c r="AC810" s="7"/>
      <c r="AD810" s="7"/>
      <c r="AE810" s="7"/>
      <c r="AF810" s="15"/>
      <c r="AG810" s="7"/>
    </row>
    <row r="811" spans="1:33" ht="13.8" x14ac:dyDescent="0.3">
      <c r="A811" s="11">
        <v>639848955</v>
      </c>
      <c r="B811" s="11" t="s">
        <v>24</v>
      </c>
      <c r="C811" s="11" t="s">
        <v>88</v>
      </c>
      <c r="D811" s="11" t="s">
        <v>47</v>
      </c>
      <c r="E811" s="11" t="s">
        <v>477</v>
      </c>
      <c r="F811" s="18">
        <v>41275</v>
      </c>
      <c r="G811" s="19">
        <v>41275</v>
      </c>
      <c r="H811" s="11" t="s">
        <v>68</v>
      </c>
      <c r="I811" s="11" t="s">
        <v>48</v>
      </c>
      <c r="J811" s="11" t="s">
        <v>70</v>
      </c>
      <c r="K811" s="11" t="s">
        <v>23</v>
      </c>
      <c r="L811" s="53" t="s">
        <v>638</v>
      </c>
      <c r="M811" s="11">
        <v>0</v>
      </c>
      <c r="N811" s="54">
        <v>0</v>
      </c>
      <c r="O811" s="54">
        <v>0</v>
      </c>
      <c r="P811" s="54">
        <v>0</v>
      </c>
      <c r="Q811" s="1">
        <v>42644</v>
      </c>
      <c r="R811" s="14">
        <f>VLOOKUP($D811,'GT NBV Sep 2015'!$G:$O,9,0)</f>
        <v>2.9000000000000001E-2</v>
      </c>
      <c r="S811" s="15">
        <f t="shared" si="108"/>
        <v>0</v>
      </c>
      <c r="T811" s="15">
        <f t="shared" si="109"/>
        <v>13</v>
      </c>
      <c r="U811" s="15">
        <f t="shared" si="110"/>
        <v>0</v>
      </c>
      <c r="V811" s="15">
        <f t="shared" si="111"/>
        <v>0</v>
      </c>
      <c r="W811" s="15">
        <f t="shared" si="112"/>
        <v>0</v>
      </c>
      <c r="X811" s="7">
        <f t="shared" si="113"/>
        <v>0</v>
      </c>
      <c r="Y811" s="7">
        <f t="shared" si="114"/>
        <v>0</v>
      </c>
      <c r="Z811" s="7">
        <f t="shared" si="115"/>
        <v>0</v>
      </c>
      <c r="AA811" s="7">
        <f t="shared" si="116"/>
        <v>0</v>
      </c>
      <c r="AB811" s="15"/>
      <c r="AC811" s="7"/>
      <c r="AD811" s="7"/>
      <c r="AE811" s="7"/>
      <c r="AF811" s="15"/>
      <c r="AG811" s="7"/>
    </row>
    <row r="812" spans="1:33" ht="13.8" x14ac:dyDescent="0.3">
      <c r="A812" s="11">
        <v>50609</v>
      </c>
      <c r="B812" s="11" t="s">
        <v>24</v>
      </c>
      <c r="C812" s="11" t="s">
        <v>88</v>
      </c>
      <c r="D812" s="11" t="s">
        <v>47</v>
      </c>
      <c r="E812" s="11" t="s">
        <v>61</v>
      </c>
      <c r="F812" s="18">
        <v>25750</v>
      </c>
      <c r="G812" s="19">
        <v>25750</v>
      </c>
      <c r="H812" s="11" t="s">
        <v>20</v>
      </c>
      <c r="I812" s="11" t="s">
        <v>48</v>
      </c>
      <c r="J812" s="11" t="s">
        <v>22</v>
      </c>
      <c r="K812" s="11" t="s">
        <v>23</v>
      </c>
      <c r="L812" s="53" t="s">
        <v>638</v>
      </c>
      <c r="M812" s="11">
        <v>0</v>
      </c>
      <c r="N812" s="54">
        <v>0</v>
      </c>
      <c r="O812" s="54">
        <v>0</v>
      </c>
      <c r="P812" s="54">
        <v>0</v>
      </c>
      <c r="Q812" s="1">
        <v>42522</v>
      </c>
      <c r="R812" s="14">
        <f>VLOOKUP($D812,'GT NBV Sep 2015'!$G:$O,9,0)</f>
        <v>2.9000000000000001E-2</v>
      </c>
      <c r="S812" s="15">
        <f t="shared" si="108"/>
        <v>0</v>
      </c>
      <c r="T812" s="15">
        <f t="shared" si="109"/>
        <v>9</v>
      </c>
      <c r="U812" s="15">
        <f t="shared" si="110"/>
        <v>0</v>
      </c>
      <c r="V812" s="15">
        <f t="shared" si="111"/>
        <v>0</v>
      </c>
      <c r="W812" s="15">
        <f t="shared" si="112"/>
        <v>0</v>
      </c>
      <c r="X812" s="7">
        <f t="shared" si="113"/>
        <v>0</v>
      </c>
      <c r="Y812" s="7">
        <f t="shared" si="114"/>
        <v>0</v>
      </c>
      <c r="Z812" s="7">
        <f t="shared" si="115"/>
        <v>0</v>
      </c>
      <c r="AA812" s="7">
        <f t="shared" si="116"/>
        <v>0</v>
      </c>
      <c r="AB812" s="15"/>
      <c r="AC812" s="7"/>
      <c r="AD812" s="7"/>
      <c r="AE812" s="7"/>
      <c r="AF812" s="15"/>
      <c r="AG812" s="7"/>
    </row>
    <row r="813" spans="1:33" ht="13.8" x14ac:dyDescent="0.3">
      <c r="A813" s="11">
        <v>50610</v>
      </c>
      <c r="B813" s="11" t="s">
        <v>24</v>
      </c>
      <c r="C813" s="11" t="s">
        <v>88</v>
      </c>
      <c r="D813" s="11" t="s">
        <v>47</v>
      </c>
      <c r="E813" s="11" t="s">
        <v>54</v>
      </c>
      <c r="F813" s="18">
        <v>26481</v>
      </c>
      <c r="G813" s="19">
        <v>26481</v>
      </c>
      <c r="H813" s="11" t="s">
        <v>20</v>
      </c>
      <c r="I813" s="11" t="s">
        <v>48</v>
      </c>
      <c r="J813" s="11" t="s">
        <v>22</v>
      </c>
      <c r="K813" s="11" t="s">
        <v>23</v>
      </c>
      <c r="L813" s="53" t="s">
        <v>638</v>
      </c>
      <c r="M813" s="11">
        <v>0</v>
      </c>
      <c r="N813" s="54">
        <v>0</v>
      </c>
      <c r="O813" s="54">
        <v>0</v>
      </c>
      <c r="P813" s="54">
        <v>0</v>
      </c>
      <c r="Q813" s="1">
        <v>42644</v>
      </c>
      <c r="R813" s="14">
        <f>VLOOKUP($D813,'GT NBV Sep 2015'!$G:$O,9,0)</f>
        <v>2.9000000000000001E-2</v>
      </c>
      <c r="S813" s="15">
        <f t="shared" si="108"/>
        <v>0</v>
      </c>
      <c r="T813" s="15">
        <f t="shared" si="109"/>
        <v>13</v>
      </c>
      <c r="U813" s="15">
        <f t="shared" si="110"/>
        <v>0</v>
      </c>
      <c r="V813" s="15">
        <f t="shared" si="111"/>
        <v>0</v>
      </c>
      <c r="W813" s="15">
        <f t="shared" si="112"/>
        <v>0</v>
      </c>
      <c r="X813" s="7">
        <f t="shared" si="113"/>
        <v>0</v>
      </c>
      <c r="Y813" s="7">
        <f t="shared" si="114"/>
        <v>0</v>
      </c>
      <c r="Z813" s="7">
        <f t="shared" si="115"/>
        <v>0</v>
      </c>
      <c r="AA813" s="7">
        <f t="shared" si="116"/>
        <v>0</v>
      </c>
      <c r="AB813" s="15"/>
      <c r="AC813" s="7"/>
      <c r="AD813" s="7"/>
      <c r="AE813" s="7"/>
      <c r="AF813" s="15"/>
      <c r="AG813" s="7"/>
    </row>
    <row r="814" spans="1:33" ht="13.8" x14ac:dyDescent="0.3">
      <c r="A814" s="11">
        <v>50612</v>
      </c>
      <c r="B814" s="11" t="s">
        <v>24</v>
      </c>
      <c r="C814" s="11" t="s">
        <v>89</v>
      </c>
      <c r="D814" s="11" t="s">
        <v>47</v>
      </c>
      <c r="E814" s="11" t="s">
        <v>61</v>
      </c>
      <c r="F814" s="18">
        <v>25750</v>
      </c>
      <c r="G814" s="19">
        <v>25750</v>
      </c>
      <c r="H814" s="11" t="s">
        <v>20</v>
      </c>
      <c r="I814" s="11" t="s">
        <v>48</v>
      </c>
      <c r="J814" s="11" t="s">
        <v>22</v>
      </c>
      <c r="K814" s="11" t="s">
        <v>23</v>
      </c>
      <c r="L814" s="53" t="s">
        <v>638</v>
      </c>
      <c r="M814" s="11">
        <v>0</v>
      </c>
      <c r="N814" s="54">
        <v>0</v>
      </c>
      <c r="O814" s="54">
        <v>0</v>
      </c>
      <c r="P814" s="54">
        <v>0</v>
      </c>
      <c r="Q814" s="1">
        <v>42522</v>
      </c>
      <c r="R814" s="14">
        <f>VLOOKUP($D814,'GT NBV Sep 2015'!$G:$O,9,0)</f>
        <v>2.9000000000000001E-2</v>
      </c>
      <c r="S814" s="15">
        <f t="shared" si="108"/>
        <v>0</v>
      </c>
      <c r="T814" s="15">
        <f t="shared" si="109"/>
        <v>9</v>
      </c>
      <c r="U814" s="15">
        <f t="shared" si="110"/>
        <v>0</v>
      </c>
      <c r="V814" s="15">
        <f t="shared" si="111"/>
        <v>0</v>
      </c>
      <c r="W814" s="15">
        <f t="shared" si="112"/>
        <v>0</v>
      </c>
      <c r="X814" s="7">
        <f t="shared" si="113"/>
        <v>0</v>
      </c>
      <c r="Y814" s="7">
        <f t="shared" si="114"/>
        <v>0</v>
      </c>
      <c r="Z814" s="7">
        <f t="shared" si="115"/>
        <v>0</v>
      </c>
      <c r="AA814" s="7">
        <f t="shared" si="116"/>
        <v>0</v>
      </c>
      <c r="AB814" s="15"/>
      <c r="AC814" s="7"/>
      <c r="AD814" s="7"/>
      <c r="AE814" s="7"/>
      <c r="AF814" s="15"/>
      <c r="AG814" s="7"/>
    </row>
    <row r="815" spans="1:33" ht="13.8" x14ac:dyDescent="0.3">
      <c r="A815" s="11">
        <v>50613</v>
      </c>
      <c r="B815" s="11" t="s">
        <v>24</v>
      </c>
      <c r="C815" s="11" t="s">
        <v>63</v>
      </c>
      <c r="D815" s="11" t="s">
        <v>47</v>
      </c>
      <c r="E815" s="11" t="s">
        <v>54</v>
      </c>
      <c r="F815" s="18">
        <v>26481</v>
      </c>
      <c r="G815" s="19">
        <v>26481</v>
      </c>
      <c r="H815" s="11" t="s">
        <v>20</v>
      </c>
      <c r="I815" s="11" t="s">
        <v>48</v>
      </c>
      <c r="J815" s="11" t="s">
        <v>22</v>
      </c>
      <c r="K815" s="11" t="s">
        <v>23</v>
      </c>
      <c r="L815" s="53" t="s">
        <v>638</v>
      </c>
      <c r="M815" s="11">
        <v>0</v>
      </c>
      <c r="N815" s="54">
        <v>0</v>
      </c>
      <c r="O815" s="54">
        <v>0</v>
      </c>
      <c r="P815" s="54">
        <v>0</v>
      </c>
      <c r="Q815" s="1">
        <v>42644</v>
      </c>
      <c r="R815" s="14">
        <f>VLOOKUP($D815,'GT NBV Sep 2015'!$G:$O,9,0)</f>
        <v>2.9000000000000001E-2</v>
      </c>
      <c r="S815" s="15">
        <f t="shared" si="108"/>
        <v>0</v>
      </c>
      <c r="T815" s="15">
        <f t="shared" si="109"/>
        <v>13</v>
      </c>
      <c r="U815" s="15">
        <f t="shared" si="110"/>
        <v>0</v>
      </c>
      <c r="V815" s="15">
        <f t="shared" si="111"/>
        <v>0</v>
      </c>
      <c r="W815" s="15">
        <f t="shared" si="112"/>
        <v>0</v>
      </c>
      <c r="X815" s="7">
        <f t="shared" si="113"/>
        <v>0</v>
      </c>
      <c r="Y815" s="7">
        <f t="shared" si="114"/>
        <v>0</v>
      </c>
      <c r="Z815" s="7">
        <f t="shared" si="115"/>
        <v>0</v>
      </c>
      <c r="AA815" s="7">
        <f t="shared" si="116"/>
        <v>0</v>
      </c>
      <c r="AB815" s="15"/>
      <c r="AC815" s="7"/>
      <c r="AD815" s="7"/>
      <c r="AE815" s="7"/>
      <c r="AF815" s="15"/>
      <c r="AG815" s="7"/>
    </row>
    <row r="816" spans="1:33" ht="13.8" x14ac:dyDescent="0.3">
      <c r="A816" s="11">
        <v>53574</v>
      </c>
      <c r="B816" s="11" t="s">
        <v>24</v>
      </c>
      <c r="C816" s="11" t="s">
        <v>41</v>
      </c>
      <c r="D816" s="11" t="s">
        <v>53</v>
      </c>
      <c r="E816" s="11" t="s">
        <v>28</v>
      </c>
      <c r="F816" s="18">
        <v>27211</v>
      </c>
      <c r="G816" s="19">
        <v>27211</v>
      </c>
      <c r="H816" s="11" t="s">
        <v>20</v>
      </c>
      <c r="I816" s="11" t="s">
        <v>55</v>
      </c>
      <c r="J816" s="11" t="s">
        <v>316</v>
      </c>
      <c r="K816" s="11" t="s">
        <v>23</v>
      </c>
      <c r="L816" s="53" t="s">
        <v>638</v>
      </c>
      <c r="M816" s="11">
        <v>0</v>
      </c>
      <c r="N816" s="54">
        <v>0</v>
      </c>
      <c r="O816" s="54">
        <v>0</v>
      </c>
      <c r="P816" s="54">
        <v>0</v>
      </c>
      <c r="Q816" s="1">
        <v>42522</v>
      </c>
      <c r="R816" s="14">
        <f>VLOOKUP($D816,'GT NBV Sep 2015'!$G:$O,9,0)</f>
        <v>2.1000000000000001E-2</v>
      </c>
      <c r="S816" s="15">
        <f t="shared" si="108"/>
        <v>0</v>
      </c>
      <c r="T816" s="15">
        <f t="shared" si="109"/>
        <v>9</v>
      </c>
      <c r="U816" s="15">
        <f t="shared" si="110"/>
        <v>0</v>
      </c>
      <c r="V816" s="15">
        <f t="shared" si="111"/>
        <v>0</v>
      </c>
      <c r="W816" s="15">
        <f t="shared" si="112"/>
        <v>0</v>
      </c>
      <c r="X816" s="7">
        <f t="shared" si="113"/>
        <v>0</v>
      </c>
      <c r="Y816" s="7">
        <f t="shared" si="114"/>
        <v>0</v>
      </c>
      <c r="Z816" s="7">
        <f t="shared" si="115"/>
        <v>0</v>
      </c>
      <c r="AA816" s="7">
        <f t="shared" si="116"/>
        <v>0</v>
      </c>
      <c r="AB816" s="15"/>
      <c r="AC816" s="7"/>
      <c r="AD816" s="7"/>
      <c r="AE816" s="7"/>
      <c r="AF816" s="15"/>
      <c r="AG816" s="7"/>
    </row>
    <row r="817" spans="1:33" ht="13.8" x14ac:dyDescent="0.3">
      <c r="A817" s="11">
        <v>53545</v>
      </c>
      <c r="B817" s="11" t="s">
        <v>24</v>
      </c>
      <c r="C817" s="11" t="s">
        <v>41</v>
      </c>
      <c r="D817" s="11" t="s">
        <v>53</v>
      </c>
      <c r="E817" s="11" t="s">
        <v>61</v>
      </c>
      <c r="F817" s="18">
        <v>25750</v>
      </c>
      <c r="G817" s="19">
        <v>25750</v>
      </c>
      <c r="H817" s="11" t="s">
        <v>20</v>
      </c>
      <c r="I817" s="11" t="s">
        <v>55</v>
      </c>
      <c r="J817" s="11" t="s">
        <v>315</v>
      </c>
      <c r="K817" s="11" t="s">
        <v>23</v>
      </c>
      <c r="L817" s="53" t="s">
        <v>638</v>
      </c>
      <c r="M817" s="11">
        <v>0</v>
      </c>
      <c r="N817" s="54">
        <v>0</v>
      </c>
      <c r="O817" s="54">
        <v>0</v>
      </c>
      <c r="P817" s="54">
        <v>0</v>
      </c>
      <c r="Q817" s="1">
        <v>42644</v>
      </c>
      <c r="R817" s="14">
        <f>VLOOKUP($D817,'GT NBV Sep 2015'!$G:$O,9,0)</f>
        <v>2.1000000000000001E-2</v>
      </c>
      <c r="S817" s="15">
        <f t="shared" si="108"/>
        <v>0</v>
      </c>
      <c r="T817" s="15">
        <f t="shared" si="109"/>
        <v>13</v>
      </c>
      <c r="U817" s="15">
        <f t="shared" si="110"/>
        <v>0</v>
      </c>
      <c r="V817" s="15">
        <f t="shared" si="111"/>
        <v>0</v>
      </c>
      <c r="W817" s="15">
        <f t="shared" si="112"/>
        <v>0</v>
      </c>
      <c r="X817" s="7">
        <f t="shared" si="113"/>
        <v>0</v>
      </c>
      <c r="Y817" s="7">
        <f t="shared" si="114"/>
        <v>0</v>
      </c>
      <c r="Z817" s="7">
        <f t="shared" si="115"/>
        <v>0</v>
      </c>
      <c r="AA817" s="7">
        <f t="shared" si="116"/>
        <v>0</v>
      </c>
      <c r="AB817" s="15"/>
      <c r="AC817" s="7"/>
      <c r="AD817" s="7"/>
      <c r="AE817" s="7"/>
      <c r="AF817" s="15"/>
      <c r="AG817" s="7"/>
    </row>
    <row r="818" spans="1:33" ht="13.8" x14ac:dyDescent="0.3">
      <c r="A818" s="11">
        <v>53546</v>
      </c>
      <c r="B818" s="11" t="s">
        <v>24</v>
      </c>
      <c r="C818" s="11" t="s">
        <v>41</v>
      </c>
      <c r="D818" s="11" t="s">
        <v>53</v>
      </c>
      <c r="E818" s="11" t="s">
        <v>54</v>
      </c>
      <c r="F818" s="18">
        <v>26481</v>
      </c>
      <c r="G818" s="19">
        <v>26481</v>
      </c>
      <c r="H818" s="11" t="s">
        <v>20</v>
      </c>
      <c r="I818" s="11" t="s">
        <v>55</v>
      </c>
      <c r="J818" s="11" t="s">
        <v>315</v>
      </c>
      <c r="K818" s="11" t="s">
        <v>23</v>
      </c>
      <c r="L818" s="53" t="s">
        <v>638</v>
      </c>
      <c r="M818" s="11">
        <v>0</v>
      </c>
      <c r="N818" s="54">
        <v>0</v>
      </c>
      <c r="O818" s="54">
        <v>0</v>
      </c>
      <c r="P818" s="54">
        <v>0</v>
      </c>
      <c r="Q818" s="1">
        <v>42522</v>
      </c>
      <c r="R818" s="14">
        <f>VLOOKUP($D818,'GT NBV Sep 2015'!$G:$O,9,0)</f>
        <v>2.1000000000000001E-2</v>
      </c>
      <c r="S818" s="15">
        <f t="shared" si="108"/>
        <v>0</v>
      </c>
      <c r="T818" s="15">
        <f t="shared" si="109"/>
        <v>9</v>
      </c>
      <c r="U818" s="15">
        <f t="shared" si="110"/>
        <v>0</v>
      </c>
      <c r="V818" s="15">
        <f t="shared" si="111"/>
        <v>0</v>
      </c>
      <c r="W818" s="15">
        <f t="shared" si="112"/>
        <v>0</v>
      </c>
      <c r="X818" s="7">
        <f t="shared" si="113"/>
        <v>0</v>
      </c>
      <c r="Y818" s="7">
        <f t="shared" si="114"/>
        <v>0</v>
      </c>
      <c r="Z818" s="7">
        <f t="shared" si="115"/>
        <v>0</v>
      </c>
      <c r="AA818" s="7">
        <f t="shared" si="116"/>
        <v>0</v>
      </c>
      <c r="AB818" s="15"/>
      <c r="AC818" s="7"/>
      <c r="AD818" s="7"/>
      <c r="AE818" s="7"/>
      <c r="AF818" s="15"/>
      <c r="AG818" s="7"/>
    </row>
    <row r="819" spans="1:33" ht="13.8" x14ac:dyDescent="0.3">
      <c r="A819" s="11">
        <v>43418382</v>
      </c>
      <c r="B819" s="11" t="s">
        <v>24</v>
      </c>
      <c r="C819" s="11" t="s">
        <v>41</v>
      </c>
      <c r="D819" s="11" t="s">
        <v>53</v>
      </c>
      <c r="E819" s="11" t="s">
        <v>390</v>
      </c>
      <c r="F819" s="18">
        <v>38018</v>
      </c>
      <c r="G819" s="19">
        <v>38018</v>
      </c>
      <c r="H819" s="11" t="s">
        <v>20</v>
      </c>
      <c r="I819" s="11" t="s">
        <v>55</v>
      </c>
      <c r="J819" s="11" t="s">
        <v>315</v>
      </c>
      <c r="K819" s="11" t="s">
        <v>23</v>
      </c>
      <c r="L819" s="53" t="s">
        <v>638</v>
      </c>
      <c r="M819" s="11">
        <v>0</v>
      </c>
      <c r="N819" s="54">
        <v>0</v>
      </c>
      <c r="O819" s="54">
        <v>0</v>
      </c>
      <c r="P819" s="54">
        <v>0</v>
      </c>
      <c r="Q819" s="1">
        <v>42644</v>
      </c>
      <c r="R819" s="14">
        <f>VLOOKUP($D819,'GT NBV Sep 2015'!$G:$O,9,0)</f>
        <v>2.1000000000000001E-2</v>
      </c>
      <c r="S819" s="15">
        <f t="shared" si="108"/>
        <v>0</v>
      </c>
      <c r="T819" s="15">
        <f t="shared" si="109"/>
        <v>13</v>
      </c>
      <c r="U819" s="15">
        <f t="shared" si="110"/>
        <v>0</v>
      </c>
      <c r="V819" s="15">
        <f t="shared" si="111"/>
        <v>0</v>
      </c>
      <c r="W819" s="15">
        <f t="shared" si="112"/>
        <v>0</v>
      </c>
      <c r="X819" s="7">
        <f t="shared" si="113"/>
        <v>0</v>
      </c>
      <c r="Y819" s="7">
        <f t="shared" si="114"/>
        <v>0</v>
      </c>
      <c r="Z819" s="7">
        <f t="shared" si="115"/>
        <v>0</v>
      </c>
      <c r="AA819" s="7">
        <f t="shared" si="116"/>
        <v>0</v>
      </c>
      <c r="AB819" s="15"/>
      <c r="AC819" s="7"/>
      <c r="AD819" s="7"/>
      <c r="AE819" s="7"/>
      <c r="AF819" s="15"/>
      <c r="AG819" s="7"/>
    </row>
    <row r="820" spans="1:33" ht="13.8" x14ac:dyDescent="0.3">
      <c r="A820" s="11">
        <v>53590</v>
      </c>
      <c r="B820" s="11" t="s">
        <v>24</v>
      </c>
      <c r="C820" s="11" t="s">
        <v>41</v>
      </c>
      <c r="D820" s="11" t="s">
        <v>53</v>
      </c>
      <c r="E820" s="11" t="s">
        <v>61</v>
      </c>
      <c r="F820" s="18">
        <v>25750</v>
      </c>
      <c r="G820" s="19">
        <v>25750</v>
      </c>
      <c r="H820" s="11" t="s">
        <v>20</v>
      </c>
      <c r="I820" s="11" t="s">
        <v>55</v>
      </c>
      <c r="J820" s="11" t="s">
        <v>317</v>
      </c>
      <c r="K820" s="11" t="s">
        <v>23</v>
      </c>
      <c r="L820" s="53" t="s">
        <v>638</v>
      </c>
      <c r="M820" s="11">
        <v>0</v>
      </c>
      <c r="N820" s="54">
        <v>0</v>
      </c>
      <c r="O820" s="54">
        <v>0</v>
      </c>
      <c r="P820" s="54">
        <v>0</v>
      </c>
      <c r="Q820" s="1">
        <v>42522</v>
      </c>
      <c r="R820" s="14">
        <f>VLOOKUP($D820,'GT NBV Sep 2015'!$G:$O,9,0)</f>
        <v>2.1000000000000001E-2</v>
      </c>
      <c r="S820" s="15">
        <f t="shared" si="108"/>
        <v>0</v>
      </c>
      <c r="T820" s="15">
        <f t="shared" si="109"/>
        <v>9</v>
      </c>
      <c r="U820" s="15">
        <f t="shared" si="110"/>
        <v>0</v>
      </c>
      <c r="V820" s="15">
        <f t="shared" si="111"/>
        <v>0</v>
      </c>
      <c r="W820" s="15">
        <f t="shared" si="112"/>
        <v>0</v>
      </c>
      <c r="X820" s="7">
        <f t="shared" si="113"/>
        <v>0</v>
      </c>
      <c r="Y820" s="7">
        <f t="shared" si="114"/>
        <v>0</v>
      </c>
      <c r="Z820" s="7">
        <f t="shared" si="115"/>
        <v>0</v>
      </c>
      <c r="AA820" s="7">
        <f t="shared" si="116"/>
        <v>0</v>
      </c>
      <c r="AB820" s="15"/>
      <c r="AC820" s="7"/>
      <c r="AD820" s="7"/>
      <c r="AE820" s="7"/>
      <c r="AF820" s="15"/>
      <c r="AG820" s="7"/>
    </row>
    <row r="821" spans="1:33" ht="13.8" x14ac:dyDescent="0.3">
      <c r="A821" s="11">
        <v>53591</v>
      </c>
      <c r="B821" s="11" t="s">
        <v>24</v>
      </c>
      <c r="C821" s="11" t="s">
        <v>41</v>
      </c>
      <c r="D821" s="11" t="s">
        <v>53</v>
      </c>
      <c r="E821" s="11" t="s">
        <v>54</v>
      </c>
      <c r="F821" s="18">
        <v>26481</v>
      </c>
      <c r="G821" s="19">
        <v>26481</v>
      </c>
      <c r="H821" s="11" t="s">
        <v>20</v>
      </c>
      <c r="I821" s="11" t="s">
        <v>55</v>
      </c>
      <c r="J821" s="11" t="s">
        <v>317</v>
      </c>
      <c r="K821" s="11" t="s">
        <v>23</v>
      </c>
      <c r="L821" s="53" t="s">
        <v>638</v>
      </c>
      <c r="M821" s="11">
        <v>0</v>
      </c>
      <c r="N821" s="54">
        <v>0</v>
      </c>
      <c r="O821" s="54">
        <v>0</v>
      </c>
      <c r="P821" s="54">
        <v>0</v>
      </c>
      <c r="Q821" s="1">
        <v>42644</v>
      </c>
      <c r="R821" s="14">
        <f>VLOOKUP($D821,'GT NBV Sep 2015'!$G:$O,9,0)</f>
        <v>2.1000000000000001E-2</v>
      </c>
      <c r="S821" s="15">
        <f t="shared" si="108"/>
        <v>0</v>
      </c>
      <c r="T821" s="15">
        <f t="shared" si="109"/>
        <v>13</v>
      </c>
      <c r="U821" s="15">
        <f t="shared" si="110"/>
        <v>0</v>
      </c>
      <c r="V821" s="15">
        <f t="shared" si="111"/>
        <v>0</v>
      </c>
      <c r="W821" s="15">
        <f t="shared" si="112"/>
        <v>0</v>
      </c>
      <c r="X821" s="7">
        <f t="shared" si="113"/>
        <v>0</v>
      </c>
      <c r="Y821" s="7">
        <f t="shared" si="114"/>
        <v>0</v>
      </c>
      <c r="Z821" s="7">
        <f t="shared" si="115"/>
        <v>0</v>
      </c>
      <c r="AA821" s="7">
        <f t="shared" si="116"/>
        <v>0</v>
      </c>
      <c r="AB821" s="15"/>
      <c r="AC821" s="7"/>
      <c r="AD821" s="7"/>
      <c r="AE821" s="7"/>
      <c r="AF821" s="15"/>
      <c r="AG821" s="7"/>
    </row>
    <row r="822" spans="1:33" ht="13.8" x14ac:dyDescent="0.3">
      <c r="A822" s="11">
        <v>53606</v>
      </c>
      <c r="B822" s="11" t="s">
        <v>24</v>
      </c>
      <c r="C822" s="11" t="s">
        <v>41</v>
      </c>
      <c r="D822" s="11" t="s">
        <v>53</v>
      </c>
      <c r="E822" s="11" t="s">
        <v>61</v>
      </c>
      <c r="F822" s="18">
        <v>25750</v>
      </c>
      <c r="G822" s="19">
        <v>25750</v>
      </c>
      <c r="H822" s="11" t="s">
        <v>20</v>
      </c>
      <c r="I822" s="11" t="s">
        <v>55</v>
      </c>
      <c r="J822" s="11" t="s">
        <v>318</v>
      </c>
      <c r="K822" s="11" t="s">
        <v>23</v>
      </c>
      <c r="L822" s="53" t="s">
        <v>638</v>
      </c>
      <c r="M822" s="11">
        <v>0</v>
      </c>
      <c r="N822" s="54">
        <v>0</v>
      </c>
      <c r="O822" s="54">
        <v>0</v>
      </c>
      <c r="P822" s="54">
        <v>0</v>
      </c>
      <c r="Q822" s="1">
        <v>42522</v>
      </c>
      <c r="R822" s="14">
        <f>VLOOKUP($D822,'GT NBV Sep 2015'!$G:$O,9,0)</f>
        <v>2.1000000000000001E-2</v>
      </c>
      <c r="S822" s="15">
        <f t="shared" si="108"/>
        <v>0</v>
      </c>
      <c r="T822" s="15">
        <f t="shared" si="109"/>
        <v>9</v>
      </c>
      <c r="U822" s="15">
        <f t="shared" si="110"/>
        <v>0</v>
      </c>
      <c r="V822" s="15">
        <f t="shared" si="111"/>
        <v>0</v>
      </c>
      <c r="W822" s="15">
        <f t="shared" si="112"/>
        <v>0</v>
      </c>
      <c r="X822" s="7">
        <f t="shared" si="113"/>
        <v>0</v>
      </c>
      <c r="Y822" s="7">
        <f t="shared" si="114"/>
        <v>0</v>
      </c>
      <c r="Z822" s="7">
        <f t="shared" si="115"/>
        <v>0</v>
      </c>
      <c r="AA822" s="7">
        <f t="shared" si="116"/>
        <v>0</v>
      </c>
      <c r="AB822" s="15"/>
      <c r="AC822" s="7"/>
      <c r="AD822" s="7"/>
      <c r="AE822" s="7"/>
      <c r="AF822" s="15"/>
      <c r="AG822" s="7"/>
    </row>
    <row r="823" spans="1:33" ht="13.8" x14ac:dyDescent="0.3">
      <c r="A823" s="11">
        <v>53607</v>
      </c>
      <c r="B823" s="11" t="s">
        <v>24</v>
      </c>
      <c r="C823" s="11" t="s">
        <v>41</v>
      </c>
      <c r="D823" s="11" t="s">
        <v>53</v>
      </c>
      <c r="E823" s="11" t="s">
        <v>54</v>
      </c>
      <c r="F823" s="18">
        <v>26481</v>
      </c>
      <c r="G823" s="19">
        <v>26481</v>
      </c>
      <c r="H823" s="11" t="s">
        <v>20</v>
      </c>
      <c r="I823" s="11" t="s">
        <v>55</v>
      </c>
      <c r="J823" s="11" t="s">
        <v>318</v>
      </c>
      <c r="K823" s="11" t="s">
        <v>23</v>
      </c>
      <c r="L823" s="53" t="s">
        <v>638</v>
      </c>
      <c r="M823" s="11">
        <v>0</v>
      </c>
      <c r="N823" s="54">
        <v>0</v>
      </c>
      <c r="O823" s="54">
        <v>0</v>
      </c>
      <c r="P823" s="54">
        <v>0</v>
      </c>
      <c r="Q823" s="1">
        <v>42644</v>
      </c>
      <c r="R823" s="14">
        <f>VLOOKUP($D823,'GT NBV Sep 2015'!$G:$O,9,0)</f>
        <v>2.1000000000000001E-2</v>
      </c>
      <c r="S823" s="15">
        <f t="shared" si="108"/>
        <v>0</v>
      </c>
      <c r="T823" s="15">
        <f t="shared" si="109"/>
        <v>13</v>
      </c>
      <c r="U823" s="15">
        <f t="shared" si="110"/>
        <v>0</v>
      </c>
      <c r="V823" s="15">
        <f t="shared" si="111"/>
        <v>0</v>
      </c>
      <c r="W823" s="15">
        <f t="shared" si="112"/>
        <v>0</v>
      </c>
      <c r="X823" s="7">
        <f t="shared" si="113"/>
        <v>0</v>
      </c>
      <c r="Y823" s="7">
        <f t="shared" si="114"/>
        <v>0</v>
      </c>
      <c r="Z823" s="7">
        <f t="shared" si="115"/>
        <v>0</v>
      </c>
      <c r="AA823" s="7">
        <f t="shared" si="116"/>
        <v>0</v>
      </c>
      <c r="AB823" s="15"/>
      <c r="AC823" s="7"/>
      <c r="AD823" s="7"/>
      <c r="AE823" s="7"/>
      <c r="AF823" s="15"/>
      <c r="AG823" s="7"/>
    </row>
    <row r="824" spans="1:33" ht="13.8" x14ac:dyDescent="0.3">
      <c r="A824" s="11">
        <v>818700</v>
      </c>
      <c r="B824" s="11" t="s">
        <v>24</v>
      </c>
      <c r="C824" s="11" t="s">
        <v>41</v>
      </c>
      <c r="D824" s="11" t="s">
        <v>53</v>
      </c>
      <c r="E824" s="11" t="s">
        <v>67</v>
      </c>
      <c r="F824" s="18">
        <v>31959</v>
      </c>
      <c r="G824" s="19">
        <v>31959</v>
      </c>
      <c r="H824" s="11" t="s">
        <v>68</v>
      </c>
      <c r="I824" s="11" t="s">
        <v>55</v>
      </c>
      <c r="J824" s="11" t="s">
        <v>70</v>
      </c>
      <c r="K824" s="11" t="s">
        <v>23</v>
      </c>
      <c r="L824" s="53" t="s">
        <v>638</v>
      </c>
      <c r="M824" s="11">
        <v>0</v>
      </c>
      <c r="N824" s="54">
        <v>0</v>
      </c>
      <c r="O824" s="54">
        <v>0</v>
      </c>
      <c r="P824" s="54">
        <v>0</v>
      </c>
      <c r="Q824" s="1">
        <v>42522</v>
      </c>
      <c r="R824" s="14">
        <f>VLOOKUP($D824,'GT NBV Sep 2015'!$G:$O,9,0)</f>
        <v>2.1000000000000001E-2</v>
      </c>
      <c r="S824" s="15">
        <f t="shared" si="108"/>
        <v>0</v>
      </c>
      <c r="T824" s="15">
        <f t="shared" si="109"/>
        <v>9</v>
      </c>
      <c r="U824" s="15">
        <f t="shared" si="110"/>
        <v>0</v>
      </c>
      <c r="V824" s="15">
        <f t="shared" si="111"/>
        <v>0</v>
      </c>
      <c r="W824" s="15">
        <f t="shared" si="112"/>
        <v>0</v>
      </c>
      <c r="X824" s="7">
        <f t="shared" si="113"/>
        <v>0</v>
      </c>
      <c r="Y824" s="7">
        <f t="shared" si="114"/>
        <v>0</v>
      </c>
      <c r="Z824" s="7">
        <f t="shared" si="115"/>
        <v>0</v>
      </c>
      <c r="AA824" s="7">
        <f t="shared" si="116"/>
        <v>0</v>
      </c>
      <c r="AB824" s="15"/>
      <c r="AC824" s="7"/>
      <c r="AD824" s="7"/>
      <c r="AE824" s="7"/>
      <c r="AF824" s="15"/>
      <c r="AG824" s="7"/>
    </row>
    <row r="825" spans="1:33" ht="13.8" x14ac:dyDescent="0.3">
      <c r="A825" s="11">
        <v>818699</v>
      </c>
      <c r="B825" s="11" t="s">
        <v>24</v>
      </c>
      <c r="C825" s="11" t="s">
        <v>41</v>
      </c>
      <c r="D825" s="11" t="s">
        <v>53</v>
      </c>
      <c r="E825" s="11" t="s">
        <v>311</v>
      </c>
      <c r="F825" s="18">
        <v>31229</v>
      </c>
      <c r="G825" s="19">
        <v>31229</v>
      </c>
      <c r="H825" s="11" t="s">
        <v>68</v>
      </c>
      <c r="I825" s="11" t="s">
        <v>55</v>
      </c>
      <c r="J825" s="11" t="s">
        <v>70</v>
      </c>
      <c r="K825" s="11" t="s">
        <v>23</v>
      </c>
      <c r="L825" s="53" t="s">
        <v>638</v>
      </c>
      <c r="M825" s="11">
        <v>0</v>
      </c>
      <c r="N825" s="54">
        <v>0</v>
      </c>
      <c r="O825" s="54">
        <v>0</v>
      </c>
      <c r="P825" s="54">
        <v>0</v>
      </c>
      <c r="Q825" s="1">
        <v>42644</v>
      </c>
      <c r="R825" s="14">
        <f>VLOOKUP($D825,'GT NBV Sep 2015'!$G:$O,9,0)</f>
        <v>2.1000000000000001E-2</v>
      </c>
      <c r="S825" s="15">
        <f t="shared" si="108"/>
        <v>0</v>
      </c>
      <c r="T825" s="15">
        <f t="shared" si="109"/>
        <v>13</v>
      </c>
      <c r="U825" s="15">
        <f t="shared" si="110"/>
        <v>0</v>
      </c>
      <c r="V825" s="15">
        <f t="shared" si="111"/>
        <v>0</v>
      </c>
      <c r="W825" s="15">
        <f t="shared" si="112"/>
        <v>0</v>
      </c>
      <c r="X825" s="7">
        <f t="shared" si="113"/>
        <v>0</v>
      </c>
      <c r="Y825" s="7">
        <f t="shared" si="114"/>
        <v>0</v>
      </c>
      <c r="Z825" s="7">
        <f t="shared" si="115"/>
        <v>0</v>
      </c>
      <c r="AA825" s="7">
        <f t="shared" si="116"/>
        <v>0</v>
      </c>
      <c r="AB825" s="15"/>
      <c r="AC825" s="7"/>
      <c r="AD825" s="7"/>
      <c r="AE825" s="7"/>
      <c r="AF825" s="15"/>
      <c r="AG825" s="7"/>
    </row>
    <row r="826" spans="1:33" ht="13.8" x14ac:dyDescent="0.3">
      <c r="A826" s="11">
        <v>818701</v>
      </c>
      <c r="B826" s="11" t="s">
        <v>24</v>
      </c>
      <c r="C826" s="11" t="s">
        <v>41</v>
      </c>
      <c r="D826" s="11" t="s">
        <v>53</v>
      </c>
      <c r="E826" s="11" t="s">
        <v>72</v>
      </c>
      <c r="F826" s="18">
        <v>37073</v>
      </c>
      <c r="G826" s="19">
        <v>37073</v>
      </c>
      <c r="H826" s="11" t="s">
        <v>68</v>
      </c>
      <c r="I826" s="11" t="s">
        <v>55</v>
      </c>
      <c r="J826" s="11" t="s">
        <v>70</v>
      </c>
      <c r="K826" s="11" t="s">
        <v>23</v>
      </c>
      <c r="L826" s="53" t="s">
        <v>638</v>
      </c>
      <c r="M826" s="11">
        <v>0</v>
      </c>
      <c r="N826" s="54">
        <v>0</v>
      </c>
      <c r="O826" s="54">
        <v>0</v>
      </c>
      <c r="P826" s="54">
        <v>0</v>
      </c>
      <c r="Q826" s="1">
        <v>42522</v>
      </c>
      <c r="R826" s="14">
        <f>VLOOKUP($D826,'GT NBV Sep 2015'!$G:$O,9,0)</f>
        <v>2.1000000000000001E-2</v>
      </c>
      <c r="S826" s="15">
        <f t="shared" si="108"/>
        <v>0</v>
      </c>
      <c r="T826" s="15">
        <f t="shared" si="109"/>
        <v>9</v>
      </c>
      <c r="U826" s="15">
        <f t="shared" si="110"/>
        <v>0</v>
      </c>
      <c r="V826" s="15">
        <f t="shared" si="111"/>
        <v>0</v>
      </c>
      <c r="W826" s="15">
        <f t="shared" si="112"/>
        <v>0</v>
      </c>
      <c r="X826" s="7">
        <f t="shared" si="113"/>
        <v>0</v>
      </c>
      <c r="Y826" s="7">
        <f t="shared" si="114"/>
        <v>0</v>
      </c>
      <c r="Z826" s="7">
        <f t="shared" si="115"/>
        <v>0</v>
      </c>
      <c r="AA826" s="7">
        <f t="shared" si="116"/>
        <v>0</v>
      </c>
      <c r="AB826" s="15"/>
      <c r="AC826" s="7"/>
      <c r="AD826" s="7"/>
      <c r="AE826" s="7"/>
      <c r="AF826" s="15"/>
      <c r="AG826" s="7"/>
    </row>
    <row r="827" spans="1:33" ht="13.8" x14ac:dyDescent="0.3">
      <c r="A827" s="11">
        <v>84158000</v>
      </c>
      <c r="B827" s="11" t="s">
        <v>24</v>
      </c>
      <c r="C827" s="11" t="s">
        <v>41</v>
      </c>
      <c r="D827" s="11" t="s">
        <v>53</v>
      </c>
      <c r="E827" s="11" t="s">
        <v>394</v>
      </c>
      <c r="F827" s="18">
        <v>39539</v>
      </c>
      <c r="G827" s="19">
        <v>39539</v>
      </c>
      <c r="H827" s="11" t="s">
        <v>68</v>
      </c>
      <c r="I827" s="11" t="s">
        <v>55</v>
      </c>
      <c r="J827" s="11" t="s">
        <v>70</v>
      </c>
      <c r="K827" s="11" t="s">
        <v>23</v>
      </c>
      <c r="L827" s="53" t="s">
        <v>638</v>
      </c>
      <c r="M827" s="11">
        <v>0</v>
      </c>
      <c r="N827" s="54">
        <v>0</v>
      </c>
      <c r="O827" s="54">
        <v>0</v>
      </c>
      <c r="P827" s="54">
        <v>0</v>
      </c>
      <c r="Q827" s="1">
        <v>42644</v>
      </c>
      <c r="R827" s="14">
        <f>VLOOKUP($D827,'GT NBV Sep 2015'!$G:$O,9,0)</f>
        <v>2.1000000000000001E-2</v>
      </c>
      <c r="S827" s="15">
        <f t="shared" si="108"/>
        <v>0</v>
      </c>
      <c r="T827" s="15">
        <f t="shared" si="109"/>
        <v>13</v>
      </c>
      <c r="U827" s="15">
        <f t="shared" si="110"/>
        <v>0</v>
      </c>
      <c r="V827" s="15">
        <f t="shared" si="111"/>
        <v>0</v>
      </c>
      <c r="W827" s="15">
        <f t="shared" si="112"/>
        <v>0</v>
      </c>
      <c r="X827" s="7">
        <f t="shared" si="113"/>
        <v>0</v>
      </c>
      <c r="Y827" s="7">
        <f t="shared" si="114"/>
        <v>0</v>
      </c>
      <c r="Z827" s="7">
        <f t="shared" si="115"/>
        <v>0</v>
      </c>
      <c r="AA827" s="7">
        <f t="shared" si="116"/>
        <v>0</v>
      </c>
      <c r="AB827" s="15"/>
      <c r="AC827" s="7"/>
      <c r="AD827" s="7"/>
      <c r="AE827" s="7"/>
      <c r="AF827" s="15"/>
      <c r="AG827" s="7"/>
    </row>
    <row r="828" spans="1:33" ht="13.8" x14ac:dyDescent="0.3">
      <c r="A828" s="11">
        <v>35837221</v>
      </c>
      <c r="B828" s="11" t="s">
        <v>24</v>
      </c>
      <c r="C828" s="11" t="s">
        <v>41</v>
      </c>
      <c r="D828" s="11" t="s">
        <v>53</v>
      </c>
      <c r="E828" s="11" t="s">
        <v>396</v>
      </c>
      <c r="F828" s="18">
        <v>37865</v>
      </c>
      <c r="G828" s="19">
        <v>37865</v>
      </c>
      <c r="H828" s="11" t="s">
        <v>68</v>
      </c>
      <c r="I828" s="11" t="s">
        <v>55</v>
      </c>
      <c r="J828" s="11" t="s">
        <v>70</v>
      </c>
      <c r="K828" s="11" t="s">
        <v>23</v>
      </c>
      <c r="L828" s="53" t="s">
        <v>638</v>
      </c>
      <c r="M828" s="11">
        <v>0</v>
      </c>
      <c r="N828" s="54">
        <v>0</v>
      </c>
      <c r="O828" s="54">
        <v>0</v>
      </c>
      <c r="P828" s="54">
        <v>0</v>
      </c>
      <c r="Q828" s="1">
        <v>42522</v>
      </c>
      <c r="R828" s="14">
        <f>VLOOKUP($D828,'GT NBV Sep 2015'!$G:$O,9,0)</f>
        <v>2.1000000000000001E-2</v>
      </c>
      <c r="S828" s="15">
        <f t="shared" si="108"/>
        <v>0</v>
      </c>
      <c r="T828" s="15">
        <f t="shared" si="109"/>
        <v>9</v>
      </c>
      <c r="U828" s="15">
        <f t="shared" si="110"/>
        <v>0</v>
      </c>
      <c r="V828" s="15">
        <f t="shared" si="111"/>
        <v>0</v>
      </c>
      <c r="W828" s="15">
        <f t="shared" si="112"/>
        <v>0</v>
      </c>
      <c r="X828" s="7">
        <f t="shared" si="113"/>
        <v>0</v>
      </c>
      <c r="Y828" s="7">
        <f t="shared" si="114"/>
        <v>0</v>
      </c>
      <c r="Z828" s="7">
        <f t="shared" si="115"/>
        <v>0</v>
      </c>
      <c r="AA828" s="7">
        <f t="shared" si="116"/>
        <v>0</v>
      </c>
      <c r="AB828" s="15"/>
      <c r="AC828" s="7"/>
      <c r="AD828" s="7"/>
      <c r="AE828" s="7"/>
      <c r="AF828" s="15"/>
      <c r="AG828" s="7"/>
    </row>
    <row r="829" spans="1:33" ht="13.8" x14ac:dyDescent="0.3">
      <c r="A829" s="11">
        <v>35837230</v>
      </c>
      <c r="B829" s="11" t="s">
        <v>24</v>
      </c>
      <c r="C829" s="11" t="s">
        <v>41</v>
      </c>
      <c r="D829" s="11" t="s">
        <v>53</v>
      </c>
      <c r="E829" s="11" t="s">
        <v>396</v>
      </c>
      <c r="F829" s="18">
        <v>37865</v>
      </c>
      <c r="G829" s="19">
        <v>37865</v>
      </c>
      <c r="H829" s="11" t="s">
        <v>68</v>
      </c>
      <c r="I829" s="11" t="s">
        <v>55</v>
      </c>
      <c r="J829" s="11" t="s">
        <v>70</v>
      </c>
      <c r="K829" s="11" t="s">
        <v>23</v>
      </c>
      <c r="L829" s="53" t="s">
        <v>638</v>
      </c>
      <c r="M829" s="11">
        <v>0</v>
      </c>
      <c r="N829" s="54">
        <v>0</v>
      </c>
      <c r="O829" s="54">
        <v>0</v>
      </c>
      <c r="P829" s="54">
        <v>0</v>
      </c>
      <c r="Q829" s="1">
        <v>42644</v>
      </c>
      <c r="R829" s="14">
        <f>VLOOKUP($D829,'GT NBV Sep 2015'!$G:$O,9,0)</f>
        <v>2.1000000000000001E-2</v>
      </c>
      <c r="S829" s="15">
        <f t="shared" si="108"/>
        <v>0</v>
      </c>
      <c r="T829" s="15">
        <f t="shared" si="109"/>
        <v>13</v>
      </c>
      <c r="U829" s="15">
        <f t="shared" si="110"/>
        <v>0</v>
      </c>
      <c r="V829" s="15">
        <f t="shared" si="111"/>
        <v>0</v>
      </c>
      <c r="W829" s="15">
        <f t="shared" si="112"/>
        <v>0</v>
      </c>
      <c r="X829" s="7">
        <f t="shared" si="113"/>
        <v>0</v>
      </c>
      <c r="Y829" s="7">
        <f t="shared" si="114"/>
        <v>0</v>
      </c>
      <c r="Z829" s="7">
        <f t="shared" si="115"/>
        <v>0</v>
      </c>
      <c r="AA829" s="7">
        <f t="shared" si="116"/>
        <v>0</v>
      </c>
      <c r="AB829" s="15"/>
      <c r="AC829" s="7"/>
      <c r="AD829" s="7"/>
      <c r="AE829" s="7"/>
      <c r="AF829" s="15"/>
      <c r="AG829" s="7"/>
    </row>
    <row r="830" spans="1:33" ht="13.8" x14ac:dyDescent="0.3">
      <c r="A830" s="11">
        <v>35839361</v>
      </c>
      <c r="B830" s="11" t="s">
        <v>24</v>
      </c>
      <c r="C830" s="11" t="s">
        <v>41</v>
      </c>
      <c r="D830" s="11" t="s">
        <v>53</v>
      </c>
      <c r="E830" s="11" t="s">
        <v>396</v>
      </c>
      <c r="F830" s="18">
        <v>37865</v>
      </c>
      <c r="G830" s="19">
        <v>37865</v>
      </c>
      <c r="H830" s="11" t="s">
        <v>68</v>
      </c>
      <c r="I830" s="11" t="s">
        <v>55</v>
      </c>
      <c r="J830" s="11" t="s">
        <v>70</v>
      </c>
      <c r="K830" s="11" t="s">
        <v>23</v>
      </c>
      <c r="L830" s="53" t="s">
        <v>638</v>
      </c>
      <c r="M830" s="11">
        <v>0</v>
      </c>
      <c r="N830" s="54">
        <v>0</v>
      </c>
      <c r="O830" s="54">
        <v>0</v>
      </c>
      <c r="P830" s="54">
        <v>0</v>
      </c>
      <c r="Q830" s="1">
        <v>42522</v>
      </c>
      <c r="R830" s="14">
        <f>VLOOKUP($D830,'GT NBV Sep 2015'!$G:$O,9,0)</f>
        <v>2.1000000000000001E-2</v>
      </c>
      <c r="S830" s="15">
        <f t="shared" si="108"/>
        <v>0</v>
      </c>
      <c r="T830" s="15">
        <f t="shared" si="109"/>
        <v>9</v>
      </c>
      <c r="U830" s="15">
        <f t="shared" si="110"/>
        <v>0</v>
      </c>
      <c r="V830" s="15">
        <f t="shared" si="111"/>
        <v>0</v>
      </c>
      <c r="W830" s="15">
        <f t="shared" si="112"/>
        <v>0</v>
      </c>
      <c r="X830" s="7">
        <f t="shared" si="113"/>
        <v>0</v>
      </c>
      <c r="Y830" s="7">
        <f t="shared" si="114"/>
        <v>0</v>
      </c>
      <c r="Z830" s="7">
        <f t="shared" si="115"/>
        <v>0</v>
      </c>
      <c r="AA830" s="7">
        <f t="shared" si="116"/>
        <v>0</v>
      </c>
      <c r="AB830" s="15"/>
      <c r="AC830" s="7"/>
      <c r="AD830" s="7"/>
      <c r="AE830" s="7"/>
      <c r="AF830" s="15"/>
      <c r="AG830" s="7"/>
    </row>
    <row r="831" spans="1:33" ht="13.8" x14ac:dyDescent="0.3">
      <c r="A831" s="11">
        <v>38891385</v>
      </c>
      <c r="B831" s="11" t="s">
        <v>24</v>
      </c>
      <c r="C831" s="11" t="s">
        <v>41</v>
      </c>
      <c r="D831" s="11" t="s">
        <v>53</v>
      </c>
      <c r="E831" s="11" t="s">
        <v>396</v>
      </c>
      <c r="F831" s="18">
        <v>37865</v>
      </c>
      <c r="G831" s="19">
        <v>37956</v>
      </c>
      <c r="H831" s="11" t="s">
        <v>68</v>
      </c>
      <c r="I831" s="11" t="s">
        <v>55</v>
      </c>
      <c r="J831" s="11" t="s">
        <v>70</v>
      </c>
      <c r="K831" s="11" t="s">
        <v>23</v>
      </c>
      <c r="L831" s="53" t="s">
        <v>638</v>
      </c>
      <c r="M831" s="11">
        <v>0</v>
      </c>
      <c r="N831" s="54">
        <v>0</v>
      </c>
      <c r="O831" s="54">
        <v>0</v>
      </c>
      <c r="P831" s="54">
        <v>0</v>
      </c>
      <c r="Q831" s="1">
        <v>42644</v>
      </c>
      <c r="R831" s="14">
        <f>VLOOKUP($D831,'GT NBV Sep 2015'!$G:$O,9,0)</f>
        <v>2.1000000000000001E-2</v>
      </c>
      <c r="S831" s="15">
        <f t="shared" si="108"/>
        <v>0</v>
      </c>
      <c r="T831" s="15">
        <f t="shared" si="109"/>
        <v>13</v>
      </c>
      <c r="U831" s="15">
        <f t="shared" si="110"/>
        <v>0</v>
      </c>
      <c r="V831" s="15">
        <f t="shared" si="111"/>
        <v>0</v>
      </c>
      <c r="W831" s="15">
        <f t="shared" si="112"/>
        <v>0</v>
      </c>
      <c r="X831" s="7">
        <f t="shared" si="113"/>
        <v>0</v>
      </c>
      <c r="Y831" s="7">
        <f t="shared" si="114"/>
        <v>0</v>
      </c>
      <c r="Z831" s="7">
        <f t="shared" si="115"/>
        <v>0</v>
      </c>
      <c r="AA831" s="7">
        <f t="shared" si="116"/>
        <v>0</v>
      </c>
      <c r="AB831" s="15"/>
      <c r="AC831" s="7"/>
      <c r="AD831" s="7"/>
      <c r="AE831" s="7"/>
      <c r="AF831" s="15"/>
      <c r="AG831" s="7"/>
    </row>
    <row r="832" spans="1:33" ht="13.8" x14ac:dyDescent="0.3">
      <c r="A832" s="11">
        <v>41193367</v>
      </c>
      <c r="B832" s="11" t="s">
        <v>24</v>
      </c>
      <c r="C832" s="11" t="s">
        <v>41</v>
      </c>
      <c r="D832" s="11" t="s">
        <v>53</v>
      </c>
      <c r="E832" s="11" t="s">
        <v>390</v>
      </c>
      <c r="F832" s="18">
        <v>38018</v>
      </c>
      <c r="G832" s="19">
        <v>38018</v>
      </c>
      <c r="H832" s="11" t="s">
        <v>68</v>
      </c>
      <c r="I832" s="11" t="s">
        <v>55</v>
      </c>
      <c r="J832" s="11" t="s">
        <v>70</v>
      </c>
      <c r="K832" s="11" t="s">
        <v>23</v>
      </c>
      <c r="L832" s="53" t="s">
        <v>638</v>
      </c>
      <c r="M832" s="11">
        <v>0</v>
      </c>
      <c r="N832" s="54">
        <v>0</v>
      </c>
      <c r="O832" s="54">
        <v>0</v>
      </c>
      <c r="P832" s="54">
        <v>0</v>
      </c>
      <c r="Q832" s="1">
        <v>42522</v>
      </c>
      <c r="R832" s="14">
        <f>VLOOKUP($D832,'GT NBV Sep 2015'!$G:$O,9,0)</f>
        <v>2.1000000000000001E-2</v>
      </c>
      <c r="S832" s="15">
        <f t="shared" si="108"/>
        <v>0</v>
      </c>
      <c r="T832" s="15">
        <f t="shared" si="109"/>
        <v>9</v>
      </c>
      <c r="U832" s="15">
        <f t="shared" si="110"/>
        <v>0</v>
      </c>
      <c r="V832" s="15">
        <f t="shared" si="111"/>
        <v>0</v>
      </c>
      <c r="W832" s="15">
        <f t="shared" si="112"/>
        <v>0</v>
      </c>
      <c r="X832" s="7">
        <f t="shared" si="113"/>
        <v>0</v>
      </c>
      <c r="Y832" s="7">
        <f t="shared" si="114"/>
        <v>0</v>
      </c>
      <c r="Z832" s="7">
        <f t="shared" si="115"/>
        <v>0</v>
      </c>
      <c r="AA832" s="7">
        <f t="shared" si="116"/>
        <v>0</v>
      </c>
      <c r="AB832" s="15"/>
      <c r="AC832" s="7"/>
      <c r="AD832" s="7"/>
      <c r="AE832" s="7"/>
      <c r="AF832" s="15"/>
      <c r="AG832" s="7"/>
    </row>
    <row r="833" spans="1:33" ht="13.8" x14ac:dyDescent="0.3">
      <c r="A833" s="11">
        <v>58742614</v>
      </c>
      <c r="B833" s="11" t="s">
        <v>24</v>
      </c>
      <c r="C833" s="11" t="s">
        <v>41</v>
      </c>
      <c r="D833" s="11" t="s">
        <v>53</v>
      </c>
      <c r="E833" s="11" t="s">
        <v>391</v>
      </c>
      <c r="F833" s="18">
        <v>38687</v>
      </c>
      <c r="G833" s="19">
        <v>38687</v>
      </c>
      <c r="H833" s="11" t="s">
        <v>68</v>
      </c>
      <c r="I833" s="11" t="s">
        <v>55</v>
      </c>
      <c r="J833" s="11" t="s">
        <v>70</v>
      </c>
      <c r="K833" s="11" t="s">
        <v>23</v>
      </c>
      <c r="L833" s="53" t="s">
        <v>638</v>
      </c>
      <c r="M833" s="11">
        <v>0</v>
      </c>
      <c r="N833" s="54">
        <v>0</v>
      </c>
      <c r="O833" s="54">
        <v>0</v>
      </c>
      <c r="P833" s="54">
        <v>0</v>
      </c>
      <c r="Q833" s="1">
        <v>42644</v>
      </c>
      <c r="R833" s="14">
        <f>VLOOKUP($D833,'GT NBV Sep 2015'!$G:$O,9,0)</f>
        <v>2.1000000000000001E-2</v>
      </c>
      <c r="S833" s="15">
        <f t="shared" si="108"/>
        <v>0</v>
      </c>
      <c r="T833" s="15">
        <f t="shared" si="109"/>
        <v>13</v>
      </c>
      <c r="U833" s="15">
        <f t="shared" si="110"/>
        <v>0</v>
      </c>
      <c r="V833" s="15">
        <f t="shared" si="111"/>
        <v>0</v>
      </c>
      <c r="W833" s="15">
        <f t="shared" si="112"/>
        <v>0</v>
      </c>
      <c r="X833" s="7">
        <f t="shared" si="113"/>
        <v>0</v>
      </c>
      <c r="Y833" s="7">
        <f t="shared" si="114"/>
        <v>0</v>
      </c>
      <c r="Z833" s="7">
        <f t="shared" si="115"/>
        <v>0</v>
      </c>
      <c r="AA833" s="7">
        <f t="shared" si="116"/>
        <v>0</v>
      </c>
      <c r="AB833" s="15"/>
      <c r="AC833" s="7"/>
      <c r="AD833" s="7"/>
      <c r="AE833" s="7"/>
      <c r="AF833" s="15"/>
      <c r="AG833" s="7"/>
    </row>
    <row r="834" spans="1:33" ht="13.8" x14ac:dyDescent="0.3">
      <c r="A834" s="11">
        <v>59526041</v>
      </c>
      <c r="B834" s="11" t="s">
        <v>24</v>
      </c>
      <c r="C834" s="11" t="s">
        <v>41</v>
      </c>
      <c r="D834" s="11" t="s">
        <v>53</v>
      </c>
      <c r="E834" s="11" t="s">
        <v>424</v>
      </c>
      <c r="F834" s="18">
        <v>38718</v>
      </c>
      <c r="G834" s="19">
        <v>38718</v>
      </c>
      <c r="H834" s="11" t="s">
        <v>68</v>
      </c>
      <c r="I834" s="11" t="s">
        <v>55</v>
      </c>
      <c r="J834" s="11" t="s">
        <v>70</v>
      </c>
      <c r="K834" s="11" t="s">
        <v>23</v>
      </c>
      <c r="L834" s="53" t="s">
        <v>638</v>
      </c>
      <c r="M834" s="11">
        <v>0</v>
      </c>
      <c r="N834" s="54">
        <v>0</v>
      </c>
      <c r="O834" s="54">
        <v>0</v>
      </c>
      <c r="P834" s="54">
        <v>0</v>
      </c>
      <c r="Q834" s="1">
        <v>42522</v>
      </c>
      <c r="R834" s="14">
        <f>VLOOKUP($D834,'GT NBV Sep 2015'!$G:$O,9,0)</f>
        <v>2.1000000000000001E-2</v>
      </c>
      <c r="S834" s="15">
        <f t="shared" si="108"/>
        <v>0</v>
      </c>
      <c r="T834" s="15">
        <f t="shared" si="109"/>
        <v>9</v>
      </c>
      <c r="U834" s="15">
        <f t="shared" si="110"/>
        <v>0</v>
      </c>
      <c r="V834" s="15">
        <f t="shared" si="111"/>
        <v>0</v>
      </c>
      <c r="W834" s="15">
        <f t="shared" si="112"/>
        <v>0</v>
      </c>
      <c r="X834" s="7">
        <f t="shared" si="113"/>
        <v>0</v>
      </c>
      <c r="Y834" s="7">
        <f t="shared" si="114"/>
        <v>0</v>
      </c>
      <c r="Z834" s="7">
        <f t="shared" si="115"/>
        <v>0</v>
      </c>
      <c r="AA834" s="7">
        <f t="shared" si="116"/>
        <v>0</v>
      </c>
      <c r="AB834" s="15"/>
      <c r="AC834" s="7"/>
      <c r="AD834" s="7"/>
      <c r="AE834" s="7"/>
      <c r="AF834" s="15"/>
      <c r="AG834" s="7"/>
    </row>
    <row r="835" spans="1:33" ht="13.8" x14ac:dyDescent="0.3">
      <c r="A835" s="11">
        <v>88835013</v>
      </c>
      <c r="B835" s="11" t="s">
        <v>24</v>
      </c>
      <c r="C835" s="11" t="s">
        <v>41</v>
      </c>
      <c r="D835" s="11" t="s">
        <v>53</v>
      </c>
      <c r="E835" s="11" t="s">
        <v>394</v>
      </c>
      <c r="F835" s="18">
        <v>39753</v>
      </c>
      <c r="G835" s="19">
        <v>39753</v>
      </c>
      <c r="H835" s="11" t="s">
        <v>68</v>
      </c>
      <c r="I835" s="11" t="s">
        <v>55</v>
      </c>
      <c r="J835" s="11" t="s">
        <v>70</v>
      </c>
      <c r="K835" s="11" t="s">
        <v>23</v>
      </c>
      <c r="L835" s="53" t="s">
        <v>638</v>
      </c>
      <c r="M835" s="11">
        <v>0</v>
      </c>
      <c r="N835" s="54">
        <v>0</v>
      </c>
      <c r="O835" s="54">
        <v>0</v>
      </c>
      <c r="P835" s="54">
        <v>0</v>
      </c>
      <c r="Q835" s="1">
        <v>42644</v>
      </c>
      <c r="R835" s="14">
        <f>VLOOKUP($D835,'GT NBV Sep 2015'!$G:$O,9,0)</f>
        <v>2.1000000000000001E-2</v>
      </c>
      <c r="S835" s="15">
        <f t="shared" si="108"/>
        <v>0</v>
      </c>
      <c r="T835" s="15">
        <f t="shared" si="109"/>
        <v>13</v>
      </c>
      <c r="U835" s="15">
        <f t="shared" si="110"/>
        <v>0</v>
      </c>
      <c r="V835" s="15">
        <f t="shared" si="111"/>
        <v>0</v>
      </c>
      <c r="W835" s="15">
        <f t="shared" si="112"/>
        <v>0</v>
      </c>
      <c r="X835" s="7">
        <f t="shared" si="113"/>
        <v>0</v>
      </c>
      <c r="Y835" s="7">
        <f t="shared" si="114"/>
        <v>0</v>
      </c>
      <c r="Z835" s="7">
        <f t="shared" si="115"/>
        <v>0</v>
      </c>
      <c r="AA835" s="7">
        <f t="shared" si="116"/>
        <v>0</v>
      </c>
      <c r="AB835" s="15"/>
      <c r="AC835" s="7"/>
      <c r="AD835" s="7"/>
      <c r="AE835" s="7"/>
      <c r="AF835" s="15"/>
      <c r="AG835" s="7"/>
    </row>
    <row r="836" spans="1:33" ht="13.8" x14ac:dyDescent="0.3">
      <c r="A836" s="11">
        <v>89482026</v>
      </c>
      <c r="B836" s="11" t="s">
        <v>24</v>
      </c>
      <c r="C836" s="11" t="s">
        <v>41</v>
      </c>
      <c r="D836" s="11" t="s">
        <v>53</v>
      </c>
      <c r="E836" s="11" t="s">
        <v>394</v>
      </c>
      <c r="F836" s="18">
        <v>39783</v>
      </c>
      <c r="G836" s="19">
        <v>39783</v>
      </c>
      <c r="H836" s="11" t="s">
        <v>68</v>
      </c>
      <c r="I836" s="11" t="s">
        <v>55</v>
      </c>
      <c r="J836" s="11" t="s">
        <v>70</v>
      </c>
      <c r="K836" s="11" t="s">
        <v>23</v>
      </c>
      <c r="L836" s="53" t="s">
        <v>638</v>
      </c>
      <c r="M836" s="11">
        <v>0</v>
      </c>
      <c r="N836" s="54">
        <v>0</v>
      </c>
      <c r="O836" s="54">
        <v>0</v>
      </c>
      <c r="P836" s="54">
        <v>0</v>
      </c>
      <c r="Q836" s="1">
        <v>42522</v>
      </c>
      <c r="R836" s="14">
        <f>VLOOKUP($D836,'GT NBV Sep 2015'!$G:$O,9,0)</f>
        <v>2.1000000000000001E-2</v>
      </c>
      <c r="S836" s="15">
        <f t="shared" ref="S836:S899" si="117">N836*(R836/12)</f>
        <v>0</v>
      </c>
      <c r="T836" s="15">
        <f t="shared" ref="T836:T899" si="118">ROUND((+Q836-$L$2)/30,0)</f>
        <v>9</v>
      </c>
      <c r="U836" s="15">
        <f t="shared" ref="U836:U899" si="119">+S836*T836</f>
        <v>0</v>
      </c>
      <c r="V836" s="15">
        <f t="shared" ref="V836:V899" si="120">+O836+U836</f>
        <v>0</v>
      </c>
      <c r="W836" s="15">
        <f t="shared" ref="W836:W899" si="121">+N836-V836</f>
        <v>0</v>
      </c>
      <c r="X836" s="7">
        <f t="shared" si="113"/>
        <v>0</v>
      </c>
      <c r="Y836" s="7">
        <f t="shared" si="114"/>
        <v>0</v>
      </c>
      <c r="Z836" s="7">
        <f t="shared" si="115"/>
        <v>0</v>
      </c>
      <c r="AA836" s="7">
        <f t="shared" si="116"/>
        <v>0</v>
      </c>
      <c r="AB836" s="15"/>
      <c r="AC836" s="7"/>
      <c r="AD836" s="7"/>
      <c r="AE836" s="7"/>
      <c r="AF836" s="15"/>
      <c r="AG836" s="7"/>
    </row>
    <row r="837" spans="1:33" ht="13.8" x14ac:dyDescent="0.3">
      <c r="A837" s="11">
        <v>90097521</v>
      </c>
      <c r="B837" s="11" t="s">
        <v>24</v>
      </c>
      <c r="C837" s="11" t="s">
        <v>41</v>
      </c>
      <c r="D837" s="11" t="s">
        <v>53</v>
      </c>
      <c r="E837" s="11" t="s">
        <v>394</v>
      </c>
      <c r="F837" s="18">
        <v>39753</v>
      </c>
      <c r="G837" s="19">
        <v>39814</v>
      </c>
      <c r="H837" s="11" t="s">
        <v>68</v>
      </c>
      <c r="I837" s="11" t="s">
        <v>55</v>
      </c>
      <c r="J837" s="11" t="s">
        <v>70</v>
      </c>
      <c r="K837" s="11" t="s">
        <v>23</v>
      </c>
      <c r="L837" s="53" t="s">
        <v>638</v>
      </c>
      <c r="M837" s="11">
        <v>0</v>
      </c>
      <c r="N837" s="54">
        <v>0</v>
      </c>
      <c r="O837" s="54">
        <v>0</v>
      </c>
      <c r="P837" s="54">
        <v>0</v>
      </c>
      <c r="Q837" s="1">
        <v>42644</v>
      </c>
      <c r="R837" s="14">
        <f>VLOOKUP($D837,'GT NBV Sep 2015'!$G:$O,9,0)</f>
        <v>2.1000000000000001E-2</v>
      </c>
      <c r="S837" s="15">
        <f t="shared" si="117"/>
        <v>0</v>
      </c>
      <c r="T837" s="15">
        <f t="shared" si="118"/>
        <v>13</v>
      </c>
      <c r="U837" s="15">
        <f t="shared" si="119"/>
        <v>0</v>
      </c>
      <c r="V837" s="15">
        <f t="shared" si="120"/>
        <v>0</v>
      </c>
      <c r="W837" s="15">
        <f t="shared" si="121"/>
        <v>0</v>
      </c>
      <c r="X837" s="7">
        <f t="shared" ref="X837:X900" si="122">+N837*(11/12)</f>
        <v>0</v>
      </c>
      <c r="Y837" s="7">
        <f t="shared" ref="Y837:Y900" si="123">+V837*(11/12)</f>
        <v>0</v>
      </c>
      <c r="Z837" s="7">
        <f t="shared" ref="Z837:Z900" si="124">+W837*(11/12)</f>
        <v>0</v>
      </c>
      <c r="AA837" s="7">
        <f t="shared" ref="AA837:AA900" si="125">+X837-Y837-Z837</f>
        <v>0</v>
      </c>
      <c r="AB837" s="15"/>
      <c r="AC837" s="7"/>
      <c r="AD837" s="7"/>
      <c r="AE837" s="7"/>
      <c r="AF837" s="15"/>
      <c r="AG837" s="7"/>
    </row>
    <row r="838" spans="1:33" ht="13.8" x14ac:dyDescent="0.3">
      <c r="A838" s="11">
        <v>90650207</v>
      </c>
      <c r="B838" s="11" t="s">
        <v>24</v>
      </c>
      <c r="C838" s="11" t="s">
        <v>41</v>
      </c>
      <c r="D838" s="11" t="s">
        <v>53</v>
      </c>
      <c r="E838" s="11" t="s">
        <v>394</v>
      </c>
      <c r="F838" s="18">
        <v>39783</v>
      </c>
      <c r="G838" s="19">
        <v>39845</v>
      </c>
      <c r="H838" s="11" t="s">
        <v>68</v>
      </c>
      <c r="I838" s="11" t="s">
        <v>55</v>
      </c>
      <c r="J838" s="11" t="s">
        <v>70</v>
      </c>
      <c r="K838" s="11" t="s">
        <v>23</v>
      </c>
      <c r="L838" s="53" t="s">
        <v>638</v>
      </c>
      <c r="M838" s="11">
        <v>0</v>
      </c>
      <c r="N838" s="54">
        <v>0</v>
      </c>
      <c r="O838" s="54">
        <v>0</v>
      </c>
      <c r="P838" s="54">
        <v>0</v>
      </c>
      <c r="Q838" s="1">
        <v>42522</v>
      </c>
      <c r="R838" s="14">
        <f>VLOOKUP($D838,'GT NBV Sep 2015'!$G:$O,9,0)</f>
        <v>2.1000000000000001E-2</v>
      </c>
      <c r="S838" s="15">
        <f t="shared" si="117"/>
        <v>0</v>
      </c>
      <c r="T838" s="15">
        <f t="shared" si="118"/>
        <v>9</v>
      </c>
      <c r="U838" s="15">
        <f t="shared" si="119"/>
        <v>0</v>
      </c>
      <c r="V838" s="15">
        <f t="shared" si="120"/>
        <v>0</v>
      </c>
      <c r="W838" s="15">
        <f t="shared" si="121"/>
        <v>0</v>
      </c>
      <c r="X838" s="7">
        <f t="shared" si="122"/>
        <v>0</v>
      </c>
      <c r="Y838" s="7">
        <f t="shared" si="123"/>
        <v>0</v>
      </c>
      <c r="Z838" s="7">
        <f t="shared" si="124"/>
        <v>0</v>
      </c>
      <c r="AA838" s="7">
        <f t="shared" si="125"/>
        <v>0</v>
      </c>
      <c r="AB838" s="15"/>
      <c r="AC838" s="7"/>
      <c r="AD838" s="7"/>
      <c r="AE838" s="7"/>
      <c r="AF838" s="15"/>
      <c r="AG838" s="7"/>
    </row>
    <row r="839" spans="1:33" ht="13.8" x14ac:dyDescent="0.3">
      <c r="A839" s="11">
        <v>91246806</v>
      </c>
      <c r="B839" s="11" t="s">
        <v>24</v>
      </c>
      <c r="C839" s="11" t="s">
        <v>41</v>
      </c>
      <c r="D839" s="11" t="s">
        <v>53</v>
      </c>
      <c r="E839" s="11" t="s">
        <v>457</v>
      </c>
      <c r="F839" s="18">
        <v>39873</v>
      </c>
      <c r="G839" s="19">
        <v>39873</v>
      </c>
      <c r="H839" s="11" t="s">
        <v>68</v>
      </c>
      <c r="I839" s="11" t="s">
        <v>55</v>
      </c>
      <c r="J839" s="11" t="s">
        <v>70</v>
      </c>
      <c r="K839" s="11" t="s">
        <v>23</v>
      </c>
      <c r="L839" s="53" t="s">
        <v>638</v>
      </c>
      <c r="M839" s="11">
        <v>0</v>
      </c>
      <c r="N839" s="54">
        <v>0</v>
      </c>
      <c r="O839" s="54">
        <v>0</v>
      </c>
      <c r="P839" s="54">
        <v>0</v>
      </c>
      <c r="Q839" s="1">
        <v>42644</v>
      </c>
      <c r="R839" s="14">
        <f>VLOOKUP($D839,'GT NBV Sep 2015'!$G:$O,9,0)</f>
        <v>2.1000000000000001E-2</v>
      </c>
      <c r="S839" s="15">
        <f t="shared" si="117"/>
        <v>0</v>
      </c>
      <c r="T839" s="15">
        <f t="shared" si="118"/>
        <v>13</v>
      </c>
      <c r="U839" s="15">
        <f t="shared" si="119"/>
        <v>0</v>
      </c>
      <c r="V839" s="15">
        <f t="shared" si="120"/>
        <v>0</v>
      </c>
      <c r="W839" s="15">
        <f t="shared" si="121"/>
        <v>0</v>
      </c>
      <c r="X839" s="7">
        <f t="shared" si="122"/>
        <v>0</v>
      </c>
      <c r="Y839" s="7">
        <f t="shared" si="123"/>
        <v>0</v>
      </c>
      <c r="Z839" s="7">
        <f t="shared" si="124"/>
        <v>0</v>
      </c>
      <c r="AA839" s="7">
        <f t="shared" si="125"/>
        <v>0</v>
      </c>
      <c r="AB839" s="15"/>
      <c r="AC839" s="7"/>
      <c r="AD839" s="7"/>
      <c r="AE839" s="7"/>
      <c r="AF839" s="15"/>
      <c r="AG839" s="7"/>
    </row>
    <row r="840" spans="1:33" ht="13.8" x14ac:dyDescent="0.3">
      <c r="A840" s="11">
        <v>91252415</v>
      </c>
      <c r="B840" s="11" t="s">
        <v>24</v>
      </c>
      <c r="C840" s="11" t="s">
        <v>41</v>
      </c>
      <c r="D840" s="11" t="s">
        <v>53</v>
      </c>
      <c r="E840" s="11" t="s">
        <v>394</v>
      </c>
      <c r="F840" s="18">
        <v>39753</v>
      </c>
      <c r="G840" s="19">
        <v>39873</v>
      </c>
      <c r="H840" s="11" t="s">
        <v>68</v>
      </c>
      <c r="I840" s="11" t="s">
        <v>55</v>
      </c>
      <c r="J840" s="11" t="s">
        <v>70</v>
      </c>
      <c r="K840" s="11" t="s">
        <v>23</v>
      </c>
      <c r="L840" s="53" t="s">
        <v>638</v>
      </c>
      <c r="M840" s="11">
        <v>0</v>
      </c>
      <c r="N840" s="54">
        <v>0</v>
      </c>
      <c r="O840" s="54">
        <v>0</v>
      </c>
      <c r="P840" s="54">
        <v>0</v>
      </c>
      <c r="Q840" s="1">
        <v>42522</v>
      </c>
      <c r="R840" s="14">
        <f>VLOOKUP($D840,'GT NBV Sep 2015'!$G:$O,9,0)</f>
        <v>2.1000000000000001E-2</v>
      </c>
      <c r="S840" s="15">
        <f t="shared" si="117"/>
        <v>0</v>
      </c>
      <c r="T840" s="15">
        <f t="shared" si="118"/>
        <v>9</v>
      </c>
      <c r="U840" s="15">
        <f t="shared" si="119"/>
        <v>0</v>
      </c>
      <c r="V840" s="15">
        <f t="shared" si="120"/>
        <v>0</v>
      </c>
      <c r="W840" s="15">
        <f t="shared" si="121"/>
        <v>0</v>
      </c>
      <c r="X840" s="7">
        <f t="shared" si="122"/>
        <v>0</v>
      </c>
      <c r="Y840" s="7">
        <f t="shared" si="123"/>
        <v>0</v>
      </c>
      <c r="Z840" s="7">
        <f t="shared" si="124"/>
        <v>0</v>
      </c>
      <c r="AA840" s="7">
        <f t="shared" si="125"/>
        <v>0</v>
      </c>
      <c r="AB840" s="15"/>
      <c r="AC840" s="7"/>
      <c r="AD840" s="7"/>
      <c r="AE840" s="7"/>
      <c r="AF840" s="15"/>
      <c r="AG840" s="7"/>
    </row>
    <row r="841" spans="1:33" ht="13.8" x14ac:dyDescent="0.3">
      <c r="A841" s="11">
        <v>91289968</v>
      </c>
      <c r="B841" s="11" t="s">
        <v>24</v>
      </c>
      <c r="C841" s="11" t="s">
        <v>41</v>
      </c>
      <c r="D841" s="11" t="s">
        <v>53</v>
      </c>
      <c r="E841" s="11" t="s">
        <v>394</v>
      </c>
      <c r="F841" s="18">
        <v>39783</v>
      </c>
      <c r="G841" s="19">
        <v>39873</v>
      </c>
      <c r="H841" s="11" t="s">
        <v>68</v>
      </c>
      <c r="I841" s="11" t="s">
        <v>55</v>
      </c>
      <c r="J841" s="11" t="s">
        <v>70</v>
      </c>
      <c r="K841" s="11" t="s">
        <v>23</v>
      </c>
      <c r="L841" s="53" t="s">
        <v>638</v>
      </c>
      <c r="M841" s="11">
        <v>0</v>
      </c>
      <c r="N841" s="54">
        <v>0</v>
      </c>
      <c r="O841" s="54">
        <v>0</v>
      </c>
      <c r="P841" s="54">
        <v>0</v>
      </c>
      <c r="Q841" s="1">
        <v>42644</v>
      </c>
      <c r="R841" s="14">
        <f>VLOOKUP($D841,'GT NBV Sep 2015'!$G:$O,9,0)</f>
        <v>2.1000000000000001E-2</v>
      </c>
      <c r="S841" s="15">
        <f t="shared" si="117"/>
        <v>0</v>
      </c>
      <c r="T841" s="15">
        <f t="shared" si="118"/>
        <v>13</v>
      </c>
      <c r="U841" s="15">
        <f t="shared" si="119"/>
        <v>0</v>
      </c>
      <c r="V841" s="15">
        <f t="shared" si="120"/>
        <v>0</v>
      </c>
      <c r="W841" s="15">
        <f t="shared" si="121"/>
        <v>0</v>
      </c>
      <c r="X841" s="7">
        <f t="shared" si="122"/>
        <v>0</v>
      </c>
      <c r="Y841" s="7">
        <f t="shared" si="123"/>
        <v>0</v>
      </c>
      <c r="Z841" s="7">
        <f t="shared" si="124"/>
        <v>0</v>
      </c>
      <c r="AA841" s="7">
        <f t="shared" si="125"/>
        <v>0</v>
      </c>
      <c r="AB841" s="15"/>
      <c r="AC841" s="7"/>
      <c r="AD841" s="7"/>
      <c r="AE841" s="7"/>
      <c r="AF841" s="15"/>
      <c r="AG841" s="7"/>
    </row>
    <row r="842" spans="1:33" ht="13.8" x14ac:dyDescent="0.3">
      <c r="A842" s="11">
        <v>92884688</v>
      </c>
      <c r="B842" s="11" t="s">
        <v>24</v>
      </c>
      <c r="C842" s="11" t="s">
        <v>41</v>
      </c>
      <c r="D842" s="11" t="s">
        <v>53</v>
      </c>
      <c r="E842" s="11" t="s">
        <v>457</v>
      </c>
      <c r="F842" s="18">
        <v>39965</v>
      </c>
      <c r="G842" s="19">
        <v>39965</v>
      </c>
      <c r="H842" s="11" t="s">
        <v>68</v>
      </c>
      <c r="I842" s="11" t="s">
        <v>55</v>
      </c>
      <c r="J842" s="11" t="s">
        <v>70</v>
      </c>
      <c r="K842" s="11" t="s">
        <v>23</v>
      </c>
      <c r="L842" s="53" t="s">
        <v>638</v>
      </c>
      <c r="M842" s="11">
        <v>0</v>
      </c>
      <c r="N842" s="54">
        <v>0</v>
      </c>
      <c r="O842" s="54">
        <v>0</v>
      </c>
      <c r="P842" s="54">
        <v>0</v>
      </c>
      <c r="Q842" s="1">
        <v>42522</v>
      </c>
      <c r="R842" s="14">
        <f>VLOOKUP($D842,'GT NBV Sep 2015'!$G:$O,9,0)</f>
        <v>2.1000000000000001E-2</v>
      </c>
      <c r="S842" s="15">
        <f t="shared" si="117"/>
        <v>0</v>
      </c>
      <c r="T842" s="15">
        <f t="shared" si="118"/>
        <v>9</v>
      </c>
      <c r="U842" s="15">
        <f t="shared" si="119"/>
        <v>0</v>
      </c>
      <c r="V842" s="15">
        <f t="shared" si="120"/>
        <v>0</v>
      </c>
      <c r="W842" s="15">
        <f t="shared" si="121"/>
        <v>0</v>
      </c>
      <c r="X842" s="7">
        <f t="shared" si="122"/>
        <v>0</v>
      </c>
      <c r="Y842" s="7">
        <f t="shared" si="123"/>
        <v>0</v>
      </c>
      <c r="Z842" s="7">
        <f t="shared" si="124"/>
        <v>0</v>
      </c>
      <c r="AA842" s="7">
        <f t="shared" si="125"/>
        <v>0</v>
      </c>
      <c r="AB842" s="15"/>
      <c r="AC842" s="7"/>
      <c r="AD842" s="7"/>
      <c r="AE842" s="7"/>
      <c r="AF842" s="15"/>
      <c r="AG842" s="7"/>
    </row>
    <row r="843" spans="1:33" ht="13.8" x14ac:dyDescent="0.3">
      <c r="A843" s="11">
        <v>53450</v>
      </c>
      <c r="B843" s="11" t="s">
        <v>24</v>
      </c>
      <c r="C843" s="11" t="s">
        <v>41</v>
      </c>
      <c r="D843" s="11" t="s">
        <v>53</v>
      </c>
      <c r="E843" s="11" t="s">
        <v>61</v>
      </c>
      <c r="F843" s="18">
        <v>25750</v>
      </c>
      <c r="G843" s="19">
        <v>25750</v>
      </c>
      <c r="H843" s="11" t="s">
        <v>20</v>
      </c>
      <c r="I843" s="11" t="s">
        <v>55</v>
      </c>
      <c r="J843" s="11" t="s">
        <v>22</v>
      </c>
      <c r="K843" s="11" t="s">
        <v>23</v>
      </c>
      <c r="L843" s="53" t="s">
        <v>638</v>
      </c>
      <c r="M843" s="11">
        <v>0</v>
      </c>
      <c r="N843" s="54">
        <v>0</v>
      </c>
      <c r="O843" s="54">
        <v>0</v>
      </c>
      <c r="P843" s="54">
        <v>0</v>
      </c>
      <c r="Q843" s="1">
        <v>42644</v>
      </c>
      <c r="R843" s="14">
        <f>VLOOKUP($D843,'GT NBV Sep 2015'!$G:$O,9,0)</f>
        <v>2.1000000000000001E-2</v>
      </c>
      <c r="S843" s="15">
        <f t="shared" si="117"/>
        <v>0</v>
      </c>
      <c r="T843" s="15">
        <f t="shared" si="118"/>
        <v>13</v>
      </c>
      <c r="U843" s="15">
        <f t="shared" si="119"/>
        <v>0</v>
      </c>
      <c r="V843" s="15">
        <f t="shared" si="120"/>
        <v>0</v>
      </c>
      <c r="W843" s="15">
        <f t="shared" si="121"/>
        <v>0</v>
      </c>
      <c r="X843" s="7">
        <f t="shared" si="122"/>
        <v>0</v>
      </c>
      <c r="Y843" s="7">
        <f t="shared" si="123"/>
        <v>0</v>
      </c>
      <c r="Z843" s="7">
        <f t="shared" si="124"/>
        <v>0</v>
      </c>
      <c r="AA843" s="7">
        <f t="shared" si="125"/>
        <v>0</v>
      </c>
      <c r="AB843" s="15"/>
      <c r="AC843" s="7"/>
      <c r="AD843" s="7"/>
      <c r="AE843" s="7"/>
      <c r="AF843" s="15"/>
      <c r="AG843" s="7"/>
    </row>
    <row r="844" spans="1:33" ht="13.8" x14ac:dyDescent="0.3">
      <c r="A844" s="11">
        <v>53451</v>
      </c>
      <c r="B844" s="11" t="s">
        <v>24</v>
      </c>
      <c r="C844" s="11" t="s">
        <v>41</v>
      </c>
      <c r="D844" s="11" t="s">
        <v>53</v>
      </c>
      <c r="E844" s="11" t="s">
        <v>54</v>
      </c>
      <c r="F844" s="18">
        <v>26481</v>
      </c>
      <c r="G844" s="19">
        <v>26481</v>
      </c>
      <c r="H844" s="11" t="s">
        <v>20</v>
      </c>
      <c r="I844" s="11" t="s">
        <v>55</v>
      </c>
      <c r="J844" s="11" t="s">
        <v>22</v>
      </c>
      <c r="K844" s="11" t="s">
        <v>23</v>
      </c>
      <c r="L844" s="53" t="s">
        <v>638</v>
      </c>
      <c r="M844" s="11">
        <v>0</v>
      </c>
      <c r="N844" s="54">
        <v>0</v>
      </c>
      <c r="O844" s="54">
        <v>0</v>
      </c>
      <c r="P844" s="54">
        <v>0</v>
      </c>
      <c r="Q844" s="1">
        <v>42522</v>
      </c>
      <c r="R844" s="14">
        <f>VLOOKUP($D844,'GT NBV Sep 2015'!$G:$O,9,0)</f>
        <v>2.1000000000000001E-2</v>
      </c>
      <c r="S844" s="15">
        <f t="shared" si="117"/>
        <v>0</v>
      </c>
      <c r="T844" s="15">
        <f t="shared" si="118"/>
        <v>9</v>
      </c>
      <c r="U844" s="15">
        <f t="shared" si="119"/>
        <v>0</v>
      </c>
      <c r="V844" s="15">
        <f t="shared" si="120"/>
        <v>0</v>
      </c>
      <c r="W844" s="15">
        <f t="shared" si="121"/>
        <v>0</v>
      </c>
      <c r="X844" s="7">
        <f t="shared" si="122"/>
        <v>0</v>
      </c>
      <c r="Y844" s="7">
        <f t="shared" si="123"/>
        <v>0</v>
      </c>
      <c r="Z844" s="7">
        <f t="shared" si="124"/>
        <v>0</v>
      </c>
      <c r="AA844" s="7">
        <f t="shared" si="125"/>
        <v>0</v>
      </c>
      <c r="AB844" s="15"/>
      <c r="AC844" s="7"/>
      <c r="AD844" s="7"/>
      <c r="AE844" s="7"/>
      <c r="AF844" s="15"/>
      <c r="AG844" s="7"/>
    </row>
    <row r="845" spans="1:33" ht="13.8" x14ac:dyDescent="0.3">
      <c r="A845" s="11">
        <v>53452</v>
      </c>
      <c r="B845" s="11" t="s">
        <v>24</v>
      </c>
      <c r="C845" s="11" t="s">
        <v>41</v>
      </c>
      <c r="D845" s="11" t="s">
        <v>53</v>
      </c>
      <c r="E845" s="11" t="s">
        <v>28</v>
      </c>
      <c r="F845" s="18">
        <v>27211</v>
      </c>
      <c r="G845" s="19">
        <v>27211</v>
      </c>
      <c r="H845" s="11" t="s">
        <v>20</v>
      </c>
      <c r="I845" s="11" t="s">
        <v>55</v>
      </c>
      <c r="J845" s="11" t="s">
        <v>22</v>
      </c>
      <c r="K845" s="11" t="s">
        <v>23</v>
      </c>
      <c r="L845" s="53" t="s">
        <v>638</v>
      </c>
      <c r="M845" s="11">
        <v>0</v>
      </c>
      <c r="N845" s="54">
        <v>0</v>
      </c>
      <c r="O845" s="54">
        <v>0</v>
      </c>
      <c r="P845" s="54">
        <v>0</v>
      </c>
      <c r="Q845" s="1">
        <v>42644</v>
      </c>
      <c r="R845" s="14">
        <f>VLOOKUP($D845,'GT NBV Sep 2015'!$G:$O,9,0)</f>
        <v>2.1000000000000001E-2</v>
      </c>
      <c r="S845" s="15">
        <f t="shared" si="117"/>
        <v>0</v>
      </c>
      <c r="T845" s="15">
        <f t="shared" si="118"/>
        <v>13</v>
      </c>
      <c r="U845" s="15">
        <f t="shared" si="119"/>
        <v>0</v>
      </c>
      <c r="V845" s="15">
        <f t="shared" si="120"/>
        <v>0</v>
      </c>
      <c r="W845" s="15">
        <f t="shared" si="121"/>
        <v>0</v>
      </c>
      <c r="X845" s="7">
        <f t="shared" si="122"/>
        <v>0</v>
      </c>
      <c r="Y845" s="7">
        <f t="shared" si="123"/>
        <v>0</v>
      </c>
      <c r="Z845" s="7">
        <f t="shared" si="124"/>
        <v>0</v>
      </c>
      <c r="AA845" s="7">
        <f t="shared" si="125"/>
        <v>0</v>
      </c>
      <c r="AB845" s="15"/>
      <c r="AC845" s="7"/>
      <c r="AD845" s="7"/>
      <c r="AE845" s="7"/>
      <c r="AF845" s="15"/>
      <c r="AG845" s="7"/>
    </row>
    <row r="846" spans="1:33" ht="13.8" x14ac:dyDescent="0.3">
      <c r="A846" s="11">
        <v>53453</v>
      </c>
      <c r="B846" s="11" t="s">
        <v>24</v>
      </c>
      <c r="C846" s="11" t="s">
        <v>41</v>
      </c>
      <c r="D846" s="11" t="s">
        <v>53</v>
      </c>
      <c r="E846" s="11" t="s">
        <v>83</v>
      </c>
      <c r="F846" s="18">
        <v>30498</v>
      </c>
      <c r="G846" s="19">
        <v>30498</v>
      </c>
      <c r="H846" s="11" t="s">
        <v>20</v>
      </c>
      <c r="I846" s="11" t="s">
        <v>55</v>
      </c>
      <c r="J846" s="11" t="s">
        <v>22</v>
      </c>
      <c r="K846" s="11" t="s">
        <v>23</v>
      </c>
      <c r="L846" s="53" t="s">
        <v>638</v>
      </c>
      <c r="M846" s="11">
        <v>0</v>
      </c>
      <c r="N846" s="54">
        <v>0</v>
      </c>
      <c r="O846" s="54">
        <v>0</v>
      </c>
      <c r="P846" s="54">
        <v>0</v>
      </c>
      <c r="Q846" s="1">
        <v>42522</v>
      </c>
      <c r="R846" s="14">
        <f>VLOOKUP($D846,'GT NBV Sep 2015'!$G:$O,9,0)</f>
        <v>2.1000000000000001E-2</v>
      </c>
      <c r="S846" s="15">
        <f t="shared" si="117"/>
        <v>0</v>
      </c>
      <c r="T846" s="15">
        <f t="shared" si="118"/>
        <v>9</v>
      </c>
      <c r="U846" s="15">
        <f t="shared" si="119"/>
        <v>0</v>
      </c>
      <c r="V846" s="15">
        <f t="shared" si="120"/>
        <v>0</v>
      </c>
      <c r="W846" s="15">
        <f t="shared" si="121"/>
        <v>0</v>
      </c>
      <c r="X846" s="7">
        <f t="shared" si="122"/>
        <v>0</v>
      </c>
      <c r="Y846" s="7">
        <f t="shared" si="123"/>
        <v>0</v>
      </c>
      <c r="Z846" s="7">
        <f t="shared" si="124"/>
        <v>0</v>
      </c>
      <c r="AA846" s="7">
        <f t="shared" si="125"/>
        <v>0</v>
      </c>
      <c r="AB846" s="15"/>
      <c r="AC846" s="7"/>
      <c r="AD846" s="7"/>
      <c r="AE846" s="7"/>
      <c r="AF846" s="15"/>
      <c r="AG846" s="7"/>
    </row>
    <row r="847" spans="1:33" ht="13.8" x14ac:dyDescent="0.3">
      <c r="A847" s="11">
        <v>53454</v>
      </c>
      <c r="B847" s="11" t="s">
        <v>24</v>
      </c>
      <c r="C847" s="11" t="s">
        <v>41</v>
      </c>
      <c r="D847" s="11" t="s">
        <v>53</v>
      </c>
      <c r="E847" s="11" t="s">
        <v>311</v>
      </c>
      <c r="F847" s="18">
        <v>31229</v>
      </c>
      <c r="G847" s="19">
        <v>31229</v>
      </c>
      <c r="H847" s="11" t="s">
        <v>20</v>
      </c>
      <c r="I847" s="11" t="s">
        <v>55</v>
      </c>
      <c r="J847" s="11" t="s">
        <v>22</v>
      </c>
      <c r="K847" s="11" t="s">
        <v>23</v>
      </c>
      <c r="L847" s="53" t="s">
        <v>638</v>
      </c>
      <c r="M847" s="11">
        <v>0</v>
      </c>
      <c r="N847" s="54">
        <v>0</v>
      </c>
      <c r="O847" s="54">
        <v>0</v>
      </c>
      <c r="P847" s="54">
        <v>0</v>
      </c>
      <c r="Q847" s="1">
        <v>42644</v>
      </c>
      <c r="R847" s="14">
        <f>VLOOKUP($D847,'GT NBV Sep 2015'!$G:$O,9,0)</f>
        <v>2.1000000000000001E-2</v>
      </c>
      <c r="S847" s="15">
        <f t="shared" si="117"/>
        <v>0</v>
      </c>
      <c r="T847" s="15">
        <f t="shared" si="118"/>
        <v>13</v>
      </c>
      <c r="U847" s="15">
        <f t="shared" si="119"/>
        <v>0</v>
      </c>
      <c r="V847" s="15">
        <f t="shared" si="120"/>
        <v>0</v>
      </c>
      <c r="W847" s="15">
        <f t="shared" si="121"/>
        <v>0</v>
      </c>
      <c r="X847" s="7">
        <f t="shared" si="122"/>
        <v>0</v>
      </c>
      <c r="Y847" s="7">
        <f t="shared" si="123"/>
        <v>0</v>
      </c>
      <c r="Z847" s="7">
        <f t="shared" si="124"/>
        <v>0</v>
      </c>
      <c r="AA847" s="7">
        <f t="shared" si="125"/>
        <v>0</v>
      </c>
      <c r="AB847" s="15"/>
      <c r="AC847" s="7"/>
      <c r="AD847" s="7"/>
      <c r="AE847" s="7"/>
      <c r="AF847" s="15"/>
      <c r="AG847" s="7"/>
    </row>
    <row r="848" spans="1:33" ht="13.8" x14ac:dyDescent="0.3">
      <c r="A848" s="11">
        <v>53455</v>
      </c>
      <c r="B848" s="11" t="s">
        <v>24</v>
      </c>
      <c r="C848" s="11" t="s">
        <v>41</v>
      </c>
      <c r="D848" s="11" t="s">
        <v>53</v>
      </c>
      <c r="E848" s="11" t="s">
        <v>67</v>
      </c>
      <c r="F848" s="18">
        <v>31959</v>
      </c>
      <c r="G848" s="19">
        <v>31959</v>
      </c>
      <c r="H848" s="11" t="s">
        <v>20</v>
      </c>
      <c r="I848" s="11" t="s">
        <v>55</v>
      </c>
      <c r="J848" s="11" t="s">
        <v>22</v>
      </c>
      <c r="K848" s="11" t="s">
        <v>23</v>
      </c>
      <c r="L848" s="53" t="s">
        <v>638</v>
      </c>
      <c r="M848" s="11">
        <v>0</v>
      </c>
      <c r="N848" s="54">
        <v>0</v>
      </c>
      <c r="O848" s="54">
        <v>0</v>
      </c>
      <c r="P848" s="54">
        <v>0</v>
      </c>
      <c r="Q848" s="1">
        <v>42522</v>
      </c>
      <c r="R848" s="14">
        <f>VLOOKUP($D848,'GT NBV Sep 2015'!$G:$O,9,0)</f>
        <v>2.1000000000000001E-2</v>
      </c>
      <c r="S848" s="15">
        <f t="shared" si="117"/>
        <v>0</v>
      </c>
      <c r="T848" s="15">
        <f t="shared" si="118"/>
        <v>9</v>
      </c>
      <c r="U848" s="15">
        <f t="shared" si="119"/>
        <v>0</v>
      </c>
      <c r="V848" s="15">
        <f t="shared" si="120"/>
        <v>0</v>
      </c>
      <c r="W848" s="15">
        <f t="shared" si="121"/>
        <v>0</v>
      </c>
      <c r="X848" s="7">
        <f t="shared" si="122"/>
        <v>0</v>
      </c>
      <c r="Y848" s="7">
        <f t="shared" si="123"/>
        <v>0</v>
      </c>
      <c r="Z848" s="7">
        <f t="shared" si="124"/>
        <v>0</v>
      </c>
      <c r="AA848" s="7">
        <f t="shared" si="125"/>
        <v>0</v>
      </c>
      <c r="AB848" s="15"/>
      <c r="AC848" s="7"/>
      <c r="AD848" s="7"/>
      <c r="AE848" s="7"/>
      <c r="AF848" s="15"/>
      <c r="AG848" s="7"/>
    </row>
    <row r="849" spans="1:33" ht="13.8" x14ac:dyDescent="0.3">
      <c r="A849" s="11">
        <v>53456</v>
      </c>
      <c r="B849" s="11" t="s">
        <v>24</v>
      </c>
      <c r="C849" s="11" t="s">
        <v>41</v>
      </c>
      <c r="D849" s="11" t="s">
        <v>53</v>
      </c>
      <c r="E849" s="11" t="s">
        <v>72</v>
      </c>
      <c r="F849" s="18">
        <v>37073</v>
      </c>
      <c r="G849" s="19">
        <v>37073</v>
      </c>
      <c r="H849" s="11" t="s">
        <v>20</v>
      </c>
      <c r="I849" s="11" t="s">
        <v>55</v>
      </c>
      <c r="J849" s="11" t="s">
        <v>22</v>
      </c>
      <c r="K849" s="11" t="s">
        <v>23</v>
      </c>
      <c r="L849" s="53" t="s">
        <v>638</v>
      </c>
      <c r="M849" s="11">
        <v>0</v>
      </c>
      <c r="N849" s="54">
        <v>0</v>
      </c>
      <c r="O849" s="54">
        <v>0</v>
      </c>
      <c r="P849" s="54">
        <v>0</v>
      </c>
      <c r="Q849" s="1">
        <v>42644</v>
      </c>
      <c r="R849" s="14">
        <f>VLOOKUP($D849,'GT NBV Sep 2015'!$G:$O,9,0)</f>
        <v>2.1000000000000001E-2</v>
      </c>
      <c r="S849" s="15">
        <f t="shared" si="117"/>
        <v>0</v>
      </c>
      <c r="T849" s="15">
        <f t="shared" si="118"/>
        <v>13</v>
      </c>
      <c r="U849" s="15">
        <f t="shared" si="119"/>
        <v>0</v>
      </c>
      <c r="V849" s="15">
        <f t="shared" si="120"/>
        <v>0</v>
      </c>
      <c r="W849" s="15">
        <f t="shared" si="121"/>
        <v>0</v>
      </c>
      <c r="X849" s="7">
        <f t="shared" si="122"/>
        <v>0</v>
      </c>
      <c r="Y849" s="7">
        <f t="shared" si="123"/>
        <v>0</v>
      </c>
      <c r="Z849" s="7">
        <f t="shared" si="124"/>
        <v>0</v>
      </c>
      <c r="AA849" s="7">
        <f t="shared" si="125"/>
        <v>0</v>
      </c>
      <c r="AB849" s="15"/>
      <c r="AC849" s="7"/>
      <c r="AD849" s="7"/>
      <c r="AE849" s="7"/>
      <c r="AF849" s="15"/>
      <c r="AG849" s="7"/>
    </row>
    <row r="850" spans="1:33" ht="13.8" x14ac:dyDescent="0.3">
      <c r="A850" s="11">
        <v>53449</v>
      </c>
      <c r="B850" s="11" t="s">
        <v>24</v>
      </c>
      <c r="C850" s="11" t="s">
        <v>310</v>
      </c>
      <c r="D850" s="11" t="s">
        <v>53</v>
      </c>
      <c r="E850" s="11" t="s">
        <v>28</v>
      </c>
      <c r="F850" s="18">
        <v>27211</v>
      </c>
      <c r="G850" s="19">
        <v>27211</v>
      </c>
      <c r="H850" s="11" t="s">
        <v>20</v>
      </c>
      <c r="I850" s="11" t="s">
        <v>55</v>
      </c>
      <c r="J850" s="11" t="s">
        <v>22</v>
      </c>
      <c r="K850" s="11" t="s">
        <v>23</v>
      </c>
      <c r="L850" s="53" t="s">
        <v>638</v>
      </c>
      <c r="M850" s="11">
        <v>0</v>
      </c>
      <c r="N850" s="54">
        <v>0</v>
      </c>
      <c r="O850" s="54">
        <v>0</v>
      </c>
      <c r="P850" s="54">
        <v>0</v>
      </c>
      <c r="Q850" s="1">
        <v>42522</v>
      </c>
      <c r="R850" s="14">
        <f>VLOOKUP($D850,'GT NBV Sep 2015'!$G:$O,9,0)</f>
        <v>2.1000000000000001E-2</v>
      </c>
      <c r="S850" s="15">
        <f t="shared" si="117"/>
        <v>0</v>
      </c>
      <c r="T850" s="15">
        <f t="shared" si="118"/>
        <v>9</v>
      </c>
      <c r="U850" s="15">
        <f t="shared" si="119"/>
        <v>0</v>
      </c>
      <c r="V850" s="15">
        <f t="shared" si="120"/>
        <v>0</v>
      </c>
      <c r="W850" s="15">
        <f t="shared" si="121"/>
        <v>0</v>
      </c>
      <c r="X850" s="7">
        <f t="shared" si="122"/>
        <v>0</v>
      </c>
      <c r="Y850" s="7">
        <f t="shared" si="123"/>
        <v>0</v>
      </c>
      <c r="Z850" s="7">
        <f t="shared" si="124"/>
        <v>0</v>
      </c>
      <c r="AA850" s="7">
        <f t="shared" si="125"/>
        <v>0</v>
      </c>
      <c r="AB850" s="15"/>
      <c r="AC850" s="7"/>
      <c r="AD850" s="7"/>
      <c r="AE850" s="7"/>
      <c r="AF850" s="15"/>
      <c r="AG850" s="7"/>
    </row>
    <row r="851" spans="1:33" ht="13.8" x14ac:dyDescent="0.3">
      <c r="A851" s="11">
        <v>818702</v>
      </c>
      <c r="B851" s="11" t="s">
        <v>24</v>
      </c>
      <c r="C851" s="11" t="s">
        <v>88</v>
      </c>
      <c r="D851" s="11" t="s">
        <v>53</v>
      </c>
      <c r="E851" s="11" t="s">
        <v>83</v>
      </c>
      <c r="F851" s="18">
        <v>30498</v>
      </c>
      <c r="G851" s="19">
        <v>30498</v>
      </c>
      <c r="H851" s="11" t="s">
        <v>68</v>
      </c>
      <c r="I851" s="11" t="s">
        <v>55</v>
      </c>
      <c r="J851" s="11" t="s">
        <v>70</v>
      </c>
      <c r="K851" s="11" t="s">
        <v>23</v>
      </c>
      <c r="L851" s="53" t="s">
        <v>638</v>
      </c>
      <c r="M851" s="11">
        <v>0</v>
      </c>
      <c r="N851" s="54">
        <v>0</v>
      </c>
      <c r="O851" s="54">
        <v>0</v>
      </c>
      <c r="P851" s="54">
        <v>0</v>
      </c>
      <c r="Q851" s="1">
        <v>42644</v>
      </c>
      <c r="R851" s="14">
        <f>VLOOKUP($D851,'GT NBV Sep 2015'!$G:$O,9,0)</f>
        <v>2.1000000000000001E-2</v>
      </c>
      <c r="S851" s="15">
        <f t="shared" si="117"/>
        <v>0</v>
      </c>
      <c r="T851" s="15">
        <f t="shared" si="118"/>
        <v>13</v>
      </c>
      <c r="U851" s="15">
        <f t="shared" si="119"/>
        <v>0</v>
      </c>
      <c r="V851" s="15">
        <f t="shared" si="120"/>
        <v>0</v>
      </c>
      <c r="W851" s="15">
        <f t="shared" si="121"/>
        <v>0</v>
      </c>
      <c r="X851" s="7">
        <f t="shared" si="122"/>
        <v>0</v>
      </c>
      <c r="Y851" s="7">
        <f t="shared" si="123"/>
        <v>0</v>
      </c>
      <c r="Z851" s="7">
        <f t="shared" si="124"/>
        <v>0</v>
      </c>
      <c r="AA851" s="7">
        <f t="shared" si="125"/>
        <v>0</v>
      </c>
      <c r="AB851" s="15"/>
      <c r="AC851" s="7"/>
      <c r="AD851" s="7"/>
      <c r="AE851" s="7"/>
      <c r="AF851" s="15"/>
      <c r="AG851" s="7"/>
    </row>
    <row r="852" spans="1:33" ht="13.8" x14ac:dyDescent="0.3">
      <c r="A852" s="11">
        <v>818703</v>
      </c>
      <c r="B852" s="11" t="s">
        <v>24</v>
      </c>
      <c r="C852" s="11" t="s">
        <v>88</v>
      </c>
      <c r="D852" s="11" t="s">
        <v>53</v>
      </c>
      <c r="E852" s="11" t="s">
        <v>311</v>
      </c>
      <c r="F852" s="18">
        <v>31229</v>
      </c>
      <c r="G852" s="19">
        <v>31229</v>
      </c>
      <c r="H852" s="11" t="s">
        <v>68</v>
      </c>
      <c r="I852" s="11" t="s">
        <v>55</v>
      </c>
      <c r="J852" s="11" t="s">
        <v>70</v>
      </c>
      <c r="K852" s="11" t="s">
        <v>23</v>
      </c>
      <c r="L852" s="53" t="s">
        <v>638</v>
      </c>
      <c r="M852" s="11">
        <v>0</v>
      </c>
      <c r="N852" s="54">
        <v>0</v>
      </c>
      <c r="O852" s="54">
        <v>0</v>
      </c>
      <c r="P852" s="54">
        <v>0</v>
      </c>
      <c r="Q852" s="1">
        <v>42522</v>
      </c>
      <c r="R852" s="14">
        <f>VLOOKUP($D852,'GT NBV Sep 2015'!$G:$O,9,0)</f>
        <v>2.1000000000000001E-2</v>
      </c>
      <c r="S852" s="15">
        <f t="shared" si="117"/>
        <v>0</v>
      </c>
      <c r="T852" s="15">
        <f t="shared" si="118"/>
        <v>9</v>
      </c>
      <c r="U852" s="15">
        <f t="shared" si="119"/>
        <v>0</v>
      </c>
      <c r="V852" s="15">
        <f t="shared" si="120"/>
        <v>0</v>
      </c>
      <c r="W852" s="15">
        <f t="shared" si="121"/>
        <v>0</v>
      </c>
      <c r="X852" s="7">
        <f t="shared" si="122"/>
        <v>0</v>
      </c>
      <c r="Y852" s="7">
        <f t="shared" si="123"/>
        <v>0</v>
      </c>
      <c r="Z852" s="7">
        <f t="shared" si="124"/>
        <v>0</v>
      </c>
      <c r="AA852" s="7">
        <f t="shared" si="125"/>
        <v>0</v>
      </c>
      <c r="AB852" s="15"/>
      <c r="AC852" s="7"/>
      <c r="AD852" s="7"/>
      <c r="AE852" s="7"/>
      <c r="AF852" s="15"/>
      <c r="AG852" s="7"/>
    </row>
    <row r="853" spans="1:33" ht="13.8" x14ac:dyDescent="0.3">
      <c r="A853" s="11">
        <v>53457</v>
      </c>
      <c r="B853" s="11" t="s">
        <v>24</v>
      </c>
      <c r="C853" s="11" t="s">
        <v>88</v>
      </c>
      <c r="D853" s="11" t="s">
        <v>53</v>
      </c>
      <c r="E853" s="11" t="s">
        <v>61</v>
      </c>
      <c r="F853" s="18">
        <v>25750</v>
      </c>
      <c r="G853" s="19">
        <v>25750</v>
      </c>
      <c r="H853" s="11" t="s">
        <v>20</v>
      </c>
      <c r="I853" s="11" t="s">
        <v>55</v>
      </c>
      <c r="J853" s="11" t="s">
        <v>22</v>
      </c>
      <c r="K853" s="11" t="s">
        <v>23</v>
      </c>
      <c r="L853" s="53" t="s">
        <v>638</v>
      </c>
      <c r="M853" s="11">
        <v>0</v>
      </c>
      <c r="N853" s="54">
        <v>0</v>
      </c>
      <c r="O853" s="54">
        <v>0</v>
      </c>
      <c r="P853" s="54">
        <v>0</v>
      </c>
      <c r="Q853" s="1">
        <v>42644</v>
      </c>
      <c r="R853" s="14">
        <f>VLOOKUP($D853,'GT NBV Sep 2015'!$G:$O,9,0)</f>
        <v>2.1000000000000001E-2</v>
      </c>
      <c r="S853" s="15">
        <f t="shared" si="117"/>
        <v>0</v>
      </c>
      <c r="T853" s="15">
        <f t="shared" si="118"/>
        <v>13</v>
      </c>
      <c r="U853" s="15">
        <f t="shared" si="119"/>
        <v>0</v>
      </c>
      <c r="V853" s="15">
        <f t="shared" si="120"/>
        <v>0</v>
      </c>
      <c r="W853" s="15">
        <f t="shared" si="121"/>
        <v>0</v>
      </c>
      <c r="X853" s="7">
        <f t="shared" si="122"/>
        <v>0</v>
      </c>
      <c r="Y853" s="7">
        <f t="shared" si="123"/>
        <v>0</v>
      </c>
      <c r="Z853" s="7">
        <f t="shared" si="124"/>
        <v>0</v>
      </c>
      <c r="AA853" s="7">
        <f t="shared" si="125"/>
        <v>0</v>
      </c>
      <c r="AB853" s="15"/>
      <c r="AC853" s="7"/>
      <c r="AD853" s="7"/>
      <c r="AE853" s="7"/>
      <c r="AF853" s="15"/>
      <c r="AG853" s="7"/>
    </row>
    <row r="854" spans="1:33" ht="13.8" x14ac:dyDescent="0.3">
      <c r="A854" s="11">
        <v>53458</v>
      </c>
      <c r="B854" s="11" t="s">
        <v>24</v>
      </c>
      <c r="C854" s="11" t="s">
        <v>88</v>
      </c>
      <c r="D854" s="11" t="s">
        <v>53</v>
      </c>
      <c r="E854" s="11" t="s">
        <v>54</v>
      </c>
      <c r="F854" s="18">
        <v>26481</v>
      </c>
      <c r="G854" s="19">
        <v>26481</v>
      </c>
      <c r="H854" s="11" t="s">
        <v>20</v>
      </c>
      <c r="I854" s="11" t="s">
        <v>55</v>
      </c>
      <c r="J854" s="11" t="s">
        <v>22</v>
      </c>
      <c r="K854" s="11" t="s">
        <v>23</v>
      </c>
      <c r="L854" s="53" t="s">
        <v>638</v>
      </c>
      <c r="M854" s="11">
        <v>0</v>
      </c>
      <c r="N854" s="54">
        <v>0</v>
      </c>
      <c r="O854" s="54">
        <v>0</v>
      </c>
      <c r="P854" s="54">
        <v>0</v>
      </c>
      <c r="Q854" s="1">
        <v>42522</v>
      </c>
      <c r="R854" s="14">
        <f>VLOOKUP($D854,'GT NBV Sep 2015'!$G:$O,9,0)</f>
        <v>2.1000000000000001E-2</v>
      </c>
      <c r="S854" s="15">
        <f t="shared" si="117"/>
        <v>0</v>
      </c>
      <c r="T854" s="15">
        <f t="shared" si="118"/>
        <v>9</v>
      </c>
      <c r="U854" s="15">
        <f t="shared" si="119"/>
        <v>0</v>
      </c>
      <c r="V854" s="15">
        <f t="shared" si="120"/>
        <v>0</v>
      </c>
      <c r="W854" s="15">
        <f t="shared" si="121"/>
        <v>0</v>
      </c>
      <c r="X854" s="7">
        <f t="shared" si="122"/>
        <v>0</v>
      </c>
      <c r="Y854" s="7">
        <f t="shared" si="123"/>
        <v>0</v>
      </c>
      <c r="Z854" s="7">
        <f t="shared" si="124"/>
        <v>0</v>
      </c>
      <c r="AA854" s="7">
        <f t="shared" si="125"/>
        <v>0</v>
      </c>
      <c r="AB854" s="15"/>
      <c r="AC854" s="7"/>
      <c r="AD854" s="7"/>
      <c r="AE854" s="7"/>
      <c r="AF854" s="15"/>
      <c r="AG854" s="7"/>
    </row>
    <row r="855" spans="1:33" ht="13.8" x14ac:dyDescent="0.3">
      <c r="A855" s="11">
        <v>53459</v>
      </c>
      <c r="B855" s="11" t="s">
        <v>24</v>
      </c>
      <c r="C855" s="11" t="s">
        <v>88</v>
      </c>
      <c r="D855" s="11" t="s">
        <v>53</v>
      </c>
      <c r="E855" s="11" t="s">
        <v>83</v>
      </c>
      <c r="F855" s="18">
        <v>30498</v>
      </c>
      <c r="G855" s="19">
        <v>30498</v>
      </c>
      <c r="H855" s="11" t="s">
        <v>20</v>
      </c>
      <c r="I855" s="11" t="s">
        <v>55</v>
      </c>
      <c r="J855" s="11" t="s">
        <v>22</v>
      </c>
      <c r="K855" s="11" t="s">
        <v>23</v>
      </c>
      <c r="L855" s="53" t="s">
        <v>638</v>
      </c>
      <c r="M855" s="11">
        <v>0</v>
      </c>
      <c r="N855" s="54">
        <v>0</v>
      </c>
      <c r="O855" s="54">
        <v>0</v>
      </c>
      <c r="P855" s="54">
        <v>0</v>
      </c>
      <c r="Q855" s="1">
        <v>42644</v>
      </c>
      <c r="R855" s="14">
        <f>VLOOKUP($D855,'GT NBV Sep 2015'!$G:$O,9,0)</f>
        <v>2.1000000000000001E-2</v>
      </c>
      <c r="S855" s="15">
        <f t="shared" si="117"/>
        <v>0</v>
      </c>
      <c r="T855" s="15">
        <f t="shared" si="118"/>
        <v>13</v>
      </c>
      <c r="U855" s="15">
        <f t="shared" si="119"/>
        <v>0</v>
      </c>
      <c r="V855" s="15">
        <f t="shared" si="120"/>
        <v>0</v>
      </c>
      <c r="W855" s="15">
        <f t="shared" si="121"/>
        <v>0</v>
      </c>
      <c r="X855" s="7">
        <f t="shared" si="122"/>
        <v>0</v>
      </c>
      <c r="Y855" s="7">
        <f t="shared" si="123"/>
        <v>0</v>
      </c>
      <c r="Z855" s="7">
        <f t="shared" si="124"/>
        <v>0</v>
      </c>
      <c r="AA855" s="7">
        <f t="shared" si="125"/>
        <v>0</v>
      </c>
      <c r="AB855" s="15"/>
      <c r="AC855" s="7"/>
      <c r="AD855" s="7"/>
      <c r="AE855" s="7"/>
      <c r="AF855" s="15"/>
      <c r="AG855" s="7"/>
    </row>
    <row r="856" spans="1:33" ht="13.8" x14ac:dyDescent="0.3">
      <c r="A856" s="11">
        <v>818704</v>
      </c>
      <c r="B856" s="11" t="s">
        <v>24</v>
      </c>
      <c r="C856" s="11" t="s">
        <v>89</v>
      </c>
      <c r="D856" s="11" t="s">
        <v>53</v>
      </c>
      <c r="E856" s="11" t="s">
        <v>311</v>
      </c>
      <c r="F856" s="18">
        <v>31229</v>
      </c>
      <c r="G856" s="19">
        <v>31229</v>
      </c>
      <c r="H856" s="11" t="s">
        <v>68</v>
      </c>
      <c r="I856" s="11" t="s">
        <v>55</v>
      </c>
      <c r="J856" s="11" t="s">
        <v>70</v>
      </c>
      <c r="K856" s="11" t="s">
        <v>23</v>
      </c>
      <c r="L856" s="53" t="s">
        <v>638</v>
      </c>
      <c r="M856" s="11">
        <v>0</v>
      </c>
      <c r="N856" s="54">
        <v>0</v>
      </c>
      <c r="O856" s="54">
        <v>0</v>
      </c>
      <c r="P856" s="54">
        <v>0</v>
      </c>
      <c r="Q856" s="1">
        <v>42522</v>
      </c>
      <c r="R856" s="14">
        <f>VLOOKUP($D856,'GT NBV Sep 2015'!$G:$O,9,0)</f>
        <v>2.1000000000000001E-2</v>
      </c>
      <c r="S856" s="15">
        <f t="shared" si="117"/>
        <v>0</v>
      </c>
      <c r="T856" s="15">
        <f t="shared" si="118"/>
        <v>9</v>
      </c>
      <c r="U856" s="15">
        <f t="shared" si="119"/>
        <v>0</v>
      </c>
      <c r="V856" s="15">
        <f t="shared" si="120"/>
        <v>0</v>
      </c>
      <c r="W856" s="15">
        <f t="shared" si="121"/>
        <v>0</v>
      </c>
      <c r="X856" s="7">
        <f t="shared" si="122"/>
        <v>0</v>
      </c>
      <c r="Y856" s="7">
        <f t="shared" si="123"/>
        <v>0</v>
      </c>
      <c r="Z856" s="7">
        <f t="shared" si="124"/>
        <v>0</v>
      </c>
      <c r="AA856" s="7">
        <f t="shared" si="125"/>
        <v>0</v>
      </c>
      <c r="AB856" s="15"/>
      <c r="AC856" s="7"/>
      <c r="AD856" s="7"/>
      <c r="AE856" s="7"/>
      <c r="AF856" s="15"/>
      <c r="AG856" s="7"/>
    </row>
    <row r="857" spans="1:33" ht="13.8" x14ac:dyDescent="0.3">
      <c r="A857" s="11">
        <v>53460</v>
      </c>
      <c r="B857" s="11" t="s">
        <v>24</v>
      </c>
      <c r="C857" s="11" t="s">
        <v>89</v>
      </c>
      <c r="D857" s="11" t="s">
        <v>53</v>
      </c>
      <c r="E857" s="11" t="s">
        <v>61</v>
      </c>
      <c r="F857" s="18">
        <v>25750</v>
      </c>
      <c r="G857" s="19">
        <v>25750</v>
      </c>
      <c r="H857" s="11" t="s">
        <v>20</v>
      </c>
      <c r="I857" s="11" t="s">
        <v>55</v>
      </c>
      <c r="J857" s="11" t="s">
        <v>22</v>
      </c>
      <c r="K857" s="11" t="s">
        <v>23</v>
      </c>
      <c r="L857" s="53" t="s">
        <v>638</v>
      </c>
      <c r="M857" s="11">
        <v>0</v>
      </c>
      <c r="N857" s="54">
        <v>0</v>
      </c>
      <c r="O857" s="54">
        <v>0</v>
      </c>
      <c r="P857" s="54">
        <v>0</v>
      </c>
      <c r="Q857" s="1">
        <v>42644</v>
      </c>
      <c r="R857" s="14">
        <f>VLOOKUP($D857,'GT NBV Sep 2015'!$G:$O,9,0)</f>
        <v>2.1000000000000001E-2</v>
      </c>
      <c r="S857" s="15">
        <f t="shared" si="117"/>
        <v>0</v>
      </c>
      <c r="T857" s="15">
        <f t="shared" si="118"/>
        <v>13</v>
      </c>
      <c r="U857" s="15">
        <f t="shared" si="119"/>
        <v>0</v>
      </c>
      <c r="V857" s="15">
        <f t="shared" si="120"/>
        <v>0</v>
      </c>
      <c r="W857" s="15">
        <f t="shared" si="121"/>
        <v>0</v>
      </c>
      <c r="X857" s="7">
        <f t="shared" si="122"/>
        <v>0</v>
      </c>
      <c r="Y857" s="7">
        <f t="shared" si="123"/>
        <v>0</v>
      </c>
      <c r="Z857" s="7">
        <f t="shared" si="124"/>
        <v>0</v>
      </c>
      <c r="AA857" s="7">
        <f t="shared" si="125"/>
        <v>0</v>
      </c>
      <c r="AB857" s="15"/>
      <c r="AC857" s="7"/>
      <c r="AD857" s="7"/>
      <c r="AE857" s="7"/>
      <c r="AF857" s="15"/>
      <c r="AG857" s="7"/>
    </row>
    <row r="858" spans="1:33" ht="13.8" x14ac:dyDescent="0.3">
      <c r="A858" s="11">
        <v>53461</v>
      </c>
      <c r="B858" s="11" t="s">
        <v>24</v>
      </c>
      <c r="C858" s="11" t="s">
        <v>63</v>
      </c>
      <c r="D858" s="11" t="s">
        <v>53</v>
      </c>
      <c r="E858" s="11" t="s">
        <v>54</v>
      </c>
      <c r="F858" s="18">
        <v>26481</v>
      </c>
      <c r="G858" s="19">
        <v>26481</v>
      </c>
      <c r="H858" s="11" t="s">
        <v>20</v>
      </c>
      <c r="I858" s="11" t="s">
        <v>55</v>
      </c>
      <c r="J858" s="11" t="s">
        <v>22</v>
      </c>
      <c r="K858" s="11" t="s">
        <v>23</v>
      </c>
      <c r="L858" s="53" t="s">
        <v>638</v>
      </c>
      <c r="M858" s="11">
        <v>0</v>
      </c>
      <c r="N858" s="54">
        <v>0</v>
      </c>
      <c r="O858" s="54">
        <v>0</v>
      </c>
      <c r="P858" s="54">
        <v>0</v>
      </c>
      <c r="Q858" s="1">
        <v>42522</v>
      </c>
      <c r="R858" s="14">
        <f>VLOOKUP($D858,'GT NBV Sep 2015'!$G:$O,9,0)</f>
        <v>2.1000000000000001E-2</v>
      </c>
      <c r="S858" s="15">
        <f t="shared" si="117"/>
        <v>0</v>
      </c>
      <c r="T858" s="15">
        <f t="shared" si="118"/>
        <v>9</v>
      </c>
      <c r="U858" s="15">
        <f t="shared" si="119"/>
        <v>0</v>
      </c>
      <c r="V858" s="15">
        <f t="shared" si="120"/>
        <v>0</v>
      </c>
      <c r="W858" s="15">
        <f t="shared" si="121"/>
        <v>0</v>
      </c>
      <c r="X858" s="7">
        <f t="shared" si="122"/>
        <v>0</v>
      </c>
      <c r="Y858" s="7">
        <f t="shared" si="123"/>
        <v>0</v>
      </c>
      <c r="Z858" s="7">
        <f t="shared" si="124"/>
        <v>0</v>
      </c>
      <c r="AA858" s="7">
        <f t="shared" si="125"/>
        <v>0</v>
      </c>
      <c r="AB858" s="15"/>
      <c r="AC858" s="7"/>
      <c r="AD858" s="7"/>
      <c r="AE858" s="7"/>
      <c r="AF858" s="15"/>
      <c r="AG858" s="7"/>
    </row>
    <row r="859" spans="1:33" ht="13.8" x14ac:dyDescent="0.3">
      <c r="A859" s="11">
        <v>818862</v>
      </c>
      <c r="B859" s="11" t="s">
        <v>24</v>
      </c>
      <c r="C859" s="11" t="s">
        <v>41</v>
      </c>
      <c r="D859" s="11" t="s">
        <v>60</v>
      </c>
      <c r="E859" s="11" t="s">
        <v>84</v>
      </c>
      <c r="F859" s="18">
        <v>30864</v>
      </c>
      <c r="G859" s="19">
        <v>30864</v>
      </c>
      <c r="H859" s="11" t="s">
        <v>68</v>
      </c>
      <c r="I859" s="11" t="s">
        <v>59</v>
      </c>
      <c r="J859" s="11" t="s">
        <v>70</v>
      </c>
      <c r="K859" s="11" t="s">
        <v>23</v>
      </c>
      <c r="L859" s="53" t="s">
        <v>638</v>
      </c>
      <c r="M859" s="11">
        <v>0</v>
      </c>
      <c r="N859" s="54">
        <v>0</v>
      </c>
      <c r="O859" s="54">
        <v>0</v>
      </c>
      <c r="P859" s="54">
        <v>0</v>
      </c>
      <c r="Q859" s="1">
        <v>42644</v>
      </c>
      <c r="R859" s="14">
        <f>VLOOKUP($D859,'GT NBV Sep 2015'!$G:$O,9,0)</f>
        <v>2.1000000000000001E-2</v>
      </c>
      <c r="S859" s="15">
        <f t="shared" si="117"/>
        <v>0</v>
      </c>
      <c r="T859" s="15">
        <f t="shared" si="118"/>
        <v>13</v>
      </c>
      <c r="U859" s="15">
        <f t="shared" si="119"/>
        <v>0</v>
      </c>
      <c r="V859" s="15">
        <f t="shared" si="120"/>
        <v>0</v>
      </c>
      <c r="W859" s="15">
        <f t="shared" si="121"/>
        <v>0</v>
      </c>
      <c r="X859" s="7">
        <f t="shared" si="122"/>
        <v>0</v>
      </c>
      <c r="Y859" s="7">
        <f t="shared" si="123"/>
        <v>0</v>
      </c>
      <c r="Z859" s="7">
        <f t="shared" si="124"/>
        <v>0</v>
      </c>
      <c r="AA859" s="7">
        <f t="shared" si="125"/>
        <v>0</v>
      </c>
      <c r="AB859" s="15"/>
      <c r="AC859" s="7"/>
      <c r="AD859" s="7"/>
      <c r="AE859" s="7"/>
      <c r="AF859" s="15"/>
      <c r="AG859" s="7"/>
    </row>
    <row r="860" spans="1:33" ht="13.8" x14ac:dyDescent="0.3">
      <c r="A860" s="11">
        <v>818863</v>
      </c>
      <c r="B860" s="11" t="s">
        <v>24</v>
      </c>
      <c r="C860" s="11" t="s">
        <v>41</v>
      </c>
      <c r="D860" s="11" t="s">
        <v>60</v>
      </c>
      <c r="E860" s="11" t="s">
        <v>84</v>
      </c>
      <c r="F860" s="18">
        <v>30864</v>
      </c>
      <c r="G860" s="19">
        <v>30864</v>
      </c>
      <c r="H860" s="11" t="s">
        <v>68</v>
      </c>
      <c r="I860" s="11" t="s">
        <v>59</v>
      </c>
      <c r="J860" s="11" t="s">
        <v>70</v>
      </c>
      <c r="K860" s="11" t="s">
        <v>23</v>
      </c>
      <c r="L860" s="53" t="s">
        <v>638</v>
      </c>
      <c r="M860" s="11">
        <v>0</v>
      </c>
      <c r="N860" s="54">
        <v>0</v>
      </c>
      <c r="O860" s="54">
        <v>0</v>
      </c>
      <c r="P860" s="54">
        <v>0</v>
      </c>
      <c r="Q860" s="1">
        <v>42522</v>
      </c>
      <c r="R860" s="14">
        <f>VLOOKUP($D860,'GT NBV Sep 2015'!$G:$O,9,0)</f>
        <v>2.1000000000000001E-2</v>
      </c>
      <c r="S860" s="15">
        <f t="shared" si="117"/>
        <v>0</v>
      </c>
      <c r="T860" s="15">
        <f t="shared" si="118"/>
        <v>9</v>
      </c>
      <c r="U860" s="15">
        <f t="shared" si="119"/>
        <v>0</v>
      </c>
      <c r="V860" s="15">
        <f t="shared" si="120"/>
        <v>0</v>
      </c>
      <c r="W860" s="15">
        <f t="shared" si="121"/>
        <v>0</v>
      </c>
      <c r="X860" s="7">
        <f t="shared" si="122"/>
        <v>0</v>
      </c>
      <c r="Y860" s="7">
        <f t="shared" si="123"/>
        <v>0</v>
      </c>
      <c r="Z860" s="7">
        <f t="shared" si="124"/>
        <v>0</v>
      </c>
      <c r="AA860" s="7">
        <f t="shared" si="125"/>
        <v>0</v>
      </c>
      <c r="AB860" s="15"/>
      <c r="AC860" s="7"/>
      <c r="AD860" s="7"/>
      <c r="AE860" s="7"/>
      <c r="AF860" s="15"/>
      <c r="AG860" s="7"/>
    </row>
    <row r="861" spans="1:33" ht="13.8" x14ac:dyDescent="0.3">
      <c r="A861" s="11">
        <v>818864</v>
      </c>
      <c r="B861" s="11" t="s">
        <v>24</v>
      </c>
      <c r="C861" s="11" t="s">
        <v>41</v>
      </c>
      <c r="D861" s="11" t="s">
        <v>60</v>
      </c>
      <c r="E861" s="11" t="s">
        <v>86</v>
      </c>
      <c r="F861" s="18">
        <v>31594</v>
      </c>
      <c r="G861" s="19">
        <v>31594</v>
      </c>
      <c r="H861" s="11" t="s">
        <v>68</v>
      </c>
      <c r="I861" s="11" t="s">
        <v>59</v>
      </c>
      <c r="J861" s="11" t="s">
        <v>70</v>
      </c>
      <c r="K861" s="11" t="s">
        <v>23</v>
      </c>
      <c r="L861" s="53" t="s">
        <v>638</v>
      </c>
      <c r="M861" s="11">
        <v>0</v>
      </c>
      <c r="N861" s="54">
        <v>0</v>
      </c>
      <c r="O861" s="54">
        <v>0</v>
      </c>
      <c r="P861" s="54">
        <v>0</v>
      </c>
      <c r="Q861" s="1">
        <v>42644</v>
      </c>
      <c r="R861" s="14">
        <f>VLOOKUP($D861,'GT NBV Sep 2015'!$G:$O,9,0)</f>
        <v>2.1000000000000001E-2</v>
      </c>
      <c r="S861" s="15">
        <f t="shared" si="117"/>
        <v>0</v>
      </c>
      <c r="T861" s="15">
        <f t="shared" si="118"/>
        <v>13</v>
      </c>
      <c r="U861" s="15">
        <f t="shared" si="119"/>
        <v>0</v>
      </c>
      <c r="V861" s="15">
        <f t="shared" si="120"/>
        <v>0</v>
      </c>
      <c r="W861" s="15">
        <f t="shared" si="121"/>
        <v>0</v>
      </c>
      <c r="X861" s="7">
        <f t="shared" si="122"/>
        <v>0</v>
      </c>
      <c r="Y861" s="7">
        <f t="shared" si="123"/>
        <v>0</v>
      </c>
      <c r="Z861" s="7">
        <f t="shared" si="124"/>
        <v>0</v>
      </c>
      <c r="AA861" s="7">
        <f t="shared" si="125"/>
        <v>0</v>
      </c>
      <c r="AB861" s="15"/>
      <c r="AC861" s="7"/>
      <c r="AD861" s="7"/>
      <c r="AE861" s="7"/>
      <c r="AF861" s="15"/>
      <c r="AG861" s="7"/>
    </row>
    <row r="862" spans="1:33" ht="13.8" x14ac:dyDescent="0.3">
      <c r="A862" s="11">
        <v>818865</v>
      </c>
      <c r="B862" s="11" t="s">
        <v>24</v>
      </c>
      <c r="C862" s="11" t="s">
        <v>41</v>
      </c>
      <c r="D862" s="11" t="s">
        <v>60</v>
      </c>
      <c r="E862" s="11" t="s">
        <v>67</v>
      </c>
      <c r="F862" s="18">
        <v>31959</v>
      </c>
      <c r="G862" s="19">
        <v>31959</v>
      </c>
      <c r="H862" s="11" t="s">
        <v>68</v>
      </c>
      <c r="I862" s="11" t="s">
        <v>59</v>
      </c>
      <c r="J862" s="11" t="s">
        <v>70</v>
      </c>
      <c r="K862" s="11" t="s">
        <v>23</v>
      </c>
      <c r="L862" s="53" t="s">
        <v>638</v>
      </c>
      <c r="M862" s="11">
        <v>0</v>
      </c>
      <c r="N862" s="54">
        <v>0</v>
      </c>
      <c r="O862" s="54">
        <v>0</v>
      </c>
      <c r="P862" s="54">
        <v>0</v>
      </c>
      <c r="Q862" s="1">
        <v>42522</v>
      </c>
      <c r="R862" s="14">
        <f>VLOOKUP($D862,'GT NBV Sep 2015'!$G:$O,9,0)</f>
        <v>2.1000000000000001E-2</v>
      </c>
      <c r="S862" s="15">
        <f t="shared" si="117"/>
        <v>0</v>
      </c>
      <c r="T862" s="15">
        <f t="shared" si="118"/>
        <v>9</v>
      </c>
      <c r="U862" s="15">
        <f t="shared" si="119"/>
        <v>0</v>
      </c>
      <c r="V862" s="15">
        <f t="shared" si="120"/>
        <v>0</v>
      </c>
      <c r="W862" s="15">
        <f t="shared" si="121"/>
        <v>0</v>
      </c>
      <c r="X862" s="7">
        <f t="shared" si="122"/>
        <v>0</v>
      </c>
      <c r="Y862" s="7">
        <f t="shared" si="123"/>
        <v>0</v>
      </c>
      <c r="Z862" s="7">
        <f t="shared" si="124"/>
        <v>0</v>
      </c>
      <c r="AA862" s="7">
        <f t="shared" si="125"/>
        <v>0</v>
      </c>
      <c r="AB862" s="15"/>
      <c r="AC862" s="7"/>
      <c r="AD862" s="7"/>
      <c r="AE862" s="7"/>
      <c r="AF862" s="15"/>
      <c r="AG862" s="7"/>
    </row>
    <row r="863" spans="1:33" ht="13.8" x14ac:dyDescent="0.3">
      <c r="A863" s="11">
        <v>818866</v>
      </c>
      <c r="B863" s="11" t="s">
        <v>24</v>
      </c>
      <c r="C863" s="11" t="s">
        <v>41</v>
      </c>
      <c r="D863" s="11" t="s">
        <v>60</v>
      </c>
      <c r="E863" s="11" t="s">
        <v>67</v>
      </c>
      <c r="F863" s="18">
        <v>31959</v>
      </c>
      <c r="G863" s="19">
        <v>31959</v>
      </c>
      <c r="H863" s="11" t="s">
        <v>68</v>
      </c>
      <c r="I863" s="11" t="s">
        <v>59</v>
      </c>
      <c r="J863" s="11" t="s">
        <v>70</v>
      </c>
      <c r="K863" s="11" t="s">
        <v>23</v>
      </c>
      <c r="L863" s="53" t="s">
        <v>638</v>
      </c>
      <c r="M863" s="11">
        <v>0</v>
      </c>
      <c r="N863" s="54">
        <v>0</v>
      </c>
      <c r="O863" s="54">
        <v>0</v>
      </c>
      <c r="P863" s="54">
        <v>0</v>
      </c>
      <c r="Q863" s="1">
        <v>42644</v>
      </c>
      <c r="R863" s="14">
        <f>VLOOKUP($D863,'GT NBV Sep 2015'!$G:$O,9,0)</f>
        <v>2.1000000000000001E-2</v>
      </c>
      <c r="S863" s="15">
        <f t="shared" si="117"/>
        <v>0</v>
      </c>
      <c r="T863" s="15">
        <f t="shared" si="118"/>
        <v>13</v>
      </c>
      <c r="U863" s="15">
        <f t="shared" si="119"/>
        <v>0</v>
      </c>
      <c r="V863" s="15">
        <f t="shared" si="120"/>
        <v>0</v>
      </c>
      <c r="W863" s="15">
        <f t="shared" si="121"/>
        <v>0</v>
      </c>
      <c r="X863" s="7">
        <f t="shared" si="122"/>
        <v>0</v>
      </c>
      <c r="Y863" s="7">
        <f t="shared" si="123"/>
        <v>0</v>
      </c>
      <c r="Z863" s="7">
        <f t="shared" si="124"/>
        <v>0</v>
      </c>
      <c r="AA863" s="7">
        <f t="shared" si="125"/>
        <v>0</v>
      </c>
      <c r="AB863" s="15"/>
      <c r="AC863" s="7"/>
      <c r="AD863" s="7"/>
      <c r="AE863" s="7"/>
      <c r="AF863" s="15"/>
      <c r="AG863" s="7"/>
    </row>
    <row r="864" spans="1:33" ht="13.8" x14ac:dyDescent="0.3">
      <c r="A864" s="11">
        <v>818867</v>
      </c>
      <c r="B864" s="11" t="s">
        <v>24</v>
      </c>
      <c r="C864" s="11" t="s">
        <v>41</v>
      </c>
      <c r="D864" s="11" t="s">
        <v>60</v>
      </c>
      <c r="E864" s="11" t="s">
        <v>91</v>
      </c>
      <c r="F864" s="18">
        <v>32325</v>
      </c>
      <c r="G864" s="19">
        <v>32325</v>
      </c>
      <c r="H864" s="11" t="s">
        <v>68</v>
      </c>
      <c r="I864" s="11" t="s">
        <v>59</v>
      </c>
      <c r="J864" s="11" t="s">
        <v>70</v>
      </c>
      <c r="K864" s="11" t="s">
        <v>23</v>
      </c>
      <c r="L864" s="53" t="s">
        <v>638</v>
      </c>
      <c r="M864" s="11">
        <v>0</v>
      </c>
      <c r="N864" s="54">
        <v>0</v>
      </c>
      <c r="O864" s="54">
        <v>0</v>
      </c>
      <c r="P864" s="54">
        <v>0</v>
      </c>
      <c r="Q864" s="1">
        <v>42522</v>
      </c>
      <c r="R864" s="14">
        <f>VLOOKUP($D864,'GT NBV Sep 2015'!$G:$O,9,0)</f>
        <v>2.1000000000000001E-2</v>
      </c>
      <c r="S864" s="15">
        <f t="shared" si="117"/>
        <v>0</v>
      </c>
      <c r="T864" s="15">
        <f t="shared" si="118"/>
        <v>9</v>
      </c>
      <c r="U864" s="15">
        <f t="shared" si="119"/>
        <v>0</v>
      </c>
      <c r="V864" s="15">
        <f t="shared" si="120"/>
        <v>0</v>
      </c>
      <c r="W864" s="15">
        <f t="shared" si="121"/>
        <v>0</v>
      </c>
      <c r="X864" s="7">
        <f t="shared" si="122"/>
        <v>0</v>
      </c>
      <c r="Y864" s="7">
        <f t="shared" si="123"/>
        <v>0</v>
      </c>
      <c r="Z864" s="7">
        <f t="shared" si="124"/>
        <v>0</v>
      </c>
      <c r="AA864" s="7">
        <f t="shared" si="125"/>
        <v>0</v>
      </c>
      <c r="AB864" s="15"/>
      <c r="AC864" s="7"/>
      <c r="AD864" s="7"/>
      <c r="AE864" s="7"/>
      <c r="AF864" s="15"/>
      <c r="AG864" s="7"/>
    </row>
    <row r="865" spans="1:33" ht="13.8" x14ac:dyDescent="0.3">
      <c r="A865" s="11">
        <v>818868</v>
      </c>
      <c r="B865" s="11" t="s">
        <v>24</v>
      </c>
      <c r="C865" s="11" t="s">
        <v>41</v>
      </c>
      <c r="D865" s="11" t="s">
        <v>60</v>
      </c>
      <c r="E865" s="11" t="s">
        <v>91</v>
      </c>
      <c r="F865" s="18">
        <v>32325</v>
      </c>
      <c r="G865" s="19">
        <v>32325</v>
      </c>
      <c r="H865" s="11" t="s">
        <v>68</v>
      </c>
      <c r="I865" s="11" t="s">
        <v>59</v>
      </c>
      <c r="J865" s="11" t="s">
        <v>70</v>
      </c>
      <c r="K865" s="11" t="s">
        <v>23</v>
      </c>
      <c r="L865" s="53" t="s">
        <v>638</v>
      </c>
      <c r="M865" s="11">
        <v>0</v>
      </c>
      <c r="N865" s="54">
        <v>0</v>
      </c>
      <c r="O865" s="54">
        <v>0</v>
      </c>
      <c r="P865" s="54">
        <v>0</v>
      </c>
      <c r="Q865" s="1">
        <v>42644</v>
      </c>
      <c r="R865" s="14">
        <f>VLOOKUP($D865,'GT NBV Sep 2015'!$G:$O,9,0)</f>
        <v>2.1000000000000001E-2</v>
      </c>
      <c r="S865" s="15">
        <f t="shared" si="117"/>
        <v>0</v>
      </c>
      <c r="T865" s="15">
        <f t="shared" si="118"/>
        <v>13</v>
      </c>
      <c r="U865" s="15">
        <f t="shared" si="119"/>
        <v>0</v>
      </c>
      <c r="V865" s="15">
        <f t="shared" si="120"/>
        <v>0</v>
      </c>
      <c r="W865" s="15">
        <f t="shared" si="121"/>
        <v>0</v>
      </c>
      <c r="X865" s="7">
        <f t="shared" si="122"/>
        <v>0</v>
      </c>
      <c r="Y865" s="7">
        <f t="shared" si="123"/>
        <v>0</v>
      </c>
      <c r="Z865" s="7">
        <f t="shared" si="124"/>
        <v>0</v>
      </c>
      <c r="AA865" s="7">
        <f t="shared" si="125"/>
        <v>0</v>
      </c>
      <c r="AB865" s="15"/>
      <c r="AC865" s="7"/>
      <c r="AD865" s="7"/>
      <c r="AE865" s="7"/>
      <c r="AF865" s="15"/>
      <c r="AG865" s="7"/>
    </row>
    <row r="866" spans="1:33" ht="13.8" x14ac:dyDescent="0.3">
      <c r="A866" s="11">
        <v>818869</v>
      </c>
      <c r="B866" s="11" t="s">
        <v>24</v>
      </c>
      <c r="C866" s="11" t="s">
        <v>41</v>
      </c>
      <c r="D866" s="11" t="s">
        <v>60</v>
      </c>
      <c r="E866" s="11" t="s">
        <v>388</v>
      </c>
      <c r="F866" s="18">
        <v>32690</v>
      </c>
      <c r="G866" s="19">
        <v>32690</v>
      </c>
      <c r="H866" s="11" t="s">
        <v>68</v>
      </c>
      <c r="I866" s="11" t="s">
        <v>59</v>
      </c>
      <c r="J866" s="11" t="s">
        <v>70</v>
      </c>
      <c r="K866" s="11" t="s">
        <v>23</v>
      </c>
      <c r="L866" s="53" t="s">
        <v>638</v>
      </c>
      <c r="M866" s="11">
        <v>0</v>
      </c>
      <c r="N866" s="54">
        <v>0</v>
      </c>
      <c r="O866" s="54">
        <v>0</v>
      </c>
      <c r="P866" s="54">
        <v>0</v>
      </c>
      <c r="Q866" s="1">
        <v>42522</v>
      </c>
      <c r="R866" s="14">
        <f>VLOOKUP($D866,'GT NBV Sep 2015'!$G:$O,9,0)</f>
        <v>2.1000000000000001E-2</v>
      </c>
      <c r="S866" s="15">
        <f t="shared" si="117"/>
        <v>0</v>
      </c>
      <c r="T866" s="15">
        <f t="shared" si="118"/>
        <v>9</v>
      </c>
      <c r="U866" s="15">
        <f t="shared" si="119"/>
        <v>0</v>
      </c>
      <c r="V866" s="15">
        <f t="shared" si="120"/>
        <v>0</v>
      </c>
      <c r="W866" s="15">
        <f t="shared" si="121"/>
        <v>0</v>
      </c>
      <c r="X866" s="7">
        <f t="shared" si="122"/>
        <v>0</v>
      </c>
      <c r="Y866" s="7">
        <f t="shared" si="123"/>
        <v>0</v>
      </c>
      <c r="Z866" s="7">
        <f t="shared" si="124"/>
        <v>0</v>
      </c>
      <c r="AA866" s="7">
        <f t="shared" si="125"/>
        <v>0</v>
      </c>
      <c r="AB866" s="15"/>
      <c r="AC866" s="7"/>
      <c r="AD866" s="7"/>
      <c r="AE866" s="7"/>
      <c r="AF866" s="15"/>
      <c r="AG866" s="7"/>
    </row>
    <row r="867" spans="1:33" ht="13.8" x14ac:dyDescent="0.3">
      <c r="A867" s="11">
        <v>818870</v>
      </c>
      <c r="B867" s="11" t="s">
        <v>24</v>
      </c>
      <c r="C867" s="11" t="s">
        <v>41</v>
      </c>
      <c r="D867" s="11" t="s">
        <v>60</v>
      </c>
      <c r="E867" s="11" t="s">
        <v>58</v>
      </c>
      <c r="F867" s="18">
        <v>33055</v>
      </c>
      <c r="G867" s="19">
        <v>33055</v>
      </c>
      <c r="H867" s="11" t="s">
        <v>68</v>
      </c>
      <c r="I867" s="11" t="s">
        <v>59</v>
      </c>
      <c r="J867" s="11" t="s">
        <v>70</v>
      </c>
      <c r="K867" s="11" t="s">
        <v>23</v>
      </c>
      <c r="L867" s="53" t="s">
        <v>638</v>
      </c>
      <c r="M867" s="11">
        <v>0</v>
      </c>
      <c r="N867" s="54">
        <v>0</v>
      </c>
      <c r="O867" s="54">
        <v>0</v>
      </c>
      <c r="P867" s="54">
        <v>0</v>
      </c>
      <c r="Q867" s="1">
        <v>42644</v>
      </c>
      <c r="R867" s="14">
        <f>VLOOKUP($D867,'GT NBV Sep 2015'!$G:$O,9,0)</f>
        <v>2.1000000000000001E-2</v>
      </c>
      <c r="S867" s="15">
        <f t="shared" si="117"/>
        <v>0</v>
      </c>
      <c r="T867" s="15">
        <f t="shared" si="118"/>
        <v>13</v>
      </c>
      <c r="U867" s="15">
        <f t="shared" si="119"/>
        <v>0</v>
      </c>
      <c r="V867" s="15">
        <f t="shared" si="120"/>
        <v>0</v>
      </c>
      <c r="W867" s="15">
        <f t="shared" si="121"/>
        <v>0</v>
      </c>
      <c r="X867" s="7">
        <f t="shared" si="122"/>
        <v>0</v>
      </c>
      <c r="Y867" s="7">
        <f t="shared" si="123"/>
        <v>0</v>
      </c>
      <c r="Z867" s="7">
        <f t="shared" si="124"/>
        <v>0</v>
      </c>
      <c r="AA867" s="7">
        <f t="shared" si="125"/>
        <v>0</v>
      </c>
      <c r="AB867" s="15"/>
      <c r="AC867" s="7"/>
      <c r="AD867" s="7"/>
      <c r="AE867" s="7"/>
      <c r="AF867" s="15"/>
      <c r="AG867" s="7"/>
    </row>
    <row r="868" spans="1:33" ht="13.8" x14ac:dyDescent="0.3">
      <c r="A868" s="11">
        <v>818871</v>
      </c>
      <c r="B868" s="11" t="s">
        <v>24</v>
      </c>
      <c r="C868" s="11" t="s">
        <v>41</v>
      </c>
      <c r="D868" s="11" t="s">
        <v>60</v>
      </c>
      <c r="E868" s="11" t="s">
        <v>58</v>
      </c>
      <c r="F868" s="18">
        <v>33055</v>
      </c>
      <c r="G868" s="19">
        <v>33055</v>
      </c>
      <c r="H868" s="11" t="s">
        <v>68</v>
      </c>
      <c r="I868" s="11" t="s">
        <v>59</v>
      </c>
      <c r="J868" s="11" t="s">
        <v>70</v>
      </c>
      <c r="K868" s="11" t="s">
        <v>23</v>
      </c>
      <c r="L868" s="53" t="s">
        <v>638</v>
      </c>
      <c r="M868" s="11">
        <v>0</v>
      </c>
      <c r="N868" s="54">
        <v>0</v>
      </c>
      <c r="O868" s="54">
        <v>0</v>
      </c>
      <c r="P868" s="54">
        <v>0</v>
      </c>
      <c r="Q868" s="1">
        <v>42522</v>
      </c>
      <c r="R868" s="14">
        <f>VLOOKUP($D868,'GT NBV Sep 2015'!$G:$O,9,0)</f>
        <v>2.1000000000000001E-2</v>
      </c>
      <c r="S868" s="15">
        <f t="shared" si="117"/>
        <v>0</v>
      </c>
      <c r="T868" s="15">
        <f t="shared" si="118"/>
        <v>9</v>
      </c>
      <c r="U868" s="15">
        <f t="shared" si="119"/>
        <v>0</v>
      </c>
      <c r="V868" s="15">
        <f t="shared" si="120"/>
        <v>0</v>
      </c>
      <c r="W868" s="15">
        <f t="shared" si="121"/>
        <v>0</v>
      </c>
      <c r="X868" s="7">
        <f t="shared" si="122"/>
        <v>0</v>
      </c>
      <c r="Y868" s="7">
        <f t="shared" si="123"/>
        <v>0</v>
      </c>
      <c r="Z868" s="7">
        <f t="shared" si="124"/>
        <v>0</v>
      </c>
      <c r="AA868" s="7">
        <f t="shared" si="125"/>
        <v>0</v>
      </c>
      <c r="AB868" s="15"/>
      <c r="AC868" s="7"/>
      <c r="AD868" s="7"/>
      <c r="AE868" s="7"/>
      <c r="AF868" s="15"/>
      <c r="AG868" s="7"/>
    </row>
    <row r="869" spans="1:33" ht="13.8" x14ac:dyDescent="0.3">
      <c r="A869" s="11">
        <v>818872</v>
      </c>
      <c r="B869" s="11" t="s">
        <v>24</v>
      </c>
      <c r="C869" s="11" t="s">
        <v>41</v>
      </c>
      <c r="D869" s="11" t="s">
        <v>60</v>
      </c>
      <c r="E869" s="11" t="s">
        <v>87</v>
      </c>
      <c r="F869" s="18">
        <v>33420</v>
      </c>
      <c r="G869" s="19">
        <v>33420</v>
      </c>
      <c r="H869" s="11" t="s">
        <v>68</v>
      </c>
      <c r="I869" s="11" t="s">
        <v>59</v>
      </c>
      <c r="J869" s="11" t="s">
        <v>70</v>
      </c>
      <c r="K869" s="11" t="s">
        <v>23</v>
      </c>
      <c r="L869" s="53" t="s">
        <v>638</v>
      </c>
      <c r="M869" s="11">
        <v>0</v>
      </c>
      <c r="N869" s="54">
        <v>0</v>
      </c>
      <c r="O869" s="54">
        <v>0</v>
      </c>
      <c r="P869" s="54">
        <v>0</v>
      </c>
      <c r="Q869" s="1">
        <v>42644</v>
      </c>
      <c r="R869" s="14">
        <f>VLOOKUP($D869,'GT NBV Sep 2015'!$G:$O,9,0)</f>
        <v>2.1000000000000001E-2</v>
      </c>
      <c r="S869" s="15">
        <f t="shared" si="117"/>
        <v>0</v>
      </c>
      <c r="T869" s="15">
        <f t="shared" si="118"/>
        <v>13</v>
      </c>
      <c r="U869" s="15">
        <f t="shared" si="119"/>
        <v>0</v>
      </c>
      <c r="V869" s="15">
        <f t="shared" si="120"/>
        <v>0</v>
      </c>
      <c r="W869" s="15">
        <f t="shared" si="121"/>
        <v>0</v>
      </c>
      <c r="X869" s="7">
        <f t="shared" si="122"/>
        <v>0</v>
      </c>
      <c r="Y869" s="7">
        <f t="shared" si="123"/>
        <v>0</v>
      </c>
      <c r="Z869" s="7">
        <f t="shared" si="124"/>
        <v>0</v>
      </c>
      <c r="AA869" s="7">
        <f t="shared" si="125"/>
        <v>0</v>
      </c>
      <c r="AB869" s="15"/>
      <c r="AC869" s="7"/>
      <c r="AD869" s="7"/>
      <c r="AE869" s="7"/>
      <c r="AF869" s="15"/>
      <c r="AG869" s="7"/>
    </row>
    <row r="870" spans="1:33" ht="13.8" x14ac:dyDescent="0.3">
      <c r="A870" s="11">
        <v>818873</v>
      </c>
      <c r="B870" s="11" t="s">
        <v>24</v>
      </c>
      <c r="C870" s="11" t="s">
        <v>41</v>
      </c>
      <c r="D870" s="11" t="s">
        <v>60</v>
      </c>
      <c r="E870" s="11" t="s">
        <v>227</v>
      </c>
      <c r="F870" s="18">
        <v>34516</v>
      </c>
      <c r="G870" s="19">
        <v>34516</v>
      </c>
      <c r="H870" s="11" t="s">
        <v>68</v>
      </c>
      <c r="I870" s="11" t="s">
        <v>59</v>
      </c>
      <c r="J870" s="11" t="s">
        <v>70</v>
      </c>
      <c r="K870" s="11" t="s">
        <v>23</v>
      </c>
      <c r="L870" s="53" t="s">
        <v>638</v>
      </c>
      <c r="M870" s="11">
        <v>0</v>
      </c>
      <c r="N870" s="54">
        <v>0</v>
      </c>
      <c r="O870" s="54">
        <v>0</v>
      </c>
      <c r="P870" s="54">
        <v>0</v>
      </c>
      <c r="Q870" s="1">
        <v>42522</v>
      </c>
      <c r="R870" s="14">
        <f>VLOOKUP($D870,'GT NBV Sep 2015'!$G:$O,9,0)</f>
        <v>2.1000000000000001E-2</v>
      </c>
      <c r="S870" s="15">
        <f t="shared" si="117"/>
        <v>0</v>
      </c>
      <c r="T870" s="15">
        <f t="shared" si="118"/>
        <v>9</v>
      </c>
      <c r="U870" s="15">
        <f t="shared" si="119"/>
        <v>0</v>
      </c>
      <c r="V870" s="15">
        <f t="shared" si="120"/>
        <v>0</v>
      </c>
      <c r="W870" s="15">
        <f t="shared" si="121"/>
        <v>0</v>
      </c>
      <c r="X870" s="7">
        <f t="shared" si="122"/>
        <v>0</v>
      </c>
      <c r="Y870" s="7">
        <f t="shared" si="123"/>
        <v>0</v>
      </c>
      <c r="Z870" s="7">
        <f t="shared" si="124"/>
        <v>0</v>
      </c>
      <c r="AA870" s="7">
        <f t="shared" si="125"/>
        <v>0</v>
      </c>
      <c r="AB870" s="15"/>
      <c r="AC870" s="7"/>
      <c r="AD870" s="7"/>
      <c r="AE870" s="7"/>
      <c r="AF870" s="15"/>
      <c r="AG870" s="7"/>
    </row>
    <row r="871" spans="1:33" ht="13.8" x14ac:dyDescent="0.3">
      <c r="A871" s="11">
        <v>818874</v>
      </c>
      <c r="B871" s="11" t="s">
        <v>24</v>
      </c>
      <c r="C871" s="11" t="s">
        <v>41</v>
      </c>
      <c r="D871" s="11" t="s">
        <v>60</v>
      </c>
      <c r="E871" s="11" t="s">
        <v>43</v>
      </c>
      <c r="F871" s="18">
        <v>34881</v>
      </c>
      <c r="G871" s="19">
        <v>34881</v>
      </c>
      <c r="H871" s="11" t="s">
        <v>68</v>
      </c>
      <c r="I871" s="11" t="s">
        <v>59</v>
      </c>
      <c r="J871" s="11" t="s">
        <v>70</v>
      </c>
      <c r="K871" s="11" t="s">
        <v>23</v>
      </c>
      <c r="L871" s="53" t="s">
        <v>638</v>
      </c>
      <c r="M871" s="11">
        <v>0</v>
      </c>
      <c r="N871" s="54">
        <v>0</v>
      </c>
      <c r="O871" s="54">
        <v>0</v>
      </c>
      <c r="P871" s="54">
        <v>0</v>
      </c>
      <c r="Q871" s="1">
        <v>42644</v>
      </c>
      <c r="R871" s="14">
        <f>VLOOKUP($D871,'GT NBV Sep 2015'!$G:$O,9,0)</f>
        <v>2.1000000000000001E-2</v>
      </c>
      <c r="S871" s="15">
        <f t="shared" si="117"/>
        <v>0</v>
      </c>
      <c r="T871" s="15">
        <f t="shared" si="118"/>
        <v>13</v>
      </c>
      <c r="U871" s="15">
        <f t="shared" si="119"/>
        <v>0</v>
      </c>
      <c r="V871" s="15">
        <f t="shared" si="120"/>
        <v>0</v>
      </c>
      <c r="W871" s="15">
        <f t="shared" si="121"/>
        <v>0</v>
      </c>
      <c r="X871" s="7">
        <f t="shared" si="122"/>
        <v>0</v>
      </c>
      <c r="Y871" s="7">
        <f t="shared" si="123"/>
        <v>0</v>
      </c>
      <c r="Z871" s="7">
        <f t="shared" si="124"/>
        <v>0</v>
      </c>
      <c r="AA871" s="7">
        <f t="shared" si="125"/>
        <v>0</v>
      </c>
      <c r="AB871" s="15"/>
      <c r="AC871" s="7"/>
      <c r="AD871" s="7"/>
      <c r="AE871" s="7"/>
      <c r="AF871" s="15"/>
      <c r="AG871" s="7"/>
    </row>
    <row r="872" spans="1:33" ht="13.8" x14ac:dyDescent="0.3">
      <c r="A872" s="11">
        <v>818875</v>
      </c>
      <c r="B872" s="11" t="s">
        <v>24</v>
      </c>
      <c r="C872" s="11" t="s">
        <v>41</v>
      </c>
      <c r="D872" s="11" t="s">
        <v>60</v>
      </c>
      <c r="E872" s="11" t="s">
        <v>92</v>
      </c>
      <c r="F872" s="18">
        <v>36708</v>
      </c>
      <c r="G872" s="19">
        <v>36708</v>
      </c>
      <c r="H872" s="11" t="s">
        <v>68</v>
      </c>
      <c r="I872" s="11" t="s">
        <v>59</v>
      </c>
      <c r="J872" s="11" t="s">
        <v>70</v>
      </c>
      <c r="K872" s="11" t="s">
        <v>23</v>
      </c>
      <c r="L872" s="53" t="s">
        <v>638</v>
      </c>
      <c r="M872" s="11">
        <v>0</v>
      </c>
      <c r="N872" s="54">
        <v>0</v>
      </c>
      <c r="O872" s="54">
        <v>0</v>
      </c>
      <c r="P872" s="54">
        <v>0</v>
      </c>
      <c r="Q872" s="1">
        <v>42522</v>
      </c>
      <c r="R872" s="14">
        <f>VLOOKUP($D872,'GT NBV Sep 2015'!$G:$O,9,0)</f>
        <v>2.1000000000000001E-2</v>
      </c>
      <c r="S872" s="15">
        <f t="shared" si="117"/>
        <v>0</v>
      </c>
      <c r="T872" s="15">
        <f t="shared" si="118"/>
        <v>9</v>
      </c>
      <c r="U872" s="15">
        <f t="shared" si="119"/>
        <v>0</v>
      </c>
      <c r="V872" s="15">
        <f t="shared" si="120"/>
        <v>0</v>
      </c>
      <c r="W872" s="15">
        <f t="shared" si="121"/>
        <v>0</v>
      </c>
      <c r="X872" s="7">
        <f t="shared" si="122"/>
        <v>0</v>
      </c>
      <c r="Y872" s="7">
        <f t="shared" si="123"/>
        <v>0</v>
      </c>
      <c r="Z872" s="7">
        <f t="shared" si="124"/>
        <v>0</v>
      </c>
      <c r="AA872" s="7">
        <f t="shared" si="125"/>
        <v>0</v>
      </c>
      <c r="AB872" s="15"/>
      <c r="AC872" s="7"/>
      <c r="AD872" s="7"/>
      <c r="AE872" s="7"/>
      <c r="AF872" s="15"/>
      <c r="AG872" s="7"/>
    </row>
    <row r="873" spans="1:33" ht="13.8" x14ac:dyDescent="0.3">
      <c r="A873" s="11">
        <v>818876</v>
      </c>
      <c r="B873" s="11" t="s">
        <v>24</v>
      </c>
      <c r="C873" s="11" t="s">
        <v>41</v>
      </c>
      <c r="D873" s="11" t="s">
        <v>60</v>
      </c>
      <c r="E873" s="11" t="s">
        <v>92</v>
      </c>
      <c r="F873" s="18">
        <v>36708</v>
      </c>
      <c r="G873" s="19">
        <v>36708</v>
      </c>
      <c r="H873" s="11" t="s">
        <v>68</v>
      </c>
      <c r="I873" s="11" t="s">
        <v>59</v>
      </c>
      <c r="J873" s="11" t="s">
        <v>70</v>
      </c>
      <c r="K873" s="11" t="s">
        <v>23</v>
      </c>
      <c r="L873" s="53" t="s">
        <v>638</v>
      </c>
      <c r="M873" s="11">
        <v>0</v>
      </c>
      <c r="N873" s="54">
        <v>0</v>
      </c>
      <c r="O873" s="54">
        <v>0</v>
      </c>
      <c r="P873" s="54">
        <v>0</v>
      </c>
      <c r="Q873" s="1">
        <v>42644</v>
      </c>
      <c r="R873" s="14">
        <f>VLOOKUP($D873,'GT NBV Sep 2015'!$G:$O,9,0)</f>
        <v>2.1000000000000001E-2</v>
      </c>
      <c r="S873" s="15">
        <f t="shared" si="117"/>
        <v>0</v>
      </c>
      <c r="T873" s="15">
        <f t="shared" si="118"/>
        <v>13</v>
      </c>
      <c r="U873" s="15">
        <f t="shared" si="119"/>
        <v>0</v>
      </c>
      <c r="V873" s="15">
        <f t="shared" si="120"/>
        <v>0</v>
      </c>
      <c r="W873" s="15">
        <f t="shared" si="121"/>
        <v>0</v>
      </c>
      <c r="X873" s="7">
        <f t="shared" si="122"/>
        <v>0</v>
      </c>
      <c r="Y873" s="7">
        <f t="shared" si="123"/>
        <v>0</v>
      </c>
      <c r="Z873" s="7">
        <f t="shared" si="124"/>
        <v>0</v>
      </c>
      <c r="AA873" s="7">
        <f t="shared" si="125"/>
        <v>0</v>
      </c>
      <c r="AB873" s="15"/>
      <c r="AC873" s="7"/>
      <c r="AD873" s="7"/>
      <c r="AE873" s="7"/>
      <c r="AF873" s="15"/>
      <c r="AG873" s="7"/>
    </row>
    <row r="874" spans="1:33" ht="13.8" x14ac:dyDescent="0.3">
      <c r="A874" s="11">
        <v>818877</v>
      </c>
      <c r="B874" s="11" t="s">
        <v>24</v>
      </c>
      <c r="C874" s="11" t="s">
        <v>41</v>
      </c>
      <c r="D874" s="11" t="s">
        <v>60</v>
      </c>
      <c r="E874" s="11" t="s">
        <v>72</v>
      </c>
      <c r="F874" s="18">
        <v>37073</v>
      </c>
      <c r="G874" s="19">
        <v>37073</v>
      </c>
      <c r="H874" s="11" t="s">
        <v>68</v>
      </c>
      <c r="I874" s="11" t="s">
        <v>59</v>
      </c>
      <c r="J874" s="11" t="s">
        <v>70</v>
      </c>
      <c r="K874" s="11" t="s">
        <v>23</v>
      </c>
      <c r="L874" s="53" t="s">
        <v>638</v>
      </c>
      <c r="M874" s="11">
        <v>0</v>
      </c>
      <c r="N874" s="54">
        <v>0</v>
      </c>
      <c r="O874" s="54">
        <v>0</v>
      </c>
      <c r="P874" s="54">
        <v>0</v>
      </c>
      <c r="Q874" s="1">
        <v>42522</v>
      </c>
      <c r="R874" s="14">
        <f>VLOOKUP($D874,'GT NBV Sep 2015'!$G:$O,9,0)</f>
        <v>2.1000000000000001E-2</v>
      </c>
      <c r="S874" s="15">
        <f t="shared" si="117"/>
        <v>0</v>
      </c>
      <c r="T874" s="15">
        <f t="shared" si="118"/>
        <v>9</v>
      </c>
      <c r="U874" s="15">
        <f t="shared" si="119"/>
        <v>0</v>
      </c>
      <c r="V874" s="15">
        <f t="shared" si="120"/>
        <v>0</v>
      </c>
      <c r="W874" s="15">
        <f t="shared" si="121"/>
        <v>0</v>
      </c>
      <c r="X874" s="7">
        <f t="shared" si="122"/>
        <v>0</v>
      </c>
      <c r="Y874" s="7">
        <f t="shared" si="123"/>
        <v>0</v>
      </c>
      <c r="Z874" s="7">
        <f t="shared" si="124"/>
        <v>0</v>
      </c>
      <c r="AA874" s="7">
        <f t="shared" si="125"/>
        <v>0</v>
      </c>
      <c r="AB874" s="15"/>
      <c r="AC874" s="7"/>
      <c r="AD874" s="7"/>
      <c r="AE874" s="7"/>
      <c r="AF874" s="15"/>
      <c r="AG874" s="7"/>
    </row>
    <row r="875" spans="1:33" ht="13.8" x14ac:dyDescent="0.3">
      <c r="A875" s="11">
        <v>5589663</v>
      </c>
      <c r="B875" s="11" t="s">
        <v>24</v>
      </c>
      <c r="C875" s="11" t="s">
        <v>41</v>
      </c>
      <c r="D875" s="11" t="s">
        <v>60</v>
      </c>
      <c r="E875" s="11" t="s">
        <v>389</v>
      </c>
      <c r="F875" s="18">
        <v>37257</v>
      </c>
      <c r="G875" s="19">
        <v>37257</v>
      </c>
      <c r="H875" s="11" t="s">
        <v>68</v>
      </c>
      <c r="I875" s="11" t="s">
        <v>59</v>
      </c>
      <c r="J875" s="11" t="s">
        <v>70</v>
      </c>
      <c r="K875" s="11" t="s">
        <v>23</v>
      </c>
      <c r="L875" s="53" t="s">
        <v>638</v>
      </c>
      <c r="M875" s="11">
        <v>0</v>
      </c>
      <c r="N875" s="54">
        <v>0</v>
      </c>
      <c r="O875" s="54">
        <v>0</v>
      </c>
      <c r="P875" s="54">
        <v>0</v>
      </c>
      <c r="Q875" s="1">
        <v>42644</v>
      </c>
      <c r="R875" s="14">
        <f>VLOOKUP($D875,'GT NBV Sep 2015'!$G:$O,9,0)</f>
        <v>2.1000000000000001E-2</v>
      </c>
      <c r="S875" s="15">
        <f t="shared" si="117"/>
        <v>0</v>
      </c>
      <c r="T875" s="15">
        <f t="shared" si="118"/>
        <v>13</v>
      </c>
      <c r="U875" s="15">
        <f t="shared" si="119"/>
        <v>0</v>
      </c>
      <c r="V875" s="15">
        <f t="shared" si="120"/>
        <v>0</v>
      </c>
      <c r="W875" s="15">
        <f t="shared" si="121"/>
        <v>0</v>
      </c>
      <c r="X875" s="7">
        <f t="shared" si="122"/>
        <v>0</v>
      </c>
      <c r="Y875" s="7">
        <f t="shared" si="123"/>
        <v>0</v>
      </c>
      <c r="Z875" s="7">
        <f t="shared" si="124"/>
        <v>0</v>
      </c>
      <c r="AA875" s="7">
        <f t="shared" si="125"/>
        <v>0</v>
      </c>
      <c r="AB875" s="15"/>
      <c r="AC875" s="7"/>
      <c r="AD875" s="7"/>
      <c r="AE875" s="7"/>
      <c r="AF875" s="15"/>
      <c r="AG875" s="7"/>
    </row>
    <row r="876" spans="1:33" ht="13.8" x14ac:dyDescent="0.3">
      <c r="A876" s="11">
        <v>15560245</v>
      </c>
      <c r="B876" s="11" t="s">
        <v>24</v>
      </c>
      <c r="C876" s="11" t="s">
        <v>41</v>
      </c>
      <c r="D876" s="11" t="s">
        <v>60</v>
      </c>
      <c r="E876" s="11" t="s">
        <v>389</v>
      </c>
      <c r="F876" s="18">
        <v>37408</v>
      </c>
      <c r="G876" s="19">
        <v>37408</v>
      </c>
      <c r="H876" s="11" t="s">
        <v>68</v>
      </c>
      <c r="I876" s="11" t="s">
        <v>59</v>
      </c>
      <c r="J876" s="11" t="s">
        <v>70</v>
      </c>
      <c r="K876" s="11" t="s">
        <v>23</v>
      </c>
      <c r="L876" s="53" t="s">
        <v>638</v>
      </c>
      <c r="M876" s="11">
        <v>0</v>
      </c>
      <c r="N876" s="54">
        <v>0</v>
      </c>
      <c r="O876" s="54">
        <v>0</v>
      </c>
      <c r="P876" s="54">
        <v>0</v>
      </c>
      <c r="Q876" s="1">
        <v>42522</v>
      </c>
      <c r="R876" s="14">
        <f>VLOOKUP($D876,'GT NBV Sep 2015'!$G:$O,9,0)</f>
        <v>2.1000000000000001E-2</v>
      </c>
      <c r="S876" s="15">
        <f t="shared" si="117"/>
        <v>0</v>
      </c>
      <c r="T876" s="15">
        <f t="shared" si="118"/>
        <v>9</v>
      </c>
      <c r="U876" s="15">
        <f t="shared" si="119"/>
        <v>0</v>
      </c>
      <c r="V876" s="15">
        <f t="shared" si="120"/>
        <v>0</v>
      </c>
      <c r="W876" s="15">
        <f t="shared" si="121"/>
        <v>0</v>
      </c>
      <c r="X876" s="7">
        <f t="shared" si="122"/>
        <v>0</v>
      </c>
      <c r="Y876" s="7">
        <f t="shared" si="123"/>
        <v>0</v>
      </c>
      <c r="Z876" s="7">
        <f t="shared" si="124"/>
        <v>0</v>
      </c>
      <c r="AA876" s="7">
        <f t="shared" si="125"/>
        <v>0</v>
      </c>
      <c r="AB876" s="15"/>
      <c r="AC876" s="7"/>
      <c r="AD876" s="7"/>
      <c r="AE876" s="7"/>
      <c r="AF876" s="15"/>
      <c r="AG876" s="7"/>
    </row>
    <row r="877" spans="1:33" ht="13.8" x14ac:dyDescent="0.3">
      <c r="A877" s="11">
        <v>20697746</v>
      </c>
      <c r="B877" s="11" t="s">
        <v>24</v>
      </c>
      <c r="C877" s="11" t="s">
        <v>41</v>
      </c>
      <c r="D877" s="11" t="s">
        <v>60</v>
      </c>
      <c r="E877" s="11" t="s">
        <v>389</v>
      </c>
      <c r="F877" s="18">
        <v>37591</v>
      </c>
      <c r="G877" s="19">
        <v>37591</v>
      </c>
      <c r="H877" s="11" t="s">
        <v>68</v>
      </c>
      <c r="I877" s="11" t="s">
        <v>59</v>
      </c>
      <c r="J877" s="11" t="s">
        <v>70</v>
      </c>
      <c r="K877" s="11" t="s">
        <v>23</v>
      </c>
      <c r="L877" s="53" t="s">
        <v>638</v>
      </c>
      <c r="M877" s="11">
        <v>0</v>
      </c>
      <c r="N877" s="54">
        <v>0</v>
      </c>
      <c r="O877" s="54">
        <v>0</v>
      </c>
      <c r="P877" s="54">
        <v>0</v>
      </c>
      <c r="Q877" s="1">
        <v>42644</v>
      </c>
      <c r="R877" s="14">
        <f>VLOOKUP($D877,'GT NBV Sep 2015'!$G:$O,9,0)</f>
        <v>2.1000000000000001E-2</v>
      </c>
      <c r="S877" s="15">
        <f t="shared" si="117"/>
        <v>0</v>
      </c>
      <c r="T877" s="15">
        <f t="shared" si="118"/>
        <v>13</v>
      </c>
      <c r="U877" s="15">
        <f t="shared" si="119"/>
        <v>0</v>
      </c>
      <c r="V877" s="15">
        <f t="shared" si="120"/>
        <v>0</v>
      </c>
      <c r="W877" s="15">
        <f t="shared" si="121"/>
        <v>0</v>
      </c>
      <c r="X877" s="7">
        <f t="shared" si="122"/>
        <v>0</v>
      </c>
      <c r="Y877" s="7">
        <f t="shared" si="123"/>
        <v>0</v>
      </c>
      <c r="Z877" s="7">
        <f t="shared" si="124"/>
        <v>0</v>
      </c>
      <c r="AA877" s="7">
        <f t="shared" si="125"/>
        <v>0</v>
      </c>
      <c r="AB877" s="15"/>
      <c r="AC877" s="7"/>
      <c r="AD877" s="7"/>
      <c r="AE877" s="7"/>
      <c r="AF877" s="15"/>
      <c r="AG877" s="7"/>
    </row>
    <row r="878" spans="1:33" ht="13.8" x14ac:dyDescent="0.3">
      <c r="A878" s="11">
        <v>29639439</v>
      </c>
      <c r="B878" s="11" t="s">
        <v>24</v>
      </c>
      <c r="C878" s="11" t="s">
        <v>41</v>
      </c>
      <c r="D878" s="11" t="s">
        <v>60</v>
      </c>
      <c r="E878" s="11" t="s">
        <v>396</v>
      </c>
      <c r="F878" s="18">
        <v>37773</v>
      </c>
      <c r="G878" s="19">
        <v>37773</v>
      </c>
      <c r="H878" s="11" t="s">
        <v>68</v>
      </c>
      <c r="I878" s="11" t="s">
        <v>59</v>
      </c>
      <c r="J878" s="11" t="s">
        <v>70</v>
      </c>
      <c r="K878" s="11" t="s">
        <v>23</v>
      </c>
      <c r="L878" s="53" t="s">
        <v>638</v>
      </c>
      <c r="M878" s="11">
        <v>0</v>
      </c>
      <c r="N878" s="54">
        <v>0</v>
      </c>
      <c r="O878" s="54">
        <v>0</v>
      </c>
      <c r="P878" s="54">
        <v>0</v>
      </c>
      <c r="Q878" s="1">
        <v>42522</v>
      </c>
      <c r="R878" s="14">
        <f>VLOOKUP($D878,'GT NBV Sep 2015'!$G:$O,9,0)</f>
        <v>2.1000000000000001E-2</v>
      </c>
      <c r="S878" s="15">
        <f t="shared" si="117"/>
        <v>0</v>
      </c>
      <c r="T878" s="15">
        <f t="shared" si="118"/>
        <v>9</v>
      </c>
      <c r="U878" s="15">
        <f t="shared" si="119"/>
        <v>0</v>
      </c>
      <c r="V878" s="15">
        <f t="shared" si="120"/>
        <v>0</v>
      </c>
      <c r="W878" s="15">
        <f t="shared" si="121"/>
        <v>0</v>
      </c>
      <c r="X878" s="7">
        <f t="shared" si="122"/>
        <v>0</v>
      </c>
      <c r="Y878" s="7">
        <f t="shared" si="123"/>
        <v>0</v>
      </c>
      <c r="Z878" s="7">
        <f t="shared" si="124"/>
        <v>0</v>
      </c>
      <c r="AA878" s="7">
        <f t="shared" si="125"/>
        <v>0</v>
      </c>
      <c r="AB878" s="15"/>
      <c r="AC878" s="7"/>
      <c r="AD878" s="7"/>
      <c r="AE878" s="7"/>
      <c r="AF878" s="15"/>
      <c r="AG878" s="7"/>
    </row>
    <row r="879" spans="1:33" ht="13.8" x14ac:dyDescent="0.3">
      <c r="A879" s="11">
        <v>29639444</v>
      </c>
      <c r="B879" s="11" t="s">
        <v>24</v>
      </c>
      <c r="C879" s="11" t="s">
        <v>41</v>
      </c>
      <c r="D879" s="11" t="s">
        <v>60</v>
      </c>
      <c r="E879" s="11" t="s">
        <v>396</v>
      </c>
      <c r="F879" s="18">
        <v>37773</v>
      </c>
      <c r="G879" s="19">
        <v>37773</v>
      </c>
      <c r="H879" s="11" t="s">
        <v>68</v>
      </c>
      <c r="I879" s="11" t="s">
        <v>59</v>
      </c>
      <c r="J879" s="11" t="s">
        <v>70</v>
      </c>
      <c r="K879" s="11" t="s">
        <v>23</v>
      </c>
      <c r="L879" s="53" t="s">
        <v>638</v>
      </c>
      <c r="M879" s="11">
        <v>0</v>
      </c>
      <c r="N879" s="54">
        <v>0</v>
      </c>
      <c r="O879" s="54">
        <v>0</v>
      </c>
      <c r="P879" s="54">
        <v>0</v>
      </c>
      <c r="Q879" s="1">
        <v>42644</v>
      </c>
      <c r="R879" s="14">
        <f>VLOOKUP($D879,'GT NBV Sep 2015'!$G:$O,9,0)</f>
        <v>2.1000000000000001E-2</v>
      </c>
      <c r="S879" s="15">
        <f t="shared" si="117"/>
        <v>0</v>
      </c>
      <c r="T879" s="15">
        <f t="shared" si="118"/>
        <v>13</v>
      </c>
      <c r="U879" s="15">
        <f t="shared" si="119"/>
        <v>0</v>
      </c>
      <c r="V879" s="15">
        <f t="shared" si="120"/>
        <v>0</v>
      </c>
      <c r="W879" s="15">
        <f t="shared" si="121"/>
        <v>0</v>
      </c>
      <c r="X879" s="7">
        <f t="shared" si="122"/>
        <v>0</v>
      </c>
      <c r="Y879" s="7">
        <f t="shared" si="123"/>
        <v>0</v>
      </c>
      <c r="Z879" s="7">
        <f t="shared" si="124"/>
        <v>0</v>
      </c>
      <c r="AA879" s="7">
        <f t="shared" si="125"/>
        <v>0</v>
      </c>
      <c r="AB879" s="15"/>
      <c r="AC879" s="7"/>
      <c r="AD879" s="7"/>
      <c r="AE879" s="7"/>
      <c r="AF879" s="15"/>
      <c r="AG879" s="7"/>
    </row>
    <row r="880" spans="1:33" ht="13.8" x14ac:dyDescent="0.3">
      <c r="A880" s="11">
        <v>33145558</v>
      </c>
      <c r="B880" s="11" t="s">
        <v>24</v>
      </c>
      <c r="C880" s="11" t="s">
        <v>41</v>
      </c>
      <c r="D880" s="11" t="s">
        <v>60</v>
      </c>
      <c r="E880" s="11" t="s">
        <v>396</v>
      </c>
      <c r="F880" s="18">
        <v>37834</v>
      </c>
      <c r="G880" s="19">
        <v>37834</v>
      </c>
      <c r="H880" s="11" t="s">
        <v>68</v>
      </c>
      <c r="I880" s="11" t="s">
        <v>59</v>
      </c>
      <c r="J880" s="11" t="s">
        <v>70</v>
      </c>
      <c r="K880" s="11" t="s">
        <v>23</v>
      </c>
      <c r="L880" s="53" t="s">
        <v>638</v>
      </c>
      <c r="M880" s="11">
        <v>0</v>
      </c>
      <c r="N880" s="54">
        <v>0</v>
      </c>
      <c r="O880" s="54">
        <v>0</v>
      </c>
      <c r="P880" s="54">
        <v>0</v>
      </c>
      <c r="Q880" s="1">
        <v>42522</v>
      </c>
      <c r="R880" s="14">
        <f>VLOOKUP($D880,'GT NBV Sep 2015'!$G:$O,9,0)</f>
        <v>2.1000000000000001E-2</v>
      </c>
      <c r="S880" s="15">
        <f t="shared" si="117"/>
        <v>0</v>
      </c>
      <c r="T880" s="15">
        <f t="shared" si="118"/>
        <v>9</v>
      </c>
      <c r="U880" s="15">
        <f t="shared" si="119"/>
        <v>0</v>
      </c>
      <c r="V880" s="15">
        <f t="shared" si="120"/>
        <v>0</v>
      </c>
      <c r="W880" s="15">
        <f t="shared" si="121"/>
        <v>0</v>
      </c>
      <c r="X880" s="7">
        <f t="shared" si="122"/>
        <v>0</v>
      </c>
      <c r="Y880" s="7">
        <f t="shared" si="123"/>
        <v>0</v>
      </c>
      <c r="Z880" s="7">
        <f t="shared" si="124"/>
        <v>0</v>
      </c>
      <c r="AA880" s="7">
        <f t="shared" si="125"/>
        <v>0</v>
      </c>
      <c r="AB880" s="15"/>
      <c r="AC880" s="7"/>
      <c r="AD880" s="7"/>
      <c r="AE880" s="7"/>
      <c r="AF880" s="15"/>
      <c r="AG880" s="7"/>
    </row>
    <row r="881" spans="1:33" ht="13.8" x14ac:dyDescent="0.3">
      <c r="A881" s="11">
        <v>35930442</v>
      </c>
      <c r="B881" s="11" t="s">
        <v>24</v>
      </c>
      <c r="C881" s="11" t="s">
        <v>41</v>
      </c>
      <c r="D881" s="11" t="s">
        <v>60</v>
      </c>
      <c r="E881" s="11" t="s">
        <v>396</v>
      </c>
      <c r="F881" s="18">
        <v>37773</v>
      </c>
      <c r="G881" s="19">
        <v>37865</v>
      </c>
      <c r="H881" s="11" t="s">
        <v>68</v>
      </c>
      <c r="I881" s="11" t="s">
        <v>59</v>
      </c>
      <c r="J881" s="11" t="s">
        <v>70</v>
      </c>
      <c r="K881" s="11" t="s">
        <v>23</v>
      </c>
      <c r="L881" s="53" t="s">
        <v>638</v>
      </c>
      <c r="M881" s="11">
        <v>0</v>
      </c>
      <c r="N881" s="54">
        <v>0</v>
      </c>
      <c r="O881" s="54">
        <v>0</v>
      </c>
      <c r="P881" s="54">
        <v>0</v>
      </c>
      <c r="Q881" s="1">
        <v>42644</v>
      </c>
      <c r="R881" s="14">
        <f>VLOOKUP($D881,'GT NBV Sep 2015'!$G:$O,9,0)</f>
        <v>2.1000000000000001E-2</v>
      </c>
      <c r="S881" s="15">
        <f t="shared" si="117"/>
        <v>0</v>
      </c>
      <c r="T881" s="15">
        <f t="shared" si="118"/>
        <v>13</v>
      </c>
      <c r="U881" s="15">
        <f t="shared" si="119"/>
        <v>0</v>
      </c>
      <c r="V881" s="15">
        <f t="shared" si="120"/>
        <v>0</v>
      </c>
      <c r="W881" s="15">
        <f t="shared" si="121"/>
        <v>0</v>
      </c>
      <c r="X881" s="7">
        <f t="shared" si="122"/>
        <v>0</v>
      </c>
      <c r="Y881" s="7">
        <f t="shared" si="123"/>
        <v>0</v>
      </c>
      <c r="Z881" s="7">
        <f t="shared" si="124"/>
        <v>0</v>
      </c>
      <c r="AA881" s="7">
        <f t="shared" si="125"/>
        <v>0</v>
      </c>
      <c r="AB881" s="15"/>
      <c r="AC881" s="7"/>
      <c r="AD881" s="7"/>
      <c r="AE881" s="7"/>
      <c r="AF881" s="15"/>
      <c r="AG881" s="7"/>
    </row>
    <row r="882" spans="1:33" ht="13.8" x14ac:dyDescent="0.3">
      <c r="A882" s="11">
        <v>35930495</v>
      </c>
      <c r="B882" s="11" t="s">
        <v>24</v>
      </c>
      <c r="C882" s="11" t="s">
        <v>41</v>
      </c>
      <c r="D882" s="11" t="s">
        <v>60</v>
      </c>
      <c r="E882" s="11" t="s">
        <v>396</v>
      </c>
      <c r="F882" s="18">
        <v>37834</v>
      </c>
      <c r="G882" s="19">
        <v>37865</v>
      </c>
      <c r="H882" s="11" t="s">
        <v>68</v>
      </c>
      <c r="I882" s="11" t="s">
        <v>59</v>
      </c>
      <c r="J882" s="11" t="s">
        <v>70</v>
      </c>
      <c r="K882" s="11" t="s">
        <v>23</v>
      </c>
      <c r="L882" s="53" t="s">
        <v>638</v>
      </c>
      <c r="M882" s="11">
        <v>0</v>
      </c>
      <c r="N882" s="54">
        <v>0</v>
      </c>
      <c r="O882" s="54">
        <v>0</v>
      </c>
      <c r="P882" s="54">
        <v>0</v>
      </c>
      <c r="Q882" s="1">
        <v>42522</v>
      </c>
      <c r="R882" s="14">
        <f>VLOOKUP($D882,'GT NBV Sep 2015'!$G:$O,9,0)</f>
        <v>2.1000000000000001E-2</v>
      </c>
      <c r="S882" s="15">
        <f t="shared" si="117"/>
        <v>0</v>
      </c>
      <c r="T882" s="15">
        <f t="shared" si="118"/>
        <v>9</v>
      </c>
      <c r="U882" s="15">
        <f t="shared" si="119"/>
        <v>0</v>
      </c>
      <c r="V882" s="15">
        <f t="shared" si="120"/>
        <v>0</v>
      </c>
      <c r="W882" s="15">
        <f t="shared" si="121"/>
        <v>0</v>
      </c>
      <c r="X882" s="7">
        <f t="shared" si="122"/>
        <v>0</v>
      </c>
      <c r="Y882" s="7">
        <f t="shared" si="123"/>
        <v>0</v>
      </c>
      <c r="Z882" s="7">
        <f t="shared" si="124"/>
        <v>0</v>
      </c>
      <c r="AA882" s="7">
        <f t="shared" si="125"/>
        <v>0</v>
      </c>
      <c r="AB882" s="15"/>
      <c r="AC882" s="7"/>
      <c r="AD882" s="7"/>
      <c r="AE882" s="7"/>
      <c r="AF882" s="15"/>
      <c r="AG882" s="7"/>
    </row>
    <row r="883" spans="1:33" ht="13.8" x14ac:dyDescent="0.3">
      <c r="A883" s="11">
        <v>40334726</v>
      </c>
      <c r="B883" s="11" t="s">
        <v>24</v>
      </c>
      <c r="C883" s="11" t="s">
        <v>41</v>
      </c>
      <c r="D883" s="11" t="s">
        <v>60</v>
      </c>
      <c r="E883" s="11" t="s">
        <v>396</v>
      </c>
      <c r="F883" s="18">
        <v>37956</v>
      </c>
      <c r="G883" s="19">
        <v>37987</v>
      </c>
      <c r="H883" s="11" t="s">
        <v>68</v>
      </c>
      <c r="I883" s="11" t="s">
        <v>59</v>
      </c>
      <c r="J883" s="11" t="s">
        <v>70</v>
      </c>
      <c r="K883" s="11" t="s">
        <v>23</v>
      </c>
      <c r="L883" s="53" t="s">
        <v>638</v>
      </c>
      <c r="M883" s="11">
        <v>0</v>
      </c>
      <c r="N883" s="54">
        <v>0</v>
      </c>
      <c r="O883" s="54">
        <v>0</v>
      </c>
      <c r="P883" s="54">
        <v>0</v>
      </c>
      <c r="Q883" s="1">
        <v>42644</v>
      </c>
      <c r="R883" s="14">
        <f>VLOOKUP($D883,'GT NBV Sep 2015'!$G:$O,9,0)</f>
        <v>2.1000000000000001E-2</v>
      </c>
      <c r="S883" s="15">
        <f t="shared" si="117"/>
        <v>0</v>
      </c>
      <c r="T883" s="15">
        <f t="shared" si="118"/>
        <v>13</v>
      </c>
      <c r="U883" s="15">
        <f t="shared" si="119"/>
        <v>0</v>
      </c>
      <c r="V883" s="15">
        <f t="shared" si="120"/>
        <v>0</v>
      </c>
      <c r="W883" s="15">
        <f t="shared" si="121"/>
        <v>0</v>
      </c>
      <c r="X883" s="7">
        <f t="shared" si="122"/>
        <v>0</v>
      </c>
      <c r="Y883" s="7">
        <f t="shared" si="123"/>
        <v>0</v>
      </c>
      <c r="Z883" s="7">
        <f t="shared" si="124"/>
        <v>0</v>
      </c>
      <c r="AA883" s="7">
        <f t="shared" si="125"/>
        <v>0</v>
      </c>
      <c r="AB883" s="15"/>
      <c r="AC883" s="7"/>
      <c r="AD883" s="7"/>
      <c r="AE883" s="7"/>
      <c r="AF883" s="15"/>
      <c r="AG883" s="7"/>
    </row>
    <row r="884" spans="1:33" ht="13.8" x14ac:dyDescent="0.3">
      <c r="A884" s="11">
        <v>40334829</v>
      </c>
      <c r="B884" s="11" t="s">
        <v>24</v>
      </c>
      <c r="C884" s="11" t="s">
        <v>41</v>
      </c>
      <c r="D884" s="11" t="s">
        <v>60</v>
      </c>
      <c r="E884" s="11" t="s">
        <v>396</v>
      </c>
      <c r="F884" s="18">
        <v>37956</v>
      </c>
      <c r="G884" s="19">
        <v>37987</v>
      </c>
      <c r="H884" s="11" t="s">
        <v>68</v>
      </c>
      <c r="I884" s="11" t="s">
        <v>59</v>
      </c>
      <c r="J884" s="11" t="s">
        <v>70</v>
      </c>
      <c r="K884" s="11" t="s">
        <v>23</v>
      </c>
      <c r="L884" s="53" t="s">
        <v>638</v>
      </c>
      <c r="M884" s="11">
        <v>0</v>
      </c>
      <c r="N884" s="54">
        <v>0</v>
      </c>
      <c r="O884" s="54">
        <v>0</v>
      </c>
      <c r="P884" s="54">
        <v>0</v>
      </c>
      <c r="Q884" s="1">
        <v>42522</v>
      </c>
      <c r="R884" s="14">
        <f>VLOOKUP($D884,'GT NBV Sep 2015'!$G:$O,9,0)</f>
        <v>2.1000000000000001E-2</v>
      </c>
      <c r="S884" s="15">
        <f t="shared" si="117"/>
        <v>0</v>
      </c>
      <c r="T884" s="15">
        <f t="shared" si="118"/>
        <v>9</v>
      </c>
      <c r="U884" s="15">
        <f t="shared" si="119"/>
        <v>0</v>
      </c>
      <c r="V884" s="15">
        <f t="shared" si="120"/>
        <v>0</v>
      </c>
      <c r="W884" s="15">
        <f t="shared" si="121"/>
        <v>0</v>
      </c>
      <c r="X884" s="7">
        <f t="shared" si="122"/>
        <v>0</v>
      </c>
      <c r="Y884" s="7">
        <f t="shared" si="123"/>
        <v>0</v>
      </c>
      <c r="Z884" s="7">
        <f t="shared" si="124"/>
        <v>0</v>
      </c>
      <c r="AA884" s="7">
        <f t="shared" si="125"/>
        <v>0</v>
      </c>
      <c r="AB884" s="15"/>
      <c r="AC884" s="7"/>
      <c r="AD884" s="7"/>
      <c r="AE884" s="7"/>
      <c r="AF884" s="15"/>
      <c r="AG884" s="7"/>
    </row>
    <row r="885" spans="1:33" ht="13.8" x14ac:dyDescent="0.3">
      <c r="A885" s="11">
        <v>43749075</v>
      </c>
      <c r="B885" s="11" t="s">
        <v>24</v>
      </c>
      <c r="C885" s="11" t="s">
        <v>41</v>
      </c>
      <c r="D885" s="11" t="s">
        <v>60</v>
      </c>
      <c r="E885" s="11" t="s">
        <v>396</v>
      </c>
      <c r="F885" s="18">
        <v>37956</v>
      </c>
      <c r="G885" s="19">
        <v>38078</v>
      </c>
      <c r="H885" s="11" t="s">
        <v>68</v>
      </c>
      <c r="I885" s="11" t="s">
        <v>59</v>
      </c>
      <c r="J885" s="11" t="s">
        <v>70</v>
      </c>
      <c r="K885" s="11" t="s">
        <v>23</v>
      </c>
      <c r="L885" s="53" t="s">
        <v>638</v>
      </c>
      <c r="M885" s="11">
        <v>0</v>
      </c>
      <c r="N885" s="54">
        <v>0</v>
      </c>
      <c r="O885" s="54">
        <v>0</v>
      </c>
      <c r="P885" s="54">
        <v>0</v>
      </c>
      <c r="Q885" s="1">
        <v>42644</v>
      </c>
      <c r="R885" s="14">
        <f>VLOOKUP($D885,'GT NBV Sep 2015'!$G:$O,9,0)</f>
        <v>2.1000000000000001E-2</v>
      </c>
      <c r="S885" s="15">
        <f t="shared" si="117"/>
        <v>0</v>
      </c>
      <c r="T885" s="15">
        <f t="shared" si="118"/>
        <v>13</v>
      </c>
      <c r="U885" s="15">
        <f t="shared" si="119"/>
        <v>0</v>
      </c>
      <c r="V885" s="15">
        <f t="shared" si="120"/>
        <v>0</v>
      </c>
      <c r="W885" s="15">
        <f t="shared" si="121"/>
        <v>0</v>
      </c>
      <c r="X885" s="7">
        <f t="shared" si="122"/>
        <v>0</v>
      </c>
      <c r="Y885" s="7">
        <f t="shared" si="123"/>
        <v>0</v>
      </c>
      <c r="Z885" s="7">
        <f t="shared" si="124"/>
        <v>0</v>
      </c>
      <c r="AA885" s="7">
        <f t="shared" si="125"/>
        <v>0</v>
      </c>
      <c r="AB885" s="15"/>
      <c r="AC885" s="7"/>
      <c r="AD885" s="7"/>
      <c r="AE885" s="7"/>
      <c r="AF885" s="15"/>
      <c r="AG885" s="7"/>
    </row>
    <row r="886" spans="1:33" ht="13.8" x14ac:dyDescent="0.3">
      <c r="A886" s="11">
        <v>43749192</v>
      </c>
      <c r="B886" s="11" t="s">
        <v>24</v>
      </c>
      <c r="C886" s="11" t="s">
        <v>41</v>
      </c>
      <c r="D886" s="11" t="s">
        <v>60</v>
      </c>
      <c r="E886" s="11" t="s">
        <v>396</v>
      </c>
      <c r="F886" s="18">
        <v>37956</v>
      </c>
      <c r="G886" s="19">
        <v>38078</v>
      </c>
      <c r="H886" s="11" t="s">
        <v>68</v>
      </c>
      <c r="I886" s="11" t="s">
        <v>59</v>
      </c>
      <c r="J886" s="11" t="s">
        <v>70</v>
      </c>
      <c r="K886" s="11" t="s">
        <v>23</v>
      </c>
      <c r="L886" s="53" t="s">
        <v>638</v>
      </c>
      <c r="M886" s="11">
        <v>0</v>
      </c>
      <c r="N886" s="54">
        <v>0</v>
      </c>
      <c r="O886" s="54">
        <v>0</v>
      </c>
      <c r="P886" s="54">
        <v>0</v>
      </c>
      <c r="Q886" s="1">
        <v>42522</v>
      </c>
      <c r="R886" s="14">
        <f>VLOOKUP($D886,'GT NBV Sep 2015'!$G:$O,9,0)</f>
        <v>2.1000000000000001E-2</v>
      </c>
      <c r="S886" s="15">
        <f t="shared" si="117"/>
        <v>0</v>
      </c>
      <c r="T886" s="15">
        <f t="shared" si="118"/>
        <v>9</v>
      </c>
      <c r="U886" s="15">
        <f t="shared" si="119"/>
        <v>0</v>
      </c>
      <c r="V886" s="15">
        <f t="shared" si="120"/>
        <v>0</v>
      </c>
      <c r="W886" s="15">
        <f t="shared" si="121"/>
        <v>0</v>
      </c>
      <c r="X886" s="7">
        <f t="shared" si="122"/>
        <v>0</v>
      </c>
      <c r="Y886" s="7">
        <f t="shared" si="123"/>
        <v>0</v>
      </c>
      <c r="Z886" s="7">
        <f t="shared" si="124"/>
        <v>0</v>
      </c>
      <c r="AA886" s="7">
        <f t="shared" si="125"/>
        <v>0</v>
      </c>
      <c r="AB886" s="15"/>
      <c r="AC886" s="7"/>
      <c r="AD886" s="7"/>
      <c r="AE886" s="7"/>
      <c r="AF886" s="15"/>
      <c r="AG886" s="7"/>
    </row>
    <row r="887" spans="1:33" ht="13.8" x14ac:dyDescent="0.3">
      <c r="A887" s="11">
        <v>48588303</v>
      </c>
      <c r="B887" s="11" t="s">
        <v>24</v>
      </c>
      <c r="C887" s="11" t="s">
        <v>41</v>
      </c>
      <c r="D887" s="11" t="s">
        <v>60</v>
      </c>
      <c r="E887" s="11" t="s">
        <v>390</v>
      </c>
      <c r="F887" s="18">
        <v>38292</v>
      </c>
      <c r="G887" s="19">
        <v>38292</v>
      </c>
      <c r="H887" s="11" t="s">
        <v>68</v>
      </c>
      <c r="I887" s="11" t="s">
        <v>59</v>
      </c>
      <c r="J887" s="11" t="s">
        <v>70</v>
      </c>
      <c r="K887" s="11" t="s">
        <v>23</v>
      </c>
      <c r="L887" s="53" t="s">
        <v>638</v>
      </c>
      <c r="M887" s="11">
        <v>0</v>
      </c>
      <c r="N887" s="54">
        <v>0</v>
      </c>
      <c r="O887" s="54">
        <v>0</v>
      </c>
      <c r="P887" s="54">
        <v>0</v>
      </c>
      <c r="Q887" s="1">
        <v>42644</v>
      </c>
      <c r="R887" s="14">
        <f>VLOOKUP($D887,'GT NBV Sep 2015'!$G:$O,9,0)</f>
        <v>2.1000000000000001E-2</v>
      </c>
      <c r="S887" s="15">
        <f t="shared" si="117"/>
        <v>0</v>
      </c>
      <c r="T887" s="15">
        <f t="shared" si="118"/>
        <v>13</v>
      </c>
      <c r="U887" s="15">
        <f t="shared" si="119"/>
        <v>0</v>
      </c>
      <c r="V887" s="15">
        <f t="shared" si="120"/>
        <v>0</v>
      </c>
      <c r="W887" s="15">
        <f t="shared" si="121"/>
        <v>0</v>
      </c>
      <c r="X887" s="7">
        <f t="shared" si="122"/>
        <v>0</v>
      </c>
      <c r="Y887" s="7">
        <f t="shared" si="123"/>
        <v>0</v>
      </c>
      <c r="Z887" s="7">
        <f t="shared" si="124"/>
        <v>0</v>
      </c>
      <c r="AA887" s="7">
        <f t="shared" si="125"/>
        <v>0</v>
      </c>
      <c r="AB887" s="15"/>
      <c r="AC887" s="7"/>
      <c r="AD887" s="7"/>
      <c r="AE887" s="7"/>
      <c r="AF887" s="15"/>
      <c r="AG887" s="7"/>
    </row>
    <row r="888" spans="1:33" ht="13.8" x14ac:dyDescent="0.3">
      <c r="A888" s="11">
        <v>69459413</v>
      </c>
      <c r="B888" s="11" t="s">
        <v>24</v>
      </c>
      <c r="C888" s="11" t="s">
        <v>41</v>
      </c>
      <c r="D888" s="11" t="s">
        <v>60</v>
      </c>
      <c r="E888" s="11" t="s">
        <v>424</v>
      </c>
      <c r="F888" s="18">
        <v>39022</v>
      </c>
      <c r="G888" s="19">
        <v>39022</v>
      </c>
      <c r="H888" s="11" t="s">
        <v>68</v>
      </c>
      <c r="I888" s="11" t="s">
        <v>59</v>
      </c>
      <c r="J888" s="11" t="s">
        <v>70</v>
      </c>
      <c r="K888" s="11" t="s">
        <v>23</v>
      </c>
      <c r="L888" s="53" t="s">
        <v>638</v>
      </c>
      <c r="M888" s="11">
        <v>0</v>
      </c>
      <c r="N888" s="54">
        <v>0</v>
      </c>
      <c r="O888" s="54">
        <v>0</v>
      </c>
      <c r="P888" s="54">
        <v>0</v>
      </c>
      <c r="Q888" s="1">
        <v>42522</v>
      </c>
      <c r="R888" s="14">
        <f>VLOOKUP($D888,'GT NBV Sep 2015'!$G:$O,9,0)</f>
        <v>2.1000000000000001E-2</v>
      </c>
      <c r="S888" s="15">
        <f t="shared" si="117"/>
        <v>0</v>
      </c>
      <c r="T888" s="15">
        <f t="shared" si="118"/>
        <v>9</v>
      </c>
      <c r="U888" s="15">
        <f t="shared" si="119"/>
        <v>0</v>
      </c>
      <c r="V888" s="15">
        <f t="shared" si="120"/>
        <v>0</v>
      </c>
      <c r="W888" s="15">
        <f t="shared" si="121"/>
        <v>0</v>
      </c>
      <c r="X888" s="7">
        <f t="shared" si="122"/>
        <v>0</v>
      </c>
      <c r="Y888" s="7">
        <f t="shared" si="123"/>
        <v>0</v>
      </c>
      <c r="Z888" s="7">
        <f t="shared" si="124"/>
        <v>0</v>
      </c>
      <c r="AA888" s="7">
        <f t="shared" si="125"/>
        <v>0</v>
      </c>
      <c r="AB888" s="15"/>
      <c r="AC888" s="7"/>
      <c r="AD888" s="7"/>
      <c r="AE888" s="7"/>
      <c r="AF888" s="15"/>
      <c r="AG888" s="7"/>
    </row>
    <row r="889" spans="1:33" ht="13.8" x14ac:dyDescent="0.3">
      <c r="A889" s="11">
        <v>89487650</v>
      </c>
      <c r="B889" s="11" t="s">
        <v>24</v>
      </c>
      <c r="C889" s="11" t="s">
        <v>41</v>
      </c>
      <c r="D889" s="11" t="s">
        <v>60</v>
      </c>
      <c r="E889" s="11" t="s">
        <v>394</v>
      </c>
      <c r="F889" s="18">
        <v>39783</v>
      </c>
      <c r="G889" s="19">
        <v>39783</v>
      </c>
      <c r="H889" s="11" t="s">
        <v>68</v>
      </c>
      <c r="I889" s="11" t="s">
        <v>59</v>
      </c>
      <c r="J889" s="11" t="s">
        <v>70</v>
      </c>
      <c r="K889" s="11" t="s">
        <v>23</v>
      </c>
      <c r="L889" s="53" t="s">
        <v>638</v>
      </c>
      <c r="M889" s="11">
        <v>0</v>
      </c>
      <c r="N889" s="54">
        <v>0</v>
      </c>
      <c r="O889" s="54">
        <v>0</v>
      </c>
      <c r="P889" s="54">
        <v>0</v>
      </c>
      <c r="Q889" s="1">
        <v>42644</v>
      </c>
      <c r="R889" s="14">
        <f>VLOOKUP($D889,'GT NBV Sep 2015'!$G:$O,9,0)</f>
        <v>2.1000000000000001E-2</v>
      </c>
      <c r="S889" s="15">
        <f t="shared" si="117"/>
        <v>0</v>
      </c>
      <c r="T889" s="15">
        <f t="shared" si="118"/>
        <v>13</v>
      </c>
      <c r="U889" s="15">
        <f t="shared" si="119"/>
        <v>0</v>
      </c>
      <c r="V889" s="15">
        <f t="shared" si="120"/>
        <v>0</v>
      </c>
      <c r="W889" s="15">
        <f t="shared" si="121"/>
        <v>0</v>
      </c>
      <c r="X889" s="7">
        <f t="shared" si="122"/>
        <v>0</v>
      </c>
      <c r="Y889" s="7">
        <f t="shared" si="123"/>
        <v>0</v>
      </c>
      <c r="Z889" s="7">
        <f t="shared" si="124"/>
        <v>0</v>
      </c>
      <c r="AA889" s="7">
        <f t="shared" si="125"/>
        <v>0</v>
      </c>
      <c r="AB889" s="15"/>
      <c r="AC889" s="7"/>
      <c r="AD889" s="7"/>
      <c r="AE889" s="7"/>
      <c r="AF889" s="15"/>
      <c r="AG889" s="7"/>
    </row>
    <row r="890" spans="1:33" ht="13.8" x14ac:dyDescent="0.3">
      <c r="A890" s="11">
        <v>90106484</v>
      </c>
      <c r="B890" s="11" t="s">
        <v>24</v>
      </c>
      <c r="C890" s="11" t="s">
        <v>41</v>
      </c>
      <c r="D890" s="11" t="s">
        <v>60</v>
      </c>
      <c r="E890" s="11" t="s">
        <v>394</v>
      </c>
      <c r="F890" s="18">
        <v>39783</v>
      </c>
      <c r="G890" s="19">
        <v>39814</v>
      </c>
      <c r="H890" s="11" t="s">
        <v>68</v>
      </c>
      <c r="I890" s="11" t="s">
        <v>59</v>
      </c>
      <c r="J890" s="11" t="s">
        <v>70</v>
      </c>
      <c r="K890" s="11" t="s">
        <v>23</v>
      </c>
      <c r="L890" s="53" t="s">
        <v>638</v>
      </c>
      <c r="M890" s="11">
        <v>0</v>
      </c>
      <c r="N890" s="54">
        <v>0</v>
      </c>
      <c r="O890" s="54">
        <v>0</v>
      </c>
      <c r="P890" s="54">
        <v>0</v>
      </c>
      <c r="Q890" s="1">
        <v>42522</v>
      </c>
      <c r="R890" s="14">
        <f>VLOOKUP($D890,'GT NBV Sep 2015'!$G:$O,9,0)</f>
        <v>2.1000000000000001E-2</v>
      </c>
      <c r="S890" s="15">
        <f t="shared" si="117"/>
        <v>0</v>
      </c>
      <c r="T890" s="15">
        <f t="shared" si="118"/>
        <v>9</v>
      </c>
      <c r="U890" s="15">
        <f t="shared" si="119"/>
        <v>0</v>
      </c>
      <c r="V890" s="15">
        <f t="shared" si="120"/>
        <v>0</v>
      </c>
      <c r="W890" s="15">
        <f t="shared" si="121"/>
        <v>0</v>
      </c>
      <c r="X890" s="7">
        <f t="shared" si="122"/>
        <v>0</v>
      </c>
      <c r="Y890" s="7">
        <f t="shared" si="123"/>
        <v>0</v>
      </c>
      <c r="Z890" s="7">
        <f t="shared" si="124"/>
        <v>0</v>
      </c>
      <c r="AA890" s="7">
        <f t="shared" si="125"/>
        <v>0</v>
      </c>
      <c r="AB890" s="15"/>
      <c r="AC890" s="7"/>
      <c r="AD890" s="7"/>
      <c r="AE890" s="7"/>
      <c r="AF890" s="15"/>
      <c r="AG890" s="7"/>
    </row>
    <row r="891" spans="1:33" ht="13.8" x14ac:dyDescent="0.3">
      <c r="A891" s="11">
        <v>92318488</v>
      </c>
      <c r="B891" s="11" t="s">
        <v>24</v>
      </c>
      <c r="C891" s="11" t="s">
        <v>41</v>
      </c>
      <c r="D891" s="11" t="s">
        <v>60</v>
      </c>
      <c r="E891" s="11" t="s">
        <v>394</v>
      </c>
      <c r="F891" s="18">
        <v>39783</v>
      </c>
      <c r="G891" s="19">
        <v>39934</v>
      </c>
      <c r="H891" s="11" t="s">
        <v>68</v>
      </c>
      <c r="I891" s="11" t="s">
        <v>59</v>
      </c>
      <c r="J891" s="11" t="s">
        <v>70</v>
      </c>
      <c r="K891" s="11" t="s">
        <v>23</v>
      </c>
      <c r="L891" s="53" t="s">
        <v>638</v>
      </c>
      <c r="M891" s="11">
        <v>0</v>
      </c>
      <c r="N891" s="54">
        <v>0</v>
      </c>
      <c r="O891" s="54">
        <v>0</v>
      </c>
      <c r="P891" s="54">
        <v>0</v>
      </c>
      <c r="Q891" s="1">
        <v>42644</v>
      </c>
      <c r="R891" s="14">
        <f>VLOOKUP($D891,'GT NBV Sep 2015'!$G:$O,9,0)</f>
        <v>2.1000000000000001E-2</v>
      </c>
      <c r="S891" s="15">
        <f t="shared" si="117"/>
        <v>0</v>
      </c>
      <c r="T891" s="15">
        <f t="shared" si="118"/>
        <v>13</v>
      </c>
      <c r="U891" s="15">
        <f t="shared" si="119"/>
        <v>0</v>
      </c>
      <c r="V891" s="15">
        <f t="shared" si="120"/>
        <v>0</v>
      </c>
      <c r="W891" s="15">
        <f t="shared" si="121"/>
        <v>0</v>
      </c>
      <c r="X891" s="7">
        <f t="shared" si="122"/>
        <v>0</v>
      </c>
      <c r="Y891" s="7">
        <f t="shared" si="123"/>
        <v>0</v>
      </c>
      <c r="Z891" s="7">
        <f t="shared" si="124"/>
        <v>0</v>
      </c>
      <c r="AA891" s="7">
        <f t="shared" si="125"/>
        <v>0</v>
      </c>
      <c r="AB891" s="15"/>
      <c r="AC891" s="7"/>
      <c r="AD891" s="7"/>
      <c r="AE891" s="7"/>
      <c r="AF891" s="15"/>
      <c r="AG891" s="7"/>
    </row>
    <row r="892" spans="1:33" ht="13.8" x14ac:dyDescent="0.3">
      <c r="A892" s="11">
        <v>53819</v>
      </c>
      <c r="B892" s="11" t="s">
        <v>24</v>
      </c>
      <c r="C892" s="11" t="s">
        <v>41</v>
      </c>
      <c r="D892" s="11" t="s">
        <v>60</v>
      </c>
      <c r="E892" s="11" t="s">
        <v>61</v>
      </c>
      <c r="F892" s="18">
        <v>25750</v>
      </c>
      <c r="G892" s="19">
        <v>25750</v>
      </c>
      <c r="H892" s="11" t="s">
        <v>20</v>
      </c>
      <c r="I892" s="11" t="s">
        <v>59</v>
      </c>
      <c r="J892" s="11" t="s">
        <v>22</v>
      </c>
      <c r="K892" s="11" t="s">
        <v>23</v>
      </c>
      <c r="L892" s="53" t="s">
        <v>638</v>
      </c>
      <c r="M892" s="11">
        <v>0</v>
      </c>
      <c r="N892" s="54">
        <v>0</v>
      </c>
      <c r="O892" s="54">
        <v>0</v>
      </c>
      <c r="P892" s="54">
        <v>0</v>
      </c>
      <c r="Q892" s="1">
        <v>42522</v>
      </c>
      <c r="R892" s="14">
        <f>VLOOKUP($D892,'GT NBV Sep 2015'!$G:$O,9,0)</f>
        <v>2.1000000000000001E-2</v>
      </c>
      <c r="S892" s="15">
        <f t="shared" si="117"/>
        <v>0</v>
      </c>
      <c r="T892" s="15">
        <f t="shared" si="118"/>
        <v>9</v>
      </c>
      <c r="U892" s="15">
        <f t="shared" si="119"/>
        <v>0</v>
      </c>
      <c r="V892" s="15">
        <f t="shared" si="120"/>
        <v>0</v>
      </c>
      <c r="W892" s="15">
        <f t="shared" si="121"/>
        <v>0</v>
      </c>
      <c r="X892" s="7">
        <f t="shared" si="122"/>
        <v>0</v>
      </c>
      <c r="Y892" s="7">
        <f t="shared" si="123"/>
        <v>0</v>
      </c>
      <c r="Z892" s="7">
        <f t="shared" si="124"/>
        <v>0</v>
      </c>
      <c r="AA892" s="7">
        <f t="shared" si="125"/>
        <v>0</v>
      </c>
      <c r="AB892" s="15"/>
      <c r="AC892" s="7"/>
      <c r="AD892" s="7"/>
      <c r="AE892" s="7"/>
      <c r="AF892" s="15"/>
      <c r="AG892" s="7"/>
    </row>
    <row r="893" spans="1:33" ht="13.8" x14ac:dyDescent="0.3">
      <c r="A893" s="11">
        <v>53820</v>
      </c>
      <c r="B893" s="11" t="s">
        <v>24</v>
      </c>
      <c r="C893" s="11" t="s">
        <v>41</v>
      </c>
      <c r="D893" s="11" t="s">
        <v>60</v>
      </c>
      <c r="E893" s="11" t="s">
        <v>54</v>
      </c>
      <c r="F893" s="18">
        <v>26481</v>
      </c>
      <c r="G893" s="19">
        <v>26481</v>
      </c>
      <c r="H893" s="11" t="s">
        <v>20</v>
      </c>
      <c r="I893" s="11" t="s">
        <v>59</v>
      </c>
      <c r="J893" s="11" t="s">
        <v>22</v>
      </c>
      <c r="K893" s="11" t="s">
        <v>23</v>
      </c>
      <c r="L893" s="53" t="s">
        <v>638</v>
      </c>
      <c r="M893" s="11">
        <v>0</v>
      </c>
      <c r="N893" s="54">
        <v>0</v>
      </c>
      <c r="O893" s="54">
        <v>0</v>
      </c>
      <c r="P893" s="54">
        <v>0</v>
      </c>
      <c r="Q893" s="1">
        <v>42644</v>
      </c>
      <c r="R893" s="14">
        <f>VLOOKUP($D893,'GT NBV Sep 2015'!$G:$O,9,0)</f>
        <v>2.1000000000000001E-2</v>
      </c>
      <c r="S893" s="15">
        <f t="shared" si="117"/>
        <v>0</v>
      </c>
      <c r="T893" s="15">
        <f t="shared" si="118"/>
        <v>13</v>
      </c>
      <c r="U893" s="15">
        <f t="shared" si="119"/>
        <v>0</v>
      </c>
      <c r="V893" s="15">
        <f t="shared" si="120"/>
        <v>0</v>
      </c>
      <c r="W893" s="15">
        <f t="shared" si="121"/>
        <v>0</v>
      </c>
      <c r="X893" s="7">
        <f t="shared" si="122"/>
        <v>0</v>
      </c>
      <c r="Y893" s="7">
        <f t="shared" si="123"/>
        <v>0</v>
      </c>
      <c r="Z893" s="7">
        <f t="shared" si="124"/>
        <v>0</v>
      </c>
      <c r="AA893" s="7">
        <f t="shared" si="125"/>
        <v>0</v>
      </c>
      <c r="AB893" s="15"/>
      <c r="AC893" s="7"/>
      <c r="AD893" s="7"/>
      <c r="AE893" s="7"/>
      <c r="AF893" s="15"/>
      <c r="AG893" s="7"/>
    </row>
    <row r="894" spans="1:33" ht="13.8" x14ac:dyDescent="0.3">
      <c r="A894" s="11">
        <v>53821</v>
      </c>
      <c r="B894" s="11" t="s">
        <v>24</v>
      </c>
      <c r="C894" s="11" t="s">
        <v>41</v>
      </c>
      <c r="D894" s="11" t="s">
        <v>60</v>
      </c>
      <c r="E894" s="11" t="s">
        <v>27</v>
      </c>
      <c r="F894" s="18">
        <v>26846</v>
      </c>
      <c r="G894" s="19">
        <v>26846</v>
      </c>
      <c r="H894" s="11" t="s">
        <v>20</v>
      </c>
      <c r="I894" s="11" t="s">
        <v>59</v>
      </c>
      <c r="J894" s="11" t="s">
        <v>22</v>
      </c>
      <c r="K894" s="11" t="s">
        <v>23</v>
      </c>
      <c r="L894" s="53" t="s">
        <v>638</v>
      </c>
      <c r="M894" s="11">
        <v>0</v>
      </c>
      <c r="N894" s="54">
        <v>0</v>
      </c>
      <c r="O894" s="54">
        <v>0</v>
      </c>
      <c r="P894" s="54">
        <v>0</v>
      </c>
      <c r="Q894" s="1">
        <v>42522</v>
      </c>
      <c r="R894" s="14">
        <f>VLOOKUP($D894,'GT NBV Sep 2015'!$G:$O,9,0)</f>
        <v>2.1000000000000001E-2</v>
      </c>
      <c r="S894" s="15">
        <f t="shared" si="117"/>
        <v>0</v>
      </c>
      <c r="T894" s="15">
        <f t="shared" si="118"/>
        <v>9</v>
      </c>
      <c r="U894" s="15">
        <f t="shared" si="119"/>
        <v>0</v>
      </c>
      <c r="V894" s="15">
        <f t="shared" si="120"/>
        <v>0</v>
      </c>
      <c r="W894" s="15">
        <f t="shared" si="121"/>
        <v>0</v>
      </c>
      <c r="X894" s="7">
        <f t="shared" si="122"/>
        <v>0</v>
      </c>
      <c r="Y894" s="7">
        <f t="shared" si="123"/>
        <v>0</v>
      </c>
      <c r="Z894" s="7">
        <f t="shared" si="124"/>
        <v>0</v>
      </c>
      <c r="AA894" s="7">
        <f t="shared" si="125"/>
        <v>0</v>
      </c>
      <c r="AB894" s="15"/>
      <c r="AC894" s="7"/>
      <c r="AD894" s="7"/>
      <c r="AE894" s="7"/>
      <c r="AF894" s="15"/>
      <c r="AG894" s="7"/>
    </row>
    <row r="895" spans="1:33" ht="13.8" x14ac:dyDescent="0.3">
      <c r="A895" s="11">
        <v>53822</v>
      </c>
      <c r="B895" s="11" t="s">
        <v>24</v>
      </c>
      <c r="C895" s="11" t="s">
        <v>41</v>
      </c>
      <c r="D895" s="11" t="s">
        <v>60</v>
      </c>
      <c r="E895" s="11" t="s">
        <v>51</v>
      </c>
      <c r="F895" s="18">
        <v>28672</v>
      </c>
      <c r="G895" s="19">
        <v>28672</v>
      </c>
      <c r="H895" s="11" t="s">
        <v>20</v>
      </c>
      <c r="I895" s="11" t="s">
        <v>59</v>
      </c>
      <c r="J895" s="11" t="s">
        <v>22</v>
      </c>
      <c r="K895" s="11" t="s">
        <v>23</v>
      </c>
      <c r="L895" s="53" t="s">
        <v>638</v>
      </c>
      <c r="M895" s="11">
        <v>0</v>
      </c>
      <c r="N895" s="54">
        <v>0</v>
      </c>
      <c r="O895" s="54">
        <v>0</v>
      </c>
      <c r="P895" s="54">
        <v>0</v>
      </c>
      <c r="Q895" s="1">
        <v>42644</v>
      </c>
      <c r="R895" s="14">
        <f>VLOOKUP($D895,'GT NBV Sep 2015'!$G:$O,9,0)</f>
        <v>2.1000000000000001E-2</v>
      </c>
      <c r="S895" s="15">
        <f t="shared" si="117"/>
        <v>0</v>
      </c>
      <c r="T895" s="15">
        <f t="shared" si="118"/>
        <v>13</v>
      </c>
      <c r="U895" s="15">
        <f t="shared" si="119"/>
        <v>0</v>
      </c>
      <c r="V895" s="15">
        <f t="shared" si="120"/>
        <v>0</v>
      </c>
      <c r="W895" s="15">
        <f t="shared" si="121"/>
        <v>0</v>
      </c>
      <c r="X895" s="7">
        <f t="shared" si="122"/>
        <v>0</v>
      </c>
      <c r="Y895" s="7">
        <f t="shared" si="123"/>
        <v>0</v>
      </c>
      <c r="Z895" s="7">
        <f t="shared" si="124"/>
        <v>0</v>
      </c>
      <c r="AA895" s="7">
        <f t="shared" si="125"/>
        <v>0</v>
      </c>
      <c r="AB895" s="15"/>
      <c r="AC895" s="7"/>
      <c r="AD895" s="7"/>
      <c r="AE895" s="7"/>
      <c r="AF895" s="15"/>
      <c r="AG895" s="7"/>
    </row>
    <row r="896" spans="1:33" ht="13.8" x14ac:dyDescent="0.3">
      <c r="A896" s="11">
        <v>53823</v>
      </c>
      <c r="B896" s="11" t="s">
        <v>24</v>
      </c>
      <c r="C896" s="11" t="s">
        <v>41</v>
      </c>
      <c r="D896" s="11" t="s">
        <v>60</v>
      </c>
      <c r="E896" s="11" t="s">
        <v>80</v>
      </c>
      <c r="F896" s="18">
        <v>29037</v>
      </c>
      <c r="G896" s="19">
        <v>29037</v>
      </c>
      <c r="H896" s="11" t="s">
        <v>20</v>
      </c>
      <c r="I896" s="11" t="s">
        <v>59</v>
      </c>
      <c r="J896" s="11" t="s">
        <v>22</v>
      </c>
      <c r="K896" s="11" t="s">
        <v>23</v>
      </c>
      <c r="L896" s="53" t="s">
        <v>638</v>
      </c>
      <c r="M896" s="11">
        <v>0</v>
      </c>
      <c r="N896" s="54">
        <v>0</v>
      </c>
      <c r="O896" s="54">
        <v>0</v>
      </c>
      <c r="P896" s="54">
        <v>0</v>
      </c>
      <c r="Q896" s="1">
        <v>42522</v>
      </c>
      <c r="R896" s="14">
        <f>VLOOKUP($D896,'GT NBV Sep 2015'!$G:$O,9,0)</f>
        <v>2.1000000000000001E-2</v>
      </c>
      <c r="S896" s="15">
        <f t="shared" si="117"/>
        <v>0</v>
      </c>
      <c r="T896" s="15">
        <f t="shared" si="118"/>
        <v>9</v>
      </c>
      <c r="U896" s="15">
        <f t="shared" si="119"/>
        <v>0</v>
      </c>
      <c r="V896" s="15">
        <f t="shared" si="120"/>
        <v>0</v>
      </c>
      <c r="W896" s="15">
        <f t="shared" si="121"/>
        <v>0</v>
      </c>
      <c r="X896" s="7">
        <f t="shared" si="122"/>
        <v>0</v>
      </c>
      <c r="Y896" s="7">
        <f t="shared" si="123"/>
        <v>0</v>
      </c>
      <c r="Z896" s="7">
        <f t="shared" si="124"/>
        <v>0</v>
      </c>
      <c r="AA896" s="7">
        <f t="shared" si="125"/>
        <v>0</v>
      </c>
      <c r="AB896" s="15"/>
      <c r="AC896" s="7"/>
      <c r="AD896" s="7"/>
      <c r="AE896" s="7"/>
      <c r="AF896" s="15"/>
      <c r="AG896" s="7"/>
    </row>
    <row r="897" spans="1:33" ht="13.8" x14ac:dyDescent="0.3">
      <c r="A897" s="11">
        <v>53824</v>
      </c>
      <c r="B897" s="11" t="s">
        <v>24</v>
      </c>
      <c r="C897" s="11" t="s">
        <v>41</v>
      </c>
      <c r="D897" s="11" t="s">
        <v>60</v>
      </c>
      <c r="E897" s="11" t="s">
        <v>84</v>
      </c>
      <c r="F897" s="18">
        <v>30864</v>
      </c>
      <c r="G897" s="19">
        <v>30864</v>
      </c>
      <c r="H897" s="11" t="s">
        <v>20</v>
      </c>
      <c r="I897" s="11" t="s">
        <v>59</v>
      </c>
      <c r="J897" s="11" t="s">
        <v>22</v>
      </c>
      <c r="K897" s="11" t="s">
        <v>23</v>
      </c>
      <c r="L897" s="53" t="s">
        <v>638</v>
      </c>
      <c r="M897" s="11">
        <v>0</v>
      </c>
      <c r="N897" s="54">
        <v>0</v>
      </c>
      <c r="O897" s="54">
        <v>0</v>
      </c>
      <c r="P897" s="54">
        <v>0</v>
      </c>
      <c r="Q897" s="1">
        <v>42644</v>
      </c>
      <c r="R897" s="14">
        <f>VLOOKUP($D897,'GT NBV Sep 2015'!$G:$O,9,0)</f>
        <v>2.1000000000000001E-2</v>
      </c>
      <c r="S897" s="15">
        <f t="shared" si="117"/>
        <v>0</v>
      </c>
      <c r="T897" s="15">
        <f t="shared" si="118"/>
        <v>13</v>
      </c>
      <c r="U897" s="15">
        <f t="shared" si="119"/>
        <v>0</v>
      </c>
      <c r="V897" s="15">
        <f t="shared" si="120"/>
        <v>0</v>
      </c>
      <c r="W897" s="15">
        <f t="shared" si="121"/>
        <v>0</v>
      </c>
      <c r="X897" s="7">
        <f t="shared" si="122"/>
        <v>0</v>
      </c>
      <c r="Y897" s="7">
        <f t="shared" si="123"/>
        <v>0</v>
      </c>
      <c r="Z897" s="7">
        <f t="shared" si="124"/>
        <v>0</v>
      </c>
      <c r="AA897" s="7">
        <f t="shared" si="125"/>
        <v>0</v>
      </c>
      <c r="AB897" s="15"/>
      <c r="AC897" s="7"/>
      <c r="AD897" s="7"/>
      <c r="AE897" s="7"/>
      <c r="AF897" s="15"/>
      <c r="AG897" s="7"/>
    </row>
    <row r="898" spans="1:33" ht="13.8" x14ac:dyDescent="0.3">
      <c r="A898" s="11">
        <v>53825</v>
      </c>
      <c r="B898" s="11" t="s">
        <v>24</v>
      </c>
      <c r="C898" s="11" t="s">
        <v>41</v>
      </c>
      <c r="D898" s="11" t="s">
        <v>60</v>
      </c>
      <c r="E898" s="11" t="s">
        <v>311</v>
      </c>
      <c r="F898" s="18">
        <v>31229</v>
      </c>
      <c r="G898" s="19">
        <v>31229</v>
      </c>
      <c r="H898" s="11" t="s">
        <v>20</v>
      </c>
      <c r="I898" s="11" t="s">
        <v>59</v>
      </c>
      <c r="J898" s="11" t="s">
        <v>22</v>
      </c>
      <c r="K898" s="11" t="s">
        <v>23</v>
      </c>
      <c r="L898" s="53" t="s">
        <v>638</v>
      </c>
      <c r="M898" s="11">
        <v>0</v>
      </c>
      <c r="N898" s="54">
        <v>0</v>
      </c>
      <c r="O898" s="54">
        <v>0</v>
      </c>
      <c r="P898" s="54">
        <v>0</v>
      </c>
      <c r="Q898" s="1">
        <v>42522</v>
      </c>
      <c r="R898" s="14">
        <f>VLOOKUP($D898,'GT NBV Sep 2015'!$G:$O,9,0)</f>
        <v>2.1000000000000001E-2</v>
      </c>
      <c r="S898" s="15">
        <f t="shared" si="117"/>
        <v>0</v>
      </c>
      <c r="T898" s="15">
        <f t="shared" si="118"/>
        <v>9</v>
      </c>
      <c r="U898" s="15">
        <f t="shared" si="119"/>
        <v>0</v>
      </c>
      <c r="V898" s="15">
        <f t="shared" si="120"/>
        <v>0</v>
      </c>
      <c r="W898" s="15">
        <f t="shared" si="121"/>
        <v>0</v>
      </c>
      <c r="X898" s="7">
        <f t="shared" si="122"/>
        <v>0</v>
      </c>
      <c r="Y898" s="7">
        <f t="shared" si="123"/>
        <v>0</v>
      </c>
      <c r="Z898" s="7">
        <f t="shared" si="124"/>
        <v>0</v>
      </c>
      <c r="AA898" s="7">
        <f t="shared" si="125"/>
        <v>0</v>
      </c>
      <c r="AB898" s="15"/>
      <c r="AC898" s="7"/>
      <c r="AD898" s="7"/>
      <c r="AE898" s="7"/>
      <c r="AF898" s="15"/>
      <c r="AG898" s="7"/>
    </row>
    <row r="899" spans="1:33" ht="13.8" x14ac:dyDescent="0.3">
      <c r="A899" s="11">
        <v>53826</v>
      </c>
      <c r="B899" s="11" t="s">
        <v>24</v>
      </c>
      <c r="C899" s="11" t="s">
        <v>41</v>
      </c>
      <c r="D899" s="11" t="s">
        <v>60</v>
      </c>
      <c r="E899" s="11" t="s">
        <v>86</v>
      </c>
      <c r="F899" s="18">
        <v>31594</v>
      </c>
      <c r="G899" s="19">
        <v>31594</v>
      </c>
      <c r="H899" s="11" t="s">
        <v>20</v>
      </c>
      <c r="I899" s="11" t="s">
        <v>59</v>
      </c>
      <c r="J899" s="11" t="s">
        <v>22</v>
      </c>
      <c r="K899" s="11" t="s">
        <v>23</v>
      </c>
      <c r="L899" s="53" t="s">
        <v>638</v>
      </c>
      <c r="M899" s="11">
        <v>0</v>
      </c>
      <c r="N899" s="54">
        <v>0</v>
      </c>
      <c r="O899" s="54">
        <v>0</v>
      </c>
      <c r="P899" s="54">
        <v>0</v>
      </c>
      <c r="Q899" s="1">
        <v>42644</v>
      </c>
      <c r="R899" s="14">
        <f>VLOOKUP($D899,'GT NBV Sep 2015'!$G:$O,9,0)</f>
        <v>2.1000000000000001E-2</v>
      </c>
      <c r="S899" s="15">
        <f t="shared" si="117"/>
        <v>0</v>
      </c>
      <c r="T899" s="15">
        <f t="shared" si="118"/>
        <v>13</v>
      </c>
      <c r="U899" s="15">
        <f t="shared" si="119"/>
        <v>0</v>
      </c>
      <c r="V899" s="15">
        <f t="shared" si="120"/>
        <v>0</v>
      </c>
      <c r="W899" s="15">
        <f t="shared" si="121"/>
        <v>0</v>
      </c>
      <c r="X899" s="7">
        <f t="shared" si="122"/>
        <v>0</v>
      </c>
      <c r="Y899" s="7">
        <f t="shared" si="123"/>
        <v>0</v>
      </c>
      <c r="Z899" s="7">
        <f t="shared" si="124"/>
        <v>0</v>
      </c>
      <c r="AA899" s="7">
        <f t="shared" si="125"/>
        <v>0</v>
      </c>
      <c r="AB899" s="15"/>
      <c r="AC899" s="7"/>
      <c r="AD899" s="7"/>
      <c r="AE899" s="7"/>
      <c r="AF899" s="15"/>
      <c r="AG899" s="7"/>
    </row>
    <row r="900" spans="1:33" ht="13.8" x14ac:dyDescent="0.3">
      <c r="A900" s="11">
        <v>53827</v>
      </c>
      <c r="B900" s="11" t="s">
        <v>24</v>
      </c>
      <c r="C900" s="11" t="s">
        <v>41</v>
      </c>
      <c r="D900" s="11" t="s">
        <v>60</v>
      </c>
      <c r="E900" s="11" t="s">
        <v>67</v>
      </c>
      <c r="F900" s="18">
        <v>31959</v>
      </c>
      <c r="G900" s="19">
        <v>31959</v>
      </c>
      <c r="H900" s="11" t="s">
        <v>20</v>
      </c>
      <c r="I900" s="11" t="s">
        <v>59</v>
      </c>
      <c r="J900" s="11" t="s">
        <v>22</v>
      </c>
      <c r="K900" s="11" t="s">
        <v>23</v>
      </c>
      <c r="L900" s="53" t="s">
        <v>638</v>
      </c>
      <c r="M900" s="11">
        <v>0</v>
      </c>
      <c r="N900" s="54">
        <v>0</v>
      </c>
      <c r="O900" s="54">
        <v>0</v>
      </c>
      <c r="P900" s="54">
        <v>0</v>
      </c>
      <c r="Q900" s="1">
        <v>42522</v>
      </c>
      <c r="R900" s="14">
        <f>VLOOKUP($D900,'GT NBV Sep 2015'!$G:$O,9,0)</f>
        <v>2.1000000000000001E-2</v>
      </c>
      <c r="S900" s="15">
        <f t="shared" ref="S900:S963" si="126">N900*(R900/12)</f>
        <v>0</v>
      </c>
      <c r="T900" s="15">
        <f t="shared" ref="T900:T963" si="127">ROUND((+Q900-$L$2)/30,0)</f>
        <v>9</v>
      </c>
      <c r="U900" s="15">
        <f t="shared" ref="U900:U963" si="128">+S900*T900</f>
        <v>0</v>
      </c>
      <c r="V900" s="15">
        <f t="shared" ref="V900:V963" si="129">+O900+U900</f>
        <v>0</v>
      </c>
      <c r="W900" s="15">
        <f t="shared" ref="W900:W963" si="130">+N900-V900</f>
        <v>0</v>
      </c>
      <c r="X900" s="7">
        <f t="shared" si="122"/>
        <v>0</v>
      </c>
      <c r="Y900" s="7">
        <f t="shared" si="123"/>
        <v>0</v>
      </c>
      <c r="Z900" s="7">
        <f t="shared" si="124"/>
        <v>0</v>
      </c>
      <c r="AA900" s="7">
        <f t="shared" si="125"/>
        <v>0</v>
      </c>
      <c r="AB900" s="15"/>
      <c r="AC900" s="7"/>
      <c r="AD900" s="7"/>
      <c r="AE900" s="7"/>
      <c r="AF900" s="15"/>
      <c r="AG900" s="7"/>
    </row>
    <row r="901" spans="1:33" ht="13.8" x14ac:dyDescent="0.3">
      <c r="A901" s="11">
        <v>53828</v>
      </c>
      <c r="B901" s="11" t="s">
        <v>24</v>
      </c>
      <c r="C901" s="11" t="s">
        <v>41</v>
      </c>
      <c r="D901" s="11" t="s">
        <v>60</v>
      </c>
      <c r="E901" s="11" t="s">
        <v>91</v>
      </c>
      <c r="F901" s="18">
        <v>32325</v>
      </c>
      <c r="G901" s="19">
        <v>32325</v>
      </c>
      <c r="H901" s="11" t="s">
        <v>20</v>
      </c>
      <c r="I901" s="11" t="s">
        <v>59</v>
      </c>
      <c r="J901" s="11" t="s">
        <v>22</v>
      </c>
      <c r="K901" s="11" t="s">
        <v>23</v>
      </c>
      <c r="L901" s="53" t="s">
        <v>638</v>
      </c>
      <c r="M901" s="11">
        <v>0</v>
      </c>
      <c r="N901" s="54">
        <v>0</v>
      </c>
      <c r="O901" s="54">
        <v>0</v>
      </c>
      <c r="P901" s="54">
        <v>0</v>
      </c>
      <c r="Q901" s="1">
        <v>42644</v>
      </c>
      <c r="R901" s="14">
        <f>VLOOKUP($D901,'GT NBV Sep 2015'!$G:$O,9,0)</f>
        <v>2.1000000000000001E-2</v>
      </c>
      <c r="S901" s="15">
        <f t="shared" si="126"/>
        <v>0</v>
      </c>
      <c r="T901" s="15">
        <f t="shared" si="127"/>
        <v>13</v>
      </c>
      <c r="U901" s="15">
        <f t="shared" si="128"/>
        <v>0</v>
      </c>
      <c r="V901" s="15">
        <f t="shared" si="129"/>
        <v>0</v>
      </c>
      <c r="W901" s="15">
        <f t="shared" si="130"/>
        <v>0</v>
      </c>
      <c r="X901" s="7">
        <f t="shared" ref="X901:X964" si="131">+N901*(11/12)</f>
        <v>0</v>
      </c>
      <c r="Y901" s="7">
        <f t="shared" ref="Y901:Y964" si="132">+V901*(11/12)</f>
        <v>0</v>
      </c>
      <c r="Z901" s="7">
        <f t="shared" ref="Z901:Z964" si="133">+W901*(11/12)</f>
        <v>0</v>
      </c>
      <c r="AA901" s="7">
        <f t="shared" ref="AA901:AA964" si="134">+X901-Y901-Z901</f>
        <v>0</v>
      </c>
      <c r="AB901" s="15"/>
      <c r="AC901" s="7"/>
      <c r="AD901" s="7"/>
      <c r="AE901" s="7"/>
      <c r="AF901" s="15"/>
      <c r="AG901" s="7"/>
    </row>
    <row r="902" spans="1:33" ht="13.8" x14ac:dyDescent="0.3">
      <c r="A902" s="11">
        <v>53829</v>
      </c>
      <c r="B902" s="11" t="s">
        <v>24</v>
      </c>
      <c r="C902" s="11" t="s">
        <v>41</v>
      </c>
      <c r="D902" s="11" t="s">
        <v>60</v>
      </c>
      <c r="E902" s="11" t="s">
        <v>58</v>
      </c>
      <c r="F902" s="18">
        <v>33055</v>
      </c>
      <c r="G902" s="19">
        <v>33055</v>
      </c>
      <c r="H902" s="11" t="s">
        <v>20</v>
      </c>
      <c r="I902" s="11" t="s">
        <v>59</v>
      </c>
      <c r="J902" s="11" t="s">
        <v>22</v>
      </c>
      <c r="K902" s="11" t="s">
        <v>23</v>
      </c>
      <c r="L902" s="53" t="s">
        <v>638</v>
      </c>
      <c r="M902" s="11">
        <v>0</v>
      </c>
      <c r="N902" s="54">
        <v>0</v>
      </c>
      <c r="O902" s="54">
        <v>0</v>
      </c>
      <c r="P902" s="54">
        <v>0</v>
      </c>
      <c r="Q902" s="1">
        <v>42522</v>
      </c>
      <c r="R902" s="14">
        <f>VLOOKUP($D902,'GT NBV Sep 2015'!$G:$O,9,0)</f>
        <v>2.1000000000000001E-2</v>
      </c>
      <c r="S902" s="15">
        <f t="shared" si="126"/>
        <v>0</v>
      </c>
      <c r="T902" s="15">
        <f t="shared" si="127"/>
        <v>9</v>
      </c>
      <c r="U902" s="15">
        <f t="shared" si="128"/>
        <v>0</v>
      </c>
      <c r="V902" s="15">
        <f t="shared" si="129"/>
        <v>0</v>
      </c>
      <c r="W902" s="15">
        <f t="shared" si="130"/>
        <v>0</v>
      </c>
      <c r="X902" s="7">
        <f t="shared" si="131"/>
        <v>0</v>
      </c>
      <c r="Y902" s="7">
        <f t="shared" si="132"/>
        <v>0</v>
      </c>
      <c r="Z902" s="7">
        <f t="shared" si="133"/>
        <v>0</v>
      </c>
      <c r="AA902" s="7">
        <f t="shared" si="134"/>
        <v>0</v>
      </c>
      <c r="AB902" s="15"/>
      <c r="AC902" s="7"/>
      <c r="AD902" s="7"/>
      <c r="AE902" s="7"/>
      <c r="AF902" s="15"/>
      <c r="AG902" s="7"/>
    </row>
    <row r="903" spans="1:33" ht="13.8" x14ac:dyDescent="0.3">
      <c r="A903" s="11">
        <v>53830</v>
      </c>
      <c r="B903" s="11" t="s">
        <v>24</v>
      </c>
      <c r="C903" s="11" t="s">
        <v>41</v>
      </c>
      <c r="D903" s="11" t="s">
        <v>60</v>
      </c>
      <c r="E903" s="11" t="s">
        <v>87</v>
      </c>
      <c r="F903" s="18">
        <v>33420</v>
      </c>
      <c r="G903" s="19">
        <v>33420</v>
      </c>
      <c r="H903" s="11" t="s">
        <v>20</v>
      </c>
      <c r="I903" s="11" t="s">
        <v>59</v>
      </c>
      <c r="J903" s="11" t="s">
        <v>22</v>
      </c>
      <c r="K903" s="11" t="s">
        <v>23</v>
      </c>
      <c r="L903" s="53" t="s">
        <v>638</v>
      </c>
      <c r="M903" s="11">
        <v>0</v>
      </c>
      <c r="N903" s="54">
        <v>0</v>
      </c>
      <c r="O903" s="54">
        <v>0</v>
      </c>
      <c r="P903" s="54">
        <v>0</v>
      </c>
      <c r="Q903" s="1">
        <v>42644</v>
      </c>
      <c r="R903" s="14">
        <f>VLOOKUP($D903,'GT NBV Sep 2015'!$G:$O,9,0)</f>
        <v>2.1000000000000001E-2</v>
      </c>
      <c r="S903" s="15">
        <f t="shared" si="126"/>
        <v>0</v>
      </c>
      <c r="T903" s="15">
        <f t="shared" si="127"/>
        <v>13</v>
      </c>
      <c r="U903" s="15">
        <f t="shared" si="128"/>
        <v>0</v>
      </c>
      <c r="V903" s="15">
        <f t="shared" si="129"/>
        <v>0</v>
      </c>
      <c r="W903" s="15">
        <f t="shared" si="130"/>
        <v>0</v>
      </c>
      <c r="X903" s="7">
        <f t="shared" si="131"/>
        <v>0</v>
      </c>
      <c r="Y903" s="7">
        <f t="shared" si="132"/>
        <v>0</v>
      </c>
      <c r="Z903" s="7">
        <f t="shared" si="133"/>
        <v>0</v>
      </c>
      <c r="AA903" s="7">
        <f t="shared" si="134"/>
        <v>0</v>
      </c>
      <c r="AB903" s="15"/>
      <c r="AC903" s="7"/>
      <c r="AD903" s="7"/>
      <c r="AE903" s="7"/>
      <c r="AF903" s="15"/>
      <c r="AG903" s="7"/>
    </row>
    <row r="904" spans="1:33" ht="13.8" x14ac:dyDescent="0.3">
      <c r="A904" s="11">
        <v>53831</v>
      </c>
      <c r="B904" s="11" t="s">
        <v>24</v>
      </c>
      <c r="C904" s="11" t="s">
        <v>41</v>
      </c>
      <c r="D904" s="11" t="s">
        <v>60</v>
      </c>
      <c r="E904" s="11" t="s">
        <v>227</v>
      </c>
      <c r="F904" s="18">
        <v>34516</v>
      </c>
      <c r="G904" s="19">
        <v>34516</v>
      </c>
      <c r="H904" s="11" t="s">
        <v>20</v>
      </c>
      <c r="I904" s="11" t="s">
        <v>59</v>
      </c>
      <c r="J904" s="11" t="s">
        <v>22</v>
      </c>
      <c r="K904" s="11" t="s">
        <v>23</v>
      </c>
      <c r="L904" s="53" t="s">
        <v>638</v>
      </c>
      <c r="M904" s="11">
        <v>0</v>
      </c>
      <c r="N904" s="54">
        <v>0</v>
      </c>
      <c r="O904" s="54">
        <v>0</v>
      </c>
      <c r="P904" s="54">
        <v>0</v>
      </c>
      <c r="Q904" s="1">
        <v>42522</v>
      </c>
      <c r="R904" s="14">
        <f>VLOOKUP($D904,'GT NBV Sep 2015'!$G:$O,9,0)</f>
        <v>2.1000000000000001E-2</v>
      </c>
      <c r="S904" s="15">
        <f t="shared" si="126"/>
        <v>0</v>
      </c>
      <c r="T904" s="15">
        <f t="shared" si="127"/>
        <v>9</v>
      </c>
      <c r="U904" s="15">
        <f t="shared" si="128"/>
        <v>0</v>
      </c>
      <c r="V904" s="15">
        <f t="shared" si="129"/>
        <v>0</v>
      </c>
      <c r="W904" s="15">
        <f t="shared" si="130"/>
        <v>0</v>
      </c>
      <c r="X904" s="7">
        <f t="shared" si="131"/>
        <v>0</v>
      </c>
      <c r="Y904" s="7">
        <f t="shared" si="132"/>
        <v>0</v>
      </c>
      <c r="Z904" s="7">
        <f t="shared" si="133"/>
        <v>0</v>
      </c>
      <c r="AA904" s="7">
        <f t="shared" si="134"/>
        <v>0</v>
      </c>
      <c r="AB904" s="15"/>
      <c r="AC904" s="7"/>
      <c r="AD904" s="7"/>
      <c r="AE904" s="7"/>
      <c r="AF904" s="15"/>
      <c r="AG904" s="7"/>
    </row>
    <row r="905" spans="1:33" ht="13.8" x14ac:dyDescent="0.3">
      <c r="A905" s="11">
        <v>53832</v>
      </c>
      <c r="B905" s="11" t="s">
        <v>24</v>
      </c>
      <c r="C905" s="11" t="s">
        <v>41</v>
      </c>
      <c r="D905" s="11" t="s">
        <v>60</v>
      </c>
      <c r="E905" s="11" t="s">
        <v>43</v>
      </c>
      <c r="F905" s="18">
        <v>34881</v>
      </c>
      <c r="G905" s="19">
        <v>34881</v>
      </c>
      <c r="H905" s="11" t="s">
        <v>20</v>
      </c>
      <c r="I905" s="11" t="s">
        <v>59</v>
      </c>
      <c r="J905" s="11" t="s">
        <v>22</v>
      </c>
      <c r="K905" s="11" t="s">
        <v>23</v>
      </c>
      <c r="L905" s="53" t="s">
        <v>638</v>
      </c>
      <c r="M905" s="11">
        <v>0</v>
      </c>
      <c r="N905" s="54">
        <v>0</v>
      </c>
      <c r="O905" s="54">
        <v>0</v>
      </c>
      <c r="P905" s="54">
        <v>0</v>
      </c>
      <c r="Q905" s="1">
        <v>42644</v>
      </c>
      <c r="R905" s="14">
        <f>VLOOKUP($D905,'GT NBV Sep 2015'!$G:$O,9,0)</f>
        <v>2.1000000000000001E-2</v>
      </c>
      <c r="S905" s="15">
        <f t="shared" si="126"/>
        <v>0</v>
      </c>
      <c r="T905" s="15">
        <f t="shared" si="127"/>
        <v>13</v>
      </c>
      <c r="U905" s="15">
        <f t="shared" si="128"/>
        <v>0</v>
      </c>
      <c r="V905" s="15">
        <f t="shared" si="129"/>
        <v>0</v>
      </c>
      <c r="W905" s="15">
        <f t="shared" si="130"/>
        <v>0</v>
      </c>
      <c r="X905" s="7">
        <f t="shared" si="131"/>
        <v>0</v>
      </c>
      <c r="Y905" s="7">
        <f t="shared" si="132"/>
        <v>0</v>
      </c>
      <c r="Z905" s="7">
        <f t="shared" si="133"/>
        <v>0</v>
      </c>
      <c r="AA905" s="7">
        <f t="shared" si="134"/>
        <v>0</v>
      </c>
      <c r="AB905" s="15"/>
      <c r="AC905" s="7"/>
      <c r="AD905" s="7"/>
      <c r="AE905" s="7"/>
      <c r="AF905" s="15"/>
      <c r="AG905" s="7"/>
    </row>
    <row r="906" spans="1:33" ht="13.8" x14ac:dyDescent="0.3">
      <c r="A906" s="11">
        <v>53833</v>
      </c>
      <c r="B906" s="11" t="s">
        <v>24</v>
      </c>
      <c r="C906" s="11" t="s">
        <v>41</v>
      </c>
      <c r="D906" s="11" t="s">
        <v>60</v>
      </c>
      <c r="E906" s="11" t="s">
        <v>92</v>
      </c>
      <c r="F906" s="18">
        <v>36708</v>
      </c>
      <c r="G906" s="19">
        <v>36708</v>
      </c>
      <c r="H906" s="11" t="s">
        <v>20</v>
      </c>
      <c r="I906" s="11" t="s">
        <v>59</v>
      </c>
      <c r="J906" s="11" t="s">
        <v>22</v>
      </c>
      <c r="K906" s="11" t="s">
        <v>23</v>
      </c>
      <c r="L906" s="53" t="s">
        <v>638</v>
      </c>
      <c r="M906" s="11">
        <v>0</v>
      </c>
      <c r="N906" s="54">
        <v>0</v>
      </c>
      <c r="O906" s="54">
        <v>0</v>
      </c>
      <c r="P906" s="54">
        <v>0</v>
      </c>
      <c r="Q906" s="1">
        <v>42522</v>
      </c>
      <c r="R906" s="14">
        <f>VLOOKUP($D906,'GT NBV Sep 2015'!$G:$O,9,0)</f>
        <v>2.1000000000000001E-2</v>
      </c>
      <c r="S906" s="15">
        <f t="shared" si="126"/>
        <v>0</v>
      </c>
      <c r="T906" s="15">
        <f t="shared" si="127"/>
        <v>9</v>
      </c>
      <c r="U906" s="15">
        <f t="shared" si="128"/>
        <v>0</v>
      </c>
      <c r="V906" s="15">
        <f t="shared" si="129"/>
        <v>0</v>
      </c>
      <c r="W906" s="15">
        <f t="shared" si="130"/>
        <v>0</v>
      </c>
      <c r="X906" s="7">
        <f t="shared" si="131"/>
        <v>0</v>
      </c>
      <c r="Y906" s="7">
        <f t="shared" si="132"/>
        <v>0</v>
      </c>
      <c r="Z906" s="7">
        <f t="shared" si="133"/>
        <v>0</v>
      </c>
      <c r="AA906" s="7">
        <f t="shared" si="134"/>
        <v>0</v>
      </c>
      <c r="AB906" s="15"/>
      <c r="AC906" s="7"/>
      <c r="AD906" s="7"/>
      <c r="AE906" s="7"/>
      <c r="AF906" s="15"/>
      <c r="AG906" s="7"/>
    </row>
    <row r="907" spans="1:33" ht="13.8" x14ac:dyDescent="0.3">
      <c r="A907" s="11">
        <v>54121</v>
      </c>
      <c r="B907" s="11" t="s">
        <v>24</v>
      </c>
      <c r="C907" s="11" t="s">
        <v>41</v>
      </c>
      <c r="D907" s="11" t="s">
        <v>60</v>
      </c>
      <c r="E907" s="11" t="s">
        <v>92</v>
      </c>
      <c r="F907" s="18">
        <v>36708</v>
      </c>
      <c r="G907" s="19">
        <v>36708</v>
      </c>
      <c r="H907" s="11" t="s">
        <v>20</v>
      </c>
      <c r="I907" s="11" t="s">
        <v>59</v>
      </c>
      <c r="J907" s="11" t="s">
        <v>333</v>
      </c>
      <c r="K907" s="11" t="s">
        <v>23</v>
      </c>
      <c r="L907" s="53" t="s">
        <v>638</v>
      </c>
      <c r="M907" s="11">
        <v>0</v>
      </c>
      <c r="N907" s="54">
        <v>0</v>
      </c>
      <c r="O907" s="54">
        <v>0</v>
      </c>
      <c r="P907" s="54">
        <v>0</v>
      </c>
      <c r="Q907" s="1">
        <v>42644</v>
      </c>
      <c r="R907" s="14">
        <f>VLOOKUP($D907,'GT NBV Sep 2015'!$G:$O,9,0)</f>
        <v>2.1000000000000001E-2</v>
      </c>
      <c r="S907" s="15">
        <f t="shared" si="126"/>
        <v>0</v>
      </c>
      <c r="T907" s="15">
        <f t="shared" si="127"/>
        <v>13</v>
      </c>
      <c r="U907" s="15">
        <f t="shared" si="128"/>
        <v>0</v>
      </c>
      <c r="V907" s="15">
        <f t="shared" si="129"/>
        <v>0</v>
      </c>
      <c r="W907" s="15">
        <f t="shared" si="130"/>
        <v>0</v>
      </c>
      <c r="X907" s="7">
        <f t="shared" si="131"/>
        <v>0</v>
      </c>
      <c r="Y907" s="7">
        <f t="shared" si="132"/>
        <v>0</v>
      </c>
      <c r="Z907" s="7">
        <f t="shared" si="133"/>
        <v>0</v>
      </c>
      <c r="AA907" s="7">
        <f t="shared" si="134"/>
        <v>0</v>
      </c>
      <c r="AB907" s="15"/>
      <c r="AC907" s="7"/>
      <c r="AD907" s="7"/>
      <c r="AE907" s="7"/>
      <c r="AF907" s="15"/>
      <c r="AG907" s="7"/>
    </row>
    <row r="908" spans="1:33" ht="13.8" x14ac:dyDescent="0.3">
      <c r="A908" s="11">
        <v>15687312</v>
      </c>
      <c r="B908" s="11" t="s">
        <v>24</v>
      </c>
      <c r="C908" s="11" t="s">
        <v>41</v>
      </c>
      <c r="D908" s="11" t="s">
        <v>60</v>
      </c>
      <c r="E908" s="11" t="s">
        <v>72</v>
      </c>
      <c r="F908" s="18">
        <v>37226</v>
      </c>
      <c r="G908" s="19">
        <v>36892</v>
      </c>
      <c r="H908" s="11" t="s">
        <v>20</v>
      </c>
      <c r="I908" s="11" t="s">
        <v>59</v>
      </c>
      <c r="J908" s="11" t="s">
        <v>333</v>
      </c>
      <c r="K908" s="11" t="s">
        <v>23</v>
      </c>
      <c r="L908" s="53" t="s">
        <v>638</v>
      </c>
      <c r="M908" s="11">
        <v>0</v>
      </c>
      <c r="N908" s="54">
        <v>0</v>
      </c>
      <c r="O908" s="54">
        <v>0</v>
      </c>
      <c r="P908" s="54">
        <v>0</v>
      </c>
      <c r="Q908" s="1">
        <v>42522</v>
      </c>
      <c r="R908" s="14">
        <f>VLOOKUP($D908,'GT NBV Sep 2015'!$G:$O,9,0)</f>
        <v>2.1000000000000001E-2</v>
      </c>
      <c r="S908" s="15">
        <f t="shared" si="126"/>
        <v>0</v>
      </c>
      <c r="T908" s="15">
        <f t="shared" si="127"/>
        <v>9</v>
      </c>
      <c r="U908" s="15">
        <f t="shared" si="128"/>
        <v>0</v>
      </c>
      <c r="V908" s="15">
        <f t="shared" si="129"/>
        <v>0</v>
      </c>
      <c r="W908" s="15">
        <f t="shared" si="130"/>
        <v>0</v>
      </c>
      <c r="X908" s="7">
        <f t="shared" si="131"/>
        <v>0</v>
      </c>
      <c r="Y908" s="7">
        <f t="shared" si="132"/>
        <v>0</v>
      </c>
      <c r="Z908" s="7">
        <f t="shared" si="133"/>
        <v>0</v>
      </c>
      <c r="AA908" s="7">
        <f t="shared" si="134"/>
        <v>0</v>
      </c>
      <c r="AB908" s="15"/>
      <c r="AC908" s="7"/>
      <c r="AD908" s="7"/>
      <c r="AE908" s="7"/>
      <c r="AF908" s="15"/>
      <c r="AG908" s="7"/>
    </row>
    <row r="909" spans="1:33" ht="13.8" x14ac:dyDescent="0.3">
      <c r="A909" s="11">
        <v>41739755</v>
      </c>
      <c r="B909" s="11" t="s">
        <v>24</v>
      </c>
      <c r="C909" s="11" t="s">
        <v>41</v>
      </c>
      <c r="D909" s="11" t="s">
        <v>60</v>
      </c>
      <c r="E909" s="11" t="s">
        <v>43</v>
      </c>
      <c r="F909" s="18">
        <v>34881</v>
      </c>
      <c r="G909" s="19">
        <v>34881</v>
      </c>
      <c r="H909" s="11" t="s">
        <v>20</v>
      </c>
      <c r="I909" s="11" t="s">
        <v>59</v>
      </c>
      <c r="J909" s="11" t="s">
        <v>333</v>
      </c>
      <c r="K909" s="11" t="s">
        <v>23</v>
      </c>
      <c r="L909" s="53" t="s">
        <v>638</v>
      </c>
      <c r="M909" s="11">
        <v>0</v>
      </c>
      <c r="N909" s="54">
        <v>0</v>
      </c>
      <c r="O909" s="54">
        <v>0</v>
      </c>
      <c r="P909" s="54">
        <v>0</v>
      </c>
      <c r="Q909" s="1">
        <v>42644</v>
      </c>
      <c r="R909" s="14">
        <f>VLOOKUP($D909,'GT NBV Sep 2015'!$G:$O,9,0)</f>
        <v>2.1000000000000001E-2</v>
      </c>
      <c r="S909" s="15">
        <f t="shared" si="126"/>
        <v>0</v>
      </c>
      <c r="T909" s="15">
        <f t="shared" si="127"/>
        <v>13</v>
      </c>
      <c r="U909" s="15">
        <f t="shared" si="128"/>
        <v>0</v>
      </c>
      <c r="V909" s="15">
        <f t="shared" si="129"/>
        <v>0</v>
      </c>
      <c r="W909" s="15">
        <f t="shared" si="130"/>
        <v>0</v>
      </c>
      <c r="X909" s="7">
        <f t="shared" si="131"/>
        <v>0</v>
      </c>
      <c r="Y909" s="7">
        <f t="shared" si="132"/>
        <v>0</v>
      </c>
      <c r="Z909" s="7">
        <f t="shared" si="133"/>
        <v>0</v>
      </c>
      <c r="AA909" s="7">
        <f t="shared" si="134"/>
        <v>0</v>
      </c>
      <c r="AB909" s="15"/>
      <c r="AC909" s="7"/>
      <c r="AD909" s="7"/>
      <c r="AE909" s="7"/>
      <c r="AF909" s="15"/>
      <c r="AG909" s="7"/>
    </row>
    <row r="910" spans="1:33" ht="13.8" x14ac:dyDescent="0.3">
      <c r="A910" s="11">
        <v>41739758</v>
      </c>
      <c r="B910" s="11" t="s">
        <v>24</v>
      </c>
      <c r="C910" s="11" t="s">
        <v>41</v>
      </c>
      <c r="D910" s="11" t="s">
        <v>60</v>
      </c>
      <c r="E910" s="11" t="s">
        <v>58</v>
      </c>
      <c r="F910" s="18">
        <v>33055</v>
      </c>
      <c r="G910" s="19">
        <v>33055</v>
      </c>
      <c r="H910" s="11" t="s">
        <v>20</v>
      </c>
      <c r="I910" s="11" t="s">
        <v>59</v>
      </c>
      <c r="J910" s="11" t="s">
        <v>333</v>
      </c>
      <c r="K910" s="11" t="s">
        <v>23</v>
      </c>
      <c r="L910" s="53" t="s">
        <v>638</v>
      </c>
      <c r="M910" s="11">
        <v>0</v>
      </c>
      <c r="N910" s="54">
        <v>0</v>
      </c>
      <c r="O910" s="54">
        <v>0</v>
      </c>
      <c r="P910" s="54">
        <v>0</v>
      </c>
      <c r="Q910" s="1">
        <v>42522</v>
      </c>
      <c r="R910" s="14">
        <f>VLOOKUP($D910,'GT NBV Sep 2015'!$G:$O,9,0)</f>
        <v>2.1000000000000001E-2</v>
      </c>
      <c r="S910" s="15">
        <f t="shared" si="126"/>
        <v>0</v>
      </c>
      <c r="T910" s="15">
        <f t="shared" si="127"/>
        <v>9</v>
      </c>
      <c r="U910" s="15">
        <f t="shared" si="128"/>
        <v>0</v>
      </c>
      <c r="V910" s="15">
        <f t="shared" si="129"/>
        <v>0</v>
      </c>
      <c r="W910" s="15">
        <f t="shared" si="130"/>
        <v>0</v>
      </c>
      <c r="X910" s="7">
        <f t="shared" si="131"/>
        <v>0</v>
      </c>
      <c r="Y910" s="7">
        <f t="shared" si="132"/>
        <v>0</v>
      </c>
      <c r="Z910" s="7">
        <f t="shared" si="133"/>
        <v>0</v>
      </c>
      <c r="AA910" s="7">
        <f t="shared" si="134"/>
        <v>0</v>
      </c>
      <c r="AB910" s="15"/>
      <c r="AC910" s="7"/>
      <c r="AD910" s="7"/>
      <c r="AE910" s="7"/>
      <c r="AF910" s="15"/>
      <c r="AG910" s="7"/>
    </row>
    <row r="911" spans="1:33" ht="13.8" x14ac:dyDescent="0.3">
      <c r="A911" s="11">
        <v>41739761</v>
      </c>
      <c r="B911" s="11" t="s">
        <v>24</v>
      </c>
      <c r="C911" s="11" t="s">
        <v>41</v>
      </c>
      <c r="D911" s="11" t="s">
        <v>60</v>
      </c>
      <c r="E911" s="11" t="s">
        <v>91</v>
      </c>
      <c r="F911" s="18">
        <v>32325</v>
      </c>
      <c r="G911" s="19">
        <v>32325</v>
      </c>
      <c r="H911" s="11" t="s">
        <v>20</v>
      </c>
      <c r="I911" s="11" t="s">
        <v>59</v>
      </c>
      <c r="J911" s="11" t="s">
        <v>333</v>
      </c>
      <c r="K911" s="11" t="s">
        <v>23</v>
      </c>
      <c r="L911" s="53" t="s">
        <v>638</v>
      </c>
      <c r="M911" s="11">
        <v>0</v>
      </c>
      <c r="N911" s="54">
        <v>0</v>
      </c>
      <c r="O911" s="54">
        <v>0</v>
      </c>
      <c r="P911" s="54">
        <v>0</v>
      </c>
      <c r="Q911" s="1">
        <v>42644</v>
      </c>
      <c r="R911" s="14">
        <f>VLOOKUP($D911,'GT NBV Sep 2015'!$G:$O,9,0)</f>
        <v>2.1000000000000001E-2</v>
      </c>
      <c r="S911" s="15">
        <f t="shared" si="126"/>
        <v>0</v>
      </c>
      <c r="T911" s="15">
        <f t="shared" si="127"/>
        <v>13</v>
      </c>
      <c r="U911" s="15">
        <f t="shared" si="128"/>
        <v>0</v>
      </c>
      <c r="V911" s="15">
        <f t="shared" si="129"/>
        <v>0</v>
      </c>
      <c r="W911" s="15">
        <f t="shared" si="130"/>
        <v>0</v>
      </c>
      <c r="X911" s="7">
        <f t="shared" si="131"/>
        <v>0</v>
      </c>
      <c r="Y911" s="7">
        <f t="shared" si="132"/>
        <v>0</v>
      </c>
      <c r="Z911" s="7">
        <f t="shared" si="133"/>
        <v>0</v>
      </c>
      <c r="AA911" s="7">
        <f t="shared" si="134"/>
        <v>0</v>
      </c>
      <c r="AB911" s="15"/>
      <c r="AC911" s="7"/>
      <c r="AD911" s="7"/>
      <c r="AE911" s="7"/>
      <c r="AF911" s="15"/>
      <c r="AG911" s="7"/>
    </row>
    <row r="912" spans="1:33" ht="13.8" x14ac:dyDescent="0.3">
      <c r="A912" s="11">
        <v>41739764</v>
      </c>
      <c r="B912" s="11" t="s">
        <v>24</v>
      </c>
      <c r="C912" s="11" t="s">
        <v>41</v>
      </c>
      <c r="D912" s="11" t="s">
        <v>60</v>
      </c>
      <c r="E912" s="11" t="s">
        <v>67</v>
      </c>
      <c r="F912" s="18">
        <v>31959</v>
      </c>
      <c r="G912" s="19">
        <v>31959</v>
      </c>
      <c r="H912" s="11" t="s">
        <v>20</v>
      </c>
      <c r="I912" s="11" t="s">
        <v>59</v>
      </c>
      <c r="J912" s="11" t="s">
        <v>333</v>
      </c>
      <c r="K912" s="11" t="s">
        <v>23</v>
      </c>
      <c r="L912" s="53" t="s">
        <v>638</v>
      </c>
      <c r="M912" s="11">
        <v>0</v>
      </c>
      <c r="N912" s="54">
        <v>0</v>
      </c>
      <c r="O912" s="54">
        <v>0</v>
      </c>
      <c r="P912" s="54">
        <v>0</v>
      </c>
      <c r="Q912" s="1">
        <v>42522</v>
      </c>
      <c r="R912" s="14">
        <f>VLOOKUP($D912,'GT NBV Sep 2015'!$G:$O,9,0)</f>
        <v>2.1000000000000001E-2</v>
      </c>
      <c r="S912" s="15">
        <f t="shared" si="126"/>
        <v>0</v>
      </c>
      <c r="T912" s="15">
        <f t="shared" si="127"/>
        <v>9</v>
      </c>
      <c r="U912" s="15">
        <f t="shared" si="128"/>
        <v>0</v>
      </c>
      <c r="V912" s="15">
        <f t="shared" si="129"/>
        <v>0</v>
      </c>
      <c r="W912" s="15">
        <f t="shared" si="130"/>
        <v>0</v>
      </c>
      <c r="X912" s="7">
        <f t="shared" si="131"/>
        <v>0</v>
      </c>
      <c r="Y912" s="7">
        <f t="shared" si="132"/>
        <v>0</v>
      </c>
      <c r="Z912" s="7">
        <f t="shared" si="133"/>
        <v>0</v>
      </c>
      <c r="AA912" s="7">
        <f t="shared" si="134"/>
        <v>0</v>
      </c>
      <c r="AB912" s="15"/>
      <c r="AC912" s="7"/>
      <c r="AD912" s="7"/>
      <c r="AE912" s="7"/>
      <c r="AF912" s="15"/>
      <c r="AG912" s="7"/>
    </row>
    <row r="913" spans="1:33" ht="13.8" x14ac:dyDescent="0.3">
      <c r="A913" s="11">
        <v>41739767</v>
      </c>
      <c r="B913" s="11" t="s">
        <v>24</v>
      </c>
      <c r="C913" s="11" t="s">
        <v>41</v>
      </c>
      <c r="D913" s="11" t="s">
        <v>60</v>
      </c>
      <c r="E913" s="11" t="s">
        <v>86</v>
      </c>
      <c r="F913" s="18">
        <v>31594</v>
      </c>
      <c r="G913" s="19">
        <v>31594</v>
      </c>
      <c r="H913" s="11" t="s">
        <v>20</v>
      </c>
      <c r="I913" s="11" t="s">
        <v>59</v>
      </c>
      <c r="J913" s="11" t="s">
        <v>333</v>
      </c>
      <c r="K913" s="11" t="s">
        <v>23</v>
      </c>
      <c r="L913" s="53" t="s">
        <v>638</v>
      </c>
      <c r="M913" s="11">
        <v>0</v>
      </c>
      <c r="N913" s="54">
        <v>0</v>
      </c>
      <c r="O913" s="54">
        <v>0</v>
      </c>
      <c r="P913" s="54">
        <v>0</v>
      </c>
      <c r="Q913" s="1">
        <v>42644</v>
      </c>
      <c r="R913" s="14">
        <f>VLOOKUP($D913,'GT NBV Sep 2015'!$G:$O,9,0)</f>
        <v>2.1000000000000001E-2</v>
      </c>
      <c r="S913" s="15">
        <f t="shared" si="126"/>
        <v>0</v>
      </c>
      <c r="T913" s="15">
        <f t="shared" si="127"/>
        <v>13</v>
      </c>
      <c r="U913" s="15">
        <f t="shared" si="128"/>
        <v>0</v>
      </c>
      <c r="V913" s="15">
        <f t="shared" si="129"/>
        <v>0</v>
      </c>
      <c r="W913" s="15">
        <f t="shared" si="130"/>
        <v>0</v>
      </c>
      <c r="X913" s="7">
        <f t="shared" si="131"/>
        <v>0</v>
      </c>
      <c r="Y913" s="7">
        <f t="shared" si="132"/>
        <v>0</v>
      </c>
      <c r="Z913" s="7">
        <f t="shared" si="133"/>
        <v>0</v>
      </c>
      <c r="AA913" s="7">
        <f t="shared" si="134"/>
        <v>0</v>
      </c>
      <c r="AB913" s="15"/>
      <c r="AC913" s="7"/>
      <c r="AD913" s="7"/>
      <c r="AE913" s="7"/>
      <c r="AF913" s="15"/>
      <c r="AG913" s="7"/>
    </row>
    <row r="914" spans="1:33" ht="13.8" x14ac:dyDescent="0.3">
      <c r="A914" s="11">
        <v>41739770</v>
      </c>
      <c r="B914" s="11" t="s">
        <v>24</v>
      </c>
      <c r="C914" s="11" t="s">
        <v>41</v>
      </c>
      <c r="D914" s="11" t="s">
        <v>60</v>
      </c>
      <c r="E914" s="11" t="s">
        <v>54</v>
      </c>
      <c r="F914" s="18">
        <v>26481</v>
      </c>
      <c r="G914" s="19">
        <v>26481</v>
      </c>
      <c r="H914" s="11" t="s">
        <v>20</v>
      </c>
      <c r="I914" s="11" t="s">
        <v>59</v>
      </c>
      <c r="J914" s="11" t="s">
        <v>333</v>
      </c>
      <c r="K914" s="11" t="s">
        <v>23</v>
      </c>
      <c r="L914" s="53" t="s">
        <v>638</v>
      </c>
      <c r="M914" s="11">
        <v>0</v>
      </c>
      <c r="N914" s="54">
        <v>0</v>
      </c>
      <c r="O914" s="54">
        <v>0</v>
      </c>
      <c r="P914" s="54">
        <v>0</v>
      </c>
      <c r="Q914" s="1">
        <v>42522</v>
      </c>
      <c r="R914" s="14">
        <f>VLOOKUP($D914,'GT NBV Sep 2015'!$G:$O,9,0)</f>
        <v>2.1000000000000001E-2</v>
      </c>
      <c r="S914" s="15">
        <f t="shared" si="126"/>
        <v>0</v>
      </c>
      <c r="T914" s="15">
        <f t="shared" si="127"/>
        <v>9</v>
      </c>
      <c r="U914" s="15">
        <f t="shared" si="128"/>
        <v>0</v>
      </c>
      <c r="V914" s="15">
        <f t="shared" si="129"/>
        <v>0</v>
      </c>
      <c r="W914" s="15">
        <f t="shared" si="130"/>
        <v>0</v>
      </c>
      <c r="X914" s="7">
        <f t="shared" si="131"/>
        <v>0</v>
      </c>
      <c r="Y914" s="7">
        <f t="shared" si="132"/>
        <v>0</v>
      </c>
      <c r="Z914" s="7">
        <f t="shared" si="133"/>
        <v>0</v>
      </c>
      <c r="AA914" s="7">
        <f t="shared" si="134"/>
        <v>0</v>
      </c>
      <c r="AB914" s="15"/>
      <c r="AC914" s="7"/>
      <c r="AD914" s="7"/>
      <c r="AE914" s="7"/>
      <c r="AF914" s="15"/>
      <c r="AG914" s="7"/>
    </row>
    <row r="915" spans="1:33" ht="13.8" x14ac:dyDescent="0.3">
      <c r="A915" s="11">
        <v>41739773</v>
      </c>
      <c r="B915" s="11" t="s">
        <v>24</v>
      </c>
      <c r="C915" s="11" t="s">
        <v>41</v>
      </c>
      <c r="D915" s="11" t="s">
        <v>60</v>
      </c>
      <c r="E915" s="11" t="s">
        <v>61</v>
      </c>
      <c r="F915" s="18">
        <v>25750</v>
      </c>
      <c r="G915" s="19">
        <v>25750</v>
      </c>
      <c r="H915" s="11" t="s">
        <v>20</v>
      </c>
      <c r="I915" s="11" t="s">
        <v>59</v>
      </c>
      <c r="J915" s="11" t="s">
        <v>333</v>
      </c>
      <c r="K915" s="11" t="s">
        <v>23</v>
      </c>
      <c r="L915" s="53" t="s">
        <v>638</v>
      </c>
      <c r="M915" s="11">
        <v>0</v>
      </c>
      <c r="N915" s="54">
        <v>0</v>
      </c>
      <c r="O915" s="54">
        <v>0</v>
      </c>
      <c r="P915" s="54">
        <v>0</v>
      </c>
      <c r="Q915" s="1">
        <v>42644</v>
      </c>
      <c r="R915" s="14">
        <f>VLOOKUP($D915,'GT NBV Sep 2015'!$G:$O,9,0)</f>
        <v>2.1000000000000001E-2</v>
      </c>
      <c r="S915" s="15">
        <f t="shared" si="126"/>
        <v>0</v>
      </c>
      <c r="T915" s="15">
        <f t="shared" si="127"/>
        <v>13</v>
      </c>
      <c r="U915" s="15">
        <f t="shared" si="128"/>
        <v>0</v>
      </c>
      <c r="V915" s="15">
        <f t="shared" si="129"/>
        <v>0</v>
      </c>
      <c r="W915" s="15">
        <f t="shared" si="130"/>
        <v>0</v>
      </c>
      <c r="X915" s="7">
        <f t="shared" si="131"/>
        <v>0</v>
      </c>
      <c r="Y915" s="7">
        <f t="shared" si="132"/>
        <v>0</v>
      </c>
      <c r="Z915" s="7">
        <f t="shared" si="133"/>
        <v>0</v>
      </c>
      <c r="AA915" s="7">
        <f t="shared" si="134"/>
        <v>0</v>
      </c>
      <c r="AB915" s="15"/>
      <c r="AC915" s="7"/>
      <c r="AD915" s="7"/>
      <c r="AE915" s="7"/>
      <c r="AF915" s="15"/>
      <c r="AG915" s="7"/>
    </row>
    <row r="916" spans="1:33" ht="13.8" x14ac:dyDescent="0.3">
      <c r="A916" s="11">
        <v>54109</v>
      </c>
      <c r="B916" s="11" t="s">
        <v>24</v>
      </c>
      <c r="C916" s="11" t="s">
        <v>41</v>
      </c>
      <c r="D916" s="11" t="s">
        <v>60</v>
      </c>
      <c r="E916" s="11" t="s">
        <v>61</v>
      </c>
      <c r="F916" s="18">
        <v>25750</v>
      </c>
      <c r="G916" s="19">
        <v>25750</v>
      </c>
      <c r="H916" s="11" t="s">
        <v>20</v>
      </c>
      <c r="I916" s="11" t="s">
        <v>59</v>
      </c>
      <c r="J916" s="11" t="s">
        <v>332</v>
      </c>
      <c r="K916" s="11" t="s">
        <v>23</v>
      </c>
      <c r="L916" s="53" t="s">
        <v>638</v>
      </c>
      <c r="M916" s="11">
        <v>0</v>
      </c>
      <c r="N916" s="54">
        <v>0</v>
      </c>
      <c r="O916" s="54">
        <v>0</v>
      </c>
      <c r="P916" s="54">
        <v>0</v>
      </c>
      <c r="Q916" s="1">
        <v>42522</v>
      </c>
      <c r="R916" s="14">
        <f>VLOOKUP($D916,'GT NBV Sep 2015'!$G:$O,9,0)</f>
        <v>2.1000000000000001E-2</v>
      </c>
      <c r="S916" s="15">
        <f t="shared" si="126"/>
        <v>0</v>
      </c>
      <c r="T916" s="15">
        <f t="shared" si="127"/>
        <v>9</v>
      </c>
      <c r="U916" s="15">
        <f t="shared" si="128"/>
        <v>0</v>
      </c>
      <c r="V916" s="15">
        <f t="shared" si="129"/>
        <v>0</v>
      </c>
      <c r="W916" s="15">
        <f t="shared" si="130"/>
        <v>0</v>
      </c>
      <c r="X916" s="7">
        <f t="shared" si="131"/>
        <v>0</v>
      </c>
      <c r="Y916" s="7">
        <f t="shared" si="132"/>
        <v>0</v>
      </c>
      <c r="Z916" s="7">
        <f t="shared" si="133"/>
        <v>0</v>
      </c>
      <c r="AA916" s="7">
        <f t="shared" si="134"/>
        <v>0</v>
      </c>
      <c r="AB916" s="15"/>
      <c r="AC916" s="7"/>
      <c r="AD916" s="7"/>
      <c r="AE916" s="7"/>
      <c r="AF916" s="15"/>
      <c r="AG916" s="7"/>
    </row>
    <row r="917" spans="1:33" ht="13.8" x14ac:dyDescent="0.3">
      <c r="A917" s="11">
        <v>54110</v>
      </c>
      <c r="B917" s="11" t="s">
        <v>24</v>
      </c>
      <c r="C917" s="11" t="s">
        <v>41</v>
      </c>
      <c r="D917" s="11" t="s">
        <v>60</v>
      </c>
      <c r="E917" s="11" t="s">
        <v>54</v>
      </c>
      <c r="F917" s="18">
        <v>26481</v>
      </c>
      <c r="G917" s="19">
        <v>26481</v>
      </c>
      <c r="H917" s="11" t="s">
        <v>20</v>
      </c>
      <c r="I917" s="11" t="s">
        <v>59</v>
      </c>
      <c r="J917" s="11" t="s">
        <v>332</v>
      </c>
      <c r="K917" s="11" t="s">
        <v>23</v>
      </c>
      <c r="L917" s="53" t="s">
        <v>638</v>
      </c>
      <c r="M917" s="11">
        <v>0</v>
      </c>
      <c r="N917" s="54">
        <v>0</v>
      </c>
      <c r="O917" s="54">
        <v>0</v>
      </c>
      <c r="P917" s="54">
        <v>0</v>
      </c>
      <c r="Q917" s="1">
        <v>42644</v>
      </c>
      <c r="R917" s="14">
        <f>VLOOKUP($D917,'GT NBV Sep 2015'!$G:$O,9,0)</f>
        <v>2.1000000000000001E-2</v>
      </c>
      <c r="S917" s="15">
        <f t="shared" si="126"/>
        <v>0</v>
      </c>
      <c r="T917" s="15">
        <f t="shared" si="127"/>
        <v>13</v>
      </c>
      <c r="U917" s="15">
        <f t="shared" si="128"/>
        <v>0</v>
      </c>
      <c r="V917" s="15">
        <f t="shared" si="129"/>
        <v>0</v>
      </c>
      <c r="W917" s="15">
        <f t="shared" si="130"/>
        <v>0</v>
      </c>
      <c r="X917" s="7">
        <f t="shared" si="131"/>
        <v>0</v>
      </c>
      <c r="Y917" s="7">
        <f t="shared" si="132"/>
        <v>0</v>
      </c>
      <c r="Z917" s="7">
        <f t="shared" si="133"/>
        <v>0</v>
      </c>
      <c r="AA917" s="7">
        <f t="shared" si="134"/>
        <v>0</v>
      </c>
      <c r="AB917" s="15"/>
      <c r="AC917" s="7"/>
      <c r="AD917" s="7"/>
      <c r="AE917" s="7"/>
      <c r="AF917" s="15"/>
      <c r="AG917" s="7"/>
    </row>
    <row r="918" spans="1:33" ht="13.8" x14ac:dyDescent="0.3">
      <c r="A918" s="11">
        <v>54111</v>
      </c>
      <c r="B918" s="11" t="s">
        <v>24</v>
      </c>
      <c r="C918" s="11" t="s">
        <v>41</v>
      </c>
      <c r="D918" s="11" t="s">
        <v>60</v>
      </c>
      <c r="E918" s="11" t="s">
        <v>51</v>
      </c>
      <c r="F918" s="18">
        <v>28672</v>
      </c>
      <c r="G918" s="19">
        <v>28672</v>
      </c>
      <c r="H918" s="11" t="s">
        <v>20</v>
      </c>
      <c r="I918" s="11" t="s">
        <v>59</v>
      </c>
      <c r="J918" s="11" t="s">
        <v>332</v>
      </c>
      <c r="K918" s="11" t="s">
        <v>23</v>
      </c>
      <c r="L918" s="53" t="s">
        <v>638</v>
      </c>
      <c r="M918" s="11">
        <v>0</v>
      </c>
      <c r="N918" s="54">
        <v>0</v>
      </c>
      <c r="O918" s="54">
        <v>0</v>
      </c>
      <c r="P918" s="54">
        <v>0</v>
      </c>
      <c r="Q918" s="1">
        <v>42522</v>
      </c>
      <c r="R918" s="14">
        <f>VLOOKUP($D918,'GT NBV Sep 2015'!$G:$O,9,0)</f>
        <v>2.1000000000000001E-2</v>
      </c>
      <c r="S918" s="15">
        <f t="shared" si="126"/>
        <v>0</v>
      </c>
      <c r="T918" s="15">
        <f t="shared" si="127"/>
        <v>9</v>
      </c>
      <c r="U918" s="15">
        <f t="shared" si="128"/>
        <v>0</v>
      </c>
      <c r="V918" s="15">
        <f t="shared" si="129"/>
        <v>0</v>
      </c>
      <c r="W918" s="15">
        <f t="shared" si="130"/>
        <v>0</v>
      </c>
      <c r="X918" s="7">
        <f t="shared" si="131"/>
        <v>0</v>
      </c>
      <c r="Y918" s="7">
        <f t="shared" si="132"/>
        <v>0</v>
      </c>
      <c r="Z918" s="7">
        <f t="shared" si="133"/>
        <v>0</v>
      </c>
      <c r="AA918" s="7">
        <f t="shared" si="134"/>
        <v>0</v>
      </c>
      <c r="AB918" s="15"/>
      <c r="AC918" s="7"/>
      <c r="AD918" s="7"/>
      <c r="AE918" s="7"/>
      <c r="AF918" s="15"/>
      <c r="AG918" s="7"/>
    </row>
    <row r="919" spans="1:33" ht="13.8" x14ac:dyDescent="0.3">
      <c r="A919" s="11">
        <v>54112</v>
      </c>
      <c r="B919" s="11" t="s">
        <v>24</v>
      </c>
      <c r="C919" s="11" t="s">
        <v>41</v>
      </c>
      <c r="D919" s="11" t="s">
        <v>60</v>
      </c>
      <c r="E919" s="11" t="s">
        <v>86</v>
      </c>
      <c r="F919" s="18">
        <v>31594</v>
      </c>
      <c r="G919" s="19">
        <v>31594</v>
      </c>
      <c r="H919" s="11" t="s">
        <v>20</v>
      </c>
      <c r="I919" s="11" t="s">
        <v>59</v>
      </c>
      <c r="J919" s="11" t="s">
        <v>332</v>
      </c>
      <c r="K919" s="11" t="s">
        <v>23</v>
      </c>
      <c r="L919" s="53" t="s">
        <v>638</v>
      </c>
      <c r="M919" s="11">
        <v>0</v>
      </c>
      <c r="N919" s="54">
        <v>0</v>
      </c>
      <c r="O919" s="54">
        <v>0</v>
      </c>
      <c r="P919" s="54">
        <v>0</v>
      </c>
      <c r="Q919" s="1">
        <v>42644</v>
      </c>
      <c r="R919" s="14">
        <f>VLOOKUP($D919,'GT NBV Sep 2015'!$G:$O,9,0)</f>
        <v>2.1000000000000001E-2</v>
      </c>
      <c r="S919" s="15">
        <f t="shared" si="126"/>
        <v>0</v>
      </c>
      <c r="T919" s="15">
        <f t="shared" si="127"/>
        <v>13</v>
      </c>
      <c r="U919" s="15">
        <f t="shared" si="128"/>
        <v>0</v>
      </c>
      <c r="V919" s="15">
        <f t="shared" si="129"/>
        <v>0</v>
      </c>
      <c r="W919" s="15">
        <f t="shared" si="130"/>
        <v>0</v>
      </c>
      <c r="X919" s="7">
        <f t="shared" si="131"/>
        <v>0</v>
      </c>
      <c r="Y919" s="7">
        <f t="shared" si="132"/>
        <v>0</v>
      </c>
      <c r="Z919" s="7">
        <f t="shared" si="133"/>
        <v>0</v>
      </c>
      <c r="AA919" s="7">
        <f t="shared" si="134"/>
        <v>0</v>
      </c>
      <c r="AB919" s="15"/>
      <c r="AC919" s="7"/>
      <c r="AD919" s="7"/>
      <c r="AE919" s="7"/>
      <c r="AF919" s="15"/>
      <c r="AG919" s="7"/>
    </row>
    <row r="920" spans="1:33" ht="13.8" x14ac:dyDescent="0.3">
      <c r="A920" s="11">
        <v>54113</v>
      </c>
      <c r="B920" s="11" t="s">
        <v>24</v>
      </c>
      <c r="C920" s="11" t="s">
        <v>41</v>
      </c>
      <c r="D920" s="11" t="s">
        <v>60</v>
      </c>
      <c r="E920" s="11" t="s">
        <v>67</v>
      </c>
      <c r="F920" s="18">
        <v>31959</v>
      </c>
      <c r="G920" s="19">
        <v>31959</v>
      </c>
      <c r="H920" s="11" t="s">
        <v>20</v>
      </c>
      <c r="I920" s="11" t="s">
        <v>59</v>
      </c>
      <c r="J920" s="11" t="s">
        <v>332</v>
      </c>
      <c r="K920" s="11" t="s">
        <v>23</v>
      </c>
      <c r="L920" s="53" t="s">
        <v>638</v>
      </c>
      <c r="M920" s="11">
        <v>0</v>
      </c>
      <c r="N920" s="54">
        <v>0</v>
      </c>
      <c r="O920" s="54">
        <v>0</v>
      </c>
      <c r="P920" s="54">
        <v>0</v>
      </c>
      <c r="Q920" s="1">
        <v>42522</v>
      </c>
      <c r="R920" s="14">
        <f>VLOOKUP($D920,'GT NBV Sep 2015'!$G:$O,9,0)</f>
        <v>2.1000000000000001E-2</v>
      </c>
      <c r="S920" s="15">
        <f t="shared" si="126"/>
        <v>0</v>
      </c>
      <c r="T920" s="15">
        <f t="shared" si="127"/>
        <v>9</v>
      </c>
      <c r="U920" s="15">
        <f t="shared" si="128"/>
        <v>0</v>
      </c>
      <c r="V920" s="15">
        <f t="shared" si="129"/>
        <v>0</v>
      </c>
      <c r="W920" s="15">
        <f t="shared" si="130"/>
        <v>0</v>
      </c>
      <c r="X920" s="7">
        <f t="shared" si="131"/>
        <v>0</v>
      </c>
      <c r="Y920" s="7">
        <f t="shared" si="132"/>
        <v>0</v>
      </c>
      <c r="Z920" s="7">
        <f t="shared" si="133"/>
        <v>0</v>
      </c>
      <c r="AA920" s="7">
        <f t="shared" si="134"/>
        <v>0</v>
      </c>
      <c r="AB920" s="15"/>
      <c r="AC920" s="7"/>
      <c r="AD920" s="7"/>
      <c r="AE920" s="7"/>
      <c r="AF920" s="15"/>
      <c r="AG920" s="7"/>
    </row>
    <row r="921" spans="1:33" ht="13.8" x14ac:dyDescent="0.3">
      <c r="A921" s="11">
        <v>54114</v>
      </c>
      <c r="B921" s="11" t="s">
        <v>24</v>
      </c>
      <c r="C921" s="11" t="s">
        <v>41</v>
      </c>
      <c r="D921" s="11" t="s">
        <v>60</v>
      </c>
      <c r="E921" s="11" t="s">
        <v>91</v>
      </c>
      <c r="F921" s="18">
        <v>32325</v>
      </c>
      <c r="G921" s="19">
        <v>32325</v>
      </c>
      <c r="H921" s="11" t="s">
        <v>20</v>
      </c>
      <c r="I921" s="11" t="s">
        <v>59</v>
      </c>
      <c r="J921" s="11" t="s">
        <v>332</v>
      </c>
      <c r="K921" s="11" t="s">
        <v>23</v>
      </c>
      <c r="L921" s="53" t="s">
        <v>638</v>
      </c>
      <c r="M921" s="11">
        <v>0</v>
      </c>
      <c r="N921" s="54">
        <v>0</v>
      </c>
      <c r="O921" s="54">
        <v>0</v>
      </c>
      <c r="P921" s="54">
        <v>0</v>
      </c>
      <c r="Q921" s="1">
        <v>42644</v>
      </c>
      <c r="R921" s="14">
        <f>VLOOKUP($D921,'GT NBV Sep 2015'!$G:$O,9,0)</f>
        <v>2.1000000000000001E-2</v>
      </c>
      <c r="S921" s="15">
        <f t="shared" si="126"/>
        <v>0</v>
      </c>
      <c r="T921" s="15">
        <f t="shared" si="127"/>
        <v>13</v>
      </c>
      <c r="U921" s="15">
        <f t="shared" si="128"/>
        <v>0</v>
      </c>
      <c r="V921" s="15">
        <f t="shared" si="129"/>
        <v>0</v>
      </c>
      <c r="W921" s="15">
        <f t="shared" si="130"/>
        <v>0</v>
      </c>
      <c r="X921" s="7">
        <f t="shared" si="131"/>
        <v>0</v>
      </c>
      <c r="Y921" s="7">
        <f t="shared" si="132"/>
        <v>0</v>
      </c>
      <c r="Z921" s="7">
        <f t="shared" si="133"/>
        <v>0</v>
      </c>
      <c r="AA921" s="7">
        <f t="shared" si="134"/>
        <v>0</v>
      </c>
      <c r="AB921" s="15"/>
      <c r="AC921" s="7"/>
      <c r="AD921" s="7"/>
      <c r="AE921" s="7"/>
      <c r="AF921" s="15"/>
      <c r="AG921" s="7"/>
    </row>
    <row r="922" spans="1:33" ht="13.8" x14ac:dyDescent="0.3">
      <c r="A922" s="11">
        <v>54115</v>
      </c>
      <c r="B922" s="11" t="s">
        <v>24</v>
      </c>
      <c r="C922" s="11" t="s">
        <v>41</v>
      </c>
      <c r="D922" s="11" t="s">
        <v>60</v>
      </c>
      <c r="E922" s="11" t="s">
        <v>58</v>
      </c>
      <c r="F922" s="18">
        <v>33055</v>
      </c>
      <c r="G922" s="19">
        <v>33055</v>
      </c>
      <c r="H922" s="11" t="s">
        <v>20</v>
      </c>
      <c r="I922" s="11" t="s">
        <v>59</v>
      </c>
      <c r="J922" s="11" t="s">
        <v>332</v>
      </c>
      <c r="K922" s="11" t="s">
        <v>23</v>
      </c>
      <c r="L922" s="53" t="s">
        <v>638</v>
      </c>
      <c r="M922" s="11">
        <v>0</v>
      </c>
      <c r="N922" s="54">
        <v>0</v>
      </c>
      <c r="O922" s="54">
        <v>0</v>
      </c>
      <c r="P922" s="54">
        <v>0</v>
      </c>
      <c r="Q922" s="1">
        <v>42522</v>
      </c>
      <c r="R922" s="14">
        <f>VLOOKUP($D922,'GT NBV Sep 2015'!$G:$O,9,0)</f>
        <v>2.1000000000000001E-2</v>
      </c>
      <c r="S922" s="15">
        <f t="shared" si="126"/>
        <v>0</v>
      </c>
      <c r="T922" s="15">
        <f t="shared" si="127"/>
        <v>9</v>
      </c>
      <c r="U922" s="15">
        <f t="shared" si="128"/>
        <v>0</v>
      </c>
      <c r="V922" s="15">
        <f t="shared" si="129"/>
        <v>0</v>
      </c>
      <c r="W922" s="15">
        <f t="shared" si="130"/>
        <v>0</v>
      </c>
      <c r="X922" s="7">
        <f t="shared" si="131"/>
        <v>0</v>
      </c>
      <c r="Y922" s="7">
        <f t="shared" si="132"/>
        <v>0</v>
      </c>
      <c r="Z922" s="7">
        <f t="shared" si="133"/>
        <v>0</v>
      </c>
      <c r="AA922" s="7">
        <f t="shared" si="134"/>
        <v>0</v>
      </c>
      <c r="AB922" s="15"/>
      <c r="AC922" s="7"/>
      <c r="AD922" s="7"/>
      <c r="AE922" s="7"/>
      <c r="AF922" s="15"/>
      <c r="AG922" s="7"/>
    </row>
    <row r="923" spans="1:33" ht="13.8" x14ac:dyDescent="0.3">
      <c r="A923" s="11">
        <v>54116</v>
      </c>
      <c r="B923" s="11" t="s">
        <v>24</v>
      </c>
      <c r="C923" s="11" t="s">
        <v>41</v>
      </c>
      <c r="D923" s="11" t="s">
        <v>60</v>
      </c>
      <c r="E923" s="11" t="s">
        <v>43</v>
      </c>
      <c r="F923" s="18">
        <v>34881</v>
      </c>
      <c r="G923" s="19">
        <v>34881</v>
      </c>
      <c r="H923" s="11" t="s">
        <v>20</v>
      </c>
      <c r="I923" s="11" t="s">
        <v>59</v>
      </c>
      <c r="J923" s="11" t="s">
        <v>332</v>
      </c>
      <c r="K923" s="11" t="s">
        <v>23</v>
      </c>
      <c r="L923" s="53" t="s">
        <v>638</v>
      </c>
      <c r="M923" s="11">
        <v>0</v>
      </c>
      <c r="N923" s="54">
        <v>0</v>
      </c>
      <c r="O923" s="54">
        <v>0</v>
      </c>
      <c r="P923" s="54">
        <v>0</v>
      </c>
      <c r="Q923" s="1">
        <v>42644</v>
      </c>
      <c r="R923" s="14">
        <f>VLOOKUP($D923,'GT NBV Sep 2015'!$G:$O,9,0)</f>
        <v>2.1000000000000001E-2</v>
      </c>
      <c r="S923" s="15">
        <f t="shared" si="126"/>
        <v>0</v>
      </c>
      <c r="T923" s="15">
        <f t="shared" si="127"/>
        <v>13</v>
      </c>
      <c r="U923" s="15">
        <f t="shared" si="128"/>
        <v>0</v>
      </c>
      <c r="V923" s="15">
        <f t="shared" si="129"/>
        <v>0</v>
      </c>
      <c r="W923" s="15">
        <f t="shared" si="130"/>
        <v>0</v>
      </c>
      <c r="X923" s="7">
        <f t="shared" si="131"/>
        <v>0</v>
      </c>
      <c r="Y923" s="7">
        <f t="shared" si="132"/>
        <v>0</v>
      </c>
      <c r="Z923" s="7">
        <f t="shared" si="133"/>
        <v>0</v>
      </c>
      <c r="AA923" s="7">
        <f t="shared" si="134"/>
        <v>0</v>
      </c>
      <c r="AB923" s="15"/>
      <c r="AC923" s="7"/>
      <c r="AD923" s="7"/>
      <c r="AE923" s="7"/>
      <c r="AF923" s="15"/>
      <c r="AG923" s="7"/>
    </row>
    <row r="924" spans="1:33" ht="13.8" x14ac:dyDescent="0.3">
      <c r="A924" s="11">
        <v>54134</v>
      </c>
      <c r="B924" s="11" t="s">
        <v>24</v>
      </c>
      <c r="C924" s="11" t="s">
        <v>41</v>
      </c>
      <c r="D924" s="11" t="s">
        <v>60</v>
      </c>
      <c r="E924" s="11" t="s">
        <v>61</v>
      </c>
      <c r="F924" s="18">
        <v>25750</v>
      </c>
      <c r="G924" s="19">
        <v>25750</v>
      </c>
      <c r="H924" s="11" t="s">
        <v>20</v>
      </c>
      <c r="I924" s="11" t="s">
        <v>59</v>
      </c>
      <c r="J924" s="11" t="s">
        <v>334</v>
      </c>
      <c r="K924" s="11" t="s">
        <v>23</v>
      </c>
      <c r="L924" s="53" t="s">
        <v>638</v>
      </c>
      <c r="M924" s="11">
        <v>0</v>
      </c>
      <c r="N924" s="54">
        <v>0</v>
      </c>
      <c r="O924" s="54">
        <v>0</v>
      </c>
      <c r="P924" s="54">
        <v>0</v>
      </c>
      <c r="Q924" s="1">
        <v>42522</v>
      </c>
      <c r="R924" s="14">
        <f>VLOOKUP($D924,'GT NBV Sep 2015'!$G:$O,9,0)</f>
        <v>2.1000000000000001E-2</v>
      </c>
      <c r="S924" s="15">
        <f t="shared" si="126"/>
        <v>0</v>
      </c>
      <c r="T924" s="15">
        <f t="shared" si="127"/>
        <v>9</v>
      </c>
      <c r="U924" s="15">
        <f t="shared" si="128"/>
        <v>0</v>
      </c>
      <c r="V924" s="15">
        <f t="shared" si="129"/>
        <v>0</v>
      </c>
      <c r="W924" s="15">
        <f t="shared" si="130"/>
        <v>0</v>
      </c>
      <c r="X924" s="7">
        <f t="shared" si="131"/>
        <v>0</v>
      </c>
      <c r="Y924" s="7">
        <f t="shared" si="132"/>
        <v>0</v>
      </c>
      <c r="Z924" s="7">
        <f t="shared" si="133"/>
        <v>0</v>
      </c>
      <c r="AA924" s="7">
        <f t="shared" si="134"/>
        <v>0</v>
      </c>
      <c r="AB924" s="15"/>
      <c r="AC924" s="7"/>
      <c r="AD924" s="7"/>
      <c r="AE924" s="7"/>
      <c r="AF924" s="15"/>
      <c r="AG924" s="7"/>
    </row>
    <row r="925" spans="1:33" ht="13.8" x14ac:dyDescent="0.3">
      <c r="A925" s="11">
        <v>54135</v>
      </c>
      <c r="B925" s="11" t="s">
        <v>24</v>
      </c>
      <c r="C925" s="11" t="s">
        <v>41</v>
      </c>
      <c r="D925" s="11" t="s">
        <v>60</v>
      </c>
      <c r="E925" s="11" t="s">
        <v>54</v>
      </c>
      <c r="F925" s="18">
        <v>26481</v>
      </c>
      <c r="G925" s="19">
        <v>26481</v>
      </c>
      <c r="H925" s="11" t="s">
        <v>20</v>
      </c>
      <c r="I925" s="11" t="s">
        <v>59</v>
      </c>
      <c r="J925" s="11" t="s">
        <v>334</v>
      </c>
      <c r="K925" s="11" t="s">
        <v>23</v>
      </c>
      <c r="L925" s="53" t="s">
        <v>638</v>
      </c>
      <c r="M925" s="11">
        <v>0</v>
      </c>
      <c r="N925" s="54">
        <v>0</v>
      </c>
      <c r="O925" s="54">
        <v>0</v>
      </c>
      <c r="P925" s="54">
        <v>0</v>
      </c>
      <c r="Q925" s="1">
        <v>42644</v>
      </c>
      <c r="R925" s="14">
        <f>VLOOKUP($D925,'GT NBV Sep 2015'!$G:$O,9,0)</f>
        <v>2.1000000000000001E-2</v>
      </c>
      <c r="S925" s="15">
        <f t="shared" si="126"/>
        <v>0</v>
      </c>
      <c r="T925" s="15">
        <f t="shared" si="127"/>
        <v>13</v>
      </c>
      <c r="U925" s="15">
        <f t="shared" si="128"/>
        <v>0</v>
      </c>
      <c r="V925" s="15">
        <f t="shared" si="129"/>
        <v>0</v>
      </c>
      <c r="W925" s="15">
        <f t="shared" si="130"/>
        <v>0</v>
      </c>
      <c r="X925" s="7">
        <f t="shared" si="131"/>
        <v>0</v>
      </c>
      <c r="Y925" s="7">
        <f t="shared" si="132"/>
        <v>0</v>
      </c>
      <c r="Z925" s="7">
        <f t="shared" si="133"/>
        <v>0</v>
      </c>
      <c r="AA925" s="7">
        <f t="shared" si="134"/>
        <v>0</v>
      </c>
      <c r="AB925" s="15"/>
      <c r="AC925" s="7"/>
      <c r="AD925" s="7"/>
      <c r="AE925" s="7"/>
      <c r="AF925" s="15"/>
      <c r="AG925" s="7"/>
    </row>
    <row r="926" spans="1:33" ht="13.8" x14ac:dyDescent="0.3">
      <c r="A926" s="11">
        <v>54136</v>
      </c>
      <c r="B926" s="11" t="s">
        <v>24</v>
      </c>
      <c r="C926" s="11" t="s">
        <v>41</v>
      </c>
      <c r="D926" s="11" t="s">
        <v>60</v>
      </c>
      <c r="E926" s="11" t="s">
        <v>86</v>
      </c>
      <c r="F926" s="18">
        <v>31594</v>
      </c>
      <c r="G926" s="19">
        <v>31594</v>
      </c>
      <c r="H926" s="11" t="s">
        <v>20</v>
      </c>
      <c r="I926" s="11" t="s">
        <v>59</v>
      </c>
      <c r="J926" s="11" t="s">
        <v>334</v>
      </c>
      <c r="K926" s="11" t="s">
        <v>23</v>
      </c>
      <c r="L926" s="53" t="s">
        <v>638</v>
      </c>
      <c r="M926" s="11">
        <v>0</v>
      </c>
      <c r="N926" s="54">
        <v>0</v>
      </c>
      <c r="O926" s="54">
        <v>0</v>
      </c>
      <c r="P926" s="54">
        <v>0</v>
      </c>
      <c r="Q926" s="1">
        <v>42522</v>
      </c>
      <c r="R926" s="14">
        <f>VLOOKUP($D926,'GT NBV Sep 2015'!$G:$O,9,0)</f>
        <v>2.1000000000000001E-2</v>
      </c>
      <c r="S926" s="15">
        <f t="shared" si="126"/>
        <v>0</v>
      </c>
      <c r="T926" s="15">
        <f t="shared" si="127"/>
        <v>9</v>
      </c>
      <c r="U926" s="15">
        <f t="shared" si="128"/>
        <v>0</v>
      </c>
      <c r="V926" s="15">
        <f t="shared" si="129"/>
        <v>0</v>
      </c>
      <c r="W926" s="15">
        <f t="shared" si="130"/>
        <v>0</v>
      </c>
      <c r="X926" s="7">
        <f t="shared" si="131"/>
        <v>0</v>
      </c>
      <c r="Y926" s="7">
        <f t="shared" si="132"/>
        <v>0</v>
      </c>
      <c r="Z926" s="7">
        <f t="shared" si="133"/>
        <v>0</v>
      </c>
      <c r="AA926" s="7">
        <f t="shared" si="134"/>
        <v>0</v>
      </c>
      <c r="AB926" s="15"/>
      <c r="AC926" s="7"/>
      <c r="AD926" s="7"/>
      <c r="AE926" s="7"/>
      <c r="AF926" s="15"/>
      <c r="AG926" s="7"/>
    </row>
    <row r="927" spans="1:33" ht="13.8" x14ac:dyDescent="0.3">
      <c r="A927" s="11">
        <v>54137</v>
      </c>
      <c r="B927" s="11" t="s">
        <v>24</v>
      </c>
      <c r="C927" s="11" t="s">
        <v>41</v>
      </c>
      <c r="D927" s="11" t="s">
        <v>60</v>
      </c>
      <c r="E927" s="11" t="s">
        <v>67</v>
      </c>
      <c r="F927" s="18">
        <v>31959</v>
      </c>
      <c r="G927" s="19">
        <v>31959</v>
      </c>
      <c r="H927" s="11" t="s">
        <v>20</v>
      </c>
      <c r="I927" s="11" t="s">
        <v>59</v>
      </c>
      <c r="J927" s="11" t="s">
        <v>334</v>
      </c>
      <c r="K927" s="11" t="s">
        <v>23</v>
      </c>
      <c r="L927" s="53" t="s">
        <v>638</v>
      </c>
      <c r="M927" s="11">
        <v>0</v>
      </c>
      <c r="N927" s="54">
        <v>0</v>
      </c>
      <c r="O927" s="54">
        <v>0</v>
      </c>
      <c r="P927" s="54">
        <v>0</v>
      </c>
      <c r="Q927" s="1">
        <v>42644</v>
      </c>
      <c r="R927" s="14">
        <f>VLOOKUP($D927,'GT NBV Sep 2015'!$G:$O,9,0)</f>
        <v>2.1000000000000001E-2</v>
      </c>
      <c r="S927" s="15">
        <f t="shared" si="126"/>
        <v>0</v>
      </c>
      <c r="T927" s="15">
        <f t="shared" si="127"/>
        <v>13</v>
      </c>
      <c r="U927" s="15">
        <f t="shared" si="128"/>
        <v>0</v>
      </c>
      <c r="V927" s="15">
        <f t="shared" si="129"/>
        <v>0</v>
      </c>
      <c r="W927" s="15">
        <f t="shared" si="130"/>
        <v>0</v>
      </c>
      <c r="X927" s="7">
        <f t="shared" si="131"/>
        <v>0</v>
      </c>
      <c r="Y927" s="7">
        <f t="shared" si="132"/>
        <v>0</v>
      </c>
      <c r="Z927" s="7">
        <f t="shared" si="133"/>
        <v>0</v>
      </c>
      <c r="AA927" s="7">
        <f t="shared" si="134"/>
        <v>0</v>
      </c>
      <c r="AB927" s="15"/>
      <c r="AC927" s="7"/>
      <c r="AD927" s="7"/>
      <c r="AE927" s="7"/>
      <c r="AF927" s="15"/>
      <c r="AG927" s="7"/>
    </row>
    <row r="928" spans="1:33" ht="13.8" x14ac:dyDescent="0.3">
      <c r="A928" s="11">
        <v>54138</v>
      </c>
      <c r="B928" s="11" t="s">
        <v>24</v>
      </c>
      <c r="C928" s="11" t="s">
        <v>41</v>
      </c>
      <c r="D928" s="11" t="s">
        <v>60</v>
      </c>
      <c r="E928" s="11" t="s">
        <v>91</v>
      </c>
      <c r="F928" s="18">
        <v>32325</v>
      </c>
      <c r="G928" s="19">
        <v>32325</v>
      </c>
      <c r="H928" s="11" t="s">
        <v>20</v>
      </c>
      <c r="I928" s="11" t="s">
        <v>59</v>
      </c>
      <c r="J928" s="11" t="s">
        <v>334</v>
      </c>
      <c r="K928" s="11" t="s">
        <v>23</v>
      </c>
      <c r="L928" s="53" t="s">
        <v>638</v>
      </c>
      <c r="M928" s="11">
        <v>0</v>
      </c>
      <c r="N928" s="54">
        <v>0</v>
      </c>
      <c r="O928" s="54">
        <v>0</v>
      </c>
      <c r="P928" s="54">
        <v>0</v>
      </c>
      <c r="Q928" s="1">
        <v>42522</v>
      </c>
      <c r="R928" s="14">
        <f>VLOOKUP($D928,'GT NBV Sep 2015'!$G:$O,9,0)</f>
        <v>2.1000000000000001E-2</v>
      </c>
      <c r="S928" s="15">
        <f t="shared" si="126"/>
        <v>0</v>
      </c>
      <c r="T928" s="15">
        <f t="shared" si="127"/>
        <v>9</v>
      </c>
      <c r="U928" s="15">
        <f t="shared" si="128"/>
        <v>0</v>
      </c>
      <c r="V928" s="15">
        <f t="shared" si="129"/>
        <v>0</v>
      </c>
      <c r="W928" s="15">
        <f t="shared" si="130"/>
        <v>0</v>
      </c>
      <c r="X928" s="7">
        <f t="shared" si="131"/>
        <v>0</v>
      </c>
      <c r="Y928" s="7">
        <f t="shared" si="132"/>
        <v>0</v>
      </c>
      <c r="Z928" s="7">
        <f t="shared" si="133"/>
        <v>0</v>
      </c>
      <c r="AA928" s="7">
        <f t="shared" si="134"/>
        <v>0</v>
      </c>
      <c r="AB928" s="15"/>
      <c r="AC928" s="7"/>
      <c r="AD928" s="7"/>
      <c r="AE928" s="7"/>
      <c r="AF928" s="15"/>
      <c r="AG928" s="7"/>
    </row>
    <row r="929" spans="1:33" ht="13.8" x14ac:dyDescent="0.3">
      <c r="A929" s="11">
        <v>54139</v>
      </c>
      <c r="B929" s="11" t="s">
        <v>24</v>
      </c>
      <c r="C929" s="11" t="s">
        <v>41</v>
      </c>
      <c r="D929" s="11" t="s">
        <v>60</v>
      </c>
      <c r="E929" s="11" t="s">
        <v>58</v>
      </c>
      <c r="F929" s="18">
        <v>33055</v>
      </c>
      <c r="G929" s="19">
        <v>33055</v>
      </c>
      <c r="H929" s="11" t="s">
        <v>20</v>
      </c>
      <c r="I929" s="11" t="s">
        <v>59</v>
      </c>
      <c r="J929" s="11" t="s">
        <v>334</v>
      </c>
      <c r="K929" s="11" t="s">
        <v>23</v>
      </c>
      <c r="L929" s="53" t="s">
        <v>638</v>
      </c>
      <c r="M929" s="11">
        <v>0</v>
      </c>
      <c r="N929" s="54">
        <v>0</v>
      </c>
      <c r="O929" s="54">
        <v>0</v>
      </c>
      <c r="P929" s="54">
        <v>0</v>
      </c>
      <c r="Q929" s="1">
        <v>42644</v>
      </c>
      <c r="R929" s="14">
        <f>VLOOKUP($D929,'GT NBV Sep 2015'!$G:$O,9,0)</f>
        <v>2.1000000000000001E-2</v>
      </c>
      <c r="S929" s="15">
        <f t="shared" si="126"/>
        <v>0</v>
      </c>
      <c r="T929" s="15">
        <f t="shared" si="127"/>
        <v>13</v>
      </c>
      <c r="U929" s="15">
        <f t="shared" si="128"/>
        <v>0</v>
      </c>
      <c r="V929" s="15">
        <f t="shared" si="129"/>
        <v>0</v>
      </c>
      <c r="W929" s="15">
        <f t="shared" si="130"/>
        <v>0</v>
      </c>
      <c r="X929" s="7">
        <f t="shared" si="131"/>
        <v>0</v>
      </c>
      <c r="Y929" s="7">
        <f t="shared" si="132"/>
        <v>0</v>
      </c>
      <c r="Z929" s="7">
        <f t="shared" si="133"/>
        <v>0</v>
      </c>
      <c r="AA929" s="7">
        <f t="shared" si="134"/>
        <v>0</v>
      </c>
      <c r="AB929" s="15"/>
      <c r="AC929" s="7"/>
      <c r="AD929" s="7"/>
      <c r="AE929" s="7"/>
      <c r="AF929" s="15"/>
      <c r="AG929" s="7"/>
    </row>
    <row r="930" spans="1:33" ht="13.8" x14ac:dyDescent="0.3">
      <c r="A930" s="11">
        <v>54140</v>
      </c>
      <c r="B930" s="11" t="s">
        <v>24</v>
      </c>
      <c r="C930" s="11" t="s">
        <v>41</v>
      </c>
      <c r="D930" s="11" t="s">
        <v>60</v>
      </c>
      <c r="E930" s="11" t="s">
        <v>43</v>
      </c>
      <c r="F930" s="18">
        <v>34881</v>
      </c>
      <c r="G930" s="19">
        <v>34881</v>
      </c>
      <c r="H930" s="11" t="s">
        <v>20</v>
      </c>
      <c r="I930" s="11" t="s">
        <v>59</v>
      </c>
      <c r="J930" s="11" t="s">
        <v>334</v>
      </c>
      <c r="K930" s="11" t="s">
        <v>23</v>
      </c>
      <c r="L930" s="53" t="s">
        <v>638</v>
      </c>
      <c r="M930" s="11">
        <v>0</v>
      </c>
      <c r="N930" s="54">
        <v>0</v>
      </c>
      <c r="O930" s="54">
        <v>0</v>
      </c>
      <c r="P930" s="54">
        <v>0</v>
      </c>
      <c r="Q930" s="1">
        <v>42522</v>
      </c>
      <c r="R930" s="14">
        <f>VLOOKUP($D930,'GT NBV Sep 2015'!$G:$O,9,0)</f>
        <v>2.1000000000000001E-2</v>
      </c>
      <c r="S930" s="15">
        <f t="shared" si="126"/>
        <v>0</v>
      </c>
      <c r="T930" s="15">
        <f t="shared" si="127"/>
        <v>9</v>
      </c>
      <c r="U930" s="15">
        <f t="shared" si="128"/>
        <v>0</v>
      </c>
      <c r="V930" s="15">
        <f t="shared" si="129"/>
        <v>0</v>
      </c>
      <c r="W930" s="15">
        <f t="shared" si="130"/>
        <v>0</v>
      </c>
      <c r="X930" s="7">
        <f t="shared" si="131"/>
        <v>0</v>
      </c>
      <c r="Y930" s="7">
        <f t="shared" si="132"/>
        <v>0</v>
      </c>
      <c r="Z930" s="7">
        <f t="shared" si="133"/>
        <v>0</v>
      </c>
      <c r="AA930" s="7">
        <f t="shared" si="134"/>
        <v>0</v>
      </c>
      <c r="AB930" s="15"/>
      <c r="AC930" s="7"/>
      <c r="AD930" s="7"/>
      <c r="AE930" s="7"/>
      <c r="AF930" s="15"/>
      <c r="AG930" s="7"/>
    </row>
    <row r="931" spans="1:33" ht="13.8" x14ac:dyDescent="0.3">
      <c r="A931" s="11">
        <v>15687318</v>
      </c>
      <c r="B931" s="11" t="s">
        <v>24</v>
      </c>
      <c r="C931" s="11" t="s">
        <v>41</v>
      </c>
      <c r="D931" s="11" t="s">
        <v>60</v>
      </c>
      <c r="E931" s="11" t="s">
        <v>72</v>
      </c>
      <c r="F931" s="18">
        <v>37226</v>
      </c>
      <c r="G931" s="19">
        <v>36892</v>
      </c>
      <c r="H931" s="11" t="s">
        <v>20</v>
      </c>
      <c r="I931" s="11" t="s">
        <v>59</v>
      </c>
      <c r="J931" s="11" t="s">
        <v>334</v>
      </c>
      <c r="K931" s="11" t="s">
        <v>23</v>
      </c>
      <c r="L931" s="53" t="s">
        <v>638</v>
      </c>
      <c r="M931" s="11">
        <v>0</v>
      </c>
      <c r="N931" s="54">
        <v>0</v>
      </c>
      <c r="O931" s="54">
        <v>0</v>
      </c>
      <c r="P931" s="54">
        <v>0</v>
      </c>
      <c r="Q931" s="1">
        <v>42644</v>
      </c>
      <c r="R931" s="14">
        <f>VLOOKUP($D931,'GT NBV Sep 2015'!$G:$O,9,0)</f>
        <v>2.1000000000000001E-2</v>
      </c>
      <c r="S931" s="15">
        <f t="shared" si="126"/>
        <v>0</v>
      </c>
      <c r="T931" s="15">
        <f t="shared" si="127"/>
        <v>13</v>
      </c>
      <c r="U931" s="15">
        <f t="shared" si="128"/>
        <v>0</v>
      </c>
      <c r="V931" s="15">
        <f t="shared" si="129"/>
        <v>0</v>
      </c>
      <c r="W931" s="15">
        <f t="shared" si="130"/>
        <v>0</v>
      </c>
      <c r="X931" s="7">
        <f t="shared" si="131"/>
        <v>0</v>
      </c>
      <c r="Y931" s="7">
        <f t="shared" si="132"/>
        <v>0</v>
      </c>
      <c r="Z931" s="7">
        <f t="shared" si="133"/>
        <v>0</v>
      </c>
      <c r="AA931" s="7">
        <f t="shared" si="134"/>
        <v>0</v>
      </c>
      <c r="AB931" s="15"/>
      <c r="AC931" s="7"/>
      <c r="AD931" s="7"/>
      <c r="AE931" s="7"/>
      <c r="AF931" s="15"/>
      <c r="AG931" s="7"/>
    </row>
    <row r="932" spans="1:33" ht="13.8" x14ac:dyDescent="0.3">
      <c r="A932" s="11">
        <v>54273</v>
      </c>
      <c r="B932" s="11" t="s">
        <v>24</v>
      </c>
      <c r="C932" s="11" t="s">
        <v>41</v>
      </c>
      <c r="D932" s="11" t="s">
        <v>60</v>
      </c>
      <c r="E932" s="11" t="s">
        <v>61</v>
      </c>
      <c r="F932" s="18">
        <v>25750</v>
      </c>
      <c r="G932" s="19">
        <v>25750</v>
      </c>
      <c r="H932" s="11" t="s">
        <v>20</v>
      </c>
      <c r="I932" s="11" t="s">
        <v>59</v>
      </c>
      <c r="J932" s="11" t="s">
        <v>342</v>
      </c>
      <c r="K932" s="11" t="s">
        <v>23</v>
      </c>
      <c r="L932" s="53" t="s">
        <v>638</v>
      </c>
      <c r="M932" s="11">
        <v>0</v>
      </c>
      <c r="N932" s="54">
        <v>0</v>
      </c>
      <c r="O932" s="54">
        <v>0</v>
      </c>
      <c r="P932" s="54">
        <v>0</v>
      </c>
      <c r="Q932" s="1">
        <v>42522</v>
      </c>
      <c r="R932" s="14">
        <f>VLOOKUP($D932,'GT NBV Sep 2015'!$G:$O,9,0)</f>
        <v>2.1000000000000001E-2</v>
      </c>
      <c r="S932" s="15">
        <f t="shared" si="126"/>
        <v>0</v>
      </c>
      <c r="T932" s="15">
        <f t="shared" si="127"/>
        <v>9</v>
      </c>
      <c r="U932" s="15">
        <f t="shared" si="128"/>
        <v>0</v>
      </c>
      <c r="V932" s="15">
        <f t="shared" si="129"/>
        <v>0</v>
      </c>
      <c r="W932" s="15">
        <f t="shared" si="130"/>
        <v>0</v>
      </c>
      <c r="X932" s="7">
        <f t="shared" si="131"/>
        <v>0</v>
      </c>
      <c r="Y932" s="7">
        <f t="shared" si="132"/>
        <v>0</v>
      </c>
      <c r="Z932" s="7">
        <f t="shared" si="133"/>
        <v>0</v>
      </c>
      <c r="AA932" s="7">
        <f t="shared" si="134"/>
        <v>0</v>
      </c>
      <c r="AB932" s="15"/>
      <c r="AC932" s="7"/>
      <c r="AD932" s="7"/>
      <c r="AE932" s="7"/>
      <c r="AF932" s="15"/>
      <c r="AG932" s="7"/>
    </row>
    <row r="933" spans="1:33" ht="13.8" x14ac:dyDescent="0.3">
      <c r="A933" s="11">
        <v>54453</v>
      </c>
      <c r="B933" s="11" t="s">
        <v>24</v>
      </c>
      <c r="C933" s="11" t="s">
        <v>41</v>
      </c>
      <c r="D933" s="11" t="s">
        <v>60</v>
      </c>
      <c r="E933" s="11" t="s">
        <v>54</v>
      </c>
      <c r="F933" s="18">
        <v>26481</v>
      </c>
      <c r="G933" s="19">
        <v>26481</v>
      </c>
      <c r="H933" s="11" t="s">
        <v>20</v>
      </c>
      <c r="I933" s="11" t="s">
        <v>59</v>
      </c>
      <c r="J933" s="11" t="s">
        <v>354</v>
      </c>
      <c r="K933" s="11" t="s">
        <v>23</v>
      </c>
      <c r="L933" s="53" t="s">
        <v>638</v>
      </c>
      <c r="M933" s="11">
        <v>0</v>
      </c>
      <c r="N933" s="54">
        <v>0</v>
      </c>
      <c r="O933" s="54">
        <v>0</v>
      </c>
      <c r="P933" s="54">
        <v>0</v>
      </c>
      <c r="Q933" s="1">
        <v>42644</v>
      </c>
      <c r="R933" s="14">
        <f>VLOOKUP($D933,'GT NBV Sep 2015'!$G:$O,9,0)</f>
        <v>2.1000000000000001E-2</v>
      </c>
      <c r="S933" s="15">
        <f t="shared" si="126"/>
        <v>0</v>
      </c>
      <c r="T933" s="15">
        <f t="shared" si="127"/>
        <v>13</v>
      </c>
      <c r="U933" s="15">
        <f t="shared" si="128"/>
        <v>0</v>
      </c>
      <c r="V933" s="15">
        <f t="shared" si="129"/>
        <v>0</v>
      </c>
      <c r="W933" s="15">
        <f t="shared" si="130"/>
        <v>0</v>
      </c>
      <c r="X933" s="7">
        <f t="shared" si="131"/>
        <v>0</v>
      </c>
      <c r="Y933" s="7">
        <f t="shared" si="132"/>
        <v>0</v>
      </c>
      <c r="Z933" s="7">
        <f t="shared" si="133"/>
        <v>0</v>
      </c>
      <c r="AA933" s="7">
        <f t="shared" si="134"/>
        <v>0</v>
      </c>
      <c r="AB933" s="15"/>
      <c r="AC933" s="7"/>
      <c r="AD933" s="7"/>
      <c r="AE933" s="7"/>
      <c r="AF933" s="15"/>
      <c r="AG933" s="7"/>
    </row>
    <row r="934" spans="1:33" ht="13.8" x14ac:dyDescent="0.3">
      <c r="A934" s="11">
        <v>54500</v>
      </c>
      <c r="B934" s="11" t="s">
        <v>24</v>
      </c>
      <c r="C934" s="11" t="s">
        <v>41</v>
      </c>
      <c r="D934" s="11" t="s">
        <v>60</v>
      </c>
      <c r="E934" s="11" t="s">
        <v>61</v>
      </c>
      <c r="F934" s="18">
        <v>25750</v>
      </c>
      <c r="G934" s="19">
        <v>25750</v>
      </c>
      <c r="H934" s="11" t="s">
        <v>20</v>
      </c>
      <c r="I934" s="11" t="s">
        <v>59</v>
      </c>
      <c r="J934" s="11" t="s">
        <v>62</v>
      </c>
      <c r="K934" s="11" t="s">
        <v>23</v>
      </c>
      <c r="L934" s="53" t="s">
        <v>638</v>
      </c>
      <c r="M934" s="11">
        <v>0</v>
      </c>
      <c r="N934" s="54">
        <v>0</v>
      </c>
      <c r="O934" s="54">
        <v>0</v>
      </c>
      <c r="P934" s="54">
        <v>0</v>
      </c>
      <c r="Q934" s="1">
        <v>42522</v>
      </c>
      <c r="R934" s="14">
        <f>VLOOKUP($D934,'GT NBV Sep 2015'!$G:$O,9,0)</f>
        <v>2.1000000000000001E-2</v>
      </c>
      <c r="S934" s="15">
        <f t="shared" si="126"/>
        <v>0</v>
      </c>
      <c r="T934" s="15">
        <f t="shared" si="127"/>
        <v>9</v>
      </c>
      <c r="U934" s="15">
        <f t="shared" si="128"/>
        <v>0</v>
      </c>
      <c r="V934" s="15">
        <f t="shared" si="129"/>
        <v>0</v>
      </c>
      <c r="W934" s="15">
        <f t="shared" si="130"/>
        <v>0</v>
      </c>
      <c r="X934" s="7">
        <f t="shared" si="131"/>
        <v>0</v>
      </c>
      <c r="Y934" s="7">
        <f t="shared" si="132"/>
        <v>0</v>
      </c>
      <c r="Z934" s="7">
        <f t="shared" si="133"/>
        <v>0</v>
      </c>
      <c r="AA934" s="7">
        <f t="shared" si="134"/>
        <v>0</v>
      </c>
      <c r="AB934" s="15"/>
      <c r="AC934" s="7"/>
      <c r="AD934" s="7"/>
      <c r="AE934" s="7"/>
      <c r="AF934" s="15"/>
      <c r="AG934" s="7"/>
    </row>
    <row r="935" spans="1:33" ht="13.8" x14ac:dyDescent="0.3">
      <c r="A935" s="11">
        <v>54501</v>
      </c>
      <c r="B935" s="11" t="s">
        <v>24</v>
      </c>
      <c r="C935" s="11" t="s">
        <v>41</v>
      </c>
      <c r="D935" s="11" t="s">
        <v>60</v>
      </c>
      <c r="E935" s="11" t="s">
        <v>54</v>
      </c>
      <c r="F935" s="18">
        <v>26481</v>
      </c>
      <c r="G935" s="19">
        <v>26481</v>
      </c>
      <c r="H935" s="11" t="s">
        <v>20</v>
      </c>
      <c r="I935" s="11" t="s">
        <v>59</v>
      </c>
      <c r="J935" s="11" t="s">
        <v>62</v>
      </c>
      <c r="K935" s="11" t="s">
        <v>23</v>
      </c>
      <c r="L935" s="53" t="s">
        <v>638</v>
      </c>
      <c r="M935" s="11">
        <v>0</v>
      </c>
      <c r="N935" s="54">
        <v>0</v>
      </c>
      <c r="O935" s="54">
        <v>0</v>
      </c>
      <c r="P935" s="54">
        <v>0</v>
      </c>
      <c r="Q935" s="1">
        <v>42644</v>
      </c>
      <c r="R935" s="14">
        <f>VLOOKUP($D935,'GT NBV Sep 2015'!$G:$O,9,0)</f>
        <v>2.1000000000000001E-2</v>
      </c>
      <c r="S935" s="15">
        <f t="shared" si="126"/>
        <v>0</v>
      </c>
      <c r="T935" s="15">
        <f t="shared" si="127"/>
        <v>13</v>
      </c>
      <c r="U935" s="15">
        <f t="shared" si="128"/>
        <v>0</v>
      </c>
      <c r="V935" s="15">
        <f t="shared" si="129"/>
        <v>0</v>
      </c>
      <c r="W935" s="15">
        <f t="shared" si="130"/>
        <v>0</v>
      </c>
      <c r="X935" s="7">
        <f t="shared" si="131"/>
        <v>0</v>
      </c>
      <c r="Y935" s="7">
        <f t="shared" si="132"/>
        <v>0</v>
      </c>
      <c r="Z935" s="7">
        <f t="shared" si="133"/>
        <v>0</v>
      </c>
      <c r="AA935" s="7">
        <f t="shared" si="134"/>
        <v>0</v>
      </c>
      <c r="AB935" s="15"/>
      <c r="AC935" s="7"/>
      <c r="AD935" s="7"/>
      <c r="AE935" s="7"/>
      <c r="AF935" s="15"/>
      <c r="AG935" s="7"/>
    </row>
    <row r="936" spans="1:33" ht="13.8" x14ac:dyDescent="0.3">
      <c r="A936" s="11">
        <v>54520</v>
      </c>
      <c r="B936" s="11" t="s">
        <v>24</v>
      </c>
      <c r="C936" s="11" t="s">
        <v>41</v>
      </c>
      <c r="D936" s="11" t="s">
        <v>60</v>
      </c>
      <c r="E936" s="11" t="s">
        <v>311</v>
      </c>
      <c r="F936" s="18">
        <v>31229</v>
      </c>
      <c r="G936" s="19">
        <v>31229</v>
      </c>
      <c r="H936" s="11" t="s">
        <v>20</v>
      </c>
      <c r="I936" s="11" t="s">
        <v>59</v>
      </c>
      <c r="J936" s="11" t="s">
        <v>355</v>
      </c>
      <c r="K936" s="11" t="s">
        <v>23</v>
      </c>
      <c r="L936" s="53" t="s">
        <v>638</v>
      </c>
      <c r="M936" s="11">
        <v>0</v>
      </c>
      <c r="N936" s="54">
        <v>0</v>
      </c>
      <c r="O936" s="54">
        <v>0</v>
      </c>
      <c r="P936" s="54">
        <v>0</v>
      </c>
      <c r="Q936" s="1">
        <v>42522</v>
      </c>
      <c r="R936" s="14">
        <f>VLOOKUP($D936,'GT NBV Sep 2015'!$G:$O,9,0)</f>
        <v>2.1000000000000001E-2</v>
      </c>
      <c r="S936" s="15">
        <f t="shared" si="126"/>
        <v>0</v>
      </c>
      <c r="T936" s="15">
        <f t="shared" si="127"/>
        <v>9</v>
      </c>
      <c r="U936" s="15">
        <f t="shared" si="128"/>
        <v>0</v>
      </c>
      <c r="V936" s="15">
        <f t="shared" si="129"/>
        <v>0</v>
      </c>
      <c r="W936" s="15">
        <f t="shared" si="130"/>
        <v>0</v>
      </c>
      <c r="X936" s="7">
        <f t="shared" si="131"/>
        <v>0</v>
      </c>
      <c r="Y936" s="7">
        <f t="shared" si="132"/>
        <v>0</v>
      </c>
      <c r="Z936" s="7">
        <f t="shared" si="133"/>
        <v>0</v>
      </c>
      <c r="AA936" s="7">
        <f t="shared" si="134"/>
        <v>0</v>
      </c>
      <c r="AB936" s="15"/>
      <c r="AC936" s="7"/>
      <c r="AD936" s="7"/>
      <c r="AE936" s="7"/>
      <c r="AF936" s="15"/>
      <c r="AG936" s="7"/>
    </row>
    <row r="937" spans="1:33" ht="13.8" x14ac:dyDescent="0.3">
      <c r="A937" s="11">
        <v>54521</v>
      </c>
      <c r="B937" s="11" t="s">
        <v>24</v>
      </c>
      <c r="C937" s="11" t="s">
        <v>41</v>
      </c>
      <c r="D937" s="11" t="s">
        <v>60</v>
      </c>
      <c r="E937" s="11" t="s">
        <v>67</v>
      </c>
      <c r="F937" s="18">
        <v>31959</v>
      </c>
      <c r="G937" s="19">
        <v>31959</v>
      </c>
      <c r="H937" s="11" t="s">
        <v>20</v>
      </c>
      <c r="I937" s="11" t="s">
        <v>59</v>
      </c>
      <c r="J937" s="11" t="s">
        <v>355</v>
      </c>
      <c r="K937" s="11" t="s">
        <v>23</v>
      </c>
      <c r="L937" s="53" t="s">
        <v>638</v>
      </c>
      <c r="M937" s="11">
        <v>0</v>
      </c>
      <c r="N937" s="54">
        <v>0</v>
      </c>
      <c r="O937" s="54">
        <v>0</v>
      </c>
      <c r="P937" s="54">
        <v>0</v>
      </c>
      <c r="Q937" s="1">
        <v>42644</v>
      </c>
      <c r="R937" s="14">
        <f>VLOOKUP($D937,'GT NBV Sep 2015'!$G:$O,9,0)</f>
        <v>2.1000000000000001E-2</v>
      </c>
      <c r="S937" s="15">
        <f t="shared" si="126"/>
        <v>0</v>
      </c>
      <c r="T937" s="15">
        <f t="shared" si="127"/>
        <v>13</v>
      </c>
      <c r="U937" s="15">
        <f t="shared" si="128"/>
        <v>0</v>
      </c>
      <c r="V937" s="15">
        <f t="shared" si="129"/>
        <v>0</v>
      </c>
      <c r="W937" s="15">
        <f t="shared" si="130"/>
        <v>0</v>
      </c>
      <c r="X937" s="7">
        <f t="shared" si="131"/>
        <v>0</v>
      </c>
      <c r="Y937" s="7">
        <f t="shared" si="132"/>
        <v>0</v>
      </c>
      <c r="Z937" s="7">
        <f t="shared" si="133"/>
        <v>0</v>
      </c>
      <c r="AA937" s="7">
        <f t="shared" si="134"/>
        <v>0</v>
      </c>
      <c r="AB937" s="15"/>
      <c r="AC937" s="7"/>
      <c r="AD937" s="7"/>
      <c r="AE937" s="7"/>
      <c r="AF937" s="15"/>
      <c r="AG937" s="7"/>
    </row>
    <row r="938" spans="1:33" ht="13.8" x14ac:dyDescent="0.3">
      <c r="A938" s="11">
        <v>54522</v>
      </c>
      <c r="B938" s="11" t="s">
        <v>24</v>
      </c>
      <c r="C938" s="11" t="s">
        <v>41</v>
      </c>
      <c r="D938" s="11" t="s">
        <v>60</v>
      </c>
      <c r="E938" s="11" t="s">
        <v>91</v>
      </c>
      <c r="F938" s="18">
        <v>32325</v>
      </c>
      <c r="G938" s="19">
        <v>32325</v>
      </c>
      <c r="H938" s="11" t="s">
        <v>20</v>
      </c>
      <c r="I938" s="11" t="s">
        <v>59</v>
      </c>
      <c r="J938" s="11" t="s">
        <v>355</v>
      </c>
      <c r="K938" s="11" t="s">
        <v>23</v>
      </c>
      <c r="L938" s="53" t="s">
        <v>638</v>
      </c>
      <c r="M938" s="11">
        <v>0</v>
      </c>
      <c r="N938" s="54">
        <v>0</v>
      </c>
      <c r="O938" s="54">
        <v>0</v>
      </c>
      <c r="P938" s="54">
        <v>0</v>
      </c>
      <c r="Q938" s="1">
        <v>42522</v>
      </c>
      <c r="R938" s="14">
        <f>VLOOKUP($D938,'GT NBV Sep 2015'!$G:$O,9,0)</f>
        <v>2.1000000000000001E-2</v>
      </c>
      <c r="S938" s="15">
        <f t="shared" si="126"/>
        <v>0</v>
      </c>
      <c r="T938" s="15">
        <f t="shared" si="127"/>
        <v>9</v>
      </c>
      <c r="U938" s="15">
        <f t="shared" si="128"/>
        <v>0</v>
      </c>
      <c r="V938" s="15">
        <f t="shared" si="129"/>
        <v>0</v>
      </c>
      <c r="W938" s="15">
        <f t="shared" si="130"/>
        <v>0</v>
      </c>
      <c r="X938" s="7">
        <f t="shared" si="131"/>
        <v>0</v>
      </c>
      <c r="Y938" s="7">
        <f t="shared" si="132"/>
        <v>0</v>
      </c>
      <c r="Z938" s="7">
        <f t="shared" si="133"/>
        <v>0</v>
      </c>
      <c r="AA938" s="7">
        <f t="shared" si="134"/>
        <v>0</v>
      </c>
      <c r="AB938" s="15"/>
      <c r="AC938" s="7"/>
      <c r="AD938" s="7"/>
      <c r="AE938" s="7"/>
      <c r="AF938" s="15"/>
      <c r="AG938" s="7"/>
    </row>
    <row r="939" spans="1:33" ht="13.8" x14ac:dyDescent="0.3">
      <c r="A939" s="11">
        <v>54523</v>
      </c>
      <c r="B939" s="11" t="s">
        <v>24</v>
      </c>
      <c r="C939" s="11" t="s">
        <v>41</v>
      </c>
      <c r="D939" s="11" t="s">
        <v>60</v>
      </c>
      <c r="E939" s="11" t="s">
        <v>58</v>
      </c>
      <c r="F939" s="18">
        <v>33055</v>
      </c>
      <c r="G939" s="19">
        <v>33055</v>
      </c>
      <c r="H939" s="11" t="s">
        <v>20</v>
      </c>
      <c r="I939" s="11" t="s">
        <v>59</v>
      </c>
      <c r="J939" s="11" t="s">
        <v>355</v>
      </c>
      <c r="K939" s="11" t="s">
        <v>23</v>
      </c>
      <c r="L939" s="53" t="s">
        <v>638</v>
      </c>
      <c r="M939" s="11">
        <v>0</v>
      </c>
      <c r="N939" s="54">
        <v>0</v>
      </c>
      <c r="O939" s="54">
        <v>0</v>
      </c>
      <c r="P939" s="54">
        <v>0</v>
      </c>
      <c r="Q939" s="1">
        <v>42644</v>
      </c>
      <c r="R939" s="14">
        <f>VLOOKUP($D939,'GT NBV Sep 2015'!$G:$O,9,0)</f>
        <v>2.1000000000000001E-2</v>
      </c>
      <c r="S939" s="15">
        <f t="shared" si="126"/>
        <v>0</v>
      </c>
      <c r="T939" s="15">
        <f t="shared" si="127"/>
        <v>13</v>
      </c>
      <c r="U939" s="15">
        <f t="shared" si="128"/>
        <v>0</v>
      </c>
      <c r="V939" s="15">
        <f t="shared" si="129"/>
        <v>0</v>
      </c>
      <c r="W939" s="15">
        <f t="shared" si="130"/>
        <v>0</v>
      </c>
      <c r="X939" s="7">
        <f t="shared" si="131"/>
        <v>0</v>
      </c>
      <c r="Y939" s="7">
        <f t="shared" si="132"/>
        <v>0</v>
      </c>
      <c r="Z939" s="7">
        <f t="shared" si="133"/>
        <v>0</v>
      </c>
      <c r="AA939" s="7">
        <f t="shared" si="134"/>
        <v>0</v>
      </c>
      <c r="AB939" s="15"/>
      <c r="AC939" s="7"/>
      <c r="AD939" s="7"/>
      <c r="AE939" s="7"/>
      <c r="AF939" s="15"/>
      <c r="AG939" s="7"/>
    </row>
    <row r="940" spans="1:33" ht="13.8" x14ac:dyDescent="0.3">
      <c r="A940" s="11">
        <v>54534</v>
      </c>
      <c r="B940" s="11" t="s">
        <v>24</v>
      </c>
      <c r="C940" s="11" t="s">
        <v>41</v>
      </c>
      <c r="D940" s="11" t="s">
        <v>60</v>
      </c>
      <c r="E940" s="11" t="s">
        <v>58</v>
      </c>
      <c r="F940" s="18">
        <v>33055</v>
      </c>
      <c r="G940" s="19">
        <v>33055</v>
      </c>
      <c r="H940" s="11" t="s">
        <v>20</v>
      </c>
      <c r="I940" s="11" t="s">
        <v>59</v>
      </c>
      <c r="J940" s="11" t="s">
        <v>356</v>
      </c>
      <c r="K940" s="11" t="s">
        <v>23</v>
      </c>
      <c r="L940" s="53" t="s">
        <v>638</v>
      </c>
      <c r="M940" s="11">
        <v>0</v>
      </c>
      <c r="N940" s="54">
        <v>0</v>
      </c>
      <c r="O940" s="54">
        <v>0</v>
      </c>
      <c r="P940" s="54">
        <v>0</v>
      </c>
      <c r="Q940" s="1">
        <v>42522</v>
      </c>
      <c r="R940" s="14">
        <f>VLOOKUP($D940,'GT NBV Sep 2015'!$G:$O,9,0)</f>
        <v>2.1000000000000001E-2</v>
      </c>
      <c r="S940" s="15">
        <f t="shared" si="126"/>
        <v>0</v>
      </c>
      <c r="T940" s="15">
        <f t="shared" si="127"/>
        <v>9</v>
      </c>
      <c r="U940" s="15">
        <f t="shared" si="128"/>
        <v>0</v>
      </c>
      <c r="V940" s="15">
        <f t="shared" si="129"/>
        <v>0</v>
      </c>
      <c r="W940" s="15">
        <f t="shared" si="130"/>
        <v>0</v>
      </c>
      <c r="X940" s="7">
        <f t="shared" si="131"/>
        <v>0</v>
      </c>
      <c r="Y940" s="7">
        <f t="shared" si="132"/>
        <v>0</v>
      </c>
      <c r="Z940" s="7">
        <f t="shared" si="133"/>
        <v>0</v>
      </c>
      <c r="AA940" s="7">
        <f t="shared" si="134"/>
        <v>0</v>
      </c>
      <c r="AB940" s="15"/>
      <c r="AC940" s="7"/>
      <c r="AD940" s="7"/>
      <c r="AE940" s="7"/>
      <c r="AF940" s="15"/>
      <c r="AG940" s="7"/>
    </row>
    <row r="941" spans="1:33" ht="13.8" x14ac:dyDescent="0.3">
      <c r="A941" s="11">
        <v>818878</v>
      </c>
      <c r="B941" s="11" t="s">
        <v>24</v>
      </c>
      <c r="C941" s="11" t="s">
        <v>88</v>
      </c>
      <c r="D941" s="11" t="s">
        <v>60</v>
      </c>
      <c r="E941" s="11" t="s">
        <v>84</v>
      </c>
      <c r="F941" s="18">
        <v>30864</v>
      </c>
      <c r="G941" s="19">
        <v>30864</v>
      </c>
      <c r="H941" s="11" t="s">
        <v>68</v>
      </c>
      <c r="I941" s="11" t="s">
        <v>59</v>
      </c>
      <c r="J941" s="11" t="s">
        <v>70</v>
      </c>
      <c r="K941" s="11" t="s">
        <v>23</v>
      </c>
      <c r="L941" s="53" t="s">
        <v>638</v>
      </c>
      <c r="M941" s="11">
        <v>0</v>
      </c>
      <c r="N941" s="54">
        <v>0</v>
      </c>
      <c r="O941" s="54">
        <v>0</v>
      </c>
      <c r="P941" s="54">
        <v>0</v>
      </c>
      <c r="Q941" s="1">
        <v>42644</v>
      </c>
      <c r="R941" s="14">
        <f>VLOOKUP($D941,'GT NBV Sep 2015'!$G:$O,9,0)</f>
        <v>2.1000000000000001E-2</v>
      </c>
      <c r="S941" s="15">
        <f t="shared" si="126"/>
        <v>0</v>
      </c>
      <c r="T941" s="15">
        <f t="shared" si="127"/>
        <v>13</v>
      </c>
      <c r="U941" s="15">
        <f t="shared" si="128"/>
        <v>0</v>
      </c>
      <c r="V941" s="15">
        <f t="shared" si="129"/>
        <v>0</v>
      </c>
      <c r="W941" s="15">
        <f t="shared" si="130"/>
        <v>0</v>
      </c>
      <c r="X941" s="7">
        <f t="shared" si="131"/>
        <v>0</v>
      </c>
      <c r="Y941" s="7">
        <f t="shared" si="132"/>
        <v>0</v>
      </c>
      <c r="Z941" s="7">
        <f t="shared" si="133"/>
        <v>0</v>
      </c>
      <c r="AA941" s="7">
        <f t="shared" si="134"/>
        <v>0</v>
      </c>
      <c r="AB941" s="15"/>
      <c r="AC941" s="7"/>
      <c r="AD941" s="7"/>
      <c r="AE941" s="7"/>
      <c r="AF941" s="15"/>
      <c r="AG941" s="7"/>
    </row>
    <row r="942" spans="1:33" ht="13.8" x14ac:dyDescent="0.3">
      <c r="A942" s="11">
        <v>818879</v>
      </c>
      <c r="B942" s="11" t="s">
        <v>24</v>
      </c>
      <c r="C942" s="11" t="s">
        <v>88</v>
      </c>
      <c r="D942" s="11" t="s">
        <v>60</v>
      </c>
      <c r="E942" s="11" t="s">
        <v>84</v>
      </c>
      <c r="F942" s="18">
        <v>30864</v>
      </c>
      <c r="G942" s="19">
        <v>30864</v>
      </c>
      <c r="H942" s="11" t="s">
        <v>68</v>
      </c>
      <c r="I942" s="11" t="s">
        <v>59</v>
      </c>
      <c r="J942" s="11" t="s">
        <v>70</v>
      </c>
      <c r="K942" s="11" t="s">
        <v>23</v>
      </c>
      <c r="L942" s="53" t="s">
        <v>638</v>
      </c>
      <c r="M942" s="11">
        <v>0</v>
      </c>
      <c r="N942" s="54">
        <v>0</v>
      </c>
      <c r="O942" s="54">
        <v>0</v>
      </c>
      <c r="P942" s="54">
        <v>0</v>
      </c>
      <c r="Q942" s="1">
        <v>42522</v>
      </c>
      <c r="R942" s="14">
        <f>VLOOKUP($D942,'GT NBV Sep 2015'!$G:$O,9,0)</f>
        <v>2.1000000000000001E-2</v>
      </c>
      <c r="S942" s="15">
        <f t="shared" si="126"/>
        <v>0</v>
      </c>
      <c r="T942" s="15">
        <f t="shared" si="127"/>
        <v>9</v>
      </c>
      <c r="U942" s="15">
        <f t="shared" si="128"/>
        <v>0</v>
      </c>
      <c r="V942" s="15">
        <f t="shared" si="129"/>
        <v>0</v>
      </c>
      <c r="W942" s="15">
        <f t="shared" si="130"/>
        <v>0</v>
      </c>
      <c r="X942" s="7">
        <f t="shared" si="131"/>
        <v>0</v>
      </c>
      <c r="Y942" s="7">
        <f t="shared" si="132"/>
        <v>0</v>
      </c>
      <c r="Z942" s="7">
        <f t="shared" si="133"/>
        <v>0</v>
      </c>
      <c r="AA942" s="7">
        <f t="shared" si="134"/>
        <v>0</v>
      </c>
      <c r="AB942" s="15"/>
      <c r="AC942" s="7"/>
      <c r="AD942" s="7"/>
      <c r="AE942" s="7"/>
      <c r="AF942" s="15"/>
      <c r="AG942" s="7"/>
    </row>
    <row r="943" spans="1:33" ht="13.8" x14ac:dyDescent="0.3">
      <c r="A943" s="11">
        <v>53834</v>
      </c>
      <c r="B943" s="11" t="s">
        <v>24</v>
      </c>
      <c r="C943" s="11" t="s">
        <v>88</v>
      </c>
      <c r="D943" s="11" t="s">
        <v>60</v>
      </c>
      <c r="E943" s="11" t="s">
        <v>61</v>
      </c>
      <c r="F943" s="18">
        <v>25750</v>
      </c>
      <c r="G943" s="19">
        <v>25750</v>
      </c>
      <c r="H943" s="11" t="s">
        <v>20</v>
      </c>
      <c r="I943" s="11" t="s">
        <v>59</v>
      </c>
      <c r="J943" s="11" t="s">
        <v>22</v>
      </c>
      <c r="K943" s="11" t="s">
        <v>23</v>
      </c>
      <c r="L943" s="53" t="s">
        <v>638</v>
      </c>
      <c r="M943" s="11">
        <v>0</v>
      </c>
      <c r="N943" s="54">
        <v>0</v>
      </c>
      <c r="O943" s="54">
        <v>0</v>
      </c>
      <c r="P943" s="54">
        <v>0</v>
      </c>
      <c r="Q943" s="1">
        <v>42644</v>
      </c>
      <c r="R943" s="14">
        <f>VLOOKUP($D943,'GT NBV Sep 2015'!$G:$O,9,0)</f>
        <v>2.1000000000000001E-2</v>
      </c>
      <c r="S943" s="15">
        <f t="shared" si="126"/>
        <v>0</v>
      </c>
      <c r="T943" s="15">
        <f t="shared" si="127"/>
        <v>13</v>
      </c>
      <c r="U943" s="15">
        <f t="shared" si="128"/>
        <v>0</v>
      </c>
      <c r="V943" s="15">
        <f t="shared" si="129"/>
        <v>0</v>
      </c>
      <c r="W943" s="15">
        <f t="shared" si="130"/>
        <v>0</v>
      </c>
      <c r="X943" s="7">
        <f t="shared" si="131"/>
        <v>0</v>
      </c>
      <c r="Y943" s="7">
        <f t="shared" si="132"/>
        <v>0</v>
      </c>
      <c r="Z943" s="7">
        <f t="shared" si="133"/>
        <v>0</v>
      </c>
      <c r="AA943" s="7">
        <f t="shared" si="134"/>
        <v>0</v>
      </c>
      <c r="AB943" s="15"/>
      <c r="AC943" s="7"/>
      <c r="AD943" s="7"/>
      <c r="AE943" s="7"/>
      <c r="AF943" s="15"/>
      <c r="AG943" s="7"/>
    </row>
    <row r="944" spans="1:33" ht="13.8" x14ac:dyDescent="0.3">
      <c r="A944" s="11">
        <v>53835</v>
      </c>
      <c r="B944" s="11" t="s">
        <v>24</v>
      </c>
      <c r="C944" s="11" t="s">
        <v>88</v>
      </c>
      <c r="D944" s="11" t="s">
        <v>60</v>
      </c>
      <c r="E944" s="11" t="s">
        <v>54</v>
      </c>
      <c r="F944" s="18">
        <v>26481</v>
      </c>
      <c r="G944" s="19">
        <v>26481</v>
      </c>
      <c r="H944" s="11" t="s">
        <v>20</v>
      </c>
      <c r="I944" s="11" t="s">
        <v>59</v>
      </c>
      <c r="J944" s="11" t="s">
        <v>22</v>
      </c>
      <c r="K944" s="11" t="s">
        <v>23</v>
      </c>
      <c r="L944" s="53" t="s">
        <v>638</v>
      </c>
      <c r="M944" s="11">
        <v>0</v>
      </c>
      <c r="N944" s="54">
        <v>0</v>
      </c>
      <c r="O944" s="54">
        <v>0</v>
      </c>
      <c r="P944" s="54">
        <v>0</v>
      </c>
      <c r="Q944" s="1">
        <v>42522</v>
      </c>
      <c r="R944" s="14">
        <f>VLOOKUP($D944,'GT NBV Sep 2015'!$G:$O,9,0)</f>
        <v>2.1000000000000001E-2</v>
      </c>
      <c r="S944" s="15">
        <f t="shared" si="126"/>
        <v>0</v>
      </c>
      <c r="T944" s="15">
        <f t="shared" si="127"/>
        <v>9</v>
      </c>
      <c r="U944" s="15">
        <f t="shared" si="128"/>
        <v>0</v>
      </c>
      <c r="V944" s="15">
        <f t="shared" si="129"/>
        <v>0</v>
      </c>
      <c r="W944" s="15">
        <f t="shared" si="130"/>
        <v>0</v>
      </c>
      <c r="X944" s="7">
        <f t="shared" si="131"/>
        <v>0</v>
      </c>
      <c r="Y944" s="7">
        <f t="shared" si="132"/>
        <v>0</v>
      </c>
      <c r="Z944" s="7">
        <f t="shared" si="133"/>
        <v>0</v>
      </c>
      <c r="AA944" s="7">
        <f t="shared" si="134"/>
        <v>0</v>
      </c>
      <c r="AB944" s="15"/>
      <c r="AC944" s="7"/>
      <c r="AD944" s="7"/>
      <c r="AE944" s="7"/>
      <c r="AF944" s="15"/>
      <c r="AG944" s="7"/>
    </row>
    <row r="945" spans="1:35" ht="13.8" x14ac:dyDescent="0.3">
      <c r="A945" s="11">
        <v>53836</v>
      </c>
      <c r="B945" s="11" t="s">
        <v>24</v>
      </c>
      <c r="C945" s="11" t="s">
        <v>88</v>
      </c>
      <c r="D945" s="11" t="s">
        <v>60</v>
      </c>
      <c r="E945" s="11" t="s">
        <v>27</v>
      </c>
      <c r="F945" s="18">
        <v>26846</v>
      </c>
      <c r="G945" s="19">
        <v>26846</v>
      </c>
      <c r="H945" s="11" t="s">
        <v>20</v>
      </c>
      <c r="I945" s="11" t="s">
        <v>59</v>
      </c>
      <c r="J945" s="11" t="s">
        <v>22</v>
      </c>
      <c r="K945" s="11" t="s">
        <v>23</v>
      </c>
      <c r="L945" s="53" t="s">
        <v>638</v>
      </c>
      <c r="M945" s="11">
        <v>0</v>
      </c>
      <c r="N945" s="54">
        <v>0</v>
      </c>
      <c r="O945" s="54">
        <v>0</v>
      </c>
      <c r="P945" s="54">
        <v>0</v>
      </c>
      <c r="Q945" s="1">
        <v>42644</v>
      </c>
      <c r="R945" s="14">
        <f>VLOOKUP($D945,'GT NBV Sep 2015'!$G:$O,9,0)</f>
        <v>2.1000000000000001E-2</v>
      </c>
      <c r="S945" s="15">
        <f t="shared" si="126"/>
        <v>0</v>
      </c>
      <c r="T945" s="15">
        <f t="shared" si="127"/>
        <v>13</v>
      </c>
      <c r="U945" s="15">
        <f t="shared" si="128"/>
        <v>0</v>
      </c>
      <c r="V945" s="15">
        <f t="shared" si="129"/>
        <v>0</v>
      </c>
      <c r="W945" s="15">
        <f t="shared" si="130"/>
        <v>0</v>
      </c>
      <c r="X945" s="7">
        <f t="shared" si="131"/>
        <v>0</v>
      </c>
      <c r="Y945" s="7">
        <f t="shared" si="132"/>
        <v>0</v>
      </c>
      <c r="Z945" s="7">
        <f t="shared" si="133"/>
        <v>0</v>
      </c>
      <c r="AA945" s="7">
        <f t="shared" si="134"/>
        <v>0</v>
      </c>
      <c r="AB945" s="15"/>
      <c r="AC945" s="7"/>
      <c r="AD945" s="7"/>
      <c r="AE945" s="7"/>
      <c r="AF945" s="15"/>
      <c r="AG945" s="7"/>
    </row>
    <row r="946" spans="1:35" ht="13.8" x14ac:dyDescent="0.3">
      <c r="A946" s="11">
        <v>53837</v>
      </c>
      <c r="B946" s="11" t="s">
        <v>24</v>
      </c>
      <c r="C946" s="11" t="s">
        <v>88</v>
      </c>
      <c r="D946" s="11" t="s">
        <v>60</v>
      </c>
      <c r="E946" s="11" t="s">
        <v>51</v>
      </c>
      <c r="F946" s="18">
        <v>28672</v>
      </c>
      <c r="G946" s="19">
        <v>28672</v>
      </c>
      <c r="H946" s="11" t="s">
        <v>20</v>
      </c>
      <c r="I946" s="11" t="s">
        <v>59</v>
      </c>
      <c r="J946" s="11" t="s">
        <v>22</v>
      </c>
      <c r="K946" s="11" t="s">
        <v>23</v>
      </c>
      <c r="L946" s="53" t="s">
        <v>638</v>
      </c>
      <c r="M946" s="11">
        <v>0</v>
      </c>
      <c r="N946" s="54">
        <v>0</v>
      </c>
      <c r="O946" s="54">
        <v>0</v>
      </c>
      <c r="P946" s="54">
        <v>0</v>
      </c>
      <c r="Q946" s="1">
        <v>42522</v>
      </c>
      <c r="R946" s="14">
        <f>VLOOKUP($D946,'GT NBV Sep 2015'!$G:$O,9,0)</f>
        <v>2.1000000000000001E-2</v>
      </c>
      <c r="S946" s="15">
        <f t="shared" si="126"/>
        <v>0</v>
      </c>
      <c r="T946" s="15">
        <f t="shared" si="127"/>
        <v>9</v>
      </c>
      <c r="U946" s="15">
        <f t="shared" si="128"/>
        <v>0</v>
      </c>
      <c r="V946" s="15">
        <f t="shared" si="129"/>
        <v>0</v>
      </c>
      <c r="W946" s="15">
        <f t="shared" si="130"/>
        <v>0</v>
      </c>
      <c r="X946" s="7">
        <f t="shared" si="131"/>
        <v>0</v>
      </c>
      <c r="Y946" s="7">
        <f t="shared" si="132"/>
        <v>0</v>
      </c>
      <c r="Z946" s="7">
        <f t="shared" si="133"/>
        <v>0</v>
      </c>
      <c r="AA946" s="7">
        <f t="shared" si="134"/>
        <v>0</v>
      </c>
      <c r="AB946" s="15"/>
      <c r="AC946" s="7"/>
      <c r="AD946" s="7"/>
      <c r="AE946" s="7"/>
      <c r="AF946" s="15"/>
      <c r="AG946" s="7"/>
    </row>
    <row r="947" spans="1:35" ht="13.8" x14ac:dyDescent="0.3">
      <c r="A947" s="11">
        <v>53838</v>
      </c>
      <c r="B947" s="11" t="s">
        <v>24</v>
      </c>
      <c r="C947" s="11" t="s">
        <v>88</v>
      </c>
      <c r="D947" s="11" t="s">
        <v>60</v>
      </c>
      <c r="E947" s="11" t="s">
        <v>80</v>
      </c>
      <c r="F947" s="18">
        <v>29037</v>
      </c>
      <c r="G947" s="19">
        <v>29037</v>
      </c>
      <c r="H947" s="11" t="s">
        <v>20</v>
      </c>
      <c r="I947" s="11" t="s">
        <v>59</v>
      </c>
      <c r="J947" s="11" t="s">
        <v>22</v>
      </c>
      <c r="K947" s="11" t="s">
        <v>23</v>
      </c>
      <c r="L947" s="53" t="s">
        <v>638</v>
      </c>
      <c r="M947" s="11">
        <v>0</v>
      </c>
      <c r="N947" s="54">
        <v>0</v>
      </c>
      <c r="O947" s="54">
        <v>0</v>
      </c>
      <c r="P947" s="54">
        <v>0</v>
      </c>
      <c r="Q947" s="1">
        <v>42644</v>
      </c>
      <c r="R947" s="14">
        <f>VLOOKUP($D947,'GT NBV Sep 2015'!$G:$O,9,0)</f>
        <v>2.1000000000000001E-2</v>
      </c>
      <c r="S947" s="15">
        <f t="shared" si="126"/>
        <v>0</v>
      </c>
      <c r="T947" s="15">
        <f t="shared" si="127"/>
        <v>13</v>
      </c>
      <c r="U947" s="15">
        <f t="shared" si="128"/>
        <v>0</v>
      </c>
      <c r="V947" s="15">
        <f t="shared" si="129"/>
        <v>0</v>
      </c>
      <c r="W947" s="15">
        <f t="shared" si="130"/>
        <v>0</v>
      </c>
      <c r="X947" s="7">
        <f t="shared" si="131"/>
        <v>0</v>
      </c>
      <c r="Y947" s="7">
        <f t="shared" si="132"/>
        <v>0</v>
      </c>
      <c r="Z947" s="7">
        <f t="shared" si="133"/>
        <v>0</v>
      </c>
      <c r="AA947" s="7">
        <f t="shared" si="134"/>
        <v>0</v>
      </c>
      <c r="AB947" s="15"/>
      <c r="AC947" s="7"/>
      <c r="AD947" s="7"/>
      <c r="AE947" s="7"/>
      <c r="AF947" s="15"/>
      <c r="AG947" s="7"/>
    </row>
    <row r="948" spans="1:35" ht="13.8" x14ac:dyDescent="0.3">
      <c r="A948" s="11">
        <v>53839</v>
      </c>
      <c r="B948" s="11" t="s">
        <v>24</v>
      </c>
      <c r="C948" s="11" t="s">
        <v>88</v>
      </c>
      <c r="D948" s="11" t="s">
        <v>60</v>
      </c>
      <c r="E948" s="11" t="s">
        <v>84</v>
      </c>
      <c r="F948" s="18">
        <v>30864</v>
      </c>
      <c r="G948" s="19">
        <v>30864</v>
      </c>
      <c r="H948" s="11" t="s">
        <v>20</v>
      </c>
      <c r="I948" s="11" t="s">
        <v>59</v>
      </c>
      <c r="J948" s="11" t="s">
        <v>22</v>
      </c>
      <c r="K948" s="11" t="s">
        <v>23</v>
      </c>
      <c r="L948" s="53" t="s">
        <v>638</v>
      </c>
      <c r="M948" s="11">
        <v>0</v>
      </c>
      <c r="N948" s="54">
        <v>0</v>
      </c>
      <c r="O948" s="54">
        <v>0</v>
      </c>
      <c r="P948" s="54">
        <v>0</v>
      </c>
      <c r="Q948" s="1">
        <v>42522</v>
      </c>
      <c r="R948" s="14">
        <f>VLOOKUP($D948,'GT NBV Sep 2015'!$G:$O,9,0)</f>
        <v>2.1000000000000001E-2</v>
      </c>
      <c r="S948" s="15">
        <f t="shared" si="126"/>
        <v>0</v>
      </c>
      <c r="T948" s="15">
        <f t="shared" si="127"/>
        <v>9</v>
      </c>
      <c r="U948" s="15">
        <f t="shared" si="128"/>
        <v>0</v>
      </c>
      <c r="V948" s="15">
        <f t="shared" si="129"/>
        <v>0</v>
      </c>
      <c r="W948" s="15">
        <f t="shared" si="130"/>
        <v>0</v>
      </c>
      <c r="X948" s="7">
        <f t="shared" si="131"/>
        <v>0</v>
      </c>
      <c r="Y948" s="7">
        <f t="shared" si="132"/>
        <v>0</v>
      </c>
      <c r="Z948" s="7">
        <f t="shared" si="133"/>
        <v>0</v>
      </c>
      <c r="AA948" s="7">
        <f t="shared" si="134"/>
        <v>0</v>
      </c>
      <c r="AB948" s="15"/>
      <c r="AC948" s="7"/>
      <c r="AD948" s="7"/>
      <c r="AE948" s="7"/>
      <c r="AF948" s="15"/>
      <c r="AG948" s="7"/>
    </row>
    <row r="949" spans="1:35" ht="13.8" x14ac:dyDescent="0.3">
      <c r="A949" s="11">
        <v>818880</v>
      </c>
      <c r="B949" s="11" t="s">
        <v>24</v>
      </c>
      <c r="C949" s="11" t="s">
        <v>89</v>
      </c>
      <c r="D949" s="11" t="s">
        <v>60</v>
      </c>
      <c r="E949" s="11" t="s">
        <v>84</v>
      </c>
      <c r="F949" s="18">
        <v>30864</v>
      </c>
      <c r="G949" s="19">
        <v>30864</v>
      </c>
      <c r="H949" s="11" t="s">
        <v>68</v>
      </c>
      <c r="I949" s="11" t="s">
        <v>59</v>
      </c>
      <c r="J949" s="11" t="s">
        <v>70</v>
      </c>
      <c r="K949" s="11" t="s">
        <v>23</v>
      </c>
      <c r="L949" s="53" t="s">
        <v>638</v>
      </c>
      <c r="M949" s="11">
        <v>0</v>
      </c>
      <c r="N949" s="54">
        <v>0</v>
      </c>
      <c r="O949" s="54">
        <v>0</v>
      </c>
      <c r="P949" s="54">
        <v>0</v>
      </c>
      <c r="Q949" s="1">
        <v>42644</v>
      </c>
      <c r="R949" s="14">
        <f>VLOOKUP($D949,'GT NBV Sep 2015'!$G:$O,9,0)</f>
        <v>2.1000000000000001E-2</v>
      </c>
      <c r="S949" s="15">
        <f t="shared" si="126"/>
        <v>0</v>
      </c>
      <c r="T949" s="15">
        <f t="shared" si="127"/>
        <v>13</v>
      </c>
      <c r="U949" s="15">
        <f t="shared" si="128"/>
        <v>0</v>
      </c>
      <c r="V949" s="15">
        <f t="shared" si="129"/>
        <v>0</v>
      </c>
      <c r="W949" s="15">
        <f t="shared" si="130"/>
        <v>0</v>
      </c>
      <c r="X949" s="7">
        <f t="shared" si="131"/>
        <v>0</v>
      </c>
      <c r="Y949" s="7">
        <f t="shared" si="132"/>
        <v>0</v>
      </c>
      <c r="Z949" s="7">
        <f t="shared" si="133"/>
        <v>0</v>
      </c>
      <c r="AA949" s="7">
        <f t="shared" si="134"/>
        <v>0</v>
      </c>
      <c r="AB949" s="15"/>
      <c r="AC949" s="7"/>
      <c r="AD949" s="7"/>
      <c r="AE949" s="7"/>
      <c r="AF949" s="15"/>
      <c r="AG949" s="7"/>
    </row>
    <row r="950" spans="1:35" ht="13.8" x14ac:dyDescent="0.3">
      <c r="A950" s="11">
        <v>818881</v>
      </c>
      <c r="B950" s="11" t="s">
        <v>24</v>
      </c>
      <c r="C950" s="11" t="s">
        <v>89</v>
      </c>
      <c r="D950" s="11" t="s">
        <v>60</v>
      </c>
      <c r="E950" s="11" t="s">
        <v>84</v>
      </c>
      <c r="F950" s="18">
        <v>30864</v>
      </c>
      <c r="G950" s="19">
        <v>30864</v>
      </c>
      <c r="H950" s="11" t="s">
        <v>68</v>
      </c>
      <c r="I950" s="11" t="s">
        <v>59</v>
      </c>
      <c r="J950" s="11" t="s">
        <v>70</v>
      </c>
      <c r="K950" s="11" t="s">
        <v>23</v>
      </c>
      <c r="L950" s="53" t="s">
        <v>638</v>
      </c>
      <c r="M950" s="11">
        <v>0</v>
      </c>
      <c r="N950" s="54">
        <v>0</v>
      </c>
      <c r="O950" s="54">
        <v>0</v>
      </c>
      <c r="P950" s="54">
        <v>0</v>
      </c>
      <c r="Q950" s="1">
        <v>42522</v>
      </c>
      <c r="R950" s="14">
        <f>VLOOKUP($D950,'GT NBV Sep 2015'!$G:$O,9,0)</f>
        <v>2.1000000000000001E-2</v>
      </c>
      <c r="S950" s="15">
        <f t="shared" si="126"/>
        <v>0</v>
      </c>
      <c r="T950" s="15">
        <f t="shared" si="127"/>
        <v>9</v>
      </c>
      <c r="U950" s="15">
        <f t="shared" si="128"/>
        <v>0</v>
      </c>
      <c r="V950" s="15">
        <f t="shared" si="129"/>
        <v>0</v>
      </c>
      <c r="W950" s="15">
        <f t="shared" si="130"/>
        <v>0</v>
      </c>
      <c r="X950" s="7">
        <f t="shared" si="131"/>
        <v>0</v>
      </c>
      <c r="Y950" s="7">
        <f t="shared" si="132"/>
        <v>0</v>
      </c>
      <c r="Z950" s="7">
        <f t="shared" si="133"/>
        <v>0</v>
      </c>
      <c r="AA950" s="7">
        <f t="shared" si="134"/>
        <v>0</v>
      </c>
      <c r="AB950" s="15"/>
      <c r="AC950" s="7"/>
      <c r="AD950" s="7"/>
      <c r="AE950" s="7"/>
      <c r="AF950" s="15"/>
      <c r="AG950" s="7"/>
    </row>
    <row r="951" spans="1:35" ht="13.8" x14ac:dyDescent="0.3">
      <c r="A951" s="11">
        <v>53840</v>
      </c>
      <c r="B951" s="11" t="s">
        <v>24</v>
      </c>
      <c r="C951" s="11" t="s">
        <v>89</v>
      </c>
      <c r="D951" s="11" t="s">
        <v>60</v>
      </c>
      <c r="E951" s="11" t="s">
        <v>61</v>
      </c>
      <c r="F951" s="18">
        <v>25750</v>
      </c>
      <c r="G951" s="19">
        <v>25750</v>
      </c>
      <c r="H951" s="11" t="s">
        <v>20</v>
      </c>
      <c r="I951" s="11" t="s">
        <v>59</v>
      </c>
      <c r="J951" s="11" t="s">
        <v>22</v>
      </c>
      <c r="K951" s="11" t="s">
        <v>23</v>
      </c>
      <c r="L951" s="53" t="s">
        <v>638</v>
      </c>
      <c r="M951" s="11">
        <v>0</v>
      </c>
      <c r="N951" s="54">
        <v>0</v>
      </c>
      <c r="O951" s="54">
        <v>0</v>
      </c>
      <c r="P951" s="54">
        <v>0</v>
      </c>
      <c r="Q951" s="1">
        <v>42644</v>
      </c>
      <c r="R951" s="14">
        <f>VLOOKUP($D951,'GT NBV Sep 2015'!$G:$O,9,0)</f>
        <v>2.1000000000000001E-2</v>
      </c>
      <c r="S951" s="15">
        <f t="shared" si="126"/>
        <v>0</v>
      </c>
      <c r="T951" s="15">
        <f t="shared" si="127"/>
        <v>13</v>
      </c>
      <c r="U951" s="15">
        <f t="shared" si="128"/>
        <v>0</v>
      </c>
      <c r="V951" s="15">
        <f t="shared" si="129"/>
        <v>0</v>
      </c>
      <c r="W951" s="15">
        <f t="shared" si="130"/>
        <v>0</v>
      </c>
      <c r="X951" s="7">
        <f t="shared" si="131"/>
        <v>0</v>
      </c>
      <c r="Y951" s="7">
        <f t="shared" si="132"/>
        <v>0</v>
      </c>
      <c r="Z951" s="7">
        <f t="shared" si="133"/>
        <v>0</v>
      </c>
      <c r="AA951" s="7">
        <f t="shared" si="134"/>
        <v>0</v>
      </c>
      <c r="AB951" s="15"/>
      <c r="AC951" s="7"/>
      <c r="AD951" s="7"/>
      <c r="AE951" s="7"/>
      <c r="AF951" s="15"/>
      <c r="AG951" s="7"/>
      <c r="AI951" s="22"/>
    </row>
    <row r="952" spans="1:35" ht="13.8" x14ac:dyDescent="0.3">
      <c r="A952" s="11">
        <v>53841</v>
      </c>
      <c r="B952" s="11" t="s">
        <v>24</v>
      </c>
      <c r="C952" s="11" t="s">
        <v>89</v>
      </c>
      <c r="D952" s="11" t="s">
        <v>60</v>
      </c>
      <c r="E952" s="11" t="s">
        <v>27</v>
      </c>
      <c r="F952" s="18">
        <v>26846</v>
      </c>
      <c r="G952" s="19">
        <v>26846</v>
      </c>
      <c r="H952" s="11" t="s">
        <v>20</v>
      </c>
      <c r="I952" s="11" t="s">
        <v>59</v>
      </c>
      <c r="J952" s="11" t="s">
        <v>22</v>
      </c>
      <c r="K952" s="11" t="s">
        <v>23</v>
      </c>
      <c r="L952" s="53" t="s">
        <v>638</v>
      </c>
      <c r="M952" s="11">
        <v>0</v>
      </c>
      <c r="N952" s="54">
        <v>0</v>
      </c>
      <c r="O952" s="54">
        <v>0</v>
      </c>
      <c r="P952" s="54">
        <v>0</v>
      </c>
      <c r="Q952" s="1">
        <v>42522</v>
      </c>
      <c r="R952" s="14">
        <f>VLOOKUP($D952,'GT NBV Sep 2015'!$G:$O,9,0)</f>
        <v>2.1000000000000001E-2</v>
      </c>
      <c r="S952" s="15">
        <f t="shared" si="126"/>
        <v>0</v>
      </c>
      <c r="T952" s="15">
        <f t="shared" si="127"/>
        <v>9</v>
      </c>
      <c r="U952" s="15">
        <f t="shared" si="128"/>
        <v>0</v>
      </c>
      <c r="V952" s="15">
        <f t="shared" si="129"/>
        <v>0</v>
      </c>
      <c r="W952" s="15">
        <f t="shared" si="130"/>
        <v>0</v>
      </c>
      <c r="X952" s="7">
        <f t="shared" si="131"/>
        <v>0</v>
      </c>
      <c r="Y952" s="7">
        <f t="shared" si="132"/>
        <v>0</v>
      </c>
      <c r="Z952" s="7">
        <f t="shared" si="133"/>
        <v>0</v>
      </c>
      <c r="AA952" s="7">
        <f t="shared" si="134"/>
        <v>0</v>
      </c>
      <c r="AB952" s="15"/>
      <c r="AC952" s="7"/>
      <c r="AD952" s="7"/>
      <c r="AE952" s="7"/>
      <c r="AF952" s="15"/>
      <c r="AG952" s="7"/>
      <c r="AI952" s="22"/>
    </row>
    <row r="953" spans="1:35" ht="13.8" x14ac:dyDescent="0.3">
      <c r="A953" s="11">
        <v>53842</v>
      </c>
      <c r="B953" s="11" t="s">
        <v>24</v>
      </c>
      <c r="C953" s="11" t="s">
        <v>89</v>
      </c>
      <c r="D953" s="11" t="s">
        <v>60</v>
      </c>
      <c r="E953" s="11" t="s">
        <v>51</v>
      </c>
      <c r="F953" s="18">
        <v>28672</v>
      </c>
      <c r="G953" s="19">
        <v>28672</v>
      </c>
      <c r="H953" s="11" t="s">
        <v>20</v>
      </c>
      <c r="I953" s="11" t="s">
        <v>59</v>
      </c>
      <c r="J953" s="11" t="s">
        <v>22</v>
      </c>
      <c r="K953" s="11" t="s">
        <v>23</v>
      </c>
      <c r="L953" s="53" t="s">
        <v>638</v>
      </c>
      <c r="M953" s="11">
        <v>0</v>
      </c>
      <c r="N953" s="54">
        <v>0</v>
      </c>
      <c r="O953" s="54">
        <v>0</v>
      </c>
      <c r="P953" s="54">
        <v>0</v>
      </c>
      <c r="Q953" s="1">
        <v>42644</v>
      </c>
      <c r="R953" s="14">
        <f>VLOOKUP($D953,'GT NBV Sep 2015'!$G:$O,9,0)</f>
        <v>2.1000000000000001E-2</v>
      </c>
      <c r="S953" s="15">
        <f t="shared" si="126"/>
        <v>0</v>
      </c>
      <c r="T953" s="15">
        <f t="shared" si="127"/>
        <v>13</v>
      </c>
      <c r="U953" s="15">
        <f t="shared" si="128"/>
        <v>0</v>
      </c>
      <c r="V953" s="15">
        <f t="shared" si="129"/>
        <v>0</v>
      </c>
      <c r="W953" s="15">
        <f t="shared" si="130"/>
        <v>0</v>
      </c>
      <c r="X953" s="7">
        <f t="shared" si="131"/>
        <v>0</v>
      </c>
      <c r="Y953" s="7">
        <f t="shared" si="132"/>
        <v>0</v>
      </c>
      <c r="Z953" s="7">
        <f t="shared" si="133"/>
        <v>0</v>
      </c>
      <c r="AA953" s="7">
        <f t="shared" si="134"/>
        <v>0</v>
      </c>
      <c r="AB953" s="15"/>
      <c r="AC953" s="7"/>
      <c r="AD953" s="7"/>
      <c r="AE953" s="7"/>
      <c r="AF953" s="15"/>
      <c r="AG953" s="7"/>
      <c r="AI953" s="22"/>
    </row>
    <row r="954" spans="1:35" ht="13.8" x14ac:dyDescent="0.3">
      <c r="A954" s="11">
        <v>53843</v>
      </c>
      <c r="B954" s="11" t="s">
        <v>24</v>
      </c>
      <c r="C954" s="11" t="s">
        <v>89</v>
      </c>
      <c r="D954" s="11" t="s">
        <v>60</v>
      </c>
      <c r="E954" s="11" t="s">
        <v>84</v>
      </c>
      <c r="F954" s="18">
        <v>30864</v>
      </c>
      <c r="G954" s="19">
        <v>30864</v>
      </c>
      <c r="H954" s="11" t="s">
        <v>20</v>
      </c>
      <c r="I954" s="11" t="s">
        <v>59</v>
      </c>
      <c r="J954" s="11" t="s">
        <v>22</v>
      </c>
      <c r="K954" s="11" t="s">
        <v>23</v>
      </c>
      <c r="L954" s="53" t="s">
        <v>638</v>
      </c>
      <c r="M954" s="11">
        <v>0</v>
      </c>
      <c r="N954" s="54">
        <v>0</v>
      </c>
      <c r="O954" s="54">
        <v>0</v>
      </c>
      <c r="P954" s="54">
        <v>0</v>
      </c>
      <c r="Q954" s="1">
        <v>42522</v>
      </c>
      <c r="R954" s="14">
        <f>VLOOKUP($D954,'GT NBV Sep 2015'!$G:$O,9,0)</f>
        <v>2.1000000000000001E-2</v>
      </c>
      <c r="S954" s="15">
        <f t="shared" si="126"/>
        <v>0</v>
      </c>
      <c r="T954" s="15">
        <f t="shared" si="127"/>
        <v>9</v>
      </c>
      <c r="U954" s="15">
        <f t="shared" si="128"/>
        <v>0</v>
      </c>
      <c r="V954" s="15">
        <f t="shared" si="129"/>
        <v>0</v>
      </c>
      <c r="W954" s="15">
        <f t="shared" si="130"/>
        <v>0</v>
      </c>
      <c r="X954" s="7">
        <f t="shared" si="131"/>
        <v>0</v>
      </c>
      <c r="Y954" s="7">
        <f t="shared" si="132"/>
        <v>0</v>
      </c>
      <c r="Z954" s="7">
        <f t="shared" si="133"/>
        <v>0</v>
      </c>
      <c r="AA954" s="7">
        <f t="shared" si="134"/>
        <v>0</v>
      </c>
      <c r="AB954" s="15"/>
      <c r="AC954" s="7"/>
      <c r="AD954" s="7"/>
      <c r="AE954" s="7"/>
      <c r="AF954" s="15"/>
      <c r="AG954" s="7"/>
    </row>
    <row r="955" spans="1:35" ht="13.8" x14ac:dyDescent="0.3">
      <c r="A955" s="11">
        <v>818882</v>
      </c>
      <c r="B955" s="11" t="s">
        <v>24</v>
      </c>
      <c r="C955" s="11" t="s">
        <v>63</v>
      </c>
      <c r="D955" s="11" t="s">
        <v>60</v>
      </c>
      <c r="E955" s="11" t="s">
        <v>80</v>
      </c>
      <c r="F955" s="18">
        <v>29037</v>
      </c>
      <c r="G955" s="19">
        <v>29037</v>
      </c>
      <c r="H955" s="11" t="s">
        <v>68</v>
      </c>
      <c r="I955" s="11" t="s">
        <v>59</v>
      </c>
      <c r="J955" s="11" t="s">
        <v>70</v>
      </c>
      <c r="K955" s="11" t="s">
        <v>23</v>
      </c>
      <c r="L955" s="53" t="s">
        <v>638</v>
      </c>
      <c r="M955" s="11">
        <v>0</v>
      </c>
      <c r="N955" s="54">
        <v>0</v>
      </c>
      <c r="O955" s="54">
        <v>0</v>
      </c>
      <c r="P955" s="54">
        <v>0</v>
      </c>
      <c r="Q955" s="1">
        <v>42644</v>
      </c>
      <c r="R955" s="14">
        <f>VLOOKUP($D955,'GT NBV Sep 2015'!$G:$O,9,0)</f>
        <v>2.1000000000000001E-2</v>
      </c>
      <c r="S955" s="15">
        <f t="shared" si="126"/>
        <v>0</v>
      </c>
      <c r="T955" s="15">
        <f t="shared" si="127"/>
        <v>13</v>
      </c>
      <c r="U955" s="15">
        <f t="shared" si="128"/>
        <v>0</v>
      </c>
      <c r="V955" s="15">
        <f t="shared" si="129"/>
        <v>0</v>
      </c>
      <c r="W955" s="15">
        <f t="shared" si="130"/>
        <v>0</v>
      </c>
      <c r="X955" s="7">
        <f t="shared" si="131"/>
        <v>0</v>
      </c>
      <c r="Y955" s="7">
        <f t="shared" si="132"/>
        <v>0</v>
      </c>
      <c r="Z955" s="7">
        <f t="shared" si="133"/>
        <v>0</v>
      </c>
      <c r="AA955" s="7">
        <f t="shared" si="134"/>
        <v>0</v>
      </c>
      <c r="AB955" s="15"/>
      <c r="AC955" s="7"/>
      <c r="AD955" s="7"/>
      <c r="AE955" s="7"/>
      <c r="AF955" s="15"/>
      <c r="AG955" s="7"/>
    </row>
    <row r="956" spans="1:35" ht="13.8" x14ac:dyDescent="0.3">
      <c r="A956" s="11">
        <v>818883</v>
      </c>
      <c r="B956" s="11" t="s">
        <v>24</v>
      </c>
      <c r="C956" s="11" t="s">
        <v>63</v>
      </c>
      <c r="D956" s="11" t="s">
        <v>60</v>
      </c>
      <c r="E956" s="11" t="s">
        <v>84</v>
      </c>
      <c r="F956" s="18">
        <v>30864</v>
      </c>
      <c r="G956" s="19">
        <v>30864</v>
      </c>
      <c r="H956" s="11" t="s">
        <v>68</v>
      </c>
      <c r="I956" s="11" t="s">
        <v>59</v>
      </c>
      <c r="J956" s="11" t="s">
        <v>70</v>
      </c>
      <c r="K956" s="11" t="s">
        <v>23</v>
      </c>
      <c r="L956" s="53" t="s">
        <v>638</v>
      </c>
      <c r="M956" s="11">
        <v>0</v>
      </c>
      <c r="N956" s="54">
        <v>0</v>
      </c>
      <c r="O956" s="54">
        <v>0</v>
      </c>
      <c r="P956" s="54">
        <v>0</v>
      </c>
      <c r="Q956" s="1">
        <v>42522</v>
      </c>
      <c r="R956" s="14">
        <f>VLOOKUP($D956,'GT NBV Sep 2015'!$G:$O,9,0)</f>
        <v>2.1000000000000001E-2</v>
      </c>
      <c r="S956" s="15">
        <f t="shared" si="126"/>
        <v>0</v>
      </c>
      <c r="T956" s="15">
        <f t="shared" si="127"/>
        <v>9</v>
      </c>
      <c r="U956" s="15">
        <f t="shared" si="128"/>
        <v>0</v>
      </c>
      <c r="V956" s="15">
        <f t="shared" si="129"/>
        <v>0</v>
      </c>
      <c r="W956" s="15">
        <f t="shared" si="130"/>
        <v>0</v>
      </c>
      <c r="X956" s="7">
        <f t="shared" si="131"/>
        <v>0</v>
      </c>
      <c r="Y956" s="7">
        <f t="shared" si="132"/>
        <v>0</v>
      </c>
      <c r="Z956" s="7">
        <f t="shared" si="133"/>
        <v>0</v>
      </c>
      <c r="AA956" s="7">
        <f t="shared" si="134"/>
        <v>0</v>
      </c>
      <c r="AB956" s="15"/>
      <c r="AC956" s="7"/>
      <c r="AD956" s="7"/>
      <c r="AE956" s="7"/>
      <c r="AF956" s="15"/>
      <c r="AG956" s="7"/>
    </row>
    <row r="957" spans="1:35" ht="13.8" x14ac:dyDescent="0.3">
      <c r="A957" s="11">
        <v>53844</v>
      </c>
      <c r="B957" s="11" t="s">
        <v>24</v>
      </c>
      <c r="C957" s="11" t="s">
        <v>63</v>
      </c>
      <c r="D957" s="11" t="s">
        <v>60</v>
      </c>
      <c r="E957" s="11" t="s">
        <v>54</v>
      </c>
      <c r="F957" s="18">
        <v>26481</v>
      </c>
      <c r="G957" s="19">
        <v>26481</v>
      </c>
      <c r="H957" s="11" t="s">
        <v>20</v>
      </c>
      <c r="I957" s="11" t="s">
        <v>59</v>
      </c>
      <c r="J957" s="11" t="s">
        <v>22</v>
      </c>
      <c r="K957" s="11" t="s">
        <v>23</v>
      </c>
      <c r="L957" s="53" t="s">
        <v>638</v>
      </c>
      <c r="M957" s="11">
        <v>0</v>
      </c>
      <c r="N957" s="54">
        <v>0</v>
      </c>
      <c r="O957" s="54">
        <v>0</v>
      </c>
      <c r="P957" s="54">
        <v>0</v>
      </c>
      <c r="Q957" s="1">
        <v>42644</v>
      </c>
      <c r="R957" s="14">
        <f>VLOOKUP($D957,'GT NBV Sep 2015'!$G:$O,9,0)</f>
        <v>2.1000000000000001E-2</v>
      </c>
      <c r="S957" s="15">
        <f t="shared" si="126"/>
        <v>0</v>
      </c>
      <c r="T957" s="15">
        <f t="shared" si="127"/>
        <v>13</v>
      </c>
      <c r="U957" s="15">
        <f t="shared" si="128"/>
        <v>0</v>
      </c>
      <c r="V957" s="15">
        <f t="shared" si="129"/>
        <v>0</v>
      </c>
      <c r="W957" s="15">
        <f t="shared" si="130"/>
        <v>0</v>
      </c>
      <c r="X957" s="7">
        <f t="shared" si="131"/>
        <v>0</v>
      </c>
      <c r="Y957" s="7">
        <f t="shared" si="132"/>
        <v>0</v>
      </c>
      <c r="Z957" s="7">
        <f t="shared" si="133"/>
        <v>0</v>
      </c>
      <c r="AA957" s="7">
        <f t="shared" si="134"/>
        <v>0</v>
      </c>
      <c r="AB957" s="15"/>
      <c r="AC957" s="7"/>
      <c r="AD957" s="7"/>
      <c r="AE957" s="7"/>
      <c r="AF957" s="15"/>
      <c r="AG957" s="7"/>
    </row>
    <row r="958" spans="1:35" ht="13.8" x14ac:dyDescent="0.3">
      <c r="A958" s="11">
        <v>53845</v>
      </c>
      <c r="B958" s="11" t="s">
        <v>24</v>
      </c>
      <c r="C958" s="11" t="s">
        <v>63</v>
      </c>
      <c r="D958" s="11" t="s">
        <v>60</v>
      </c>
      <c r="E958" s="11" t="s">
        <v>51</v>
      </c>
      <c r="F958" s="18">
        <v>28672</v>
      </c>
      <c r="G958" s="19">
        <v>28672</v>
      </c>
      <c r="H958" s="11" t="s">
        <v>20</v>
      </c>
      <c r="I958" s="11" t="s">
        <v>59</v>
      </c>
      <c r="J958" s="11" t="s">
        <v>22</v>
      </c>
      <c r="K958" s="11" t="s">
        <v>23</v>
      </c>
      <c r="L958" s="53" t="s">
        <v>638</v>
      </c>
      <c r="M958" s="11">
        <v>0</v>
      </c>
      <c r="N958" s="54">
        <v>0</v>
      </c>
      <c r="O958" s="54">
        <v>0</v>
      </c>
      <c r="P958" s="54">
        <v>0</v>
      </c>
      <c r="Q958" s="1">
        <v>42522</v>
      </c>
      <c r="R958" s="14">
        <f>VLOOKUP($D958,'GT NBV Sep 2015'!$G:$O,9,0)</f>
        <v>2.1000000000000001E-2</v>
      </c>
      <c r="S958" s="15">
        <f t="shared" si="126"/>
        <v>0</v>
      </c>
      <c r="T958" s="15">
        <f t="shared" si="127"/>
        <v>9</v>
      </c>
      <c r="U958" s="15">
        <f t="shared" si="128"/>
        <v>0</v>
      </c>
      <c r="V958" s="15">
        <f t="shared" si="129"/>
        <v>0</v>
      </c>
      <c r="W958" s="15">
        <f t="shared" si="130"/>
        <v>0</v>
      </c>
      <c r="X958" s="7">
        <f t="shared" si="131"/>
        <v>0</v>
      </c>
      <c r="Y958" s="7">
        <f t="shared" si="132"/>
        <v>0</v>
      </c>
      <c r="Z958" s="7">
        <f t="shared" si="133"/>
        <v>0</v>
      </c>
      <c r="AA958" s="7">
        <f t="shared" si="134"/>
        <v>0</v>
      </c>
      <c r="AB958" s="15"/>
      <c r="AC958" s="7"/>
      <c r="AD958" s="7"/>
      <c r="AE958" s="7"/>
      <c r="AF958" s="15"/>
      <c r="AG958" s="7"/>
    </row>
    <row r="959" spans="1:35" ht="13.8" x14ac:dyDescent="0.3">
      <c r="A959" s="11">
        <v>53846</v>
      </c>
      <c r="B959" s="11" t="s">
        <v>24</v>
      </c>
      <c r="C959" s="11" t="s">
        <v>63</v>
      </c>
      <c r="D959" s="11" t="s">
        <v>60</v>
      </c>
      <c r="E959" s="11" t="s">
        <v>80</v>
      </c>
      <c r="F959" s="18">
        <v>29037</v>
      </c>
      <c r="G959" s="19">
        <v>29037</v>
      </c>
      <c r="H959" s="11" t="s">
        <v>20</v>
      </c>
      <c r="I959" s="11" t="s">
        <v>59</v>
      </c>
      <c r="J959" s="11" t="s">
        <v>22</v>
      </c>
      <c r="K959" s="11" t="s">
        <v>23</v>
      </c>
      <c r="L959" s="53" t="s">
        <v>638</v>
      </c>
      <c r="M959" s="11">
        <v>0</v>
      </c>
      <c r="N959" s="54">
        <v>0</v>
      </c>
      <c r="O959" s="54">
        <v>0</v>
      </c>
      <c r="P959" s="54">
        <v>0</v>
      </c>
      <c r="Q959" s="1">
        <v>42644</v>
      </c>
      <c r="R959" s="14">
        <f>VLOOKUP($D959,'GT NBV Sep 2015'!$G:$O,9,0)</f>
        <v>2.1000000000000001E-2</v>
      </c>
      <c r="S959" s="15">
        <f t="shared" si="126"/>
        <v>0</v>
      </c>
      <c r="T959" s="15">
        <f t="shared" si="127"/>
        <v>13</v>
      </c>
      <c r="U959" s="15">
        <f t="shared" si="128"/>
        <v>0</v>
      </c>
      <c r="V959" s="15">
        <f t="shared" si="129"/>
        <v>0</v>
      </c>
      <c r="W959" s="15">
        <f t="shared" si="130"/>
        <v>0</v>
      </c>
      <c r="X959" s="7">
        <f t="shared" si="131"/>
        <v>0</v>
      </c>
      <c r="Y959" s="7">
        <f t="shared" si="132"/>
        <v>0</v>
      </c>
      <c r="Z959" s="7">
        <f t="shared" si="133"/>
        <v>0</v>
      </c>
      <c r="AA959" s="7">
        <f t="shared" si="134"/>
        <v>0</v>
      </c>
      <c r="AB959" s="15"/>
      <c r="AC959" s="7"/>
      <c r="AD959" s="7"/>
      <c r="AE959" s="7"/>
      <c r="AF959" s="15"/>
      <c r="AG959" s="7"/>
    </row>
    <row r="960" spans="1:35" ht="13.8" x14ac:dyDescent="0.3">
      <c r="A960" s="11">
        <v>53847</v>
      </c>
      <c r="B960" s="11" t="s">
        <v>24</v>
      </c>
      <c r="C960" s="11" t="s">
        <v>63</v>
      </c>
      <c r="D960" s="11" t="s">
        <v>60</v>
      </c>
      <c r="E960" s="11" t="s">
        <v>84</v>
      </c>
      <c r="F960" s="18">
        <v>30864</v>
      </c>
      <c r="G960" s="19">
        <v>30864</v>
      </c>
      <c r="H960" s="11" t="s">
        <v>20</v>
      </c>
      <c r="I960" s="11" t="s">
        <v>59</v>
      </c>
      <c r="J960" s="11" t="s">
        <v>22</v>
      </c>
      <c r="K960" s="11" t="s">
        <v>23</v>
      </c>
      <c r="L960" s="53" t="s">
        <v>638</v>
      </c>
      <c r="M960" s="11">
        <v>0</v>
      </c>
      <c r="N960" s="54">
        <v>0</v>
      </c>
      <c r="O960" s="54">
        <v>0</v>
      </c>
      <c r="P960" s="54">
        <v>0</v>
      </c>
      <c r="Q960" s="1">
        <v>42522</v>
      </c>
      <c r="R960" s="14">
        <f>VLOOKUP($D960,'GT NBV Sep 2015'!$G:$O,9,0)</f>
        <v>2.1000000000000001E-2</v>
      </c>
      <c r="S960" s="15">
        <f t="shared" si="126"/>
        <v>0</v>
      </c>
      <c r="T960" s="15">
        <f t="shared" si="127"/>
        <v>9</v>
      </c>
      <c r="U960" s="15">
        <f t="shared" si="128"/>
        <v>0</v>
      </c>
      <c r="V960" s="15">
        <f t="shared" si="129"/>
        <v>0</v>
      </c>
      <c r="W960" s="15">
        <f t="shared" si="130"/>
        <v>0</v>
      </c>
      <c r="X960" s="7">
        <f t="shared" si="131"/>
        <v>0</v>
      </c>
      <c r="Y960" s="7">
        <f t="shared" si="132"/>
        <v>0</v>
      </c>
      <c r="Z960" s="7">
        <f t="shared" si="133"/>
        <v>0</v>
      </c>
      <c r="AA960" s="7">
        <f t="shared" si="134"/>
        <v>0</v>
      </c>
      <c r="AB960" s="15"/>
      <c r="AC960" s="7"/>
      <c r="AD960" s="7"/>
      <c r="AE960" s="7"/>
      <c r="AF960" s="15"/>
      <c r="AG960" s="7"/>
    </row>
    <row r="961" spans="1:33" ht="13.8" x14ac:dyDescent="0.3">
      <c r="A961" s="11">
        <v>819273</v>
      </c>
      <c r="B961" s="11" t="s">
        <v>24</v>
      </c>
      <c r="C961" s="11" t="s">
        <v>41</v>
      </c>
      <c r="D961" s="11" t="s">
        <v>64</v>
      </c>
      <c r="E961" s="11" t="s">
        <v>86</v>
      </c>
      <c r="F961" s="18">
        <v>31594</v>
      </c>
      <c r="G961" s="19">
        <v>31594</v>
      </c>
      <c r="H961" s="11" t="s">
        <v>68</v>
      </c>
      <c r="I961" s="11" t="s">
        <v>65</v>
      </c>
      <c r="J961" s="11" t="s">
        <v>70</v>
      </c>
      <c r="K961" s="11" t="s">
        <v>23</v>
      </c>
      <c r="L961" s="53" t="s">
        <v>638</v>
      </c>
      <c r="M961" s="11">
        <v>0</v>
      </c>
      <c r="N961" s="54">
        <v>0</v>
      </c>
      <c r="O961" s="54">
        <v>0</v>
      </c>
      <c r="P961" s="54">
        <v>0</v>
      </c>
      <c r="Q961" s="1">
        <v>42644</v>
      </c>
      <c r="R961" s="14">
        <f>VLOOKUP($D961,'GT NBV Sep 2015'!$G:$O,9,0)</f>
        <v>2.1999999999999999E-2</v>
      </c>
      <c r="S961" s="15">
        <f t="shared" si="126"/>
        <v>0</v>
      </c>
      <c r="T961" s="15">
        <f t="shared" si="127"/>
        <v>13</v>
      </c>
      <c r="U961" s="15">
        <f t="shared" si="128"/>
        <v>0</v>
      </c>
      <c r="V961" s="15">
        <f t="shared" si="129"/>
        <v>0</v>
      </c>
      <c r="W961" s="15">
        <f t="shared" si="130"/>
        <v>0</v>
      </c>
      <c r="X961" s="7">
        <f t="shared" si="131"/>
        <v>0</v>
      </c>
      <c r="Y961" s="7">
        <f t="shared" si="132"/>
        <v>0</v>
      </c>
      <c r="Z961" s="7">
        <f t="shared" si="133"/>
        <v>0</v>
      </c>
      <c r="AA961" s="7">
        <f t="shared" si="134"/>
        <v>0</v>
      </c>
      <c r="AB961" s="15"/>
      <c r="AC961" s="7"/>
      <c r="AD961" s="7"/>
      <c r="AE961" s="7"/>
      <c r="AF961" s="15"/>
      <c r="AG961" s="7"/>
    </row>
    <row r="962" spans="1:33" ht="13.8" x14ac:dyDescent="0.3">
      <c r="A962" s="11">
        <v>819274</v>
      </c>
      <c r="B962" s="11" t="s">
        <v>24</v>
      </c>
      <c r="C962" s="11" t="s">
        <v>41</v>
      </c>
      <c r="D962" s="11" t="s">
        <v>64</v>
      </c>
      <c r="E962" s="11" t="s">
        <v>86</v>
      </c>
      <c r="F962" s="18">
        <v>31594</v>
      </c>
      <c r="G962" s="19">
        <v>31594</v>
      </c>
      <c r="H962" s="11" t="s">
        <v>68</v>
      </c>
      <c r="I962" s="11" t="s">
        <v>65</v>
      </c>
      <c r="J962" s="11" t="s">
        <v>70</v>
      </c>
      <c r="K962" s="11" t="s">
        <v>23</v>
      </c>
      <c r="L962" s="53" t="s">
        <v>638</v>
      </c>
      <c r="M962" s="11">
        <v>0</v>
      </c>
      <c r="N962" s="54">
        <v>0</v>
      </c>
      <c r="O962" s="54">
        <v>0</v>
      </c>
      <c r="P962" s="54">
        <v>0</v>
      </c>
      <c r="Q962" s="1">
        <v>42522</v>
      </c>
      <c r="R962" s="14">
        <f>VLOOKUP($D962,'GT NBV Sep 2015'!$G:$O,9,0)</f>
        <v>2.1999999999999999E-2</v>
      </c>
      <c r="S962" s="15">
        <f t="shared" si="126"/>
        <v>0</v>
      </c>
      <c r="T962" s="15">
        <f t="shared" si="127"/>
        <v>9</v>
      </c>
      <c r="U962" s="15">
        <f t="shared" si="128"/>
        <v>0</v>
      </c>
      <c r="V962" s="15">
        <f t="shared" si="129"/>
        <v>0</v>
      </c>
      <c r="W962" s="15">
        <f t="shared" si="130"/>
        <v>0</v>
      </c>
      <c r="X962" s="7">
        <f t="shared" si="131"/>
        <v>0</v>
      </c>
      <c r="Y962" s="7">
        <f t="shared" si="132"/>
        <v>0</v>
      </c>
      <c r="Z962" s="7">
        <f t="shared" si="133"/>
        <v>0</v>
      </c>
      <c r="AA962" s="7">
        <f t="shared" si="134"/>
        <v>0</v>
      </c>
      <c r="AB962" s="15"/>
      <c r="AC962" s="7"/>
      <c r="AD962" s="7"/>
      <c r="AE962" s="7"/>
      <c r="AF962" s="15"/>
      <c r="AG962" s="7"/>
    </row>
    <row r="963" spans="1:33" ht="13.8" x14ac:dyDescent="0.3">
      <c r="A963" s="11">
        <v>819275</v>
      </c>
      <c r="B963" s="11" t="s">
        <v>24</v>
      </c>
      <c r="C963" s="11" t="s">
        <v>41</v>
      </c>
      <c r="D963" s="11" t="s">
        <v>64</v>
      </c>
      <c r="E963" s="11" t="s">
        <v>67</v>
      </c>
      <c r="F963" s="18">
        <v>31959</v>
      </c>
      <c r="G963" s="19">
        <v>31959</v>
      </c>
      <c r="H963" s="11" t="s">
        <v>68</v>
      </c>
      <c r="I963" s="11" t="s">
        <v>65</v>
      </c>
      <c r="J963" s="11" t="s">
        <v>70</v>
      </c>
      <c r="K963" s="11" t="s">
        <v>23</v>
      </c>
      <c r="L963" s="53" t="s">
        <v>638</v>
      </c>
      <c r="M963" s="11">
        <v>0</v>
      </c>
      <c r="N963" s="54">
        <v>0</v>
      </c>
      <c r="O963" s="54">
        <v>0</v>
      </c>
      <c r="P963" s="54">
        <v>0</v>
      </c>
      <c r="Q963" s="1">
        <v>42644</v>
      </c>
      <c r="R963" s="14">
        <f>VLOOKUP($D963,'GT NBV Sep 2015'!$G:$O,9,0)</f>
        <v>2.1999999999999999E-2</v>
      </c>
      <c r="S963" s="15">
        <f t="shared" si="126"/>
        <v>0</v>
      </c>
      <c r="T963" s="15">
        <f t="shared" si="127"/>
        <v>13</v>
      </c>
      <c r="U963" s="15">
        <f t="shared" si="128"/>
        <v>0</v>
      </c>
      <c r="V963" s="15">
        <f t="shared" si="129"/>
        <v>0</v>
      </c>
      <c r="W963" s="15">
        <f t="shared" si="130"/>
        <v>0</v>
      </c>
      <c r="X963" s="7">
        <f t="shared" si="131"/>
        <v>0</v>
      </c>
      <c r="Y963" s="7">
        <f t="shared" si="132"/>
        <v>0</v>
      </c>
      <c r="Z963" s="7">
        <f t="shared" si="133"/>
        <v>0</v>
      </c>
      <c r="AA963" s="7">
        <f t="shared" si="134"/>
        <v>0</v>
      </c>
      <c r="AB963" s="15"/>
      <c r="AC963" s="7"/>
      <c r="AD963" s="7"/>
      <c r="AE963" s="7"/>
      <c r="AF963" s="15"/>
      <c r="AG963" s="7"/>
    </row>
    <row r="964" spans="1:33" ht="13.8" x14ac:dyDescent="0.3">
      <c r="A964" s="11">
        <v>819276</v>
      </c>
      <c r="B964" s="11" t="s">
        <v>24</v>
      </c>
      <c r="C964" s="11" t="s">
        <v>41</v>
      </c>
      <c r="D964" s="11" t="s">
        <v>64</v>
      </c>
      <c r="E964" s="11" t="s">
        <v>91</v>
      </c>
      <c r="F964" s="18">
        <v>32325</v>
      </c>
      <c r="G964" s="19">
        <v>32325</v>
      </c>
      <c r="H964" s="11" t="s">
        <v>68</v>
      </c>
      <c r="I964" s="11" t="s">
        <v>65</v>
      </c>
      <c r="J964" s="11" t="s">
        <v>70</v>
      </c>
      <c r="K964" s="11" t="s">
        <v>23</v>
      </c>
      <c r="L964" s="53" t="s">
        <v>638</v>
      </c>
      <c r="M964" s="11">
        <v>0</v>
      </c>
      <c r="N964" s="54">
        <v>0</v>
      </c>
      <c r="O964" s="54">
        <v>0</v>
      </c>
      <c r="P964" s="54">
        <v>0</v>
      </c>
      <c r="Q964" s="1">
        <v>42522</v>
      </c>
      <c r="R964" s="14">
        <f>VLOOKUP($D964,'GT NBV Sep 2015'!$G:$O,9,0)</f>
        <v>2.1999999999999999E-2</v>
      </c>
      <c r="S964" s="15">
        <f t="shared" ref="S964:S999" si="135">N964*(R964/12)</f>
        <v>0</v>
      </c>
      <c r="T964" s="15">
        <f t="shared" ref="T964:T999" si="136">ROUND((+Q964-$L$2)/30,0)</f>
        <v>9</v>
      </c>
      <c r="U964" s="15">
        <f t="shared" ref="U964:U999" si="137">+S964*T964</f>
        <v>0</v>
      </c>
      <c r="V964" s="15">
        <f t="shared" ref="V964:V999" si="138">+O964+U964</f>
        <v>0</v>
      </c>
      <c r="W964" s="15">
        <f t="shared" ref="W964:W999" si="139">+N964-V964</f>
        <v>0</v>
      </c>
      <c r="X964" s="7">
        <f t="shared" si="131"/>
        <v>0</v>
      </c>
      <c r="Y964" s="7">
        <f t="shared" si="132"/>
        <v>0</v>
      </c>
      <c r="Z964" s="7">
        <f t="shared" si="133"/>
        <v>0</v>
      </c>
      <c r="AA964" s="7">
        <f t="shared" si="134"/>
        <v>0</v>
      </c>
      <c r="AB964" s="15"/>
      <c r="AC964" s="7"/>
      <c r="AD964" s="7"/>
      <c r="AE964" s="7"/>
      <c r="AF964" s="15"/>
      <c r="AG964" s="7"/>
    </row>
    <row r="965" spans="1:33" ht="13.8" x14ac:dyDescent="0.3">
      <c r="A965" s="11">
        <v>819277</v>
      </c>
      <c r="B965" s="11" t="s">
        <v>24</v>
      </c>
      <c r="C965" s="11" t="s">
        <v>41</v>
      </c>
      <c r="D965" s="11" t="s">
        <v>64</v>
      </c>
      <c r="E965" s="11" t="s">
        <v>138</v>
      </c>
      <c r="F965" s="18">
        <v>34151</v>
      </c>
      <c r="G965" s="19">
        <v>34151</v>
      </c>
      <c r="H965" s="11" t="s">
        <v>68</v>
      </c>
      <c r="I965" s="11" t="s">
        <v>65</v>
      </c>
      <c r="J965" s="11" t="s">
        <v>70</v>
      </c>
      <c r="K965" s="11" t="s">
        <v>23</v>
      </c>
      <c r="L965" s="53" t="s">
        <v>638</v>
      </c>
      <c r="M965" s="11">
        <v>0</v>
      </c>
      <c r="N965" s="54">
        <v>0</v>
      </c>
      <c r="O965" s="54">
        <v>0</v>
      </c>
      <c r="P965" s="54">
        <v>0</v>
      </c>
      <c r="Q965" s="1">
        <v>42644</v>
      </c>
      <c r="R965" s="14">
        <f>VLOOKUP($D965,'GT NBV Sep 2015'!$G:$O,9,0)</f>
        <v>2.1999999999999999E-2</v>
      </c>
      <c r="S965" s="15">
        <f t="shared" si="135"/>
        <v>0</v>
      </c>
      <c r="T965" s="15">
        <f t="shared" si="136"/>
        <v>13</v>
      </c>
      <c r="U965" s="15">
        <f t="shared" si="137"/>
        <v>0</v>
      </c>
      <c r="V965" s="15">
        <f t="shared" si="138"/>
        <v>0</v>
      </c>
      <c r="W965" s="15">
        <f t="shared" si="139"/>
        <v>0</v>
      </c>
      <c r="X965" s="7">
        <f t="shared" ref="X965:X999" si="140">+N965*(11/12)</f>
        <v>0</v>
      </c>
      <c r="Y965" s="7">
        <f t="shared" ref="Y965:Y999" si="141">+V965*(11/12)</f>
        <v>0</v>
      </c>
      <c r="Z965" s="7">
        <f t="shared" ref="Z965:Z999" si="142">+W965*(11/12)</f>
        <v>0</v>
      </c>
      <c r="AA965" s="7">
        <f t="shared" ref="AA965:AA999" si="143">+X965-Y965-Z965</f>
        <v>0</v>
      </c>
      <c r="AB965" s="15"/>
      <c r="AC965" s="7"/>
      <c r="AD965" s="7"/>
      <c r="AE965" s="7"/>
      <c r="AF965" s="15"/>
      <c r="AG965" s="7"/>
    </row>
    <row r="966" spans="1:33" ht="13.8" x14ac:dyDescent="0.3">
      <c r="A966" s="11">
        <v>819278</v>
      </c>
      <c r="B966" s="11" t="s">
        <v>24</v>
      </c>
      <c r="C966" s="11" t="s">
        <v>41</v>
      </c>
      <c r="D966" s="11" t="s">
        <v>64</v>
      </c>
      <c r="E966" s="11" t="s">
        <v>138</v>
      </c>
      <c r="F966" s="18">
        <v>34151</v>
      </c>
      <c r="G966" s="19">
        <v>34151</v>
      </c>
      <c r="H966" s="11" t="s">
        <v>68</v>
      </c>
      <c r="I966" s="11" t="s">
        <v>65</v>
      </c>
      <c r="J966" s="11" t="s">
        <v>70</v>
      </c>
      <c r="K966" s="11" t="s">
        <v>23</v>
      </c>
      <c r="L966" s="53" t="s">
        <v>638</v>
      </c>
      <c r="M966" s="11">
        <v>0</v>
      </c>
      <c r="N966" s="54">
        <v>0</v>
      </c>
      <c r="O966" s="54">
        <v>0</v>
      </c>
      <c r="P966" s="54">
        <v>0</v>
      </c>
      <c r="Q966" s="1">
        <v>42522</v>
      </c>
      <c r="R966" s="14">
        <f>VLOOKUP($D966,'GT NBV Sep 2015'!$G:$O,9,0)</f>
        <v>2.1999999999999999E-2</v>
      </c>
      <c r="S966" s="15">
        <f t="shared" si="135"/>
        <v>0</v>
      </c>
      <c r="T966" s="15">
        <f t="shared" si="136"/>
        <v>9</v>
      </c>
      <c r="U966" s="15">
        <f t="shared" si="137"/>
        <v>0</v>
      </c>
      <c r="V966" s="15">
        <f t="shared" si="138"/>
        <v>0</v>
      </c>
      <c r="W966" s="15">
        <f t="shared" si="139"/>
        <v>0</v>
      </c>
      <c r="X966" s="7">
        <f t="shared" si="140"/>
        <v>0</v>
      </c>
      <c r="Y966" s="7">
        <f t="shared" si="141"/>
        <v>0</v>
      </c>
      <c r="Z966" s="7">
        <f t="shared" si="142"/>
        <v>0</v>
      </c>
      <c r="AA966" s="7">
        <f t="shared" si="143"/>
        <v>0</v>
      </c>
      <c r="AB966" s="15"/>
      <c r="AC966" s="7"/>
      <c r="AD966" s="7"/>
      <c r="AE966" s="7"/>
      <c r="AF966" s="15"/>
      <c r="AG966" s="7"/>
    </row>
    <row r="967" spans="1:33" ht="13.8" x14ac:dyDescent="0.3">
      <c r="A967" s="11">
        <v>819279</v>
      </c>
      <c r="B967" s="11" t="s">
        <v>24</v>
      </c>
      <c r="C967" s="11" t="s">
        <v>41</v>
      </c>
      <c r="D967" s="11" t="s">
        <v>64</v>
      </c>
      <c r="E967" s="11" t="s">
        <v>138</v>
      </c>
      <c r="F967" s="18">
        <v>34151</v>
      </c>
      <c r="G967" s="19">
        <v>34151</v>
      </c>
      <c r="H967" s="11" t="s">
        <v>68</v>
      </c>
      <c r="I967" s="11" t="s">
        <v>65</v>
      </c>
      <c r="J967" s="11" t="s">
        <v>70</v>
      </c>
      <c r="K967" s="11" t="s">
        <v>23</v>
      </c>
      <c r="L967" s="53" t="s">
        <v>638</v>
      </c>
      <c r="M967" s="11">
        <v>0</v>
      </c>
      <c r="N967" s="54">
        <v>0</v>
      </c>
      <c r="O967" s="54">
        <v>0</v>
      </c>
      <c r="P967" s="54">
        <v>0</v>
      </c>
      <c r="Q967" s="1">
        <v>42644</v>
      </c>
      <c r="R967" s="14">
        <f>VLOOKUP($D967,'GT NBV Sep 2015'!$G:$O,9,0)</f>
        <v>2.1999999999999999E-2</v>
      </c>
      <c r="S967" s="15">
        <f t="shared" si="135"/>
        <v>0</v>
      </c>
      <c r="T967" s="15">
        <f t="shared" si="136"/>
        <v>13</v>
      </c>
      <c r="U967" s="15">
        <f t="shared" si="137"/>
        <v>0</v>
      </c>
      <c r="V967" s="15">
        <f t="shared" si="138"/>
        <v>0</v>
      </c>
      <c r="W967" s="15">
        <f t="shared" si="139"/>
        <v>0</v>
      </c>
      <c r="X967" s="7">
        <f t="shared" si="140"/>
        <v>0</v>
      </c>
      <c r="Y967" s="7">
        <f t="shared" si="141"/>
        <v>0</v>
      </c>
      <c r="Z967" s="7">
        <f t="shared" si="142"/>
        <v>0</v>
      </c>
      <c r="AA967" s="7">
        <f t="shared" si="143"/>
        <v>0</v>
      </c>
      <c r="AB967" s="15"/>
      <c r="AC967" s="7"/>
      <c r="AD967" s="7"/>
      <c r="AE967" s="7"/>
      <c r="AF967" s="15"/>
      <c r="AG967" s="7"/>
    </row>
    <row r="968" spans="1:33" ht="13.8" x14ac:dyDescent="0.3">
      <c r="A968" s="11">
        <v>54696</v>
      </c>
      <c r="B968" s="11" t="s">
        <v>24</v>
      </c>
      <c r="C968" s="11" t="s">
        <v>41</v>
      </c>
      <c r="D968" s="11" t="s">
        <v>64</v>
      </c>
      <c r="E968" s="11" t="s">
        <v>54</v>
      </c>
      <c r="F968" s="18">
        <v>26481</v>
      </c>
      <c r="G968" s="19">
        <v>26481</v>
      </c>
      <c r="H968" s="11" t="s">
        <v>20</v>
      </c>
      <c r="I968" s="11" t="s">
        <v>65</v>
      </c>
      <c r="J968" s="11" t="s">
        <v>22</v>
      </c>
      <c r="K968" s="11" t="s">
        <v>23</v>
      </c>
      <c r="L968" s="53" t="s">
        <v>638</v>
      </c>
      <c r="M968" s="11">
        <v>0</v>
      </c>
      <c r="N968" s="54">
        <v>0</v>
      </c>
      <c r="O968" s="54">
        <v>0</v>
      </c>
      <c r="P968" s="54">
        <v>0</v>
      </c>
      <c r="Q968" s="1">
        <v>42522</v>
      </c>
      <c r="R968" s="14">
        <f>VLOOKUP($D968,'GT NBV Sep 2015'!$G:$O,9,0)</f>
        <v>2.1999999999999999E-2</v>
      </c>
      <c r="S968" s="15">
        <f t="shared" si="135"/>
        <v>0</v>
      </c>
      <c r="T968" s="15">
        <f t="shared" si="136"/>
        <v>9</v>
      </c>
      <c r="U968" s="15">
        <f t="shared" si="137"/>
        <v>0</v>
      </c>
      <c r="V968" s="15">
        <f t="shared" si="138"/>
        <v>0</v>
      </c>
      <c r="W968" s="15">
        <f t="shared" si="139"/>
        <v>0</v>
      </c>
      <c r="X968" s="7">
        <f t="shared" si="140"/>
        <v>0</v>
      </c>
      <c r="Y968" s="7">
        <f t="shared" si="141"/>
        <v>0</v>
      </c>
      <c r="Z968" s="7">
        <f t="shared" si="142"/>
        <v>0</v>
      </c>
      <c r="AA968" s="7">
        <f t="shared" si="143"/>
        <v>0</v>
      </c>
      <c r="AB968" s="15"/>
      <c r="AC968" s="7"/>
      <c r="AD968" s="7"/>
      <c r="AE968" s="7"/>
      <c r="AF968" s="15"/>
      <c r="AG968" s="7"/>
    </row>
    <row r="969" spans="1:33" ht="13.8" x14ac:dyDescent="0.3">
      <c r="A969" s="11">
        <v>54697</v>
      </c>
      <c r="B969" s="11" t="s">
        <v>24</v>
      </c>
      <c r="C969" s="11" t="s">
        <v>41</v>
      </c>
      <c r="D969" s="11" t="s">
        <v>64</v>
      </c>
      <c r="E969" s="11" t="s">
        <v>86</v>
      </c>
      <c r="F969" s="18">
        <v>31594</v>
      </c>
      <c r="G969" s="19">
        <v>31594</v>
      </c>
      <c r="H969" s="11" t="s">
        <v>20</v>
      </c>
      <c r="I969" s="11" t="s">
        <v>65</v>
      </c>
      <c r="J969" s="11" t="s">
        <v>22</v>
      </c>
      <c r="K969" s="11" t="s">
        <v>23</v>
      </c>
      <c r="L969" s="53" t="s">
        <v>638</v>
      </c>
      <c r="M969" s="11">
        <v>0</v>
      </c>
      <c r="N969" s="54">
        <v>0</v>
      </c>
      <c r="O969" s="54">
        <v>0</v>
      </c>
      <c r="P969" s="54">
        <v>0</v>
      </c>
      <c r="Q969" s="1">
        <v>42644</v>
      </c>
      <c r="R969" s="14">
        <f>VLOOKUP($D969,'GT NBV Sep 2015'!$G:$O,9,0)</f>
        <v>2.1999999999999999E-2</v>
      </c>
      <c r="S969" s="15">
        <f t="shared" si="135"/>
        <v>0</v>
      </c>
      <c r="T969" s="15">
        <f t="shared" si="136"/>
        <v>13</v>
      </c>
      <c r="U969" s="15">
        <f t="shared" si="137"/>
        <v>0</v>
      </c>
      <c r="V969" s="15">
        <f t="shared" si="138"/>
        <v>0</v>
      </c>
      <c r="W969" s="15">
        <f t="shared" si="139"/>
        <v>0</v>
      </c>
      <c r="X969" s="7">
        <f t="shared" si="140"/>
        <v>0</v>
      </c>
      <c r="Y969" s="7">
        <f t="shared" si="141"/>
        <v>0</v>
      </c>
      <c r="Z969" s="7">
        <f t="shared" si="142"/>
        <v>0</v>
      </c>
      <c r="AA969" s="7">
        <f t="shared" si="143"/>
        <v>0</v>
      </c>
      <c r="AB969" s="15"/>
      <c r="AC969" s="7"/>
      <c r="AD969" s="7"/>
      <c r="AE969" s="7"/>
      <c r="AF969" s="15"/>
      <c r="AG969" s="7"/>
    </row>
    <row r="970" spans="1:33" ht="13.8" x14ac:dyDescent="0.3">
      <c r="A970" s="11">
        <v>54698</v>
      </c>
      <c r="B970" s="11" t="s">
        <v>24</v>
      </c>
      <c r="C970" s="11" t="s">
        <v>41</v>
      </c>
      <c r="D970" s="11" t="s">
        <v>64</v>
      </c>
      <c r="E970" s="11" t="s">
        <v>67</v>
      </c>
      <c r="F970" s="18">
        <v>31959</v>
      </c>
      <c r="G970" s="19">
        <v>31959</v>
      </c>
      <c r="H970" s="11" t="s">
        <v>20</v>
      </c>
      <c r="I970" s="11" t="s">
        <v>65</v>
      </c>
      <c r="J970" s="11" t="s">
        <v>22</v>
      </c>
      <c r="K970" s="11" t="s">
        <v>23</v>
      </c>
      <c r="L970" s="53" t="s">
        <v>638</v>
      </c>
      <c r="M970" s="11">
        <v>0</v>
      </c>
      <c r="N970" s="54">
        <v>0</v>
      </c>
      <c r="O970" s="54">
        <v>0</v>
      </c>
      <c r="P970" s="54">
        <v>0</v>
      </c>
      <c r="Q970" s="1">
        <v>42522</v>
      </c>
      <c r="R970" s="14">
        <f>VLOOKUP($D970,'GT NBV Sep 2015'!$G:$O,9,0)</f>
        <v>2.1999999999999999E-2</v>
      </c>
      <c r="S970" s="15">
        <f t="shared" si="135"/>
        <v>0</v>
      </c>
      <c r="T970" s="15">
        <f t="shared" si="136"/>
        <v>9</v>
      </c>
      <c r="U970" s="15">
        <f t="shared" si="137"/>
        <v>0</v>
      </c>
      <c r="V970" s="15">
        <f t="shared" si="138"/>
        <v>0</v>
      </c>
      <c r="W970" s="15">
        <f t="shared" si="139"/>
        <v>0</v>
      </c>
      <c r="X970" s="7">
        <f t="shared" si="140"/>
        <v>0</v>
      </c>
      <c r="Y970" s="7">
        <f t="shared" si="141"/>
        <v>0</v>
      </c>
      <c r="Z970" s="7">
        <f t="shared" si="142"/>
        <v>0</v>
      </c>
      <c r="AA970" s="7">
        <f t="shared" si="143"/>
        <v>0</v>
      </c>
      <c r="AB970" s="15"/>
      <c r="AC970" s="7"/>
      <c r="AD970" s="7"/>
      <c r="AE970" s="7"/>
      <c r="AF970" s="15"/>
      <c r="AG970" s="7"/>
    </row>
    <row r="971" spans="1:33" ht="13.8" x14ac:dyDescent="0.3">
      <c r="A971" s="11">
        <v>54699</v>
      </c>
      <c r="B971" s="11" t="s">
        <v>24</v>
      </c>
      <c r="C971" s="11" t="s">
        <v>41</v>
      </c>
      <c r="D971" s="11" t="s">
        <v>64</v>
      </c>
      <c r="E971" s="11" t="s">
        <v>91</v>
      </c>
      <c r="F971" s="18">
        <v>32325</v>
      </c>
      <c r="G971" s="19">
        <v>32325</v>
      </c>
      <c r="H971" s="11" t="s">
        <v>20</v>
      </c>
      <c r="I971" s="11" t="s">
        <v>65</v>
      </c>
      <c r="J971" s="11" t="s">
        <v>22</v>
      </c>
      <c r="K971" s="11" t="s">
        <v>23</v>
      </c>
      <c r="L971" s="53" t="s">
        <v>638</v>
      </c>
      <c r="M971" s="11">
        <v>0</v>
      </c>
      <c r="N971" s="54">
        <v>0</v>
      </c>
      <c r="O971" s="54">
        <v>0</v>
      </c>
      <c r="P971" s="54">
        <v>0</v>
      </c>
      <c r="Q971" s="1">
        <v>42644</v>
      </c>
      <c r="R971" s="14">
        <f>VLOOKUP($D971,'GT NBV Sep 2015'!$G:$O,9,0)</f>
        <v>2.1999999999999999E-2</v>
      </c>
      <c r="S971" s="15">
        <f t="shared" si="135"/>
        <v>0</v>
      </c>
      <c r="T971" s="15">
        <f t="shared" si="136"/>
        <v>13</v>
      </c>
      <c r="U971" s="15">
        <f t="shared" si="137"/>
        <v>0</v>
      </c>
      <c r="V971" s="15">
        <f t="shared" si="138"/>
        <v>0</v>
      </c>
      <c r="W971" s="15">
        <f t="shared" si="139"/>
        <v>0</v>
      </c>
      <c r="X971" s="7">
        <f t="shared" si="140"/>
        <v>0</v>
      </c>
      <c r="Y971" s="7">
        <f t="shared" si="141"/>
        <v>0</v>
      </c>
      <c r="Z971" s="7">
        <f t="shared" si="142"/>
        <v>0</v>
      </c>
      <c r="AA971" s="7">
        <f t="shared" si="143"/>
        <v>0</v>
      </c>
      <c r="AB971" s="15"/>
      <c r="AC971" s="7"/>
      <c r="AD971" s="7"/>
      <c r="AE971" s="7"/>
      <c r="AF971" s="15"/>
      <c r="AG971" s="7"/>
    </row>
    <row r="972" spans="1:33" ht="13.8" x14ac:dyDescent="0.3">
      <c r="A972" s="11">
        <v>55399</v>
      </c>
      <c r="B972" s="11" t="s">
        <v>24</v>
      </c>
      <c r="C972" s="11" t="s">
        <v>41</v>
      </c>
      <c r="D972" s="11" t="s">
        <v>64</v>
      </c>
      <c r="E972" s="11" t="s">
        <v>86</v>
      </c>
      <c r="F972" s="18">
        <v>31594</v>
      </c>
      <c r="G972" s="19">
        <v>31594</v>
      </c>
      <c r="H972" s="11" t="s">
        <v>20</v>
      </c>
      <c r="I972" s="11" t="s">
        <v>65</v>
      </c>
      <c r="J972" s="11" t="s">
        <v>379</v>
      </c>
      <c r="K972" s="11" t="s">
        <v>23</v>
      </c>
      <c r="L972" s="53" t="s">
        <v>638</v>
      </c>
      <c r="M972" s="11">
        <v>0</v>
      </c>
      <c r="N972" s="54">
        <v>0</v>
      </c>
      <c r="O972" s="54">
        <v>0</v>
      </c>
      <c r="P972" s="54">
        <v>0</v>
      </c>
      <c r="Q972" s="1">
        <v>42522</v>
      </c>
      <c r="R972" s="14">
        <f>VLOOKUP($D972,'GT NBV Sep 2015'!$G:$O,9,0)</f>
        <v>2.1999999999999999E-2</v>
      </c>
      <c r="S972" s="15">
        <f t="shared" si="135"/>
        <v>0</v>
      </c>
      <c r="T972" s="15">
        <f t="shared" si="136"/>
        <v>9</v>
      </c>
      <c r="U972" s="15">
        <f t="shared" si="137"/>
        <v>0</v>
      </c>
      <c r="V972" s="15">
        <f t="shared" si="138"/>
        <v>0</v>
      </c>
      <c r="W972" s="15">
        <f t="shared" si="139"/>
        <v>0</v>
      </c>
      <c r="X972" s="7">
        <f t="shared" si="140"/>
        <v>0</v>
      </c>
      <c r="Y972" s="7">
        <f t="shared" si="141"/>
        <v>0</v>
      </c>
      <c r="Z972" s="7">
        <f t="shared" si="142"/>
        <v>0</v>
      </c>
      <c r="AA972" s="7">
        <f t="shared" si="143"/>
        <v>0</v>
      </c>
      <c r="AB972" s="15"/>
      <c r="AC972" s="7"/>
      <c r="AD972" s="7"/>
      <c r="AE972" s="7"/>
      <c r="AF972" s="15"/>
      <c r="AG972" s="7"/>
    </row>
    <row r="973" spans="1:33" ht="13.8" x14ac:dyDescent="0.3">
      <c r="A973" s="11">
        <v>819271</v>
      </c>
      <c r="B973" s="11" t="s">
        <v>24</v>
      </c>
      <c r="C973" s="11" t="s">
        <v>25</v>
      </c>
      <c r="D973" s="11" t="s">
        <v>64</v>
      </c>
      <c r="E973" s="11" t="s">
        <v>86</v>
      </c>
      <c r="F973" s="18">
        <v>31594</v>
      </c>
      <c r="G973" s="19">
        <v>31594</v>
      </c>
      <c r="H973" s="11" t="s">
        <v>68</v>
      </c>
      <c r="I973" s="11" t="s">
        <v>65</v>
      </c>
      <c r="J973" s="11" t="s">
        <v>70</v>
      </c>
      <c r="K973" s="11" t="s">
        <v>23</v>
      </c>
      <c r="L973" s="53" t="s">
        <v>638</v>
      </c>
      <c r="M973" s="11">
        <v>0</v>
      </c>
      <c r="N973" s="54">
        <v>0</v>
      </c>
      <c r="O973" s="54">
        <v>0</v>
      </c>
      <c r="P973" s="54">
        <v>0</v>
      </c>
      <c r="Q973" s="1">
        <v>42644</v>
      </c>
      <c r="R973" s="14">
        <f>VLOOKUP($D973,'GT NBV Sep 2015'!$G:$O,9,0)</f>
        <v>2.1999999999999999E-2</v>
      </c>
      <c r="S973" s="15">
        <f t="shared" si="135"/>
        <v>0</v>
      </c>
      <c r="T973" s="15">
        <f t="shared" si="136"/>
        <v>13</v>
      </c>
      <c r="U973" s="15">
        <f t="shared" si="137"/>
        <v>0</v>
      </c>
      <c r="V973" s="15">
        <f t="shared" si="138"/>
        <v>0</v>
      </c>
      <c r="W973" s="15">
        <f t="shared" si="139"/>
        <v>0</v>
      </c>
      <c r="X973" s="7">
        <f t="shared" si="140"/>
        <v>0</v>
      </c>
      <c r="Y973" s="7">
        <f t="shared" si="141"/>
        <v>0</v>
      </c>
      <c r="Z973" s="7">
        <f t="shared" si="142"/>
        <v>0</v>
      </c>
      <c r="AA973" s="7">
        <f t="shared" si="143"/>
        <v>0</v>
      </c>
      <c r="AB973" s="15"/>
      <c r="AC973" s="7"/>
      <c r="AD973" s="7"/>
      <c r="AE973" s="7"/>
      <c r="AF973" s="15"/>
      <c r="AG973" s="7"/>
    </row>
    <row r="974" spans="1:33" ht="13.8" x14ac:dyDescent="0.3">
      <c r="A974" s="11">
        <v>819272</v>
      </c>
      <c r="B974" s="11" t="s">
        <v>24</v>
      </c>
      <c r="C974" s="11" t="s">
        <v>25</v>
      </c>
      <c r="D974" s="11" t="s">
        <v>64</v>
      </c>
      <c r="E974" s="11" t="s">
        <v>86</v>
      </c>
      <c r="F974" s="18">
        <v>31594</v>
      </c>
      <c r="G974" s="19">
        <v>31594</v>
      </c>
      <c r="H974" s="11" t="s">
        <v>68</v>
      </c>
      <c r="I974" s="11" t="s">
        <v>65</v>
      </c>
      <c r="J974" s="11" t="s">
        <v>70</v>
      </c>
      <c r="K974" s="11" t="s">
        <v>23</v>
      </c>
      <c r="L974" s="53" t="s">
        <v>638</v>
      </c>
      <c r="M974" s="11">
        <v>0</v>
      </c>
      <c r="N974" s="54">
        <v>0</v>
      </c>
      <c r="O974" s="54">
        <v>0</v>
      </c>
      <c r="P974" s="54">
        <v>0</v>
      </c>
      <c r="Q974" s="1">
        <v>42522</v>
      </c>
      <c r="R974" s="14">
        <f>VLOOKUP($D974,'GT NBV Sep 2015'!$G:$O,9,0)</f>
        <v>2.1999999999999999E-2</v>
      </c>
      <c r="S974" s="15">
        <f t="shared" si="135"/>
        <v>0</v>
      </c>
      <c r="T974" s="15">
        <f t="shared" si="136"/>
        <v>9</v>
      </c>
      <c r="U974" s="15">
        <f t="shared" si="137"/>
        <v>0</v>
      </c>
      <c r="V974" s="15">
        <f t="shared" si="138"/>
        <v>0</v>
      </c>
      <c r="W974" s="15">
        <f t="shared" si="139"/>
        <v>0</v>
      </c>
      <c r="X974" s="7">
        <f t="shared" si="140"/>
        <v>0</v>
      </c>
      <c r="Y974" s="7">
        <f t="shared" si="141"/>
        <v>0</v>
      </c>
      <c r="Z974" s="7">
        <f t="shared" si="142"/>
        <v>0</v>
      </c>
      <c r="AA974" s="7">
        <f t="shared" si="143"/>
        <v>0</v>
      </c>
      <c r="AB974" s="15"/>
      <c r="AC974" s="7"/>
      <c r="AD974" s="7"/>
      <c r="AE974" s="7"/>
      <c r="AF974" s="15"/>
      <c r="AG974" s="7"/>
    </row>
    <row r="975" spans="1:33" ht="13.8" x14ac:dyDescent="0.3">
      <c r="A975" s="11">
        <v>54695</v>
      </c>
      <c r="B975" s="11" t="s">
        <v>24</v>
      </c>
      <c r="C975" s="11" t="s">
        <v>25</v>
      </c>
      <c r="D975" s="11" t="s">
        <v>64</v>
      </c>
      <c r="E975" s="11" t="s">
        <v>54</v>
      </c>
      <c r="F975" s="18">
        <v>26481</v>
      </c>
      <c r="G975" s="19">
        <v>26481</v>
      </c>
      <c r="H975" s="11" t="s">
        <v>20</v>
      </c>
      <c r="I975" s="11" t="s">
        <v>65</v>
      </c>
      <c r="J975" s="11" t="s">
        <v>22</v>
      </c>
      <c r="K975" s="11" t="s">
        <v>23</v>
      </c>
      <c r="L975" s="53" t="s">
        <v>638</v>
      </c>
      <c r="M975" s="11">
        <v>0</v>
      </c>
      <c r="N975" s="54">
        <v>0</v>
      </c>
      <c r="O975" s="54">
        <v>0</v>
      </c>
      <c r="P975" s="54">
        <v>0</v>
      </c>
      <c r="Q975" s="1">
        <v>42644</v>
      </c>
      <c r="R975" s="14">
        <f>VLOOKUP($D975,'GT NBV Sep 2015'!$G:$O,9,0)</f>
        <v>2.1999999999999999E-2</v>
      </c>
      <c r="S975" s="15">
        <f t="shared" si="135"/>
        <v>0</v>
      </c>
      <c r="T975" s="15">
        <f t="shared" si="136"/>
        <v>13</v>
      </c>
      <c r="U975" s="15">
        <f t="shared" si="137"/>
        <v>0</v>
      </c>
      <c r="V975" s="15">
        <f t="shared" si="138"/>
        <v>0</v>
      </c>
      <c r="W975" s="15">
        <f t="shared" si="139"/>
        <v>0</v>
      </c>
      <c r="X975" s="7">
        <f t="shared" si="140"/>
        <v>0</v>
      </c>
      <c r="Y975" s="7">
        <f t="shared" si="141"/>
        <v>0</v>
      </c>
      <c r="Z975" s="7">
        <f t="shared" si="142"/>
        <v>0</v>
      </c>
      <c r="AA975" s="7">
        <f t="shared" si="143"/>
        <v>0</v>
      </c>
      <c r="AB975" s="15"/>
      <c r="AC975" s="7"/>
      <c r="AD975" s="7"/>
      <c r="AE975" s="7"/>
      <c r="AF975" s="15"/>
      <c r="AG975" s="7"/>
    </row>
    <row r="976" spans="1:33" ht="13.8" x14ac:dyDescent="0.3">
      <c r="A976" s="11">
        <v>55681</v>
      </c>
      <c r="B976" s="11" t="s">
        <v>24</v>
      </c>
      <c r="C976" s="11" t="s">
        <v>25</v>
      </c>
      <c r="D976" s="11" t="s">
        <v>64</v>
      </c>
      <c r="E976" s="11" t="s">
        <v>85</v>
      </c>
      <c r="F976" s="18">
        <v>28307</v>
      </c>
      <c r="G976" s="19">
        <v>28307</v>
      </c>
      <c r="H976" s="11" t="s">
        <v>20</v>
      </c>
      <c r="I976" s="11" t="s">
        <v>65</v>
      </c>
      <c r="J976" s="11" t="s">
        <v>385</v>
      </c>
      <c r="K976" s="11" t="s">
        <v>23</v>
      </c>
      <c r="L976" s="53" t="s">
        <v>638</v>
      </c>
      <c r="M976" s="11">
        <v>0</v>
      </c>
      <c r="N976" s="54">
        <v>0</v>
      </c>
      <c r="O976" s="54">
        <v>0</v>
      </c>
      <c r="P976" s="54">
        <v>0</v>
      </c>
      <c r="Q976" s="1">
        <v>42522</v>
      </c>
      <c r="R976" s="14">
        <f>VLOOKUP($D976,'GT NBV Sep 2015'!$G:$O,9,0)</f>
        <v>2.1999999999999999E-2</v>
      </c>
      <c r="S976" s="15">
        <f t="shared" si="135"/>
        <v>0</v>
      </c>
      <c r="T976" s="15">
        <f t="shared" si="136"/>
        <v>9</v>
      </c>
      <c r="U976" s="15">
        <f t="shared" si="137"/>
        <v>0</v>
      </c>
      <c r="V976" s="15">
        <f t="shared" si="138"/>
        <v>0</v>
      </c>
      <c r="W976" s="15">
        <f t="shared" si="139"/>
        <v>0</v>
      </c>
      <c r="X976" s="7">
        <f t="shared" si="140"/>
        <v>0</v>
      </c>
      <c r="Y976" s="7">
        <f t="shared" si="141"/>
        <v>0</v>
      </c>
      <c r="Z976" s="7">
        <f t="shared" si="142"/>
        <v>0</v>
      </c>
      <c r="AA976" s="7">
        <f t="shared" si="143"/>
        <v>0</v>
      </c>
      <c r="AB976" s="15"/>
      <c r="AC976" s="7"/>
      <c r="AD976" s="7"/>
      <c r="AE976" s="7"/>
      <c r="AF976" s="15"/>
      <c r="AG976" s="7"/>
    </row>
    <row r="977" spans="1:33" ht="13.8" x14ac:dyDescent="0.3">
      <c r="A977" s="11">
        <v>54700</v>
      </c>
      <c r="B977" s="11" t="s">
        <v>24</v>
      </c>
      <c r="C977" s="11" t="s">
        <v>63</v>
      </c>
      <c r="D977" s="11" t="s">
        <v>64</v>
      </c>
      <c r="E977" s="11" t="s">
        <v>54</v>
      </c>
      <c r="F977" s="18">
        <v>26481</v>
      </c>
      <c r="G977" s="19">
        <v>26481</v>
      </c>
      <c r="H977" s="11" t="s">
        <v>20</v>
      </c>
      <c r="I977" s="11" t="s">
        <v>65</v>
      </c>
      <c r="J977" s="11" t="s">
        <v>22</v>
      </c>
      <c r="K977" s="11" t="s">
        <v>23</v>
      </c>
      <c r="L977" s="53" t="s">
        <v>638</v>
      </c>
      <c r="M977" s="11">
        <v>0</v>
      </c>
      <c r="N977" s="54">
        <v>0</v>
      </c>
      <c r="O977" s="54">
        <v>0</v>
      </c>
      <c r="P977" s="54">
        <v>0</v>
      </c>
      <c r="Q977" s="1">
        <v>42644</v>
      </c>
      <c r="R977" s="14">
        <f>VLOOKUP($D977,'GT NBV Sep 2015'!$G:$O,9,0)</f>
        <v>2.1999999999999999E-2</v>
      </c>
      <c r="S977" s="15">
        <f t="shared" si="135"/>
        <v>0</v>
      </c>
      <c r="T977" s="15">
        <f t="shared" si="136"/>
        <v>13</v>
      </c>
      <c r="U977" s="15">
        <f t="shared" si="137"/>
        <v>0</v>
      </c>
      <c r="V977" s="15">
        <f t="shared" si="138"/>
        <v>0</v>
      </c>
      <c r="W977" s="15">
        <f t="shared" si="139"/>
        <v>0</v>
      </c>
      <c r="X977" s="7">
        <f t="shared" si="140"/>
        <v>0</v>
      </c>
      <c r="Y977" s="7">
        <f t="shared" si="141"/>
        <v>0</v>
      </c>
      <c r="Z977" s="7">
        <f t="shared" si="142"/>
        <v>0</v>
      </c>
      <c r="AA977" s="7">
        <f t="shared" si="143"/>
        <v>0</v>
      </c>
      <c r="AB977" s="15"/>
      <c r="AC977" s="7"/>
      <c r="AD977" s="7"/>
      <c r="AE977" s="7"/>
      <c r="AF977" s="15"/>
      <c r="AG977" s="7"/>
    </row>
    <row r="978" spans="1:33" ht="13.8" x14ac:dyDescent="0.3">
      <c r="A978" s="11">
        <v>41623410</v>
      </c>
      <c r="B978" s="11" t="s">
        <v>24</v>
      </c>
      <c r="C978" s="11" t="s">
        <v>41</v>
      </c>
      <c r="D978" s="11" t="s">
        <v>47</v>
      </c>
      <c r="E978" s="11" t="s">
        <v>86</v>
      </c>
      <c r="F978" s="18">
        <v>31594</v>
      </c>
      <c r="G978" s="19">
        <v>31594</v>
      </c>
      <c r="H978" s="11" t="s">
        <v>20</v>
      </c>
      <c r="I978" s="11" t="s">
        <v>48</v>
      </c>
      <c r="J978" s="11" t="s">
        <v>407</v>
      </c>
      <c r="K978" s="11" t="s">
        <v>23</v>
      </c>
      <c r="L978" s="53" t="s">
        <v>638</v>
      </c>
      <c r="M978" s="11">
        <v>0</v>
      </c>
      <c r="N978" s="54">
        <v>-0.01</v>
      </c>
      <c r="O978" s="54">
        <v>-0.01</v>
      </c>
      <c r="P978" s="54">
        <v>0</v>
      </c>
      <c r="Q978" s="1">
        <v>42522</v>
      </c>
      <c r="R978" s="14">
        <f>VLOOKUP($D978,'GT NBV Sep 2015'!$G:$O,9,0)</f>
        <v>2.9000000000000001E-2</v>
      </c>
      <c r="S978" s="15">
        <f t="shared" si="135"/>
        <v>-2.4166666666666667E-5</v>
      </c>
      <c r="T978" s="15">
        <f t="shared" si="136"/>
        <v>9</v>
      </c>
      <c r="U978" s="15">
        <f t="shared" si="137"/>
        <v>-2.175E-4</v>
      </c>
      <c r="V978" s="15">
        <f t="shared" si="138"/>
        <v>-1.0217500000000001E-2</v>
      </c>
      <c r="W978" s="15">
        <f t="shared" si="139"/>
        <v>2.1750000000000068E-4</v>
      </c>
      <c r="X978" s="7">
        <f t="shared" si="140"/>
        <v>-9.1666666666666667E-3</v>
      </c>
      <c r="Y978" s="7">
        <f t="shared" si="141"/>
        <v>-9.3660416666666666E-3</v>
      </c>
      <c r="Z978" s="7">
        <f t="shared" si="142"/>
        <v>1.993750000000006E-4</v>
      </c>
      <c r="AA978" s="7">
        <f t="shared" si="143"/>
        <v>-7.0473141211557788E-19</v>
      </c>
      <c r="AB978" s="15"/>
      <c r="AC978" s="7"/>
      <c r="AD978" s="7"/>
      <c r="AE978" s="7"/>
      <c r="AF978" s="15"/>
      <c r="AG978" s="7"/>
    </row>
    <row r="979" spans="1:33" ht="13.8" x14ac:dyDescent="0.3">
      <c r="A979" s="11">
        <v>688386736</v>
      </c>
      <c r="B979" s="11" t="s">
        <v>24</v>
      </c>
      <c r="C979" s="11" t="s">
        <v>41</v>
      </c>
      <c r="D979" s="11" t="s">
        <v>47</v>
      </c>
      <c r="E979" s="11" t="s">
        <v>466</v>
      </c>
      <c r="F979" s="18">
        <v>41883</v>
      </c>
      <c r="G979" s="19">
        <v>42186</v>
      </c>
      <c r="H979" s="11" t="s">
        <v>68</v>
      </c>
      <c r="I979" s="11" t="s">
        <v>48</v>
      </c>
      <c r="J979" s="11" t="s">
        <v>70</v>
      </c>
      <c r="K979" s="11" t="s">
        <v>23</v>
      </c>
      <c r="L979" s="53" t="s">
        <v>638</v>
      </c>
      <c r="M979" s="11">
        <v>1</v>
      </c>
      <c r="N979" s="54">
        <v>-0.01</v>
      </c>
      <c r="O979" s="54">
        <v>0</v>
      </c>
      <c r="P979" s="54">
        <v>-0.01</v>
      </c>
      <c r="Q979" s="1">
        <v>42644</v>
      </c>
      <c r="R979" s="14">
        <f>VLOOKUP($D979,'GT NBV Sep 2015'!$G:$O,9,0)</f>
        <v>2.9000000000000001E-2</v>
      </c>
      <c r="S979" s="15">
        <f t="shared" si="135"/>
        <v>-2.4166666666666667E-5</v>
      </c>
      <c r="T979" s="15">
        <f t="shared" si="136"/>
        <v>13</v>
      </c>
      <c r="U979" s="15">
        <f t="shared" si="137"/>
        <v>-3.141666666666667E-4</v>
      </c>
      <c r="V979" s="15">
        <f t="shared" si="138"/>
        <v>-3.141666666666667E-4</v>
      </c>
      <c r="W979" s="15">
        <f t="shared" si="139"/>
        <v>-9.6858333333333328E-3</v>
      </c>
      <c r="X979" s="7">
        <f t="shared" si="140"/>
        <v>-9.1666666666666667E-3</v>
      </c>
      <c r="Y979" s="7">
        <f t="shared" si="141"/>
        <v>-2.8798611111111115E-4</v>
      </c>
      <c r="Z979" s="7">
        <f t="shared" si="142"/>
        <v>-8.8786805555555546E-3</v>
      </c>
      <c r="AA979" s="7">
        <f t="shared" si="143"/>
        <v>0</v>
      </c>
      <c r="AB979" s="15"/>
      <c r="AC979" s="7"/>
      <c r="AD979" s="7"/>
      <c r="AE979" s="7"/>
      <c r="AF979" s="15"/>
      <c r="AG979" s="7"/>
    </row>
    <row r="980" spans="1:33" ht="13.8" x14ac:dyDescent="0.3">
      <c r="A980" s="11">
        <v>653967381</v>
      </c>
      <c r="B980" s="11" t="s">
        <v>24</v>
      </c>
      <c r="C980" s="11" t="s">
        <v>41</v>
      </c>
      <c r="D980" s="11" t="s">
        <v>66</v>
      </c>
      <c r="E980" s="11" t="s">
        <v>477</v>
      </c>
      <c r="F980" s="18">
        <v>41609</v>
      </c>
      <c r="G980" s="19">
        <v>41609</v>
      </c>
      <c r="H980" s="11" t="s">
        <v>68</v>
      </c>
      <c r="I980" s="11" t="s">
        <v>69</v>
      </c>
      <c r="J980" s="11" t="s">
        <v>70</v>
      </c>
      <c r="K980" s="11" t="s">
        <v>23</v>
      </c>
      <c r="L980" s="53" t="s">
        <v>638</v>
      </c>
      <c r="M980" s="11">
        <v>1</v>
      </c>
      <c r="N980" s="54">
        <v>10175.61</v>
      </c>
      <c r="O980" s="54">
        <v>10296.59</v>
      </c>
      <c r="P980" s="54">
        <v>-120.98</v>
      </c>
      <c r="Q980" s="1">
        <v>42522</v>
      </c>
      <c r="R980" s="14">
        <f>VLOOKUP($D980,'GT NBV Sep 2015'!$G:$O,9,0)</f>
        <v>2.5999999999999999E-2</v>
      </c>
      <c r="S980" s="15">
        <f t="shared" si="135"/>
        <v>22.047155</v>
      </c>
      <c r="T980" s="15">
        <f t="shared" si="136"/>
        <v>9</v>
      </c>
      <c r="U980" s="15">
        <f t="shared" si="137"/>
        <v>198.424395</v>
      </c>
      <c r="V980" s="15">
        <f t="shared" si="138"/>
        <v>10495.014395</v>
      </c>
      <c r="W980" s="15">
        <f t="shared" si="139"/>
        <v>-319.40439499999957</v>
      </c>
      <c r="X980" s="7">
        <f t="shared" si="140"/>
        <v>9327.6424999999999</v>
      </c>
      <c r="Y980" s="7">
        <f t="shared" si="141"/>
        <v>9620.4298620833324</v>
      </c>
      <c r="Z980" s="7">
        <f t="shared" si="142"/>
        <v>-292.78736208333294</v>
      </c>
      <c r="AA980" s="7">
        <f t="shared" si="143"/>
        <v>4.5474735088646412E-13</v>
      </c>
      <c r="AB980" s="15"/>
      <c r="AC980" s="7"/>
      <c r="AD980" s="7"/>
      <c r="AE980" s="7"/>
      <c r="AF980" s="15"/>
      <c r="AG980" s="7"/>
    </row>
    <row r="981" spans="1:33" ht="13.8" x14ac:dyDescent="0.3">
      <c r="A981" s="11">
        <v>665429833</v>
      </c>
      <c r="B981" s="11" t="s">
        <v>24</v>
      </c>
      <c r="C981" s="11" t="s">
        <v>41</v>
      </c>
      <c r="D981" s="11" t="s">
        <v>66</v>
      </c>
      <c r="E981" s="11" t="s">
        <v>466</v>
      </c>
      <c r="F981" s="18">
        <v>41821</v>
      </c>
      <c r="G981" s="19">
        <v>41821</v>
      </c>
      <c r="H981" s="11" t="s">
        <v>68</v>
      </c>
      <c r="I981" s="11" t="s">
        <v>69</v>
      </c>
      <c r="J981" s="11" t="s">
        <v>70</v>
      </c>
      <c r="K981" s="11" t="s">
        <v>23</v>
      </c>
      <c r="L981" s="53" t="s">
        <v>638</v>
      </c>
      <c r="M981" s="11">
        <v>1</v>
      </c>
      <c r="N981" s="54">
        <v>21506.5</v>
      </c>
      <c r="O981" s="54">
        <v>21648.55</v>
      </c>
      <c r="P981" s="54">
        <v>-142.05000000000001</v>
      </c>
      <c r="Q981" s="1">
        <v>42644</v>
      </c>
      <c r="R981" s="14">
        <f>VLOOKUP($D981,'GT NBV Sep 2015'!$G:$O,9,0)</f>
        <v>2.5999999999999999E-2</v>
      </c>
      <c r="S981" s="15">
        <f t="shared" si="135"/>
        <v>46.597416666666668</v>
      </c>
      <c r="T981" s="15">
        <f t="shared" si="136"/>
        <v>13</v>
      </c>
      <c r="U981" s="15">
        <f t="shared" si="137"/>
        <v>605.76641666666671</v>
      </c>
      <c r="V981" s="15">
        <f t="shared" si="138"/>
        <v>22254.316416666665</v>
      </c>
      <c r="W981" s="15">
        <f t="shared" si="139"/>
        <v>-747.81641666666474</v>
      </c>
      <c r="X981" s="7">
        <f t="shared" si="140"/>
        <v>19714.291666666664</v>
      </c>
      <c r="Y981" s="7">
        <f t="shared" si="141"/>
        <v>20399.79004861111</v>
      </c>
      <c r="Z981" s="7">
        <f t="shared" si="142"/>
        <v>-685.4983819444426</v>
      </c>
      <c r="AA981" s="7">
        <f t="shared" si="143"/>
        <v>-3.4106051316484809E-12</v>
      </c>
      <c r="AB981" s="15"/>
      <c r="AC981" s="7"/>
      <c r="AD981" s="7"/>
      <c r="AE981" s="7"/>
      <c r="AF981" s="15"/>
      <c r="AG981" s="7"/>
    </row>
    <row r="982" spans="1:33" ht="13.8" x14ac:dyDescent="0.3">
      <c r="A982" s="11">
        <v>669454017</v>
      </c>
      <c r="B982" s="11" t="s">
        <v>24</v>
      </c>
      <c r="C982" s="11" t="s">
        <v>41</v>
      </c>
      <c r="D982" s="11" t="s">
        <v>66</v>
      </c>
      <c r="E982" s="11" t="s">
        <v>466</v>
      </c>
      <c r="F982" s="18">
        <v>41883</v>
      </c>
      <c r="G982" s="19">
        <v>41883</v>
      </c>
      <c r="H982" s="11" t="s">
        <v>68</v>
      </c>
      <c r="I982" s="11" t="s">
        <v>69</v>
      </c>
      <c r="J982" s="11" t="s">
        <v>70</v>
      </c>
      <c r="K982" s="11" t="s">
        <v>23</v>
      </c>
      <c r="L982" s="53" t="s">
        <v>638</v>
      </c>
      <c r="M982" s="11">
        <v>2</v>
      </c>
      <c r="N982" s="54">
        <v>24822.17</v>
      </c>
      <c r="O982" s="54">
        <v>24986.12</v>
      </c>
      <c r="P982" s="54">
        <v>-163.95</v>
      </c>
      <c r="Q982" s="1">
        <v>42522</v>
      </c>
      <c r="R982" s="14">
        <f>VLOOKUP($D982,'GT NBV Sep 2015'!$G:$O,9,0)</f>
        <v>2.5999999999999999E-2</v>
      </c>
      <c r="S982" s="15">
        <f t="shared" si="135"/>
        <v>53.781368333333326</v>
      </c>
      <c r="T982" s="15">
        <f t="shared" si="136"/>
        <v>9</v>
      </c>
      <c r="U982" s="15">
        <f t="shared" si="137"/>
        <v>484.03231499999993</v>
      </c>
      <c r="V982" s="15">
        <f t="shared" si="138"/>
        <v>25470.152314999999</v>
      </c>
      <c r="W982" s="15">
        <f t="shared" si="139"/>
        <v>-647.98231500000111</v>
      </c>
      <c r="X982" s="7">
        <f t="shared" si="140"/>
        <v>22753.655833333331</v>
      </c>
      <c r="Y982" s="7">
        <f t="shared" si="141"/>
        <v>23347.63962208333</v>
      </c>
      <c r="Z982" s="7">
        <f t="shared" si="142"/>
        <v>-593.98378875000094</v>
      </c>
      <c r="AA982" s="7">
        <f t="shared" si="143"/>
        <v>1.1368683772161603E-12</v>
      </c>
      <c r="AB982" s="15"/>
      <c r="AC982" s="7"/>
      <c r="AD982" s="7"/>
      <c r="AE982" s="7"/>
      <c r="AF982" s="15"/>
      <c r="AG982" s="7"/>
    </row>
    <row r="983" spans="1:33" ht="13.8" x14ac:dyDescent="0.3">
      <c r="A983" s="11">
        <v>50382</v>
      </c>
      <c r="B983" s="11" t="s">
        <v>24</v>
      </c>
      <c r="C983" s="11" t="s">
        <v>41</v>
      </c>
      <c r="D983" s="11" t="s">
        <v>66</v>
      </c>
      <c r="E983" s="11" t="s">
        <v>61</v>
      </c>
      <c r="F983" s="18">
        <v>25750</v>
      </c>
      <c r="G983" s="19">
        <v>25750</v>
      </c>
      <c r="H983" s="11" t="s">
        <v>20</v>
      </c>
      <c r="I983" s="11" t="s">
        <v>69</v>
      </c>
      <c r="J983" s="11" t="s">
        <v>220</v>
      </c>
      <c r="K983" s="11" t="s">
        <v>23</v>
      </c>
      <c r="L983" s="53" t="s">
        <v>638</v>
      </c>
      <c r="M983" s="11">
        <v>600</v>
      </c>
      <c r="N983" s="54">
        <v>4076.74</v>
      </c>
      <c r="O983" s="54">
        <v>5051.51</v>
      </c>
      <c r="P983" s="54">
        <v>-974.77</v>
      </c>
      <c r="Q983" s="1">
        <v>42644</v>
      </c>
      <c r="R983" s="14">
        <f>VLOOKUP($D983,'GT NBV Sep 2015'!$G:$O,9,0)</f>
        <v>2.5999999999999999E-2</v>
      </c>
      <c r="S983" s="15">
        <f t="shared" si="135"/>
        <v>8.8329366666666651</v>
      </c>
      <c r="T983" s="15">
        <f t="shared" si="136"/>
        <v>13</v>
      </c>
      <c r="U983" s="15">
        <f t="shared" si="137"/>
        <v>114.82817666666665</v>
      </c>
      <c r="V983" s="15">
        <f t="shared" si="138"/>
        <v>5166.3381766666671</v>
      </c>
      <c r="W983" s="15">
        <f t="shared" si="139"/>
        <v>-1089.5981766666673</v>
      </c>
      <c r="X983" s="7">
        <f t="shared" si="140"/>
        <v>3737.0116666666663</v>
      </c>
      <c r="Y983" s="7">
        <f t="shared" si="141"/>
        <v>4735.8099952777784</v>
      </c>
      <c r="Z983" s="7">
        <f t="shared" si="142"/>
        <v>-998.79832861111163</v>
      </c>
      <c r="AA983" s="7">
        <f t="shared" si="143"/>
        <v>0</v>
      </c>
      <c r="AB983" s="15"/>
      <c r="AC983" s="7"/>
      <c r="AD983" s="7"/>
      <c r="AE983" s="7"/>
      <c r="AF983" s="15"/>
      <c r="AG983" s="7"/>
    </row>
    <row r="984" spans="1:33" ht="13.8" x14ac:dyDescent="0.3">
      <c r="A984" s="11">
        <v>672896495</v>
      </c>
      <c r="B984" s="11" t="s">
        <v>24</v>
      </c>
      <c r="C984" s="11" t="s">
        <v>41</v>
      </c>
      <c r="D984" s="11" t="s">
        <v>66</v>
      </c>
      <c r="E984" s="11" t="s">
        <v>466</v>
      </c>
      <c r="F984" s="18">
        <v>41730</v>
      </c>
      <c r="G984" s="19">
        <v>41640</v>
      </c>
      <c r="H984" s="11" t="s">
        <v>20</v>
      </c>
      <c r="I984" s="11" t="s">
        <v>69</v>
      </c>
      <c r="J984" s="11" t="s">
        <v>489</v>
      </c>
      <c r="K984" s="11" t="s">
        <v>23</v>
      </c>
      <c r="L984" s="53" t="s">
        <v>638</v>
      </c>
      <c r="M984" s="11">
        <v>2</v>
      </c>
      <c r="N984" s="54">
        <v>180000.6</v>
      </c>
      <c r="O984" s="54">
        <v>181189.52</v>
      </c>
      <c r="P984" s="54">
        <v>-1188.92</v>
      </c>
      <c r="Q984" s="1">
        <v>42522</v>
      </c>
      <c r="R984" s="14">
        <f>VLOOKUP($D984,'GT NBV Sep 2015'!$G:$O,9,0)</f>
        <v>2.5999999999999999E-2</v>
      </c>
      <c r="S984" s="15">
        <f t="shared" si="135"/>
        <v>390.00130000000001</v>
      </c>
      <c r="T984" s="15">
        <f t="shared" si="136"/>
        <v>9</v>
      </c>
      <c r="U984" s="15">
        <f t="shared" si="137"/>
        <v>3510.0117</v>
      </c>
      <c r="V984" s="15">
        <f t="shared" si="138"/>
        <v>184699.53169999999</v>
      </c>
      <c r="W984" s="15">
        <f t="shared" si="139"/>
        <v>-4698.9316999999864</v>
      </c>
      <c r="X984" s="7">
        <f t="shared" si="140"/>
        <v>165000.54999999999</v>
      </c>
      <c r="Y984" s="7">
        <f t="shared" si="141"/>
        <v>169307.90405833331</v>
      </c>
      <c r="Z984" s="7">
        <f t="shared" si="142"/>
        <v>-4307.3540583333206</v>
      </c>
      <c r="AA984" s="7">
        <f t="shared" si="143"/>
        <v>0</v>
      </c>
      <c r="AB984" s="15"/>
      <c r="AC984" s="7"/>
      <c r="AD984" s="7"/>
      <c r="AE984" s="7"/>
      <c r="AF984" s="15"/>
      <c r="AG984" s="7"/>
    </row>
    <row r="985" spans="1:33" ht="13.8" x14ac:dyDescent="0.3">
      <c r="A985" s="11">
        <v>640945036</v>
      </c>
      <c r="B985" s="11" t="s">
        <v>24</v>
      </c>
      <c r="C985" s="11" t="s">
        <v>41</v>
      </c>
      <c r="D985" s="11" t="s">
        <v>47</v>
      </c>
      <c r="E985" s="11" t="s">
        <v>477</v>
      </c>
      <c r="F985" s="18">
        <v>41275</v>
      </c>
      <c r="G985" s="19">
        <v>41275</v>
      </c>
      <c r="H985" s="11" t="s">
        <v>20</v>
      </c>
      <c r="I985" s="11" t="s">
        <v>48</v>
      </c>
      <c r="J985" s="11" t="s">
        <v>407</v>
      </c>
      <c r="K985" s="11" t="s">
        <v>23</v>
      </c>
      <c r="L985" s="53" t="s">
        <v>638</v>
      </c>
      <c r="M985" s="11">
        <v>0</v>
      </c>
      <c r="N985" s="54">
        <v>-2016</v>
      </c>
      <c r="O985" s="54">
        <v>-294.02999999999997</v>
      </c>
      <c r="P985" s="54">
        <v>-1721.97</v>
      </c>
      <c r="Q985" s="1">
        <v>42644</v>
      </c>
      <c r="R985" s="14">
        <f>VLOOKUP($D985,'GT NBV Sep 2015'!$G:$O,9,0)</f>
        <v>2.9000000000000001E-2</v>
      </c>
      <c r="S985" s="15">
        <f t="shared" si="135"/>
        <v>-4.8719999999999999</v>
      </c>
      <c r="T985" s="15">
        <f t="shared" si="136"/>
        <v>13</v>
      </c>
      <c r="U985" s="15">
        <f t="shared" si="137"/>
        <v>-63.335999999999999</v>
      </c>
      <c r="V985" s="15">
        <f t="shared" si="138"/>
        <v>-357.36599999999999</v>
      </c>
      <c r="W985" s="15">
        <f t="shared" si="139"/>
        <v>-1658.634</v>
      </c>
      <c r="X985" s="7">
        <f t="shared" si="140"/>
        <v>-1848</v>
      </c>
      <c r="Y985" s="7">
        <f t="shared" si="141"/>
        <v>-327.58549999999997</v>
      </c>
      <c r="Z985" s="7">
        <f t="shared" si="142"/>
        <v>-1520.4144999999999</v>
      </c>
      <c r="AA985" s="7">
        <f t="shared" si="143"/>
        <v>0</v>
      </c>
      <c r="AB985" s="15"/>
      <c r="AC985" s="7"/>
      <c r="AD985" s="7"/>
      <c r="AE985" s="7"/>
      <c r="AF985" s="15"/>
      <c r="AG985" s="7"/>
    </row>
    <row r="986" spans="1:33" ht="13.8" x14ac:dyDescent="0.3">
      <c r="A986" s="11">
        <v>50224</v>
      </c>
      <c r="B986" s="11" t="s">
        <v>24</v>
      </c>
      <c r="C986" s="11" t="s">
        <v>41</v>
      </c>
      <c r="D986" s="11" t="s">
        <v>66</v>
      </c>
      <c r="E986" s="11" t="s">
        <v>80</v>
      </c>
      <c r="F986" s="18">
        <v>29037</v>
      </c>
      <c r="G986" s="19">
        <v>29037</v>
      </c>
      <c r="H986" s="11" t="s">
        <v>20</v>
      </c>
      <c r="I986" s="11" t="s">
        <v>69</v>
      </c>
      <c r="J986" s="11" t="s">
        <v>200</v>
      </c>
      <c r="K986" s="11" t="s">
        <v>23</v>
      </c>
      <c r="L986" s="53" t="s">
        <v>638</v>
      </c>
      <c r="M986" s="11">
        <v>0</v>
      </c>
      <c r="N986" s="54">
        <v>9600.6</v>
      </c>
      <c r="O986" s="54">
        <v>11439.58</v>
      </c>
      <c r="P986" s="54">
        <v>-1838.98</v>
      </c>
      <c r="Q986" s="1">
        <v>42522</v>
      </c>
      <c r="R986" s="14">
        <f>VLOOKUP($D986,'GT NBV Sep 2015'!$G:$O,9,0)</f>
        <v>2.5999999999999999E-2</v>
      </c>
      <c r="S986" s="15">
        <f t="shared" si="135"/>
        <v>20.801300000000001</v>
      </c>
      <c r="T986" s="15">
        <f t="shared" si="136"/>
        <v>9</v>
      </c>
      <c r="U986" s="15">
        <f t="shared" si="137"/>
        <v>187.21170000000001</v>
      </c>
      <c r="V986" s="15">
        <f t="shared" si="138"/>
        <v>11626.7917</v>
      </c>
      <c r="W986" s="15">
        <f t="shared" si="139"/>
        <v>-2026.1916999999994</v>
      </c>
      <c r="X986" s="7">
        <f t="shared" si="140"/>
        <v>8800.5499999999993</v>
      </c>
      <c r="Y986" s="7">
        <f t="shared" si="141"/>
        <v>10657.892391666666</v>
      </c>
      <c r="Z986" s="7">
        <f t="shared" si="142"/>
        <v>-1857.3423916666661</v>
      </c>
      <c r="AA986" s="7">
        <f t="shared" si="143"/>
        <v>0</v>
      </c>
      <c r="AB986" s="15"/>
      <c r="AC986" s="7"/>
      <c r="AD986" s="7"/>
      <c r="AE986" s="7"/>
      <c r="AF986" s="15"/>
      <c r="AG986" s="7"/>
    </row>
    <row r="987" spans="1:33" ht="13.8" x14ac:dyDescent="0.3">
      <c r="A987" s="11">
        <v>50251</v>
      </c>
      <c r="B987" s="11" t="s">
        <v>24</v>
      </c>
      <c r="C987" s="11" t="s">
        <v>41</v>
      </c>
      <c r="D987" s="11" t="s">
        <v>66</v>
      </c>
      <c r="E987" s="11" t="s">
        <v>67</v>
      </c>
      <c r="F987" s="18">
        <v>31959</v>
      </c>
      <c r="G987" s="19">
        <v>31959</v>
      </c>
      <c r="H987" s="11" t="s">
        <v>20</v>
      </c>
      <c r="I987" s="11" t="s">
        <v>69</v>
      </c>
      <c r="J987" s="11" t="s">
        <v>206</v>
      </c>
      <c r="K987" s="11" t="s">
        <v>23</v>
      </c>
      <c r="L987" s="53" t="s">
        <v>638</v>
      </c>
      <c r="M987" s="11">
        <v>1</v>
      </c>
      <c r="N987" s="54">
        <v>29565.14</v>
      </c>
      <c r="O987" s="54">
        <v>33978.5</v>
      </c>
      <c r="P987" s="54">
        <v>-4413.3599999999997</v>
      </c>
      <c r="Q987" s="1">
        <v>42644</v>
      </c>
      <c r="R987" s="14">
        <f>VLOOKUP($D987,'GT NBV Sep 2015'!$G:$O,9,0)</f>
        <v>2.5999999999999999E-2</v>
      </c>
      <c r="S987" s="15">
        <f t="shared" si="135"/>
        <v>64.057803333333325</v>
      </c>
      <c r="T987" s="15">
        <f t="shared" si="136"/>
        <v>13</v>
      </c>
      <c r="U987" s="15">
        <f t="shared" si="137"/>
        <v>832.75144333333321</v>
      </c>
      <c r="V987" s="15">
        <f t="shared" si="138"/>
        <v>34811.251443333334</v>
      </c>
      <c r="W987" s="15">
        <f t="shared" si="139"/>
        <v>-5246.111443333335</v>
      </c>
      <c r="X987" s="7">
        <f t="shared" si="140"/>
        <v>27101.37833333333</v>
      </c>
      <c r="Y987" s="7">
        <f t="shared" si="141"/>
        <v>31910.313823055556</v>
      </c>
      <c r="Z987" s="7">
        <f t="shared" si="142"/>
        <v>-4808.9354897222238</v>
      </c>
      <c r="AA987" s="7">
        <f t="shared" si="143"/>
        <v>0</v>
      </c>
      <c r="AB987" s="15"/>
      <c r="AC987" s="7"/>
      <c r="AD987" s="7"/>
      <c r="AE987" s="7"/>
      <c r="AF987" s="15"/>
      <c r="AG987" s="7"/>
    </row>
    <row r="988" spans="1:33" ht="13.8" x14ac:dyDescent="0.3">
      <c r="A988" s="11">
        <v>50235</v>
      </c>
      <c r="B988" s="11" t="s">
        <v>24</v>
      </c>
      <c r="C988" s="11" t="s">
        <v>41</v>
      </c>
      <c r="D988" s="11" t="s">
        <v>66</v>
      </c>
      <c r="E988" s="11" t="s">
        <v>54</v>
      </c>
      <c r="F988" s="18">
        <v>26481</v>
      </c>
      <c r="G988" s="19">
        <v>26481</v>
      </c>
      <c r="H988" s="11" t="s">
        <v>20</v>
      </c>
      <c r="I988" s="11" t="s">
        <v>69</v>
      </c>
      <c r="J988" s="11" t="s">
        <v>202</v>
      </c>
      <c r="K988" s="11" t="s">
        <v>23</v>
      </c>
      <c r="L988" s="53" t="s">
        <v>638</v>
      </c>
      <c r="M988" s="11">
        <v>0</v>
      </c>
      <c r="N988" s="54">
        <v>19604.150000000001</v>
      </c>
      <c r="O988" s="54">
        <v>24084.43</v>
      </c>
      <c r="P988" s="54">
        <v>-4480.28</v>
      </c>
      <c r="Q988" s="1">
        <v>42522</v>
      </c>
      <c r="R988" s="14">
        <f>VLOOKUP($D988,'GT NBV Sep 2015'!$G:$O,9,0)</f>
        <v>2.5999999999999999E-2</v>
      </c>
      <c r="S988" s="15">
        <f t="shared" si="135"/>
        <v>42.475658333333335</v>
      </c>
      <c r="T988" s="15">
        <f t="shared" si="136"/>
        <v>9</v>
      </c>
      <c r="U988" s="15">
        <f t="shared" si="137"/>
        <v>382.28092500000002</v>
      </c>
      <c r="V988" s="15">
        <f t="shared" si="138"/>
        <v>24466.710924999999</v>
      </c>
      <c r="W988" s="15">
        <f t="shared" si="139"/>
        <v>-4862.560924999998</v>
      </c>
      <c r="X988" s="7">
        <f t="shared" si="140"/>
        <v>17970.470833333333</v>
      </c>
      <c r="Y988" s="7">
        <f t="shared" si="141"/>
        <v>22427.818347916666</v>
      </c>
      <c r="Z988" s="7">
        <f t="shared" si="142"/>
        <v>-4457.3475145833308</v>
      </c>
      <c r="AA988" s="7">
        <f t="shared" si="143"/>
        <v>0</v>
      </c>
      <c r="AB988" s="15"/>
      <c r="AC988" s="7"/>
      <c r="AD988" s="7"/>
      <c r="AE988" s="7"/>
      <c r="AF988" s="15"/>
      <c r="AG988" s="7"/>
    </row>
    <row r="989" spans="1:33" ht="13.8" x14ac:dyDescent="0.3">
      <c r="A989" s="11">
        <v>682555069</v>
      </c>
      <c r="B989" s="11" t="s">
        <v>24</v>
      </c>
      <c r="C989" s="11" t="s">
        <v>41</v>
      </c>
      <c r="D989" s="11" t="s">
        <v>47</v>
      </c>
      <c r="E989" s="11" t="s">
        <v>491</v>
      </c>
      <c r="F989" s="18">
        <v>42005</v>
      </c>
      <c r="G989" s="19">
        <v>42095</v>
      </c>
      <c r="H989" s="11" t="s">
        <v>68</v>
      </c>
      <c r="I989" s="11" t="s">
        <v>48</v>
      </c>
      <c r="J989" s="11" t="s">
        <v>70</v>
      </c>
      <c r="K989" s="11" t="s">
        <v>23</v>
      </c>
      <c r="L989" s="53" t="s">
        <v>638</v>
      </c>
      <c r="M989" s="11">
        <v>1</v>
      </c>
      <c r="N989" s="54">
        <v>-4570.2700000000004</v>
      </c>
      <c r="O989" s="54">
        <v>-111.09</v>
      </c>
      <c r="P989" s="54">
        <v>-4459.18</v>
      </c>
      <c r="Q989" s="1">
        <v>42644</v>
      </c>
      <c r="R989" s="14">
        <f>VLOOKUP($D989,'GT NBV Sep 2015'!$G:$O,9,0)</f>
        <v>2.9000000000000001E-2</v>
      </c>
      <c r="S989" s="15">
        <f t="shared" si="135"/>
        <v>-11.044819166666668</v>
      </c>
      <c r="T989" s="15">
        <f t="shared" si="136"/>
        <v>13</v>
      </c>
      <c r="U989" s="15">
        <f t="shared" si="137"/>
        <v>-143.5826491666667</v>
      </c>
      <c r="V989" s="15">
        <f t="shared" si="138"/>
        <v>-254.6726491666667</v>
      </c>
      <c r="W989" s="15">
        <f t="shared" si="139"/>
        <v>-4315.5973508333336</v>
      </c>
      <c r="X989" s="7">
        <f t="shared" si="140"/>
        <v>-4189.4141666666665</v>
      </c>
      <c r="Y989" s="7">
        <f t="shared" si="141"/>
        <v>-233.4499284027778</v>
      </c>
      <c r="Z989" s="7">
        <f t="shared" si="142"/>
        <v>-3955.964238263889</v>
      </c>
      <c r="AA989" s="7">
        <f t="shared" si="143"/>
        <v>0</v>
      </c>
      <c r="AB989" s="15"/>
      <c r="AC989" s="7"/>
      <c r="AD989" s="7"/>
      <c r="AE989" s="7"/>
      <c r="AF989" s="15"/>
      <c r="AG989" s="7"/>
    </row>
    <row r="990" spans="1:33" ht="13.8" x14ac:dyDescent="0.3">
      <c r="A990" s="11">
        <v>50278</v>
      </c>
      <c r="B990" s="11" t="s">
        <v>24</v>
      </c>
      <c r="C990" s="11" t="s">
        <v>41</v>
      </c>
      <c r="D990" s="11" t="s">
        <v>66</v>
      </c>
      <c r="E990" s="11" t="s">
        <v>67</v>
      </c>
      <c r="F990" s="18">
        <v>31959</v>
      </c>
      <c r="G990" s="19">
        <v>31959</v>
      </c>
      <c r="H990" s="11" t="s">
        <v>20</v>
      </c>
      <c r="I990" s="11" t="s">
        <v>69</v>
      </c>
      <c r="J990" s="11" t="s">
        <v>208</v>
      </c>
      <c r="K990" s="11" t="s">
        <v>23</v>
      </c>
      <c r="L990" s="53" t="s">
        <v>638</v>
      </c>
      <c r="M990" s="11">
        <v>1</v>
      </c>
      <c r="N990" s="54">
        <v>30744.86</v>
      </c>
      <c r="O990" s="54">
        <v>35334.32</v>
      </c>
      <c r="P990" s="54">
        <v>-4589.46</v>
      </c>
      <c r="Q990" s="1">
        <v>42522</v>
      </c>
      <c r="R990" s="14">
        <f>VLOOKUP($D990,'GT NBV Sep 2015'!$G:$O,9,0)</f>
        <v>2.5999999999999999E-2</v>
      </c>
      <c r="S990" s="15">
        <f t="shared" si="135"/>
        <v>66.613863333333327</v>
      </c>
      <c r="T990" s="15">
        <f t="shared" si="136"/>
        <v>9</v>
      </c>
      <c r="U990" s="15">
        <f t="shared" si="137"/>
        <v>599.52476999999999</v>
      </c>
      <c r="V990" s="15">
        <f t="shared" si="138"/>
        <v>35933.844769999996</v>
      </c>
      <c r="W990" s="15">
        <f t="shared" si="139"/>
        <v>-5188.9847699999955</v>
      </c>
      <c r="X990" s="7">
        <f t="shared" si="140"/>
        <v>28182.788333333334</v>
      </c>
      <c r="Y990" s="7">
        <f t="shared" si="141"/>
        <v>32939.357705833325</v>
      </c>
      <c r="Z990" s="7">
        <f t="shared" si="142"/>
        <v>-4756.5693724999956</v>
      </c>
      <c r="AA990" s="7">
        <f t="shared" si="143"/>
        <v>0</v>
      </c>
      <c r="AB990" s="15"/>
      <c r="AC990" s="7"/>
      <c r="AD990" s="7"/>
      <c r="AE990" s="7"/>
      <c r="AF990" s="15"/>
      <c r="AG990" s="7"/>
    </row>
    <row r="991" spans="1:33" ht="13.8" x14ac:dyDescent="0.3">
      <c r="A991" s="11">
        <v>50234</v>
      </c>
      <c r="B991" s="11" t="s">
        <v>24</v>
      </c>
      <c r="C991" s="11" t="s">
        <v>41</v>
      </c>
      <c r="D991" s="11" t="s">
        <v>66</v>
      </c>
      <c r="E991" s="11" t="s">
        <v>61</v>
      </c>
      <c r="F991" s="18">
        <v>25750</v>
      </c>
      <c r="G991" s="19">
        <v>25750</v>
      </c>
      <c r="H991" s="11" t="s">
        <v>20</v>
      </c>
      <c r="I991" s="11" t="s">
        <v>69</v>
      </c>
      <c r="J991" s="11" t="s">
        <v>202</v>
      </c>
      <c r="K991" s="11" t="s">
        <v>23</v>
      </c>
      <c r="L991" s="53" t="s">
        <v>638</v>
      </c>
      <c r="M991" s="11">
        <v>0</v>
      </c>
      <c r="N991" s="54">
        <v>20396.21</v>
      </c>
      <c r="O991" s="54">
        <v>25273.05</v>
      </c>
      <c r="P991" s="54">
        <v>-4876.84</v>
      </c>
      <c r="Q991" s="1">
        <v>42644</v>
      </c>
      <c r="R991" s="14">
        <f>VLOOKUP($D991,'GT NBV Sep 2015'!$G:$O,9,0)</f>
        <v>2.5999999999999999E-2</v>
      </c>
      <c r="S991" s="15">
        <f t="shared" si="135"/>
        <v>44.191788333333328</v>
      </c>
      <c r="T991" s="15">
        <f t="shared" si="136"/>
        <v>13</v>
      </c>
      <c r="U991" s="15">
        <f t="shared" si="137"/>
        <v>574.49324833333321</v>
      </c>
      <c r="V991" s="15">
        <f t="shared" si="138"/>
        <v>25847.543248333332</v>
      </c>
      <c r="W991" s="15">
        <f t="shared" si="139"/>
        <v>-5451.3332483333324</v>
      </c>
      <c r="X991" s="7">
        <f t="shared" si="140"/>
        <v>18696.525833333333</v>
      </c>
      <c r="Y991" s="7">
        <f t="shared" si="141"/>
        <v>23693.581310972218</v>
      </c>
      <c r="Z991" s="7">
        <f t="shared" si="142"/>
        <v>-4997.0554776388881</v>
      </c>
      <c r="AA991" s="7">
        <f t="shared" si="143"/>
        <v>0</v>
      </c>
      <c r="AB991" s="15"/>
      <c r="AC991" s="7"/>
      <c r="AD991" s="7"/>
      <c r="AE991" s="7"/>
      <c r="AF991" s="15"/>
      <c r="AG991" s="7"/>
    </row>
    <row r="992" spans="1:33" ht="13.8" x14ac:dyDescent="0.3">
      <c r="A992" s="11">
        <v>682555090</v>
      </c>
      <c r="B992" s="11" t="s">
        <v>24</v>
      </c>
      <c r="C992" s="11" t="s">
        <v>41</v>
      </c>
      <c r="D992" s="11" t="s">
        <v>47</v>
      </c>
      <c r="E992" s="11" t="s">
        <v>491</v>
      </c>
      <c r="F992" s="18">
        <v>42036</v>
      </c>
      <c r="G992" s="19">
        <v>42095</v>
      </c>
      <c r="H992" s="11" t="s">
        <v>68</v>
      </c>
      <c r="I992" s="11" t="s">
        <v>48</v>
      </c>
      <c r="J992" s="11" t="s">
        <v>70</v>
      </c>
      <c r="K992" s="11" t="s">
        <v>23</v>
      </c>
      <c r="L992" s="53" t="s">
        <v>638</v>
      </c>
      <c r="M992" s="11">
        <v>1</v>
      </c>
      <c r="N992" s="54">
        <v>-5323.25</v>
      </c>
      <c r="O992" s="54">
        <v>-129.4</v>
      </c>
      <c r="P992" s="54">
        <v>-5193.8500000000004</v>
      </c>
      <c r="Q992" s="1">
        <v>42522</v>
      </c>
      <c r="R992" s="14">
        <f>VLOOKUP($D992,'GT NBV Sep 2015'!$G:$O,9,0)</f>
        <v>2.9000000000000001E-2</v>
      </c>
      <c r="S992" s="15">
        <f t="shared" si="135"/>
        <v>-12.864520833333334</v>
      </c>
      <c r="T992" s="15">
        <f t="shared" si="136"/>
        <v>9</v>
      </c>
      <c r="U992" s="15">
        <f t="shared" si="137"/>
        <v>-115.7806875</v>
      </c>
      <c r="V992" s="15">
        <f t="shared" si="138"/>
        <v>-245.1806875</v>
      </c>
      <c r="W992" s="15">
        <f t="shared" si="139"/>
        <v>-5078.0693124999998</v>
      </c>
      <c r="X992" s="7">
        <f t="shared" si="140"/>
        <v>-4879.645833333333</v>
      </c>
      <c r="Y992" s="7">
        <f t="shared" si="141"/>
        <v>-224.74896354166665</v>
      </c>
      <c r="Z992" s="7">
        <f t="shared" si="142"/>
        <v>-4654.8968697916662</v>
      </c>
      <c r="AA992" s="7">
        <f t="shared" si="143"/>
        <v>0</v>
      </c>
      <c r="AB992" s="15"/>
      <c r="AC992" s="7"/>
      <c r="AD992" s="7"/>
      <c r="AE992" s="7"/>
      <c r="AF992" s="15"/>
      <c r="AG992" s="7"/>
    </row>
    <row r="993" spans="1:33" ht="13.8" x14ac:dyDescent="0.3">
      <c r="A993" s="11">
        <v>50243</v>
      </c>
      <c r="B993" s="11" t="s">
        <v>24</v>
      </c>
      <c r="C993" s="11" t="s">
        <v>41</v>
      </c>
      <c r="D993" s="11" t="s">
        <v>66</v>
      </c>
      <c r="E993" s="11" t="s">
        <v>54</v>
      </c>
      <c r="F993" s="18">
        <v>26481</v>
      </c>
      <c r="G993" s="19">
        <v>26481</v>
      </c>
      <c r="H993" s="11" t="s">
        <v>20</v>
      </c>
      <c r="I993" s="11" t="s">
        <v>69</v>
      </c>
      <c r="J993" s="11" t="s">
        <v>205</v>
      </c>
      <c r="K993" s="11" t="s">
        <v>23</v>
      </c>
      <c r="L993" s="53" t="s">
        <v>638</v>
      </c>
      <c r="M993" s="11">
        <v>0</v>
      </c>
      <c r="N993" s="54">
        <v>34307.26</v>
      </c>
      <c r="O993" s="54">
        <v>42147.74</v>
      </c>
      <c r="P993" s="54">
        <v>-7840.48</v>
      </c>
      <c r="Q993" s="1">
        <v>42644</v>
      </c>
      <c r="R993" s="14">
        <f>VLOOKUP($D993,'GT NBV Sep 2015'!$G:$O,9,0)</f>
        <v>2.5999999999999999E-2</v>
      </c>
      <c r="S993" s="15">
        <f t="shared" si="135"/>
        <v>74.332396666666668</v>
      </c>
      <c r="T993" s="15">
        <f t="shared" si="136"/>
        <v>13</v>
      </c>
      <c r="U993" s="15">
        <f t="shared" si="137"/>
        <v>966.32115666666664</v>
      </c>
      <c r="V993" s="15">
        <f t="shared" si="138"/>
        <v>43114.061156666663</v>
      </c>
      <c r="W993" s="15">
        <f t="shared" si="139"/>
        <v>-8806.801156666661</v>
      </c>
      <c r="X993" s="7">
        <f t="shared" si="140"/>
        <v>31448.321666666667</v>
      </c>
      <c r="Y993" s="7">
        <f t="shared" si="141"/>
        <v>39521.222726944441</v>
      </c>
      <c r="Z993" s="7">
        <f t="shared" si="142"/>
        <v>-8072.9010602777726</v>
      </c>
      <c r="AA993" s="7">
        <f t="shared" si="143"/>
        <v>0</v>
      </c>
      <c r="AB993" s="15"/>
      <c r="AC993" s="7"/>
      <c r="AD993" s="7"/>
      <c r="AE993" s="7"/>
      <c r="AF993" s="15"/>
      <c r="AG993" s="7"/>
    </row>
    <row r="994" spans="1:33" ht="13.8" x14ac:dyDescent="0.3">
      <c r="A994" s="11">
        <v>50242</v>
      </c>
      <c r="B994" s="11" t="s">
        <v>24</v>
      </c>
      <c r="C994" s="11" t="s">
        <v>41</v>
      </c>
      <c r="D994" s="11" t="s">
        <v>66</v>
      </c>
      <c r="E994" s="11" t="s">
        <v>61</v>
      </c>
      <c r="F994" s="18">
        <v>25750</v>
      </c>
      <c r="G994" s="19">
        <v>25750</v>
      </c>
      <c r="H994" s="11" t="s">
        <v>20</v>
      </c>
      <c r="I994" s="11" t="s">
        <v>69</v>
      </c>
      <c r="J994" s="11" t="s">
        <v>205</v>
      </c>
      <c r="K994" s="11" t="s">
        <v>23</v>
      </c>
      <c r="L994" s="53" t="s">
        <v>638</v>
      </c>
      <c r="M994" s="11">
        <v>0</v>
      </c>
      <c r="N994" s="54">
        <v>35693.370000000003</v>
      </c>
      <c r="O994" s="54">
        <v>44227.839999999997</v>
      </c>
      <c r="P994" s="54">
        <v>-8534.4699999999993</v>
      </c>
      <c r="Q994" s="1">
        <v>42522</v>
      </c>
      <c r="R994" s="14">
        <f>VLOOKUP($D994,'GT NBV Sep 2015'!$G:$O,9,0)</f>
        <v>2.5999999999999999E-2</v>
      </c>
      <c r="S994" s="15">
        <f t="shared" si="135"/>
        <v>77.335634999999996</v>
      </c>
      <c r="T994" s="15">
        <f t="shared" si="136"/>
        <v>9</v>
      </c>
      <c r="U994" s="15">
        <f t="shared" si="137"/>
        <v>696.020715</v>
      </c>
      <c r="V994" s="15">
        <f t="shared" si="138"/>
        <v>44923.860714999995</v>
      </c>
      <c r="W994" s="15">
        <f t="shared" si="139"/>
        <v>-9230.4907149999926</v>
      </c>
      <c r="X994" s="7">
        <f t="shared" si="140"/>
        <v>32718.922500000001</v>
      </c>
      <c r="Y994" s="7">
        <f t="shared" si="141"/>
        <v>41180.205655416663</v>
      </c>
      <c r="Z994" s="7">
        <f t="shared" si="142"/>
        <v>-8461.2831554166587</v>
      </c>
      <c r="AA994" s="7">
        <f t="shared" si="143"/>
        <v>0</v>
      </c>
      <c r="AB994" s="15"/>
      <c r="AC994" s="7"/>
      <c r="AD994" s="7"/>
      <c r="AE994" s="7"/>
      <c r="AF994" s="15"/>
      <c r="AG994" s="7"/>
    </row>
    <row r="995" spans="1:33" ht="13.8" x14ac:dyDescent="0.3">
      <c r="A995" s="11">
        <v>50271</v>
      </c>
      <c r="B995" s="11" t="s">
        <v>24</v>
      </c>
      <c r="C995" s="11" t="s">
        <v>41</v>
      </c>
      <c r="D995" s="11" t="s">
        <v>66</v>
      </c>
      <c r="E995" s="11" t="s">
        <v>54</v>
      </c>
      <c r="F995" s="18">
        <v>26481</v>
      </c>
      <c r="G995" s="19">
        <v>26481</v>
      </c>
      <c r="H995" s="11" t="s">
        <v>20</v>
      </c>
      <c r="I995" s="11" t="s">
        <v>69</v>
      </c>
      <c r="J995" s="11" t="s">
        <v>207</v>
      </c>
      <c r="K995" s="11" t="s">
        <v>23</v>
      </c>
      <c r="L995" s="53" t="s">
        <v>638</v>
      </c>
      <c r="M995" s="11">
        <v>0</v>
      </c>
      <c r="N995" s="54">
        <v>67153.64</v>
      </c>
      <c r="O995" s="54">
        <v>82500.740000000005</v>
      </c>
      <c r="P995" s="54">
        <v>-15347.1</v>
      </c>
      <c r="Q995" s="1">
        <v>42644</v>
      </c>
      <c r="R995" s="14">
        <f>VLOOKUP($D995,'GT NBV Sep 2015'!$G:$O,9,0)</f>
        <v>2.5999999999999999E-2</v>
      </c>
      <c r="S995" s="15">
        <f t="shared" si="135"/>
        <v>145.49955333333332</v>
      </c>
      <c r="T995" s="15">
        <f t="shared" si="136"/>
        <v>13</v>
      </c>
      <c r="U995" s="15">
        <f t="shared" si="137"/>
        <v>1891.4941933333332</v>
      </c>
      <c r="V995" s="15">
        <f t="shared" si="138"/>
        <v>84392.234193333337</v>
      </c>
      <c r="W995" s="15">
        <f t="shared" si="139"/>
        <v>-17238.594193333338</v>
      </c>
      <c r="X995" s="7">
        <f t="shared" si="140"/>
        <v>61557.503333333327</v>
      </c>
      <c r="Y995" s="7">
        <f t="shared" si="141"/>
        <v>77359.548010555562</v>
      </c>
      <c r="Z995" s="7">
        <f t="shared" si="142"/>
        <v>-15802.044677222226</v>
      </c>
      <c r="AA995" s="7">
        <f t="shared" si="143"/>
        <v>0</v>
      </c>
      <c r="AB995" s="15"/>
      <c r="AC995" s="7"/>
      <c r="AD995" s="7"/>
      <c r="AE995" s="7"/>
      <c r="AF995" s="15"/>
      <c r="AG995" s="7"/>
    </row>
    <row r="996" spans="1:33" ht="13.8" x14ac:dyDescent="0.3">
      <c r="A996" s="11">
        <v>50238</v>
      </c>
      <c r="B996" s="11" t="s">
        <v>24</v>
      </c>
      <c r="C996" s="11" t="s">
        <v>41</v>
      </c>
      <c r="D996" s="11" t="s">
        <v>66</v>
      </c>
      <c r="E996" s="11" t="s">
        <v>54</v>
      </c>
      <c r="F996" s="18">
        <v>26481</v>
      </c>
      <c r="G996" s="19">
        <v>26481</v>
      </c>
      <c r="H996" s="11" t="s">
        <v>20</v>
      </c>
      <c r="I996" s="11" t="s">
        <v>69</v>
      </c>
      <c r="J996" s="11" t="s">
        <v>203</v>
      </c>
      <c r="K996" s="11" t="s">
        <v>23</v>
      </c>
      <c r="L996" s="53" t="s">
        <v>638</v>
      </c>
      <c r="M996" s="11">
        <v>0</v>
      </c>
      <c r="N996" s="54">
        <v>191140.47</v>
      </c>
      <c r="O996" s="54">
        <v>234823.16</v>
      </c>
      <c r="P996" s="54">
        <v>-43682.69</v>
      </c>
      <c r="Q996" s="1">
        <v>42522</v>
      </c>
      <c r="R996" s="14">
        <f>VLOOKUP($D996,'GT NBV Sep 2015'!$G:$O,9,0)</f>
        <v>2.5999999999999999E-2</v>
      </c>
      <c r="S996" s="15">
        <f t="shared" si="135"/>
        <v>414.13768499999998</v>
      </c>
      <c r="T996" s="15">
        <f t="shared" si="136"/>
        <v>9</v>
      </c>
      <c r="U996" s="15">
        <f t="shared" si="137"/>
        <v>3727.239165</v>
      </c>
      <c r="V996" s="15">
        <f t="shared" si="138"/>
        <v>238550.39916500001</v>
      </c>
      <c r="W996" s="15">
        <f t="shared" si="139"/>
        <v>-47409.929165000009</v>
      </c>
      <c r="X996" s="7">
        <f t="shared" si="140"/>
        <v>175212.0975</v>
      </c>
      <c r="Y996" s="7">
        <f t="shared" si="141"/>
        <v>218671.19923458333</v>
      </c>
      <c r="Z996" s="7">
        <f t="shared" si="142"/>
        <v>-43459.101734583339</v>
      </c>
      <c r="AA996" s="7">
        <f t="shared" si="143"/>
        <v>0</v>
      </c>
      <c r="AB996" s="15"/>
      <c r="AC996" s="7"/>
      <c r="AD996" s="7"/>
      <c r="AE996" s="7"/>
      <c r="AF996" s="15"/>
      <c r="AG996" s="7"/>
    </row>
    <row r="997" spans="1:33" ht="13.8" x14ac:dyDescent="0.3">
      <c r="A997" s="11">
        <v>50237</v>
      </c>
      <c r="B997" s="11" t="s">
        <v>24</v>
      </c>
      <c r="C997" s="11" t="s">
        <v>41</v>
      </c>
      <c r="D997" s="11" t="s">
        <v>66</v>
      </c>
      <c r="E997" s="11" t="s">
        <v>61</v>
      </c>
      <c r="F997" s="18">
        <v>25750</v>
      </c>
      <c r="G997" s="19">
        <v>25750</v>
      </c>
      <c r="H997" s="11" t="s">
        <v>20</v>
      </c>
      <c r="I997" s="11" t="s">
        <v>69</v>
      </c>
      <c r="J997" s="11" t="s">
        <v>203</v>
      </c>
      <c r="K997" s="11" t="s">
        <v>23</v>
      </c>
      <c r="L997" s="53" t="s">
        <v>638</v>
      </c>
      <c r="M997" s="11">
        <v>0</v>
      </c>
      <c r="N997" s="54">
        <v>198863.06</v>
      </c>
      <c r="O997" s="54">
        <v>246412.27</v>
      </c>
      <c r="P997" s="54">
        <v>-47549.21</v>
      </c>
      <c r="Q997" s="1">
        <v>42644</v>
      </c>
      <c r="R997" s="14">
        <f>VLOOKUP($D997,'GT NBV Sep 2015'!$G:$O,9,0)</f>
        <v>2.5999999999999999E-2</v>
      </c>
      <c r="S997" s="15">
        <f t="shared" si="135"/>
        <v>430.86996333333332</v>
      </c>
      <c r="T997" s="15">
        <f t="shared" si="136"/>
        <v>13</v>
      </c>
      <c r="U997" s="15">
        <f t="shared" si="137"/>
        <v>5601.3095233333333</v>
      </c>
      <c r="V997" s="15">
        <f t="shared" si="138"/>
        <v>252013.57952333332</v>
      </c>
      <c r="W997" s="15">
        <f t="shared" si="139"/>
        <v>-53150.519523333322</v>
      </c>
      <c r="X997" s="7">
        <f t="shared" si="140"/>
        <v>182291.13833333334</v>
      </c>
      <c r="Y997" s="7">
        <f t="shared" si="141"/>
        <v>231012.44789638885</v>
      </c>
      <c r="Z997" s="7">
        <f t="shared" si="142"/>
        <v>-48721.30956305554</v>
      </c>
      <c r="AA997" s="7">
        <f t="shared" si="143"/>
        <v>0</v>
      </c>
      <c r="AB997" s="15"/>
      <c r="AC997" s="7"/>
      <c r="AD997" s="7"/>
      <c r="AE997" s="7"/>
      <c r="AF997" s="15"/>
      <c r="AG997" s="7"/>
    </row>
    <row r="998" spans="1:33" ht="13.8" x14ac:dyDescent="0.3">
      <c r="A998" s="11">
        <v>50270</v>
      </c>
      <c r="B998" s="11" t="s">
        <v>24</v>
      </c>
      <c r="C998" s="11" t="s">
        <v>41</v>
      </c>
      <c r="D998" s="11" t="s">
        <v>66</v>
      </c>
      <c r="E998" s="11" t="s">
        <v>61</v>
      </c>
      <c r="F998" s="18">
        <v>25750</v>
      </c>
      <c r="G998" s="19">
        <v>25750</v>
      </c>
      <c r="H998" s="11" t="s">
        <v>20</v>
      </c>
      <c r="I998" s="11" t="s">
        <v>69</v>
      </c>
      <c r="J998" s="11" t="s">
        <v>207</v>
      </c>
      <c r="K998" s="11" t="s">
        <v>23</v>
      </c>
      <c r="L998" s="53" t="s">
        <v>638</v>
      </c>
      <c r="M998" s="11">
        <v>1600</v>
      </c>
      <c r="N998" s="54">
        <v>357812.26</v>
      </c>
      <c r="O998" s="54">
        <v>443367.06</v>
      </c>
      <c r="P998" s="54">
        <v>-85554.8</v>
      </c>
      <c r="Q998" s="1">
        <v>42522</v>
      </c>
      <c r="R998" s="14">
        <f>VLOOKUP($D998,'GT NBV Sep 2015'!$G:$O,9,0)</f>
        <v>2.5999999999999999E-2</v>
      </c>
      <c r="S998" s="15">
        <f t="shared" si="135"/>
        <v>775.25989666666669</v>
      </c>
      <c r="T998" s="15">
        <f t="shared" si="136"/>
        <v>9</v>
      </c>
      <c r="U998" s="15">
        <f t="shared" si="137"/>
        <v>6977.33907</v>
      </c>
      <c r="V998" s="15">
        <f t="shared" si="138"/>
        <v>450344.39906999998</v>
      </c>
      <c r="W998" s="15">
        <f t="shared" si="139"/>
        <v>-92532.139069999976</v>
      </c>
      <c r="X998" s="7">
        <f t="shared" si="140"/>
        <v>327994.57166666666</v>
      </c>
      <c r="Y998" s="7">
        <f t="shared" si="141"/>
        <v>412815.69914749998</v>
      </c>
      <c r="Z998" s="7">
        <f t="shared" si="142"/>
        <v>-84821.127480833311</v>
      </c>
      <c r="AA998" s="7">
        <f t="shared" si="143"/>
        <v>0</v>
      </c>
      <c r="AB998" s="15"/>
      <c r="AC998" s="7"/>
      <c r="AD998" s="7"/>
      <c r="AE998" s="7"/>
      <c r="AF998" s="15"/>
      <c r="AG998" s="7"/>
    </row>
    <row r="999" spans="1:33" ht="13.8" x14ac:dyDescent="0.3">
      <c r="A999" s="11">
        <v>44640096</v>
      </c>
      <c r="B999" s="11" t="s">
        <v>24</v>
      </c>
      <c r="C999" s="11" t="s">
        <v>41</v>
      </c>
      <c r="D999" s="11" t="s">
        <v>53</v>
      </c>
      <c r="E999" s="11" t="s">
        <v>390</v>
      </c>
      <c r="F999" s="18">
        <v>38018</v>
      </c>
      <c r="G999" s="19">
        <v>38018</v>
      </c>
      <c r="H999" s="11" t="s">
        <v>20</v>
      </c>
      <c r="I999" s="11" t="s">
        <v>55</v>
      </c>
      <c r="J999" s="11" t="s">
        <v>315</v>
      </c>
      <c r="K999" s="11" t="s">
        <v>23</v>
      </c>
      <c r="L999" s="53" t="s">
        <v>638</v>
      </c>
      <c r="M999" s="11">
        <v>-1</v>
      </c>
      <c r="N999" s="54">
        <v>-518593.15</v>
      </c>
      <c r="O999" s="54">
        <v>0</v>
      </c>
      <c r="P999" s="54">
        <v>-518593.15</v>
      </c>
      <c r="Q999" s="48">
        <v>42522</v>
      </c>
      <c r="R999" s="14">
        <f>VLOOKUP($D999,'GT NBV Sep 2015'!$G:$O,9,0)</f>
        <v>2.1000000000000001E-2</v>
      </c>
      <c r="S999" s="15">
        <f t="shared" si="135"/>
        <v>-907.53801250000004</v>
      </c>
      <c r="T999" s="15">
        <f t="shared" si="136"/>
        <v>9</v>
      </c>
      <c r="U999" s="15">
        <f t="shared" si="137"/>
        <v>-8167.8421125000004</v>
      </c>
      <c r="V999" s="15">
        <f t="shared" si="138"/>
        <v>-8167.8421125000004</v>
      </c>
      <c r="W999" s="15">
        <f t="shared" si="139"/>
        <v>-510425.30788750004</v>
      </c>
      <c r="X999" s="7">
        <f t="shared" si="140"/>
        <v>-475377.0541666667</v>
      </c>
      <c r="Y999" s="7">
        <f t="shared" si="141"/>
        <v>-7487.1886031250006</v>
      </c>
      <c r="Z999" s="7">
        <f t="shared" si="142"/>
        <v>-467889.86556354171</v>
      </c>
      <c r="AA999" s="7">
        <f t="shared" si="143"/>
        <v>0</v>
      </c>
      <c r="AB999" s="15"/>
      <c r="AC999" s="7"/>
      <c r="AD999" s="7"/>
      <c r="AE999" s="7"/>
      <c r="AF999" s="15"/>
      <c r="AG999" s="7"/>
    </row>
    <row r="1000" spans="1:33" s="46" customFormat="1" ht="13.8" x14ac:dyDescent="0.3">
      <c r="A1000" s="46">
        <v>692667050</v>
      </c>
      <c r="B1000" s="53" t="s">
        <v>24</v>
      </c>
      <c r="C1000" s="53" t="s">
        <v>41</v>
      </c>
      <c r="D1000" s="53" t="s">
        <v>42</v>
      </c>
      <c r="E1000" s="53">
        <v>2015</v>
      </c>
      <c r="F1000" s="18">
        <v>42248</v>
      </c>
      <c r="G1000" s="18">
        <v>42248</v>
      </c>
      <c r="H1000" s="53" t="s">
        <v>68</v>
      </c>
      <c r="I1000" s="53" t="s">
        <v>39</v>
      </c>
      <c r="J1000" s="53" t="s">
        <v>70</v>
      </c>
      <c r="K1000" s="53" t="s">
        <v>23</v>
      </c>
      <c r="L1000" s="53" t="s">
        <v>638</v>
      </c>
      <c r="M1000" s="53">
        <v>1</v>
      </c>
      <c r="N1000" s="54">
        <v>10611.36</v>
      </c>
      <c r="O1000" s="54">
        <v>160.03</v>
      </c>
      <c r="P1000" s="54">
        <v>10451.33</v>
      </c>
      <c r="Q1000" s="48">
        <v>42522</v>
      </c>
      <c r="R1000" s="14">
        <f>VLOOKUP($D1000,'GT NBV Sep 2015'!$G:$O,9,0)</f>
        <v>2.1999999999999999E-2</v>
      </c>
      <c r="S1000" s="55">
        <f t="shared" ref="S1000:S1002" si="144">N1000*(R1000/12)</f>
        <v>19.454160000000002</v>
      </c>
      <c r="T1000" s="55">
        <f t="shared" ref="T1000:T1002" si="145">ROUND((+Q1000-$L$2)/30,0)</f>
        <v>9</v>
      </c>
      <c r="U1000" s="55">
        <f t="shared" ref="U1000:U1002" si="146">+S1000*T1000</f>
        <v>175.08744000000002</v>
      </c>
      <c r="V1000" s="55">
        <f t="shared" ref="V1000:V1002" si="147">+O1000+U1000</f>
        <v>335.11743999999999</v>
      </c>
      <c r="W1000" s="55">
        <f t="shared" ref="W1000:W1002" si="148">+N1000-V1000</f>
        <v>10276.242560000001</v>
      </c>
      <c r="X1000" s="51">
        <f t="shared" ref="X1000:X1002" si="149">+N1000*(11/12)</f>
        <v>9727.08</v>
      </c>
      <c r="Y1000" s="51">
        <f t="shared" ref="Y1000:Y1002" si="150">+V1000*(11/12)</f>
        <v>307.19098666666662</v>
      </c>
      <c r="Z1000" s="51">
        <f t="shared" ref="Z1000:Z1002" si="151">+W1000*(11/12)</f>
        <v>9419.8890133333334</v>
      </c>
      <c r="AA1000" s="51">
        <f t="shared" ref="AA1000:AA1002" si="152">+X1000-Y1000-Z1000</f>
        <v>0</v>
      </c>
      <c r="AB1000" s="55"/>
      <c r="AC1000" s="51"/>
      <c r="AD1000" s="51"/>
      <c r="AE1000" s="51"/>
      <c r="AF1000" s="55"/>
      <c r="AG1000" s="51"/>
    </row>
    <row r="1001" spans="1:33" s="46" customFormat="1" ht="13.8" x14ac:dyDescent="0.3">
      <c r="A1001" s="46">
        <v>692667068</v>
      </c>
      <c r="B1001" s="53" t="s">
        <v>24</v>
      </c>
      <c r="C1001" s="53" t="s">
        <v>41</v>
      </c>
      <c r="D1001" s="53" t="s">
        <v>47</v>
      </c>
      <c r="E1001" s="53">
        <v>2015</v>
      </c>
      <c r="F1001" s="18">
        <v>42248</v>
      </c>
      <c r="G1001" s="18">
        <v>42248</v>
      </c>
      <c r="H1001" s="53" t="s">
        <v>68</v>
      </c>
      <c r="I1001" s="53" t="s">
        <v>48</v>
      </c>
      <c r="J1001" s="53" t="s">
        <v>70</v>
      </c>
      <c r="K1001" s="53" t="s">
        <v>23</v>
      </c>
      <c r="L1001" s="53" t="s">
        <v>638</v>
      </c>
      <c r="M1001" s="53">
        <v>1</v>
      </c>
      <c r="N1001" s="54">
        <v>4066.03</v>
      </c>
      <c r="O1001" s="54">
        <v>98.84</v>
      </c>
      <c r="P1001" s="54">
        <v>3967.19</v>
      </c>
      <c r="Q1001" s="48">
        <v>42644</v>
      </c>
      <c r="R1001" s="14">
        <f>VLOOKUP($D1001,'GT NBV Sep 2015'!$G:$O,9,0)</f>
        <v>2.9000000000000001E-2</v>
      </c>
      <c r="S1001" s="55">
        <f t="shared" si="144"/>
        <v>9.8262391666666673</v>
      </c>
      <c r="T1001" s="55">
        <f t="shared" si="145"/>
        <v>13</v>
      </c>
      <c r="U1001" s="55">
        <f t="shared" si="146"/>
        <v>127.74110916666667</v>
      </c>
      <c r="V1001" s="55">
        <f t="shared" si="147"/>
        <v>226.58110916666669</v>
      </c>
      <c r="W1001" s="55">
        <f t="shared" si="148"/>
        <v>3839.4488908333333</v>
      </c>
      <c r="X1001" s="51">
        <f t="shared" si="149"/>
        <v>3727.1941666666667</v>
      </c>
      <c r="Y1001" s="51">
        <f t="shared" si="150"/>
        <v>207.69935006944445</v>
      </c>
      <c r="Z1001" s="51">
        <f t="shared" si="151"/>
        <v>3519.4948165972219</v>
      </c>
      <c r="AA1001" s="51">
        <f t="shared" si="152"/>
        <v>0</v>
      </c>
      <c r="AB1001" s="55"/>
      <c r="AC1001" s="51"/>
      <c r="AD1001" s="51"/>
      <c r="AE1001" s="51"/>
      <c r="AF1001" s="55"/>
      <c r="AG1001" s="51"/>
    </row>
    <row r="1002" spans="1:33" s="46" customFormat="1" ht="13.8" x14ac:dyDescent="0.3">
      <c r="A1002" s="46">
        <v>692667071</v>
      </c>
      <c r="B1002" s="53" t="s">
        <v>24</v>
      </c>
      <c r="C1002" s="53" t="s">
        <v>41</v>
      </c>
      <c r="D1002" s="53" t="s">
        <v>47</v>
      </c>
      <c r="E1002" s="53">
        <v>2015</v>
      </c>
      <c r="F1002" s="18">
        <v>42248</v>
      </c>
      <c r="G1002" s="18">
        <v>42248</v>
      </c>
      <c r="H1002" s="53" t="s">
        <v>68</v>
      </c>
      <c r="I1002" s="53" t="s">
        <v>48</v>
      </c>
      <c r="J1002" s="53" t="s">
        <v>70</v>
      </c>
      <c r="K1002" s="53" t="s">
        <v>23</v>
      </c>
      <c r="L1002" s="53" t="s">
        <v>638</v>
      </c>
      <c r="M1002" s="53">
        <v>1</v>
      </c>
      <c r="N1002" s="54">
        <v>4441.1499999999996</v>
      </c>
      <c r="O1002" s="54">
        <v>107.96</v>
      </c>
      <c r="P1002" s="54">
        <v>4333.1899999999996</v>
      </c>
      <c r="Q1002" s="48">
        <v>42522</v>
      </c>
      <c r="R1002" s="14">
        <f>VLOOKUP($D1002,'GT NBV Sep 2015'!$G:$O,9,0)</f>
        <v>2.9000000000000001E-2</v>
      </c>
      <c r="S1002" s="55">
        <f t="shared" si="144"/>
        <v>10.732779166666667</v>
      </c>
      <c r="T1002" s="55">
        <f t="shared" si="145"/>
        <v>9</v>
      </c>
      <c r="U1002" s="55">
        <f t="shared" si="146"/>
        <v>96.595012499999996</v>
      </c>
      <c r="V1002" s="55">
        <f t="shared" si="147"/>
        <v>204.55501249999998</v>
      </c>
      <c r="W1002" s="55">
        <f t="shared" si="148"/>
        <v>4236.5949874999997</v>
      </c>
      <c r="X1002" s="51">
        <f t="shared" si="149"/>
        <v>4071.0541666666663</v>
      </c>
      <c r="Y1002" s="51">
        <f t="shared" si="150"/>
        <v>187.50876145833331</v>
      </c>
      <c r="Z1002" s="51">
        <f t="shared" si="151"/>
        <v>3883.5454052083328</v>
      </c>
      <c r="AA1002" s="51">
        <f t="shared" si="152"/>
        <v>0</v>
      </c>
      <c r="AB1002" s="55"/>
      <c r="AC1002" s="51"/>
      <c r="AD1002" s="51"/>
      <c r="AE1002" s="51"/>
      <c r="AF1002" s="55"/>
      <c r="AG1002" s="51"/>
    </row>
    <row r="1003" spans="1:33" x14ac:dyDescent="0.25">
      <c r="Q1003" s="1"/>
      <c r="AB1003" s="40"/>
    </row>
    <row r="1004" spans="1:33" x14ac:dyDescent="0.25">
      <c r="Q1004" s="1"/>
      <c r="AB1004" s="40"/>
    </row>
    <row r="1005" spans="1:33" ht="13.8" thickBot="1" x14ac:dyDescent="0.3">
      <c r="N1005" s="7">
        <f>SUM(N4:N1004)</f>
        <v>81996884.810000062</v>
      </c>
      <c r="O1005" s="51">
        <f t="shared" ref="O1005:P1005" si="153">SUM(O4:O1004)</f>
        <v>64781848.660000011</v>
      </c>
      <c r="P1005" s="51">
        <f t="shared" si="153"/>
        <v>17215036.150000006</v>
      </c>
      <c r="Q1005" s="1"/>
      <c r="U1005" s="21">
        <f>SUM(U4:U1004)</f>
        <v>1948570.018895915</v>
      </c>
      <c r="V1005" s="21">
        <f>SUM(V4:V1004)</f>
        <v>66730418.678895943</v>
      </c>
      <c r="W1005" s="21">
        <f>SUM(W4:W1004)</f>
        <v>15266466.131104074</v>
      </c>
      <c r="X1005" s="34">
        <f>SUM(X4:X1004)</f>
        <v>75163811.07583341</v>
      </c>
      <c r="Y1005" s="34">
        <f t="shared" ref="Y1005" si="154">SUM(Y4:Y1004)</f>
        <v>61169550.455654584</v>
      </c>
      <c r="Z1005" s="34">
        <f>SUM(Z4:Z1004)</f>
        <v>13994260.620178737</v>
      </c>
      <c r="AA1005" s="21">
        <f>SUM(AA4:AA1004)</f>
        <v>-5.3233151290884087E-10</v>
      </c>
      <c r="AB1005" s="40"/>
      <c r="AC1005" s="41"/>
      <c r="AD1005" s="41"/>
      <c r="AG1005" s="41"/>
    </row>
    <row r="1006" spans="1:33" ht="13.8" thickTop="1" x14ac:dyDescent="0.25">
      <c r="Q1006" s="1"/>
      <c r="AB1006" s="40"/>
      <c r="AC1006" s="7"/>
      <c r="AD1006" s="7"/>
    </row>
    <row r="1007" spans="1:33" x14ac:dyDescent="0.25">
      <c r="O1007" s="7"/>
      <c r="Q1007" s="1"/>
      <c r="AB1007" s="40"/>
    </row>
    <row r="1008" spans="1:33" x14ac:dyDescent="0.25">
      <c r="Q1008" s="1"/>
      <c r="AB1008" s="40"/>
    </row>
    <row r="1009" spans="14:30" x14ac:dyDescent="0.25">
      <c r="N1009" s="6">
        <f>SUMIF($Q$4:$Q$999,$Q1009,$N$4:$N$999)</f>
        <v>38950779.670000009</v>
      </c>
      <c r="O1009" s="6">
        <f>SUMIF($Q$4:$Q$999,$Q1009,$O$4:$O$999)</f>
        <v>30320169.229999989</v>
      </c>
      <c r="P1009" s="6">
        <f>SUMIF($Q$4:$Q$999,$Q1009,$P$4:$P$999)</f>
        <v>8630610.4399999995</v>
      </c>
      <c r="Q1009" s="1">
        <v>42522</v>
      </c>
      <c r="W1009" t="s">
        <v>604</v>
      </c>
      <c r="X1009" s="6">
        <v>7133987.0232021837</v>
      </c>
      <c r="Y1009" s="6"/>
      <c r="Z1009" s="6">
        <f>SUMIF($Q$4:$Q$999,$Q1009,$Z$4:$Z$999)</f>
        <v>7205175.5901995841</v>
      </c>
      <c r="AB1009" s="40"/>
      <c r="AC1009" s="7"/>
      <c r="AD1009" s="7"/>
    </row>
    <row r="1010" spans="14:30" x14ac:dyDescent="0.25">
      <c r="N1010" s="6">
        <f>SUMIF($Q$4:$Q$999,$Q1010,$N$4:$N$999)</f>
        <v>43026986.600000001</v>
      </c>
      <c r="O1010" s="6">
        <f>SUMIF($Q$4:$Q$999,$Q1010,$O$4:$O$999)</f>
        <v>34461312.600000024</v>
      </c>
      <c r="P1010" s="6">
        <f>SUMIF($Q$4:$Q$999,$Q1010,$P$4:$P$999)</f>
        <v>8565674.0000000019</v>
      </c>
      <c r="Q1010" s="1">
        <v>42644</v>
      </c>
      <c r="W1010" t="s">
        <v>605</v>
      </c>
      <c r="X1010" s="6">
        <v>5669658.7149661193</v>
      </c>
      <c r="Y1010" s="6"/>
      <c r="Z1010" s="6">
        <f>SUMIF($Q$4:$Q$999,$Q1010,$Z$4:$Z$999)</f>
        <v>6772262.100744023</v>
      </c>
      <c r="AB1010" s="40"/>
      <c r="AC1010" s="7"/>
      <c r="AD1010" s="7"/>
    </row>
    <row r="1011" spans="14:30" ht="13.8" thickBot="1" x14ac:dyDescent="0.3">
      <c r="N1011" s="21">
        <f>SUM(N1009:N1010)</f>
        <v>81977766.270000011</v>
      </c>
      <c r="O1011" s="21">
        <f t="shared" ref="O1011:P1011" si="155">SUM(O1009:O1010)</f>
        <v>64781481.830000013</v>
      </c>
      <c r="P1011" s="21">
        <f t="shared" si="155"/>
        <v>17196284.440000001</v>
      </c>
      <c r="Q1011" s="1"/>
      <c r="Z1011" s="21">
        <f>SUM(Z1009:Z1010)</f>
        <v>13977437.690943606</v>
      </c>
      <c r="AB1011" s="40"/>
    </row>
    <row r="1012" spans="14:30" ht="13.8" thickTop="1" x14ac:dyDescent="0.25">
      <c r="Q1012" s="1"/>
      <c r="AB1012" s="40"/>
    </row>
    <row r="1013" spans="14:30" x14ac:dyDescent="0.25">
      <c r="N1013" s="7"/>
      <c r="P1013" s="7"/>
      <c r="Q1013" s="1"/>
      <c r="AB1013" s="40"/>
    </row>
    <row r="1014" spans="14:30" x14ac:dyDescent="0.25">
      <c r="N1014" s="7"/>
      <c r="Q1014" s="1"/>
      <c r="AB1014" s="40"/>
    </row>
    <row r="1015" spans="14:30" x14ac:dyDescent="0.25">
      <c r="Q1015" s="1"/>
      <c r="AB1015" s="40"/>
    </row>
    <row r="1016" spans="14:30" x14ac:dyDescent="0.25">
      <c r="Q1016" s="1"/>
      <c r="AB1016" s="40"/>
    </row>
    <row r="1017" spans="14:30" x14ac:dyDescent="0.25">
      <c r="Q1017" s="1"/>
      <c r="AB1017" s="40"/>
    </row>
    <row r="1018" spans="14:30" x14ac:dyDescent="0.25">
      <c r="N1018" s="51"/>
      <c r="O1018" s="51"/>
      <c r="P1018" s="51"/>
      <c r="Q1018" s="1"/>
      <c r="AB1018" s="40"/>
    </row>
    <row r="1019" spans="14:30" x14ac:dyDescent="0.25">
      <c r="Q1019" s="1"/>
      <c r="AB1019" s="40"/>
    </row>
    <row r="1020" spans="14:30" x14ac:dyDescent="0.25">
      <c r="Q1020" s="1"/>
      <c r="AB1020" s="40"/>
    </row>
    <row r="1021" spans="14:30" x14ac:dyDescent="0.25">
      <c r="Q1021" s="1"/>
      <c r="AB1021" s="40"/>
    </row>
    <row r="1022" spans="14:30" x14ac:dyDescent="0.25">
      <c r="Q1022" s="1"/>
      <c r="AB1022" s="40"/>
    </row>
    <row r="1023" spans="14:30" x14ac:dyDescent="0.25">
      <c r="Q1023" s="1"/>
      <c r="AB1023" s="40"/>
    </row>
    <row r="1024" spans="14:30" x14ac:dyDescent="0.25">
      <c r="Q1024" s="1"/>
      <c r="AB1024" s="40"/>
    </row>
    <row r="1025" spans="17:28" x14ac:dyDescent="0.25">
      <c r="Q1025" s="1"/>
      <c r="AB1025" s="40"/>
    </row>
    <row r="1026" spans="17:28" x14ac:dyDescent="0.25">
      <c r="Q1026" s="1"/>
      <c r="AB1026" s="40"/>
    </row>
    <row r="1027" spans="17:28" x14ac:dyDescent="0.25">
      <c r="Q1027" s="1"/>
      <c r="AB1027" s="40"/>
    </row>
    <row r="1028" spans="17:28" x14ac:dyDescent="0.25">
      <c r="Q1028" s="1"/>
      <c r="AB1028" s="40"/>
    </row>
    <row r="1029" spans="17:28" x14ac:dyDescent="0.25">
      <c r="Q1029" s="1"/>
      <c r="AB1029" s="40"/>
    </row>
    <row r="1030" spans="17:28" x14ac:dyDescent="0.25">
      <c r="Q1030" s="1"/>
      <c r="AB1030" s="40"/>
    </row>
    <row r="1031" spans="17:28" x14ac:dyDescent="0.25">
      <c r="Q1031" s="1"/>
      <c r="AB1031" s="40"/>
    </row>
    <row r="1032" spans="17:28" x14ac:dyDescent="0.25">
      <c r="Q1032" s="1"/>
      <c r="AB1032" s="40"/>
    </row>
    <row r="1033" spans="17:28" x14ac:dyDescent="0.25">
      <c r="Q1033" s="1"/>
      <c r="AB1033" s="40"/>
    </row>
    <row r="1034" spans="17:28" x14ac:dyDescent="0.25">
      <c r="Q1034" s="1"/>
      <c r="AB1034" s="40"/>
    </row>
    <row r="1035" spans="17:28" x14ac:dyDescent="0.25">
      <c r="Q1035" s="1"/>
      <c r="AB1035" s="40"/>
    </row>
    <row r="1036" spans="17:28" x14ac:dyDescent="0.25">
      <c r="Q1036" s="1"/>
      <c r="AB1036" s="40"/>
    </row>
    <row r="1037" spans="17:28" x14ac:dyDescent="0.25">
      <c r="Q1037" s="1"/>
      <c r="AB1037" s="40"/>
    </row>
    <row r="1038" spans="17:28" x14ac:dyDescent="0.25">
      <c r="Q1038" s="1"/>
      <c r="AB1038" s="40"/>
    </row>
    <row r="1039" spans="17:28" x14ac:dyDescent="0.25">
      <c r="Q1039" s="1"/>
      <c r="AB1039" s="40"/>
    </row>
    <row r="1040" spans="17:28" x14ac:dyDescent="0.25">
      <c r="Q1040" s="1"/>
      <c r="AB1040" s="40"/>
    </row>
    <row r="1041" spans="17:28" x14ac:dyDescent="0.25">
      <c r="Q1041" s="1"/>
      <c r="AB1041" s="40"/>
    </row>
    <row r="1042" spans="17:28" x14ac:dyDescent="0.25">
      <c r="Q1042" s="1"/>
      <c r="AB1042" s="40"/>
    </row>
    <row r="1043" spans="17:28" x14ac:dyDescent="0.25">
      <c r="Q1043" s="1"/>
      <c r="AB1043" s="40"/>
    </row>
    <row r="1044" spans="17:28" x14ac:dyDescent="0.25">
      <c r="Q1044" s="1"/>
      <c r="AB1044" s="40"/>
    </row>
    <row r="1045" spans="17:28" x14ac:dyDescent="0.25">
      <c r="Q1045" s="1"/>
      <c r="AB1045" s="40"/>
    </row>
    <row r="1046" spans="17:28" x14ac:dyDescent="0.25">
      <c r="Q1046" s="1"/>
      <c r="AB1046" s="40"/>
    </row>
    <row r="1047" spans="17:28" x14ac:dyDescent="0.25">
      <c r="Q1047" s="1"/>
      <c r="AB1047" s="40"/>
    </row>
    <row r="1048" spans="17:28" x14ac:dyDescent="0.25">
      <c r="Q1048" s="1"/>
      <c r="AB1048" s="40"/>
    </row>
    <row r="1049" spans="17:28" x14ac:dyDescent="0.25">
      <c r="Q1049" s="1"/>
      <c r="AB1049" s="40"/>
    </row>
    <row r="1050" spans="17:28" x14ac:dyDescent="0.25">
      <c r="Q1050" s="1"/>
      <c r="AB1050" s="40"/>
    </row>
    <row r="1051" spans="17:28" x14ac:dyDescent="0.25">
      <c r="Q1051" s="1"/>
      <c r="AB1051" s="40"/>
    </row>
    <row r="1052" spans="17:28" x14ac:dyDescent="0.25">
      <c r="Q1052" s="1"/>
      <c r="AB1052" s="40"/>
    </row>
    <row r="1053" spans="17:28" x14ac:dyDescent="0.25">
      <c r="Q1053" s="1"/>
      <c r="AB1053" s="40"/>
    </row>
    <row r="1054" spans="17:28" x14ac:dyDescent="0.25">
      <c r="Q1054" s="1"/>
      <c r="AB1054" s="40"/>
    </row>
    <row r="1055" spans="17:28" x14ac:dyDescent="0.25">
      <c r="Q1055" s="1"/>
      <c r="AB1055" s="40"/>
    </row>
    <row r="1056" spans="17:28" x14ac:dyDescent="0.25">
      <c r="Q1056" s="1"/>
      <c r="AB1056" s="40"/>
    </row>
    <row r="1057" spans="17:28" x14ac:dyDescent="0.25">
      <c r="Q1057" s="1"/>
      <c r="AB1057" s="40"/>
    </row>
    <row r="1058" spans="17:28" x14ac:dyDescent="0.25">
      <c r="Q1058" s="1"/>
      <c r="AB1058" s="40"/>
    </row>
    <row r="1059" spans="17:28" x14ac:dyDescent="0.25">
      <c r="Q1059" s="1"/>
      <c r="AB1059" s="40"/>
    </row>
    <row r="1060" spans="17:28" x14ac:dyDescent="0.25">
      <c r="Q1060" s="1"/>
      <c r="AB1060" s="40"/>
    </row>
    <row r="1061" spans="17:28" x14ac:dyDescent="0.25">
      <c r="Q1061" s="1"/>
      <c r="AB1061" s="40"/>
    </row>
    <row r="1062" spans="17:28" x14ac:dyDescent="0.25">
      <c r="Q1062" s="1"/>
      <c r="AB1062" s="40"/>
    </row>
    <row r="1063" spans="17:28" x14ac:dyDescent="0.25">
      <c r="Q1063" s="1"/>
      <c r="AB1063" s="40"/>
    </row>
    <row r="1064" spans="17:28" x14ac:dyDescent="0.25">
      <c r="Q1064" s="1"/>
      <c r="AB1064" s="40"/>
    </row>
    <row r="1065" spans="17:28" x14ac:dyDescent="0.25">
      <c r="Q1065" s="1"/>
      <c r="AB1065" s="40"/>
    </row>
    <row r="1066" spans="17:28" x14ac:dyDescent="0.25">
      <c r="Q1066" s="1"/>
      <c r="AB1066" s="40"/>
    </row>
    <row r="1067" spans="17:28" x14ac:dyDescent="0.25">
      <c r="Q1067" s="1"/>
      <c r="AB1067" s="40"/>
    </row>
    <row r="1068" spans="17:28" x14ac:dyDescent="0.25">
      <c r="Q1068" s="1"/>
      <c r="AB1068" s="40"/>
    </row>
    <row r="1069" spans="17:28" x14ac:dyDescent="0.25">
      <c r="Q1069" s="1"/>
      <c r="AB1069" s="40"/>
    </row>
    <row r="1070" spans="17:28" x14ac:dyDescent="0.25">
      <c r="Q1070" s="1"/>
      <c r="AB1070" s="40"/>
    </row>
    <row r="1071" spans="17:28" x14ac:dyDescent="0.25">
      <c r="Q1071" s="1"/>
      <c r="AB1071" s="40"/>
    </row>
    <row r="1072" spans="17:28" x14ac:dyDescent="0.25">
      <c r="Q1072" s="1"/>
      <c r="AB1072" s="40"/>
    </row>
    <row r="1073" spans="17:28" x14ac:dyDescent="0.25">
      <c r="Q1073" s="1"/>
      <c r="AB1073" s="40"/>
    </row>
    <row r="1074" spans="17:28" x14ac:dyDescent="0.25">
      <c r="Q1074" s="1"/>
      <c r="AB1074" s="40"/>
    </row>
    <row r="1075" spans="17:28" x14ac:dyDescent="0.25">
      <c r="Q1075" s="1"/>
      <c r="AB1075" s="40"/>
    </row>
    <row r="1076" spans="17:28" x14ac:dyDescent="0.25">
      <c r="Q1076" s="1"/>
      <c r="AB1076" s="40"/>
    </row>
    <row r="1077" spans="17:28" x14ac:dyDescent="0.25">
      <c r="Q1077" s="1"/>
      <c r="AB1077" s="40"/>
    </row>
    <row r="1078" spans="17:28" x14ac:dyDescent="0.25">
      <c r="Q1078" s="1"/>
      <c r="AB1078" s="40"/>
    </row>
    <row r="1079" spans="17:28" x14ac:dyDescent="0.25">
      <c r="Q1079" s="1"/>
      <c r="AB1079" s="40"/>
    </row>
    <row r="1080" spans="17:28" x14ac:dyDescent="0.25">
      <c r="Q1080" s="1"/>
      <c r="AB1080" s="40"/>
    </row>
    <row r="1081" spans="17:28" x14ac:dyDescent="0.25">
      <c r="Q1081" s="1"/>
      <c r="AB1081" s="40"/>
    </row>
    <row r="1082" spans="17:28" x14ac:dyDescent="0.25">
      <c r="Q1082" s="1"/>
      <c r="AB1082" s="40"/>
    </row>
    <row r="1083" spans="17:28" x14ac:dyDescent="0.25">
      <c r="Q1083" s="1"/>
      <c r="AB1083" s="40"/>
    </row>
    <row r="1084" spans="17:28" x14ac:dyDescent="0.25">
      <c r="Q1084" s="1"/>
      <c r="AB1084" s="40"/>
    </row>
    <row r="1085" spans="17:28" x14ac:dyDescent="0.25">
      <c r="Q1085" s="1"/>
      <c r="AB1085" s="40"/>
    </row>
    <row r="1086" spans="17:28" x14ac:dyDescent="0.25">
      <c r="Q1086" s="1"/>
      <c r="AB1086" s="40"/>
    </row>
    <row r="1087" spans="17:28" x14ac:dyDescent="0.25">
      <c r="Q1087" s="1"/>
      <c r="AB1087" s="40"/>
    </row>
    <row r="1088" spans="17:28" x14ac:dyDescent="0.25">
      <c r="Q1088" s="1"/>
      <c r="AB1088" s="40"/>
    </row>
    <row r="1089" spans="17:28" x14ac:dyDescent="0.25">
      <c r="Q1089" s="1"/>
      <c r="AB1089" s="40"/>
    </row>
    <row r="1090" spans="17:28" x14ac:dyDescent="0.25">
      <c r="Q1090" s="1"/>
      <c r="AB1090" s="40"/>
    </row>
    <row r="1091" spans="17:28" x14ac:dyDescent="0.25">
      <c r="Q1091" s="1"/>
      <c r="AB1091" s="40"/>
    </row>
    <row r="1092" spans="17:28" x14ac:dyDescent="0.25">
      <c r="Q1092" s="1"/>
      <c r="AB1092" s="40"/>
    </row>
    <row r="1093" spans="17:28" x14ac:dyDescent="0.25">
      <c r="Q1093" s="1"/>
      <c r="AB1093" s="40"/>
    </row>
    <row r="1094" spans="17:28" x14ac:dyDescent="0.25">
      <c r="Q1094" s="1"/>
      <c r="AB1094" s="40"/>
    </row>
    <row r="1095" spans="17:28" x14ac:dyDescent="0.25">
      <c r="Q1095" s="1"/>
      <c r="AB1095" s="40"/>
    </row>
    <row r="1096" spans="17:28" x14ac:dyDescent="0.25">
      <c r="Q1096" s="1"/>
      <c r="AB1096" s="40"/>
    </row>
    <row r="1097" spans="17:28" x14ac:dyDescent="0.25">
      <c r="Q1097" s="1"/>
      <c r="AB1097" s="40"/>
    </row>
    <row r="1098" spans="17:28" x14ac:dyDescent="0.25">
      <c r="Q1098" s="1"/>
      <c r="AB1098" s="40"/>
    </row>
    <row r="1099" spans="17:28" x14ac:dyDescent="0.25">
      <c r="Q1099" s="1"/>
      <c r="AB1099" s="40"/>
    </row>
    <row r="1100" spans="17:28" x14ac:dyDescent="0.25">
      <c r="Q1100" s="1"/>
      <c r="AB1100" s="40"/>
    </row>
    <row r="1101" spans="17:28" x14ac:dyDescent="0.25">
      <c r="Q1101" s="1"/>
      <c r="AB1101" s="40"/>
    </row>
    <row r="1102" spans="17:28" x14ac:dyDescent="0.25">
      <c r="Q1102" s="1"/>
      <c r="AB1102" s="40"/>
    </row>
    <row r="1103" spans="17:28" x14ac:dyDescent="0.25">
      <c r="Q1103" s="1"/>
      <c r="AB1103" s="40"/>
    </row>
    <row r="1104" spans="17:28" x14ac:dyDescent="0.25">
      <c r="Q1104" s="1"/>
      <c r="AB1104" s="40"/>
    </row>
    <row r="1105" spans="17:28" x14ac:dyDescent="0.25">
      <c r="Q1105" s="1"/>
      <c r="AB1105" s="40"/>
    </row>
    <row r="1106" spans="17:28" x14ac:dyDescent="0.25">
      <c r="Q1106" s="1"/>
      <c r="AB1106" s="40"/>
    </row>
    <row r="1107" spans="17:28" x14ac:dyDescent="0.25">
      <c r="Q1107" s="1"/>
      <c r="AB1107" s="40"/>
    </row>
    <row r="1108" spans="17:28" x14ac:dyDescent="0.25">
      <c r="Q1108" s="1"/>
      <c r="AB1108" s="40"/>
    </row>
    <row r="1109" spans="17:28" x14ac:dyDescent="0.25">
      <c r="Q1109" s="1"/>
      <c r="AB1109" s="40"/>
    </row>
    <row r="1110" spans="17:28" x14ac:dyDescent="0.25">
      <c r="Q1110" s="1"/>
      <c r="AB1110" s="40"/>
    </row>
    <row r="1111" spans="17:28" x14ac:dyDescent="0.25">
      <c r="Q1111" s="1"/>
      <c r="AB1111" s="40"/>
    </row>
    <row r="1112" spans="17:28" x14ac:dyDescent="0.25">
      <c r="Q1112" s="1"/>
      <c r="AB1112" s="40"/>
    </row>
    <row r="1113" spans="17:28" x14ac:dyDescent="0.25">
      <c r="Q1113" s="1"/>
      <c r="AB1113" s="40"/>
    </row>
    <row r="1114" spans="17:28" x14ac:dyDescent="0.25">
      <c r="Q1114" s="1"/>
      <c r="AB1114" s="40"/>
    </row>
    <row r="1115" spans="17:28" x14ac:dyDescent="0.25">
      <c r="Q1115" s="1"/>
      <c r="AB1115" s="40"/>
    </row>
    <row r="1116" spans="17:28" x14ac:dyDescent="0.25">
      <c r="Q1116" s="1"/>
      <c r="AB1116" s="40"/>
    </row>
    <row r="1117" spans="17:28" x14ac:dyDescent="0.25">
      <c r="Q1117" s="1"/>
      <c r="AB1117" s="40"/>
    </row>
    <row r="1118" spans="17:28" x14ac:dyDescent="0.25">
      <c r="Q1118" s="1"/>
      <c r="AB1118" s="40"/>
    </row>
    <row r="1119" spans="17:28" x14ac:dyDescent="0.25">
      <c r="Q1119" s="1"/>
      <c r="AB1119" s="40"/>
    </row>
    <row r="1120" spans="17:28" x14ac:dyDescent="0.25">
      <c r="Q1120" s="1"/>
      <c r="AB1120" s="40"/>
    </row>
    <row r="1121" spans="17:28" x14ac:dyDescent="0.25">
      <c r="Q1121" s="1"/>
      <c r="AB1121" s="40"/>
    </row>
    <row r="1122" spans="17:28" x14ac:dyDescent="0.25">
      <c r="Q1122" s="1"/>
      <c r="AB1122" s="40"/>
    </row>
    <row r="1123" spans="17:28" x14ac:dyDescent="0.25">
      <c r="Q1123" s="1"/>
      <c r="AB1123" s="40"/>
    </row>
    <row r="1124" spans="17:28" x14ac:dyDescent="0.25">
      <c r="Q1124" s="1"/>
      <c r="AB1124" s="40"/>
    </row>
    <row r="1125" spans="17:28" x14ac:dyDescent="0.25">
      <c r="Q1125" s="1"/>
      <c r="AB1125" s="40"/>
    </row>
    <row r="1126" spans="17:28" x14ac:dyDescent="0.25">
      <c r="Q1126" s="1"/>
      <c r="AB1126" s="40"/>
    </row>
    <row r="1127" spans="17:28" x14ac:dyDescent="0.25">
      <c r="Q1127" s="1"/>
      <c r="AB1127" s="40"/>
    </row>
    <row r="1128" spans="17:28" x14ac:dyDescent="0.25">
      <c r="Q1128" s="1"/>
      <c r="AB1128" s="40"/>
    </row>
    <row r="1129" spans="17:28" x14ac:dyDescent="0.25">
      <c r="Q1129" s="1"/>
      <c r="AB1129" s="40"/>
    </row>
    <row r="1130" spans="17:28" x14ac:dyDescent="0.25">
      <c r="Q1130" s="1"/>
      <c r="AB1130" s="40"/>
    </row>
    <row r="1131" spans="17:28" x14ac:dyDescent="0.25">
      <c r="Q1131" s="1"/>
      <c r="AB1131" s="40"/>
    </row>
    <row r="1132" spans="17:28" x14ac:dyDescent="0.25">
      <c r="Q1132" s="1"/>
      <c r="AB1132" s="40"/>
    </row>
    <row r="1133" spans="17:28" x14ac:dyDescent="0.25">
      <c r="Q1133" s="1"/>
      <c r="AB1133" s="40"/>
    </row>
    <row r="1134" spans="17:28" x14ac:dyDescent="0.25">
      <c r="Q1134" s="1"/>
      <c r="AB1134" s="40"/>
    </row>
    <row r="1135" spans="17:28" x14ac:dyDescent="0.25">
      <c r="Q1135" s="1"/>
      <c r="AB1135" s="40"/>
    </row>
    <row r="1136" spans="17:28" x14ac:dyDescent="0.25">
      <c r="Q1136" s="1"/>
      <c r="AB1136" s="40"/>
    </row>
    <row r="1137" spans="17:28" x14ac:dyDescent="0.25">
      <c r="Q1137" s="1"/>
      <c r="AB1137" s="40"/>
    </row>
    <row r="1138" spans="17:28" x14ac:dyDescent="0.25">
      <c r="Q1138" s="1"/>
      <c r="AB1138" s="40"/>
    </row>
    <row r="1139" spans="17:28" x14ac:dyDescent="0.25">
      <c r="Q1139" s="1"/>
      <c r="AB1139" s="40"/>
    </row>
    <row r="1140" spans="17:28" x14ac:dyDescent="0.25">
      <c r="Q1140" s="1"/>
      <c r="AB1140" s="40"/>
    </row>
    <row r="1141" spans="17:28" x14ac:dyDescent="0.25">
      <c r="Q1141" s="1"/>
      <c r="AB1141" s="40"/>
    </row>
    <row r="1142" spans="17:28" x14ac:dyDescent="0.25">
      <c r="Q1142" s="1"/>
      <c r="AB1142" s="40"/>
    </row>
    <row r="1143" spans="17:28" x14ac:dyDescent="0.25">
      <c r="Q1143" s="1"/>
      <c r="AB1143" s="40"/>
    </row>
    <row r="1144" spans="17:28" x14ac:dyDescent="0.25">
      <c r="Q1144" s="1"/>
      <c r="AB1144" s="40"/>
    </row>
    <row r="1145" spans="17:28" x14ac:dyDescent="0.25">
      <c r="Q1145" s="1"/>
      <c r="AB1145" s="40"/>
    </row>
    <row r="1146" spans="17:28" x14ac:dyDescent="0.25">
      <c r="Q1146" s="1"/>
      <c r="AB1146" s="40"/>
    </row>
    <row r="1147" spans="17:28" x14ac:dyDescent="0.25">
      <c r="Q1147" s="1"/>
      <c r="AB1147" s="40"/>
    </row>
    <row r="1148" spans="17:28" x14ac:dyDescent="0.25">
      <c r="Q1148" s="1"/>
      <c r="AB1148" s="40"/>
    </row>
    <row r="1149" spans="17:28" x14ac:dyDescent="0.25">
      <c r="Q1149" s="1"/>
      <c r="AB1149" s="40"/>
    </row>
    <row r="1150" spans="17:28" x14ac:dyDescent="0.25">
      <c r="Q1150" s="1"/>
      <c r="AB1150" s="40"/>
    </row>
    <row r="1151" spans="17:28" x14ac:dyDescent="0.25">
      <c r="Q1151" s="1"/>
      <c r="AB1151" s="40"/>
    </row>
    <row r="1152" spans="17:28" x14ac:dyDescent="0.25">
      <c r="Q1152" s="1"/>
      <c r="AB1152" s="40"/>
    </row>
    <row r="1153" spans="17:28" x14ac:dyDescent="0.25">
      <c r="Q1153" s="1"/>
      <c r="AB1153" s="40"/>
    </row>
    <row r="1154" spans="17:28" x14ac:dyDescent="0.25">
      <c r="Q1154" s="1"/>
      <c r="AB1154" s="40"/>
    </row>
    <row r="1155" spans="17:28" x14ac:dyDescent="0.25">
      <c r="Q1155" s="1"/>
      <c r="AB1155" s="40"/>
    </row>
    <row r="1156" spans="17:28" x14ac:dyDescent="0.25">
      <c r="Q1156" s="1"/>
      <c r="AB1156" s="40"/>
    </row>
    <row r="1157" spans="17:28" x14ac:dyDescent="0.25">
      <c r="Q1157" s="1"/>
      <c r="AB1157" s="40"/>
    </row>
    <row r="1158" spans="17:28" x14ac:dyDescent="0.25">
      <c r="Q1158" s="1"/>
      <c r="AB1158" s="40"/>
    </row>
    <row r="1159" spans="17:28" x14ac:dyDescent="0.25">
      <c r="Q1159" s="1"/>
      <c r="AB1159" s="40"/>
    </row>
    <row r="1160" spans="17:28" x14ac:dyDescent="0.25">
      <c r="Q1160" s="1"/>
      <c r="AB1160" s="40"/>
    </row>
    <row r="1161" spans="17:28" x14ac:dyDescent="0.25">
      <c r="Q1161" s="1"/>
      <c r="AB1161" s="40"/>
    </row>
    <row r="1162" spans="17:28" x14ac:dyDescent="0.25">
      <c r="Q1162" s="1"/>
      <c r="AB1162" s="40"/>
    </row>
    <row r="1163" spans="17:28" x14ac:dyDescent="0.25">
      <c r="Q1163" s="1"/>
      <c r="AB1163" s="40"/>
    </row>
    <row r="1164" spans="17:28" x14ac:dyDescent="0.25">
      <c r="Q1164" s="1"/>
      <c r="AB1164" s="40"/>
    </row>
    <row r="1165" spans="17:28" x14ac:dyDescent="0.25">
      <c r="Q1165" s="1"/>
      <c r="AB1165" s="40"/>
    </row>
    <row r="1166" spans="17:28" x14ac:dyDescent="0.25">
      <c r="Q1166" s="1"/>
      <c r="AB1166" s="40"/>
    </row>
    <row r="1167" spans="17:28" x14ac:dyDescent="0.25">
      <c r="Q1167" s="1"/>
      <c r="AB1167" s="40"/>
    </row>
    <row r="1168" spans="17:28" x14ac:dyDescent="0.25">
      <c r="Q1168" s="1"/>
      <c r="AB1168" s="40"/>
    </row>
    <row r="1169" spans="17:28" x14ac:dyDescent="0.25">
      <c r="Q1169" s="1"/>
      <c r="AB1169" s="40"/>
    </row>
    <row r="1170" spans="17:28" x14ac:dyDescent="0.25">
      <c r="Q1170" s="1"/>
      <c r="AB1170" s="40"/>
    </row>
    <row r="1171" spans="17:28" x14ac:dyDescent="0.25">
      <c r="Q1171" s="1"/>
      <c r="AB1171" s="40"/>
    </row>
    <row r="1172" spans="17:28" x14ac:dyDescent="0.25">
      <c r="Q1172" s="1"/>
      <c r="AB1172" s="40"/>
    </row>
    <row r="1173" spans="17:28" x14ac:dyDescent="0.25">
      <c r="Q1173" s="1"/>
      <c r="AB1173" s="40"/>
    </row>
    <row r="1174" spans="17:28" x14ac:dyDescent="0.25">
      <c r="Q1174" s="1"/>
      <c r="AB1174" s="40"/>
    </row>
    <row r="1175" spans="17:28" x14ac:dyDescent="0.25">
      <c r="Q1175" s="1"/>
      <c r="AB1175" s="40"/>
    </row>
    <row r="1176" spans="17:28" x14ac:dyDescent="0.25">
      <c r="Q1176" s="1"/>
      <c r="AB1176" s="40"/>
    </row>
    <row r="1177" spans="17:28" x14ac:dyDescent="0.25">
      <c r="Q1177" s="1"/>
      <c r="AB1177" s="40"/>
    </row>
    <row r="1178" spans="17:28" x14ac:dyDescent="0.25">
      <c r="Q1178" s="1"/>
      <c r="AB1178" s="40"/>
    </row>
    <row r="1179" spans="17:28" x14ac:dyDescent="0.25">
      <c r="Q1179" s="1"/>
      <c r="AB1179" s="40"/>
    </row>
    <row r="1180" spans="17:28" x14ac:dyDescent="0.25">
      <c r="Q1180" s="1"/>
      <c r="AB1180" s="40"/>
    </row>
    <row r="1181" spans="17:28" x14ac:dyDescent="0.25">
      <c r="Q1181" s="1"/>
      <c r="AB1181" s="40"/>
    </row>
    <row r="1182" spans="17:28" x14ac:dyDescent="0.25">
      <c r="Q1182" s="1"/>
      <c r="AB1182" s="40"/>
    </row>
    <row r="1183" spans="17:28" x14ac:dyDescent="0.25">
      <c r="Q1183" s="1"/>
      <c r="AB1183" s="40"/>
    </row>
    <row r="1184" spans="17:28" x14ac:dyDescent="0.25">
      <c r="Q1184" s="1"/>
      <c r="AB1184" s="40"/>
    </row>
    <row r="1185" spans="17:28" x14ac:dyDescent="0.25">
      <c r="Q1185" s="1"/>
      <c r="AB1185" s="40"/>
    </row>
    <row r="1186" spans="17:28" x14ac:dyDescent="0.25">
      <c r="Q1186" s="1"/>
      <c r="AB1186" s="40"/>
    </row>
    <row r="1187" spans="17:28" x14ac:dyDescent="0.25">
      <c r="Q1187" s="1"/>
      <c r="AB1187" s="40"/>
    </row>
    <row r="1188" spans="17:28" x14ac:dyDescent="0.25">
      <c r="Q1188" s="1"/>
      <c r="AB1188" s="40"/>
    </row>
    <row r="1189" spans="17:28" x14ac:dyDescent="0.25">
      <c r="Q1189" s="1"/>
      <c r="AB1189" s="40"/>
    </row>
    <row r="1190" spans="17:28" x14ac:dyDescent="0.25">
      <c r="Q1190" s="1"/>
      <c r="AB1190" s="40"/>
    </row>
    <row r="1191" spans="17:28" x14ac:dyDescent="0.25">
      <c r="Q1191" s="1"/>
      <c r="AB1191" s="40"/>
    </row>
    <row r="1192" spans="17:28" x14ac:dyDescent="0.25">
      <c r="Q1192" s="1"/>
      <c r="AB1192" s="40"/>
    </row>
    <row r="1193" spans="17:28" x14ac:dyDescent="0.25">
      <c r="Q1193" s="1"/>
      <c r="AB1193" s="40"/>
    </row>
    <row r="1194" spans="17:28" x14ac:dyDescent="0.25">
      <c r="Q1194" s="1"/>
      <c r="AB1194" s="40"/>
    </row>
    <row r="1195" spans="17:28" x14ac:dyDescent="0.25">
      <c r="Q1195" s="1"/>
      <c r="AB1195" s="40"/>
    </row>
    <row r="1196" spans="17:28" x14ac:dyDescent="0.25">
      <c r="Q1196" s="1"/>
      <c r="AB1196" s="40"/>
    </row>
    <row r="1197" spans="17:28" x14ac:dyDescent="0.25">
      <c r="Q1197" s="1"/>
      <c r="AB1197" s="40"/>
    </row>
    <row r="1198" spans="17:28" x14ac:dyDescent="0.25">
      <c r="Q1198" s="1"/>
      <c r="AB1198" s="40"/>
    </row>
    <row r="1199" spans="17:28" x14ac:dyDescent="0.25">
      <c r="Q1199" s="1"/>
      <c r="AB1199" s="40"/>
    </row>
    <row r="1200" spans="17:28" x14ac:dyDescent="0.25">
      <c r="Q1200" s="1"/>
      <c r="AB1200" s="40"/>
    </row>
    <row r="1201" spans="17:28" x14ac:dyDescent="0.25">
      <c r="Q1201" s="1"/>
      <c r="AB1201" s="40"/>
    </row>
    <row r="1202" spans="17:28" x14ac:dyDescent="0.25">
      <c r="Q1202" s="1"/>
      <c r="AB1202" s="40"/>
    </row>
    <row r="1203" spans="17:28" x14ac:dyDescent="0.25">
      <c r="Q1203" s="1"/>
      <c r="AB1203" s="40"/>
    </row>
    <row r="1204" spans="17:28" x14ac:dyDescent="0.25">
      <c r="Q1204" s="1"/>
      <c r="AB1204" s="40"/>
    </row>
    <row r="1205" spans="17:28" x14ac:dyDescent="0.25">
      <c r="Q1205" s="1"/>
      <c r="AB1205" s="40"/>
    </row>
    <row r="1206" spans="17:28" x14ac:dyDescent="0.25">
      <c r="Q1206" s="1"/>
      <c r="AB1206" s="40"/>
    </row>
    <row r="1207" spans="17:28" x14ac:dyDescent="0.25">
      <c r="Q1207" s="1"/>
      <c r="AB1207" s="40"/>
    </row>
    <row r="1208" spans="17:28" x14ac:dyDescent="0.25">
      <c r="Q1208" s="1"/>
      <c r="AB1208" s="40"/>
    </row>
    <row r="1209" spans="17:28" x14ac:dyDescent="0.25">
      <c r="Q1209" s="1"/>
      <c r="AB1209" s="40"/>
    </row>
    <row r="1210" spans="17:28" x14ac:dyDescent="0.25">
      <c r="Q1210" s="1"/>
      <c r="AB1210" s="40"/>
    </row>
    <row r="1211" spans="17:28" x14ac:dyDescent="0.25">
      <c r="Q1211" s="1"/>
      <c r="AB1211" s="40"/>
    </row>
    <row r="1212" spans="17:28" x14ac:dyDescent="0.25">
      <c r="Q1212" s="1"/>
      <c r="AB1212" s="40"/>
    </row>
    <row r="1213" spans="17:28" x14ac:dyDescent="0.25">
      <c r="Q1213" s="1"/>
      <c r="AB1213" s="40"/>
    </row>
    <row r="1214" spans="17:28" x14ac:dyDescent="0.25">
      <c r="Q1214" s="1"/>
      <c r="AB1214" s="40"/>
    </row>
    <row r="1215" spans="17:28" x14ac:dyDescent="0.25">
      <c r="Q1215" s="1"/>
      <c r="AB1215" s="40"/>
    </row>
    <row r="1216" spans="17:28" x14ac:dyDescent="0.25">
      <c r="Q1216" s="1"/>
      <c r="AB1216" s="40"/>
    </row>
    <row r="1217" spans="17:28" x14ac:dyDescent="0.25">
      <c r="Q1217" s="1"/>
      <c r="AB1217" s="40"/>
    </row>
    <row r="1218" spans="17:28" x14ac:dyDescent="0.25">
      <c r="Q1218" s="1"/>
      <c r="AB1218" s="40"/>
    </row>
    <row r="1219" spans="17:28" x14ac:dyDescent="0.25">
      <c r="Q1219" s="1"/>
      <c r="AB1219" s="40"/>
    </row>
    <row r="1220" spans="17:28" x14ac:dyDescent="0.25">
      <c r="Q1220" s="1"/>
      <c r="AB1220" s="40"/>
    </row>
    <row r="1221" spans="17:28" x14ac:dyDescent="0.25">
      <c r="Q1221" s="1"/>
      <c r="AB1221" s="40"/>
    </row>
    <row r="1222" spans="17:28" x14ac:dyDescent="0.25">
      <c r="Q1222" s="1"/>
      <c r="AB1222" s="40"/>
    </row>
    <row r="1223" spans="17:28" x14ac:dyDescent="0.25">
      <c r="Q1223" s="1"/>
      <c r="AB1223" s="40"/>
    </row>
    <row r="1224" spans="17:28" x14ac:dyDescent="0.25">
      <c r="Q1224" s="1"/>
      <c r="AB1224" s="40"/>
    </row>
    <row r="1225" spans="17:28" x14ac:dyDescent="0.25">
      <c r="Q1225" s="1"/>
      <c r="AB1225" s="40"/>
    </row>
    <row r="1226" spans="17:28" x14ac:dyDescent="0.25">
      <c r="Q1226" s="1"/>
      <c r="AB1226" s="40"/>
    </row>
    <row r="1227" spans="17:28" x14ac:dyDescent="0.25">
      <c r="Q1227" s="1"/>
      <c r="AB1227" s="40"/>
    </row>
    <row r="1228" spans="17:28" x14ac:dyDescent="0.25">
      <c r="Q1228" s="1"/>
      <c r="AB1228" s="40"/>
    </row>
    <row r="1229" spans="17:28" x14ac:dyDescent="0.25">
      <c r="Q1229" s="1"/>
      <c r="AB1229" s="40"/>
    </row>
    <row r="1230" spans="17:28" x14ac:dyDescent="0.25">
      <c r="Q1230" s="1"/>
      <c r="AB1230" s="40"/>
    </row>
    <row r="1231" spans="17:28" x14ac:dyDescent="0.25">
      <c r="Q1231" s="1"/>
      <c r="AB1231" s="40"/>
    </row>
    <row r="1232" spans="17:28" x14ac:dyDescent="0.25">
      <c r="Q1232" s="1"/>
      <c r="AB1232" s="40"/>
    </row>
    <row r="1233" spans="17:28" x14ac:dyDescent="0.25">
      <c r="Q1233" s="1"/>
      <c r="AB1233" s="40"/>
    </row>
    <row r="1234" spans="17:28" x14ac:dyDescent="0.25">
      <c r="Q1234" s="1"/>
      <c r="AB1234" s="40"/>
    </row>
    <row r="1235" spans="17:28" x14ac:dyDescent="0.25">
      <c r="Q1235" s="1"/>
      <c r="AB1235" s="40"/>
    </row>
    <row r="1236" spans="17:28" x14ac:dyDescent="0.25">
      <c r="Q1236" s="1"/>
      <c r="AB1236" s="40"/>
    </row>
    <row r="1237" spans="17:28" x14ac:dyDescent="0.25">
      <c r="Q1237" s="1"/>
      <c r="AB1237" s="40"/>
    </row>
    <row r="1238" spans="17:28" x14ac:dyDescent="0.25">
      <c r="Q1238" s="1"/>
      <c r="AB1238" s="40"/>
    </row>
    <row r="1239" spans="17:28" x14ac:dyDescent="0.25">
      <c r="Q1239" s="1"/>
      <c r="AB1239" s="40"/>
    </row>
    <row r="1240" spans="17:28" x14ac:dyDescent="0.25">
      <c r="Q1240" s="1"/>
      <c r="AB1240" s="40"/>
    </row>
    <row r="1241" spans="17:28" x14ac:dyDescent="0.25">
      <c r="Q1241" s="1"/>
      <c r="AB1241" s="40"/>
    </row>
    <row r="1242" spans="17:28" x14ac:dyDescent="0.25">
      <c r="Q1242" s="1"/>
      <c r="AB1242" s="40"/>
    </row>
    <row r="1243" spans="17:28" x14ac:dyDescent="0.25">
      <c r="Q1243" s="1"/>
      <c r="AB1243" s="40"/>
    </row>
    <row r="1244" spans="17:28" x14ac:dyDescent="0.25">
      <c r="Q1244" s="1"/>
      <c r="AB1244" s="40"/>
    </row>
    <row r="1245" spans="17:28" x14ac:dyDescent="0.25">
      <c r="Q1245" s="1"/>
      <c r="AB1245" s="40"/>
    </row>
    <row r="1246" spans="17:28" x14ac:dyDescent="0.25">
      <c r="Q1246" s="1"/>
      <c r="AB1246" s="40"/>
    </row>
    <row r="1247" spans="17:28" x14ac:dyDescent="0.25">
      <c r="Q1247" s="1"/>
      <c r="AB1247" s="40"/>
    </row>
    <row r="1248" spans="17:28" x14ac:dyDescent="0.25">
      <c r="Q1248" s="1"/>
      <c r="AB1248" s="40"/>
    </row>
    <row r="1249" spans="17:28" x14ac:dyDescent="0.25">
      <c r="Q1249" s="1"/>
      <c r="AB1249" s="40"/>
    </row>
    <row r="1250" spans="17:28" x14ac:dyDescent="0.25">
      <c r="Q1250" s="1"/>
      <c r="AB1250" s="40"/>
    </row>
    <row r="1251" spans="17:28" x14ac:dyDescent="0.25">
      <c r="Q1251" s="1"/>
      <c r="AB1251" s="40"/>
    </row>
    <row r="1252" spans="17:28" x14ac:dyDescent="0.25">
      <c r="Q1252" s="1"/>
      <c r="AB1252" s="40"/>
    </row>
    <row r="1253" spans="17:28" x14ac:dyDescent="0.25">
      <c r="Q1253" s="1"/>
      <c r="AB1253" s="40"/>
    </row>
    <row r="1254" spans="17:28" x14ac:dyDescent="0.25">
      <c r="Q1254" s="1"/>
      <c r="AB1254" s="40"/>
    </row>
    <row r="1255" spans="17:28" x14ac:dyDescent="0.25">
      <c r="Q1255" s="1"/>
      <c r="AB1255" s="40"/>
    </row>
    <row r="1256" spans="17:28" x14ac:dyDescent="0.25">
      <c r="Q1256" s="1"/>
      <c r="AB1256" s="40"/>
    </row>
    <row r="1257" spans="17:28" x14ac:dyDescent="0.25">
      <c r="Q1257" s="1"/>
      <c r="AB1257" s="40"/>
    </row>
    <row r="1258" spans="17:28" x14ac:dyDescent="0.25">
      <c r="Q1258" s="1"/>
      <c r="AB1258" s="40"/>
    </row>
    <row r="1259" spans="17:28" x14ac:dyDescent="0.25">
      <c r="Q1259" s="1"/>
      <c r="AB1259" s="40"/>
    </row>
    <row r="1260" spans="17:28" x14ac:dyDescent="0.25">
      <c r="Q1260" s="1"/>
      <c r="AB1260" s="40"/>
    </row>
    <row r="1261" spans="17:28" x14ac:dyDescent="0.25">
      <c r="Q1261" s="1"/>
      <c r="AB1261" s="40"/>
    </row>
    <row r="1262" spans="17:28" x14ac:dyDescent="0.25">
      <c r="Q1262" s="1"/>
      <c r="AB1262" s="40"/>
    </row>
    <row r="1263" spans="17:28" x14ac:dyDescent="0.25">
      <c r="Q1263" s="1"/>
      <c r="AB1263" s="40"/>
    </row>
    <row r="1264" spans="17:28" x14ac:dyDescent="0.25">
      <c r="Q1264" s="1"/>
      <c r="AB1264" s="40"/>
    </row>
    <row r="1265" spans="17:28" x14ac:dyDescent="0.25">
      <c r="Q1265" s="1"/>
      <c r="AB1265" s="40"/>
    </row>
    <row r="1266" spans="17:28" x14ac:dyDescent="0.25">
      <c r="Q1266" s="1"/>
      <c r="AB1266" s="40"/>
    </row>
    <row r="1267" spans="17:28" x14ac:dyDescent="0.25">
      <c r="Q1267" s="1"/>
      <c r="AB1267" s="40"/>
    </row>
    <row r="1268" spans="17:28" x14ac:dyDescent="0.25">
      <c r="Q1268" s="1"/>
      <c r="AB1268" s="40"/>
    </row>
    <row r="1269" spans="17:28" x14ac:dyDescent="0.25">
      <c r="Q1269" s="1"/>
      <c r="AB1269" s="40"/>
    </row>
    <row r="1270" spans="17:28" x14ac:dyDescent="0.25">
      <c r="Q1270" s="1"/>
      <c r="AB1270" s="40"/>
    </row>
    <row r="1271" spans="17:28" x14ac:dyDescent="0.25">
      <c r="Q1271" s="1"/>
      <c r="AB1271" s="40"/>
    </row>
    <row r="1272" spans="17:28" x14ac:dyDescent="0.25">
      <c r="Q1272" s="1"/>
      <c r="AB1272" s="40"/>
    </row>
    <row r="1273" spans="17:28" x14ac:dyDescent="0.25">
      <c r="Q1273" s="1"/>
      <c r="AB1273" s="40"/>
    </row>
    <row r="1274" spans="17:28" x14ac:dyDescent="0.25">
      <c r="Q1274" s="1"/>
      <c r="AB1274" s="40"/>
    </row>
    <row r="1275" spans="17:28" x14ac:dyDescent="0.25">
      <c r="Q1275" s="1"/>
      <c r="AB1275" s="40"/>
    </row>
    <row r="1276" spans="17:28" x14ac:dyDescent="0.25">
      <c r="Q1276" s="1"/>
      <c r="AB1276" s="40"/>
    </row>
    <row r="1277" spans="17:28" x14ac:dyDescent="0.25">
      <c r="Q1277" s="1"/>
      <c r="AB1277" s="40"/>
    </row>
    <row r="1278" spans="17:28" x14ac:dyDescent="0.25">
      <c r="Q1278" s="1"/>
      <c r="AB1278" s="40"/>
    </row>
    <row r="1279" spans="17:28" x14ac:dyDescent="0.25">
      <c r="Q1279" s="1"/>
      <c r="AB1279" s="40"/>
    </row>
    <row r="1280" spans="17:28" x14ac:dyDescent="0.25">
      <c r="Q1280" s="1"/>
      <c r="AB1280" s="40"/>
    </row>
    <row r="1281" spans="17:28" x14ac:dyDescent="0.25">
      <c r="Q1281" s="1"/>
      <c r="AB1281" s="40"/>
    </row>
    <row r="1282" spans="17:28" x14ac:dyDescent="0.25">
      <c r="Q1282" s="1"/>
      <c r="AB1282" s="40"/>
    </row>
    <row r="1283" spans="17:28" x14ac:dyDescent="0.25">
      <c r="Q1283" s="1"/>
      <c r="AB1283" s="40"/>
    </row>
    <row r="1284" spans="17:28" x14ac:dyDescent="0.25">
      <c r="Q1284" s="1"/>
      <c r="AB1284" s="40"/>
    </row>
    <row r="1285" spans="17:28" x14ac:dyDescent="0.25">
      <c r="Q1285" s="1"/>
      <c r="AB1285" s="40"/>
    </row>
    <row r="1286" spans="17:28" x14ac:dyDescent="0.25">
      <c r="Q1286" s="1"/>
      <c r="AB1286" s="40"/>
    </row>
    <row r="1287" spans="17:28" x14ac:dyDescent="0.25">
      <c r="Q1287" s="1"/>
      <c r="AB1287" s="40"/>
    </row>
    <row r="1288" spans="17:28" x14ac:dyDescent="0.25">
      <c r="Q1288" s="1"/>
      <c r="AB1288" s="40"/>
    </row>
    <row r="1289" spans="17:28" x14ac:dyDescent="0.25">
      <c r="Q1289" s="1"/>
      <c r="AB1289" s="40"/>
    </row>
    <row r="1290" spans="17:28" x14ac:dyDescent="0.25">
      <c r="Q1290" s="1"/>
      <c r="AB1290" s="40"/>
    </row>
    <row r="1291" spans="17:28" x14ac:dyDescent="0.25">
      <c r="Q1291" s="1"/>
      <c r="AB1291" s="40"/>
    </row>
    <row r="1292" spans="17:28" x14ac:dyDescent="0.25">
      <c r="Q1292" s="1"/>
      <c r="AB1292" s="40"/>
    </row>
    <row r="1293" spans="17:28" x14ac:dyDescent="0.25">
      <c r="Q1293" s="1"/>
      <c r="AB1293" s="40"/>
    </row>
    <row r="1294" spans="17:28" x14ac:dyDescent="0.25">
      <c r="Q1294" s="1"/>
      <c r="AB1294" s="40"/>
    </row>
    <row r="1295" spans="17:28" x14ac:dyDescent="0.25">
      <c r="Q1295" s="1"/>
      <c r="AB1295" s="40"/>
    </row>
    <row r="1296" spans="17:28" x14ac:dyDescent="0.25">
      <c r="Q1296" s="1"/>
      <c r="AB1296" s="40"/>
    </row>
    <row r="1297" spans="17:28" x14ac:dyDescent="0.25">
      <c r="Q1297" s="1"/>
      <c r="AB1297" s="40"/>
    </row>
    <row r="1298" spans="17:28" x14ac:dyDescent="0.25">
      <c r="Q1298" s="1"/>
      <c r="AB1298" s="40"/>
    </row>
    <row r="1299" spans="17:28" x14ac:dyDescent="0.25">
      <c r="Q1299" s="1"/>
      <c r="AB1299" s="40"/>
    </row>
    <row r="1300" spans="17:28" x14ac:dyDescent="0.25">
      <c r="Q1300" s="1"/>
      <c r="AB1300" s="40"/>
    </row>
    <row r="1301" spans="17:28" x14ac:dyDescent="0.25">
      <c r="Q1301" s="1"/>
      <c r="AB1301" s="40"/>
    </row>
    <row r="1302" spans="17:28" x14ac:dyDescent="0.25">
      <c r="Q1302" s="1"/>
      <c r="AB1302" s="40"/>
    </row>
    <row r="1303" spans="17:28" x14ac:dyDescent="0.25">
      <c r="Q1303" s="1"/>
      <c r="AB1303" s="40"/>
    </row>
    <row r="1304" spans="17:28" x14ac:dyDescent="0.25">
      <c r="Q1304" s="1"/>
      <c r="AB1304" s="40"/>
    </row>
    <row r="1305" spans="17:28" x14ac:dyDescent="0.25">
      <c r="Q1305" s="1"/>
      <c r="AB1305" s="40"/>
    </row>
    <row r="1306" spans="17:28" x14ac:dyDescent="0.25">
      <c r="Q1306" s="1"/>
      <c r="AB1306" s="40"/>
    </row>
    <row r="1307" spans="17:28" x14ac:dyDescent="0.25">
      <c r="Q1307" s="1"/>
      <c r="AB1307" s="40"/>
    </row>
    <row r="1308" spans="17:28" x14ac:dyDescent="0.25">
      <c r="Q1308" s="1"/>
      <c r="AB1308" s="40"/>
    </row>
    <row r="1309" spans="17:28" x14ac:dyDescent="0.25">
      <c r="Q1309" s="1"/>
      <c r="AB1309" s="40"/>
    </row>
    <row r="1310" spans="17:28" x14ac:dyDescent="0.25">
      <c r="Q1310" s="1"/>
      <c r="AB1310" s="40"/>
    </row>
    <row r="1311" spans="17:28" x14ac:dyDescent="0.25">
      <c r="Q1311" s="1"/>
      <c r="AB1311" s="40"/>
    </row>
    <row r="1312" spans="17:28" x14ac:dyDescent="0.25">
      <c r="Q1312" s="1"/>
      <c r="AB1312" s="40"/>
    </row>
    <row r="1313" spans="17:28" x14ac:dyDescent="0.25">
      <c r="Q1313" s="1"/>
      <c r="AB1313" s="40"/>
    </row>
    <row r="1314" spans="17:28" x14ac:dyDescent="0.25">
      <c r="Q1314" s="1"/>
      <c r="AB1314" s="40"/>
    </row>
    <row r="1315" spans="17:28" x14ac:dyDescent="0.25">
      <c r="Q1315" s="1"/>
      <c r="AB1315" s="40"/>
    </row>
    <row r="1316" spans="17:28" x14ac:dyDescent="0.25">
      <c r="Q1316" s="1"/>
      <c r="AB1316" s="40"/>
    </row>
    <row r="1317" spans="17:28" x14ac:dyDescent="0.25">
      <c r="Q1317" s="1"/>
      <c r="AB1317" s="40"/>
    </row>
    <row r="1318" spans="17:28" x14ac:dyDescent="0.25">
      <c r="Q1318" s="1"/>
      <c r="AB1318" s="40"/>
    </row>
    <row r="1319" spans="17:28" x14ac:dyDescent="0.25">
      <c r="Q1319" s="1"/>
      <c r="AB1319" s="40"/>
    </row>
    <row r="1320" spans="17:28" x14ac:dyDescent="0.25">
      <c r="Q1320" s="1"/>
      <c r="AB1320" s="40"/>
    </row>
    <row r="1321" spans="17:28" x14ac:dyDescent="0.25">
      <c r="Q1321" s="1"/>
      <c r="AB1321" s="40"/>
    </row>
    <row r="1322" spans="17:28" x14ac:dyDescent="0.25">
      <c r="Q1322" s="1"/>
      <c r="AB1322" s="40"/>
    </row>
    <row r="1323" spans="17:28" x14ac:dyDescent="0.25">
      <c r="Q1323" s="1"/>
      <c r="AB1323" s="40"/>
    </row>
    <row r="1324" spans="17:28" x14ac:dyDescent="0.25">
      <c r="Q1324" s="1"/>
      <c r="AB1324" s="40"/>
    </row>
    <row r="1325" spans="17:28" x14ac:dyDescent="0.25">
      <c r="Q1325" s="1"/>
      <c r="AB1325" s="40"/>
    </row>
    <row r="1326" spans="17:28" x14ac:dyDescent="0.25">
      <c r="Q1326" s="1"/>
      <c r="AB1326" s="40"/>
    </row>
    <row r="1327" spans="17:28" x14ac:dyDescent="0.25">
      <c r="Q1327" s="1"/>
      <c r="AB1327" s="40"/>
    </row>
    <row r="1328" spans="17:28" x14ac:dyDescent="0.25">
      <c r="Q1328" s="1"/>
      <c r="AB1328" s="40"/>
    </row>
    <row r="1329" spans="17:28" x14ac:dyDescent="0.25">
      <c r="Q1329" s="1"/>
      <c r="AB1329" s="40"/>
    </row>
    <row r="1330" spans="17:28" x14ac:dyDescent="0.25">
      <c r="Q1330" s="1"/>
      <c r="AB1330" s="40"/>
    </row>
    <row r="1331" spans="17:28" x14ac:dyDescent="0.25">
      <c r="Q1331" s="1"/>
      <c r="AB1331" s="40"/>
    </row>
    <row r="1332" spans="17:28" x14ac:dyDescent="0.25">
      <c r="Q1332" s="1"/>
      <c r="AB1332" s="40"/>
    </row>
    <row r="1333" spans="17:28" x14ac:dyDescent="0.25">
      <c r="Q1333" s="1"/>
      <c r="AB1333" s="40"/>
    </row>
    <row r="1334" spans="17:28" x14ac:dyDescent="0.25">
      <c r="Q1334" s="1"/>
      <c r="AB1334" s="40"/>
    </row>
    <row r="1335" spans="17:28" x14ac:dyDescent="0.25">
      <c r="Q1335" s="1"/>
      <c r="AB1335" s="40"/>
    </row>
    <row r="1336" spans="17:28" x14ac:dyDescent="0.25">
      <c r="Q1336" s="1"/>
      <c r="AB1336" s="40"/>
    </row>
    <row r="1337" spans="17:28" x14ac:dyDescent="0.25">
      <c r="Q1337" s="1"/>
      <c r="AB1337" s="40"/>
    </row>
    <row r="1338" spans="17:28" x14ac:dyDescent="0.25">
      <c r="Q1338" s="1"/>
      <c r="AB1338" s="40"/>
    </row>
    <row r="1339" spans="17:28" x14ac:dyDescent="0.25">
      <c r="Q1339" s="1"/>
      <c r="AB1339" s="40"/>
    </row>
    <row r="1340" spans="17:28" x14ac:dyDescent="0.25">
      <c r="Q1340" s="1"/>
      <c r="AB1340" s="40"/>
    </row>
    <row r="1341" spans="17:28" x14ac:dyDescent="0.25">
      <c r="Q1341" s="1"/>
      <c r="AB1341" s="40"/>
    </row>
    <row r="1342" spans="17:28" x14ac:dyDescent="0.25">
      <c r="Q1342" s="1"/>
      <c r="AB1342" s="40"/>
    </row>
    <row r="1343" spans="17:28" x14ac:dyDescent="0.25">
      <c r="Q1343" s="1"/>
      <c r="AB1343" s="40"/>
    </row>
    <row r="1344" spans="17:28" x14ac:dyDescent="0.25">
      <c r="Q1344" s="1"/>
      <c r="AB1344" s="40"/>
    </row>
    <row r="1345" spans="17:28" x14ac:dyDescent="0.25">
      <c r="Q1345" s="1"/>
      <c r="AB1345" s="40"/>
    </row>
    <row r="1346" spans="17:28" x14ac:dyDescent="0.25">
      <c r="Q1346" s="1"/>
      <c r="AB1346" s="40"/>
    </row>
    <row r="1347" spans="17:28" x14ac:dyDescent="0.25">
      <c r="Q1347" s="1"/>
      <c r="AB1347" s="40"/>
    </row>
    <row r="1348" spans="17:28" x14ac:dyDescent="0.25">
      <c r="Q1348" s="1"/>
      <c r="AB1348" s="40"/>
    </row>
    <row r="1349" spans="17:28" x14ac:dyDescent="0.25">
      <c r="Q1349" s="1"/>
      <c r="AB1349" s="40"/>
    </row>
    <row r="1350" spans="17:28" x14ac:dyDescent="0.25">
      <c r="Q1350" s="1"/>
      <c r="AB1350" s="40"/>
    </row>
    <row r="1351" spans="17:28" x14ac:dyDescent="0.25">
      <c r="Q1351" s="1"/>
      <c r="AB1351" s="40"/>
    </row>
    <row r="1352" spans="17:28" x14ac:dyDescent="0.25">
      <c r="Q1352" s="1"/>
      <c r="AB1352" s="40"/>
    </row>
    <row r="1353" spans="17:28" x14ac:dyDescent="0.25">
      <c r="Q1353" s="1"/>
      <c r="AB1353" s="40"/>
    </row>
    <row r="1354" spans="17:28" x14ac:dyDescent="0.25">
      <c r="Q1354" s="1"/>
      <c r="AB1354" s="40"/>
    </row>
    <row r="1355" spans="17:28" x14ac:dyDescent="0.25">
      <c r="Q1355" s="1"/>
      <c r="AB1355" s="40"/>
    </row>
    <row r="1356" spans="17:28" x14ac:dyDescent="0.25">
      <c r="Q1356" s="1"/>
      <c r="AB1356" s="40"/>
    </row>
    <row r="1357" spans="17:28" x14ac:dyDescent="0.25">
      <c r="Q1357" s="1"/>
      <c r="AB1357" s="40"/>
    </row>
    <row r="1358" spans="17:28" x14ac:dyDescent="0.25">
      <c r="Q1358" s="1"/>
      <c r="AB1358" s="40"/>
    </row>
    <row r="1359" spans="17:28" x14ac:dyDescent="0.25">
      <c r="Q1359" s="1"/>
      <c r="AB1359" s="40"/>
    </row>
    <row r="1360" spans="17:28" x14ac:dyDescent="0.25">
      <c r="Q1360" s="1"/>
      <c r="AB1360" s="40"/>
    </row>
    <row r="1361" spans="17:28" x14ac:dyDescent="0.25">
      <c r="Q1361" s="1"/>
      <c r="AB1361" s="40"/>
    </row>
    <row r="1362" spans="17:28" x14ac:dyDescent="0.25">
      <c r="Q1362" s="1"/>
      <c r="AB1362" s="40"/>
    </row>
    <row r="1363" spans="17:28" x14ac:dyDescent="0.25">
      <c r="Q1363" s="1"/>
      <c r="AB1363" s="40"/>
    </row>
    <row r="1364" spans="17:28" x14ac:dyDescent="0.25">
      <c r="Q1364" s="1"/>
      <c r="AB1364" s="40"/>
    </row>
    <row r="1365" spans="17:28" x14ac:dyDescent="0.25">
      <c r="Q1365" s="1"/>
      <c r="AB1365" s="40"/>
    </row>
    <row r="1366" spans="17:28" x14ac:dyDescent="0.25">
      <c r="Q1366" s="1"/>
      <c r="AB1366" s="40"/>
    </row>
    <row r="1367" spans="17:28" x14ac:dyDescent="0.25">
      <c r="Q1367" s="1"/>
      <c r="AB1367" s="40"/>
    </row>
    <row r="1368" spans="17:28" x14ac:dyDescent="0.25">
      <c r="Q1368" s="1"/>
      <c r="AB1368" s="40"/>
    </row>
    <row r="1369" spans="17:28" x14ac:dyDescent="0.25">
      <c r="Q1369" s="1"/>
      <c r="AB1369" s="40"/>
    </row>
    <row r="1370" spans="17:28" x14ac:dyDescent="0.25">
      <c r="Q1370" s="1"/>
      <c r="AB1370" s="40"/>
    </row>
    <row r="1371" spans="17:28" x14ac:dyDescent="0.25">
      <c r="Q1371" s="1"/>
      <c r="AB1371" s="40"/>
    </row>
    <row r="1372" spans="17:28" x14ac:dyDescent="0.25">
      <c r="Q1372" s="1"/>
      <c r="AB1372" s="40"/>
    </row>
    <row r="1373" spans="17:28" x14ac:dyDescent="0.25">
      <c r="Q1373" s="1"/>
      <c r="AB1373" s="40"/>
    </row>
    <row r="1374" spans="17:28" x14ac:dyDescent="0.25">
      <c r="Q1374" s="1"/>
      <c r="AB1374" s="40"/>
    </row>
    <row r="1375" spans="17:28" x14ac:dyDescent="0.25">
      <c r="Q1375" s="1"/>
      <c r="AB1375" s="40"/>
    </row>
    <row r="1376" spans="17:28" x14ac:dyDescent="0.25">
      <c r="Q1376" s="1"/>
      <c r="AB1376" s="40"/>
    </row>
    <row r="1377" spans="17:28" x14ac:dyDescent="0.25">
      <c r="Q1377" s="1"/>
      <c r="AB1377" s="40"/>
    </row>
    <row r="1378" spans="17:28" x14ac:dyDescent="0.25">
      <c r="Q1378" s="1"/>
      <c r="AB1378" s="40"/>
    </row>
    <row r="1379" spans="17:28" x14ac:dyDescent="0.25">
      <c r="Q1379" s="1"/>
      <c r="AB1379" s="40"/>
    </row>
    <row r="1380" spans="17:28" x14ac:dyDescent="0.25">
      <c r="Q1380" s="1"/>
      <c r="AB1380" s="40"/>
    </row>
    <row r="1381" spans="17:28" x14ac:dyDescent="0.25">
      <c r="Q1381" s="1"/>
      <c r="AB1381" s="40"/>
    </row>
    <row r="1382" spans="17:28" x14ac:dyDescent="0.25">
      <c r="Q1382" s="1"/>
      <c r="AB1382" s="40"/>
    </row>
    <row r="1383" spans="17:28" x14ac:dyDescent="0.25">
      <c r="Q1383" s="1"/>
      <c r="AB1383" s="40"/>
    </row>
    <row r="1384" spans="17:28" x14ac:dyDescent="0.25">
      <c r="Q1384" s="1"/>
      <c r="AB1384" s="40"/>
    </row>
    <row r="1385" spans="17:28" x14ac:dyDescent="0.25">
      <c r="Q1385" s="1"/>
      <c r="AB1385" s="40"/>
    </row>
    <row r="1386" spans="17:28" x14ac:dyDescent="0.25">
      <c r="Q1386" s="1"/>
      <c r="AB1386" s="40"/>
    </row>
    <row r="1387" spans="17:28" x14ac:dyDescent="0.25">
      <c r="Q1387" s="1"/>
      <c r="AB1387" s="40"/>
    </row>
    <row r="1388" spans="17:28" x14ac:dyDescent="0.25">
      <c r="Q1388" s="1"/>
      <c r="AB1388" s="40"/>
    </row>
    <row r="1389" spans="17:28" x14ac:dyDescent="0.25">
      <c r="Q1389" s="1"/>
      <c r="AB1389" s="40"/>
    </row>
    <row r="1390" spans="17:28" x14ac:dyDescent="0.25">
      <c r="Q1390" s="1"/>
      <c r="AB1390" s="40"/>
    </row>
    <row r="1391" spans="17:28" x14ac:dyDescent="0.25">
      <c r="Q1391" s="1"/>
      <c r="AB1391" s="40"/>
    </row>
    <row r="1392" spans="17:28" x14ac:dyDescent="0.25">
      <c r="Q1392" s="1"/>
      <c r="AB1392" s="40"/>
    </row>
    <row r="1393" spans="17:28" x14ac:dyDescent="0.25">
      <c r="Q1393" s="1"/>
      <c r="AB1393" s="40"/>
    </row>
    <row r="1394" spans="17:28" x14ac:dyDescent="0.25">
      <c r="Q1394" s="1"/>
      <c r="AB1394" s="40"/>
    </row>
    <row r="1395" spans="17:28" x14ac:dyDescent="0.25">
      <c r="Q1395" s="1"/>
      <c r="AB1395" s="40"/>
    </row>
    <row r="1396" spans="17:28" x14ac:dyDescent="0.25">
      <c r="Q1396" s="1"/>
      <c r="AB1396" s="40"/>
    </row>
    <row r="1397" spans="17:28" x14ac:dyDescent="0.25">
      <c r="Q1397" s="1"/>
      <c r="AB1397" s="40"/>
    </row>
    <row r="1398" spans="17:28" x14ac:dyDescent="0.25">
      <c r="Q1398" s="1"/>
      <c r="AB1398" s="40"/>
    </row>
    <row r="1399" spans="17:28" x14ac:dyDescent="0.25">
      <c r="Q1399" s="1"/>
      <c r="AB1399" s="40"/>
    </row>
    <row r="1400" spans="17:28" x14ac:dyDescent="0.25">
      <c r="Q1400" s="1"/>
      <c r="AB1400" s="40"/>
    </row>
    <row r="1401" spans="17:28" x14ac:dyDescent="0.25">
      <c r="Q1401" s="1"/>
      <c r="AB1401" s="40"/>
    </row>
    <row r="1402" spans="17:28" x14ac:dyDescent="0.25">
      <c r="Q1402" s="1"/>
      <c r="AB1402" s="40"/>
    </row>
    <row r="1403" spans="17:28" x14ac:dyDescent="0.25">
      <c r="Q1403" s="1"/>
      <c r="AB1403" s="40"/>
    </row>
    <row r="1404" spans="17:28" x14ac:dyDescent="0.25">
      <c r="Q1404" s="1"/>
      <c r="AB1404" s="40"/>
    </row>
    <row r="1405" spans="17:28" x14ac:dyDescent="0.25">
      <c r="Q1405" s="1"/>
      <c r="AB1405" s="40"/>
    </row>
    <row r="1406" spans="17:28" x14ac:dyDescent="0.25">
      <c r="Q1406" s="1"/>
      <c r="AB1406" s="40"/>
    </row>
    <row r="1407" spans="17:28" x14ac:dyDescent="0.25">
      <c r="Q1407" s="1"/>
      <c r="AB1407" s="40"/>
    </row>
    <row r="1408" spans="17:28" x14ac:dyDescent="0.25">
      <c r="Q1408" s="1"/>
      <c r="AB1408" s="40"/>
    </row>
    <row r="1409" spans="17:28" x14ac:dyDescent="0.25">
      <c r="Q1409" s="1"/>
      <c r="AB1409" s="40"/>
    </row>
    <row r="1410" spans="17:28" x14ac:dyDescent="0.25">
      <c r="Q1410" s="1"/>
      <c r="AB1410" s="40"/>
    </row>
    <row r="1411" spans="17:28" x14ac:dyDescent="0.25">
      <c r="Q1411" s="1"/>
      <c r="AB1411" s="40"/>
    </row>
    <row r="1412" spans="17:28" x14ac:dyDescent="0.25">
      <c r="Q1412" s="1"/>
      <c r="AB1412" s="40"/>
    </row>
    <row r="1413" spans="17:28" x14ac:dyDescent="0.25">
      <c r="Q1413" s="1"/>
      <c r="AB1413" s="40"/>
    </row>
    <row r="1414" spans="17:28" x14ac:dyDescent="0.25">
      <c r="Q1414" s="1"/>
      <c r="AB1414" s="40"/>
    </row>
    <row r="1415" spans="17:28" x14ac:dyDescent="0.25">
      <c r="Q1415" s="1"/>
      <c r="AB1415" s="40"/>
    </row>
    <row r="1416" spans="17:28" x14ac:dyDescent="0.25">
      <c r="Q1416" s="1"/>
      <c r="AB1416" s="40"/>
    </row>
    <row r="1417" spans="17:28" x14ac:dyDescent="0.25">
      <c r="Q1417" s="1"/>
      <c r="AB1417" s="40"/>
    </row>
    <row r="1418" spans="17:28" x14ac:dyDescent="0.25">
      <c r="Q1418" s="1"/>
      <c r="AB1418" s="40"/>
    </row>
    <row r="1419" spans="17:28" x14ac:dyDescent="0.25">
      <c r="Q1419" s="1"/>
      <c r="AB1419" s="40"/>
    </row>
    <row r="1420" spans="17:28" x14ac:dyDescent="0.25">
      <c r="Q1420" s="1"/>
      <c r="AB1420" s="40"/>
    </row>
    <row r="1421" spans="17:28" x14ac:dyDescent="0.25">
      <c r="Q1421" s="1"/>
      <c r="AB1421" s="40"/>
    </row>
    <row r="1422" spans="17:28" x14ac:dyDescent="0.25">
      <c r="Q1422" s="1"/>
      <c r="AB1422" s="40"/>
    </row>
    <row r="1423" spans="17:28" x14ac:dyDescent="0.25">
      <c r="Q1423" s="1"/>
      <c r="AB1423" s="40"/>
    </row>
    <row r="1424" spans="17:28" x14ac:dyDescent="0.25">
      <c r="Q1424" s="1"/>
      <c r="AB1424" s="40"/>
    </row>
    <row r="1425" spans="17:28" x14ac:dyDescent="0.25">
      <c r="Q1425" s="1"/>
      <c r="AB1425" s="40"/>
    </row>
    <row r="1426" spans="17:28" x14ac:dyDescent="0.25">
      <c r="Q1426" s="1"/>
      <c r="AB1426" s="40"/>
    </row>
    <row r="1427" spans="17:28" x14ac:dyDescent="0.25">
      <c r="Q1427" s="1"/>
      <c r="AB1427" s="40"/>
    </row>
    <row r="1428" spans="17:28" x14ac:dyDescent="0.25">
      <c r="Q1428" s="1"/>
      <c r="AB1428" s="40"/>
    </row>
    <row r="1429" spans="17:28" x14ac:dyDescent="0.25">
      <c r="Q1429" s="1"/>
      <c r="AB1429" s="40"/>
    </row>
    <row r="1430" spans="17:28" x14ac:dyDescent="0.25">
      <c r="Q1430" s="1"/>
      <c r="AB1430" s="40"/>
    </row>
    <row r="1431" spans="17:28" x14ac:dyDescent="0.25">
      <c r="Q1431" s="1"/>
      <c r="AB1431" s="40"/>
    </row>
    <row r="1432" spans="17:28" x14ac:dyDescent="0.25">
      <c r="Q1432" s="1"/>
      <c r="AB1432" s="40"/>
    </row>
    <row r="1433" spans="17:28" x14ac:dyDescent="0.25">
      <c r="Q1433" s="1"/>
      <c r="AB1433" s="40"/>
    </row>
    <row r="1434" spans="17:28" x14ac:dyDescent="0.25">
      <c r="Q1434" s="1"/>
      <c r="AB1434" s="40"/>
    </row>
    <row r="1435" spans="17:28" x14ac:dyDescent="0.25">
      <c r="Q1435" s="1"/>
      <c r="AB1435" s="40"/>
    </row>
    <row r="1436" spans="17:28" x14ac:dyDescent="0.25">
      <c r="Q1436" s="1"/>
      <c r="AB1436" s="40"/>
    </row>
    <row r="1437" spans="17:28" x14ac:dyDescent="0.25">
      <c r="Q1437" s="1"/>
      <c r="AB1437" s="40"/>
    </row>
    <row r="1438" spans="17:28" x14ac:dyDescent="0.25">
      <c r="Q1438" s="1"/>
      <c r="AB1438" s="40"/>
    </row>
    <row r="1439" spans="17:28" x14ac:dyDescent="0.25">
      <c r="Q1439" s="1"/>
      <c r="AB1439" s="40"/>
    </row>
    <row r="1440" spans="17:28" x14ac:dyDescent="0.25">
      <c r="Q1440" s="1"/>
      <c r="AB1440" s="40"/>
    </row>
    <row r="1441" spans="17:28" x14ac:dyDescent="0.25">
      <c r="Q1441" s="1"/>
      <c r="AB1441" s="40"/>
    </row>
    <row r="1442" spans="17:28" x14ac:dyDescent="0.25">
      <c r="Q1442" s="1"/>
      <c r="AB1442" s="40"/>
    </row>
    <row r="1443" spans="17:28" x14ac:dyDescent="0.25">
      <c r="Q1443" s="1"/>
      <c r="AB1443" s="40"/>
    </row>
    <row r="1444" spans="17:28" x14ac:dyDescent="0.25">
      <c r="Q1444" s="1"/>
      <c r="AB1444" s="40"/>
    </row>
    <row r="1445" spans="17:28" x14ac:dyDescent="0.25">
      <c r="Q1445" s="1"/>
      <c r="AB1445" s="40"/>
    </row>
    <row r="1446" spans="17:28" x14ac:dyDescent="0.25">
      <c r="Q1446" s="1"/>
      <c r="AB1446" s="40"/>
    </row>
    <row r="1447" spans="17:28" x14ac:dyDescent="0.25">
      <c r="Q1447" s="1"/>
      <c r="AB1447" s="40"/>
    </row>
    <row r="1448" spans="17:28" x14ac:dyDescent="0.25">
      <c r="Q1448" s="1"/>
      <c r="AB1448" s="40"/>
    </row>
    <row r="1449" spans="17:28" x14ac:dyDescent="0.25">
      <c r="Q1449" s="1"/>
      <c r="AB1449" s="40"/>
    </row>
    <row r="1450" spans="17:28" x14ac:dyDescent="0.25">
      <c r="Q1450" s="1"/>
      <c r="AB1450" s="40"/>
    </row>
    <row r="1451" spans="17:28" x14ac:dyDescent="0.25">
      <c r="Q1451" s="1"/>
      <c r="AB1451" s="40"/>
    </row>
    <row r="1452" spans="17:28" x14ac:dyDescent="0.25">
      <c r="Q1452" s="1"/>
      <c r="AB1452" s="40"/>
    </row>
    <row r="1453" spans="17:28" x14ac:dyDescent="0.25">
      <c r="Q1453" s="1"/>
      <c r="AB1453" s="40"/>
    </row>
    <row r="1454" spans="17:28" x14ac:dyDescent="0.25">
      <c r="Q1454" s="1"/>
      <c r="AB1454" s="40"/>
    </row>
    <row r="1455" spans="17:28" x14ac:dyDescent="0.25">
      <c r="Q1455" s="1"/>
      <c r="AB1455" s="40"/>
    </row>
    <row r="1456" spans="17:28" x14ac:dyDescent="0.25">
      <c r="Q1456" s="1"/>
      <c r="AB1456" s="40"/>
    </row>
    <row r="1457" spans="17:28" x14ac:dyDescent="0.25">
      <c r="Q1457" s="1"/>
      <c r="AB1457" s="40"/>
    </row>
    <row r="1458" spans="17:28" x14ac:dyDescent="0.25">
      <c r="Q1458" s="1"/>
      <c r="AB1458" s="40"/>
    </row>
    <row r="1459" spans="17:28" x14ac:dyDescent="0.25">
      <c r="Q1459" s="1"/>
      <c r="AB1459" s="40"/>
    </row>
    <row r="1460" spans="17:28" x14ac:dyDescent="0.25">
      <c r="Q1460" s="1"/>
      <c r="AB1460" s="40"/>
    </row>
    <row r="1461" spans="17:28" x14ac:dyDescent="0.25">
      <c r="Q1461" s="1"/>
      <c r="AB1461" s="40"/>
    </row>
    <row r="1462" spans="17:28" x14ac:dyDescent="0.25">
      <c r="Q1462" s="1"/>
      <c r="AB1462" s="40"/>
    </row>
    <row r="1463" spans="17:28" x14ac:dyDescent="0.25">
      <c r="Q1463" s="1"/>
      <c r="AB1463" s="40"/>
    </row>
    <row r="1464" spans="17:28" x14ac:dyDescent="0.25">
      <c r="Q1464" s="1"/>
      <c r="AB1464" s="40"/>
    </row>
    <row r="1465" spans="17:28" x14ac:dyDescent="0.25">
      <c r="Q1465" s="1"/>
      <c r="AB1465" s="40"/>
    </row>
    <row r="1466" spans="17:28" x14ac:dyDescent="0.25">
      <c r="Q1466" s="1"/>
      <c r="AB1466" s="40"/>
    </row>
    <row r="1467" spans="17:28" x14ac:dyDescent="0.25">
      <c r="Q1467" s="1"/>
      <c r="AB1467" s="40"/>
    </row>
    <row r="1468" spans="17:28" x14ac:dyDescent="0.25">
      <c r="Q1468" s="1"/>
      <c r="AB1468" s="40"/>
    </row>
    <row r="1469" spans="17:28" x14ac:dyDescent="0.25">
      <c r="Q1469" s="1"/>
      <c r="AB1469" s="40"/>
    </row>
    <row r="1470" spans="17:28" x14ac:dyDescent="0.25">
      <c r="Q1470" s="1"/>
      <c r="AB1470" s="40"/>
    </row>
    <row r="1471" spans="17:28" x14ac:dyDescent="0.25">
      <c r="Q1471" s="1"/>
      <c r="AB1471" s="40"/>
    </row>
    <row r="1472" spans="17:28" x14ac:dyDescent="0.25">
      <c r="Q1472" s="1"/>
      <c r="AB1472" s="40"/>
    </row>
    <row r="1473" spans="17:28" x14ac:dyDescent="0.25">
      <c r="Q1473" s="1"/>
      <c r="AB1473" s="40"/>
    </row>
    <row r="1474" spans="17:28" x14ac:dyDescent="0.25">
      <c r="Q1474" s="1"/>
      <c r="AB1474" s="40"/>
    </row>
    <row r="1475" spans="17:28" x14ac:dyDescent="0.25">
      <c r="Q1475" s="1"/>
      <c r="AB1475" s="40"/>
    </row>
    <row r="1476" spans="17:28" x14ac:dyDescent="0.25">
      <c r="Q1476" s="1"/>
      <c r="AB1476" s="40"/>
    </row>
    <row r="1477" spans="17:28" x14ac:dyDescent="0.25">
      <c r="Q1477" s="1"/>
      <c r="AB1477" s="40"/>
    </row>
    <row r="1478" spans="17:28" x14ac:dyDescent="0.25">
      <c r="Q1478" s="1"/>
      <c r="AB1478" s="40"/>
    </row>
    <row r="1479" spans="17:28" x14ac:dyDescent="0.25">
      <c r="Q1479" s="1"/>
      <c r="AB1479" s="40"/>
    </row>
    <row r="1480" spans="17:28" x14ac:dyDescent="0.25">
      <c r="Q1480" s="1"/>
      <c r="AB1480" s="40"/>
    </row>
    <row r="1481" spans="17:28" x14ac:dyDescent="0.25">
      <c r="Q1481" s="1"/>
      <c r="AB1481" s="40"/>
    </row>
    <row r="1482" spans="17:28" x14ac:dyDescent="0.25">
      <c r="Q1482" s="1"/>
      <c r="AB1482" s="40"/>
    </row>
    <row r="1483" spans="17:28" x14ac:dyDescent="0.25">
      <c r="Q1483" s="1"/>
      <c r="AB1483" s="40"/>
    </row>
    <row r="1484" spans="17:28" x14ac:dyDescent="0.25">
      <c r="Q1484" s="1"/>
      <c r="AB1484" s="40"/>
    </row>
    <row r="1485" spans="17:28" x14ac:dyDescent="0.25">
      <c r="Q1485" s="1"/>
      <c r="AB1485" s="40"/>
    </row>
    <row r="1486" spans="17:28" x14ac:dyDescent="0.25">
      <c r="Q1486" s="1"/>
      <c r="AB1486" s="40"/>
    </row>
    <row r="1487" spans="17:28" x14ac:dyDescent="0.25">
      <c r="Q1487" s="1"/>
      <c r="AB1487" s="40"/>
    </row>
    <row r="1488" spans="17:28" x14ac:dyDescent="0.25">
      <c r="Q1488" s="1"/>
      <c r="AB1488" s="40"/>
    </row>
    <row r="1489" spans="17:28" x14ac:dyDescent="0.25">
      <c r="Q1489" s="1"/>
      <c r="AB1489" s="40"/>
    </row>
    <row r="1490" spans="17:28" x14ac:dyDescent="0.25">
      <c r="Q1490" s="1"/>
      <c r="AB1490" s="40"/>
    </row>
    <row r="1491" spans="17:28" x14ac:dyDescent="0.25">
      <c r="Q1491" s="1"/>
      <c r="AB1491" s="40"/>
    </row>
    <row r="1492" spans="17:28" x14ac:dyDescent="0.25">
      <c r="Q1492" s="1"/>
      <c r="AB1492" s="40"/>
    </row>
    <row r="1493" spans="17:28" x14ac:dyDescent="0.25">
      <c r="Q1493" s="1"/>
      <c r="AB1493" s="40"/>
    </row>
    <row r="1494" spans="17:28" x14ac:dyDescent="0.25">
      <c r="Q1494" s="1"/>
      <c r="AB1494" s="40"/>
    </row>
    <row r="1495" spans="17:28" x14ac:dyDescent="0.25">
      <c r="Q1495" s="1"/>
      <c r="AB1495" s="40"/>
    </row>
    <row r="1496" spans="17:28" x14ac:dyDescent="0.25">
      <c r="Q1496" s="1"/>
      <c r="AB1496" s="40"/>
    </row>
    <row r="1497" spans="17:28" x14ac:dyDescent="0.25">
      <c r="Q1497" s="1"/>
      <c r="AB1497" s="40"/>
    </row>
    <row r="1498" spans="17:28" x14ac:dyDescent="0.25">
      <c r="Q1498" s="1"/>
      <c r="AB1498" s="40"/>
    </row>
    <row r="1499" spans="17:28" x14ac:dyDescent="0.25">
      <c r="Q1499" s="1"/>
      <c r="AB1499" s="40"/>
    </row>
    <row r="1500" spans="17:28" x14ac:dyDescent="0.25">
      <c r="Q1500" s="1"/>
      <c r="AB1500" s="40"/>
    </row>
    <row r="1501" spans="17:28" x14ac:dyDescent="0.25">
      <c r="Q1501" s="1"/>
      <c r="AB1501" s="40"/>
    </row>
    <row r="1502" spans="17:28" x14ac:dyDescent="0.25">
      <c r="Q1502" s="1"/>
      <c r="AB1502" s="40"/>
    </row>
    <row r="1503" spans="17:28" x14ac:dyDescent="0.25">
      <c r="Q1503" s="1"/>
      <c r="AB1503" s="40"/>
    </row>
    <row r="1504" spans="17:28" x14ac:dyDescent="0.25">
      <c r="Q1504" s="1"/>
      <c r="AB1504" s="40"/>
    </row>
    <row r="1505" spans="17:28" x14ac:dyDescent="0.25">
      <c r="Q1505" s="1"/>
      <c r="AB1505" s="40"/>
    </row>
    <row r="1506" spans="17:28" x14ac:dyDescent="0.25">
      <c r="Q1506" s="1"/>
      <c r="AB1506" s="40"/>
    </row>
    <row r="1507" spans="17:28" x14ac:dyDescent="0.25">
      <c r="Q1507" s="1"/>
      <c r="AB1507" s="40"/>
    </row>
    <row r="1508" spans="17:28" x14ac:dyDescent="0.25">
      <c r="Q1508" s="1"/>
      <c r="AB1508" s="40"/>
    </row>
    <row r="1509" spans="17:28" x14ac:dyDescent="0.25">
      <c r="Q1509" s="1"/>
      <c r="AB1509" s="40"/>
    </row>
    <row r="1510" spans="17:28" x14ac:dyDescent="0.25">
      <c r="Q1510" s="1"/>
      <c r="AB1510" s="40"/>
    </row>
    <row r="1511" spans="17:28" x14ac:dyDescent="0.25">
      <c r="Q1511" s="1"/>
      <c r="AB1511" s="40"/>
    </row>
    <row r="1512" spans="17:28" x14ac:dyDescent="0.25">
      <c r="Q1512" s="1"/>
      <c r="AB1512" s="40"/>
    </row>
    <row r="1513" spans="17:28" x14ac:dyDescent="0.25">
      <c r="Q1513" s="1"/>
      <c r="AB1513" s="40"/>
    </row>
    <row r="1514" spans="17:28" x14ac:dyDescent="0.25">
      <c r="Q1514" s="1"/>
      <c r="AB1514" s="40"/>
    </row>
    <row r="1515" spans="17:28" x14ac:dyDescent="0.25">
      <c r="Q1515" s="1"/>
      <c r="AB1515" s="40"/>
    </row>
    <row r="1516" spans="17:28" x14ac:dyDescent="0.25">
      <c r="Q1516" s="1"/>
      <c r="AB1516" s="40"/>
    </row>
    <row r="1517" spans="17:28" x14ac:dyDescent="0.25">
      <c r="Q1517" s="1"/>
      <c r="AB1517" s="40"/>
    </row>
    <row r="1518" spans="17:28" x14ac:dyDescent="0.25">
      <c r="Q1518" s="1"/>
      <c r="AB1518" s="40"/>
    </row>
    <row r="1519" spans="17:28" x14ac:dyDescent="0.25">
      <c r="Q1519" s="1"/>
      <c r="AB1519" s="40"/>
    </row>
    <row r="1520" spans="17:28" x14ac:dyDescent="0.25">
      <c r="Q1520" s="1"/>
      <c r="AB1520" s="40"/>
    </row>
    <row r="1521" spans="17:28" x14ac:dyDescent="0.25">
      <c r="Q1521" s="1"/>
      <c r="AB1521" s="40"/>
    </row>
    <row r="1522" spans="17:28" x14ac:dyDescent="0.25">
      <c r="Q1522" s="1"/>
      <c r="AB1522" s="40"/>
    </row>
    <row r="1523" spans="17:28" x14ac:dyDescent="0.25">
      <c r="Q1523" s="1"/>
      <c r="AB1523" s="40"/>
    </row>
    <row r="1524" spans="17:28" x14ac:dyDescent="0.25">
      <c r="Q1524" s="1"/>
      <c r="AB1524" s="40"/>
    </row>
    <row r="1525" spans="17:28" x14ac:dyDescent="0.25">
      <c r="Q1525" s="1"/>
      <c r="AB1525" s="40"/>
    </row>
    <row r="1526" spans="17:28" x14ac:dyDescent="0.25">
      <c r="Q1526" s="1"/>
      <c r="AB1526" s="40"/>
    </row>
    <row r="1527" spans="17:28" x14ac:dyDescent="0.25">
      <c r="Q1527" s="1"/>
      <c r="AB1527" s="40"/>
    </row>
    <row r="1528" spans="17:28" x14ac:dyDescent="0.25">
      <c r="Q1528" s="1"/>
      <c r="AB1528" s="40"/>
    </row>
    <row r="1529" spans="17:28" x14ac:dyDescent="0.25">
      <c r="Q1529" s="1"/>
      <c r="AB1529" s="40"/>
    </row>
    <row r="1530" spans="17:28" x14ac:dyDescent="0.25">
      <c r="Q1530" s="1"/>
      <c r="AB1530" s="40"/>
    </row>
    <row r="1531" spans="17:28" x14ac:dyDescent="0.25">
      <c r="Q1531" s="1"/>
      <c r="AB1531" s="40"/>
    </row>
    <row r="1532" spans="17:28" x14ac:dyDescent="0.25">
      <c r="Q1532" s="1"/>
      <c r="AB1532" s="40"/>
    </row>
    <row r="1533" spans="17:28" x14ac:dyDescent="0.25">
      <c r="Q1533" s="1"/>
      <c r="AB1533" s="40"/>
    </row>
    <row r="1534" spans="17:28" x14ac:dyDescent="0.25">
      <c r="Q1534" s="1"/>
      <c r="AB1534" s="40"/>
    </row>
    <row r="1535" spans="17:28" x14ac:dyDescent="0.25">
      <c r="Q1535" s="1"/>
      <c r="AB1535" s="40"/>
    </row>
    <row r="1536" spans="17:28" x14ac:dyDescent="0.25">
      <c r="Q1536" s="1"/>
      <c r="AB1536" s="40"/>
    </row>
    <row r="1537" spans="17:28" x14ac:dyDescent="0.25">
      <c r="Q1537" s="1"/>
      <c r="AB1537" s="40"/>
    </row>
    <row r="1538" spans="17:28" x14ac:dyDescent="0.25">
      <c r="Q1538" s="1"/>
      <c r="AB1538" s="40"/>
    </row>
    <row r="1539" spans="17:28" x14ac:dyDescent="0.25">
      <c r="Q1539" s="1"/>
      <c r="AB1539" s="40"/>
    </row>
    <row r="1540" spans="17:28" x14ac:dyDescent="0.25">
      <c r="Q1540" s="1"/>
      <c r="AB1540" s="40"/>
    </row>
    <row r="1541" spans="17:28" x14ac:dyDescent="0.25">
      <c r="Q1541" s="1"/>
      <c r="AB1541" s="40"/>
    </row>
    <row r="1542" spans="17:28" x14ac:dyDescent="0.25">
      <c r="Q1542" s="1"/>
      <c r="AB1542" s="40"/>
    </row>
    <row r="1543" spans="17:28" x14ac:dyDescent="0.25">
      <c r="Q1543" s="1"/>
      <c r="AB1543" s="40"/>
    </row>
    <row r="1544" spans="17:28" x14ac:dyDescent="0.25">
      <c r="Q1544" s="1"/>
      <c r="AB1544" s="40"/>
    </row>
    <row r="1545" spans="17:28" x14ac:dyDescent="0.25">
      <c r="Q1545" s="1"/>
      <c r="AB1545" s="40"/>
    </row>
    <row r="1546" spans="17:28" x14ac:dyDescent="0.25">
      <c r="Q1546" s="1"/>
      <c r="AB1546" s="40"/>
    </row>
    <row r="1547" spans="17:28" x14ac:dyDescent="0.25">
      <c r="Q1547" s="1"/>
      <c r="AB1547" s="40"/>
    </row>
    <row r="1548" spans="17:28" x14ac:dyDescent="0.25">
      <c r="Q1548" s="1"/>
      <c r="AB1548" s="40"/>
    </row>
    <row r="1549" spans="17:28" x14ac:dyDescent="0.25">
      <c r="Q1549" s="1"/>
      <c r="AB1549" s="40"/>
    </row>
    <row r="1550" spans="17:28" x14ac:dyDescent="0.25">
      <c r="Q1550" s="1"/>
      <c r="AB1550" s="40"/>
    </row>
    <row r="1551" spans="17:28" x14ac:dyDescent="0.25">
      <c r="Q1551" s="1"/>
      <c r="AB1551" s="40"/>
    </row>
    <row r="1552" spans="17:28" x14ac:dyDescent="0.25">
      <c r="Q1552" s="1"/>
      <c r="AB1552" s="40"/>
    </row>
    <row r="1553" spans="17:28" x14ac:dyDescent="0.25">
      <c r="Q1553" s="1"/>
      <c r="AB1553" s="40"/>
    </row>
    <row r="1554" spans="17:28" x14ac:dyDescent="0.25">
      <c r="Q1554" s="1"/>
      <c r="AB1554" s="40"/>
    </row>
    <row r="1555" spans="17:28" x14ac:dyDescent="0.25">
      <c r="Q1555" s="1"/>
      <c r="AB1555" s="40"/>
    </row>
    <row r="1556" spans="17:28" x14ac:dyDescent="0.25">
      <c r="Q1556" s="1"/>
      <c r="AB1556" s="40"/>
    </row>
    <row r="1557" spans="17:28" x14ac:dyDescent="0.25">
      <c r="Q1557" s="1"/>
      <c r="AB1557" s="40"/>
    </row>
    <row r="1558" spans="17:28" x14ac:dyDescent="0.25">
      <c r="Q1558" s="1"/>
      <c r="AB1558" s="40"/>
    </row>
    <row r="1559" spans="17:28" x14ac:dyDescent="0.25">
      <c r="Q1559" s="1"/>
      <c r="AB1559" s="40"/>
    </row>
    <row r="1560" spans="17:28" x14ac:dyDescent="0.25">
      <c r="Q1560" s="1"/>
      <c r="AB1560" s="40"/>
    </row>
    <row r="1561" spans="17:28" x14ac:dyDescent="0.25">
      <c r="Q1561" s="1"/>
      <c r="AB1561" s="40"/>
    </row>
    <row r="1562" spans="17:28" x14ac:dyDescent="0.25">
      <c r="Q1562" s="1"/>
      <c r="AB1562" s="40"/>
    </row>
    <row r="1563" spans="17:28" x14ac:dyDescent="0.25">
      <c r="Q1563" s="1"/>
      <c r="AB1563" s="40"/>
    </row>
    <row r="1564" spans="17:28" x14ac:dyDescent="0.25">
      <c r="Q1564" s="1"/>
      <c r="AB1564" s="40"/>
    </row>
    <row r="1565" spans="17:28" x14ac:dyDescent="0.25">
      <c r="Q1565" s="1"/>
      <c r="AB1565" s="40"/>
    </row>
    <row r="1566" spans="17:28" x14ac:dyDescent="0.25">
      <c r="Q1566" s="1"/>
      <c r="AB1566" s="40"/>
    </row>
    <row r="1567" spans="17:28" x14ac:dyDescent="0.25">
      <c r="Q1567" s="1"/>
      <c r="AB1567" s="40"/>
    </row>
    <row r="1568" spans="17:28" x14ac:dyDescent="0.25">
      <c r="Q1568" s="1"/>
      <c r="AB1568" s="40"/>
    </row>
    <row r="1569" spans="17:28" x14ac:dyDescent="0.25">
      <c r="Q1569" s="1"/>
      <c r="AB1569" s="40"/>
    </row>
    <row r="1570" spans="17:28" x14ac:dyDescent="0.25">
      <c r="Q1570" s="1"/>
      <c r="AB1570" s="40"/>
    </row>
    <row r="1571" spans="17:28" x14ac:dyDescent="0.25">
      <c r="Q1571" s="1"/>
      <c r="AB1571" s="40"/>
    </row>
    <row r="1572" spans="17:28" x14ac:dyDescent="0.25">
      <c r="Q1572" s="1"/>
      <c r="AB1572" s="40"/>
    </row>
    <row r="1573" spans="17:28" x14ac:dyDescent="0.25">
      <c r="Q1573" s="1"/>
      <c r="AB1573" s="40"/>
    </row>
    <row r="1574" spans="17:28" x14ac:dyDescent="0.25">
      <c r="Q1574" s="1"/>
      <c r="AB1574" s="40"/>
    </row>
    <row r="1575" spans="17:28" x14ac:dyDescent="0.25">
      <c r="Q1575" s="1"/>
      <c r="AB1575" s="40"/>
    </row>
    <row r="1576" spans="17:28" x14ac:dyDescent="0.25">
      <c r="Q1576" s="1"/>
      <c r="AB1576" s="40"/>
    </row>
    <row r="1577" spans="17:28" x14ac:dyDescent="0.25">
      <c r="Q1577" s="1"/>
      <c r="AB1577" s="40"/>
    </row>
    <row r="1578" spans="17:28" x14ac:dyDescent="0.25">
      <c r="Q1578" s="1"/>
      <c r="AB1578" s="40"/>
    </row>
    <row r="1579" spans="17:28" x14ac:dyDescent="0.25">
      <c r="Q1579" s="1"/>
      <c r="AB1579" s="40"/>
    </row>
    <row r="1580" spans="17:28" x14ac:dyDescent="0.25">
      <c r="Q1580" s="1"/>
      <c r="AB1580" s="40"/>
    </row>
    <row r="1581" spans="17:28" x14ac:dyDescent="0.25">
      <c r="Q1581" s="1"/>
      <c r="AB1581" s="40"/>
    </row>
    <row r="1582" spans="17:28" x14ac:dyDescent="0.25">
      <c r="Q1582" s="1"/>
      <c r="AB1582" s="40"/>
    </row>
    <row r="1583" spans="17:28" x14ac:dyDescent="0.25">
      <c r="Q1583" s="1"/>
      <c r="AB1583" s="40"/>
    </row>
    <row r="1584" spans="17:28" x14ac:dyDescent="0.25">
      <c r="Q1584" s="1"/>
      <c r="AB1584" s="40"/>
    </row>
    <row r="1585" spans="17:28" x14ac:dyDescent="0.25">
      <c r="Q1585" s="1"/>
      <c r="AB1585" s="40"/>
    </row>
    <row r="1586" spans="17:28" x14ac:dyDescent="0.25">
      <c r="Q1586" s="1"/>
      <c r="AB1586" s="40"/>
    </row>
    <row r="1587" spans="17:28" x14ac:dyDescent="0.25">
      <c r="Q1587" s="1"/>
      <c r="AB1587" s="40"/>
    </row>
    <row r="1588" spans="17:28" x14ac:dyDescent="0.25">
      <c r="Q1588" s="1"/>
      <c r="AB1588" s="40"/>
    </row>
    <row r="1589" spans="17:28" x14ac:dyDescent="0.25">
      <c r="Q1589" s="1"/>
      <c r="AB1589" s="40"/>
    </row>
    <row r="1590" spans="17:28" x14ac:dyDescent="0.25">
      <c r="Q1590" s="1"/>
      <c r="AB1590" s="40"/>
    </row>
    <row r="1591" spans="17:28" x14ac:dyDescent="0.25">
      <c r="Q1591" s="1"/>
      <c r="AB1591" s="40"/>
    </row>
    <row r="1592" spans="17:28" x14ac:dyDescent="0.25">
      <c r="Q1592" s="1"/>
      <c r="AB1592" s="40"/>
    </row>
    <row r="1593" spans="17:28" x14ac:dyDescent="0.25">
      <c r="Q1593" s="1"/>
      <c r="AB1593" s="40"/>
    </row>
    <row r="1594" spans="17:28" x14ac:dyDescent="0.25">
      <c r="Q1594" s="1"/>
      <c r="AB1594" s="40"/>
    </row>
    <row r="1595" spans="17:28" x14ac:dyDescent="0.25">
      <c r="Q1595" s="1"/>
      <c r="AB1595" s="40"/>
    </row>
    <row r="1596" spans="17:28" x14ac:dyDescent="0.25">
      <c r="Q1596" s="1"/>
      <c r="AB1596" s="40"/>
    </row>
    <row r="1597" spans="17:28" x14ac:dyDescent="0.25">
      <c r="Q1597" s="1"/>
      <c r="AB1597" s="40"/>
    </row>
    <row r="1598" spans="17:28" x14ac:dyDescent="0.25">
      <c r="Q1598" s="1"/>
      <c r="AB1598" s="40"/>
    </row>
    <row r="1599" spans="17:28" x14ac:dyDescent="0.25">
      <c r="Q1599" s="1"/>
      <c r="AB1599" s="40"/>
    </row>
    <row r="1600" spans="17:28" x14ac:dyDescent="0.25">
      <c r="Q1600" s="1"/>
      <c r="AB1600" s="40"/>
    </row>
    <row r="1601" spans="17:28" x14ac:dyDescent="0.25">
      <c r="Q1601" s="1"/>
      <c r="AB1601" s="40"/>
    </row>
    <row r="1602" spans="17:28" x14ac:dyDescent="0.25">
      <c r="Q1602" s="1"/>
      <c r="AB1602" s="40"/>
    </row>
    <row r="1603" spans="17:28" x14ac:dyDescent="0.25">
      <c r="Q1603" s="1"/>
      <c r="AB1603" s="40"/>
    </row>
    <row r="1604" spans="17:28" x14ac:dyDescent="0.25">
      <c r="Q1604" s="1"/>
      <c r="AB1604" s="40"/>
    </row>
    <row r="1605" spans="17:28" x14ac:dyDescent="0.25">
      <c r="Q1605" s="1"/>
      <c r="AB1605" s="40"/>
    </row>
    <row r="1606" spans="17:28" x14ac:dyDescent="0.25">
      <c r="Q1606" s="1"/>
      <c r="AB1606" s="40"/>
    </row>
    <row r="1607" spans="17:28" x14ac:dyDescent="0.25">
      <c r="Q1607" s="1"/>
      <c r="AB1607" s="40"/>
    </row>
    <row r="1608" spans="17:28" x14ac:dyDescent="0.25">
      <c r="Q1608" s="1"/>
      <c r="AB1608" s="40"/>
    </row>
    <row r="1609" spans="17:28" x14ac:dyDescent="0.25">
      <c r="Q1609" s="1"/>
      <c r="AB1609" s="40"/>
    </row>
    <row r="1610" spans="17:28" x14ac:dyDescent="0.25">
      <c r="Q1610" s="1"/>
      <c r="AB1610" s="40"/>
    </row>
    <row r="1611" spans="17:28" x14ac:dyDescent="0.25">
      <c r="Q1611" s="1"/>
      <c r="AB1611" s="40"/>
    </row>
    <row r="1612" spans="17:28" x14ac:dyDescent="0.25">
      <c r="Q1612" s="1"/>
      <c r="AB1612" s="40"/>
    </row>
    <row r="1613" spans="17:28" x14ac:dyDescent="0.25">
      <c r="Q1613" s="1"/>
      <c r="AB1613" s="40"/>
    </row>
    <row r="1614" spans="17:28" x14ac:dyDescent="0.25">
      <c r="Q1614" s="1"/>
      <c r="AB1614" s="40"/>
    </row>
    <row r="1615" spans="17:28" x14ac:dyDescent="0.25">
      <c r="Q1615" s="1"/>
      <c r="AB1615" s="40"/>
    </row>
    <row r="1616" spans="17:28" x14ac:dyDescent="0.25">
      <c r="Q1616" s="1"/>
      <c r="AB1616" s="40"/>
    </row>
    <row r="1617" spans="17:28" x14ac:dyDescent="0.25">
      <c r="Q1617" s="1"/>
      <c r="AB1617" s="40"/>
    </row>
    <row r="1618" spans="17:28" x14ac:dyDescent="0.25">
      <c r="Q1618" s="1"/>
      <c r="AB1618" s="40"/>
    </row>
    <row r="1619" spans="17:28" x14ac:dyDescent="0.25">
      <c r="Q1619" s="1"/>
      <c r="AB1619" s="40"/>
    </row>
    <row r="1620" spans="17:28" x14ac:dyDescent="0.25">
      <c r="Q1620" s="1"/>
      <c r="AB1620" s="40"/>
    </row>
    <row r="1621" spans="17:28" x14ac:dyDescent="0.25">
      <c r="Q1621" s="1"/>
      <c r="AB1621" s="40"/>
    </row>
    <row r="1622" spans="17:28" x14ac:dyDescent="0.25">
      <c r="Q1622" s="1"/>
      <c r="AB1622" s="40"/>
    </row>
    <row r="1623" spans="17:28" x14ac:dyDescent="0.25">
      <c r="Q1623" s="1"/>
      <c r="AB1623" s="40"/>
    </row>
    <row r="1624" spans="17:28" x14ac:dyDescent="0.25">
      <c r="Q1624" s="1"/>
      <c r="AB1624" s="40"/>
    </row>
    <row r="1625" spans="17:28" x14ac:dyDescent="0.25">
      <c r="Q1625" s="1"/>
      <c r="AB1625" s="40"/>
    </row>
    <row r="1626" spans="17:28" x14ac:dyDescent="0.25">
      <c r="Q1626" s="1"/>
      <c r="AB1626" s="40"/>
    </row>
    <row r="1627" spans="17:28" x14ac:dyDescent="0.25">
      <c r="Q1627" s="1"/>
      <c r="AB1627" s="40"/>
    </row>
    <row r="1628" spans="17:28" x14ac:dyDescent="0.25">
      <c r="Q1628" s="1"/>
      <c r="AB1628" s="40"/>
    </row>
    <row r="1629" spans="17:28" x14ac:dyDescent="0.25">
      <c r="Q1629" s="1"/>
      <c r="AB1629" s="40"/>
    </row>
    <row r="1630" spans="17:28" x14ac:dyDescent="0.25">
      <c r="Q1630" s="1"/>
      <c r="AB1630" s="40"/>
    </row>
    <row r="1631" spans="17:28" x14ac:dyDescent="0.25">
      <c r="Q1631" s="1"/>
      <c r="AB1631" s="40"/>
    </row>
    <row r="1632" spans="17:28" x14ac:dyDescent="0.25">
      <c r="Q1632" s="1"/>
      <c r="AB1632" s="40"/>
    </row>
    <row r="1633" spans="17:28" x14ac:dyDescent="0.25">
      <c r="Q1633" s="1"/>
      <c r="AB1633" s="40"/>
    </row>
    <row r="1634" spans="17:28" x14ac:dyDescent="0.25">
      <c r="Q1634" s="1"/>
      <c r="AB1634" s="40"/>
    </row>
    <row r="1635" spans="17:28" x14ac:dyDescent="0.25">
      <c r="Q1635" s="1"/>
      <c r="AB1635" s="40"/>
    </row>
    <row r="1636" spans="17:28" x14ac:dyDescent="0.25">
      <c r="Q1636" s="1"/>
      <c r="AB1636" s="40"/>
    </row>
    <row r="1637" spans="17:28" x14ac:dyDescent="0.25">
      <c r="Q1637" s="1"/>
      <c r="AB1637" s="40"/>
    </row>
    <row r="1638" spans="17:28" x14ac:dyDescent="0.25">
      <c r="Q1638" s="1"/>
      <c r="AB1638" s="40"/>
    </row>
    <row r="1639" spans="17:28" x14ac:dyDescent="0.25">
      <c r="Q1639" s="1"/>
      <c r="AB1639" s="40"/>
    </row>
    <row r="1640" spans="17:28" x14ac:dyDescent="0.25">
      <c r="Q1640" s="1"/>
      <c r="AB1640" s="40"/>
    </row>
    <row r="1641" spans="17:28" x14ac:dyDescent="0.25">
      <c r="Q1641" s="1"/>
      <c r="AB1641" s="40"/>
    </row>
    <row r="1642" spans="17:28" x14ac:dyDescent="0.25">
      <c r="Q1642" s="1"/>
      <c r="AB1642" s="40"/>
    </row>
    <row r="1643" spans="17:28" x14ac:dyDescent="0.25">
      <c r="Q1643" s="1"/>
      <c r="AB1643" s="40"/>
    </row>
    <row r="1644" spans="17:28" x14ac:dyDescent="0.25">
      <c r="Q1644" s="1"/>
      <c r="AB1644" s="40"/>
    </row>
    <row r="1645" spans="17:28" x14ac:dyDescent="0.25">
      <c r="Q1645" s="1"/>
      <c r="AB1645" s="40"/>
    </row>
    <row r="1646" spans="17:28" x14ac:dyDescent="0.25">
      <c r="Q1646" s="1"/>
      <c r="AB1646" s="40"/>
    </row>
    <row r="1647" spans="17:28" x14ac:dyDescent="0.25">
      <c r="Q1647" s="1"/>
      <c r="AB1647" s="40"/>
    </row>
    <row r="1648" spans="17:28" x14ac:dyDescent="0.25">
      <c r="Q1648" s="1"/>
      <c r="AB1648" s="40"/>
    </row>
    <row r="1649" spans="17:28" x14ac:dyDescent="0.25">
      <c r="Q1649" s="1"/>
      <c r="AB1649" s="40"/>
    </row>
    <row r="1650" spans="17:28" x14ac:dyDescent="0.25">
      <c r="Q1650" s="1"/>
      <c r="AB1650" s="40"/>
    </row>
    <row r="1651" spans="17:28" x14ac:dyDescent="0.25">
      <c r="Q1651" s="1"/>
      <c r="AB1651" s="40"/>
    </row>
    <row r="1652" spans="17:28" x14ac:dyDescent="0.25">
      <c r="Q1652" s="1"/>
      <c r="AB1652" s="40"/>
    </row>
    <row r="1653" spans="17:28" x14ac:dyDescent="0.25">
      <c r="Q1653" s="1"/>
      <c r="AB1653" s="40"/>
    </row>
    <row r="1654" spans="17:28" x14ac:dyDescent="0.25">
      <c r="Q1654" s="1"/>
      <c r="AB1654" s="40"/>
    </row>
    <row r="1655" spans="17:28" x14ac:dyDescent="0.25">
      <c r="Q1655" s="1"/>
      <c r="AB1655" s="40"/>
    </row>
    <row r="1656" spans="17:28" x14ac:dyDescent="0.25">
      <c r="Q1656" s="1"/>
      <c r="AB1656" s="40"/>
    </row>
    <row r="1657" spans="17:28" x14ac:dyDescent="0.25">
      <c r="Q1657" s="1"/>
      <c r="AB1657" s="40"/>
    </row>
    <row r="1658" spans="17:28" x14ac:dyDescent="0.25">
      <c r="Q1658" s="1"/>
      <c r="AB1658" s="40"/>
    </row>
    <row r="1659" spans="17:28" x14ac:dyDescent="0.25">
      <c r="Q1659" s="1"/>
      <c r="AB1659" s="40"/>
    </row>
    <row r="1660" spans="17:28" x14ac:dyDescent="0.25">
      <c r="Q1660" s="1"/>
      <c r="AB1660" s="40"/>
    </row>
    <row r="1661" spans="17:28" x14ac:dyDescent="0.25">
      <c r="Q1661" s="1"/>
      <c r="AB1661" s="40"/>
    </row>
    <row r="1662" spans="17:28" x14ac:dyDescent="0.25">
      <c r="Q1662" s="1"/>
      <c r="AB1662" s="40"/>
    </row>
    <row r="1663" spans="17:28" x14ac:dyDescent="0.25">
      <c r="Q1663" s="1"/>
      <c r="AB1663" s="40"/>
    </row>
    <row r="1664" spans="17:28" x14ac:dyDescent="0.25">
      <c r="Q1664" s="1"/>
      <c r="AB1664" s="40"/>
    </row>
    <row r="1665" spans="17:28" x14ac:dyDescent="0.25">
      <c r="Q1665" s="1"/>
      <c r="AB1665" s="40"/>
    </row>
    <row r="1666" spans="17:28" x14ac:dyDescent="0.25">
      <c r="Q1666" s="1"/>
      <c r="AB1666" s="40"/>
    </row>
    <row r="1667" spans="17:28" x14ac:dyDescent="0.25">
      <c r="Q1667" s="1"/>
      <c r="AB1667" s="40"/>
    </row>
    <row r="1668" spans="17:28" x14ac:dyDescent="0.25">
      <c r="Q1668" s="1"/>
      <c r="AB1668" s="40"/>
    </row>
    <row r="1669" spans="17:28" x14ac:dyDescent="0.25">
      <c r="Q1669" s="1"/>
      <c r="AB1669" s="40"/>
    </row>
    <row r="1670" spans="17:28" x14ac:dyDescent="0.25">
      <c r="Q1670" s="1"/>
      <c r="AB1670" s="40"/>
    </row>
    <row r="1671" spans="17:28" x14ac:dyDescent="0.25">
      <c r="Q1671" s="1"/>
      <c r="AB1671" s="40"/>
    </row>
    <row r="1672" spans="17:28" x14ac:dyDescent="0.25">
      <c r="Q1672" s="1"/>
      <c r="AB1672" s="40"/>
    </row>
    <row r="1673" spans="17:28" x14ac:dyDescent="0.25">
      <c r="Q1673" s="1"/>
      <c r="AB1673" s="40"/>
    </row>
    <row r="1674" spans="17:28" x14ac:dyDescent="0.25">
      <c r="Q1674" s="1"/>
      <c r="AB1674" s="40"/>
    </row>
    <row r="1675" spans="17:28" x14ac:dyDescent="0.25">
      <c r="Q1675" s="1"/>
      <c r="AB1675" s="40"/>
    </row>
    <row r="1676" spans="17:28" x14ac:dyDescent="0.25">
      <c r="Q1676" s="1"/>
      <c r="AB1676" s="40"/>
    </row>
    <row r="1677" spans="17:28" x14ac:dyDescent="0.25">
      <c r="Q1677" s="1"/>
      <c r="AB1677" s="40"/>
    </row>
    <row r="1678" spans="17:28" x14ac:dyDescent="0.25">
      <c r="Q1678" s="1"/>
      <c r="AB1678" s="40"/>
    </row>
    <row r="1679" spans="17:28" x14ac:dyDescent="0.25">
      <c r="Q1679" s="1"/>
      <c r="AB1679" s="40"/>
    </row>
    <row r="1680" spans="17:28" x14ac:dyDescent="0.25">
      <c r="Q1680" s="1"/>
      <c r="AB1680" s="40"/>
    </row>
    <row r="1681" spans="17:28" x14ac:dyDescent="0.25">
      <c r="Q1681" s="1"/>
      <c r="AB1681" s="40"/>
    </row>
    <row r="1682" spans="17:28" x14ac:dyDescent="0.25">
      <c r="Q1682" s="1"/>
      <c r="AB1682" s="40"/>
    </row>
    <row r="1683" spans="17:28" x14ac:dyDescent="0.25">
      <c r="Q1683" s="1"/>
      <c r="AB1683" s="40"/>
    </row>
    <row r="1684" spans="17:28" x14ac:dyDescent="0.25">
      <c r="Q1684" s="1"/>
      <c r="AB1684" s="40"/>
    </row>
    <row r="1685" spans="17:28" x14ac:dyDescent="0.25">
      <c r="Q1685" s="1"/>
      <c r="AB1685" s="40"/>
    </row>
    <row r="1686" spans="17:28" x14ac:dyDescent="0.25">
      <c r="Q1686" s="1"/>
      <c r="AB1686" s="40"/>
    </row>
    <row r="1687" spans="17:28" x14ac:dyDescent="0.25">
      <c r="Q1687" s="1"/>
      <c r="AB1687" s="40"/>
    </row>
    <row r="1688" spans="17:28" x14ac:dyDescent="0.25">
      <c r="Q1688" s="1"/>
      <c r="AB1688" s="40"/>
    </row>
    <row r="1689" spans="17:28" x14ac:dyDescent="0.25">
      <c r="Q1689" s="1"/>
      <c r="AB1689" s="40"/>
    </row>
    <row r="1690" spans="17:28" x14ac:dyDescent="0.25">
      <c r="Q1690" s="1"/>
      <c r="AB1690" s="40"/>
    </row>
    <row r="1691" spans="17:28" x14ac:dyDescent="0.25">
      <c r="Q1691" s="1"/>
      <c r="AB1691" s="40"/>
    </row>
    <row r="1692" spans="17:28" x14ac:dyDescent="0.25">
      <c r="Q1692" s="1"/>
      <c r="AB1692" s="40"/>
    </row>
    <row r="1693" spans="17:28" x14ac:dyDescent="0.25">
      <c r="Q1693" s="1"/>
      <c r="AB1693" s="40"/>
    </row>
    <row r="1694" spans="17:28" x14ac:dyDescent="0.25">
      <c r="Q1694" s="1"/>
      <c r="AB1694" s="40"/>
    </row>
    <row r="1695" spans="17:28" x14ac:dyDescent="0.25">
      <c r="Q1695" s="1"/>
      <c r="AB1695" s="40"/>
    </row>
    <row r="1696" spans="17:28" x14ac:dyDescent="0.25">
      <c r="Q1696" s="1"/>
      <c r="AB1696" s="40"/>
    </row>
    <row r="1697" spans="17:28" x14ac:dyDescent="0.25">
      <c r="Q1697" s="1"/>
      <c r="AB1697" s="40"/>
    </row>
    <row r="1698" spans="17:28" x14ac:dyDescent="0.25">
      <c r="Q1698" s="1"/>
      <c r="AB1698" s="40"/>
    </row>
    <row r="1699" spans="17:28" x14ac:dyDescent="0.25">
      <c r="Q1699" s="1"/>
      <c r="AB1699" s="40"/>
    </row>
    <row r="1700" spans="17:28" x14ac:dyDescent="0.25">
      <c r="Q1700" s="1"/>
      <c r="AB1700" s="40"/>
    </row>
    <row r="1701" spans="17:28" x14ac:dyDescent="0.25">
      <c r="Q1701" s="1"/>
      <c r="AB1701" s="40"/>
    </row>
    <row r="1702" spans="17:28" x14ac:dyDescent="0.25">
      <c r="Q1702" s="1"/>
      <c r="AB1702" s="40"/>
    </row>
    <row r="1703" spans="17:28" x14ac:dyDescent="0.25">
      <c r="Q1703" s="1"/>
      <c r="AB1703" s="40"/>
    </row>
    <row r="1704" spans="17:28" x14ac:dyDescent="0.25">
      <c r="Q1704" s="1"/>
      <c r="AB1704" s="40"/>
    </row>
    <row r="1705" spans="17:28" x14ac:dyDescent="0.25">
      <c r="Q1705" s="1"/>
      <c r="AB1705" s="40"/>
    </row>
    <row r="1706" spans="17:28" x14ac:dyDescent="0.25">
      <c r="Q1706" s="1"/>
      <c r="AB1706" s="40"/>
    </row>
    <row r="1707" spans="17:28" x14ac:dyDescent="0.25">
      <c r="Q1707" s="1"/>
      <c r="AB1707" s="40"/>
    </row>
    <row r="1708" spans="17:28" x14ac:dyDescent="0.25">
      <c r="Q1708" s="1"/>
      <c r="AB1708" s="40"/>
    </row>
    <row r="1709" spans="17:28" x14ac:dyDescent="0.25">
      <c r="Q1709" s="1"/>
      <c r="AB1709" s="40"/>
    </row>
    <row r="1710" spans="17:28" x14ac:dyDescent="0.25">
      <c r="Q1710" s="1"/>
      <c r="AB1710" s="40"/>
    </row>
    <row r="1711" spans="17:28" x14ac:dyDescent="0.25">
      <c r="Q1711" s="1"/>
      <c r="AB1711" s="40"/>
    </row>
    <row r="1712" spans="17:28" x14ac:dyDescent="0.25">
      <c r="Q1712" s="1"/>
      <c r="AB1712" s="40"/>
    </row>
    <row r="1713" spans="17:28" x14ac:dyDescent="0.25">
      <c r="Q1713" s="1"/>
      <c r="AB1713" s="40"/>
    </row>
    <row r="1714" spans="17:28" x14ac:dyDescent="0.25">
      <c r="Q1714" s="1"/>
      <c r="AB1714" s="40"/>
    </row>
    <row r="1715" spans="17:28" x14ac:dyDescent="0.25">
      <c r="Q1715" s="1"/>
      <c r="AB1715" s="40"/>
    </row>
    <row r="1716" spans="17:28" x14ac:dyDescent="0.25">
      <c r="Q1716" s="1"/>
      <c r="AB1716" s="40"/>
    </row>
    <row r="1717" spans="17:28" x14ac:dyDescent="0.25">
      <c r="Q1717" s="1"/>
      <c r="AB1717" s="40"/>
    </row>
    <row r="1718" spans="17:28" x14ac:dyDescent="0.25">
      <c r="Q1718" s="1"/>
      <c r="AB1718" s="40"/>
    </row>
    <row r="1719" spans="17:28" x14ac:dyDescent="0.25">
      <c r="Q1719" s="1"/>
      <c r="AB1719" s="40"/>
    </row>
    <row r="1720" spans="17:28" x14ac:dyDescent="0.25">
      <c r="Q1720" s="1"/>
      <c r="AB1720" s="40"/>
    </row>
    <row r="1721" spans="17:28" x14ac:dyDescent="0.25">
      <c r="Q1721" s="1"/>
      <c r="AB1721" s="40"/>
    </row>
    <row r="1722" spans="17:28" x14ac:dyDescent="0.25">
      <c r="Q1722" s="1"/>
      <c r="AB1722" s="40"/>
    </row>
    <row r="1723" spans="17:28" x14ac:dyDescent="0.25">
      <c r="Q1723" s="1"/>
      <c r="AB1723" s="40"/>
    </row>
    <row r="1724" spans="17:28" x14ac:dyDescent="0.25">
      <c r="Q1724" s="1"/>
      <c r="AB1724" s="40"/>
    </row>
    <row r="1725" spans="17:28" x14ac:dyDescent="0.25">
      <c r="Q1725" s="1"/>
      <c r="AB1725" s="40"/>
    </row>
    <row r="1726" spans="17:28" x14ac:dyDescent="0.25">
      <c r="Q1726" s="1"/>
      <c r="AB1726" s="40"/>
    </row>
    <row r="1727" spans="17:28" x14ac:dyDescent="0.25">
      <c r="Q1727" s="1"/>
      <c r="AB1727" s="40"/>
    </row>
    <row r="1728" spans="17:28" x14ac:dyDescent="0.25">
      <c r="Q1728" s="1"/>
      <c r="AB1728" s="40"/>
    </row>
    <row r="1729" spans="17:28" x14ac:dyDescent="0.25">
      <c r="Q1729" s="1"/>
      <c r="AB1729" s="40"/>
    </row>
    <row r="1730" spans="17:28" x14ac:dyDescent="0.25">
      <c r="Q1730" s="1"/>
      <c r="AB1730" s="40"/>
    </row>
    <row r="1731" spans="17:28" x14ac:dyDescent="0.25">
      <c r="Q1731" s="1"/>
      <c r="AB1731" s="40"/>
    </row>
    <row r="1732" spans="17:28" x14ac:dyDescent="0.25">
      <c r="Q1732" s="1"/>
      <c r="AB1732" s="40"/>
    </row>
    <row r="1733" spans="17:28" x14ac:dyDescent="0.25">
      <c r="Q1733" s="1"/>
      <c r="AB1733" s="40"/>
    </row>
    <row r="1734" spans="17:28" x14ac:dyDescent="0.25">
      <c r="Q1734" s="1"/>
      <c r="AB1734" s="40"/>
    </row>
    <row r="1735" spans="17:28" x14ac:dyDescent="0.25">
      <c r="Q1735" s="1"/>
      <c r="AB1735" s="40"/>
    </row>
    <row r="1736" spans="17:28" x14ac:dyDescent="0.25">
      <c r="Q1736" s="1"/>
      <c r="AB1736" s="40"/>
    </row>
    <row r="1737" spans="17:28" x14ac:dyDescent="0.25">
      <c r="Q1737" s="1"/>
      <c r="AB1737" s="40"/>
    </row>
    <row r="1738" spans="17:28" x14ac:dyDescent="0.25">
      <c r="Q1738" s="1"/>
      <c r="AB1738" s="40"/>
    </row>
    <row r="1739" spans="17:28" x14ac:dyDescent="0.25">
      <c r="Q1739" s="1"/>
      <c r="AB1739" s="40"/>
    </row>
    <row r="1740" spans="17:28" x14ac:dyDescent="0.25">
      <c r="Q1740" s="1"/>
      <c r="AB1740" s="40"/>
    </row>
    <row r="1741" spans="17:28" x14ac:dyDescent="0.25">
      <c r="Q1741" s="1"/>
      <c r="AB1741" s="40"/>
    </row>
    <row r="1742" spans="17:28" x14ac:dyDescent="0.25">
      <c r="Q1742" s="1"/>
      <c r="AB1742" s="40"/>
    </row>
    <row r="1743" spans="17:28" x14ac:dyDescent="0.25">
      <c r="Q1743" s="1"/>
      <c r="AB1743" s="40"/>
    </row>
    <row r="1744" spans="17:28" x14ac:dyDescent="0.25">
      <c r="Q1744" s="1"/>
      <c r="AB1744" s="40"/>
    </row>
    <row r="1745" spans="17:28" x14ac:dyDescent="0.25">
      <c r="Q1745" s="1"/>
      <c r="AB1745" s="40"/>
    </row>
    <row r="1746" spans="17:28" x14ac:dyDescent="0.25">
      <c r="Q1746" s="1"/>
      <c r="AB1746" s="40"/>
    </row>
    <row r="1747" spans="17:28" x14ac:dyDescent="0.25">
      <c r="Q1747" s="1"/>
      <c r="AB1747" s="40"/>
    </row>
    <row r="1748" spans="17:28" x14ac:dyDescent="0.25">
      <c r="Q1748" s="1"/>
      <c r="AB1748" s="40"/>
    </row>
    <row r="1749" spans="17:28" x14ac:dyDescent="0.25">
      <c r="Q1749" s="1"/>
      <c r="AB1749" s="40"/>
    </row>
    <row r="1750" spans="17:28" x14ac:dyDescent="0.25">
      <c r="Q1750" s="1"/>
      <c r="AB1750" s="40"/>
    </row>
    <row r="1751" spans="17:28" x14ac:dyDescent="0.25">
      <c r="Q1751" s="1"/>
      <c r="AB1751" s="40"/>
    </row>
    <row r="1752" spans="17:28" x14ac:dyDescent="0.25">
      <c r="Q1752" s="1"/>
      <c r="AB1752" s="40"/>
    </row>
    <row r="1753" spans="17:28" x14ac:dyDescent="0.25">
      <c r="Q1753" s="1"/>
      <c r="AB1753" s="40"/>
    </row>
    <row r="1754" spans="17:28" x14ac:dyDescent="0.25">
      <c r="Q1754" s="1"/>
      <c r="AB1754" s="40"/>
    </row>
    <row r="1755" spans="17:28" x14ac:dyDescent="0.25">
      <c r="Q1755" s="1"/>
      <c r="AB1755" s="40"/>
    </row>
    <row r="1756" spans="17:28" x14ac:dyDescent="0.25">
      <c r="Q1756" s="1"/>
      <c r="AB1756" s="40"/>
    </row>
    <row r="1757" spans="17:28" x14ac:dyDescent="0.25">
      <c r="Q1757" s="1"/>
      <c r="AB1757" s="40"/>
    </row>
    <row r="1758" spans="17:28" x14ac:dyDescent="0.25">
      <c r="Q1758" s="1"/>
      <c r="AB1758" s="40"/>
    </row>
    <row r="1759" spans="17:28" x14ac:dyDescent="0.25">
      <c r="Q1759" s="1"/>
      <c r="AB1759" s="40"/>
    </row>
    <row r="1760" spans="17:28" x14ac:dyDescent="0.25">
      <c r="Q1760" s="1"/>
      <c r="AB1760" s="40"/>
    </row>
    <row r="1761" spans="17:28" x14ac:dyDescent="0.25">
      <c r="Q1761" s="1"/>
      <c r="AB1761" s="40"/>
    </row>
    <row r="1762" spans="17:28" x14ac:dyDescent="0.25">
      <c r="Q1762" s="1"/>
      <c r="AB1762" s="40"/>
    </row>
    <row r="1763" spans="17:28" x14ac:dyDescent="0.25">
      <c r="Q1763" s="1"/>
      <c r="AB1763" s="40"/>
    </row>
    <row r="1764" spans="17:28" x14ac:dyDescent="0.25">
      <c r="Q1764" s="1"/>
      <c r="AB1764" s="40"/>
    </row>
    <row r="1765" spans="17:28" x14ac:dyDescent="0.25">
      <c r="Q1765" s="1"/>
      <c r="AB1765" s="40"/>
    </row>
    <row r="1766" spans="17:28" x14ac:dyDescent="0.25">
      <c r="Q1766" s="1"/>
      <c r="AB1766" s="40"/>
    </row>
    <row r="1767" spans="17:28" x14ac:dyDescent="0.25">
      <c r="Q1767" s="1"/>
      <c r="AB1767" s="40"/>
    </row>
    <row r="1768" spans="17:28" x14ac:dyDescent="0.25">
      <c r="Q1768" s="1"/>
      <c r="AB1768" s="40"/>
    </row>
    <row r="1769" spans="17:28" x14ac:dyDescent="0.25">
      <c r="Q1769" s="1"/>
      <c r="AB1769" s="40"/>
    </row>
    <row r="1770" spans="17:28" x14ac:dyDescent="0.25">
      <c r="Q1770" s="1"/>
      <c r="AB1770" s="40"/>
    </row>
    <row r="1771" spans="17:28" x14ac:dyDescent="0.25">
      <c r="Q1771" s="1"/>
      <c r="AB1771" s="40"/>
    </row>
    <row r="1772" spans="17:28" x14ac:dyDescent="0.25">
      <c r="Q1772" s="1"/>
      <c r="AB1772" s="40"/>
    </row>
    <row r="1773" spans="17:28" x14ac:dyDescent="0.25">
      <c r="Q1773" s="1"/>
      <c r="AB1773" s="40"/>
    </row>
    <row r="1774" spans="17:28" x14ac:dyDescent="0.25">
      <c r="Q1774" s="1"/>
      <c r="AB1774" s="40"/>
    </row>
    <row r="1775" spans="17:28" x14ac:dyDescent="0.25">
      <c r="Q1775" s="1"/>
      <c r="AB1775" s="40"/>
    </row>
    <row r="1776" spans="17:28" x14ac:dyDescent="0.25">
      <c r="Q1776" s="1"/>
      <c r="AB1776" s="40"/>
    </row>
    <row r="1777" spans="17:28" x14ac:dyDescent="0.25">
      <c r="Q1777" s="1"/>
      <c r="AB1777" s="40"/>
    </row>
    <row r="1778" spans="17:28" x14ac:dyDescent="0.25">
      <c r="Q1778" s="1"/>
      <c r="AB1778" s="40"/>
    </row>
    <row r="1779" spans="17:28" x14ac:dyDescent="0.25">
      <c r="Q1779" s="1"/>
      <c r="AB1779" s="40"/>
    </row>
    <row r="1780" spans="17:28" x14ac:dyDescent="0.25">
      <c r="Q1780" s="1"/>
      <c r="AB1780" s="40"/>
    </row>
    <row r="1781" spans="17:28" x14ac:dyDescent="0.25">
      <c r="Q1781" s="1"/>
      <c r="AB1781" s="40"/>
    </row>
    <row r="1782" spans="17:28" x14ac:dyDescent="0.25">
      <c r="Q1782" s="1"/>
      <c r="AB1782" s="40"/>
    </row>
    <row r="1783" spans="17:28" x14ac:dyDescent="0.25">
      <c r="Q1783" s="1"/>
      <c r="AB1783" s="40"/>
    </row>
    <row r="1784" spans="17:28" x14ac:dyDescent="0.25">
      <c r="Q1784" s="1"/>
      <c r="AB1784" s="40"/>
    </row>
    <row r="1785" spans="17:28" x14ac:dyDescent="0.25">
      <c r="Q1785" s="1"/>
      <c r="AB1785" s="40"/>
    </row>
    <row r="1786" spans="17:28" x14ac:dyDescent="0.25">
      <c r="Q1786" s="1"/>
      <c r="AB1786" s="40"/>
    </row>
    <row r="1787" spans="17:28" x14ac:dyDescent="0.25">
      <c r="Q1787" s="1"/>
      <c r="AB1787" s="40"/>
    </row>
    <row r="1788" spans="17:28" x14ac:dyDescent="0.25">
      <c r="Q1788" s="1"/>
      <c r="AB1788" s="40"/>
    </row>
    <row r="1789" spans="17:28" x14ac:dyDescent="0.25">
      <c r="Q1789" s="1"/>
      <c r="AB1789" s="40"/>
    </row>
    <row r="1790" spans="17:28" x14ac:dyDescent="0.25">
      <c r="Q1790" s="1"/>
      <c r="AB1790" s="40"/>
    </row>
    <row r="1791" spans="17:28" x14ac:dyDescent="0.25">
      <c r="Q1791" s="1"/>
      <c r="AB1791" s="40"/>
    </row>
    <row r="1792" spans="17:28" x14ac:dyDescent="0.25">
      <c r="Q1792" s="1"/>
      <c r="AB1792" s="40"/>
    </row>
    <row r="1793" spans="17:28" x14ac:dyDescent="0.25">
      <c r="Q1793" s="1"/>
      <c r="AB1793" s="40"/>
    </row>
    <row r="1794" spans="17:28" x14ac:dyDescent="0.25">
      <c r="Q1794" s="1"/>
      <c r="AB1794" s="40"/>
    </row>
    <row r="1795" spans="17:28" x14ac:dyDescent="0.25">
      <c r="Q1795" s="1"/>
      <c r="AB1795" s="40"/>
    </row>
    <row r="1796" spans="17:28" x14ac:dyDescent="0.25">
      <c r="Q1796" s="1"/>
      <c r="AB1796" s="40"/>
    </row>
    <row r="1797" spans="17:28" x14ac:dyDescent="0.25">
      <c r="Q1797" s="1"/>
      <c r="AB1797" s="40"/>
    </row>
    <row r="1798" spans="17:28" x14ac:dyDescent="0.25">
      <c r="Q1798" s="1"/>
      <c r="AB1798" s="40"/>
    </row>
    <row r="1799" spans="17:28" x14ac:dyDescent="0.25">
      <c r="Q1799" s="1"/>
      <c r="AB1799" s="40"/>
    </row>
    <row r="1800" spans="17:28" x14ac:dyDescent="0.25">
      <c r="Q1800" s="1"/>
      <c r="AB1800" s="40"/>
    </row>
    <row r="1801" spans="17:28" x14ac:dyDescent="0.25">
      <c r="Q1801" s="1"/>
      <c r="AB1801" s="40"/>
    </row>
    <row r="1802" spans="17:28" x14ac:dyDescent="0.25">
      <c r="Q1802" s="1"/>
      <c r="AB1802" s="40"/>
    </row>
    <row r="1803" spans="17:28" x14ac:dyDescent="0.25">
      <c r="Q1803" s="1"/>
      <c r="AB1803" s="40"/>
    </row>
    <row r="1804" spans="17:28" x14ac:dyDescent="0.25">
      <c r="Q1804" s="1"/>
      <c r="AB1804" s="40"/>
    </row>
    <row r="1805" spans="17:28" x14ac:dyDescent="0.25">
      <c r="Q1805" s="1"/>
      <c r="AB1805" s="40"/>
    </row>
    <row r="1806" spans="17:28" x14ac:dyDescent="0.25">
      <c r="Q1806" s="1"/>
    </row>
    <row r="1807" spans="17:28" x14ac:dyDescent="0.25">
      <c r="Q1807" s="1"/>
    </row>
    <row r="1808" spans="17:28" x14ac:dyDescent="0.25">
      <c r="Q1808" s="1"/>
    </row>
    <row r="1809" spans="17:17" x14ac:dyDescent="0.25">
      <c r="Q1809" s="1"/>
    </row>
    <row r="1810" spans="17:17" x14ac:dyDescent="0.25">
      <c r="Q1810" s="1"/>
    </row>
    <row r="1811" spans="17:17" x14ac:dyDescent="0.25">
      <c r="Q1811" s="1"/>
    </row>
    <row r="1812" spans="17:17" x14ac:dyDescent="0.25">
      <c r="Q1812" s="1"/>
    </row>
    <row r="1813" spans="17:17" x14ac:dyDescent="0.25">
      <c r="Q1813" s="1"/>
    </row>
    <row r="1814" spans="17:17" x14ac:dyDescent="0.25">
      <c r="Q1814" s="1"/>
    </row>
    <row r="1815" spans="17:17" x14ac:dyDescent="0.25">
      <c r="Q1815" s="1"/>
    </row>
    <row r="1816" spans="17:17" x14ac:dyDescent="0.25">
      <c r="Q1816" s="1"/>
    </row>
    <row r="1817" spans="17:17" x14ac:dyDescent="0.25">
      <c r="Q1817" s="1"/>
    </row>
    <row r="1818" spans="17:17" x14ac:dyDescent="0.25">
      <c r="Q1818" s="1"/>
    </row>
    <row r="1819" spans="17:17" x14ac:dyDescent="0.25">
      <c r="Q1819" s="1"/>
    </row>
    <row r="1820" spans="17:17" x14ac:dyDescent="0.25">
      <c r="Q1820" s="1"/>
    </row>
    <row r="1821" spans="17:17" x14ac:dyDescent="0.25">
      <c r="Q1821" s="1"/>
    </row>
    <row r="1822" spans="17:17" x14ac:dyDescent="0.25">
      <c r="Q1822" s="1"/>
    </row>
    <row r="1823" spans="17:17" x14ac:dyDescent="0.25">
      <c r="Q1823" s="1"/>
    </row>
    <row r="1824" spans="17:17" x14ac:dyDescent="0.25">
      <c r="Q1824" s="1"/>
    </row>
    <row r="1825" spans="17:17" x14ac:dyDescent="0.25">
      <c r="Q1825" s="1"/>
    </row>
    <row r="1826" spans="17:17" x14ac:dyDescent="0.25">
      <c r="Q1826" s="1"/>
    </row>
    <row r="1827" spans="17:17" x14ac:dyDescent="0.25">
      <c r="Q1827" s="1"/>
    </row>
    <row r="1828" spans="17:17" x14ac:dyDescent="0.25">
      <c r="Q1828" s="1"/>
    </row>
    <row r="1829" spans="17:17" x14ac:dyDescent="0.25">
      <c r="Q1829" s="1"/>
    </row>
    <row r="1830" spans="17:17" x14ac:dyDescent="0.25">
      <c r="Q1830" s="1"/>
    </row>
    <row r="1831" spans="17:17" x14ac:dyDescent="0.25">
      <c r="Q1831" s="1"/>
    </row>
    <row r="1832" spans="17:17" x14ac:dyDescent="0.25">
      <c r="Q1832" s="1"/>
    </row>
    <row r="1833" spans="17:17" x14ac:dyDescent="0.25">
      <c r="Q1833" s="1"/>
    </row>
    <row r="1834" spans="17:17" x14ac:dyDescent="0.25">
      <c r="Q1834" s="1"/>
    </row>
    <row r="1835" spans="17:17" x14ac:dyDescent="0.25">
      <c r="Q1835" s="1"/>
    </row>
    <row r="1836" spans="17:17" x14ac:dyDescent="0.25">
      <c r="Q1836" s="1"/>
    </row>
    <row r="1837" spans="17:17" x14ac:dyDescent="0.25">
      <c r="Q1837" s="1"/>
    </row>
    <row r="1838" spans="17:17" x14ac:dyDescent="0.25">
      <c r="Q1838" s="1"/>
    </row>
    <row r="1839" spans="17:17" x14ac:dyDescent="0.25">
      <c r="Q1839" s="1"/>
    </row>
    <row r="1840" spans="17:17" x14ac:dyDescent="0.25">
      <c r="Q1840" s="1"/>
    </row>
    <row r="1841" spans="17:17" x14ac:dyDescent="0.25">
      <c r="Q1841" s="1"/>
    </row>
    <row r="1842" spans="17:17" x14ac:dyDescent="0.25">
      <c r="Q1842" s="1"/>
    </row>
    <row r="1843" spans="17:17" x14ac:dyDescent="0.25">
      <c r="Q1843" s="1"/>
    </row>
    <row r="1844" spans="17:17" x14ac:dyDescent="0.25">
      <c r="Q1844" s="1"/>
    </row>
    <row r="1845" spans="17:17" x14ac:dyDescent="0.25">
      <c r="Q1845" s="1"/>
    </row>
    <row r="1846" spans="17:17" x14ac:dyDescent="0.25">
      <c r="Q1846" s="1"/>
    </row>
    <row r="1847" spans="17:17" x14ac:dyDescent="0.25">
      <c r="Q1847" s="1"/>
    </row>
    <row r="1848" spans="17:17" x14ac:dyDescent="0.25">
      <c r="Q1848" s="1"/>
    </row>
    <row r="1849" spans="17:17" x14ac:dyDescent="0.25">
      <c r="Q1849" s="1"/>
    </row>
    <row r="1850" spans="17:17" x14ac:dyDescent="0.25">
      <c r="Q1850" s="1"/>
    </row>
    <row r="1851" spans="17:17" x14ac:dyDescent="0.25">
      <c r="Q1851" s="1"/>
    </row>
    <row r="1852" spans="17:17" x14ac:dyDescent="0.25">
      <c r="Q1852" s="1"/>
    </row>
    <row r="1853" spans="17:17" x14ac:dyDescent="0.25">
      <c r="Q1853" s="1"/>
    </row>
    <row r="1854" spans="17:17" x14ac:dyDescent="0.25">
      <c r="Q1854" s="1"/>
    </row>
    <row r="1855" spans="17:17" x14ac:dyDescent="0.25">
      <c r="Q1855" s="1"/>
    </row>
    <row r="1856" spans="17:17" x14ac:dyDescent="0.25">
      <c r="Q1856" s="1"/>
    </row>
    <row r="1857" spans="17:17" x14ac:dyDescent="0.25">
      <c r="Q1857" s="1"/>
    </row>
    <row r="1858" spans="17:17" x14ac:dyDescent="0.25">
      <c r="Q1858" s="1"/>
    </row>
    <row r="1859" spans="17:17" x14ac:dyDescent="0.25">
      <c r="Q1859" s="1"/>
    </row>
    <row r="1860" spans="17:17" x14ac:dyDescent="0.25">
      <c r="Q1860" s="1"/>
    </row>
    <row r="1861" spans="17:17" x14ac:dyDescent="0.25">
      <c r="Q1861" s="1"/>
    </row>
    <row r="1862" spans="17:17" x14ac:dyDescent="0.25">
      <c r="Q1862" s="1"/>
    </row>
    <row r="1863" spans="17:17" x14ac:dyDescent="0.25">
      <c r="Q1863" s="1"/>
    </row>
    <row r="1864" spans="17:17" x14ac:dyDescent="0.25">
      <c r="Q1864" s="1"/>
    </row>
    <row r="1865" spans="17:17" x14ac:dyDescent="0.25">
      <c r="Q1865" s="1"/>
    </row>
    <row r="1866" spans="17:17" x14ac:dyDescent="0.25">
      <c r="Q1866" s="1"/>
    </row>
    <row r="1867" spans="17:17" x14ac:dyDescent="0.25">
      <c r="Q1867" s="1"/>
    </row>
    <row r="1868" spans="17:17" x14ac:dyDescent="0.25">
      <c r="Q1868" s="1"/>
    </row>
    <row r="1869" spans="17:17" x14ac:dyDescent="0.25">
      <c r="Q1869" s="1"/>
    </row>
    <row r="1870" spans="17:17" x14ac:dyDescent="0.25">
      <c r="Q1870" s="1"/>
    </row>
    <row r="1871" spans="17:17" x14ac:dyDescent="0.25">
      <c r="Q1871" s="1"/>
    </row>
    <row r="1872" spans="17:17" x14ac:dyDescent="0.25">
      <c r="Q1872" s="1"/>
    </row>
    <row r="1873" spans="17:17" x14ac:dyDescent="0.25">
      <c r="Q1873" s="1"/>
    </row>
    <row r="1874" spans="17:17" x14ac:dyDescent="0.25">
      <c r="Q1874" s="1"/>
    </row>
    <row r="1875" spans="17:17" x14ac:dyDescent="0.25">
      <c r="Q1875" s="1"/>
    </row>
    <row r="1876" spans="17:17" x14ac:dyDescent="0.25">
      <c r="Q1876" s="1"/>
    </row>
    <row r="1877" spans="17:17" x14ac:dyDescent="0.25">
      <c r="Q1877" s="1"/>
    </row>
    <row r="1878" spans="17:17" x14ac:dyDescent="0.25">
      <c r="Q1878" s="1"/>
    </row>
    <row r="1879" spans="17:17" x14ac:dyDescent="0.25">
      <c r="Q1879" s="1"/>
    </row>
    <row r="1880" spans="17:17" x14ac:dyDescent="0.25">
      <c r="Q1880" s="1"/>
    </row>
    <row r="1881" spans="17:17" x14ac:dyDescent="0.25">
      <c r="Q1881" s="1"/>
    </row>
    <row r="1882" spans="17:17" x14ac:dyDescent="0.25">
      <c r="Q1882" s="1"/>
    </row>
    <row r="1883" spans="17:17" x14ac:dyDescent="0.25">
      <c r="Q1883" s="1"/>
    </row>
    <row r="1884" spans="17:17" x14ac:dyDescent="0.25">
      <c r="Q1884" s="1"/>
    </row>
    <row r="1885" spans="17:17" x14ac:dyDescent="0.25">
      <c r="Q1885" s="1"/>
    </row>
  </sheetData>
  <autoFilter ref="A3:AA1002"/>
  <sortState ref="A3:Y998">
    <sortCondition descending="1" ref="P3:P998"/>
    <sortCondition descending="1" ref="N3:N998"/>
  </sortState>
  <conditionalFormatting sqref="A1000:A1002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80"/>
  <sheetViews>
    <sheetView zoomScale="80" zoomScaleNormal="80" workbookViewId="0">
      <pane xSplit="2" ySplit="3" topLeftCell="C4" activePane="bottomRight" state="frozen"/>
      <selection sqref="A1:A2"/>
      <selection pane="topRight" sqref="A1:A2"/>
      <selection pane="bottomLeft" sqref="A1:A2"/>
      <selection pane="bottomRight" activeCell="A2" sqref="A1:A2"/>
    </sheetView>
  </sheetViews>
  <sheetFormatPr defaultRowHeight="13.2" x14ac:dyDescent="0.25"/>
  <cols>
    <col min="1" max="1" width="12.5546875" customWidth="1"/>
    <col min="2" max="2" width="16" bestFit="1" customWidth="1"/>
    <col min="3" max="3" width="65.6640625" customWidth="1"/>
    <col min="4" max="4" width="33.44140625" customWidth="1"/>
    <col min="5" max="5" width="8" customWidth="1"/>
    <col min="6" max="6" width="9" customWidth="1"/>
    <col min="7" max="7" width="8.88671875" customWidth="1"/>
    <col min="8" max="8" width="30.5546875" customWidth="1"/>
    <col min="9" max="9" width="32.5546875" bestFit="1" customWidth="1"/>
    <col min="10" max="10" width="41" customWidth="1"/>
    <col min="11" max="11" width="34.33203125" customWidth="1"/>
    <col min="12" max="12" width="8.109375" bestFit="1" customWidth="1"/>
    <col min="13" max="13" width="8.5546875" bestFit="1" customWidth="1"/>
    <col min="14" max="14" width="14" bestFit="1" customWidth="1"/>
    <col min="15" max="15" width="17.6640625" bestFit="1" customWidth="1"/>
    <col min="16" max="16" width="15.109375" bestFit="1" customWidth="1"/>
    <col min="17" max="17" width="25.5546875" bestFit="1" customWidth="1"/>
    <col min="19" max="19" width="11.109375" customWidth="1"/>
    <col min="20" max="20" width="11.33203125" customWidth="1"/>
    <col min="21" max="21" width="12.88671875" bestFit="1" customWidth="1"/>
    <col min="22" max="23" width="14" bestFit="1" customWidth="1"/>
    <col min="24" max="25" width="14" style="22" customWidth="1"/>
    <col min="26" max="26" width="14" bestFit="1" customWidth="1"/>
  </cols>
  <sheetData>
    <row r="1" spans="1:27" s="60" customFormat="1" x14ac:dyDescent="0.25">
      <c r="A1" s="66" t="s">
        <v>650</v>
      </c>
    </row>
    <row r="2" spans="1:27" x14ac:dyDescent="0.25">
      <c r="A2" s="66" t="s">
        <v>645</v>
      </c>
      <c r="L2" s="20">
        <v>42248</v>
      </c>
    </row>
    <row r="3" spans="1:27" ht="66.599999999999994" x14ac:dyDescent="0.3">
      <c r="A3" s="10" t="s">
        <v>505</v>
      </c>
      <c r="B3" s="35" t="s">
        <v>499</v>
      </c>
      <c r="C3" s="9" t="s">
        <v>500</v>
      </c>
      <c r="D3" s="10" t="s">
        <v>504</v>
      </c>
      <c r="E3" s="4" t="s">
        <v>4</v>
      </c>
      <c r="F3" s="10" t="s">
        <v>506</v>
      </c>
      <c r="G3" s="2" t="s">
        <v>6</v>
      </c>
      <c r="H3" s="3" t="s">
        <v>7</v>
      </c>
      <c r="I3" s="3" t="s">
        <v>8</v>
      </c>
      <c r="J3" s="3" t="s">
        <v>9</v>
      </c>
      <c r="K3" s="3" t="s">
        <v>10</v>
      </c>
      <c r="L3" s="4" t="s">
        <v>11</v>
      </c>
      <c r="M3" s="5" t="s">
        <v>12</v>
      </c>
      <c r="N3" s="5" t="s">
        <v>13</v>
      </c>
      <c r="O3" s="5" t="s">
        <v>14</v>
      </c>
      <c r="P3" s="5" t="s">
        <v>15</v>
      </c>
      <c r="Q3" s="5" t="s">
        <v>603</v>
      </c>
      <c r="R3" s="35" t="s">
        <v>512</v>
      </c>
      <c r="S3" s="35" t="s">
        <v>601</v>
      </c>
      <c r="T3" s="35" t="s">
        <v>602</v>
      </c>
      <c r="U3" s="35" t="s">
        <v>606</v>
      </c>
      <c r="V3" s="35" t="s">
        <v>607</v>
      </c>
      <c r="W3" s="35" t="s">
        <v>609</v>
      </c>
      <c r="X3" s="8" t="s">
        <v>613</v>
      </c>
      <c r="Y3" s="8" t="s">
        <v>607</v>
      </c>
      <c r="Z3" s="8" t="s">
        <v>608</v>
      </c>
      <c r="AA3" s="8" t="s">
        <v>623</v>
      </c>
    </row>
    <row r="4" spans="1:27" ht="13.8" x14ac:dyDescent="0.3">
      <c r="A4" s="11">
        <v>627574759</v>
      </c>
      <c r="B4" s="11" t="s">
        <v>30</v>
      </c>
      <c r="C4" s="11" t="s">
        <v>36</v>
      </c>
      <c r="D4" s="11" t="s">
        <v>49</v>
      </c>
      <c r="E4" s="11" t="s">
        <v>471</v>
      </c>
      <c r="F4" s="18">
        <v>40664</v>
      </c>
      <c r="G4" s="19">
        <v>40544</v>
      </c>
      <c r="H4" s="11" t="s">
        <v>20</v>
      </c>
      <c r="I4" s="11" t="s">
        <v>48</v>
      </c>
      <c r="J4" s="11" t="s">
        <v>265</v>
      </c>
      <c r="K4" s="11" t="s">
        <v>23</v>
      </c>
      <c r="L4" s="11" t="s">
        <v>638</v>
      </c>
      <c r="M4" s="11">
        <v>1</v>
      </c>
      <c r="N4" s="13">
        <v>1445273.45</v>
      </c>
      <c r="O4" s="54">
        <v>432464.56</v>
      </c>
      <c r="P4" s="54">
        <v>1012808.89</v>
      </c>
      <c r="Q4" s="1">
        <v>42705</v>
      </c>
      <c r="R4" s="14">
        <f>VLOOKUP($D4,'GT NBV Sep 2015'!$G:$O,9,0)</f>
        <v>3.4000000000000002E-2</v>
      </c>
      <c r="S4" s="15">
        <f t="shared" ref="S4:S67" si="0">N4*(R4/12)</f>
        <v>4094.9414416666668</v>
      </c>
      <c r="T4" s="15">
        <f t="shared" ref="T4:T67" si="1">ROUND((+Q4-$L$2)/30,0)</f>
        <v>15</v>
      </c>
      <c r="U4" s="15">
        <f t="shared" ref="U4:U67" si="2">+S4*T4</f>
        <v>61424.121625</v>
      </c>
      <c r="V4" s="15">
        <f t="shared" ref="V4:V67" si="3">+O4+U4</f>
        <v>493888.68162499997</v>
      </c>
      <c r="W4" s="15">
        <f t="shared" ref="W4:W67" si="4">+N4-V4</f>
        <v>951384.76837499999</v>
      </c>
      <c r="X4" s="7">
        <f>+N4*(11/12)</f>
        <v>1324833.9958333333</v>
      </c>
      <c r="Y4" s="7">
        <f t="shared" ref="Y4" si="5">+V4*(11/12)</f>
        <v>452731.29148958327</v>
      </c>
      <c r="Z4" s="7">
        <f>+W4*(11/12)</f>
        <v>872102.70434374991</v>
      </c>
      <c r="AA4" s="7">
        <f>+X4-Y4-Z4</f>
        <v>0</v>
      </c>
    </row>
    <row r="5" spans="1:27" ht="13.8" x14ac:dyDescent="0.3">
      <c r="A5" s="11">
        <v>57758305</v>
      </c>
      <c r="B5" s="11" t="s">
        <v>30</v>
      </c>
      <c r="C5" s="11" t="s">
        <v>36</v>
      </c>
      <c r="D5" s="11" t="s">
        <v>403</v>
      </c>
      <c r="E5" s="11" t="s">
        <v>391</v>
      </c>
      <c r="F5" s="18">
        <v>38473</v>
      </c>
      <c r="G5" s="19">
        <v>38353</v>
      </c>
      <c r="H5" s="11" t="s">
        <v>20</v>
      </c>
      <c r="I5" s="11" t="s">
        <v>69</v>
      </c>
      <c r="J5" s="11" t="s">
        <v>198</v>
      </c>
      <c r="K5" s="11" t="s">
        <v>402</v>
      </c>
      <c r="L5" s="53" t="s">
        <v>638</v>
      </c>
      <c r="M5" s="11">
        <v>1</v>
      </c>
      <c r="N5" s="54">
        <v>979602.39</v>
      </c>
      <c r="O5" s="54">
        <v>-19818.72</v>
      </c>
      <c r="P5" s="54">
        <v>999421.11</v>
      </c>
      <c r="Q5" s="1">
        <v>42705</v>
      </c>
      <c r="R5" s="14">
        <f>VLOOKUP($D5,'GT NBV Sep 2015'!$G:$O,9,0)</f>
        <v>2.5999999999999999E-2</v>
      </c>
      <c r="S5" s="15">
        <f t="shared" si="0"/>
        <v>2122.471845</v>
      </c>
      <c r="T5" s="15">
        <f t="shared" si="1"/>
        <v>15</v>
      </c>
      <c r="U5" s="15">
        <f t="shared" si="2"/>
        <v>31837.077675</v>
      </c>
      <c r="V5" s="15">
        <f t="shared" si="3"/>
        <v>12018.357674999999</v>
      </c>
      <c r="W5" s="15">
        <f t="shared" si="4"/>
        <v>967584.03232500004</v>
      </c>
      <c r="X5" s="7">
        <f t="shared" ref="X5:X68" si="6">+N5*(11/12)</f>
        <v>897968.85749999993</v>
      </c>
      <c r="Y5" s="7">
        <f t="shared" ref="Y5:Y68" si="7">+V5*(11/12)</f>
        <v>11016.827868749999</v>
      </c>
      <c r="Z5" s="7">
        <f t="shared" ref="Z5:Z68" si="8">+W5*(11/12)</f>
        <v>886952.02963124996</v>
      </c>
      <c r="AA5" s="7">
        <f t="shared" ref="AA5:AA68" si="9">+X5-Y5-Z5</f>
        <v>0</v>
      </c>
    </row>
    <row r="6" spans="1:27" ht="13.8" x14ac:dyDescent="0.3">
      <c r="A6" s="11">
        <v>44038743</v>
      </c>
      <c r="B6" s="11" t="s">
        <v>30</v>
      </c>
      <c r="C6" s="11" t="s">
        <v>36</v>
      </c>
      <c r="D6" s="11" t="s">
        <v>403</v>
      </c>
      <c r="E6" s="11" t="s">
        <v>396</v>
      </c>
      <c r="F6" s="18">
        <v>37926</v>
      </c>
      <c r="G6" s="19">
        <v>37622</v>
      </c>
      <c r="H6" s="11" t="s">
        <v>20</v>
      </c>
      <c r="I6" s="11" t="s">
        <v>69</v>
      </c>
      <c r="J6" s="11" t="s">
        <v>198</v>
      </c>
      <c r="K6" s="11" t="s">
        <v>402</v>
      </c>
      <c r="L6" s="53" t="s">
        <v>638</v>
      </c>
      <c r="M6" s="11">
        <v>1</v>
      </c>
      <c r="N6" s="54">
        <v>871758.61</v>
      </c>
      <c r="O6" s="54">
        <v>-21078.240000000002</v>
      </c>
      <c r="P6" s="54">
        <v>892836.85</v>
      </c>
      <c r="Q6" s="1">
        <v>42705</v>
      </c>
      <c r="R6" s="14">
        <f>VLOOKUP($D6,'GT NBV Sep 2015'!$G:$O,9,0)</f>
        <v>2.5999999999999999E-2</v>
      </c>
      <c r="S6" s="15">
        <f t="shared" si="0"/>
        <v>1888.8103216666666</v>
      </c>
      <c r="T6" s="15">
        <f t="shared" si="1"/>
        <v>15</v>
      </c>
      <c r="U6" s="15">
        <f t="shared" si="2"/>
        <v>28332.154824999998</v>
      </c>
      <c r="V6" s="15">
        <f t="shared" si="3"/>
        <v>7253.9148249999962</v>
      </c>
      <c r="W6" s="15">
        <f t="shared" si="4"/>
        <v>864504.695175</v>
      </c>
      <c r="X6" s="7">
        <f t="shared" si="6"/>
        <v>799112.05916666659</v>
      </c>
      <c r="Y6" s="7">
        <f t="shared" si="7"/>
        <v>6649.4219229166629</v>
      </c>
      <c r="Z6" s="7">
        <f t="shared" si="8"/>
        <v>792462.63724374992</v>
      </c>
      <c r="AA6" s="7">
        <f t="shared" si="9"/>
        <v>0</v>
      </c>
    </row>
    <row r="7" spans="1:27" ht="13.8" x14ac:dyDescent="0.3">
      <c r="A7" s="11">
        <v>49327060</v>
      </c>
      <c r="B7" s="11" t="s">
        <v>30</v>
      </c>
      <c r="C7" s="11" t="s">
        <v>36</v>
      </c>
      <c r="D7" s="11" t="s">
        <v>409</v>
      </c>
      <c r="E7" s="11" t="s">
        <v>390</v>
      </c>
      <c r="F7" s="18">
        <v>38169</v>
      </c>
      <c r="G7" s="19">
        <v>37987</v>
      </c>
      <c r="H7" s="11" t="s">
        <v>20</v>
      </c>
      <c r="I7" s="11" t="s">
        <v>69</v>
      </c>
      <c r="J7" s="11" t="s">
        <v>417</v>
      </c>
      <c r="K7" s="11" t="s">
        <v>410</v>
      </c>
      <c r="L7" s="53" t="s">
        <v>638</v>
      </c>
      <c r="M7" s="11">
        <v>1</v>
      </c>
      <c r="N7" s="54">
        <v>982334.1</v>
      </c>
      <c r="O7" s="54">
        <v>365873.02</v>
      </c>
      <c r="P7" s="54">
        <v>616461.07999999996</v>
      </c>
      <c r="Q7" s="1">
        <v>42705</v>
      </c>
      <c r="R7" s="14">
        <f>VLOOKUP($D7,'GT NBV Sep 2015'!$G:$O,9,0)</f>
        <v>2.5999999999999999E-2</v>
      </c>
      <c r="S7" s="15">
        <f t="shared" si="0"/>
        <v>2128.3905500000001</v>
      </c>
      <c r="T7" s="15">
        <f t="shared" si="1"/>
        <v>15</v>
      </c>
      <c r="U7" s="15">
        <f t="shared" si="2"/>
        <v>31925.858250000001</v>
      </c>
      <c r="V7" s="15">
        <f t="shared" si="3"/>
        <v>397798.87825000001</v>
      </c>
      <c r="W7" s="15">
        <f t="shared" si="4"/>
        <v>584535.22175000003</v>
      </c>
      <c r="X7" s="7">
        <f t="shared" si="6"/>
        <v>900472.92499999993</v>
      </c>
      <c r="Y7" s="7">
        <f t="shared" si="7"/>
        <v>364648.97172916663</v>
      </c>
      <c r="Z7" s="7">
        <f t="shared" si="8"/>
        <v>535823.95327083336</v>
      </c>
      <c r="AA7" s="7">
        <f t="shared" si="9"/>
        <v>0</v>
      </c>
    </row>
    <row r="8" spans="1:27" ht="13.8" x14ac:dyDescent="0.3">
      <c r="A8" s="11">
        <v>635408414</v>
      </c>
      <c r="B8" s="11" t="s">
        <v>30</v>
      </c>
      <c r="C8" s="11" t="s">
        <v>36</v>
      </c>
      <c r="D8" s="11" t="s">
        <v>49</v>
      </c>
      <c r="E8" s="11" t="s">
        <v>395</v>
      </c>
      <c r="F8" s="18">
        <v>40909</v>
      </c>
      <c r="G8" s="19">
        <v>40909</v>
      </c>
      <c r="H8" s="11" t="s">
        <v>20</v>
      </c>
      <c r="I8" s="11" t="s">
        <v>48</v>
      </c>
      <c r="J8" s="11" t="s">
        <v>407</v>
      </c>
      <c r="K8" s="11" t="s">
        <v>23</v>
      </c>
      <c r="L8" s="53" t="s">
        <v>638</v>
      </c>
      <c r="M8" s="11">
        <v>1</v>
      </c>
      <c r="N8" s="54">
        <v>617490.04</v>
      </c>
      <c r="O8" s="54">
        <v>141294.38</v>
      </c>
      <c r="P8" s="54">
        <v>476195.66</v>
      </c>
      <c r="Q8" s="1">
        <v>42705</v>
      </c>
      <c r="R8" s="14">
        <f>VLOOKUP($D8,'GT NBV Sep 2015'!$G:$O,9,0)</f>
        <v>3.4000000000000002E-2</v>
      </c>
      <c r="S8" s="15">
        <f t="shared" si="0"/>
        <v>1749.5551133333336</v>
      </c>
      <c r="T8" s="15">
        <f t="shared" si="1"/>
        <v>15</v>
      </c>
      <c r="U8" s="15">
        <f t="shared" si="2"/>
        <v>26243.326700000005</v>
      </c>
      <c r="V8" s="15">
        <f t="shared" si="3"/>
        <v>167537.70670000001</v>
      </c>
      <c r="W8" s="15">
        <f t="shared" si="4"/>
        <v>449952.33330000006</v>
      </c>
      <c r="X8" s="7">
        <f t="shared" si="6"/>
        <v>566032.53666666662</v>
      </c>
      <c r="Y8" s="7">
        <f t="shared" si="7"/>
        <v>153576.23114166668</v>
      </c>
      <c r="Z8" s="7">
        <f t="shared" si="8"/>
        <v>412456.30552500003</v>
      </c>
      <c r="AA8" s="7">
        <f t="shared" si="9"/>
        <v>0</v>
      </c>
    </row>
    <row r="9" spans="1:27" ht="13.8" x14ac:dyDescent="0.3">
      <c r="A9" s="11">
        <v>89633246</v>
      </c>
      <c r="B9" s="11" t="s">
        <v>30</v>
      </c>
      <c r="C9" s="11" t="s">
        <v>36</v>
      </c>
      <c r="D9" s="11" t="s">
        <v>49</v>
      </c>
      <c r="E9" s="11" t="s">
        <v>394</v>
      </c>
      <c r="F9" s="18">
        <v>39539</v>
      </c>
      <c r="G9" s="19">
        <v>39448</v>
      </c>
      <c r="H9" s="11" t="s">
        <v>20</v>
      </c>
      <c r="I9" s="11" t="s">
        <v>48</v>
      </c>
      <c r="J9" s="11" t="s">
        <v>265</v>
      </c>
      <c r="K9" s="11" t="s">
        <v>23</v>
      </c>
      <c r="L9" s="53" t="s">
        <v>638</v>
      </c>
      <c r="M9" s="11">
        <v>1</v>
      </c>
      <c r="N9" s="54">
        <v>919106.79</v>
      </c>
      <c r="O9" s="54">
        <v>469154.15</v>
      </c>
      <c r="P9" s="54">
        <v>449952.64</v>
      </c>
      <c r="Q9" s="1">
        <v>42705</v>
      </c>
      <c r="R9" s="14">
        <f>VLOOKUP($D9,'GT NBV Sep 2015'!$G:$O,9,0)</f>
        <v>3.4000000000000002E-2</v>
      </c>
      <c r="S9" s="15">
        <f t="shared" si="0"/>
        <v>2604.1359050000001</v>
      </c>
      <c r="T9" s="15">
        <f t="shared" si="1"/>
        <v>15</v>
      </c>
      <c r="U9" s="15">
        <f t="shared" si="2"/>
        <v>39062.038574999999</v>
      </c>
      <c r="V9" s="15">
        <f t="shared" si="3"/>
        <v>508216.18857500004</v>
      </c>
      <c r="W9" s="15">
        <f t="shared" si="4"/>
        <v>410890.601425</v>
      </c>
      <c r="X9" s="7">
        <f t="shared" si="6"/>
        <v>842514.5575</v>
      </c>
      <c r="Y9" s="7">
        <f t="shared" si="7"/>
        <v>465864.83952708333</v>
      </c>
      <c r="Z9" s="7">
        <f t="shared" si="8"/>
        <v>376649.71797291667</v>
      </c>
      <c r="AA9" s="7">
        <f t="shared" si="9"/>
        <v>0</v>
      </c>
    </row>
    <row r="10" spans="1:27" ht="13.8" x14ac:dyDescent="0.3">
      <c r="A10" s="11">
        <v>668409915</v>
      </c>
      <c r="B10" s="11" t="s">
        <v>30</v>
      </c>
      <c r="C10" s="11" t="s">
        <v>36</v>
      </c>
      <c r="D10" s="11" t="s">
        <v>49</v>
      </c>
      <c r="E10" s="11" t="s">
        <v>477</v>
      </c>
      <c r="F10" s="18">
        <v>41579</v>
      </c>
      <c r="G10" s="19">
        <v>41275</v>
      </c>
      <c r="H10" s="11" t="s">
        <v>20</v>
      </c>
      <c r="I10" s="11" t="s">
        <v>48</v>
      </c>
      <c r="J10" s="11" t="s">
        <v>52</v>
      </c>
      <c r="K10" s="11" t="s">
        <v>23</v>
      </c>
      <c r="L10" s="53" t="s">
        <v>638</v>
      </c>
      <c r="M10" s="11">
        <v>1</v>
      </c>
      <c r="N10" s="54">
        <v>522284.59</v>
      </c>
      <c r="O10" s="54">
        <v>82737.3</v>
      </c>
      <c r="P10" s="54">
        <v>439547.29</v>
      </c>
      <c r="Q10" s="1">
        <v>42705</v>
      </c>
      <c r="R10" s="14">
        <f>VLOOKUP($D10,'GT NBV Sep 2015'!$G:$O,9,0)</f>
        <v>3.4000000000000002E-2</v>
      </c>
      <c r="S10" s="15">
        <f t="shared" si="0"/>
        <v>1479.8063383333335</v>
      </c>
      <c r="T10" s="15">
        <f t="shared" si="1"/>
        <v>15</v>
      </c>
      <c r="U10" s="15">
        <f t="shared" si="2"/>
        <v>22197.095075000005</v>
      </c>
      <c r="V10" s="15">
        <f t="shared" si="3"/>
        <v>104934.39507500001</v>
      </c>
      <c r="W10" s="15">
        <f t="shared" si="4"/>
        <v>417350.19492500002</v>
      </c>
      <c r="X10" s="7">
        <f t="shared" si="6"/>
        <v>478760.87416666665</v>
      </c>
      <c r="Y10" s="7">
        <f t="shared" si="7"/>
        <v>96189.86215208334</v>
      </c>
      <c r="Z10" s="7">
        <f t="shared" si="8"/>
        <v>382571.01201458334</v>
      </c>
      <c r="AA10" s="7">
        <f t="shared" si="9"/>
        <v>0</v>
      </c>
    </row>
    <row r="11" spans="1:27" ht="13.8" x14ac:dyDescent="0.3">
      <c r="A11" s="11">
        <v>639204397</v>
      </c>
      <c r="B11" s="11" t="s">
        <v>30</v>
      </c>
      <c r="C11" s="11" t="s">
        <v>36</v>
      </c>
      <c r="D11" s="11" t="s">
        <v>49</v>
      </c>
      <c r="E11" s="11" t="s">
        <v>471</v>
      </c>
      <c r="F11" s="18">
        <v>40878</v>
      </c>
      <c r="G11" s="19">
        <v>40544</v>
      </c>
      <c r="H11" s="11" t="s">
        <v>20</v>
      </c>
      <c r="I11" s="11" t="s">
        <v>48</v>
      </c>
      <c r="J11" s="11" t="s">
        <v>52</v>
      </c>
      <c r="K11" s="11" t="s">
        <v>23</v>
      </c>
      <c r="L11" s="53" t="s">
        <v>638</v>
      </c>
      <c r="M11" s="11">
        <v>1</v>
      </c>
      <c r="N11" s="54">
        <v>620138.38</v>
      </c>
      <c r="O11" s="54">
        <v>185562.03</v>
      </c>
      <c r="P11" s="54">
        <v>434576.35</v>
      </c>
      <c r="Q11" s="1">
        <v>42705</v>
      </c>
      <c r="R11" s="14">
        <f>VLOOKUP($D11,'GT NBV Sep 2015'!$G:$O,9,0)</f>
        <v>3.4000000000000002E-2</v>
      </c>
      <c r="S11" s="15">
        <f t="shared" si="0"/>
        <v>1757.0587433333335</v>
      </c>
      <c r="T11" s="15">
        <f t="shared" si="1"/>
        <v>15</v>
      </c>
      <c r="U11" s="15">
        <f t="shared" si="2"/>
        <v>26355.881150000001</v>
      </c>
      <c r="V11" s="15">
        <f t="shared" si="3"/>
        <v>211917.91115</v>
      </c>
      <c r="W11" s="15">
        <f t="shared" si="4"/>
        <v>408220.46885</v>
      </c>
      <c r="X11" s="7">
        <f t="shared" si="6"/>
        <v>568460.18166666664</v>
      </c>
      <c r="Y11" s="7">
        <f t="shared" si="7"/>
        <v>194258.08522083334</v>
      </c>
      <c r="Z11" s="7">
        <f t="shared" si="8"/>
        <v>374202.09644583333</v>
      </c>
      <c r="AA11" s="7">
        <f t="shared" si="9"/>
        <v>0</v>
      </c>
    </row>
    <row r="12" spans="1:27" ht="13.8" x14ac:dyDescent="0.3">
      <c r="A12" s="11">
        <v>85380656</v>
      </c>
      <c r="B12" s="11" t="s">
        <v>30</v>
      </c>
      <c r="C12" s="11" t="s">
        <v>36</v>
      </c>
      <c r="D12" s="11" t="s">
        <v>49</v>
      </c>
      <c r="E12" s="11" t="s">
        <v>393</v>
      </c>
      <c r="F12" s="18">
        <v>39417</v>
      </c>
      <c r="G12" s="19">
        <v>39083</v>
      </c>
      <c r="H12" s="11" t="s">
        <v>20</v>
      </c>
      <c r="I12" s="11" t="s">
        <v>48</v>
      </c>
      <c r="J12" s="11" t="s">
        <v>52</v>
      </c>
      <c r="K12" s="11" t="s">
        <v>23</v>
      </c>
      <c r="L12" s="53" t="s">
        <v>638</v>
      </c>
      <c r="M12" s="11">
        <v>8</v>
      </c>
      <c r="N12" s="54">
        <v>1018953.69</v>
      </c>
      <c r="O12" s="54">
        <v>591861.32999999996</v>
      </c>
      <c r="P12" s="54">
        <v>427092.36</v>
      </c>
      <c r="Q12" s="1">
        <v>42705</v>
      </c>
      <c r="R12" s="14">
        <f>VLOOKUP($D12,'GT NBV Sep 2015'!$G:$O,9,0)</f>
        <v>3.4000000000000002E-2</v>
      </c>
      <c r="S12" s="15">
        <f t="shared" si="0"/>
        <v>2887.0354550000002</v>
      </c>
      <c r="T12" s="15">
        <f t="shared" si="1"/>
        <v>15</v>
      </c>
      <c r="U12" s="15">
        <f t="shared" si="2"/>
        <v>43305.531825000005</v>
      </c>
      <c r="V12" s="15">
        <f t="shared" si="3"/>
        <v>635166.86182499991</v>
      </c>
      <c r="W12" s="15">
        <f t="shared" si="4"/>
        <v>383786.82817500003</v>
      </c>
      <c r="X12" s="7">
        <f t="shared" si="6"/>
        <v>934040.88249999995</v>
      </c>
      <c r="Y12" s="7">
        <f t="shared" si="7"/>
        <v>582236.29000624991</v>
      </c>
      <c r="Z12" s="7">
        <f t="shared" si="8"/>
        <v>351804.59249375004</v>
      </c>
      <c r="AA12" s="7">
        <f t="shared" si="9"/>
        <v>0</v>
      </c>
    </row>
    <row r="13" spans="1:27" ht="13.8" x14ac:dyDescent="0.3">
      <c r="A13" s="11">
        <v>638477924</v>
      </c>
      <c r="B13" s="11" t="s">
        <v>30</v>
      </c>
      <c r="C13" s="11" t="s">
        <v>36</v>
      </c>
      <c r="D13" s="11" t="s">
        <v>403</v>
      </c>
      <c r="E13" s="11" t="s">
        <v>395</v>
      </c>
      <c r="F13" s="18">
        <v>40969</v>
      </c>
      <c r="G13" s="19">
        <v>40909</v>
      </c>
      <c r="H13" s="11" t="s">
        <v>20</v>
      </c>
      <c r="I13" s="11" t="s">
        <v>69</v>
      </c>
      <c r="J13" s="11" t="s">
        <v>476</v>
      </c>
      <c r="K13" s="11" t="s">
        <v>402</v>
      </c>
      <c r="L13" s="53" t="s">
        <v>638</v>
      </c>
      <c r="M13" s="11">
        <v>1</v>
      </c>
      <c r="N13" s="54">
        <v>409644.05</v>
      </c>
      <c r="O13" s="54">
        <v>-2627.8</v>
      </c>
      <c r="P13" s="54">
        <v>412271.85</v>
      </c>
      <c r="Q13" s="1">
        <v>42705</v>
      </c>
      <c r="R13" s="14">
        <f>VLOOKUP($D13,'GT NBV Sep 2015'!$G:$O,9,0)</f>
        <v>2.5999999999999999E-2</v>
      </c>
      <c r="S13" s="15">
        <f t="shared" si="0"/>
        <v>887.5621083333333</v>
      </c>
      <c r="T13" s="15">
        <f t="shared" si="1"/>
        <v>15</v>
      </c>
      <c r="U13" s="15">
        <f t="shared" si="2"/>
        <v>13313.431624999999</v>
      </c>
      <c r="V13" s="15">
        <f t="shared" si="3"/>
        <v>10685.631624999998</v>
      </c>
      <c r="W13" s="15">
        <f t="shared" si="4"/>
        <v>398958.41837500001</v>
      </c>
      <c r="X13" s="7">
        <f t="shared" si="6"/>
        <v>375507.04583333328</v>
      </c>
      <c r="Y13" s="7">
        <f t="shared" si="7"/>
        <v>9795.1623229166653</v>
      </c>
      <c r="Z13" s="7">
        <f t="shared" si="8"/>
        <v>365711.88351041666</v>
      </c>
      <c r="AA13" s="7">
        <f t="shared" si="9"/>
        <v>0</v>
      </c>
    </row>
    <row r="14" spans="1:27" ht="13.8" x14ac:dyDescent="0.3">
      <c r="A14" s="11">
        <v>646676202</v>
      </c>
      <c r="B14" s="11" t="s">
        <v>30</v>
      </c>
      <c r="C14" s="11" t="s">
        <v>36</v>
      </c>
      <c r="D14" s="11" t="s">
        <v>49</v>
      </c>
      <c r="E14" s="11" t="s">
        <v>471</v>
      </c>
      <c r="F14" s="18">
        <v>40817</v>
      </c>
      <c r="G14" s="19">
        <v>40848</v>
      </c>
      <c r="H14" s="11" t="s">
        <v>20</v>
      </c>
      <c r="I14" s="11" t="s">
        <v>48</v>
      </c>
      <c r="J14" s="11" t="s">
        <v>407</v>
      </c>
      <c r="K14" s="11" t="s">
        <v>23</v>
      </c>
      <c r="L14" s="53" t="s">
        <v>638</v>
      </c>
      <c r="M14" s="11">
        <v>1</v>
      </c>
      <c r="N14" s="54">
        <v>561145.56000000006</v>
      </c>
      <c r="O14" s="54">
        <v>167909.8</v>
      </c>
      <c r="P14" s="54">
        <v>393235.76</v>
      </c>
      <c r="Q14" s="1">
        <v>42705</v>
      </c>
      <c r="R14" s="14">
        <f>VLOOKUP($D14,'GT NBV Sep 2015'!$G:$O,9,0)</f>
        <v>3.4000000000000002E-2</v>
      </c>
      <c r="S14" s="15">
        <f t="shared" si="0"/>
        <v>1589.9124200000003</v>
      </c>
      <c r="T14" s="15">
        <f t="shared" si="1"/>
        <v>15</v>
      </c>
      <c r="U14" s="15">
        <f t="shared" si="2"/>
        <v>23848.686300000005</v>
      </c>
      <c r="V14" s="15">
        <f t="shared" si="3"/>
        <v>191758.48629999999</v>
      </c>
      <c r="W14" s="15">
        <f t="shared" si="4"/>
        <v>369387.07370000007</v>
      </c>
      <c r="X14" s="7">
        <f t="shared" si="6"/>
        <v>514383.43000000005</v>
      </c>
      <c r="Y14" s="7">
        <f t="shared" si="7"/>
        <v>175778.61244166666</v>
      </c>
      <c r="Z14" s="7">
        <f t="shared" si="8"/>
        <v>338604.81755833339</v>
      </c>
      <c r="AA14" s="7">
        <f t="shared" si="9"/>
        <v>0</v>
      </c>
    </row>
    <row r="15" spans="1:27" ht="13.8" x14ac:dyDescent="0.3">
      <c r="A15" s="11">
        <v>642188347</v>
      </c>
      <c r="B15" s="11" t="s">
        <v>30</v>
      </c>
      <c r="C15" s="11" t="s">
        <v>36</v>
      </c>
      <c r="D15" s="11" t="s">
        <v>49</v>
      </c>
      <c r="E15" s="11" t="s">
        <v>395</v>
      </c>
      <c r="F15" s="18">
        <v>41214</v>
      </c>
      <c r="G15" s="19">
        <v>40909</v>
      </c>
      <c r="H15" s="11" t="s">
        <v>20</v>
      </c>
      <c r="I15" s="11" t="s">
        <v>48</v>
      </c>
      <c r="J15" s="11" t="s">
        <v>52</v>
      </c>
      <c r="K15" s="11" t="s">
        <v>23</v>
      </c>
      <c r="L15" s="53" t="s">
        <v>638</v>
      </c>
      <c r="M15" s="11">
        <v>1</v>
      </c>
      <c r="N15" s="54">
        <v>485980</v>
      </c>
      <c r="O15" s="54">
        <v>111202.19</v>
      </c>
      <c r="P15" s="54">
        <v>374777.81</v>
      </c>
      <c r="Q15" s="1">
        <v>42705</v>
      </c>
      <c r="R15" s="14">
        <f>VLOOKUP($D15,'GT NBV Sep 2015'!$G:$O,9,0)</f>
        <v>3.4000000000000002E-2</v>
      </c>
      <c r="S15" s="15">
        <f t="shared" si="0"/>
        <v>1376.9433333333334</v>
      </c>
      <c r="T15" s="15">
        <f t="shared" si="1"/>
        <v>15</v>
      </c>
      <c r="U15" s="15">
        <f t="shared" si="2"/>
        <v>20654.150000000001</v>
      </c>
      <c r="V15" s="15">
        <f t="shared" si="3"/>
        <v>131856.34</v>
      </c>
      <c r="W15" s="15">
        <f t="shared" si="4"/>
        <v>354123.66000000003</v>
      </c>
      <c r="X15" s="7">
        <f t="shared" si="6"/>
        <v>445481.66666666663</v>
      </c>
      <c r="Y15" s="7">
        <f t="shared" si="7"/>
        <v>120868.31166666666</v>
      </c>
      <c r="Z15" s="7">
        <f t="shared" si="8"/>
        <v>324613.35500000004</v>
      </c>
      <c r="AA15" s="7">
        <f t="shared" si="9"/>
        <v>0</v>
      </c>
    </row>
    <row r="16" spans="1:27" ht="13.8" x14ac:dyDescent="0.3">
      <c r="A16" s="11">
        <v>49598967</v>
      </c>
      <c r="B16" s="11" t="s">
        <v>30</v>
      </c>
      <c r="C16" s="11" t="s">
        <v>36</v>
      </c>
      <c r="D16" s="11" t="s">
        <v>312</v>
      </c>
      <c r="E16" s="11" t="s">
        <v>390</v>
      </c>
      <c r="F16" s="18">
        <v>38018</v>
      </c>
      <c r="G16" s="19">
        <v>38018</v>
      </c>
      <c r="H16" s="11" t="s">
        <v>20</v>
      </c>
      <c r="I16" s="11" t="s">
        <v>55</v>
      </c>
      <c r="J16" s="11" t="s">
        <v>315</v>
      </c>
      <c r="K16" s="11" t="s">
        <v>23</v>
      </c>
      <c r="L16" s="53" t="s">
        <v>638</v>
      </c>
      <c r="M16" s="11">
        <v>1</v>
      </c>
      <c r="N16" s="54">
        <v>518593.15</v>
      </c>
      <c r="O16" s="54">
        <v>178954.87</v>
      </c>
      <c r="P16" s="54">
        <v>339638.28</v>
      </c>
      <c r="Q16" s="1">
        <v>42705</v>
      </c>
      <c r="R16" s="14">
        <f>VLOOKUP($D16,'GT NBV Sep 2015'!$G:$O,9,0)</f>
        <v>2.1000000000000001E-2</v>
      </c>
      <c r="S16" s="15">
        <f t="shared" si="0"/>
        <v>907.53801250000004</v>
      </c>
      <c r="T16" s="15">
        <f t="shared" si="1"/>
        <v>15</v>
      </c>
      <c r="U16" s="15">
        <f t="shared" si="2"/>
        <v>13613.070187500001</v>
      </c>
      <c r="V16" s="15">
        <f t="shared" si="3"/>
        <v>192567.9401875</v>
      </c>
      <c r="W16" s="15">
        <f t="shared" si="4"/>
        <v>326025.20981250005</v>
      </c>
      <c r="X16" s="7">
        <f t="shared" si="6"/>
        <v>475377.0541666667</v>
      </c>
      <c r="Y16" s="7">
        <f t="shared" si="7"/>
        <v>176520.61183854166</v>
      </c>
      <c r="Z16" s="7">
        <f t="shared" si="8"/>
        <v>298856.44232812501</v>
      </c>
      <c r="AA16" s="7">
        <f t="shared" si="9"/>
        <v>0</v>
      </c>
    </row>
    <row r="17" spans="1:27" ht="13.8" x14ac:dyDescent="0.3">
      <c r="A17" s="11">
        <v>631317209</v>
      </c>
      <c r="B17" s="11" t="s">
        <v>30</v>
      </c>
      <c r="C17" s="11" t="s">
        <v>36</v>
      </c>
      <c r="D17" s="11" t="s">
        <v>49</v>
      </c>
      <c r="E17" s="11" t="s">
        <v>462</v>
      </c>
      <c r="F17" s="18">
        <v>40269</v>
      </c>
      <c r="G17" s="19">
        <v>40330</v>
      </c>
      <c r="H17" s="11" t="s">
        <v>20</v>
      </c>
      <c r="I17" s="11" t="s">
        <v>48</v>
      </c>
      <c r="J17" s="11" t="s">
        <v>407</v>
      </c>
      <c r="K17" s="11" t="s">
        <v>23</v>
      </c>
      <c r="L17" s="53" t="s">
        <v>638</v>
      </c>
      <c r="M17" s="11">
        <v>1</v>
      </c>
      <c r="N17" s="54">
        <v>522160.29</v>
      </c>
      <c r="O17" s="54">
        <v>193007.74</v>
      </c>
      <c r="P17" s="54">
        <v>329152.55</v>
      </c>
      <c r="Q17" s="1">
        <v>42705</v>
      </c>
      <c r="R17" s="14">
        <f>VLOOKUP($D17,'GT NBV Sep 2015'!$G:$O,9,0)</f>
        <v>3.4000000000000002E-2</v>
      </c>
      <c r="S17" s="15">
        <f t="shared" si="0"/>
        <v>1479.4541550000001</v>
      </c>
      <c r="T17" s="15">
        <f t="shared" si="1"/>
        <v>15</v>
      </c>
      <c r="U17" s="15">
        <f t="shared" si="2"/>
        <v>22191.812325000003</v>
      </c>
      <c r="V17" s="15">
        <f t="shared" si="3"/>
        <v>215199.552325</v>
      </c>
      <c r="W17" s="15">
        <f t="shared" si="4"/>
        <v>306960.73767499998</v>
      </c>
      <c r="X17" s="7">
        <f t="shared" si="6"/>
        <v>478646.93249999994</v>
      </c>
      <c r="Y17" s="7">
        <f t="shared" si="7"/>
        <v>197266.25629791667</v>
      </c>
      <c r="Z17" s="7">
        <f t="shared" si="8"/>
        <v>281380.6762020833</v>
      </c>
      <c r="AA17" s="7">
        <f t="shared" si="9"/>
        <v>0</v>
      </c>
    </row>
    <row r="18" spans="1:27" ht="13.8" x14ac:dyDescent="0.3">
      <c r="A18" s="11">
        <v>97450162</v>
      </c>
      <c r="B18" s="11" t="s">
        <v>30</v>
      </c>
      <c r="C18" s="11" t="s">
        <v>36</v>
      </c>
      <c r="D18" s="11" t="s">
        <v>49</v>
      </c>
      <c r="E18" s="11" t="s">
        <v>457</v>
      </c>
      <c r="F18" s="18">
        <v>39965</v>
      </c>
      <c r="G18" s="19">
        <v>39814</v>
      </c>
      <c r="H18" s="11" t="s">
        <v>20</v>
      </c>
      <c r="I18" s="11" t="s">
        <v>48</v>
      </c>
      <c r="J18" s="11" t="s">
        <v>52</v>
      </c>
      <c r="K18" s="11" t="s">
        <v>23</v>
      </c>
      <c r="L18" s="53" t="s">
        <v>638</v>
      </c>
      <c r="M18" s="11">
        <v>1</v>
      </c>
      <c r="N18" s="54">
        <v>551022.39</v>
      </c>
      <c r="O18" s="54">
        <v>242471.58</v>
      </c>
      <c r="P18" s="54">
        <v>308550.81</v>
      </c>
      <c r="Q18" s="1">
        <v>42705</v>
      </c>
      <c r="R18" s="14">
        <f>VLOOKUP($D18,'GT NBV Sep 2015'!$G:$O,9,0)</f>
        <v>3.4000000000000002E-2</v>
      </c>
      <c r="S18" s="15">
        <f t="shared" si="0"/>
        <v>1561.2301050000001</v>
      </c>
      <c r="T18" s="15">
        <f t="shared" si="1"/>
        <v>15</v>
      </c>
      <c r="U18" s="15">
        <f t="shared" si="2"/>
        <v>23418.451575000003</v>
      </c>
      <c r="V18" s="15">
        <f t="shared" si="3"/>
        <v>265890.03157499997</v>
      </c>
      <c r="W18" s="15">
        <f t="shared" si="4"/>
        <v>285132.35842500004</v>
      </c>
      <c r="X18" s="7">
        <f t="shared" si="6"/>
        <v>505103.85749999998</v>
      </c>
      <c r="Y18" s="7">
        <f t="shared" si="7"/>
        <v>243732.52894374996</v>
      </c>
      <c r="Z18" s="7">
        <f t="shared" si="8"/>
        <v>261371.32855625002</v>
      </c>
      <c r="AA18" s="7">
        <f t="shared" si="9"/>
        <v>0</v>
      </c>
    </row>
    <row r="19" spans="1:27" ht="13.8" x14ac:dyDescent="0.3">
      <c r="A19" s="11">
        <v>65091747</v>
      </c>
      <c r="B19" s="11" t="s">
        <v>30</v>
      </c>
      <c r="C19" s="11" t="s">
        <v>36</v>
      </c>
      <c r="D19" s="11" t="s">
        <v>49</v>
      </c>
      <c r="E19" s="11" t="s">
        <v>424</v>
      </c>
      <c r="F19" s="18">
        <v>38930</v>
      </c>
      <c r="G19" s="19">
        <v>38718</v>
      </c>
      <c r="H19" s="11" t="s">
        <v>20</v>
      </c>
      <c r="I19" s="11" t="s">
        <v>48</v>
      </c>
      <c r="J19" s="11" t="s">
        <v>407</v>
      </c>
      <c r="K19" s="11" t="s">
        <v>23</v>
      </c>
      <c r="L19" s="53" t="s">
        <v>638</v>
      </c>
      <c r="M19" s="11">
        <v>3</v>
      </c>
      <c r="N19" s="54">
        <v>874842.87</v>
      </c>
      <c r="O19" s="54">
        <v>569748.72</v>
      </c>
      <c r="P19" s="54">
        <v>305094.15000000002</v>
      </c>
      <c r="Q19" s="1">
        <v>42705</v>
      </c>
      <c r="R19" s="14">
        <f>VLOOKUP($D19,'GT NBV Sep 2015'!$G:$O,9,0)</f>
        <v>3.4000000000000002E-2</v>
      </c>
      <c r="S19" s="15">
        <f t="shared" si="0"/>
        <v>2478.7214650000001</v>
      </c>
      <c r="T19" s="15">
        <f t="shared" si="1"/>
        <v>15</v>
      </c>
      <c r="U19" s="15">
        <f t="shared" si="2"/>
        <v>37180.821974999999</v>
      </c>
      <c r="V19" s="15">
        <f t="shared" si="3"/>
        <v>606929.54197499994</v>
      </c>
      <c r="W19" s="15">
        <f t="shared" si="4"/>
        <v>267913.32802500005</v>
      </c>
      <c r="X19" s="7">
        <f t="shared" si="6"/>
        <v>801939.29749999999</v>
      </c>
      <c r="Y19" s="7">
        <f t="shared" si="7"/>
        <v>556352.08014374995</v>
      </c>
      <c r="Z19" s="7">
        <f t="shared" si="8"/>
        <v>245587.21735625004</v>
      </c>
      <c r="AA19" s="7">
        <f t="shared" si="9"/>
        <v>0</v>
      </c>
    </row>
    <row r="20" spans="1:27" ht="13.8" x14ac:dyDescent="0.3">
      <c r="A20" s="11">
        <v>646577296</v>
      </c>
      <c r="B20" s="11" t="s">
        <v>30</v>
      </c>
      <c r="C20" s="11" t="s">
        <v>36</v>
      </c>
      <c r="D20" s="11" t="s">
        <v>49</v>
      </c>
      <c r="E20" s="11" t="s">
        <v>462</v>
      </c>
      <c r="F20" s="18">
        <v>40299</v>
      </c>
      <c r="G20" s="19">
        <v>40299</v>
      </c>
      <c r="H20" s="11" t="s">
        <v>20</v>
      </c>
      <c r="I20" s="11" t="s">
        <v>48</v>
      </c>
      <c r="J20" s="11" t="s">
        <v>407</v>
      </c>
      <c r="K20" s="11" t="s">
        <v>23</v>
      </c>
      <c r="L20" s="53" t="s">
        <v>638</v>
      </c>
      <c r="M20" s="11">
        <v>1</v>
      </c>
      <c r="N20" s="54">
        <v>473766.37</v>
      </c>
      <c r="O20" s="54">
        <v>175119.74</v>
      </c>
      <c r="P20" s="54">
        <v>298646.63</v>
      </c>
      <c r="Q20" s="1">
        <v>42705</v>
      </c>
      <c r="R20" s="14">
        <f>VLOOKUP($D20,'GT NBV Sep 2015'!$G:$O,9,0)</f>
        <v>3.4000000000000002E-2</v>
      </c>
      <c r="S20" s="15">
        <f t="shared" si="0"/>
        <v>1342.3380483333335</v>
      </c>
      <c r="T20" s="15">
        <f t="shared" si="1"/>
        <v>15</v>
      </c>
      <c r="U20" s="15">
        <f t="shared" si="2"/>
        <v>20135.070725000001</v>
      </c>
      <c r="V20" s="15">
        <f t="shared" si="3"/>
        <v>195254.81072499999</v>
      </c>
      <c r="W20" s="15">
        <f t="shared" si="4"/>
        <v>278511.55927500001</v>
      </c>
      <c r="X20" s="7">
        <f t="shared" si="6"/>
        <v>434285.83916666667</v>
      </c>
      <c r="Y20" s="7">
        <f t="shared" si="7"/>
        <v>178983.57649791666</v>
      </c>
      <c r="Z20" s="7">
        <f t="shared" si="8"/>
        <v>255302.26266874999</v>
      </c>
      <c r="AA20" s="7">
        <f t="shared" si="9"/>
        <v>0</v>
      </c>
    </row>
    <row r="21" spans="1:27" ht="13.8" x14ac:dyDescent="0.3">
      <c r="A21" s="11">
        <v>49055434</v>
      </c>
      <c r="B21" s="11" t="s">
        <v>30</v>
      </c>
      <c r="C21" s="11" t="s">
        <v>36</v>
      </c>
      <c r="D21" s="11" t="s">
        <v>312</v>
      </c>
      <c r="E21" s="11" t="s">
        <v>390</v>
      </c>
      <c r="F21" s="18">
        <v>38200</v>
      </c>
      <c r="G21" s="19">
        <v>38200</v>
      </c>
      <c r="H21" s="11" t="s">
        <v>20</v>
      </c>
      <c r="I21" s="11" t="s">
        <v>55</v>
      </c>
      <c r="J21" s="11" t="s">
        <v>315</v>
      </c>
      <c r="K21" s="11" t="s">
        <v>23</v>
      </c>
      <c r="L21" s="53" t="s">
        <v>638</v>
      </c>
      <c r="M21" s="11">
        <v>0</v>
      </c>
      <c r="N21" s="54">
        <v>420958.27</v>
      </c>
      <c r="O21" s="54">
        <v>145263.26999999999</v>
      </c>
      <c r="P21" s="54">
        <v>275695</v>
      </c>
      <c r="Q21" s="1">
        <v>42705</v>
      </c>
      <c r="R21" s="14">
        <f>VLOOKUP($D21,'GT NBV Sep 2015'!$G:$O,9,0)</f>
        <v>2.1000000000000001E-2</v>
      </c>
      <c r="S21" s="15">
        <f t="shared" si="0"/>
        <v>736.67697250000003</v>
      </c>
      <c r="T21" s="15">
        <f t="shared" si="1"/>
        <v>15</v>
      </c>
      <c r="U21" s="15">
        <f t="shared" si="2"/>
        <v>11050.154587500001</v>
      </c>
      <c r="V21" s="15">
        <f t="shared" si="3"/>
        <v>156313.42458749999</v>
      </c>
      <c r="W21" s="15">
        <f t="shared" si="4"/>
        <v>264644.84541250003</v>
      </c>
      <c r="X21" s="7">
        <f t="shared" si="6"/>
        <v>385878.41416666668</v>
      </c>
      <c r="Y21" s="7">
        <f t="shared" si="7"/>
        <v>143287.305871875</v>
      </c>
      <c r="Z21" s="7">
        <f t="shared" si="8"/>
        <v>242591.10829479169</v>
      </c>
      <c r="AA21" s="7">
        <f t="shared" si="9"/>
        <v>0</v>
      </c>
    </row>
    <row r="22" spans="1:27" ht="13.8" x14ac:dyDescent="0.3">
      <c r="A22" s="11">
        <v>48559531</v>
      </c>
      <c r="B22" s="11" t="s">
        <v>30</v>
      </c>
      <c r="C22" s="11" t="s">
        <v>36</v>
      </c>
      <c r="D22" s="11" t="s">
        <v>409</v>
      </c>
      <c r="E22" s="11" t="s">
        <v>390</v>
      </c>
      <c r="F22" s="18">
        <v>38047</v>
      </c>
      <c r="G22" s="19">
        <v>37987</v>
      </c>
      <c r="H22" s="11" t="s">
        <v>20</v>
      </c>
      <c r="I22" s="11" t="s">
        <v>69</v>
      </c>
      <c r="J22" s="11" t="s">
        <v>210</v>
      </c>
      <c r="K22" s="11" t="s">
        <v>410</v>
      </c>
      <c r="L22" s="53" t="s">
        <v>638</v>
      </c>
      <c r="M22" s="11">
        <v>0</v>
      </c>
      <c r="N22" s="54">
        <v>440347.76</v>
      </c>
      <c r="O22" s="54">
        <v>164008.73000000001</v>
      </c>
      <c r="P22" s="54">
        <v>276339.03000000003</v>
      </c>
      <c r="Q22" s="1">
        <v>42705</v>
      </c>
      <c r="R22" s="14">
        <f>VLOOKUP($D22,'GT NBV Sep 2015'!$G:$O,9,0)</f>
        <v>2.5999999999999999E-2</v>
      </c>
      <c r="S22" s="15">
        <f t="shared" si="0"/>
        <v>954.08681333333334</v>
      </c>
      <c r="T22" s="15">
        <f t="shared" si="1"/>
        <v>15</v>
      </c>
      <c r="U22" s="15">
        <f t="shared" si="2"/>
        <v>14311.3022</v>
      </c>
      <c r="V22" s="15">
        <f t="shared" si="3"/>
        <v>178320.03220000002</v>
      </c>
      <c r="W22" s="15">
        <f t="shared" si="4"/>
        <v>262027.72779999999</v>
      </c>
      <c r="X22" s="7">
        <f t="shared" si="6"/>
        <v>403652.11333333334</v>
      </c>
      <c r="Y22" s="7">
        <f t="shared" si="7"/>
        <v>163460.02951666666</v>
      </c>
      <c r="Z22" s="7">
        <f t="shared" si="8"/>
        <v>240192.08381666665</v>
      </c>
      <c r="AA22" s="7">
        <f t="shared" si="9"/>
        <v>0</v>
      </c>
    </row>
    <row r="23" spans="1:27" ht="13.8" x14ac:dyDescent="0.3">
      <c r="A23" s="11">
        <v>94943782</v>
      </c>
      <c r="B23" s="11" t="s">
        <v>30</v>
      </c>
      <c r="C23" s="11" t="s">
        <v>36</v>
      </c>
      <c r="D23" s="11" t="s">
        <v>49</v>
      </c>
      <c r="E23" s="11" t="s">
        <v>394</v>
      </c>
      <c r="F23" s="18">
        <v>39783</v>
      </c>
      <c r="G23" s="19">
        <v>39448</v>
      </c>
      <c r="H23" s="11" t="s">
        <v>20</v>
      </c>
      <c r="I23" s="11" t="s">
        <v>48</v>
      </c>
      <c r="J23" s="11" t="s">
        <v>52</v>
      </c>
      <c r="K23" s="11" t="s">
        <v>23</v>
      </c>
      <c r="L23" s="53" t="s">
        <v>638</v>
      </c>
      <c r="M23" s="11">
        <v>4</v>
      </c>
      <c r="N23" s="54">
        <v>546879.77</v>
      </c>
      <c r="O23" s="54">
        <v>279152.45</v>
      </c>
      <c r="P23" s="54">
        <v>267727.32</v>
      </c>
      <c r="Q23" s="1">
        <v>42705</v>
      </c>
      <c r="R23" s="14">
        <f>VLOOKUP($D23,'GT NBV Sep 2015'!$G:$O,9,0)</f>
        <v>3.4000000000000002E-2</v>
      </c>
      <c r="S23" s="15">
        <f t="shared" si="0"/>
        <v>1549.4926816666668</v>
      </c>
      <c r="T23" s="15">
        <f t="shared" si="1"/>
        <v>15</v>
      </c>
      <c r="U23" s="15">
        <f t="shared" si="2"/>
        <v>23242.390225000003</v>
      </c>
      <c r="V23" s="15">
        <f t="shared" si="3"/>
        <v>302394.84022499999</v>
      </c>
      <c r="W23" s="15">
        <f t="shared" si="4"/>
        <v>244484.92977500003</v>
      </c>
      <c r="X23" s="7">
        <f t="shared" si="6"/>
        <v>501306.45583333331</v>
      </c>
      <c r="Y23" s="7">
        <f t="shared" si="7"/>
        <v>277195.27020624996</v>
      </c>
      <c r="Z23" s="7">
        <f t="shared" si="8"/>
        <v>224111.18562708335</v>
      </c>
      <c r="AA23" s="7">
        <f t="shared" si="9"/>
        <v>0</v>
      </c>
    </row>
    <row r="24" spans="1:27" ht="13.8" x14ac:dyDescent="0.3">
      <c r="A24" s="11">
        <v>66144895</v>
      </c>
      <c r="B24" s="11" t="s">
        <v>30</v>
      </c>
      <c r="C24" s="11" t="s">
        <v>36</v>
      </c>
      <c r="D24" s="11" t="s">
        <v>49</v>
      </c>
      <c r="E24" s="11" t="s">
        <v>424</v>
      </c>
      <c r="F24" s="18">
        <v>38838</v>
      </c>
      <c r="G24" s="19">
        <v>38718</v>
      </c>
      <c r="H24" s="11" t="s">
        <v>20</v>
      </c>
      <c r="I24" s="11" t="s">
        <v>48</v>
      </c>
      <c r="J24" s="11" t="s">
        <v>265</v>
      </c>
      <c r="K24" s="11" t="s">
        <v>23</v>
      </c>
      <c r="L24" s="53" t="s">
        <v>638</v>
      </c>
      <c r="M24" s="11">
        <v>1</v>
      </c>
      <c r="N24" s="54">
        <v>723367.3</v>
      </c>
      <c r="O24" s="54">
        <v>471098.99</v>
      </c>
      <c r="P24" s="54">
        <v>252268.31</v>
      </c>
      <c r="Q24" s="1">
        <v>42705</v>
      </c>
      <c r="R24" s="14">
        <f>VLOOKUP($D24,'GT NBV Sep 2015'!$G:$O,9,0)</f>
        <v>3.4000000000000002E-2</v>
      </c>
      <c r="S24" s="15">
        <f t="shared" si="0"/>
        <v>2049.5406833333336</v>
      </c>
      <c r="T24" s="15">
        <f t="shared" si="1"/>
        <v>15</v>
      </c>
      <c r="U24" s="15">
        <f t="shared" si="2"/>
        <v>30743.110250000005</v>
      </c>
      <c r="V24" s="15">
        <f t="shared" si="3"/>
        <v>501842.10025000002</v>
      </c>
      <c r="W24" s="15">
        <f t="shared" si="4"/>
        <v>221525.19975000003</v>
      </c>
      <c r="X24" s="7">
        <f t="shared" si="6"/>
        <v>663086.69166666665</v>
      </c>
      <c r="Y24" s="7">
        <f t="shared" si="7"/>
        <v>460021.92522916669</v>
      </c>
      <c r="Z24" s="7">
        <f t="shared" si="8"/>
        <v>203064.76643750002</v>
      </c>
      <c r="AA24" s="7">
        <f t="shared" si="9"/>
        <v>0</v>
      </c>
    </row>
    <row r="25" spans="1:27" ht="13.8" x14ac:dyDescent="0.3">
      <c r="A25" s="11">
        <v>52531515</v>
      </c>
      <c r="B25" s="11" t="s">
        <v>30</v>
      </c>
      <c r="C25" s="11" t="s">
        <v>36</v>
      </c>
      <c r="D25" s="11" t="s">
        <v>312</v>
      </c>
      <c r="E25" s="11" t="s">
        <v>390</v>
      </c>
      <c r="F25" s="18">
        <v>38322</v>
      </c>
      <c r="G25" s="19">
        <v>38322</v>
      </c>
      <c r="H25" s="11" t="s">
        <v>20</v>
      </c>
      <c r="I25" s="11" t="s">
        <v>55</v>
      </c>
      <c r="J25" s="11" t="s">
        <v>315</v>
      </c>
      <c r="K25" s="11" t="s">
        <v>23</v>
      </c>
      <c r="L25" s="53" t="s">
        <v>638</v>
      </c>
      <c r="M25" s="11">
        <v>1</v>
      </c>
      <c r="N25" s="54">
        <v>376125.11</v>
      </c>
      <c r="O25" s="54">
        <v>129792.35</v>
      </c>
      <c r="P25" s="54">
        <v>246332.76</v>
      </c>
      <c r="Q25" s="1">
        <v>42705</v>
      </c>
      <c r="R25" s="14">
        <f>VLOOKUP($D25,'GT NBV Sep 2015'!$G:$O,9,0)</f>
        <v>2.1000000000000001E-2</v>
      </c>
      <c r="S25" s="15">
        <f t="shared" si="0"/>
        <v>658.21894250000003</v>
      </c>
      <c r="T25" s="15">
        <f t="shared" si="1"/>
        <v>15</v>
      </c>
      <c r="U25" s="15">
        <f t="shared" si="2"/>
        <v>9873.2841375000007</v>
      </c>
      <c r="V25" s="15">
        <f t="shared" si="3"/>
        <v>139665.63413750002</v>
      </c>
      <c r="W25" s="15">
        <f t="shared" si="4"/>
        <v>236459.47586249997</v>
      </c>
      <c r="X25" s="7">
        <f t="shared" si="6"/>
        <v>344781.35083333333</v>
      </c>
      <c r="Y25" s="7">
        <f t="shared" si="7"/>
        <v>128026.83129270835</v>
      </c>
      <c r="Z25" s="7">
        <f t="shared" si="8"/>
        <v>216754.51954062495</v>
      </c>
      <c r="AA25" s="7">
        <f t="shared" si="9"/>
        <v>0</v>
      </c>
    </row>
    <row r="26" spans="1:27" ht="13.8" x14ac:dyDescent="0.3">
      <c r="A26" s="11">
        <v>49327058</v>
      </c>
      <c r="B26" s="11" t="s">
        <v>30</v>
      </c>
      <c r="C26" s="11" t="s">
        <v>36</v>
      </c>
      <c r="D26" s="11" t="s">
        <v>420</v>
      </c>
      <c r="E26" s="11" t="s">
        <v>390</v>
      </c>
      <c r="F26" s="18">
        <v>38169</v>
      </c>
      <c r="G26" s="19">
        <v>37987</v>
      </c>
      <c r="H26" s="11" t="s">
        <v>20</v>
      </c>
      <c r="I26" s="11" t="s">
        <v>39</v>
      </c>
      <c r="J26" s="11" t="s">
        <v>416</v>
      </c>
      <c r="K26" s="11" t="s">
        <v>410</v>
      </c>
      <c r="L26" s="53" t="s">
        <v>638</v>
      </c>
      <c r="M26" s="11">
        <v>1</v>
      </c>
      <c r="N26" s="54">
        <v>304979.56</v>
      </c>
      <c r="O26" s="54">
        <v>60373.16</v>
      </c>
      <c r="P26" s="54">
        <v>244606.4</v>
      </c>
      <c r="Q26" s="1">
        <v>42705</v>
      </c>
      <c r="R26" s="14">
        <f>VLOOKUP($D26,'GT NBV Sep 2015'!$G:$O,9,0)</f>
        <v>2.1999999999999999E-2</v>
      </c>
      <c r="S26" s="15">
        <f t="shared" si="0"/>
        <v>559.12919333333332</v>
      </c>
      <c r="T26" s="15">
        <f t="shared" si="1"/>
        <v>15</v>
      </c>
      <c r="U26" s="15">
        <f t="shared" si="2"/>
        <v>8386.937899999999</v>
      </c>
      <c r="V26" s="15">
        <f t="shared" si="3"/>
        <v>68760.097900000008</v>
      </c>
      <c r="W26" s="15">
        <f t="shared" si="4"/>
        <v>236219.4621</v>
      </c>
      <c r="X26" s="7">
        <f t="shared" si="6"/>
        <v>279564.59666666668</v>
      </c>
      <c r="Y26" s="7">
        <f t="shared" si="7"/>
        <v>63030.08974166667</v>
      </c>
      <c r="Z26" s="7">
        <f t="shared" si="8"/>
        <v>216534.50692499999</v>
      </c>
      <c r="AA26" s="7">
        <f t="shared" si="9"/>
        <v>0</v>
      </c>
    </row>
    <row r="27" spans="1:27" ht="13.8" x14ac:dyDescent="0.3">
      <c r="A27" s="11">
        <v>30519019</v>
      </c>
      <c r="B27" s="11" t="s">
        <v>30</v>
      </c>
      <c r="C27" s="11" t="s">
        <v>36</v>
      </c>
      <c r="D27" s="11" t="s">
        <v>403</v>
      </c>
      <c r="E27" s="11" t="s">
        <v>92</v>
      </c>
      <c r="F27" s="18">
        <v>36708</v>
      </c>
      <c r="G27" s="19">
        <v>36708</v>
      </c>
      <c r="H27" s="11" t="s">
        <v>20</v>
      </c>
      <c r="I27" s="11" t="s">
        <v>69</v>
      </c>
      <c r="J27" s="11" t="s">
        <v>198</v>
      </c>
      <c r="K27" s="11" t="s">
        <v>402</v>
      </c>
      <c r="L27" s="53" t="s">
        <v>638</v>
      </c>
      <c r="M27" s="11">
        <v>0</v>
      </c>
      <c r="N27" s="54">
        <v>230674.24</v>
      </c>
      <c r="O27" s="54">
        <v>-6943.38</v>
      </c>
      <c r="P27" s="54">
        <v>237617.62</v>
      </c>
      <c r="Q27" s="1">
        <v>42705</v>
      </c>
      <c r="R27" s="14">
        <f>VLOOKUP($D27,'GT NBV Sep 2015'!$G:$O,9,0)</f>
        <v>2.5999999999999999E-2</v>
      </c>
      <c r="S27" s="15">
        <f t="shared" si="0"/>
        <v>499.79418666666663</v>
      </c>
      <c r="T27" s="15">
        <f t="shared" si="1"/>
        <v>15</v>
      </c>
      <c r="U27" s="15">
        <f t="shared" si="2"/>
        <v>7496.9127999999992</v>
      </c>
      <c r="V27" s="15">
        <f t="shared" si="3"/>
        <v>553.53279999999904</v>
      </c>
      <c r="W27" s="15">
        <f t="shared" si="4"/>
        <v>230120.7072</v>
      </c>
      <c r="X27" s="7">
        <f t="shared" si="6"/>
        <v>211451.38666666666</v>
      </c>
      <c r="Y27" s="7">
        <f t="shared" si="7"/>
        <v>507.40506666666579</v>
      </c>
      <c r="Z27" s="7">
        <f t="shared" si="8"/>
        <v>210943.9816</v>
      </c>
      <c r="AA27" s="7">
        <f t="shared" si="9"/>
        <v>0</v>
      </c>
    </row>
    <row r="28" spans="1:27" ht="13.8" x14ac:dyDescent="0.3">
      <c r="A28" s="11">
        <v>57758316</v>
      </c>
      <c r="B28" s="11" t="s">
        <v>30</v>
      </c>
      <c r="C28" s="11" t="s">
        <v>36</v>
      </c>
      <c r="D28" s="11" t="s">
        <v>49</v>
      </c>
      <c r="E28" s="11" t="s">
        <v>391</v>
      </c>
      <c r="F28" s="18">
        <v>38473</v>
      </c>
      <c r="G28" s="19">
        <v>38353</v>
      </c>
      <c r="H28" s="11" t="s">
        <v>20</v>
      </c>
      <c r="I28" s="11" t="s">
        <v>48</v>
      </c>
      <c r="J28" s="11" t="s">
        <v>265</v>
      </c>
      <c r="K28" s="11" t="s">
        <v>23</v>
      </c>
      <c r="L28" s="53" t="s">
        <v>638</v>
      </c>
      <c r="M28" s="11">
        <v>1</v>
      </c>
      <c r="N28" s="54">
        <v>781630.79</v>
      </c>
      <c r="O28" s="54">
        <v>564075.31999999995</v>
      </c>
      <c r="P28" s="54">
        <v>217555.47</v>
      </c>
      <c r="Q28" s="1">
        <v>42705</v>
      </c>
      <c r="R28" s="14">
        <f>VLOOKUP($D28,'GT NBV Sep 2015'!$G:$O,9,0)</f>
        <v>3.4000000000000002E-2</v>
      </c>
      <c r="S28" s="15">
        <f t="shared" si="0"/>
        <v>2214.6205716666668</v>
      </c>
      <c r="T28" s="15">
        <f t="shared" si="1"/>
        <v>15</v>
      </c>
      <c r="U28" s="15">
        <f t="shared" si="2"/>
        <v>33219.308575000003</v>
      </c>
      <c r="V28" s="15">
        <f t="shared" si="3"/>
        <v>597294.62857499998</v>
      </c>
      <c r="W28" s="15">
        <f t="shared" si="4"/>
        <v>184336.16142500006</v>
      </c>
      <c r="X28" s="7">
        <f t="shared" si="6"/>
        <v>716494.89083333337</v>
      </c>
      <c r="Y28" s="7">
        <f t="shared" si="7"/>
        <v>547520.0761937499</v>
      </c>
      <c r="Z28" s="7">
        <f t="shared" si="8"/>
        <v>168974.81463958338</v>
      </c>
      <c r="AA28" s="7">
        <f t="shared" si="9"/>
        <v>0</v>
      </c>
    </row>
    <row r="29" spans="1:27" ht="13.8" x14ac:dyDescent="0.3">
      <c r="A29" s="11">
        <v>47451384</v>
      </c>
      <c r="B29" s="11" t="s">
        <v>30</v>
      </c>
      <c r="C29" s="11" t="s">
        <v>36</v>
      </c>
      <c r="D29" s="11" t="s">
        <v>49</v>
      </c>
      <c r="E29" s="11" t="s">
        <v>390</v>
      </c>
      <c r="F29" s="18">
        <v>38169</v>
      </c>
      <c r="G29" s="19">
        <v>37987</v>
      </c>
      <c r="H29" s="11" t="s">
        <v>20</v>
      </c>
      <c r="I29" s="11" t="s">
        <v>48</v>
      </c>
      <c r="J29" s="11" t="s">
        <v>265</v>
      </c>
      <c r="K29" s="11" t="s">
        <v>23</v>
      </c>
      <c r="L29" s="53" t="s">
        <v>638</v>
      </c>
      <c r="M29" s="11">
        <v>1</v>
      </c>
      <c r="N29" s="54">
        <v>880530.35</v>
      </c>
      <c r="O29" s="54">
        <v>697442.53</v>
      </c>
      <c r="P29" s="54">
        <v>183087.82</v>
      </c>
      <c r="Q29" s="1">
        <v>42705</v>
      </c>
      <c r="R29" s="14">
        <f>VLOOKUP($D29,'GT NBV Sep 2015'!$G:$O,9,0)</f>
        <v>3.4000000000000002E-2</v>
      </c>
      <c r="S29" s="15">
        <f t="shared" si="0"/>
        <v>2494.8359916666668</v>
      </c>
      <c r="T29" s="15">
        <f t="shared" si="1"/>
        <v>15</v>
      </c>
      <c r="U29" s="15">
        <f t="shared" si="2"/>
        <v>37422.539875000002</v>
      </c>
      <c r="V29" s="15">
        <f t="shared" si="3"/>
        <v>734865.06987500004</v>
      </c>
      <c r="W29" s="15">
        <f t="shared" si="4"/>
        <v>145665.28012499993</v>
      </c>
      <c r="X29" s="7">
        <f t="shared" si="6"/>
        <v>807152.8208333333</v>
      </c>
      <c r="Y29" s="7">
        <f t="shared" si="7"/>
        <v>673626.3140520833</v>
      </c>
      <c r="Z29" s="7">
        <f t="shared" si="8"/>
        <v>133526.50678124992</v>
      </c>
      <c r="AA29" s="7">
        <f t="shared" si="9"/>
        <v>0</v>
      </c>
    </row>
    <row r="30" spans="1:27" ht="13.8" x14ac:dyDescent="0.3">
      <c r="A30" s="11">
        <v>53634</v>
      </c>
      <c r="B30" s="11" t="s">
        <v>30</v>
      </c>
      <c r="C30" s="11" t="s">
        <v>36</v>
      </c>
      <c r="D30" s="11" t="s">
        <v>312</v>
      </c>
      <c r="E30" s="11" t="s">
        <v>92</v>
      </c>
      <c r="F30" s="18">
        <v>36708</v>
      </c>
      <c r="G30" s="19">
        <v>36708</v>
      </c>
      <c r="H30" s="11" t="s">
        <v>20</v>
      </c>
      <c r="I30" s="11" t="s">
        <v>55</v>
      </c>
      <c r="J30" s="11" t="s">
        <v>319</v>
      </c>
      <c r="K30" s="11" t="s">
        <v>23</v>
      </c>
      <c r="L30" s="53" t="s">
        <v>638</v>
      </c>
      <c r="M30" s="11">
        <v>1</v>
      </c>
      <c r="N30" s="54">
        <v>322527.62</v>
      </c>
      <c r="O30" s="54">
        <v>150869.34</v>
      </c>
      <c r="P30" s="54">
        <v>171658.28</v>
      </c>
      <c r="Q30" s="1">
        <v>42705</v>
      </c>
      <c r="R30" s="14">
        <f>VLOOKUP($D30,'GT NBV Sep 2015'!$G:$O,9,0)</f>
        <v>2.1000000000000001E-2</v>
      </c>
      <c r="S30" s="15">
        <f t="shared" si="0"/>
        <v>564.42333499999995</v>
      </c>
      <c r="T30" s="15">
        <f t="shared" si="1"/>
        <v>15</v>
      </c>
      <c r="U30" s="15">
        <f t="shared" si="2"/>
        <v>8466.3500249999997</v>
      </c>
      <c r="V30" s="15">
        <f t="shared" si="3"/>
        <v>159335.69002499999</v>
      </c>
      <c r="W30" s="15">
        <f t="shared" si="4"/>
        <v>163191.92997500001</v>
      </c>
      <c r="X30" s="7">
        <f t="shared" si="6"/>
        <v>295650.3183333333</v>
      </c>
      <c r="Y30" s="7">
        <f t="shared" si="7"/>
        <v>146057.71585625</v>
      </c>
      <c r="Z30" s="7">
        <f t="shared" si="8"/>
        <v>149592.60247708333</v>
      </c>
      <c r="AA30" s="7">
        <f t="shared" si="9"/>
        <v>0</v>
      </c>
    </row>
    <row r="31" spans="1:27" ht="13.8" x14ac:dyDescent="0.3">
      <c r="A31" s="11">
        <v>45389192</v>
      </c>
      <c r="B31" s="11" t="s">
        <v>30</v>
      </c>
      <c r="C31" s="11" t="s">
        <v>36</v>
      </c>
      <c r="D31" s="11" t="s">
        <v>324</v>
      </c>
      <c r="E31" s="11" t="s">
        <v>390</v>
      </c>
      <c r="F31" s="18">
        <v>38078</v>
      </c>
      <c r="G31" s="19">
        <v>37987</v>
      </c>
      <c r="H31" s="11" t="s">
        <v>20</v>
      </c>
      <c r="I31" s="11" t="s">
        <v>59</v>
      </c>
      <c r="J31" s="11" t="s">
        <v>406</v>
      </c>
      <c r="K31" s="11" t="s">
        <v>23</v>
      </c>
      <c r="L31" s="53" t="s">
        <v>638</v>
      </c>
      <c r="M31" s="11">
        <v>12</v>
      </c>
      <c r="N31" s="54">
        <v>270123.42</v>
      </c>
      <c r="O31" s="54">
        <v>102038.79</v>
      </c>
      <c r="P31" s="54">
        <v>168084.63</v>
      </c>
      <c r="Q31" s="1">
        <v>42705</v>
      </c>
      <c r="R31" s="14">
        <f>VLOOKUP($D31,'GT NBV Sep 2015'!$G:$O,9,0)</f>
        <v>2.1000000000000001E-2</v>
      </c>
      <c r="S31" s="15">
        <f t="shared" si="0"/>
        <v>472.71598499999999</v>
      </c>
      <c r="T31" s="15">
        <f t="shared" si="1"/>
        <v>15</v>
      </c>
      <c r="U31" s="15">
        <f t="shared" si="2"/>
        <v>7090.739775</v>
      </c>
      <c r="V31" s="15">
        <f t="shared" si="3"/>
        <v>109129.52977499999</v>
      </c>
      <c r="W31" s="15">
        <f t="shared" si="4"/>
        <v>160993.89022499998</v>
      </c>
      <c r="X31" s="7">
        <f t="shared" si="6"/>
        <v>247613.13499999998</v>
      </c>
      <c r="Y31" s="7">
        <f t="shared" si="7"/>
        <v>100035.40229374998</v>
      </c>
      <c r="Z31" s="7">
        <f t="shared" si="8"/>
        <v>147577.73270624998</v>
      </c>
      <c r="AA31" s="7">
        <f t="shared" si="9"/>
        <v>0</v>
      </c>
    </row>
    <row r="32" spans="1:27" ht="13.8" x14ac:dyDescent="0.3">
      <c r="A32" s="11">
        <v>30518976</v>
      </c>
      <c r="B32" s="11" t="s">
        <v>30</v>
      </c>
      <c r="C32" s="11" t="s">
        <v>36</v>
      </c>
      <c r="D32" s="11" t="s">
        <v>403</v>
      </c>
      <c r="E32" s="11" t="s">
        <v>193</v>
      </c>
      <c r="F32" s="18">
        <v>35612</v>
      </c>
      <c r="G32" s="19">
        <v>35612</v>
      </c>
      <c r="H32" s="11" t="s">
        <v>20</v>
      </c>
      <c r="I32" s="11" t="s">
        <v>69</v>
      </c>
      <c r="J32" s="11" t="s">
        <v>213</v>
      </c>
      <c r="K32" s="11" t="s">
        <v>402</v>
      </c>
      <c r="L32" s="53" t="s">
        <v>638</v>
      </c>
      <c r="M32" s="11">
        <v>1</v>
      </c>
      <c r="N32" s="54">
        <v>159540.94</v>
      </c>
      <c r="O32" s="54">
        <v>-5746.95</v>
      </c>
      <c r="P32" s="54">
        <v>165287.89000000001</v>
      </c>
      <c r="Q32" s="1">
        <v>42705</v>
      </c>
      <c r="R32" s="14">
        <f>VLOOKUP($D32,'GT NBV Sep 2015'!$G:$O,9,0)</f>
        <v>2.5999999999999999E-2</v>
      </c>
      <c r="S32" s="15">
        <f t="shared" si="0"/>
        <v>345.67203666666666</v>
      </c>
      <c r="T32" s="15">
        <f t="shared" si="1"/>
        <v>15</v>
      </c>
      <c r="U32" s="15">
        <f t="shared" si="2"/>
        <v>5185.0805499999997</v>
      </c>
      <c r="V32" s="15">
        <f t="shared" si="3"/>
        <v>-561.86945000000014</v>
      </c>
      <c r="W32" s="15">
        <f t="shared" si="4"/>
        <v>160102.80945</v>
      </c>
      <c r="X32" s="7">
        <f t="shared" si="6"/>
        <v>146245.86166666666</v>
      </c>
      <c r="Y32" s="7">
        <f t="shared" si="7"/>
        <v>-515.04699583333343</v>
      </c>
      <c r="Z32" s="7">
        <f t="shared" si="8"/>
        <v>146760.90866250001</v>
      </c>
      <c r="AA32" s="7">
        <f t="shared" si="9"/>
        <v>0</v>
      </c>
    </row>
    <row r="33" spans="1:27" ht="13.8" x14ac:dyDescent="0.3">
      <c r="A33" s="11">
        <v>96351504</v>
      </c>
      <c r="B33" s="11" t="s">
        <v>30</v>
      </c>
      <c r="C33" s="11" t="s">
        <v>36</v>
      </c>
      <c r="D33" s="11" t="s">
        <v>49</v>
      </c>
      <c r="E33" s="11" t="s">
        <v>393</v>
      </c>
      <c r="F33" s="18">
        <v>39387</v>
      </c>
      <c r="G33" s="19">
        <v>39083</v>
      </c>
      <c r="H33" s="11" t="s">
        <v>20</v>
      </c>
      <c r="I33" s="11" t="s">
        <v>48</v>
      </c>
      <c r="J33" s="11" t="s">
        <v>407</v>
      </c>
      <c r="K33" s="11" t="s">
        <v>23</v>
      </c>
      <c r="L33" s="53" t="s">
        <v>638</v>
      </c>
      <c r="M33" s="11">
        <v>1</v>
      </c>
      <c r="N33" s="54">
        <v>385180.01</v>
      </c>
      <c r="O33" s="54">
        <v>223732.59</v>
      </c>
      <c r="P33" s="54">
        <v>161447.42000000001</v>
      </c>
      <c r="Q33" s="1">
        <v>42705</v>
      </c>
      <c r="R33" s="14">
        <f>VLOOKUP($D33,'GT NBV Sep 2015'!$G:$O,9,0)</f>
        <v>3.4000000000000002E-2</v>
      </c>
      <c r="S33" s="15">
        <f t="shared" si="0"/>
        <v>1091.3433616666669</v>
      </c>
      <c r="T33" s="15">
        <f t="shared" si="1"/>
        <v>15</v>
      </c>
      <c r="U33" s="15">
        <f t="shared" si="2"/>
        <v>16370.150425000003</v>
      </c>
      <c r="V33" s="15">
        <f t="shared" si="3"/>
        <v>240102.740425</v>
      </c>
      <c r="W33" s="15">
        <f t="shared" si="4"/>
        <v>145077.26957500001</v>
      </c>
      <c r="X33" s="7">
        <f t="shared" si="6"/>
        <v>353081.67583333334</v>
      </c>
      <c r="Y33" s="7">
        <f t="shared" si="7"/>
        <v>220094.17872291667</v>
      </c>
      <c r="Z33" s="7">
        <f t="shared" si="8"/>
        <v>132987.49711041668</v>
      </c>
      <c r="AA33" s="7">
        <f t="shared" si="9"/>
        <v>0</v>
      </c>
    </row>
    <row r="34" spans="1:27" ht="13.8" x14ac:dyDescent="0.3">
      <c r="A34" s="11">
        <v>49058052</v>
      </c>
      <c r="B34" s="11" t="s">
        <v>30</v>
      </c>
      <c r="C34" s="11" t="s">
        <v>36</v>
      </c>
      <c r="D34" s="11" t="s">
        <v>312</v>
      </c>
      <c r="E34" s="11" t="s">
        <v>390</v>
      </c>
      <c r="F34" s="18">
        <v>38169</v>
      </c>
      <c r="G34" s="19">
        <v>38169</v>
      </c>
      <c r="H34" s="11" t="s">
        <v>20</v>
      </c>
      <c r="I34" s="11" t="s">
        <v>55</v>
      </c>
      <c r="J34" s="11" t="s">
        <v>315</v>
      </c>
      <c r="K34" s="11" t="s">
        <v>23</v>
      </c>
      <c r="L34" s="53" t="s">
        <v>638</v>
      </c>
      <c r="M34" s="11">
        <v>1</v>
      </c>
      <c r="N34" s="54">
        <v>243784.59</v>
      </c>
      <c r="O34" s="54">
        <v>84124.6</v>
      </c>
      <c r="P34" s="54">
        <v>159659.99</v>
      </c>
      <c r="Q34" s="1">
        <v>42705</v>
      </c>
      <c r="R34" s="14">
        <f>VLOOKUP($D34,'GT NBV Sep 2015'!$G:$O,9,0)</f>
        <v>2.1000000000000001E-2</v>
      </c>
      <c r="S34" s="15">
        <f t="shared" si="0"/>
        <v>426.62303250000002</v>
      </c>
      <c r="T34" s="15">
        <f t="shared" si="1"/>
        <v>15</v>
      </c>
      <c r="U34" s="15">
        <f t="shared" si="2"/>
        <v>6399.3454875000007</v>
      </c>
      <c r="V34" s="15">
        <f t="shared" si="3"/>
        <v>90523.945487500008</v>
      </c>
      <c r="W34" s="15">
        <f t="shared" si="4"/>
        <v>153260.64451249997</v>
      </c>
      <c r="X34" s="7">
        <f t="shared" si="6"/>
        <v>223469.20749999999</v>
      </c>
      <c r="Y34" s="7">
        <f t="shared" si="7"/>
        <v>82980.283363541675</v>
      </c>
      <c r="Z34" s="7">
        <f t="shared" si="8"/>
        <v>140488.92413645831</v>
      </c>
      <c r="AA34" s="7">
        <f t="shared" si="9"/>
        <v>0</v>
      </c>
    </row>
    <row r="35" spans="1:27" ht="13.8" x14ac:dyDescent="0.3">
      <c r="A35" s="11">
        <v>100512385</v>
      </c>
      <c r="B35" s="11" t="s">
        <v>30</v>
      </c>
      <c r="C35" s="11" t="s">
        <v>36</v>
      </c>
      <c r="D35" s="11" t="s">
        <v>37</v>
      </c>
      <c r="E35" s="11" t="s">
        <v>457</v>
      </c>
      <c r="F35" s="18">
        <v>40087</v>
      </c>
      <c r="G35" s="19">
        <v>39814</v>
      </c>
      <c r="H35" s="11" t="s">
        <v>20</v>
      </c>
      <c r="I35" s="11" t="s">
        <v>39</v>
      </c>
      <c r="J35" s="11" t="s">
        <v>99</v>
      </c>
      <c r="K35" s="11" t="s">
        <v>23</v>
      </c>
      <c r="L35" s="53" t="s">
        <v>638</v>
      </c>
      <c r="M35" s="11">
        <v>1</v>
      </c>
      <c r="N35" s="54">
        <v>223720.29</v>
      </c>
      <c r="O35" s="54">
        <v>74654.45</v>
      </c>
      <c r="P35" s="54">
        <v>149065.84</v>
      </c>
      <c r="Q35" s="1">
        <v>42705</v>
      </c>
      <c r="R35" s="14">
        <f>VLOOKUP($D35,'GT NBV Sep 2015'!$G:$O,9,0)</f>
        <v>2.1999999999999999E-2</v>
      </c>
      <c r="S35" s="15">
        <f t="shared" si="0"/>
        <v>410.153865</v>
      </c>
      <c r="T35" s="15">
        <f t="shared" si="1"/>
        <v>15</v>
      </c>
      <c r="U35" s="15">
        <f t="shared" si="2"/>
        <v>6152.3079749999997</v>
      </c>
      <c r="V35" s="15">
        <f t="shared" si="3"/>
        <v>80806.757975</v>
      </c>
      <c r="W35" s="15">
        <f t="shared" si="4"/>
        <v>142913.53202500002</v>
      </c>
      <c r="X35" s="7">
        <f t="shared" si="6"/>
        <v>205076.9325</v>
      </c>
      <c r="Y35" s="7">
        <f t="shared" si="7"/>
        <v>74072.861477083337</v>
      </c>
      <c r="Z35" s="7">
        <f t="shared" si="8"/>
        <v>131004.07102291669</v>
      </c>
      <c r="AA35" s="7">
        <f t="shared" si="9"/>
        <v>0</v>
      </c>
    </row>
    <row r="36" spans="1:27" ht="13.8" x14ac:dyDescent="0.3">
      <c r="A36" s="11">
        <v>94944852</v>
      </c>
      <c r="B36" s="11" t="s">
        <v>30</v>
      </c>
      <c r="C36" s="11" t="s">
        <v>36</v>
      </c>
      <c r="D36" s="11" t="s">
        <v>37</v>
      </c>
      <c r="E36" s="11" t="s">
        <v>394</v>
      </c>
      <c r="F36" s="18">
        <v>39783</v>
      </c>
      <c r="G36" s="19">
        <v>39448</v>
      </c>
      <c r="H36" s="11" t="s">
        <v>20</v>
      </c>
      <c r="I36" s="11" t="s">
        <v>39</v>
      </c>
      <c r="J36" s="11" t="s">
        <v>99</v>
      </c>
      <c r="K36" s="11" t="s">
        <v>23</v>
      </c>
      <c r="L36" s="53" t="s">
        <v>638</v>
      </c>
      <c r="M36" s="11">
        <v>0</v>
      </c>
      <c r="N36" s="54">
        <v>214886.76</v>
      </c>
      <c r="O36" s="54">
        <v>83179.820000000007</v>
      </c>
      <c r="P36" s="54">
        <v>131706.94</v>
      </c>
      <c r="Q36" s="1">
        <v>42705</v>
      </c>
      <c r="R36" s="14">
        <f>VLOOKUP($D36,'GT NBV Sep 2015'!$G:$O,9,0)</f>
        <v>2.1999999999999999E-2</v>
      </c>
      <c r="S36" s="15">
        <f t="shared" si="0"/>
        <v>393.95906000000002</v>
      </c>
      <c r="T36" s="15">
        <f t="shared" si="1"/>
        <v>15</v>
      </c>
      <c r="U36" s="15">
        <f t="shared" si="2"/>
        <v>5909.3859000000002</v>
      </c>
      <c r="V36" s="15">
        <f t="shared" si="3"/>
        <v>89089.205900000001</v>
      </c>
      <c r="W36" s="15">
        <f t="shared" si="4"/>
        <v>125797.55410000001</v>
      </c>
      <c r="X36" s="7">
        <f t="shared" si="6"/>
        <v>196979.53</v>
      </c>
      <c r="Y36" s="7">
        <f t="shared" si="7"/>
        <v>81665.105408333329</v>
      </c>
      <c r="Z36" s="7">
        <f t="shared" si="8"/>
        <v>115314.42459166667</v>
      </c>
      <c r="AA36" s="7">
        <f t="shared" si="9"/>
        <v>0</v>
      </c>
    </row>
    <row r="37" spans="1:27" ht="13.8" x14ac:dyDescent="0.3">
      <c r="A37" s="11">
        <v>643615825</v>
      </c>
      <c r="B37" s="11" t="s">
        <v>30</v>
      </c>
      <c r="C37" s="11" t="s">
        <v>36</v>
      </c>
      <c r="D37" s="11" t="s">
        <v>49</v>
      </c>
      <c r="E37" s="11" t="s">
        <v>395</v>
      </c>
      <c r="F37" s="18">
        <v>41122</v>
      </c>
      <c r="G37" s="19">
        <v>40909</v>
      </c>
      <c r="H37" s="11" t="s">
        <v>20</v>
      </c>
      <c r="I37" s="11" t="s">
        <v>48</v>
      </c>
      <c r="J37" s="11" t="s">
        <v>280</v>
      </c>
      <c r="K37" s="11" t="s">
        <v>23</v>
      </c>
      <c r="L37" s="53" t="s">
        <v>638</v>
      </c>
      <c r="M37" s="11">
        <v>3</v>
      </c>
      <c r="N37" s="54">
        <v>161190.21</v>
      </c>
      <c r="O37" s="54">
        <v>36883.620000000003</v>
      </c>
      <c r="P37" s="54">
        <v>124306.59</v>
      </c>
      <c r="Q37" s="1">
        <v>42705</v>
      </c>
      <c r="R37" s="14">
        <f>VLOOKUP($D37,'GT NBV Sep 2015'!$G:$O,9,0)</f>
        <v>3.4000000000000002E-2</v>
      </c>
      <c r="S37" s="15">
        <f t="shared" si="0"/>
        <v>456.70559500000002</v>
      </c>
      <c r="T37" s="15">
        <f t="shared" si="1"/>
        <v>15</v>
      </c>
      <c r="U37" s="15">
        <f t="shared" si="2"/>
        <v>6850.5839249999999</v>
      </c>
      <c r="V37" s="15">
        <f t="shared" si="3"/>
        <v>43734.203925000002</v>
      </c>
      <c r="W37" s="15">
        <f t="shared" si="4"/>
        <v>117456.00607499998</v>
      </c>
      <c r="X37" s="7">
        <f t="shared" si="6"/>
        <v>147757.69249999998</v>
      </c>
      <c r="Y37" s="7">
        <f t="shared" si="7"/>
        <v>40089.686931249998</v>
      </c>
      <c r="Z37" s="7">
        <f t="shared" si="8"/>
        <v>107668.00556874998</v>
      </c>
      <c r="AA37" s="7">
        <f t="shared" si="9"/>
        <v>0</v>
      </c>
    </row>
    <row r="38" spans="1:27" ht="13.8" x14ac:dyDescent="0.3">
      <c r="A38" s="11">
        <v>30518979</v>
      </c>
      <c r="B38" s="11" t="s">
        <v>30</v>
      </c>
      <c r="C38" s="11" t="s">
        <v>36</v>
      </c>
      <c r="D38" s="11" t="s">
        <v>403</v>
      </c>
      <c r="E38" s="11" t="s">
        <v>193</v>
      </c>
      <c r="F38" s="18">
        <v>35612</v>
      </c>
      <c r="G38" s="19">
        <v>35612</v>
      </c>
      <c r="H38" s="11" t="s">
        <v>20</v>
      </c>
      <c r="I38" s="11" t="s">
        <v>69</v>
      </c>
      <c r="J38" s="11" t="s">
        <v>199</v>
      </c>
      <c r="K38" s="11" t="s">
        <v>402</v>
      </c>
      <c r="L38" s="53" t="s">
        <v>638</v>
      </c>
      <c r="M38" s="11">
        <v>0</v>
      </c>
      <c r="N38" s="54">
        <v>117523.76</v>
      </c>
      <c r="O38" s="54">
        <v>-4233.41</v>
      </c>
      <c r="P38" s="54">
        <v>121757.17</v>
      </c>
      <c r="Q38" s="1">
        <v>42705</v>
      </c>
      <c r="R38" s="14">
        <f>VLOOKUP($D38,'GT NBV Sep 2015'!$G:$O,9,0)</f>
        <v>2.5999999999999999E-2</v>
      </c>
      <c r="S38" s="15">
        <f t="shared" si="0"/>
        <v>254.63481333333331</v>
      </c>
      <c r="T38" s="15">
        <f t="shared" si="1"/>
        <v>15</v>
      </c>
      <c r="U38" s="15">
        <f t="shared" si="2"/>
        <v>3819.5221999999999</v>
      </c>
      <c r="V38" s="15">
        <f t="shared" si="3"/>
        <v>-413.88779999999997</v>
      </c>
      <c r="W38" s="15">
        <f t="shared" si="4"/>
        <v>117937.64779999999</v>
      </c>
      <c r="X38" s="7">
        <f t="shared" si="6"/>
        <v>107730.11333333333</v>
      </c>
      <c r="Y38" s="7">
        <f t="shared" si="7"/>
        <v>-379.39714999999995</v>
      </c>
      <c r="Z38" s="7">
        <f t="shared" si="8"/>
        <v>108109.51048333332</v>
      </c>
      <c r="AA38" s="7">
        <f t="shared" si="9"/>
        <v>0</v>
      </c>
    </row>
    <row r="39" spans="1:27" ht="13.8" x14ac:dyDescent="0.3">
      <c r="A39" s="11">
        <v>49327030</v>
      </c>
      <c r="B39" s="11" t="s">
        <v>30</v>
      </c>
      <c r="C39" s="11" t="s">
        <v>36</v>
      </c>
      <c r="D39" s="11" t="s">
        <v>420</v>
      </c>
      <c r="E39" s="11" t="s">
        <v>390</v>
      </c>
      <c r="F39" s="18">
        <v>38169</v>
      </c>
      <c r="G39" s="19">
        <v>37987</v>
      </c>
      <c r="H39" s="11" t="s">
        <v>20</v>
      </c>
      <c r="I39" s="11" t="s">
        <v>39</v>
      </c>
      <c r="J39" s="11" t="s">
        <v>132</v>
      </c>
      <c r="K39" s="11" t="s">
        <v>410</v>
      </c>
      <c r="L39" s="53" t="s">
        <v>638</v>
      </c>
      <c r="M39" s="11">
        <v>1</v>
      </c>
      <c r="N39" s="54">
        <v>149101.12</v>
      </c>
      <c r="O39" s="54">
        <v>29515.77</v>
      </c>
      <c r="P39" s="54">
        <v>119585.35</v>
      </c>
      <c r="Q39" s="1">
        <v>42705</v>
      </c>
      <c r="R39" s="14">
        <f>VLOOKUP($D39,'GT NBV Sep 2015'!$G:$O,9,0)</f>
        <v>2.1999999999999999E-2</v>
      </c>
      <c r="S39" s="15">
        <f t="shared" si="0"/>
        <v>273.35205333333334</v>
      </c>
      <c r="T39" s="15">
        <f t="shared" si="1"/>
        <v>15</v>
      </c>
      <c r="U39" s="15">
        <f t="shared" si="2"/>
        <v>4100.2808000000005</v>
      </c>
      <c r="V39" s="15">
        <f t="shared" si="3"/>
        <v>33616.050799999997</v>
      </c>
      <c r="W39" s="15">
        <f t="shared" si="4"/>
        <v>115485.0692</v>
      </c>
      <c r="X39" s="7">
        <f t="shared" si="6"/>
        <v>136676.02666666664</v>
      </c>
      <c r="Y39" s="7">
        <f t="shared" si="7"/>
        <v>30814.713233333328</v>
      </c>
      <c r="Z39" s="7">
        <f t="shared" si="8"/>
        <v>105861.31343333333</v>
      </c>
      <c r="AA39" s="7">
        <f t="shared" si="9"/>
        <v>0</v>
      </c>
    </row>
    <row r="40" spans="1:27" ht="13.8" x14ac:dyDescent="0.3">
      <c r="A40" s="11">
        <v>86982451</v>
      </c>
      <c r="B40" s="11" t="s">
        <v>30</v>
      </c>
      <c r="C40" s="11" t="s">
        <v>36</v>
      </c>
      <c r="D40" s="11" t="s">
        <v>37</v>
      </c>
      <c r="E40" s="11" t="s">
        <v>393</v>
      </c>
      <c r="F40" s="18">
        <v>39417</v>
      </c>
      <c r="G40" s="19">
        <v>39083</v>
      </c>
      <c r="H40" s="11" t="s">
        <v>20</v>
      </c>
      <c r="I40" s="11" t="s">
        <v>39</v>
      </c>
      <c r="J40" s="11" t="s">
        <v>113</v>
      </c>
      <c r="K40" s="11" t="s">
        <v>23</v>
      </c>
      <c r="L40" s="53" t="s">
        <v>638</v>
      </c>
      <c r="M40" s="11">
        <v>1</v>
      </c>
      <c r="N40" s="54">
        <v>199915.92</v>
      </c>
      <c r="O40" s="54">
        <v>88058.57</v>
      </c>
      <c r="P40" s="54">
        <v>111857.35</v>
      </c>
      <c r="Q40" s="1">
        <v>42705</v>
      </c>
      <c r="R40" s="14">
        <f>VLOOKUP($D40,'GT NBV Sep 2015'!$G:$O,9,0)</f>
        <v>2.1999999999999999E-2</v>
      </c>
      <c r="S40" s="15">
        <f t="shared" si="0"/>
        <v>366.51251999999999</v>
      </c>
      <c r="T40" s="15">
        <f t="shared" si="1"/>
        <v>15</v>
      </c>
      <c r="U40" s="15">
        <f t="shared" si="2"/>
        <v>5497.6877999999997</v>
      </c>
      <c r="V40" s="15">
        <f t="shared" si="3"/>
        <v>93556.257800000007</v>
      </c>
      <c r="W40" s="15">
        <f t="shared" si="4"/>
        <v>106359.66220000001</v>
      </c>
      <c r="X40" s="7">
        <f t="shared" si="6"/>
        <v>183256.26</v>
      </c>
      <c r="Y40" s="7">
        <f t="shared" si="7"/>
        <v>85759.902983333333</v>
      </c>
      <c r="Z40" s="7">
        <f t="shared" si="8"/>
        <v>97496.357016666661</v>
      </c>
      <c r="AA40" s="7">
        <f t="shared" si="9"/>
        <v>0</v>
      </c>
    </row>
    <row r="41" spans="1:27" ht="13.8" x14ac:dyDescent="0.3">
      <c r="A41" s="11">
        <v>621906457</v>
      </c>
      <c r="B41" s="11" t="s">
        <v>30</v>
      </c>
      <c r="C41" s="11" t="s">
        <v>36</v>
      </c>
      <c r="D41" s="11" t="s">
        <v>409</v>
      </c>
      <c r="E41" s="11" t="s">
        <v>462</v>
      </c>
      <c r="F41" s="18">
        <v>40513</v>
      </c>
      <c r="G41" s="19">
        <v>40179</v>
      </c>
      <c r="H41" s="11" t="s">
        <v>20</v>
      </c>
      <c r="I41" s="11" t="s">
        <v>69</v>
      </c>
      <c r="J41" s="11" t="s">
        <v>472</v>
      </c>
      <c r="K41" s="11" t="s">
        <v>410</v>
      </c>
      <c r="L41" s="53" t="s">
        <v>638</v>
      </c>
      <c r="M41" s="11">
        <v>0</v>
      </c>
      <c r="N41" s="54">
        <v>131578.89000000001</v>
      </c>
      <c r="O41" s="54">
        <v>22869.89</v>
      </c>
      <c r="P41" s="54">
        <v>108709</v>
      </c>
      <c r="Q41" s="1">
        <v>42705</v>
      </c>
      <c r="R41" s="14">
        <f>VLOOKUP($D41,'GT NBV Sep 2015'!$G:$O,9,0)</f>
        <v>2.5999999999999999E-2</v>
      </c>
      <c r="S41" s="15">
        <f t="shared" si="0"/>
        <v>285.08759500000002</v>
      </c>
      <c r="T41" s="15">
        <f t="shared" si="1"/>
        <v>15</v>
      </c>
      <c r="U41" s="15">
        <f t="shared" si="2"/>
        <v>4276.3139250000004</v>
      </c>
      <c r="V41" s="15">
        <f t="shared" si="3"/>
        <v>27146.203925000002</v>
      </c>
      <c r="W41" s="15">
        <f t="shared" si="4"/>
        <v>104432.68607500001</v>
      </c>
      <c r="X41" s="7">
        <f t="shared" si="6"/>
        <v>120613.98250000001</v>
      </c>
      <c r="Y41" s="7">
        <f t="shared" si="7"/>
        <v>24884.020264583334</v>
      </c>
      <c r="Z41" s="7">
        <f t="shared" si="8"/>
        <v>95729.962235416664</v>
      </c>
      <c r="AA41" s="7">
        <f t="shared" si="9"/>
        <v>0</v>
      </c>
    </row>
    <row r="42" spans="1:27" ht="13.8" x14ac:dyDescent="0.3">
      <c r="A42" s="11">
        <v>103571032</v>
      </c>
      <c r="B42" s="11" t="s">
        <v>30</v>
      </c>
      <c r="C42" s="11" t="s">
        <v>36</v>
      </c>
      <c r="D42" s="11" t="s">
        <v>49</v>
      </c>
      <c r="E42" s="11" t="s">
        <v>462</v>
      </c>
      <c r="F42" s="18">
        <v>40422</v>
      </c>
      <c r="G42" s="19">
        <v>40179</v>
      </c>
      <c r="H42" s="11" t="s">
        <v>20</v>
      </c>
      <c r="I42" s="11" t="s">
        <v>48</v>
      </c>
      <c r="J42" s="11" t="s">
        <v>280</v>
      </c>
      <c r="K42" s="11" t="s">
        <v>23</v>
      </c>
      <c r="L42" s="53" t="s">
        <v>638</v>
      </c>
      <c r="M42" s="11">
        <v>2</v>
      </c>
      <c r="N42" s="54">
        <v>170453.22</v>
      </c>
      <c r="O42" s="54">
        <v>63005.16</v>
      </c>
      <c r="P42" s="54">
        <v>107448.06</v>
      </c>
      <c r="Q42" s="1">
        <v>42705</v>
      </c>
      <c r="R42" s="14">
        <f>VLOOKUP($D42,'GT NBV Sep 2015'!$G:$O,9,0)</f>
        <v>3.4000000000000002E-2</v>
      </c>
      <c r="S42" s="15">
        <f t="shared" si="0"/>
        <v>482.95079000000004</v>
      </c>
      <c r="T42" s="15">
        <f t="shared" si="1"/>
        <v>15</v>
      </c>
      <c r="U42" s="15">
        <f t="shared" si="2"/>
        <v>7244.2618500000008</v>
      </c>
      <c r="V42" s="15">
        <f t="shared" si="3"/>
        <v>70249.421849999999</v>
      </c>
      <c r="W42" s="15">
        <f t="shared" si="4"/>
        <v>100203.79815</v>
      </c>
      <c r="X42" s="7">
        <f t="shared" si="6"/>
        <v>156248.785</v>
      </c>
      <c r="Y42" s="7">
        <f t="shared" si="7"/>
        <v>64395.303362499995</v>
      </c>
      <c r="Z42" s="7">
        <f t="shared" si="8"/>
        <v>91853.481637499994</v>
      </c>
      <c r="AA42" s="7">
        <f t="shared" si="9"/>
        <v>0</v>
      </c>
    </row>
    <row r="43" spans="1:27" ht="13.8" x14ac:dyDescent="0.3">
      <c r="A43" s="11">
        <v>674831295</v>
      </c>
      <c r="B43" s="11" t="s">
        <v>30</v>
      </c>
      <c r="C43" s="11" t="s">
        <v>36</v>
      </c>
      <c r="D43" s="11" t="s">
        <v>478</v>
      </c>
      <c r="E43" s="11" t="s">
        <v>477</v>
      </c>
      <c r="F43" s="18">
        <v>41365</v>
      </c>
      <c r="G43" s="19">
        <v>41365</v>
      </c>
      <c r="H43" s="11" t="s">
        <v>20</v>
      </c>
      <c r="I43" s="11" t="s">
        <v>479</v>
      </c>
      <c r="J43" s="11" t="s">
        <v>484</v>
      </c>
      <c r="K43" s="11" t="s">
        <v>23</v>
      </c>
      <c r="L43" s="53" t="s">
        <v>638</v>
      </c>
      <c r="M43" s="11">
        <v>0</v>
      </c>
      <c r="N43" s="54">
        <v>103246.49</v>
      </c>
      <c r="O43" s="54">
        <v>-2168.38</v>
      </c>
      <c r="P43" s="54">
        <v>105414.87</v>
      </c>
      <c r="Q43" s="1">
        <v>42705</v>
      </c>
      <c r="R43" s="14">
        <f>VLOOKUP($D43,'GT NBV Sep 2015'!$G:$O,9,0)</f>
        <v>0.14285714285714285</v>
      </c>
      <c r="S43" s="15">
        <f t="shared" si="0"/>
        <v>1229.1248809523809</v>
      </c>
      <c r="T43" s="15">
        <f t="shared" si="1"/>
        <v>15</v>
      </c>
      <c r="U43" s="15">
        <f t="shared" si="2"/>
        <v>18436.873214285712</v>
      </c>
      <c r="V43" s="15">
        <f t="shared" si="3"/>
        <v>16268.493214285711</v>
      </c>
      <c r="W43" s="15">
        <f t="shared" si="4"/>
        <v>86977.996785714291</v>
      </c>
      <c r="X43" s="7">
        <f t="shared" si="6"/>
        <v>94642.61583333333</v>
      </c>
      <c r="Y43" s="7">
        <f t="shared" si="7"/>
        <v>14912.785446428568</v>
      </c>
      <c r="Z43" s="7">
        <f t="shared" si="8"/>
        <v>79729.830386904767</v>
      </c>
      <c r="AA43" s="7">
        <f t="shared" si="9"/>
        <v>0</v>
      </c>
    </row>
    <row r="44" spans="1:27" ht="13.8" x14ac:dyDescent="0.3">
      <c r="A44" s="11">
        <v>49871213</v>
      </c>
      <c r="B44" s="11" t="s">
        <v>30</v>
      </c>
      <c r="C44" s="11" t="s">
        <v>36</v>
      </c>
      <c r="D44" s="11" t="s">
        <v>409</v>
      </c>
      <c r="E44" s="11" t="s">
        <v>390</v>
      </c>
      <c r="F44" s="18">
        <v>38292</v>
      </c>
      <c r="G44" s="19">
        <v>37987</v>
      </c>
      <c r="H44" s="11" t="s">
        <v>20</v>
      </c>
      <c r="I44" s="11" t="s">
        <v>69</v>
      </c>
      <c r="J44" s="11" t="s">
        <v>210</v>
      </c>
      <c r="K44" s="11" t="s">
        <v>410</v>
      </c>
      <c r="L44" s="53" t="s">
        <v>638</v>
      </c>
      <c r="M44" s="11">
        <v>0</v>
      </c>
      <c r="N44" s="54">
        <v>160722.32999999999</v>
      </c>
      <c r="O44" s="54">
        <v>59861.47</v>
      </c>
      <c r="P44" s="54">
        <v>100860.86</v>
      </c>
      <c r="Q44" s="1">
        <v>42705</v>
      </c>
      <c r="R44" s="14">
        <f>VLOOKUP($D44,'GT NBV Sep 2015'!$G:$O,9,0)</f>
        <v>2.5999999999999999E-2</v>
      </c>
      <c r="S44" s="15">
        <f t="shared" si="0"/>
        <v>348.23171499999995</v>
      </c>
      <c r="T44" s="15">
        <f t="shared" si="1"/>
        <v>15</v>
      </c>
      <c r="U44" s="15">
        <f t="shared" si="2"/>
        <v>5223.4757249999993</v>
      </c>
      <c r="V44" s="15">
        <f t="shared" si="3"/>
        <v>65084.945724999998</v>
      </c>
      <c r="W44" s="15">
        <f t="shared" si="4"/>
        <v>95637.384274999989</v>
      </c>
      <c r="X44" s="7">
        <f t="shared" si="6"/>
        <v>147328.80249999999</v>
      </c>
      <c r="Y44" s="7">
        <f t="shared" si="7"/>
        <v>59661.200247916662</v>
      </c>
      <c r="Z44" s="7">
        <f t="shared" si="8"/>
        <v>87667.602252083321</v>
      </c>
      <c r="AA44" s="7">
        <f t="shared" si="9"/>
        <v>0</v>
      </c>
    </row>
    <row r="45" spans="1:27" ht="13.8" x14ac:dyDescent="0.3">
      <c r="A45" s="11">
        <v>54268</v>
      </c>
      <c r="B45" s="11" t="s">
        <v>30</v>
      </c>
      <c r="C45" s="11" t="s">
        <v>36</v>
      </c>
      <c r="D45" s="11" t="s">
        <v>324</v>
      </c>
      <c r="E45" s="11" t="s">
        <v>43</v>
      </c>
      <c r="F45" s="18">
        <v>34881</v>
      </c>
      <c r="G45" s="19">
        <v>34881</v>
      </c>
      <c r="H45" s="11" t="s">
        <v>20</v>
      </c>
      <c r="I45" s="11" t="s">
        <v>59</v>
      </c>
      <c r="J45" s="11" t="s">
        <v>341</v>
      </c>
      <c r="K45" s="11" t="s">
        <v>23</v>
      </c>
      <c r="L45" s="53" t="s">
        <v>638</v>
      </c>
      <c r="M45" s="11">
        <v>0</v>
      </c>
      <c r="N45" s="54">
        <v>295096.94</v>
      </c>
      <c r="O45" s="54">
        <v>200650.51</v>
      </c>
      <c r="P45" s="54">
        <v>94446.43</v>
      </c>
      <c r="Q45" s="1">
        <v>42705</v>
      </c>
      <c r="R45" s="14">
        <f>VLOOKUP($D45,'GT NBV Sep 2015'!$G:$O,9,0)</f>
        <v>2.1000000000000001E-2</v>
      </c>
      <c r="S45" s="15">
        <f t="shared" si="0"/>
        <v>516.41964500000006</v>
      </c>
      <c r="T45" s="15">
        <f t="shared" si="1"/>
        <v>15</v>
      </c>
      <c r="U45" s="15">
        <f t="shared" si="2"/>
        <v>7746.294675000001</v>
      </c>
      <c r="V45" s="15">
        <f t="shared" si="3"/>
        <v>208396.80467500002</v>
      </c>
      <c r="W45" s="15">
        <f t="shared" si="4"/>
        <v>86700.135324999981</v>
      </c>
      <c r="X45" s="7">
        <f t="shared" si="6"/>
        <v>270505.52833333332</v>
      </c>
      <c r="Y45" s="7">
        <f t="shared" si="7"/>
        <v>191030.40428541668</v>
      </c>
      <c r="Z45" s="7">
        <f t="shared" si="8"/>
        <v>79475.124047916644</v>
      </c>
      <c r="AA45" s="7">
        <f t="shared" si="9"/>
        <v>0</v>
      </c>
    </row>
    <row r="46" spans="1:27" ht="13.8" x14ac:dyDescent="0.3">
      <c r="A46" s="11">
        <v>672467858</v>
      </c>
      <c r="B46" s="11" t="s">
        <v>30</v>
      </c>
      <c r="C46" s="11" t="s">
        <v>36</v>
      </c>
      <c r="D46" s="11" t="s">
        <v>49</v>
      </c>
      <c r="E46" s="11" t="s">
        <v>391</v>
      </c>
      <c r="F46" s="18">
        <v>38657</v>
      </c>
      <c r="G46" s="19">
        <v>38353</v>
      </c>
      <c r="H46" s="11" t="s">
        <v>20</v>
      </c>
      <c r="I46" s="11" t="s">
        <v>48</v>
      </c>
      <c r="J46" s="11" t="s">
        <v>407</v>
      </c>
      <c r="K46" s="11" t="s">
        <v>23</v>
      </c>
      <c r="L46" s="53" t="s">
        <v>638</v>
      </c>
      <c r="M46" s="11">
        <v>1</v>
      </c>
      <c r="N46" s="54">
        <v>307939.37</v>
      </c>
      <c r="O46" s="54">
        <v>222228.96</v>
      </c>
      <c r="P46" s="54">
        <v>85710.41</v>
      </c>
      <c r="Q46" s="1">
        <v>42705</v>
      </c>
      <c r="R46" s="14">
        <f>VLOOKUP($D46,'GT NBV Sep 2015'!$G:$O,9,0)</f>
        <v>3.4000000000000002E-2</v>
      </c>
      <c r="S46" s="15">
        <f t="shared" si="0"/>
        <v>872.49488166666674</v>
      </c>
      <c r="T46" s="15">
        <f t="shared" si="1"/>
        <v>15</v>
      </c>
      <c r="U46" s="15">
        <f t="shared" si="2"/>
        <v>13087.423225</v>
      </c>
      <c r="V46" s="15">
        <f t="shared" si="3"/>
        <v>235316.383225</v>
      </c>
      <c r="W46" s="15">
        <f t="shared" si="4"/>
        <v>72622.986774999998</v>
      </c>
      <c r="X46" s="7">
        <f t="shared" si="6"/>
        <v>282277.7558333333</v>
      </c>
      <c r="Y46" s="7">
        <f t="shared" si="7"/>
        <v>215706.68462291665</v>
      </c>
      <c r="Z46" s="7">
        <f t="shared" si="8"/>
        <v>66571.07121041666</v>
      </c>
      <c r="AA46" s="7">
        <f t="shared" si="9"/>
        <v>0</v>
      </c>
    </row>
    <row r="47" spans="1:27" ht="13.8" x14ac:dyDescent="0.3">
      <c r="A47" s="11">
        <v>73638736</v>
      </c>
      <c r="B47" s="11" t="s">
        <v>30</v>
      </c>
      <c r="C47" s="11" t="s">
        <v>36</v>
      </c>
      <c r="D47" s="11" t="s">
        <v>49</v>
      </c>
      <c r="E47" s="11" t="s">
        <v>424</v>
      </c>
      <c r="F47" s="18">
        <v>38961</v>
      </c>
      <c r="G47" s="19">
        <v>38718</v>
      </c>
      <c r="H47" s="11" t="s">
        <v>20</v>
      </c>
      <c r="I47" s="11" t="s">
        <v>48</v>
      </c>
      <c r="J47" s="11" t="s">
        <v>407</v>
      </c>
      <c r="K47" s="11" t="s">
        <v>23</v>
      </c>
      <c r="L47" s="53" t="s">
        <v>638</v>
      </c>
      <c r="M47" s="11">
        <v>1</v>
      </c>
      <c r="N47" s="54">
        <v>236739.98</v>
      </c>
      <c r="O47" s="54">
        <v>154178.89000000001</v>
      </c>
      <c r="P47" s="54">
        <v>82561.09</v>
      </c>
      <c r="Q47" s="1">
        <v>42705</v>
      </c>
      <c r="R47" s="14">
        <f>VLOOKUP($D47,'GT NBV Sep 2015'!$G:$O,9,0)</f>
        <v>3.4000000000000002E-2</v>
      </c>
      <c r="S47" s="15">
        <f t="shared" si="0"/>
        <v>670.7632766666668</v>
      </c>
      <c r="T47" s="15">
        <f t="shared" si="1"/>
        <v>15</v>
      </c>
      <c r="U47" s="15">
        <f t="shared" si="2"/>
        <v>10061.449150000002</v>
      </c>
      <c r="V47" s="15">
        <f t="shared" si="3"/>
        <v>164240.33915000001</v>
      </c>
      <c r="W47" s="15">
        <f t="shared" si="4"/>
        <v>72499.640849999996</v>
      </c>
      <c r="X47" s="7">
        <f t="shared" si="6"/>
        <v>217011.64833333335</v>
      </c>
      <c r="Y47" s="7">
        <f t="shared" si="7"/>
        <v>150553.64422083335</v>
      </c>
      <c r="Z47" s="7">
        <f t="shared" si="8"/>
        <v>66458.004112499999</v>
      </c>
      <c r="AA47" s="7">
        <f t="shared" si="9"/>
        <v>0</v>
      </c>
    </row>
    <row r="48" spans="1:27" ht="13.8" x14ac:dyDescent="0.3">
      <c r="A48" s="11">
        <v>631814024</v>
      </c>
      <c r="B48" s="11" t="s">
        <v>30</v>
      </c>
      <c r="C48" s="11" t="s">
        <v>36</v>
      </c>
      <c r="D48" s="11" t="s">
        <v>49</v>
      </c>
      <c r="E48" s="11" t="s">
        <v>471</v>
      </c>
      <c r="F48" s="18">
        <v>40878</v>
      </c>
      <c r="G48" s="19">
        <v>40544</v>
      </c>
      <c r="H48" s="11" t="s">
        <v>20</v>
      </c>
      <c r="I48" s="11" t="s">
        <v>48</v>
      </c>
      <c r="J48" s="11" t="s">
        <v>280</v>
      </c>
      <c r="K48" s="11" t="s">
        <v>23</v>
      </c>
      <c r="L48" s="53" t="s">
        <v>638</v>
      </c>
      <c r="M48" s="11">
        <v>2</v>
      </c>
      <c r="N48" s="54">
        <v>117901.08</v>
      </c>
      <c r="O48" s="54">
        <v>35279.160000000003</v>
      </c>
      <c r="P48" s="54">
        <v>82621.919999999998</v>
      </c>
      <c r="Q48" s="1">
        <v>42705</v>
      </c>
      <c r="R48" s="14">
        <f>VLOOKUP($D48,'GT NBV Sep 2015'!$G:$O,9,0)</f>
        <v>3.4000000000000002E-2</v>
      </c>
      <c r="S48" s="15">
        <f t="shared" si="0"/>
        <v>334.05306000000002</v>
      </c>
      <c r="T48" s="15">
        <f t="shared" si="1"/>
        <v>15</v>
      </c>
      <c r="U48" s="15">
        <f t="shared" si="2"/>
        <v>5010.7959000000001</v>
      </c>
      <c r="V48" s="15">
        <f t="shared" si="3"/>
        <v>40289.955900000001</v>
      </c>
      <c r="W48" s="15">
        <f t="shared" si="4"/>
        <v>77611.124100000001</v>
      </c>
      <c r="X48" s="7">
        <f t="shared" si="6"/>
        <v>108075.98999999999</v>
      </c>
      <c r="Y48" s="7">
        <f t="shared" si="7"/>
        <v>36932.459575000001</v>
      </c>
      <c r="Z48" s="7">
        <f t="shared" si="8"/>
        <v>71143.530425000004</v>
      </c>
      <c r="AA48" s="7">
        <f t="shared" si="9"/>
        <v>0</v>
      </c>
    </row>
    <row r="49" spans="1:27" ht="13.8" x14ac:dyDescent="0.3">
      <c r="A49" s="11">
        <v>87446698</v>
      </c>
      <c r="B49" s="11" t="s">
        <v>30</v>
      </c>
      <c r="C49" s="11" t="s">
        <v>36</v>
      </c>
      <c r="D49" s="11" t="s">
        <v>450</v>
      </c>
      <c r="E49" s="11" t="s">
        <v>394</v>
      </c>
      <c r="F49" s="18">
        <v>39479</v>
      </c>
      <c r="G49" s="19">
        <v>39448</v>
      </c>
      <c r="H49" s="11" t="s">
        <v>20</v>
      </c>
      <c r="I49" s="11" t="s">
        <v>48</v>
      </c>
      <c r="J49" s="11" t="s">
        <v>455</v>
      </c>
      <c r="K49" s="11" t="s">
        <v>448</v>
      </c>
      <c r="L49" s="53" t="s">
        <v>638</v>
      </c>
      <c r="M49" s="11">
        <v>1</v>
      </c>
      <c r="N49" s="54">
        <v>107874.44</v>
      </c>
      <c r="O49" s="54">
        <v>26346.6</v>
      </c>
      <c r="P49" s="54">
        <v>81527.839999999997</v>
      </c>
      <c r="Q49" s="1">
        <v>42705</v>
      </c>
      <c r="R49" s="14">
        <f>VLOOKUP($D49,'GT NBV Sep 2015'!$G:$O,9,0)</f>
        <v>3.4000000000000002E-2</v>
      </c>
      <c r="S49" s="15">
        <f t="shared" si="0"/>
        <v>305.64424666666667</v>
      </c>
      <c r="T49" s="15">
        <f t="shared" si="1"/>
        <v>15</v>
      </c>
      <c r="U49" s="15">
        <f t="shared" si="2"/>
        <v>4584.6637000000001</v>
      </c>
      <c r="V49" s="15">
        <f t="shared" si="3"/>
        <v>30931.2637</v>
      </c>
      <c r="W49" s="15">
        <f t="shared" si="4"/>
        <v>76943.176300000006</v>
      </c>
      <c r="X49" s="7">
        <f t="shared" si="6"/>
        <v>98884.903333333335</v>
      </c>
      <c r="Y49" s="7">
        <f t="shared" si="7"/>
        <v>28353.658391666664</v>
      </c>
      <c r="Z49" s="7">
        <f t="shared" si="8"/>
        <v>70531.244941666664</v>
      </c>
      <c r="AA49" s="7">
        <f t="shared" si="9"/>
        <v>0</v>
      </c>
    </row>
    <row r="50" spans="1:27" ht="13.8" x14ac:dyDescent="0.3">
      <c r="A50" s="11">
        <v>95447787</v>
      </c>
      <c r="B50" s="11" t="s">
        <v>30</v>
      </c>
      <c r="C50" s="11" t="s">
        <v>36</v>
      </c>
      <c r="D50" s="11" t="s">
        <v>49</v>
      </c>
      <c r="E50" s="11" t="s">
        <v>457</v>
      </c>
      <c r="F50" s="18">
        <v>39873</v>
      </c>
      <c r="G50" s="19">
        <v>39814</v>
      </c>
      <c r="H50" s="11" t="s">
        <v>20</v>
      </c>
      <c r="I50" s="11" t="s">
        <v>48</v>
      </c>
      <c r="J50" s="11" t="s">
        <v>280</v>
      </c>
      <c r="K50" s="11" t="s">
        <v>23</v>
      </c>
      <c r="L50" s="53" t="s">
        <v>638</v>
      </c>
      <c r="M50" s="11">
        <v>2</v>
      </c>
      <c r="N50" s="54">
        <v>144137.82999999999</v>
      </c>
      <c r="O50" s="54">
        <v>63426.33</v>
      </c>
      <c r="P50" s="54">
        <v>80711.5</v>
      </c>
      <c r="Q50" s="1">
        <v>42705</v>
      </c>
      <c r="R50" s="14">
        <f>VLOOKUP($D50,'GT NBV Sep 2015'!$G:$O,9,0)</f>
        <v>3.4000000000000002E-2</v>
      </c>
      <c r="S50" s="15">
        <f t="shared" si="0"/>
        <v>408.39051833333332</v>
      </c>
      <c r="T50" s="15">
        <f t="shared" si="1"/>
        <v>15</v>
      </c>
      <c r="U50" s="15">
        <f t="shared" si="2"/>
        <v>6125.8577749999995</v>
      </c>
      <c r="V50" s="15">
        <f t="shared" si="3"/>
        <v>69552.187774999999</v>
      </c>
      <c r="W50" s="15">
        <f t="shared" si="4"/>
        <v>74585.642224999989</v>
      </c>
      <c r="X50" s="7">
        <f t="shared" si="6"/>
        <v>132126.34416666665</v>
      </c>
      <c r="Y50" s="7">
        <f t="shared" si="7"/>
        <v>63756.17212708333</v>
      </c>
      <c r="Z50" s="7">
        <f t="shared" si="8"/>
        <v>68370.172039583325</v>
      </c>
      <c r="AA50" s="7">
        <f t="shared" si="9"/>
        <v>0</v>
      </c>
    </row>
    <row r="51" spans="1:27" ht="13.8" x14ac:dyDescent="0.3">
      <c r="A51" s="11">
        <v>65697789</v>
      </c>
      <c r="B51" s="11" t="s">
        <v>30</v>
      </c>
      <c r="C51" s="11" t="s">
        <v>36</v>
      </c>
      <c r="D51" s="11" t="s">
        <v>49</v>
      </c>
      <c r="E51" s="11" t="s">
        <v>424</v>
      </c>
      <c r="F51" s="18">
        <v>38718</v>
      </c>
      <c r="G51" s="19">
        <v>38718</v>
      </c>
      <c r="H51" s="11" t="s">
        <v>20</v>
      </c>
      <c r="I51" s="11" t="s">
        <v>48</v>
      </c>
      <c r="J51" s="11" t="s">
        <v>407</v>
      </c>
      <c r="K51" s="11" t="s">
        <v>23</v>
      </c>
      <c r="L51" s="53" t="s">
        <v>638</v>
      </c>
      <c r="M51" s="11">
        <v>1</v>
      </c>
      <c r="N51" s="54">
        <v>216762.51</v>
      </c>
      <c r="O51" s="54">
        <v>141168.39000000001</v>
      </c>
      <c r="P51" s="54">
        <v>75594.12</v>
      </c>
      <c r="Q51" s="1">
        <v>42705</v>
      </c>
      <c r="R51" s="14">
        <f>VLOOKUP($D51,'GT NBV Sep 2015'!$G:$O,9,0)</f>
        <v>3.4000000000000002E-2</v>
      </c>
      <c r="S51" s="15">
        <f t="shared" si="0"/>
        <v>614.1604450000001</v>
      </c>
      <c r="T51" s="15">
        <f t="shared" si="1"/>
        <v>15</v>
      </c>
      <c r="U51" s="15">
        <f t="shared" si="2"/>
        <v>9212.406675000002</v>
      </c>
      <c r="V51" s="15">
        <f t="shared" si="3"/>
        <v>150380.79667500002</v>
      </c>
      <c r="W51" s="15">
        <f t="shared" si="4"/>
        <v>66381.71332499999</v>
      </c>
      <c r="X51" s="7">
        <f t="shared" si="6"/>
        <v>198698.9675</v>
      </c>
      <c r="Y51" s="7">
        <f t="shared" si="7"/>
        <v>137849.06361875002</v>
      </c>
      <c r="Z51" s="7">
        <f t="shared" si="8"/>
        <v>60849.903881249986</v>
      </c>
      <c r="AA51" s="7">
        <f t="shared" si="9"/>
        <v>0</v>
      </c>
    </row>
    <row r="52" spans="1:27" ht="13.8" x14ac:dyDescent="0.3">
      <c r="A52" s="11">
        <v>53597</v>
      </c>
      <c r="B52" s="11" t="s">
        <v>30</v>
      </c>
      <c r="C52" s="11" t="s">
        <v>36</v>
      </c>
      <c r="D52" s="11" t="s">
        <v>312</v>
      </c>
      <c r="E52" s="11" t="s">
        <v>92</v>
      </c>
      <c r="F52" s="18">
        <v>36708</v>
      </c>
      <c r="G52" s="19">
        <v>36708</v>
      </c>
      <c r="H52" s="11" t="s">
        <v>20</v>
      </c>
      <c r="I52" s="11" t="s">
        <v>55</v>
      </c>
      <c r="J52" s="11" t="s">
        <v>317</v>
      </c>
      <c r="K52" s="11" t="s">
        <v>23</v>
      </c>
      <c r="L52" s="53" t="s">
        <v>638</v>
      </c>
      <c r="M52" s="11">
        <v>1</v>
      </c>
      <c r="N52" s="54">
        <v>131643.92000000001</v>
      </c>
      <c r="O52" s="54">
        <v>61579.32</v>
      </c>
      <c r="P52" s="54">
        <v>70064.600000000006</v>
      </c>
      <c r="Q52" s="1">
        <v>42705</v>
      </c>
      <c r="R52" s="14">
        <f>VLOOKUP($D52,'GT NBV Sep 2015'!$G:$O,9,0)</f>
        <v>2.1000000000000001E-2</v>
      </c>
      <c r="S52" s="15">
        <f t="shared" si="0"/>
        <v>230.37686000000002</v>
      </c>
      <c r="T52" s="15">
        <f t="shared" si="1"/>
        <v>15</v>
      </c>
      <c r="U52" s="15">
        <f t="shared" si="2"/>
        <v>3455.6529000000005</v>
      </c>
      <c r="V52" s="15">
        <f t="shared" si="3"/>
        <v>65034.972900000001</v>
      </c>
      <c r="W52" s="15">
        <f t="shared" si="4"/>
        <v>66608.947100000019</v>
      </c>
      <c r="X52" s="7">
        <f t="shared" si="6"/>
        <v>120673.59333333334</v>
      </c>
      <c r="Y52" s="7">
        <f t="shared" si="7"/>
        <v>59615.391824999999</v>
      </c>
      <c r="Z52" s="7">
        <f t="shared" si="8"/>
        <v>61058.201508333346</v>
      </c>
      <c r="AA52" s="7">
        <f t="shared" si="9"/>
        <v>0</v>
      </c>
    </row>
    <row r="53" spans="1:27" ht="13.8" x14ac:dyDescent="0.3">
      <c r="A53" s="11">
        <v>53536</v>
      </c>
      <c r="B53" s="11" t="s">
        <v>30</v>
      </c>
      <c r="C53" s="11" t="s">
        <v>36</v>
      </c>
      <c r="D53" s="11" t="s">
        <v>312</v>
      </c>
      <c r="E53" s="11" t="s">
        <v>92</v>
      </c>
      <c r="F53" s="18">
        <v>36708</v>
      </c>
      <c r="G53" s="19">
        <v>36708</v>
      </c>
      <c r="H53" s="11" t="s">
        <v>20</v>
      </c>
      <c r="I53" s="11" t="s">
        <v>55</v>
      </c>
      <c r="J53" s="11" t="s">
        <v>314</v>
      </c>
      <c r="K53" s="11" t="s">
        <v>23</v>
      </c>
      <c r="L53" s="53" t="s">
        <v>638</v>
      </c>
      <c r="M53" s="11">
        <v>1</v>
      </c>
      <c r="N53" s="54">
        <v>131643.92000000001</v>
      </c>
      <c r="O53" s="54">
        <v>61579.32</v>
      </c>
      <c r="P53" s="54">
        <v>70064.600000000006</v>
      </c>
      <c r="Q53" s="1">
        <v>42705</v>
      </c>
      <c r="R53" s="14">
        <f>VLOOKUP($D53,'GT NBV Sep 2015'!$G:$O,9,0)</f>
        <v>2.1000000000000001E-2</v>
      </c>
      <c r="S53" s="15">
        <f t="shared" si="0"/>
        <v>230.37686000000002</v>
      </c>
      <c r="T53" s="15">
        <f t="shared" si="1"/>
        <v>15</v>
      </c>
      <c r="U53" s="15">
        <f t="shared" si="2"/>
        <v>3455.6529000000005</v>
      </c>
      <c r="V53" s="15">
        <f t="shared" si="3"/>
        <v>65034.972900000001</v>
      </c>
      <c r="W53" s="15">
        <f t="shared" si="4"/>
        <v>66608.947100000019</v>
      </c>
      <c r="X53" s="7">
        <f t="shared" si="6"/>
        <v>120673.59333333334</v>
      </c>
      <c r="Y53" s="7">
        <f t="shared" si="7"/>
        <v>59615.391824999999</v>
      </c>
      <c r="Z53" s="7">
        <f t="shared" si="8"/>
        <v>61058.201508333346</v>
      </c>
      <c r="AA53" s="7">
        <f t="shared" si="9"/>
        <v>0</v>
      </c>
    </row>
    <row r="54" spans="1:27" ht="13.8" x14ac:dyDescent="0.3">
      <c r="A54" s="11">
        <v>98565763</v>
      </c>
      <c r="B54" s="11" t="s">
        <v>30</v>
      </c>
      <c r="C54" s="11" t="s">
        <v>36</v>
      </c>
      <c r="D54" s="11" t="s">
        <v>49</v>
      </c>
      <c r="E54" s="11" t="s">
        <v>457</v>
      </c>
      <c r="F54" s="18">
        <v>40026</v>
      </c>
      <c r="G54" s="19">
        <v>39814</v>
      </c>
      <c r="H54" s="11" t="s">
        <v>20</v>
      </c>
      <c r="I54" s="11" t="s">
        <v>48</v>
      </c>
      <c r="J54" s="11" t="s">
        <v>280</v>
      </c>
      <c r="K54" s="11" t="s">
        <v>23</v>
      </c>
      <c r="L54" s="53" t="s">
        <v>638</v>
      </c>
      <c r="M54" s="11">
        <v>2</v>
      </c>
      <c r="N54" s="54">
        <v>123888.1</v>
      </c>
      <c r="O54" s="54">
        <v>54515.65</v>
      </c>
      <c r="P54" s="54">
        <v>69372.45</v>
      </c>
      <c r="Q54" s="1">
        <v>42705</v>
      </c>
      <c r="R54" s="14">
        <f>VLOOKUP($D54,'GT NBV Sep 2015'!$G:$O,9,0)</f>
        <v>3.4000000000000002E-2</v>
      </c>
      <c r="S54" s="15">
        <f t="shared" si="0"/>
        <v>351.01628333333338</v>
      </c>
      <c r="T54" s="15">
        <f t="shared" si="1"/>
        <v>15</v>
      </c>
      <c r="U54" s="15">
        <f t="shared" si="2"/>
        <v>5265.2442500000006</v>
      </c>
      <c r="V54" s="15">
        <f t="shared" si="3"/>
        <v>59780.894250000005</v>
      </c>
      <c r="W54" s="15">
        <f t="shared" si="4"/>
        <v>64107.205750000001</v>
      </c>
      <c r="X54" s="7">
        <f t="shared" si="6"/>
        <v>113564.09166666667</v>
      </c>
      <c r="Y54" s="7">
        <f t="shared" si="7"/>
        <v>54799.153062500001</v>
      </c>
      <c r="Z54" s="7">
        <f t="shared" si="8"/>
        <v>58764.938604166666</v>
      </c>
      <c r="AA54" s="7">
        <f t="shared" si="9"/>
        <v>0</v>
      </c>
    </row>
    <row r="55" spans="1:27" ht="13.8" x14ac:dyDescent="0.3">
      <c r="A55" s="11">
        <v>653964075</v>
      </c>
      <c r="B55" s="11" t="s">
        <v>30</v>
      </c>
      <c r="C55" s="11" t="s">
        <v>36</v>
      </c>
      <c r="D55" s="11" t="s">
        <v>49</v>
      </c>
      <c r="E55" s="11" t="s">
        <v>477</v>
      </c>
      <c r="F55" s="18">
        <v>41609</v>
      </c>
      <c r="G55" s="19">
        <v>41609</v>
      </c>
      <c r="H55" s="11" t="s">
        <v>68</v>
      </c>
      <c r="I55" s="11" t="s">
        <v>48</v>
      </c>
      <c r="J55" s="11" t="s">
        <v>70</v>
      </c>
      <c r="K55" s="11" t="s">
        <v>23</v>
      </c>
      <c r="L55" s="53" t="s">
        <v>638</v>
      </c>
      <c r="M55" s="11">
        <v>1</v>
      </c>
      <c r="N55" s="54">
        <v>82361.149999999994</v>
      </c>
      <c r="O55" s="54">
        <v>13047.18</v>
      </c>
      <c r="P55" s="54">
        <v>69313.97</v>
      </c>
      <c r="Q55" s="1">
        <v>42705</v>
      </c>
      <c r="R55" s="14">
        <f>VLOOKUP($D55,'GT NBV Sep 2015'!$G:$O,9,0)</f>
        <v>3.4000000000000002E-2</v>
      </c>
      <c r="S55" s="15">
        <f t="shared" si="0"/>
        <v>233.35659166666667</v>
      </c>
      <c r="T55" s="15">
        <f t="shared" si="1"/>
        <v>15</v>
      </c>
      <c r="U55" s="15">
        <f t="shared" si="2"/>
        <v>3500.3488750000001</v>
      </c>
      <c r="V55" s="15">
        <f t="shared" si="3"/>
        <v>16547.528875</v>
      </c>
      <c r="W55" s="15">
        <f t="shared" si="4"/>
        <v>65813.621124999991</v>
      </c>
      <c r="X55" s="7">
        <f t="shared" si="6"/>
        <v>75497.720833333326</v>
      </c>
      <c r="Y55" s="7">
        <f t="shared" si="7"/>
        <v>15168.568135416666</v>
      </c>
      <c r="Z55" s="7">
        <f t="shared" si="8"/>
        <v>60329.152697916652</v>
      </c>
      <c r="AA55" s="7">
        <f t="shared" si="9"/>
        <v>0</v>
      </c>
    </row>
    <row r="56" spans="1:27" ht="13.8" x14ac:dyDescent="0.3">
      <c r="A56" s="11">
        <v>15687385</v>
      </c>
      <c r="B56" s="11" t="s">
        <v>30</v>
      </c>
      <c r="C56" s="11" t="s">
        <v>36</v>
      </c>
      <c r="D56" s="11" t="s">
        <v>324</v>
      </c>
      <c r="E56" s="11" t="s">
        <v>389</v>
      </c>
      <c r="F56" s="18">
        <v>37377</v>
      </c>
      <c r="G56" s="19">
        <v>37257</v>
      </c>
      <c r="H56" s="11" t="s">
        <v>20</v>
      </c>
      <c r="I56" s="11" t="s">
        <v>59</v>
      </c>
      <c r="J56" s="11" t="s">
        <v>62</v>
      </c>
      <c r="K56" s="11" t="s">
        <v>23</v>
      </c>
      <c r="L56" s="53" t="s">
        <v>638</v>
      </c>
      <c r="M56" s="11">
        <v>1</v>
      </c>
      <c r="N56" s="54">
        <v>120932.87</v>
      </c>
      <c r="O56" s="54">
        <v>53803.53</v>
      </c>
      <c r="P56" s="54">
        <v>67129.34</v>
      </c>
      <c r="Q56" s="1">
        <v>42705</v>
      </c>
      <c r="R56" s="14">
        <f>VLOOKUP($D56,'GT NBV Sep 2015'!$G:$O,9,0)</f>
        <v>2.1000000000000001E-2</v>
      </c>
      <c r="S56" s="15">
        <f t="shared" si="0"/>
        <v>211.63252249999999</v>
      </c>
      <c r="T56" s="15">
        <f t="shared" si="1"/>
        <v>15</v>
      </c>
      <c r="U56" s="15">
        <f t="shared" si="2"/>
        <v>3174.4878374999998</v>
      </c>
      <c r="V56" s="15">
        <f t="shared" si="3"/>
        <v>56978.017837499996</v>
      </c>
      <c r="W56" s="15">
        <f t="shared" si="4"/>
        <v>63954.852162499999</v>
      </c>
      <c r="X56" s="7">
        <f t="shared" si="6"/>
        <v>110855.13083333333</v>
      </c>
      <c r="Y56" s="7">
        <f t="shared" si="7"/>
        <v>52229.849684374996</v>
      </c>
      <c r="Z56" s="7">
        <f t="shared" si="8"/>
        <v>58625.281148958333</v>
      </c>
      <c r="AA56" s="7">
        <f t="shared" si="9"/>
        <v>0</v>
      </c>
    </row>
    <row r="57" spans="1:27" ht="13.8" x14ac:dyDescent="0.3">
      <c r="A57" s="11">
        <v>99125505</v>
      </c>
      <c r="B57" s="11" t="s">
        <v>30</v>
      </c>
      <c r="C57" s="11" t="s">
        <v>36</v>
      </c>
      <c r="D57" s="11" t="s">
        <v>324</v>
      </c>
      <c r="E57" s="11" t="s">
        <v>457</v>
      </c>
      <c r="F57" s="18">
        <v>40118</v>
      </c>
      <c r="G57" s="19">
        <v>39814</v>
      </c>
      <c r="H57" s="11" t="s">
        <v>20</v>
      </c>
      <c r="I57" s="11" t="s">
        <v>59</v>
      </c>
      <c r="J57" s="11" t="s">
        <v>333</v>
      </c>
      <c r="K57" s="11" t="s">
        <v>23</v>
      </c>
      <c r="L57" s="53" t="s">
        <v>638</v>
      </c>
      <c r="M57" s="11">
        <v>2</v>
      </c>
      <c r="N57" s="54">
        <v>84197.71</v>
      </c>
      <c r="O57" s="54">
        <v>17669.77</v>
      </c>
      <c r="P57" s="54">
        <v>66527.94</v>
      </c>
      <c r="Q57" s="1">
        <v>42705</v>
      </c>
      <c r="R57" s="14">
        <f>VLOOKUP($D57,'GT NBV Sep 2015'!$G:$O,9,0)</f>
        <v>2.1000000000000001E-2</v>
      </c>
      <c r="S57" s="15">
        <f t="shared" si="0"/>
        <v>147.34599250000002</v>
      </c>
      <c r="T57" s="15">
        <f t="shared" si="1"/>
        <v>15</v>
      </c>
      <c r="U57" s="15">
        <f t="shared" si="2"/>
        <v>2210.1898875000002</v>
      </c>
      <c r="V57" s="15">
        <f t="shared" si="3"/>
        <v>19879.959887500001</v>
      </c>
      <c r="W57" s="15">
        <f t="shared" si="4"/>
        <v>64317.750112500005</v>
      </c>
      <c r="X57" s="7">
        <f t="shared" si="6"/>
        <v>77181.234166666676</v>
      </c>
      <c r="Y57" s="7">
        <f t="shared" si="7"/>
        <v>18223.296563541666</v>
      </c>
      <c r="Z57" s="7">
        <f t="shared" si="8"/>
        <v>58957.937603124999</v>
      </c>
      <c r="AA57" s="7">
        <f t="shared" si="9"/>
        <v>0</v>
      </c>
    </row>
    <row r="58" spans="1:27" ht="13.8" x14ac:dyDescent="0.3">
      <c r="A58" s="11">
        <v>88940641</v>
      </c>
      <c r="B58" s="11" t="s">
        <v>30</v>
      </c>
      <c r="C58" s="11" t="s">
        <v>36</v>
      </c>
      <c r="D58" s="11" t="s">
        <v>364</v>
      </c>
      <c r="E58" s="11" t="s">
        <v>394</v>
      </c>
      <c r="F58" s="18">
        <v>39722</v>
      </c>
      <c r="G58" s="19">
        <v>39448</v>
      </c>
      <c r="H58" s="11" t="s">
        <v>20</v>
      </c>
      <c r="I58" s="11" t="s">
        <v>65</v>
      </c>
      <c r="J58" s="11" t="s">
        <v>377</v>
      </c>
      <c r="K58" s="11" t="s">
        <v>23</v>
      </c>
      <c r="L58" s="53" t="s">
        <v>638</v>
      </c>
      <c r="M58" s="11">
        <v>2</v>
      </c>
      <c r="N58" s="54">
        <v>86553</v>
      </c>
      <c r="O58" s="54">
        <v>20044.330000000002</v>
      </c>
      <c r="P58" s="54">
        <v>66508.67</v>
      </c>
      <c r="Q58" s="1">
        <v>42705</v>
      </c>
      <c r="R58" s="14">
        <f>VLOOKUP($D58,'GT NBV Sep 2015'!$G:$O,9,0)</f>
        <v>2.1999999999999999E-2</v>
      </c>
      <c r="S58" s="15">
        <f t="shared" si="0"/>
        <v>158.68049999999999</v>
      </c>
      <c r="T58" s="15">
        <f t="shared" si="1"/>
        <v>15</v>
      </c>
      <c r="U58" s="15">
        <f t="shared" si="2"/>
        <v>2380.2075</v>
      </c>
      <c r="V58" s="15">
        <f t="shared" si="3"/>
        <v>22424.537500000002</v>
      </c>
      <c r="W58" s="15">
        <f t="shared" si="4"/>
        <v>64128.462499999994</v>
      </c>
      <c r="X58" s="7">
        <f t="shared" si="6"/>
        <v>79340.25</v>
      </c>
      <c r="Y58" s="7">
        <f t="shared" si="7"/>
        <v>20555.826041666667</v>
      </c>
      <c r="Z58" s="7">
        <f t="shared" si="8"/>
        <v>58784.423958333326</v>
      </c>
      <c r="AA58" s="7">
        <f t="shared" si="9"/>
        <v>0</v>
      </c>
    </row>
    <row r="59" spans="1:27" ht="13.8" x14ac:dyDescent="0.3">
      <c r="A59" s="11">
        <v>62980821</v>
      </c>
      <c r="B59" s="11" t="s">
        <v>30</v>
      </c>
      <c r="C59" s="11" t="s">
        <v>36</v>
      </c>
      <c r="D59" s="11" t="s">
        <v>49</v>
      </c>
      <c r="E59" s="11" t="s">
        <v>391</v>
      </c>
      <c r="F59" s="18">
        <v>38687</v>
      </c>
      <c r="G59" s="19">
        <v>38353</v>
      </c>
      <c r="H59" s="11" t="s">
        <v>20</v>
      </c>
      <c r="I59" s="11" t="s">
        <v>48</v>
      </c>
      <c r="J59" s="11" t="s">
        <v>280</v>
      </c>
      <c r="K59" s="11" t="s">
        <v>23</v>
      </c>
      <c r="L59" s="53" t="s">
        <v>638</v>
      </c>
      <c r="M59" s="11">
        <v>4</v>
      </c>
      <c r="N59" s="54">
        <v>211651.79</v>
      </c>
      <c r="O59" s="54">
        <v>152741.62</v>
      </c>
      <c r="P59" s="54">
        <v>58910.17</v>
      </c>
      <c r="Q59" s="1">
        <v>42705</v>
      </c>
      <c r="R59" s="14">
        <f>VLOOKUP($D59,'GT NBV Sep 2015'!$G:$O,9,0)</f>
        <v>3.4000000000000002E-2</v>
      </c>
      <c r="S59" s="15">
        <f t="shared" si="0"/>
        <v>599.68007166666678</v>
      </c>
      <c r="T59" s="15">
        <f t="shared" si="1"/>
        <v>15</v>
      </c>
      <c r="U59" s="15">
        <f t="shared" si="2"/>
        <v>8995.2010750000009</v>
      </c>
      <c r="V59" s="15">
        <f t="shared" si="3"/>
        <v>161736.82107499999</v>
      </c>
      <c r="W59" s="15">
        <f t="shared" si="4"/>
        <v>49914.968925000023</v>
      </c>
      <c r="X59" s="7">
        <f t="shared" si="6"/>
        <v>194014.14083333334</v>
      </c>
      <c r="Y59" s="7">
        <f t="shared" si="7"/>
        <v>148258.75265208332</v>
      </c>
      <c r="Z59" s="7">
        <f t="shared" si="8"/>
        <v>45755.388181250019</v>
      </c>
      <c r="AA59" s="7">
        <f t="shared" si="9"/>
        <v>0</v>
      </c>
    </row>
    <row r="60" spans="1:27" ht="13.8" x14ac:dyDescent="0.3">
      <c r="A60" s="11">
        <v>643615832</v>
      </c>
      <c r="B60" s="11" t="s">
        <v>30</v>
      </c>
      <c r="C60" s="11" t="s">
        <v>36</v>
      </c>
      <c r="D60" s="11" t="s">
        <v>37</v>
      </c>
      <c r="E60" s="11" t="s">
        <v>395</v>
      </c>
      <c r="F60" s="18">
        <v>41183</v>
      </c>
      <c r="G60" s="19">
        <v>40909</v>
      </c>
      <c r="H60" s="11" t="s">
        <v>20</v>
      </c>
      <c r="I60" s="11" t="s">
        <v>39</v>
      </c>
      <c r="J60" s="11" t="s">
        <v>109</v>
      </c>
      <c r="K60" s="11" t="s">
        <v>23</v>
      </c>
      <c r="L60" s="53" t="s">
        <v>638</v>
      </c>
      <c r="M60" s="11">
        <v>1</v>
      </c>
      <c r="N60" s="54">
        <v>71559.149999999994</v>
      </c>
      <c r="O60" s="54">
        <v>12417.06</v>
      </c>
      <c r="P60" s="54">
        <v>59142.09</v>
      </c>
      <c r="Q60" s="1">
        <v>42705</v>
      </c>
      <c r="R60" s="14">
        <f>VLOOKUP($D60,'GT NBV Sep 2015'!$G:$O,9,0)</f>
        <v>2.1999999999999999E-2</v>
      </c>
      <c r="S60" s="15">
        <f t="shared" si="0"/>
        <v>131.19177499999998</v>
      </c>
      <c r="T60" s="15">
        <f t="shared" si="1"/>
        <v>15</v>
      </c>
      <c r="U60" s="15">
        <f t="shared" si="2"/>
        <v>1967.8766249999996</v>
      </c>
      <c r="V60" s="15">
        <f t="shared" si="3"/>
        <v>14384.936624999998</v>
      </c>
      <c r="W60" s="15">
        <f t="shared" si="4"/>
        <v>57174.213374999992</v>
      </c>
      <c r="X60" s="7">
        <f t="shared" si="6"/>
        <v>65595.887499999997</v>
      </c>
      <c r="Y60" s="7">
        <f t="shared" si="7"/>
        <v>13186.191906249998</v>
      </c>
      <c r="Z60" s="7">
        <f t="shared" si="8"/>
        <v>52409.695593749988</v>
      </c>
      <c r="AA60" s="7">
        <f t="shared" si="9"/>
        <v>0</v>
      </c>
    </row>
    <row r="61" spans="1:27" ht="13.8" x14ac:dyDescent="0.3">
      <c r="A61" s="11">
        <v>681379381</v>
      </c>
      <c r="B61" s="11" t="s">
        <v>30</v>
      </c>
      <c r="C61" s="11" t="s">
        <v>36</v>
      </c>
      <c r="D61" s="11" t="s">
        <v>478</v>
      </c>
      <c r="E61" s="11" t="s">
        <v>466</v>
      </c>
      <c r="F61" s="18">
        <v>41974</v>
      </c>
      <c r="G61" s="19">
        <v>41974</v>
      </c>
      <c r="H61" s="11" t="s">
        <v>20</v>
      </c>
      <c r="I61" s="11" t="s">
        <v>479</v>
      </c>
      <c r="J61" s="11" t="s">
        <v>480</v>
      </c>
      <c r="K61" s="11" t="s">
        <v>23</v>
      </c>
      <c r="L61" s="53" t="s">
        <v>638</v>
      </c>
      <c r="M61" s="11">
        <v>8</v>
      </c>
      <c r="N61" s="54">
        <v>49259.42</v>
      </c>
      <c r="O61" s="54">
        <v>-574.75</v>
      </c>
      <c r="P61" s="54">
        <v>49834.17</v>
      </c>
      <c r="Q61" s="1">
        <v>42705</v>
      </c>
      <c r="R61" s="14">
        <f>VLOOKUP($D61,'GT NBV Sep 2015'!$G:$O,9,0)</f>
        <v>0.14285714285714285</v>
      </c>
      <c r="S61" s="15">
        <f t="shared" si="0"/>
        <v>586.42166666666662</v>
      </c>
      <c r="T61" s="15">
        <f t="shared" si="1"/>
        <v>15</v>
      </c>
      <c r="U61" s="15">
        <f t="shared" si="2"/>
        <v>8796.3249999999989</v>
      </c>
      <c r="V61" s="15">
        <f t="shared" si="3"/>
        <v>8221.5749999999989</v>
      </c>
      <c r="W61" s="15">
        <f t="shared" si="4"/>
        <v>41037.845000000001</v>
      </c>
      <c r="X61" s="7">
        <f t="shared" si="6"/>
        <v>45154.468333333331</v>
      </c>
      <c r="Y61" s="7">
        <f t="shared" si="7"/>
        <v>7536.4437499999985</v>
      </c>
      <c r="Z61" s="7">
        <f t="shared" si="8"/>
        <v>37618.024583333332</v>
      </c>
      <c r="AA61" s="7">
        <f t="shared" si="9"/>
        <v>0</v>
      </c>
    </row>
    <row r="62" spans="1:27" ht="13.8" x14ac:dyDescent="0.3">
      <c r="A62" s="11">
        <v>49871214</v>
      </c>
      <c r="B62" s="11" t="s">
        <v>30</v>
      </c>
      <c r="C62" s="11" t="s">
        <v>36</v>
      </c>
      <c r="D62" s="11" t="s">
        <v>409</v>
      </c>
      <c r="E62" s="11" t="s">
        <v>390</v>
      </c>
      <c r="F62" s="18">
        <v>38292</v>
      </c>
      <c r="G62" s="19">
        <v>37987</v>
      </c>
      <c r="H62" s="11" t="s">
        <v>20</v>
      </c>
      <c r="I62" s="11" t="s">
        <v>69</v>
      </c>
      <c r="J62" s="11" t="s">
        <v>421</v>
      </c>
      <c r="K62" s="11" t="s">
        <v>410</v>
      </c>
      <c r="L62" s="53" t="s">
        <v>638</v>
      </c>
      <c r="M62" s="11">
        <v>0</v>
      </c>
      <c r="N62" s="54">
        <v>77848.14</v>
      </c>
      <c r="O62" s="54">
        <v>28994.75</v>
      </c>
      <c r="P62" s="54">
        <v>48853.39</v>
      </c>
      <c r="Q62" s="1">
        <v>42705</v>
      </c>
      <c r="R62" s="14">
        <f>VLOOKUP($D62,'GT NBV Sep 2015'!$G:$O,9,0)</f>
        <v>2.5999999999999999E-2</v>
      </c>
      <c r="S62" s="15">
        <f t="shared" si="0"/>
        <v>168.67096999999998</v>
      </c>
      <c r="T62" s="15">
        <f t="shared" si="1"/>
        <v>15</v>
      </c>
      <c r="U62" s="15">
        <f t="shared" si="2"/>
        <v>2530.0645499999996</v>
      </c>
      <c r="V62" s="15">
        <f t="shared" si="3"/>
        <v>31524.814549999999</v>
      </c>
      <c r="W62" s="15">
        <f t="shared" si="4"/>
        <v>46323.325450000004</v>
      </c>
      <c r="X62" s="7">
        <f t="shared" si="6"/>
        <v>71360.794999999998</v>
      </c>
      <c r="Y62" s="7">
        <f t="shared" si="7"/>
        <v>28897.74667083333</v>
      </c>
      <c r="Z62" s="7">
        <f t="shared" si="8"/>
        <v>42463.048329166668</v>
      </c>
      <c r="AA62" s="7">
        <f t="shared" si="9"/>
        <v>0</v>
      </c>
    </row>
    <row r="63" spans="1:27" ht="13.8" x14ac:dyDescent="0.3">
      <c r="A63" s="11">
        <v>92980502</v>
      </c>
      <c r="B63" s="11" t="s">
        <v>30</v>
      </c>
      <c r="C63" s="11" t="s">
        <v>36</v>
      </c>
      <c r="D63" s="11" t="s">
        <v>364</v>
      </c>
      <c r="E63" s="11" t="s">
        <v>457</v>
      </c>
      <c r="F63" s="18">
        <v>39934</v>
      </c>
      <c r="G63" s="19">
        <v>39814</v>
      </c>
      <c r="H63" s="11" t="s">
        <v>20</v>
      </c>
      <c r="I63" s="11" t="s">
        <v>65</v>
      </c>
      <c r="J63" s="11" t="s">
        <v>377</v>
      </c>
      <c r="K63" s="11" t="s">
        <v>23</v>
      </c>
      <c r="L63" s="53" t="s">
        <v>638</v>
      </c>
      <c r="M63" s="11">
        <v>1</v>
      </c>
      <c r="N63" s="54">
        <v>61004.06</v>
      </c>
      <c r="O63" s="54">
        <v>12178.96</v>
      </c>
      <c r="P63" s="54">
        <v>48825.1</v>
      </c>
      <c r="Q63" s="1">
        <v>42705</v>
      </c>
      <c r="R63" s="14">
        <f>VLOOKUP($D63,'GT NBV Sep 2015'!$G:$O,9,0)</f>
        <v>2.1999999999999999E-2</v>
      </c>
      <c r="S63" s="15">
        <f t="shared" si="0"/>
        <v>111.84077666666666</v>
      </c>
      <c r="T63" s="15">
        <f t="shared" si="1"/>
        <v>15</v>
      </c>
      <c r="U63" s="15">
        <f t="shared" si="2"/>
        <v>1677.6116499999998</v>
      </c>
      <c r="V63" s="15">
        <f t="shared" si="3"/>
        <v>13856.571649999998</v>
      </c>
      <c r="W63" s="15">
        <f t="shared" si="4"/>
        <v>47147.48835</v>
      </c>
      <c r="X63" s="7">
        <f t="shared" si="6"/>
        <v>55920.388333333329</v>
      </c>
      <c r="Y63" s="7">
        <f t="shared" si="7"/>
        <v>12701.85734583333</v>
      </c>
      <c r="Z63" s="7">
        <f t="shared" si="8"/>
        <v>43218.530987499995</v>
      </c>
      <c r="AA63" s="7">
        <f t="shared" si="9"/>
        <v>0</v>
      </c>
    </row>
    <row r="64" spans="1:27" ht="13.8" x14ac:dyDescent="0.3">
      <c r="A64" s="11">
        <v>651661467</v>
      </c>
      <c r="B64" s="11" t="s">
        <v>30</v>
      </c>
      <c r="C64" s="11" t="s">
        <v>36</v>
      </c>
      <c r="D64" s="11" t="s">
        <v>478</v>
      </c>
      <c r="E64" s="11" t="s">
        <v>394</v>
      </c>
      <c r="F64" s="18">
        <v>39783</v>
      </c>
      <c r="G64" s="19">
        <v>39814</v>
      </c>
      <c r="H64" s="11" t="s">
        <v>20</v>
      </c>
      <c r="I64" s="11" t="s">
        <v>479</v>
      </c>
      <c r="J64" s="11" t="s">
        <v>480</v>
      </c>
      <c r="K64" s="11" t="s">
        <v>23</v>
      </c>
      <c r="L64" s="53" t="s">
        <v>638</v>
      </c>
      <c r="M64" s="11">
        <v>1</v>
      </c>
      <c r="N64" s="54">
        <v>43540.56</v>
      </c>
      <c r="O64" s="54">
        <v>-2946.51</v>
      </c>
      <c r="P64" s="54">
        <v>46487.07</v>
      </c>
      <c r="Q64" s="1">
        <v>42705</v>
      </c>
      <c r="R64" s="14">
        <f>VLOOKUP($D64,'GT NBV Sep 2015'!$G:$O,9,0)</f>
        <v>0.14285714285714285</v>
      </c>
      <c r="S64" s="15">
        <f t="shared" si="0"/>
        <v>518.33999999999992</v>
      </c>
      <c r="T64" s="15">
        <f t="shared" si="1"/>
        <v>15</v>
      </c>
      <c r="U64" s="15">
        <f t="shared" si="2"/>
        <v>7775.0999999999985</v>
      </c>
      <c r="V64" s="15">
        <f t="shared" si="3"/>
        <v>4828.5899999999983</v>
      </c>
      <c r="W64" s="15">
        <f t="shared" si="4"/>
        <v>38711.97</v>
      </c>
      <c r="X64" s="7">
        <f t="shared" si="6"/>
        <v>39912.179999999993</v>
      </c>
      <c r="Y64" s="7">
        <f t="shared" si="7"/>
        <v>4426.2074999999986</v>
      </c>
      <c r="Z64" s="7">
        <f t="shared" si="8"/>
        <v>35485.972499999996</v>
      </c>
      <c r="AA64" s="7">
        <f t="shared" si="9"/>
        <v>0</v>
      </c>
    </row>
    <row r="65" spans="1:27" ht="13.8" x14ac:dyDescent="0.3">
      <c r="A65" s="11">
        <v>651620019</v>
      </c>
      <c r="B65" s="11" t="s">
        <v>30</v>
      </c>
      <c r="C65" s="11" t="s">
        <v>36</v>
      </c>
      <c r="D65" s="11" t="s">
        <v>478</v>
      </c>
      <c r="E65" s="11" t="s">
        <v>471</v>
      </c>
      <c r="F65" s="18">
        <v>40878</v>
      </c>
      <c r="G65" s="19">
        <v>40878</v>
      </c>
      <c r="H65" s="11" t="s">
        <v>20</v>
      </c>
      <c r="I65" s="11" t="s">
        <v>479</v>
      </c>
      <c r="J65" s="11" t="s">
        <v>480</v>
      </c>
      <c r="K65" s="11" t="s">
        <v>23</v>
      </c>
      <c r="L65" s="53" t="s">
        <v>638</v>
      </c>
      <c r="M65" s="11">
        <v>0</v>
      </c>
      <c r="N65" s="54">
        <v>40405.64</v>
      </c>
      <c r="O65" s="54">
        <v>-1602.91</v>
      </c>
      <c r="P65" s="54">
        <v>42008.55</v>
      </c>
      <c r="Q65" s="1">
        <v>42705</v>
      </c>
      <c r="R65" s="14">
        <f>VLOOKUP($D65,'GT NBV Sep 2015'!$G:$O,9,0)</f>
        <v>0.14285714285714285</v>
      </c>
      <c r="S65" s="15">
        <f t="shared" si="0"/>
        <v>481.01952380952378</v>
      </c>
      <c r="T65" s="15">
        <f t="shared" si="1"/>
        <v>15</v>
      </c>
      <c r="U65" s="15">
        <f t="shared" si="2"/>
        <v>7215.2928571428565</v>
      </c>
      <c r="V65" s="15">
        <f t="shared" si="3"/>
        <v>5612.3828571428567</v>
      </c>
      <c r="W65" s="15">
        <f t="shared" si="4"/>
        <v>34793.257142857139</v>
      </c>
      <c r="X65" s="7">
        <f t="shared" si="6"/>
        <v>37038.503333333334</v>
      </c>
      <c r="Y65" s="7">
        <f t="shared" si="7"/>
        <v>5144.6842857142847</v>
      </c>
      <c r="Z65" s="7">
        <f t="shared" si="8"/>
        <v>31893.819047619043</v>
      </c>
      <c r="AA65" s="7">
        <f t="shared" si="9"/>
        <v>0</v>
      </c>
    </row>
    <row r="66" spans="1:27" ht="13.8" x14ac:dyDescent="0.3">
      <c r="A66" s="11">
        <v>621906631</v>
      </c>
      <c r="B66" s="11" t="s">
        <v>30</v>
      </c>
      <c r="C66" s="11" t="s">
        <v>36</v>
      </c>
      <c r="D66" s="11" t="s">
        <v>324</v>
      </c>
      <c r="E66" s="11" t="s">
        <v>462</v>
      </c>
      <c r="F66" s="18">
        <v>40483</v>
      </c>
      <c r="G66" s="19">
        <v>40179</v>
      </c>
      <c r="H66" s="11" t="s">
        <v>20</v>
      </c>
      <c r="I66" s="11" t="s">
        <v>59</v>
      </c>
      <c r="J66" s="11" t="s">
        <v>333</v>
      </c>
      <c r="K66" s="11" t="s">
        <v>23</v>
      </c>
      <c r="L66" s="53" t="s">
        <v>638</v>
      </c>
      <c r="M66" s="11">
        <v>1</v>
      </c>
      <c r="N66" s="54">
        <v>45050.05</v>
      </c>
      <c r="O66" s="54">
        <v>7941.55</v>
      </c>
      <c r="P66" s="54">
        <v>37108.5</v>
      </c>
      <c r="Q66" s="1">
        <v>42705</v>
      </c>
      <c r="R66" s="14">
        <f>VLOOKUP($D66,'GT NBV Sep 2015'!$G:$O,9,0)</f>
        <v>2.1000000000000001E-2</v>
      </c>
      <c r="S66" s="15">
        <f t="shared" si="0"/>
        <v>78.837587500000012</v>
      </c>
      <c r="T66" s="15">
        <f t="shared" si="1"/>
        <v>15</v>
      </c>
      <c r="U66" s="15">
        <f t="shared" si="2"/>
        <v>1182.5638125000003</v>
      </c>
      <c r="V66" s="15">
        <f t="shared" si="3"/>
        <v>9124.1138124999998</v>
      </c>
      <c r="W66" s="15">
        <f t="shared" si="4"/>
        <v>35925.936187500003</v>
      </c>
      <c r="X66" s="7">
        <f t="shared" si="6"/>
        <v>41295.879166666666</v>
      </c>
      <c r="Y66" s="7">
        <f t="shared" si="7"/>
        <v>8363.7709947916665</v>
      </c>
      <c r="Z66" s="7">
        <f t="shared" si="8"/>
        <v>32932.108171874999</v>
      </c>
      <c r="AA66" s="7">
        <f t="shared" si="9"/>
        <v>0</v>
      </c>
    </row>
    <row r="67" spans="1:27" ht="13.8" x14ac:dyDescent="0.3">
      <c r="A67" s="11">
        <v>80053787</v>
      </c>
      <c r="B67" s="11" t="s">
        <v>30</v>
      </c>
      <c r="C67" s="11" t="s">
        <v>36</v>
      </c>
      <c r="D67" s="11" t="s">
        <v>49</v>
      </c>
      <c r="E67" s="11" t="s">
        <v>391</v>
      </c>
      <c r="F67" s="18">
        <v>38687</v>
      </c>
      <c r="G67" s="19">
        <v>38353</v>
      </c>
      <c r="H67" s="11" t="s">
        <v>20</v>
      </c>
      <c r="I67" s="11" t="s">
        <v>48</v>
      </c>
      <c r="J67" s="11" t="s">
        <v>52</v>
      </c>
      <c r="K67" s="11" t="s">
        <v>23</v>
      </c>
      <c r="L67" s="53" t="s">
        <v>638</v>
      </c>
      <c r="M67" s="11">
        <v>3</v>
      </c>
      <c r="N67" s="54">
        <v>131432.4</v>
      </c>
      <c r="O67" s="54">
        <v>94850.12</v>
      </c>
      <c r="P67" s="54">
        <v>36582.28</v>
      </c>
      <c r="Q67" s="1">
        <v>42705</v>
      </c>
      <c r="R67" s="14">
        <f>VLOOKUP($D67,'GT NBV Sep 2015'!$G:$O,9,0)</f>
        <v>3.4000000000000002E-2</v>
      </c>
      <c r="S67" s="15">
        <f t="shared" si="0"/>
        <v>372.39179999999999</v>
      </c>
      <c r="T67" s="15">
        <f t="shared" si="1"/>
        <v>15</v>
      </c>
      <c r="U67" s="15">
        <f t="shared" si="2"/>
        <v>5585.8769999999995</v>
      </c>
      <c r="V67" s="15">
        <f t="shared" si="3"/>
        <v>100435.99699999999</v>
      </c>
      <c r="W67" s="15">
        <f t="shared" si="4"/>
        <v>30996.403000000006</v>
      </c>
      <c r="X67" s="7">
        <f t="shared" si="6"/>
        <v>120479.69999999998</v>
      </c>
      <c r="Y67" s="7">
        <f t="shared" si="7"/>
        <v>92066.330583333314</v>
      </c>
      <c r="Z67" s="7">
        <f t="shared" si="8"/>
        <v>28413.369416666672</v>
      </c>
      <c r="AA67" s="7">
        <f t="shared" si="9"/>
        <v>0</v>
      </c>
    </row>
    <row r="68" spans="1:27" ht="13.8" x14ac:dyDescent="0.3">
      <c r="A68" s="11">
        <v>44894195</v>
      </c>
      <c r="B68" s="11" t="s">
        <v>30</v>
      </c>
      <c r="C68" s="11" t="s">
        <v>36</v>
      </c>
      <c r="D68" s="11" t="s">
        <v>312</v>
      </c>
      <c r="E68" s="11" t="s">
        <v>390</v>
      </c>
      <c r="F68" s="18">
        <v>38047</v>
      </c>
      <c r="G68" s="19">
        <v>38078</v>
      </c>
      <c r="H68" s="11" t="s">
        <v>20</v>
      </c>
      <c r="I68" s="11" t="s">
        <v>55</v>
      </c>
      <c r="J68" s="11" t="s">
        <v>315</v>
      </c>
      <c r="K68" s="11" t="s">
        <v>23</v>
      </c>
      <c r="L68" s="53" t="s">
        <v>638</v>
      </c>
      <c r="M68" s="11">
        <v>0</v>
      </c>
      <c r="N68" s="54">
        <v>52992.36</v>
      </c>
      <c r="O68" s="54">
        <v>18286.48</v>
      </c>
      <c r="P68" s="54">
        <v>34705.879999999997</v>
      </c>
      <c r="Q68" s="1">
        <v>42705</v>
      </c>
      <c r="R68" s="14">
        <f>VLOOKUP($D68,'GT NBV Sep 2015'!$G:$O,9,0)</f>
        <v>2.1000000000000001E-2</v>
      </c>
      <c r="S68" s="15">
        <f t="shared" ref="S68:S131" si="10">N68*(R68/12)</f>
        <v>92.736630000000005</v>
      </c>
      <c r="T68" s="15">
        <f t="shared" ref="T68:T131" si="11">ROUND((+Q68-$L$2)/30,0)</f>
        <v>15</v>
      </c>
      <c r="U68" s="15">
        <f t="shared" ref="U68:U131" si="12">+S68*T68</f>
        <v>1391.04945</v>
      </c>
      <c r="V68" s="15">
        <f t="shared" ref="V68:V131" si="13">+O68+U68</f>
        <v>19677.529449999998</v>
      </c>
      <c r="W68" s="15">
        <f t="shared" ref="W68:W131" si="14">+N68-V68</f>
        <v>33314.830549999999</v>
      </c>
      <c r="X68" s="7">
        <f t="shared" si="6"/>
        <v>48576.33</v>
      </c>
      <c r="Y68" s="7">
        <f t="shared" si="7"/>
        <v>18037.735329166666</v>
      </c>
      <c r="Z68" s="7">
        <f t="shared" si="8"/>
        <v>30538.594670833332</v>
      </c>
      <c r="AA68" s="7">
        <f t="shared" si="9"/>
        <v>0</v>
      </c>
    </row>
    <row r="69" spans="1:27" ht="13.8" x14ac:dyDescent="0.3">
      <c r="A69" s="11">
        <v>651606533</v>
      </c>
      <c r="B69" s="11" t="s">
        <v>30</v>
      </c>
      <c r="C69" s="11" t="s">
        <v>36</v>
      </c>
      <c r="D69" s="11" t="s">
        <v>478</v>
      </c>
      <c r="E69" s="11" t="s">
        <v>457</v>
      </c>
      <c r="F69" s="18">
        <v>40118</v>
      </c>
      <c r="G69" s="19">
        <v>40148</v>
      </c>
      <c r="H69" s="11" t="s">
        <v>20</v>
      </c>
      <c r="I69" s="11" t="s">
        <v>479</v>
      </c>
      <c r="J69" s="11" t="s">
        <v>480</v>
      </c>
      <c r="K69" s="11" t="s">
        <v>23</v>
      </c>
      <c r="L69" s="53" t="s">
        <v>638</v>
      </c>
      <c r="M69" s="11">
        <v>2</v>
      </c>
      <c r="N69" s="54">
        <v>29355.16</v>
      </c>
      <c r="O69" s="54">
        <v>-1712.54</v>
      </c>
      <c r="P69" s="54">
        <v>31067.7</v>
      </c>
      <c r="Q69" s="1">
        <v>42705</v>
      </c>
      <c r="R69" s="14">
        <f>VLOOKUP($D69,'GT NBV Sep 2015'!$G:$O,9,0)</f>
        <v>0.14285714285714285</v>
      </c>
      <c r="S69" s="15">
        <f t="shared" si="10"/>
        <v>349.46619047619043</v>
      </c>
      <c r="T69" s="15">
        <f t="shared" si="11"/>
        <v>15</v>
      </c>
      <c r="U69" s="15">
        <f t="shared" si="12"/>
        <v>5241.9928571428563</v>
      </c>
      <c r="V69" s="15">
        <f t="shared" si="13"/>
        <v>3529.4528571428564</v>
      </c>
      <c r="W69" s="15">
        <f t="shared" si="14"/>
        <v>25825.707142857143</v>
      </c>
      <c r="X69" s="7">
        <f t="shared" ref="X69:X132" si="15">+N69*(11/12)</f>
        <v>26908.896666666664</v>
      </c>
      <c r="Y69" s="7">
        <f t="shared" ref="Y69:Y132" si="16">+V69*(11/12)</f>
        <v>3235.3317857142847</v>
      </c>
      <c r="Z69" s="7">
        <f t="shared" ref="Z69:Z132" si="17">+W69*(11/12)</f>
        <v>23673.564880952381</v>
      </c>
      <c r="AA69" s="7">
        <f t="shared" ref="AA69:AA132" si="18">+X69-Y69-Z69</f>
        <v>0</v>
      </c>
    </row>
    <row r="70" spans="1:27" ht="13.8" x14ac:dyDescent="0.3">
      <c r="A70" s="11">
        <v>53614</v>
      </c>
      <c r="B70" s="11" t="s">
        <v>30</v>
      </c>
      <c r="C70" s="11" t="s">
        <v>36</v>
      </c>
      <c r="D70" s="11" t="s">
        <v>312</v>
      </c>
      <c r="E70" s="11" t="s">
        <v>92</v>
      </c>
      <c r="F70" s="18">
        <v>36708</v>
      </c>
      <c r="G70" s="19">
        <v>36708</v>
      </c>
      <c r="H70" s="11" t="s">
        <v>20</v>
      </c>
      <c r="I70" s="11" t="s">
        <v>55</v>
      </c>
      <c r="J70" s="11" t="s">
        <v>318</v>
      </c>
      <c r="K70" s="11" t="s">
        <v>23</v>
      </c>
      <c r="L70" s="53" t="s">
        <v>638</v>
      </c>
      <c r="M70" s="11">
        <v>1</v>
      </c>
      <c r="N70" s="54">
        <v>52657.57</v>
      </c>
      <c r="O70" s="54">
        <v>24631.73</v>
      </c>
      <c r="P70" s="54">
        <v>28025.84</v>
      </c>
      <c r="Q70" s="1">
        <v>42705</v>
      </c>
      <c r="R70" s="14">
        <f>VLOOKUP($D70,'GT NBV Sep 2015'!$G:$O,9,0)</f>
        <v>2.1000000000000001E-2</v>
      </c>
      <c r="S70" s="15">
        <f t="shared" si="10"/>
        <v>92.150747500000008</v>
      </c>
      <c r="T70" s="15">
        <f t="shared" si="11"/>
        <v>15</v>
      </c>
      <c r="U70" s="15">
        <f t="shared" si="12"/>
        <v>1382.2612125000001</v>
      </c>
      <c r="V70" s="15">
        <f t="shared" si="13"/>
        <v>26013.991212500001</v>
      </c>
      <c r="W70" s="15">
        <f t="shared" si="14"/>
        <v>26643.578787499999</v>
      </c>
      <c r="X70" s="7">
        <f t="shared" si="15"/>
        <v>48269.439166666663</v>
      </c>
      <c r="Y70" s="7">
        <f t="shared" si="16"/>
        <v>23846.158611458333</v>
      </c>
      <c r="Z70" s="7">
        <f t="shared" si="17"/>
        <v>24423.28055520833</v>
      </c>
      <c r="AA70" s="7">
        <f t="shared" si="18"/>
        <v>0</v>
      </c>
    </row>
    <row r="71" spans="1:27" ht="13.8" x14ac:dyDescent="0.3">
      <c r="A71" s="11">
        <v>54353370</v>
      </c>
      <c r="B71" s="11" t="s">
        <v>30</v>
      </c>
      <c r="C71" s="11" t="s">
        <v>36</v>
      </c>
      <c r="D71" s="11" t="s">
        <v>312</v>
      </c>
      <c r="E71" s="11" t="s">
        <v>391</v>
      </c>
      <c r="F71" s="18">
        <v>38443</v>
      </c>
      <c r="G71" s="19">
        <v>38443</v>
      </c>
      <c r="H71" s="11" t="s">
        <v>20</v>
      </c>
      <c r="I71" s="11" t="s">
        <v>55</v>
      </c>
      <c r="J71" s="11" t="s">
        <v>315</v>
      </c>
      <c r="K71" s="11" t="s">
        <v>23</v>
      </c>
      <c r="L71" s="53" t="s">
        <v>638</v>
      </c>
      <c r="M71" s="11">
        <v>0</v>
      </c>
      <c r="N71" s="54">
        <v>40836.5</v>
      </c>
      <c r="O71" s="54">
        <v>12839.16</v>
      </c>
      <c r="P71" s="54">
        <v>27997.34</v>
      </c>
      <c r="Q71" s="1">
        <v>42705</v>
      </c>
      <c r="R71" s="14">
        <f>VLOOKUP($D71,'GT NBV Sep 2015'!$G:$O,9,0)</f>
        <v>2.1000000000000001E-2</v>
      </c>
      <c r="S71" s="15">
        <f t="shared" si="10"/>
        <v>71.463875000000002</v>
      </c>
      <c r="T71" s="15">
        <f t="shared" si="11"/>
        <v>15</v>
      </c>
      <c r="U71" s="15">
        <f t="shared" si="12"/>
        <v>1071.9581250000001</v>
      </c>
      <c r="V71" s="15">
        <f t="shared" si="13"/>
        <v>13911.118125000001</v>
      </c>
      <c r="W71" s="15">
        <f t="shared" si="14"/>
        <v>26925.381874999999</v>
      </c>
      <c r="X71" s="7">
        <f t="shared" si="15"/>
        <v>37433.458333333328</v>
      </c>
      <c r="Y71" s="7">
        <f t="shared" si="16"/>
        <v>12751.858281250001</v>
      </c>
      <c r="Z71" s="7">
        <f t="shared" si="17"/>
        <v>24681.600052083333</v>
      </c>
      <c r="AA71" s="7">
        <f t="shared" si="18"/>
        <v>0</v>
      </c>
    </row>
    <row r="72" spans="1:27" ht="13.8" x14ac:dyDescent="0.3">
      <c r="A72" s="11">
        <v>651619898</v>
      </c>
      <c r="B72" s="11" t="s">
        <v>30</v>
      </c>
      <c r="C72" s="11" t="s">
        <v>36</v>
      </c>
      <c r="D72" s="11" t="s">
        <v>478</v>
      </c>
      <c r="E72" s="11" t="s">
        <v>395</v>
      </c>
      <c r="F72" s="18">
        <v>41183</v>
      </c>
      <c r="G72" s="19">
        <v>41183</v>
      </c>
      <c r="H72" s="11" t="s">
        <v>20</v>
      </c>
      <c r="I72" s="11" t="s">
        <v>479</v>
      </c>
      <c r="J72" s="11" t="s">
        <v>480</v>
      </c>
      <c r="K72" s="11" t="s">
        <v>23</v>
      </c>
      <c r="L72" s="53" t="s">
        <v>638</v>
      </c>
      <c r="M72" s="11">
        <v>0</v>
      </c>
      <c r="N72" s="54">
        <v>25725.48</v>
      </c>
      <c r="O72" s="54">
        <v>-780.41</v>
      </c>
      <c r="P72" s="54">
        <v>26505.89</v>
      </c>
      <c r="Q72" s="1">
        <v>42705</v>
      </c>
      <c r="R72" s="14">
        <f>VLOOKUP($D72,'GT NBV Sep 2015'!$G:$O,9,0)</f>
        <v>0.14285714285714285</v>
      </c>
      <c r="S72" s="15">
        <f t="shared" si="10"/>
        <v>306.25571428571425</v>
      </c>
      <c r="T72" s="15">
        <f t="shared" si="11"/>
        <v>15</v>
      </c>
      <c r="U72" s="15">
        <f t="shared" si="12"/>
        <v>4593.8357142857139</v>
      </c>
      <c r="V72" s="15">
        <f t="shared" si="13"/>
        <v>3813.4257142857141</v>
      </c>
      <c r="W72" s="15">
        <f t="shared" si="14"/>
        <v>21912.054285714286</v>
      </c>
      <c r="X72" s="7">
        <f t="shared" si="15"/>
        <v>23581.69</v>
      </c>
      <c r="Y72" s="7">
        <f t="shared" si="16"/>
        <v>3495.6402380952377</v>
      </c>
      <c r="Z72" s="7">
        <f t="shared" si="17"/>
        <v>20086.04976190476</v>
      </c>
      <c r="AA72" s="7">
        <f t="shared" si="18"/>
        <v>0</v>
      </c>
    </row>
    <row r="73" spans="1:27" ht="13.8" x14ac:dyDescent="0.3">
      <c r="A73" s="11">
        <v>49327059</v>
      </c>
      <c r="B73" s="11" t="s">
        <v>30</v>
      </c>
      <c r="C73" s="11" t="s">
        <v>36</v>
      </c>
      <c r="D73" s="11" t="s">
        <v>409</v>
      </c>
      <c r="E73" s="11" t="s">
        <v>390</v>
      </c>
      <c r="F73" s="18">
        <v>38169</v>
      </c>
      <c r="G73" s="19">
        <v>37987</v>
      </c>
      <c r="H73" s="11" t="s">
        <v>20</v>
      </c>
      <c r="I73" s="11" t="s">
        <v>69</v>
      </c>
      <c r="J73" s="11" t="s">
        <v>200</v>
      </c>
      <c r="K73" s="11" t="s">
        <v>410</v>
      </c>
      <c r="L73" s="53" t="s">
        <v>638</v>
      </c>
      <c r="M73" s="11">
        <v>1</v>
      </c>
      <c r="N73" s="54">
        <v>42358.28</v>
      </c>
      <c r="O73" s="54">
        <v>15776.46</v>
      </c>
      <c r="P73" s="54">
        <v>26581.82</v>
      </c>
      <c r="Q73" s="1">
        <v>42705</v>
      </c>
      <c r="R73" s="14">
        <f>VLOOKUP($D73,'GT NBV Sep 2015'!$G:$O,9,0)</f>
        <v>2.5999999999999999E-2</v>
      </c>
      <c r="S73" s="15">
        <f t="shared" si="10"/>
        <v>91.776273333333322</v>
      </c>
      <c r="T73" s="15">
        <f t="shared" si="11"/>
        <v>15</v>
      </c>
      <c r="U73" s="15">
        <f t="shared" si="12"/>
        <v>1376.6440999999998</v>
      </c>
      <c r="V73" s="15">
        <f t="shared" si="13"/>
        <v>17153.1041</v>
      </c>
      <c r="W73" s="15">
        <f t="shared" si="14"/>
        <v>25205.175899999998</v>
      </c>
      <c r="X73" s="7">
        <f t="shared" si="15"/>
        <v>38828.423333333332</v>
      </c>
      <c r="Y73" s="7">
        <f t="shared" si="16"/>
        <v>15723.678758333333</v>
      </c>
      <c r="Z73" s="7">
        <f t="shared" si="17"/>
        <v>23104.744574999997</v>
      </c>
      <c r="AA73" s="7">
        <f t="shared" si="18"/>
        <v>0</v>
      </c>
    </row>
    <row r="74" spans="1:27" ht="13.8" x14ac:dyDescent="0.3">
      <c r="A74" s="11">
        <v>651612247</v>
      </c>
      <c r="B74" s="11" t="s">
        <v>30</v>
      </c>
      <c r="C74" s="11" t="s">
        <v>36</v>
      </c>
      <c r="D74" s="11" t="s">
        <v>478</v>
      </c>
      <c r="E74" s="11" t="s">
        <v>462</v>
      </c>
      <c r="F74" s="18">
        <v>40452</v>
      </c>
      <c r="G74" s="19">
        <v>40483</v>
      </c>
      <c r="H74" s="11" t="s">
        <v>20</v>
      </c>
      <c r="I74" s="11" t="s">
        <v>479</v>
      </c>
      <c r="J74" s="11" t="s">
        <v>480</v>
      </c>
      <c r="K74" s="11" t="s">
        <v>23</v>
      </c>
      <c r="L74" s="53" t="s">
        <v>638</v>
      </c>
      <c r="M74" s="11">
        <v>2</v>
      </c>
      <c r="N74" s="54">
        <v>24835.7</v>
      </c>
      <c r="O74" s="54">
        <v>-1217.06</v>
      </c>
      <c r="P74" s="54">
        <v>26052.76</v>
      </c>
      <c r="Q74" s="1">
        <v>42705</v>
      </c>
      <c r="R74" s="14">
        <f>VLOOKUP($D74,'GT NBV Sep 2015'!$G:$O,9,0)</f>
        <v>0.14285714285714285</v>
      </c>
      <c r="S74" s="15">
        <f t="shared" si="10"/>
        <v>295.66309523809525</v>
      </c>
      <c r="T74" s="15">
        <f t="shared" si="11"/>
        <v>15</v>
      </c>
      <c r="U74" s="15">
        <f t="shared" si="12"/>
        <v>4434.9464285714284</v>
      </c>
      <c r="V74" s="15">
        <f t="shared" si="13"/>
        <v>3217.8864285714285</v>
      </c>
      <c r="W74" s="15">
        <f t="shared" si="14"/>
        <v>21617.813571428571</v>
      </c>
      <c r="X74" s="7">
        <f t="shared" si="15"/>
        <v>22766.058333333334</v>
      </c>
      <c r="Y74" s="7">
        <f t="shared" si="16"/>
        <v>2949.7292261904759</v>
      </c>
      <c r="Z74" s="7">
        <f t="shared" si="17"/>
        <v>19816.329107142858</v>
      </c>
      <c r="AA74" s="7">
        <f t="shared" si="18"/>
        <v>0</v>
      </c>
    </row>
    <row r="75" spans="1:27" ht="13.8" x14ac:dyDescent="0.3">
      <c r="A75" s="11">
        <v>94943811</v>
      </c>
      <c r="B75" s="11" t="s">
        <v>30</v>
      </c>
      <c r="C75" s="11" t="s">
        <v>36</v>
      </c>
      <c r="D75" s="11" t="s">
        <v>324</v>
      </c>
      <c r="E75" s="11" t="s">
        <v>394</v>
      </c>
      <c r="F75" s="18">
        <v>39783</v>
      </c>
      <c r="G75" s="19">
        <v>39448</v>
      </c>
      <c r="H75" s="11" t="s">
        <v>20</v>
      </c>
      <c r="I75" s="11" t="s">
        <v>59</v>
      </c>
      <c r="J75" s="11" t="s">
        <v>460</v>
      </c>
      <c r="K75" s="11" t="s">
        <v>23</v>
      </c>
      <c r="L75" s="53" t="s">
        <v>638</v>
      </c>
      <c r="M75" s="11">
        <v>1</v>
      </c>
      <c r="N75" s="54">
        <v>32146.91</v>
      </c>
      <c r="O75" s="54">
        <v>7825.78</v>
      </c>
      <c r="P75" s="54">
        <v>24321.13</v>
      </c>
      <c r="Q75" s="1">
        <v>42705</v>
      </c>
      <c r="R75" s="14">
        <f>VLOOKUP($D75,'GT NBV Sep 2015'!$G:$O,9,0)</f>
        <v>2.1000000000000001E-2</v>
      </c>
      <c r="S75" s="15">
        <f t="shared" si="10"/>
        <v>56.257092499999999</v>
      </c>
      <c r="T75" s="15">
        <f t="shared" si="11"/>
        <v>15</v>
      </c>
      <c r="U75" s="15">
        <f t="shared" si="12"/>
        <v>843.85638749999998</v>
      </c>
      <c r="V75" s="15">
        <f t="shared" si="13"/>
        <v>8669.6363874999988</v>
      </c>
      <c r="W75" s="15">
        <f t="shared" si="14"/>
        <v>23477.273612500001</v>
      </c>
      <c r="X75" s="7">
        <f t="shared" si="15"/>
        <v>29468.000833333332</v>
      </c>
      <c r="Y75" s="7">
        <f t="shared" si="16"/>
        <v>7947.1666885416653</v>
      </c>
      <c r="Z75" s="7">
        <f t="shared" si="17"/>
        <v>21520.834144791668</v>
      </c>
      <c r="AA75" s="7">
        <f t="shared" si="18"/>
        <v>0</v>
      </c>
    </row>
    <row r="76" spans="1:27" ht="13.8" x14ac:dyDescent="0.3">
      <c r="A76" s="11">
        <v>651613265</v>
      </c>
      <c r="B76" s="11" t="s">
        <v>30</v>
      </c>
      <c r="C76" s="11" t="s">
        <v>36</v>
      </c>
      <c r="D76" s="11" t="s">
        <v>478</v>
      </c>
      <c r="E76" s="11" t="s">
        <v>462</v>
      </c>
      <c r="F76" s="18">
        <v>40483</v>
      </c>
      <c r="G76" s="19">
        <v>40513</v>
      </c>
      <c r="H76" s="11" t="s">
        <v>20</v>
      </c>
      <c r="I76" s="11" t="s">
        <v>479</v>
      </c>
      <c r="J76" s="11" t="s">
        <v>480</v>
      </c>
      <c r="K76" s="11" t="s">
        <v>23</v>
      </c>
      <c r="L76" s="53" t="s">
        <v>638</v>
      </c>
      <c r="M76" s="11">
        <v>0</v>
      </c>
      <c r="N76" s="54">
        <v>22630</v>
      </c>
      <c r="O76" s="54">
        <v>-1108.97</v>
      </c>
      <c r="P76" s="54">
        <v>23738.97</v>
      </c>
      <c r="Q76" s="1">
        <v>42705</v>
      </c>
      <c r="R76" s="14">
        <f>VLOOKUP($D76,'GT NBV Sep 2015'!$G:$O,9,0)</f>
        <v>0.14285714285714285</v>
      </c>
      <c r="S76" s="15">
        <f t="shared" si="10"/>
        <v>269.40476190476187</v>
      </c>
      <c r="T76" s="15">
        <f t="shared" si="11"/>
        <v>15</v>
      </c>
      <c r="U76" s="15">
        <f t="shared" si="12"/>
        <v>4041.071428571428</v>
      </c>
      <c r="V76" s="15">
        <f t="shared" si="13"/>
        <v>2932.1014285714282</v>
      </c>
      <c r="W76" s="15">
        <f t="shared" si="14"/>
        <v>19697.898571428574</v>
      </c>
      <c r="X76" s="7">
        <f t="shared" si="15"/>
        <v>20744.166666666664</v>
      </c>
      <c r="Y76" s="7">
        <f t="shared" si="16"/>
        <v>2687.7596428571424</v>
      </c>
      <c r="Z76" s="7">
        <f t="shared" si="17"/>
        <v>18056.407023809526</v>
      </c>
      <c r="AA76" s="7">
        <f t="shared" si="18"/>
        <v>0</v>
      </c>
    </row>
    <row r="77" spans="1:27" ht="13.8" x14ac:dyDescent="0.3">
      <c r="A77" s="11">
        <v>640492154</v>
      </c>
      <c r="B77" s="11" t="s">
        <v>30</v>
      </c>
      <c r="C77" s="11" t="s">
        <v>36</v>
      </c>
      <c r="D77" s="11" t="s">
        <v>37</v>
      </c>
      <c r="E77" s="11" t="s">
        <v>477</v>
      </c>
      <c r="F77" s="18">
        <v>41275</v>
      </c>
      <c r="G77" s="19">
        <v>41306</v>
      </c>
      <c r="H77" s="11" t="s">
        <v>68</v>
      </c>
      <c r="I77" s="11" t="s">
        <v>39</v>
      </c>
      <c r="J77" s="11" t="s">
        <v>70</v>
      </c>
      <c r="K77" s="11" t="s">
        <v>23</v>
      </c>
      <c r="L77" s="53" t="s">
        <v>638</v>
      </c>
      <c r="M77" s="11">
        <v>1</v>
      </c>
      <c r="N77" s="54">
        <v>26738.85</v>
      </c>
      <c r="O77" s="54">
        <v>3212.16</v>
      </c>
      <c r="P77" s="54">
        <v>23526.69</v>
      </c>
      <c r="Q77" s="1">
        <v>42705</v>
      </c>
      <c r="R77" s="14">
        <f>VLOOKUP($D77,'GT NBV Sep 2015'!$G:$O,9,0)</f>
        <v>2.1999999999999999E-2</v>
      </c>
      <c r="S77" s="15">
        <f t="shared" si="10"/>
        <v>49.021224999999994</v>
      </c>
      <c r="T77" s="15">
        <f t="shared" si="11"/>
        <v>15</v>
      </c>
      <c r="U77" s="15">
        <f t="shared" si="12"/>
        <v>735.31837499999995</v>
      </c>
      <c r="V77" s="15">
        <f t="shared" si="13"/>
        <v>3947.4783749999997</v>
      </c>
      <c r="W77" s="15">
        <f t="shared" si="14"/>
        <v>22791.371625</v>
      </c>
      <c r="X77" s="7">
        <f t="shared" si="15"/>
        <v>24510.612499999999</v>
      </c>
      <c r="Y77" s="7">
        <f t="shared" si="16"/>
        <v>3618.5218437499998</v>
      </c>
      <c r="Z77" s="7">
        <f t="shared" si="17"/>
        <v>20892.090656249999</v>
      </c>
      <c r="AA77" s="7">
        <f t="shared" si="18"/>
        <v>0</v>
      </c>
    </row>
    <row r="78" spans="1:27" ht="13.8" x14ac:dyDescent="0.3">
      <c r="A78" s="11">
        <v>651619887</v>
      </c>
      <c r="B78" s="11" t="s">
        <v>30</v>
      </c>
      <c r="C78" s="11" t="s">
        <v>36</v>
      </c>
      <c r="D78" s="11" t="s">
        <v>478</v>
      </c>
      <c r="E78" s="11" t="s">
        <v>395</v>
      </c>
      <c r="F78" s="18">
        <v>41214</v>
      </c>
      <c r="G78" s="19">
        <v>41214</v>
      </c>
      <c r="H78" s="11" t="s">
        <v>20</v>
      </c>
      <c r="I78" s="11" t="s">
        <v>479</v>
      </c>
      <c r="J78" s="11" t="s">
        <v>480</v>
      </c>
      <c r="K78" s="11" t="s">
        <v>23</v>
      </c>
      <c r="L78" s="53" t="s">
        <v>638</v>
      </c>
      <c r="M78" s="11">
        <v>0</v>
      </c>
      <c r="N78" s="54">
        <v>22347.79</v>
      </c>
      <c r="O78" s="54">
        <v>-677.94</v>
      </c>
      <c r="P78" s="54">
        <v>23025.73</v>
      </c>
      <c r="Q78" s="1">
        <v>42705</v>
      </c>
      <c r="R78" s="14">
        <f>VLOOKUP($D78,'GT NBV Sep 2015'!$G:$O,9,0)</f>
        <v>0.14285714285714285</v>
      </c>
      <c r="S78" s="15">
        <f t="shared" si="10"/>
        <v>266.04511904761904</v>
      </c>
      <c r="T78" s="15">
        <f t="shared" si="11"/>
        <v>15</v>
      </c>
      <c r="U78" s="15">
        <f t="shared" si="12"/>
        <v>3990.6767857142854</v>
      </c>
      <c r="V78" s="15">
        <f t="shared" si="13"/>
        <v>3312.7367857142854</v>
      </c>
      <c r="W78" s="15">
        <f t="shared" si="14"/>
        <v>19035.053214285716</v>
      </c>
      <c r="X78" s="7">
        <f t="shared" si="15"/>
        <v>20485.474166666667</v>
      </c>
      <c r="Y78" s="7">
        <f t="shared" si="16"/>
        <v>3036.6753869047616</v>
      </c>
      <c r="Z78" s="7">
        <f t="shared" si="17"/>
        <v>17448.798779761906</v>
      </c>
      <c r="AA78" s="7">
        <f t="shared" si="18"/>
        <v>0</v>
      </c>
    </row>
    <row r="79" spans="1:27" ht="13.8" x14ac:dyDescent="0.3">
      <c r="A79" s="11">
        <v>680922610</v>
      </c>
      <c r="B79" s="11" t="s">
        <v>30</v>
      </c>
      <c r="C79" s="11" t="s">
        <v>36</v>
      </c>
      <c r="D79" s="11" t="s">
        <v>478</v>
      </c>
      <c r="E79" s="11" t="s">
        <v>491</v>
      </c>
      <c r="F79" s="18">
        <v>42064</v>
      </c>
      <c r="G79" s="19">
        <v>40695</v>
      </c>
      <c r="H79" s="11" t="s">
        <v>20</v>
      </c>
      <c r="I79" s="11" t="s">
        <v>479</v>
      </c>
      <c r="J79" s="11" t="s">
        <v>493</v>
      </c>
      <c r="K79" s="11" t="s">
        <v>23</v>
      </c>
      <c r="L79" s="53" t="s">
        <v>638</v>
      </c>
      <c r="M79" s="11">
        <v>0</v>
      </c>
      <c r="N79" s="54">
        <v>20400.78</v>
      </c>
      <c r="O79" s="54">
        <v>-71.42</v>
      </c>
      <c r="P79" s="54">
        <v>20472.2</v>
      </c>
      <c r="Q79" s="1">
        <v>42705</v>
      </c>
      <c r="R79" s="14">
        <f>VLOOKUP($D79,'GT NBV Sep 2015'!$G:$O,9,0)</f>
        <v>0.14285714285714285</v>
      </c>
      <c r="S79" s="15">
        <f t="shared" si="10"/>
        <v>242.86642857142854</v>
      </c>
      <c r="T79" s="15">
        <f t="shared" si="11"/>
        <v>15</v>
      </c>
      <c r="U79" s="15">
        <f t="shared" si="12"/>
        <v>3642.9964285714282</v>
      </c>
      <c r="V79" s="15">
        <f t="shared" si="13"/>
        <v>3571.5764285714281</v>
      </c>
      <c r="W79" s="15">
        <f t="shared" si="14"/>
        <v>16829.20357142857</v>
      </c>
      <c r="X79" s="7">
        <f t="shared" si="15"/>
        <v>18700.714999999997</v>
      </c>
      <c r="Y79" s="7">
        <f t="shared" si="16"/>
        <v>3273.9450595238091</v>
      </c>
      <c r="Z79" s="7">
        <f t="shared" si="17"/>
        <v>15426.769940476188</v>
      </c>
      <c r="AA79" s="7">
        <f t="shared" si="18"/>
        <v>0</v>
      </c>
    </row>
    <row r="80" spans="1:27" ht="13.8" x14ac:dyDescent="0.3">
      <c r="A80" s="11">
        <v>91043697</v>
      </c>
      <c r="B80" s="11" t="s">
        <v>30</v>
      </c>
      <c r="C80" s="11" t="s">
        <v>36</v>
      </c>
      <c r="D80" s="11" t="s">
        <v>324</v>
      </c>
      <c r="E80" s="11" t="s">
        <v>394</v>
      </c>
      <c r="F80" s="18">
        <v>39539</v>
      </c>
      <c r="G80" s="19">
        <v>39448</v>
      </c>
      <c r="H80" s="11" t="s">
        <v>20</v>
      </c>
      <c r="I80" s="11" t="s">
        <v>59</v>
      </c>
      <c r="J80" s="11" t="s">
        <v>333</v>
      </c>
      <c r="K80" s="11" t="s">
        <v>23</v>
      </c>
      <c r="L80" s="53" t="s">
        <v>638</v>
      </c>
      <c r="M80" s="11">
        <v>1</v>
      </c>
      <c r="N80" s="54">
        <v>26594.23</v>
      </c>
      <c r="O80" s="54">
        <v>6474.05</v>
      </c>
      <c r="P80" s="54">
        <v>20120.18</v>
      </c>
      <c r="Q80" s="1">
        <v>42705</v>
      </c>
      <c r="R80" s="14">
        <f>VLOOKUP($D80,'GT NBV Sep 2015'!$G:$O,9,0)</f>
        <v>2.1000000000000001E-2</v>
      </c>
      <c r="S80" s="15">
        <f t="shared" si="10"/>
        <v>46.539902500000004</v>
      </c>
      <c r="T80" s="15">
        <f t="shared" si="11"/>
        <v>15</v>
      </c>
      <c r="U80" s="15">
        <f t="shared" si="12"/>
        <v>698.09853750000002</v>
      </c>
      <c r="V80" s="15">
        <f t="shared" si="13"/>
        <v>7172.1485375000002</v>
      </c>
      <c r="W80" s="15">
        <f t="shared" si="14"/>
        <v>19422.081462499998</v>
      </c>
      <c r="X80" s="7">
        <f t="shared" si="15"/>
        <v>24378.044166666667</v>
      </c>
      <c r="Y80" s="7">
        <f t="shared" si="16"/>
        <v>6574.4694927083328</v>
      </c>
      <c r="Z80" s="7">
        <f t="shared" si="17"/>
        <v>17803.57467395833</v>
      </c>
      <c r="AA80" s="7">
        <f t="shared" si="18"/>
        <v>0</v>
      </c>
    </row>
    <row r="81" spans="1:27" ht="13.8" x14ac:dyDescent="0.3">
      <c r="A81" s="11">
        <v>91043736</v>
      </c>
      <c r="B81" s="11" t="s">
        <v>30</v>
      </c>
      <c r="C81" s="11" t="s">
        <v>36</v>
      </c>
      <c r="D81" s="11" t="s">
        <v>324</v>
      </c>
      <c r="E81" s="11" t="s">
        <v>394</v>
      </c>
      <c r="F81" s="18">
        <v>39539</v>
      </c>
      <c r="G81" s="19">
        <v>39448</v>
      </c>
      <c r="H81" s="11" t="s">
        <v>20</v>
      </c>
      <c r="I81" s="11" t="s">
        <v>59</v>
      </c>
      <c r="J81" s="11" t="s">
        <v>334</v>
      </c>
      <c r="K81" s="11" t="s">
        <v>23</v>
      </c>
      <c r="L81" s="53" t="s">
        <v>638</v>
      </c>
      <c r="M81" s="11">
        <v>1</v>
      </c>
      <c r="N81" s="54">
        <v>26593.08</v>
      </c>
      <c r="O81" s="54">
        <v>6473.77</v>
      </c>
      <c r="P81" s="54">
        <v>20119.310000000001</v>
      </c>
      <c r="Q81" s="1">
        <v>42705</v>
      </c>
      <c r="R81" s="14">
        <f>VLOOKUP($D81,'GT NBV Sep 2015'!$G:$O,9,0)</f>
        <v>2.1000000000000001E-2</v>
      </c>
      <c r="S81" s="15">
        <f t="shared" si="10"/>
        <v>46.537890000000004</v>
      </c>
      <c r="T81" s="15">
        <f t="shared" si="11"/>
        <v>15</v>
      </c>
      <c r="U81" s="15">
        <f t="shared" si="12"/>
        <v>698.06835000000001</v>
      </c>
      <c r="V81" s="15">
        <f t="shared" si="13"/>
        <v>7171.83835</v>
      </c>
      <c r="W81" s="15">
        <f t="shared" si="14"/>
        <v>19421.241650000004</v>
      </c>
      <c r="X81" s="7">
        <f t="shared" si="15"/>
        <v>24376.99</v>
      </c>
      <c r="Y81" s="7">
        <f t="shared" si="16"/>
        <v>6574.1851541666665</v>
      </c>
      <c r="Z81" s="7">
        <f t="shared" si="17"/>
        <v>17802.804845833336</v>
      </c>
      <c r="AA81" s="7">
        <f t="shared" si="18"/>
        <v>0</v>
      </c>
    </row>
    <row r="82" spans="1:27" ht="13.8" x14ac:dyDescent="0.3">
      <c r="A82" s="11">
        <v>54621</v>
      </c>
      <c r="B82" s="11" t="s">
        <v>30</v>
      </c>
      <c r="C82" s="11" t="s">
        <v>36</v>
      </c>
      <c r="D82" s="11" t="s">
        <v>324</v>
      </c>
      <c r="E82" s="11" t="s">
        <v>38</v>
      </c>
      <c r="F82" s="18">
        <v>33786</v>
      </c>
      <c r="G82" s="19">
        <v>33786</v>
      </c>
      <c r="H82" s="11" t="s">
        <v>20</v>
      </c>
      <c r="I82" s="11" t="s">
        <v>59</v>
      </c>
      <c r="J82" s="11" t="s">
        <v>360</v>
      </c>
      <c r="K82" s="11" t="s">
        <v>23</v>
      </c>
      <c r="L82" s="53" t="s">
        <v>638</v>
      </c>
      <c r="M82" s="11">
        <v>0</v>
      </c>
      <c r="N82" s="54">
        <v>84348.79</v>
      </c>
      <c r="O82" s="54">
        <v>65849.48</v>
      </c>
      <c r="P82" s="54">
        <v>18499.310000000001</v>
      </c>
      <c r="Q82" s="1">
        <v>42705</v>
      </c>
      <c r="R82" s="14">
        <f>VLOOKUP($D82,'GT NBV Sep 2015'!$G:$O,9,0)</f>
        <v>2.1000000000000001E-2</v>
      </c>
      <c r="S82" s="15">
        <f t="shared" si="10"/>
        <v>147.61038249999999</v>
      </c>
      <c r="T82" s="15">
        <f t="shared" si="11"/>
        <v>15</v>
      </c>
      <c r="U82" s="15">
        <f t="shared" si="12"/>
        <v>2214.1557374999998</v>
      </c>
      <c r="V82" s="15">
        <f t="shared" si="13"/>
        <v>68063.635737499993</v>
      </c>
      <c r="W82" s="15">
        <f t="shared" si="14"/>
        <v>16285.1542625</v>
      </c>
      <c r="X82" s="7">
        <f t="shared" si="15"/>
        <v>77319.724166666652</v>
      </c>
      <c r="Y82" s="7">
        <f t="shared" si="16"/>
        <v>62391.666092708321</v>
      </c>
      <c r="Z82" s="7">
        <f t="shared" si="17"/>
        <v>14928.058073958333</v>
      </c>
      <c r="AA82" s="7">
        <f t="shared" si="18"/>
        <v>0</v>
      </c>
    </row>
    <row r="83" spans="1:27" ht="13.8" x14ac:dyDescent="0.3">
      <c r="A83" s="11">
        <v>57927454</v>
      </c>
      <c r="B83" s="11" t="s">
        <v>30</v>
      </c>
      <c r="C83" s="11" t="s">
        <v>36</v>
      </c>
      <c r="D83" s="11" t="s">
        <v>324</v>
      </c>
      <c r="E83" s="11" t="s">
        <v>391</v>
      </c>
      <c r="F83" s="18">
        <v>38626</v>
      </c>
      <c r="G83" s="19">
        <v>38353</v>
      </c>
      <c r="H83" s="11" t="s">
        <v>20</v>
      </c>
      <c r="I83" s="11" t="s">
        <v>59</v>
      </c>
      <c r="J83" s="11" t="s">
        <v>333</v>
      </c>
      <c r="K83" s="11" t="s">
        <v>23</v>
      </c>
      <c r="L83" s="53" t="s">
        <v>638</v>
      </c>
      <c r="M83" s="11">
        <v>1</v>
      </c>
      <c r="N83" s="54">
        <v>28817.61</v>
      </c>
      <c r="O83" s="54">
        <v>9918.19</v>
      </c>
      <c r="P83" s="54">
        <v>18899.419999999998</v>
      </c>
      <c r="Q83" s="1">
        <v>42705</v>
      </c>
      <c r="R83" s="14">
        <f>VLOOKUP($D83,'GT NBV Sep 2015'!$G:$O,9,0)</f>
        <v>2.1000000000000001E-2</v>
      </c>
      <c r="S83" s="15">
        <f t="shared" si="10"/>
        <v>50.430817500000003</v>
      </c>
      <c r="T83" s="15">
        <f t="shared" si="11"/>
        <v>15</v>
      </c>
      <c r="U83" s="15">
        <f t="shared" si="12"/>
        <v>756.46226250000007</v>
      </c>
      <c r="V83" s="15">
        <f t="shared" si="13"/>
        <v>10674.6522625</v>
      </c>
      <c r="W83" s="15">
        <f t="shared" si="14"/>
        <v>18142.957737500001</v>
      </c>
      <c r="X83" s="7">
        <f t="shared" si="15"/>
        <v>26416.142499999998</v>
      </c>
      <c r="Y83" s="7">
        <f t="shared" si="16"/>
        <v>9785.0979072916653</v>
      </c>
      <c r="Z83" s="7">
        <f t="shared" si="17"/>
        <v>16631.044592708335</v>
      </c>
      <c r="AA83" s="7">
        <f t="shared" si="18"/>
        <v>0</v>
      </c>
    </row>
    <row r="84" spans="1:27" ht="13.8" x14ac:dyDescent="0.3">
      <c r="A84" s="11">
        <v>52012448</v>
      </c>
      <c r="B84" s="11" t="s">
        <v>30</v>
      </c>
      <c r="C84" s="11" t="s">
        <v>36</v>
      </c>
      <c r="D84" s="11" t="s">
        <v>49</v>
      </c>
      <c r="E84" s="11" t="s">
        <v>391</v>
      </c>
      <c r="F84" s="18">
        <v>38353</v>
      </c>
      <c r="G84" s="19">
        <v>38353</v>
      </c>
      <c r="H84" s="11" t="s">
        <v>20</v>
      </c>
      <c r="I84" s="11" t="s">
        <v>48</v>
      </c>
      <c r="J84" s="11" t="s">
        <v>52</v>
      </c>
      <c r="K84" s="11" t="s">
        <v>23</v>
      </c>
      <c r="L84" s="53" t="s">
        <v>638</v>
      </c>
      <c r="M84" s="11">
        <v>1</v>
      </c>
      <c r="N84" s="54">
        <v>62136.28</v>
      </c>
      <c r="O84" s="54">
        <v>44841.56</v>
      </c>
      <c r="P84" s="54">
        <v>17294.72</v>
      </c>
      <c r="Q84" s="1">
        <v>42705</v>
      </c>
      <c r="R84" s="14">
        <f>VLOOKUP($D84,'GT NBV Sep 2015'!$G:$O,9,0)</f>
        <v>3.4000000000000002E-2</v>
      </c>
      <c r="S84" s="15">
        <f t="shared" si="10"/>
        <v>176.05279333333334</v>
      </c>
      <c r="T84" s="15">
        <f t="shared" si="11"/>
        <v>15</v>
      </c>
      <c r="U84" s="15">
        <f t="shared" si="12"/>
        <v>2640.7919000000002</v>
      </c>
      <c r="V84" s="15">
        <f t="shared" si="13"/>
        <v>47482.351899999994</v>
      </c>
      <c r="W84" s="15">
        <f t="shared" si="14"/>
        <v>14653.928100000005</v>
      </c>
      <c r="X84" s="7">
        <f t="shared" si="15"/>
        <v>56958.256666666661</v>
      </c>
      <c r="Y84" s="7">
        <f t="shared" si="16"/>
        <v>43525.489241666663</v>
      </c>
      <c r="Z84" s="7">
        <f t="shared" si="17"/>
        <v>13432.767425000004</v>
      </c>
      <c r="AA84" s="7">
        <f t="shared" si="18"/>
        <v>0</v>
      </c>
    </row>
    <row r="85" spans="1:27" ht="13.8" x14ac:dyDescent="0.3">
      <c r="A85" s="11">
        <v>651619942</v>
      </c>
      <c r="B85" s="11" t="s">
        <v>30</v>
      </c>
      <c r="C85" s="11" t="s">
        <v>36</v>
      </c>
      <c r="D85" s="11" t="s">
        <v>478</v>
      </c>
      <c r="E85" s="11" t="s">
        <v>395</v>
      </c>
      <c r="F85" s="18">
        <v>41244</v>
      </c>
      <c r="G85" s="19">
        <v>41244</v>
      </c>
      <c r="H85" s="11" t="s">
        <v>20</v>
      </c>
      <c r="I85" s="11" t="s">
        <v>479</v>
      </c>
      <c r="J85" s="11" t="s">
        <v>480</v>
      </c>
      <c r="K85" s="11" t="s">
        <v>23</v>
      </c>
      <c r="L85" s="53" t="s">
        <v>638</v>
      </c>
      <c r="M85" s="11">
        <v>0</v>
      </c>
      <c r="N85" s="54">
        <v>15969.63</v>
      </c>
      <c r="O85" s="54">
        <v>-484.46</v>
      </c>
      <c r="P85" s="54">
        <v>16454.09</v>
      </c>
      <c r="Q85" s="1">
        <v>42705</v>
      </c>
      <c r="R85" s="14">
        <f>VLOOKUP($D85,'GT NBV Sep 2015'!$G:$O,9,0)</f>
        <v>0.14285714285714285</v>
      </c>
      <c r="S85" s="15">
        <f t="shared" si="10"/>
        <v>190.11464285714283</v>
      </c>
      <c r="T85" s="15">
        <f t="shared" si="11"/>
        <v>15</v>
      </c>
      <c r="U85" s="15">
        <f t="shared" si="12"/>
        <v>2851.7196428571424</v>
      </c>
      <c r="V85" s="15">
        <f t="shared" si="13"/>
        <v>2367.2596428571424</v>
      </c>
      <c r="W85" s="15">
        <f t="shared" si="14"/>
        <v>13602.370357142856</v>
      </c>
      <c r="X85" s="7">
        <f t="shared" si="15"/>
        <v>14638.827499999999</v>
      </c>
      <c r="Y85" s="7">
        <f t="shared" si="16"/>
        <v>2169.9880059523803</v>
      </c>
      <c r="Z85" s="7">
        <f t="shared" si="17"/>
        <v>12468.839494047617</v>
      </c>
      <c r="AA85" s="7">
        <f t="shared" si="18"/>
        <v>0</v>
      </c>
    </row>
    <row r="86" spans="1:27" ht="13.8" x14ac:dyDescent="0.3">
      <c r="A86" s="11">
        <v>651620008</v>
      </c>
      <c r="B86" s="11" t="s">
        <v>30</v>
      </c>
      <c r="C86" s="11" t="s">
        <v>36</v>
      </c>
      <c r="D86" s="11" t="s">
        <v>478</v>
      </c>
      <c r="E86" s="11" t="s">
        <v>395</v>
      </c>
      <c r="F86" s="18">
        <v>40909</v>
      </c>
      <c r="G86" s="19">
        <v>40909</v>
      </c>
      <c r="H86" s="11" t="s">
        <v>20</v>
      </c>
      <c r="I86" s="11" t="s">
        <v>479</v>
      </c>
      <c r="J86" s="11" t="s">
        <v>480</v>
      </c>
      <c r="K86" s="11" t="s">
        <v>23</v>
      </c>
      <c r="L86" s="53" t="s">
        <v>638</v>
      </c>
      <c r="M86" s="11">
        <v>0</v>
      </c>
      <c r="N86" s="54">
        <v>15830.7</v>
      </c>
      <c r="O86" s="54">
        <v>-480.24</v>
      </c>
      <c r="P86" s="54">
        <v>16310.94</v>
      </c>
      <c r="Q86" s="1">
        <v>42705</v>
      </c>
      <c r="R86" s="14">
        <f>VLOOKUP($D86,'GT NBV Sep 2015'!$G:$O,9,0)</f>
        <v>0.14285714285714285</v>
      </c>
      <c r="S86" s="15">
        <f t="shared" si="10"/>
        <v>188.46071428571429</v>
      </c>
      <c r="T86" s="15">
        <f t="shared" si="11"/>
        <v>15</v>
      </c>
      <c r="U86" s="15">
        <f t="shared" si="12"/>
        <v>2826.9107142857142</v>
      </c>
      <c r="V86" s="15">
        <f t="shared" si="13"/>
        <v>2346.670714285714</v>
      </c>
      <c r="W86" s="15">
        <f t="shared" si="14"/>
        <v>13484.029285714287</v>
      </c>
      <c r="X86" s="7">
        <f t="shared" si="15"/>
        <v>14511.475</v>
      </c>
      <c r="Y86" s="7">
        <f t="shared" si="16"/>
        <v>2151.1148214285708</v>
      </c>
      <c r="Z86" s="7">
        <f t="shared" si="17"/>
        <v>12360.360178571429</v>
      </c>
      <c r="AA86" s="7">
        <f t="shared" si="18"/>
        <v>0</v>
      </c>
    </row>
    <row r="87" spans="1:27" ht="13.8" x14ac:dyDescent="0.3">
      <c r="A87" s="11">
        <v>49066487</v>
      </c>
      <c r="B87" s="11" t="s">
        <v>30</v>
      </c>
      <c r="C87" s="11" t="s">
        <v>36</v>
      </c>
      <c r="D87" s="11" t="s">
        <v>324</v>
      </c>
      <c r="E87" s="11" t="s">
        <v>390</v>
      </c>
      <c r="F87" s="18">
        <v>38292</v>
      </c>
      <c r="G87" s="19">
        <v>37987</v>
      </c>
      <c r="H87" s="11" t="s">
        <v>20</v>
      </c>
      <c r="I87" s="11" t="s">
        <v>59</v>
      </c>
      <c r="J87" s="11" t="s">
        <v>333</v>
      </c>
      <c r="K87" s="11" t="s">
        <v>23</v>
      </c>
      <c r="L87" s="53" t="s">
        <v>638</v>
      </c>
      <c r="M87" s="11">
        <v>1</v>
      </c>
      <c r="N87" s="54">
        <v>25722.7</v>
      </c>
      <c r="O87" s="54">
        <v>9716.7199999999993</v>
      </c>
      <c r="P87" s="54">
        <v>16005.98</v>
      </c>
      <c r="Q87" s="1">
        <v>42705</v>
      </c>
      <c r="R87" s="14">
        <f>VLOOKUP($D87,'GT NBV Sep 2015'!$G:$O,9,0)</f>
        <v>2.1000000000000001E-2</v>
      </c>
      <c r="S87" s="15">
        <f t="shared" si="10"/>
        <v>45.014725000000006</v>
      </c>
      <c r="T87" s="15">
        <f t="shared" si="11"/>
        <v>15</v>
      </c>
      <c r="U87" s="15">
        <f t="shared" si="12"/>
        <v>675.22087500000009</v>
      </c>
      <c r="V87" s="15">
        <f t="shared" si="13"/>
        <v>10391.940875</v>
      </c>
      <c r="W87" s="15">
        <f t="shared" si="14"/>
        <v>15330.759125</v>
      </c>
      <c r="X87" s="7">
        <f t="shared" si="15"/>
        <v>23579.141666666666</v>
      </c>
      <c r="Y87" s="7">
        <f t="shared" si="16"/>
        <v>9525.9458020833335</v>
      </c>
      <c r="Z87" s="7">
        <f t="shared" si="17"/>
        <v>14053.195864583333</v>
      </c>
      <c r="AA87" s="7">
        <f t="shared" si="18"/>
        <v>0</v>
      </c>
    </row>
    <row r="88" spans="1:27" ht="13.8" x14ac:dyDescent="0.3">
      <c r="A88" s="11">
        <v>55558</v>
      </c>
      <c r="B88" s="11" t="s">
        <v>30</v>
      </c>
      <c r="C88" s="11" t="s">
        <v>36</v>
      </c>
      <c r="D88" s="11" t="s">
        <v>364</v>
      </c>
      <c r="E88" s="11" t="s">
        <v>38</v>
      </c>
      <c r="F88" s="18">
        <v>33786</v>
      </c>
      <c r="G88" s="19">
        <v>33786</v>
      </c>
      <c r="H88" s="11" t="s">
        <v>20</v>
      </c>
      <c r="I88" s="11" t="s">
        <v>65</v>
      </c>
      <c r="J88" s="11" t="s">
        <v>383</v>
      </c>
      <c r="K88" s="11" t="s">
        <v>23</v>
      </c>
      <c r="L88" s="53" t="s">
        <v>638</v>
      </c>
      <c r="M88" s="11">
        <v>1</v>
      </c>
      <c r="N88" s="54">
        <v>57366.42</v>
      </c>
      <c r="O88" s="54">
        <v>42604.19</v>
      </c>
      <c r="P88" s="54">
        <v>14762.23</v>
      </c>
      <c r="Q88" s="1">
        <v>42705</v>
      </c>
      <c r="R88" s="14">
        <f>VLOOKUP($D88,'GT NBV Sep 2015'!$G:$O,9,0)</f>
        <v>2.1999999999999999E-2</v>
      </c>
      <c r="S88" s="15">
        <f t="shared" si="10"/>
        <v>105.17177</v>
      </c>
      <c r="T88" s="15">
        <f t="shared" si="11"/>
        <v>15</v>
      </c>
      <c r="U88" s="15">
        <f t="shared" si="12"/>
        <v>1577.57655</v>
      </c>
      <c r="V88" s="15">
        <f t="shared" si="13"/>
        <v>44181.76655</v>
      </c>
      <c r="W88" s="15">
        <f t="shared" si="14"/>
        <v>13184.653449999998</v>
      </c>
      <c r="X88" s="7">
        <f t="shared" si="15"/>
        <v>52585.884999999995</v>
      </c>
      <c r="Y88" s="7">
        <f t="shared" si="16"/>
        <v>40499.952670833329</v>
      </c>
      <c r="Z88" s="7">
        <f t="shared" si="17"/>
        <v>12085.932329166664</v>
      </c>
      <c r="AA88" s="7">
        <f t="shared" si="18"/>
        <v>0</v>
      </c>
    </row>
    <row r="89" spans="1:27" ht="13.8" x14ac:dyDescent="0.3">
      <c r="A89" s="11">
        <v>651635406</v>
      </c>
      <c r="B89" s="11" t="s">
        <v>30</v>
      </c>
      <c r="C89" s="11" t="s">
        <v>36</v>
      </c>
      <c r="D89" s="11" t="s">
        <v>485</v>
      </c>
      <c r="E89" s="11" t="s">
        <v>477</v>
      </c>
      <c r="F89" s="18">
        <v>41334</v>
      </c>
      <c r="G89" s="19">
        <v>41334</v>
      </c>
      <c r="H89" s="11" t="s">
        <v>20</v>
      </c>
      <c r="I89" s="11" t="s">
        <v>486</v>
      </c>
      <c r="J89" s="11" t="s">
        <v>487</v>
      </c>
      <c r="K89" s="11" t="s">
        <v>23</v>
      </c>
      <c r="L89" s="53" t="s">
        <v>638</v>
      </c>
      <c r="M89" s="11">
        <v>0</v>
      </c>
      <c r="N89" s="54">
        <v>50648.9</v>
      </c>
      <c r="O89" s="54">
        <v>39451.89</v>
      </c>
      <c r="P89" s="54">
        <v>11197.01</v>
      </c>
      <c r="Q89" s="1">
        <v>42705</v>
      </c>
      <c r="R89" s="14">
        <f>VLOOKUP($D89,'GT NBV Sep 2015'!$G:$O,9,0)</f>
        <v>0.33333333333333331</v>
      </c>
      <c r="S89" s="15">
        <f t="shared" si="10"/>
        <v>1406.9138888888888</v>
      </c>
      <c r="T89" s="15">
        <f t="shared" si="11"/>
        <v>15</v>
      </c>
      <c r="U89" s="15">
        <f t="shared" si="12"/>
        <v>21103.708333333332</v>
      </c>
      <c r="V89" s="15">
        <f t="shared" si="13"/>
        <v>60555.598333333328</v>
      </c>
      <c r="W89" s="15">
        <f t="shared" si="14"/>
        <v>-9906.6983333333264</v>
      </c>
      <c r="X89" s="7">
        <f t="shared" si="15"/>
        <v>46428.158333333333</v>
      </c>
      <c r="Y89" s="7">
        <f t="shared" si="16"/>
        <v>55509.298472222217</v>
      </c>
      <c r="Z89" s="7">
        <f t="shared" si="17"/>
        <v>-9081.1401388888826</v>
      </c>
      <c r="AA89" s="7">
        <f t="shared" si="18"/>
        <v>0</v>
      </c>
    </row>
    <row r="90" spans="1:27" ht="13.8" x14ac:dyDescent="0.3">
      <c r="A90" s="11">
        <v>674831312</v>
      </c>
      <c r="B90" s="11" t="s">
        <v>30</v>
      </c>
      <c r="C90" s="11" t="s">
        <v>36</v>
      </c>
      <c r="D90" s="11" t="s">
        <v>478</v>
      </c>
      <c r="E90" s="11" t="s">
        <v>471</v>
      </c>
      <c r="F90" s="18">
        <v>40695</v>
      </c>
      <c r="G90" s="19">
        <v>40909</v>
      </c>
      <c r="H90" s="11" t="s">
        <v>20</v>
      </c>
      <c r="I90" s="11" t="s">
        <v>479</v>
      </c>
      <c r="J90" s="11" t="s">
        <v>484</v>
      </c>
      <c r="K90" s="11" t="s">
        <v>23</v>
      </c>
      <c r="L90" s="53" t="s">
        <v>638</v>
      </c>
      <c r="M90" s="11">
        <v>0</v>
      </c>
      <c r="N90" s="54">
        <v>13244</v>
      </c>
      <c r="O90" s="54">
        <v>-525.39</v>
      </c>
      <c r="P90" s="54">
        <v>13769.39</v>
      </c>
      <c r="Q90" s="1">
        <v>42705</v>
      </c>
      <c r="R90" s="14">
        <f>VLOOKUP($D90,'GT NBV Sep 2015'!$G:$O,9,0)</f>
        <v>0.14285714285714285</v>
      </c>
      <c r="S90" s="15">
        <f t="shared" si="10"/>
        <v>157.66666666666666</v>
      </c>
      <c r="T90" s="15">
        <f t="shared" si="11"/>
        <v>15</v>
      </c>
      <c r="U90" s="15">
        <f t="shared" si="12"/>
        <v>2365</v>
      </c>
      <c r="V90" s="15">
        <f t="shared" si="13"/>
        <v>1839.6100000000001</v>
      </c>
      <c r="W90" s="15">
        <f t="shared" si="14"/>
        <v>11404.39</v>
      </c>
      <c r="X90" s="7">
        <f t="shared" si="15"/>
        <v>12140.333333333332</v>
      </c>
      <c r="Y90" s="7">
        <f t="shared" si="16"/>
        <v>1686.3091666666667</v>
      </c>
      <c r="Z90" s="7">
        <f t="shared" si="17"/>
        <v>10454.024166666666</v>
      </c>
      <c r="AA90" s="7">
        <f t="shared" si="18"/>
        <v>0</v>
      </c>
    </row>
    <row r="91" spans="1:27" ht="13.8" x14ac:dyDescent="0.3">
      <c r="A91" s="11">
        <v>651619920</v>
      </c>
      <c r="B91" s="11" t="s">
        <v>30</v>
      </c>
      <c r="C91" s="11" t="s">
        <v>36</v>
      </c>
      <c r="D91" s="11" t="s">
        <v>478</v>
      </c>
      <c r="E91" s="11" t="s">
        <v>471</v>
      </c>
      <c r="F91" s="18">
        <v>40878</v>
      </c>
      <c r="G91" s="19">
        <v>40878</v>
      </c>
      <c r="H91" s="11" t="s">
        <v>20</v>
      </c>
      <c r="I91" s="11" t="s">
        <v>479</v>
      </c>
      <c r="J91" s="11" t="s">
        <v>480</v>
      </c>
      <c r="K91" s="11" t="s">
        <v>23</v>
      </c>
      <c r="L91" s="53" t="s">
        <v>638</v>
      </c>
      <c r="M91" s="11">
        <v>0</v>
      </c>
      <c r="N91" s="54">
        <v>11900</v>
      </c>
      <c r="O91" s="54">
        <v>-472.08</v>
      </c>
      <c r="P91" s="54">
        <v>12372.08</v>
      </c>
      <c r="Q91" s="1">
        <v>42705</v>
      </c>
      <c r="R91" s="14">
        <f>VLOOKUP($D91,'GT NBV Sep 2015'!$G:$O,9,0)</f>
        <v>0.14285714285714285</v>
      </c>
      <c r="S91" s="15">
        <f t="shared" si="10"/>
        <v>141.66666666666666</v>
      </c>
      <c r="T91" s="15">
        <f t="shared" si="11"/>
        <v>15</v>
      </c>
      <c r="U91" s="15">
        <f t="shared" si="12"/>
        <v>2125</v>
      </c>
      <c r="V91" s="15">
        <f t="shared" si="13"/>
        <v>1652.92</v>
      </c>
      <c r="W91" s="15">
        <f t="shared" si="14"/>
        <v>10247.08</v>
      </c>
      <c r="X91" s="7">
        <f t="shared" si="15"/>
        <v>10908.333333333332</v>
      </c>
      <c r="Y91" s="7">
        <f t="shared" si="16"/>
        <v>1515.1766666666667</v>
      </c>
      <c r="Z91" s="7">
        <f t="shared" si="17"/>
        <v>9393.1566666666658</v>
      </c>
      <c r="AA91" s="7">
        <f t="shared" si="18"/>
        <v>0</v>
      </c>
    </row>
    <row r="92" spans="1:27" ht="13.8" x14ac:dyDescent="0.3">
      <c r="A92" s="11">
        <v>681379451</v>
      </c>
      <c r="B92" s="11" t="s">
        <v>30</v>
      </c>
      <c r="C92" s="11" t="s">
        <v>36</v>
      </c>
      <c r="D92" s="11" t="s">
        <v>478</v>
      </c>
      <c r="E92" s="11" t="s">
        <v>477</v>
      </c>
      <c r="F92" s="18">
        <v>41334</v>
      </c>
      <c r="G92" s="19">
        <v>41334</v>
      </c>
      <c r="H92" s="11" t="s">
        <v>20</v>
      </c>
      <c r="I92" s="11" t="s">
        <v>479</v>
      </c>
      <c r="J92" s="11" t="s">
        <v>480</v>
      </c>
      <c r="K92" s="11" t="s">
        <v>23</v>
      </c>
      <c r="L92" s="53" t="s">
        <v>638</v>
      </c>
      <c r="M92" s="11">
        <v>0</v>
      </c>
      <c r="N92" s="54">
        <v>11084</v>
      </c>
      <c r="O92" s="54">
        <v>-232.79</v>
      </c>
      <c r="P92" s="54">
        <v>11316.79</v>
      </c>
      <c r="Q92" s="1">
        <v>42705</v>
      </c>
      <c r="R92" s="14">
        <f>VLOOKUP($D92,'GT NBV Sep 2015'!$G:$O,9,0)</f>
        <v>0.14285714285714285</v>
      </c>
      <c r="S92" s="15">
        <f t="shared" si="10"/>
        <v>131.95238095238093</v>
      </c>
      <c r="T92" s="15">
        <f t="shared" si="11"/>
        <v>15</v>
      </c>
      <c r="U92" s="15">
        <f t="shared" si="12"/>
        <v>1979.285714285714</v>
      </c>
      <c r="V92" s="15">
        <f t="shared" si="13"/>
        <v>1746.495714285714</v>
      </c>
      <c r="W92" s="15">
        <f t="shared" si="14"/>
        <v>9337.5042857142853</v>
      </c>
      <c r="X92" s="7">
        <f t="shared" si="15"/>
        <v>10160.333333333332</v>
      </c>
      <c r="Y92" s="7">
        <f t="shared" si="16"/>
        <v>1600.9544047619045</v>
      </c>
      <c r="Z92" s="7">
        <f t="shared" si="17"/>
        <v>8559.3789285714283</v>
      </c>
      <c r="AA92" s="7">
        <f t="shared" si="18"/>
        <v>0</v>
      </c>
    </row>
    <row r="93" spans="1:27" ht="13.8" x14ac:dyDescent="0.3">
      <c r="A93" s="11">
        <v>651619909</v>
      </c>
      <c r="B93" s="11" t="s">
        <v>30</v>
      </c>
      <c r="C93" s="11" t="s">
        <v>36</v>
      </c>
      <c r="D93" s="11" t="s">
        <v>478</v>
      </c>
      <c r="E93" s="11" t="s">
        <v>395</v>
      </c>
      <c r="F93" s="18">
        <v>41153</v>
      </c>
      <c r="G93" s="19">
        <v>41153</v>
      </c>
      <c r="H93" s="11" t="s">
        <v>20</v>
      </c>
      <c r="I93" s="11" t="s">
        <v>479</v>
      </c>
      <c r="J93" s="11" t="s">
        <v>480</v>
      </c>
      <c r="K93" s="11" t="s">
        <v>23</v>
      </c>
      <c r="L93" s="53" t="s">
        <v>638</v>
      </c>
      <c r="M93" s="11">
        <v>0</v>
      </c>
      <c r="N93" s="54">
        <v>10606.14</v>
      </c>
      <c r="O93" s="54">
        <v>-321.75</v>
      </c>
      <c r="P93" s="54">
        <v>10927.89</v>
      </c>
      <c r="Q93" s="1">
        <v>42705</v>
      </c>
      <c r="R93" s="14">
        <f>VLOOKUP($D93,'GT NBV Sep 2015'!$G:$O,9,0)</f>
        <v>0.14285714285714285</v>
      </c>
      <c r="S93" s="15">
        <f t="shared" si="10"/>
        <v>126.26357142857141</v>
      </c>
      <c r="T93" s="15">
        <f t="shared" si="11"/>
        <v>15</v>
      </c>
      <c r="U93" s="15">
        <f t="shared" si="12"/>
        <v>1893.9535714285712</v>
      </c>
      <c r="V93" s="15">
        <f t="shared" si="13"/>
        <v>1572.2035714285712</v>
      </c>
      <c r="W93" s="15">
        <f t="shared" si="14"/>
        <v>9033.9364285714291</v>
      </c>
      <c r="X93" s="7">
        <f t="shared" si="15"/>
        <v>9722.2949999999983</v>
      </c>
      <c r="Y93" s="7">
        <f t="shared" si="16"/>
        <v>1441.1866071428569</v>
      </c>
      <c r="Z93" s="7">
        <f t="shared" si="17"/>
        <v>8281.1083928571425</v>
      </c>
      <c r="AA93" s="7">
        <f t="shared" si="18"/>
        <v>0</v>
      </c>
    </row>
    <row r="94" spans="1:27" ht="13.8" x14ac:dyDescent="0.3">
      <c r="A94" s="11">
        <v>651609046</v>
      </c>
      <c r="B94" s="11" t="s">
        <v>30</v>
      </c>
      <c r="C94" s="11" t="s">
        <v>36</v>
      </c>
      <c r="D94" s="11" t="s">
        <v>478</v>
      </c>
      <c r="E94" s="11" t="s">
        <v>462</v>
      </c>
      <c r="F94" s="18">
        <v>40269</v>
      </c>
      <c r="G94" s="19">
        <v>40299</v>
      </c>
      <c r="H94" s="11" t="s">
        <v>20</v>
      </c>
      <c r="I94" s="11" t="s">
        <v>479</v>
      </c>
      <c r="J94" s="11" t="s">
        <v>480</v>
      </c>
      <c r="K94" s="11" t="s">
        <v>23</v>
      </c>
      <c r="L94" s="53" t="s">
        <v>638</v>
      </c>
      <c r="M94" s="11">
        <v>2</v>
      </c>
      <c r="N94" s="54">
        <v>10223.25</v>
      </c>
      <c r="O94" s="54">
        <v>-500.99</v>
      </c>
      <c r="P94" s="54">
        <v>10724.24</v>
      </c>
      <c r="Q94" s="1">
        <v>42705</v>
      </c>
      <c r="R94" s="14">
        <f>VLOOKUP($D94,'GT NBV Sep 2015'!$G:$O,9,0)</f>
        <v>0.14285714285714285</v>
      </c>
      <c r="S94" s="15">
        <f t="shared" si="10"/>
        <v>121.70535714285714</v>
      </c>
      <c r="T94" s="15">
        <f t="shared" si="11"/>
        <v>15</v>
      </c>
      <c r="U94" s="15">
        <f t="shared" si="12"/>
        <v>1825.5803571428571</v>
      </c>
      <c r="V94" s="15">
        <f t="shared" si="13"/>
        <v>1324.5903571428571</v>
      </c>
      <c r="W94" s="15">
        <f t="shared" si="14"/>
        <v>8898.6596428571429</v>
      </c>
      <c r="X94" s="7">
        <f t="shared" si="15"/>
        <v>9371.3125</v>
      </c>
      <c r="Y94" s="7">
        <f t="shared" si="16"/>
        <v>1214.2078273809523</v>
      </c>
      <c r="Z94" s="7">
        <f t="shared" si="17"/>
        <v>8157.1046726190471</v>
      </c>
      <c r="AA94" s="7">
        <f t="shared" si="18"/>
        <v>0</v>
      </c>
    </row>
    <row r="95" spans="1:27" ht="13.8" x14ac:dyDescent="0.3">
      <c r="A95" s="11">
        <v>49016</v>
      </c>
      <c r="B95" s="11" t="s">
        <v>30</v>
      </c>
      <c r="C95" s="11" t="s">
        <v>36</v>
      </c>
      <c r="D95" s="11" t="s">
        <v>37</v>
      </c>
      <c r="E95" s="11" t="s">
        <v>92</v>
      </c>
      <c r="F95" s="18">
        <v>36708</v>
      </c>
      <c r="G95" s="19">
        <v>36708</v>
      </c>
      <c r="H95" s="11" t="s">
        <v>20</v>
      </c>
      <c r="I95" s="11" t="s">
        <v>39</v>
      </c>
      <c r="J95" s="11" t="s">
        <v>95</v>
      </c>
      <c r="K95" s="11" t="s">
        <v>23</v>
      </c>
      <c r="L95" s="53" t="s">
        <v>638</v>
      </c>
      <c r="M95" s="11">
        <v>1</v>
      </c>
      <c r="N95" s="54">
        <v>54357.11</v>
      </c>
      <c r="O95" s="54">
        <v>44258.49</v>
      </c>
      <c r="P95" s="54">
        <v>10098.620000000001</v>
      </c>
      <c r="Q95" s="1">
        <v>42705</v>
      </c>
      <c r="R95" s="14">
        <f>VLOOKUP($D95,'GT NBV Sep 2015'!$G:$O,9,0)</f>
        <v>2.1999999999999999E-2</v>
      </c>
      <c r="S95" s="15">
        <f t="shared" si="10"/>
        <v>99.654701666666668</v>
      </c>
      <c r="T95" s="15">
        <f t="shared" si="11"/>
        <v>15</v>
      </c>
      <c r="U95" s="15">
        <f t="shared" si="12"/>
        <v>1494.8205250000001</v>
      </c>
      <c r="V95" s="15">
        <f t="shared" si="13"/>
        <v>45753.310525000001</v>
      </c>
      <c r="W95" s="15">
        <f t="shared" si="14"/>
        <v>8603.7994749999998</v>
      </c>
      <c r="X95" s="7">
        <f t="shared" si="15"/>
        <v>49827.35083333333</v>
      </c>
      <c r="Y95" s="7">
        <f t="shared" si="16"/>
        <v>41940.534647916669</v>
      </c>
      <c r="Z95" s="7">
        <f t="shared" si="17"/>
        <v>7886.8161854166665</v>
      </c>
      <c r="AA95" s="7">
        <f t="shared" si="18"/>
        <v>0</v>
      </c>
    </row>
    <row r="96" spans="1:27" ht="13.8" x14ac:dyDescent="0.3">
      <c r="A96" s="11">
        <v>49028</v>
      </c>
      <c r="B96" s="11" t="s">
        <v>30</v>
      </c>
      <c r="C96" s="11" t="s">
        <v>36</v>
      </c>
      <c r="D96" s="11" t="s">
        <v>37</v>
      </c>
      <c r="E96" s="11" t="s">
        <v>92</v>
      </c>
      <c r="F96" s="18">
        <v>36708</v>
      </c>
      <c r="G96" s="19">
        <v>36708</v>
      </c>
      <c r="H96" s="11" t="s">
        <v>20</v>
      </c>
      <c r="I96" s="11" t="s">
        <v>39</v>
      </c>
      <c r="J96" s="11" t="s">
        <v>102</v>
      </c>
      <c r="K96" s="11" t="s">
        <v>23</v>
      </c>
      <c r="L96" s="53" t="s">
        <v>638</v>
      </c>
      <c r="M96" s="11">
        <v>1</v>
      </c>
      <c r="N96" s="54">
        <v>54357.11</v>
      </c>
      <c r="O96" s="54">
        <v>44258.49</v>
      </c>
      <c r="P96" s="54">
        <v>10098.620000000001</v>
      </c>
      <c r="Q96" s="1">
        <v>42705</v>
      </c>
      <c r="R96" s="14">
        <f>VLOOKUP($D96,'GT NBV Sep 2015'!$G:$O,9,0)</f>
        <v>2.1999999999999999E-2</v>
      </c>
      <c r="S96" s="15">
        <f t="shared" si="10"/>
        <v>99.654701666666668</v>
      </c>
      <c r="T96" s="15">
        <f t="shared" si="11"/>
        <v>15</v>
      </c>
      <c r="U96" s="15">
        <f t="shared" si="12"/>
        <v>1494.8205250000001</v>
      </c>
      <c r="V96" s="15">
        <f t="shared" si="13"/>
        <v>45753.310525000001</v>
      </c>
      <c r="W96" s="15">
        <f t="shared" si="14"/>
        <v>8603.7994749999998</v>
      </c>
      <c r="X96" s="7">
        <f t="shared" si="15"/>
        <v>49827.35083333333</v>
      </c>
      <c r="Y96" s="7">
        <f t="shared" si="16"/>
        <v>41940.534647916669</v>
      </c>
      <c r="Z96" s="7">
        <f t="shared" si="17"/>
        <v>7886.8161854166665</v>
      </c>
      <c r="AA96" s="7">
        <f t="shared" si="18"/>
        <v>0</v>
      </c>
    </row>
    <row r="97" spans="1:27" ht="13.8" x14ac:dyDescent="0.3">
      <c r="A97" s="11">
        <v>674831329</v>
      </c>
      <c r="B97" s="11" t="s">
        <v>30</v>
      </c>
      <c r="C97" s="11" t="s">
        <v>36</v>
      </c>
      <c r="D97" s="11" t="s">
        <v>478</v>
      </c>
      <c r="E97" s="11" t="s">
        <v>471</v>
      </c>
      <c r="F97" s="18">
        <v>40878</v>
      </c>
      <c r="G97" s="19">
        <v>40878</v>
      </c>
      <c r="H97" s="11" t="s">
        <v>20</v>
      </c>
      <c r="I97" s="11" t="s">
        <v>479</v>
      </c>
      <c r="J97" s="11" t="s">
        <v>484</v>
      </c>
      <c r="K97" s="11" t="s">
        <v>23</v>
      </c>
      <c r="L97" s="53" t="s">
        <v>638</v>
      </c>
      <c r="M97" s="11">
        <v>0</v>
      </c>
      <c r="N97" s="54">
        <v>9942</v>
      </c>
      <c r="O97" s="54">
        <v>-394.4</v>
      </c>
      <c r="P97" s="54">
        <v>10336.4</v>
      </c>
      <c r="Q97" s="1">
        <v>42705</v>
      </c>
      <c r="R97" s="14">
        <f>VLOOKUP($D97,'GT NBV Sep 2015'!$G:$O,9,0)</f>
        <v>0.14285714285714285</v>
      </c>
      <c r="S97" s="15">
        <f t="shared" si="10"/>
        <v>118.35714285714285</v>
      </c>
      <c r="T97" s="15">
        <f t="shared" si="11"/>
        <v>15</v>
      </c>
      <c r="U97" s="15">
        <f t="shared" si="12"/>
        <v>1775.3571428571427</v>
      </c>
      <c r="V97" s="15">
        <f t="shared" si="13"/>
        <v>1380.9571428571426</v>
      </c>
      <c r="W97" s="15">
        <f t="shared" si="14"/>
        <v>8561.0428571428565</v>
      </c>
      <c r="X97" s="7">
        <f t="shared" si="15"/>
        <v>9113.5</v>
      </c>
      <c r="Y97" s="7">
        <f t="shared" si="16"/>
        <v>1265.8773809523807</v>
      </c>
      <c r="Z97" s="7">
        <f t="shared" si="17"/>
        <v>7847.6226190476182</v>
      </c>
      <c r="AA97" s="7">
        <f t="shared" si="18"/>
        <v>0</v>
      </c>
    </row>
    <row r="98" spans="1:27" ht="13.8" x14ac:dyDescent="0.3">
      <c r="A98" s="11">
        <v>651660731</v>
      </c>
      <c r="B98" s="11" t="s">
        <v>30</v>
      </c>
      <c r="C98" s="11" t="s">
        <v>36</v>
      </c>
      <c r="D98" s="11" t="s">
        <v>478</v>
      </c>
      <c r="E98" s="11" t="s">
        <v>394</v>
      </c>
      <c r="F98" s="18">
        <v>39753</v>
      </c>
      <c r="G98" s="19">
        <v>39783</v>
      </c>
      <c r="H98" s="11" t="s">
        <v>20</v>
      </c>
      <c r="I98" s="11" t="s">
        <v>479</v>
      </c>
      <c r="J98" s="11" t="s">
        <v>480</v>
      </c>
      <c r="K98" s="11" t="s">
        <v>23</v>
      </c>
      <c r="L98" s="53" t="s">
        <v>638</v>
      </c>
      <c r="M98" s="11">
        <v>6</v>
      </c>
      <c r="N98" s="54">
        <v>9568.7900000000009</v>
      </c>
      <c r="O98" s="54">
        <v>-647.54999999999995</v>
      </c>
      <c r="P98" s="54">
        <v>10216.34</v>
      </c>
      <c r="Q98" s="1">
        <v>42705</v>
      </c>
      <c r="R98" s="14">
        <f>VLOOKUP($D98,'GT NBV Sep 2015'!$G:$O,9,0)</f>
        <v>0.14285714285714285</v>
      </c>
      <c r="S98" s="15">
        <f t="shared" si="10"/>
        <v>113.91416666666667</v>
      </c>
      <c r="T98" s="15">
        <f t="shared" si="11"/>
        <v>15</v>
      </c>
      <c r="U98" s="15">
        <f t="shared" si="12"/>
        <v>1708.7125000000001</v>
      </c>
      <c r="V98" s="15">
        <f t="shared" si="13"/>
        <v>1061.1625000000001</v>
      </c>
      <c r="W98" s="15">
        <f t="shared" si="14"/>
        <v>8507.6275000000005</v>
      </c>
      <c r="X98" s="7">
        <f t="shared" si="15"/>
        <v>8771.3908333333329</v>
      </c>
      <c r="Y98" s="7">
        <f t="shared" si="16"/>
        <v>972.7322916666667</v>
      </c>
      <c r="Z98" s="7">
        <f t="shared" si="17"/>
        <v>7798.6585416666667</v>
      </c>
      <c r="AA98" s="7">
        <f t="shared" si="18"/>
        <v>0</v>
      </c>
    </row>
    <row r="99" spans="1:27" ht="13.8" x14ac:dyDescent="0.3">
      <c r="A99" s="11">
        <v>30395119</v>
      </c>
      <c r="B99" s="11" t="s">
        <v>30</v>
      </c>
      <c r="C99" s="11" t="s">
        <v>36</v>
      </c>
      <c r="D99" s="11" t="s">
        <v>49</v>
      </c>
      <c r="E99" s="11" t="s">
        <v>396</v>
      </c>
      <c r="F99" s="18">
        <v>37622</v>
      </c>
      <c r="G99" s="19">
        <v>37622</v>
      </c>
      <c r="H99" s="11" t="s">
        <v>20</v>
      </c>
      <c r="I99" s="11" t="s">
        <v>48</v>
      </c>
      <c r="J99" s="11" t="s">
        <v>52</v>
      </c>
      <c r="K99" s="11" t="s">
        <v>23</v>
      </c>
      <c r="L99" s="53" t="s">
        <v>638</v>
      </c>
      <c r="M99" s="11">
        <v>2</v>
      </c>
      <c r="N99" s="54">
        <v>64421.26</v>
      </c>
      <c r="O99" s="54">
        <v>55561.87</v>
      </c>
      <c r="P99" s="54">
        <v>8859.39</v>
      </c>
      <c r="Q99" s="1">
        <v>42705</v>
      </c>
      <c r="R99" s="14">
        <f>VLOOKUP($D99,'GT NBV Sep 2015'!$G:$O,9,0)</f>
        <v>3.4000000000000002E-2</v>
      </c>
      <c r="S99" s="15">
        <f t="shared" si="10"/>
        <v>182.52690333333337</v>
      </c>
      <c r="T99" s="15">
        <f t="shared" si="11"/>
        <v>15</v>
      </c>
      <c r="U99" s="15">
        <f t="shared" si="12"/>
        <v>2737.9035500000005</v>
      </c>
      <c r="V99" s="15">
        <f t="shared" si="13"/>
        <v>58299.773550000005</v>
      </c>
      <c r="W99" s="15">
        <f t="shared" si="14"/>
        <v>6121.4864499999967</v>
      </c>
      <c r="X99" s="7">
        <f t="shared" si="15"/>
        <v>59052.821666666663</v>
      </c>
      <c r="Y99" s="7">
        <f t="shared" si="16"/>
        <v>53441.459087499999</v>
      </c>
      <c r="Z99" s="7">
        <f t="shared" si="17"/>
        <v>5611.3625791666636</v>
      </c>
      <c r="AA99" s="7">
        <f t="shared" si="18"/>
        <v>0</v>
      </c>
    </row>
    <row r="100" spans="1:27" ht="13.8" x14ac:dyDescent="0.3">
      <c r="A100" s="11">
        <v>99125523</v>
      </c>
      <c r="B100" s="11" t="s">
        <v>30</v>
      </c>
      <c r="C100" s="11" t="s">
        <v>36</v>
      </c>
      <c r="D100" s="11" t="s">
        <v>324</v>
      </c>
      <c r="E100" s="11" t="s">
        <v>457</v>
      </c>
      <c r="F100" s="18">
        <v>40118</v>
      </c>
      <c r="G100" s="19">
        <v>39814</v>
      </c>
      <c r="H100" s="11" t="s">
        <v>20</v>
      </c>
      <c r="I100" s="11" t="s">
        <v>59</v>
      </c>
      <c r="J100" s="11" t="s">
        <v>334</v>
      </c>
      <c r="K100" s="11" t="s">
        <v>23</v>
      </c>
      <c r="L100" s="53" t="s">
        <v>638</v>
      </c>
      <c r="M100" s="11">
        <v>2</v>
      </c>
      <c r="N100" s="54">
        <v>11334.27</v>
      </c>
      <c r="O100" s="54">
        <v>2378.61</v>
      </c>
      <c r="P100" s="54">
        <v>8955.66</v>
      </c>
      <c r="Q100" s="1">
        <v>42705</v>
      </c>
      <c r="R100" s="14">
        <f>VLOOKUP($D100,'GT NBV Sep 2015'!$G:$O,9,0)</f>
        <v>2.1000000000000001E-2</v>
      </c>
      <c r="S100" s="15">
        <f t="shared" si="10"/>
        <v>19.834972500000003</v>
      </c>
      <c r="T100" s="15">
        <f t="shared" si="11"/>
        <v>15</v>
      </c>
      <c r="U100" s="15">
        <f t="shared" si="12"/>
        <v>297.52458750000005</v>
      </c>
      <c r="V100" s="15">
        <f t="shared" si="13"/>
        <v>2676.1345875000002</v>
      </c>
      <c r="W100" s="15">
        <f t="shared" si="14"/>
        <v>8658.1354124999998</v>
      </c>
      <c r="X100" s="7">
        <f t="shared" si="15"/>
        <v>10389.747499999999</v>
      </c>
      <c r="Y100" s="7">
        <f t="shared" si="16"/>
        <v>2453.123371875</v>
      </c>
      <c r="Z100" s="7">
        <f t="shared" si="17"/>
        <v>7936.6241281249995</v>
      </c>
      <c r="AA100" s="7">
        <f t="shared" si="18"/>
        <v>0</v>
      </c>
    </row>
    <row r="101" spans="1:27" ht="13.8" x14ac:dyDescent="0.3">
      <c r="A101" s="11">
        <v>96178833</v>
      </c>
      <c r="B101" s="11" t="s">
        <v>30</v>
      </c>
      <c r="C101" s="11" t="s">
        <v>36</v>
      </c>
      <c r="D101" s="11" t="s">
        <v>49</v>
      </c>
      <c r="E101" s="11" t="s">
        <v>457</v>
      </c>
      <c r="F101" s="18">
        <v>39965</v>
      </c>
      <c r="G101" s="19">
        <v>39965</v>
      </c>
      <c r="H101" s="11" t="s">
        <v>20</v>
      </c>
      <c r="I101" s="11" t="s">
        <v>48</v>
      </c>
      <c r="J101" s="11" t="s">
        <v>407</v>
      </c>
      <c r="K101" s="11" t="s">
        <v>23</v>
      </c>
      <c r="L101" s="53" t="s">
        <v>638</v>
      </c>
      <c r="M101" s="11">
        <v>1</v>
      </c>
      <c r="N101" s="54">
        <v>15744.63</v>
      </c>
      <c r="O101" s="54">
        <v>6928.26</v>
      </c>
      <c r="P101" s="54">
        <v>8816.3700000000008</v>
      </c>
      <c r="Q101" s="1">
        <v>42705</v>
      </c>
      <c r="R101" s="14">
        <f>VLOOKUP($D101,'GT NBV Sep 2015'!$G:$O,9,0)</f>
        <v>3.4000000000000002E-2</v>
      </c>
      <c r="S101" s="15">
        <f t="shared" si="10"/>
        <v>44.609785000000002</v>
      </c>
      <c r="T101" s="15">
        <f t="shared" si="11"/>
        <v>15</v>
      </c>
      <c r="U101" s="15">
        <f t="shared" si="12"/>
        <v>669.14677500000005</v>
      </c>
      <c r="V101" s="15">
        <f t="shared" si="13"/>
        <v>7597.4067750000004</v>
      </c>
      <c r="W101" s="15">
        <f t="shared" si="14"/>
        <v>8147.2232249999988</v>
      </c>
      <c r="X101" s="7">
        <f t="shared" si="15"/>
        <v>14432.577499999999</v>
      </c>
      <c r="Y101" s="7">
        <f t="shared" si="16"/>
        <v>6964.2895437500001</v>
      </c>
      <c r="Z101" s="7">
        <f t="shared" si="17"/>
        <v>7468.2879562499984</v>
      </c>
      <c r="AA101" s="7">
        <f t="shared" si="18"/>
        <v>0</v>
      </c>
    </row>
    <row r="102" spans="1:27" ht="13.8" x14ac:dyDescent="0.3">
      <c r="A102" s="11">
        <v>674831380</v>
      </c>
      <c r="B102" s="11" t="s">
        <v>30</v>
      </c>
      <c r="C102" s="11" t="s">
        <v>36</v>
      </c>
      <c r="D102" s="11" t="s">
        <v>478</v>
      </c>
      <c r="E102" s="11" t="s">
        <v>457</v>
      </c>
      <c r="F102" s="18">
        <v>40118</v>
      </c>
      <c r="G102" s="19">
        <v>40148</v>
      </c>
      <c r="H102" s="11" t="s">
        <v>20</v>
      </c>
      <c r="I102" s="11" t="s">
        <v>479</v>
      </c>
      <c r="J102" s="11" t="s">
        <v>484</v>
      </c>
      <c r="K102" s="11" t="s">
        <v>23</v>
      </c>
      <c r="L102" s="53" t="s">
        <v>638</v>
      </c>
      <c r="M102" s="11">
        <v>0</v>
      </c>
      <c r="N102" s="54">
        <v>8195.75</v>
      </c>
      <c r="O102" s="54">
        <v>-478.13</v>
      </c>
      <c r="P102" s="54">
        <v>8673.8799999999992</v>
      </c>
      <c r="Q102" s="1">
        <v>42705</v>
      </c>
      <c r="R102" s="14">
        <f>VLOOKUP($D102,'GT NBV Sep 2015'!$G:$O,9,0)</f>
        <v>0.14285714285714285</v>
      </c>
      <c r="S102" s="15">
        <f t="shared" si="10"/>
        <v>97.56845238095238</v>
      </c>
      <c r="T102" s="15">
        <f t="shared" si="11"/>
        <v>15</v>
      </c>
      <c r="U102" s="15">
        <f t="shared" si="12"/>
        <v>1463.5267857142858</v>
      </c>
      <c r="V102" s="15">
        <f t="shared" si="13"/>
        <v>985.39678571428578</v>
      </c>
      <c r="W102" s="15">
        <f t="shared" si="14"/>
        <v>7210.3532142857139</v>
      </c>
      <c r="X102" s="7">
        <f t="shared" si="15"/>
        <v>7512.770833333333</v>
      </c>
      <c r="Y102" s="7">
        <f t="shared" si="16"/>
        <v>903.28038690476194</v>
      </c>
      <c r="Z102" s="7">
        <f t="shared" si="17"/>
        <v>6609.490446428571</v>
      </c>
      <c r="AA102" s="7">
        <f t="shared" si="18"/>
        <v>0</v>
      </c>
    </row>
    <row r="103" spans="1:27" ht="13.8" x14ac:dyDescent="0.3">
      <c r="A103" s="11">
        <v>30395093</v>
      </c>
      <c r="B103" s="11" t="s">
        <v>30</v>
      </c>
      <c r="C103" s="11" t="s">
        <v>36</v>
      </c>
      <c r="D103" s="11" t="s">
        <v>49</v>
      </c>
      <c r="E103" s="11" t="s">
        <v>389</v>
      </c>
      <c r="F103" s="18">
        <v>37591</v>
      </c>
      <c r="G103" s="19">
        <v>37257</v>
      </c>
      <c r="H103" s="11" t="s">
        <v>20</v>
      </c>
      <c r="I103" s="11" t="s">
        <v>48</v>
      </c>
      <c r="J103" s="11" t="s">
        <v>280</v>
      </c>
      <c r="K103" s="11" t="s">
        <v>23</v>
      </c>
      <c r="L103" s="53" t="s">
        <v>638</v>
      </c>
      <c r="M103" s="11">
        <v>4</v>
      </c>
      <c r="N103" s="54">
        <v>120289.53</v>
      </c>
      <c r="O103" s="54">
        <v>112216.13</v>
      </c>
      <c r="P103" s="54">
        <v>8073.4</v>
      </c>
      <c r="Q103" s="1">
        <v>42705</v>
      </c>
      <c r="R103" s="14">
        <f>VLOOKUP($D103,'GT NBV Sep 2015'!$G:$O,9,0)</f>
        <v>3.4000000000000002E-2</v>
      </c>
      <c r="S103" s="15">
        <f t="shared" si="10"/>
        <v>340.820335</v>
      </c>
      <c r="T103" s="15">
        <f t="shared" si="11"/>
        <v>15</v>
      </c>
      <c r="U103" s="15">
        <f t="shared" si="12"/>
        <v>5112.3050249999997</v>
      </c>
      <c r="V103" s="15">
        <f t="shared" si="13"/>
        <v>117328.435025</v>
      </c>
      <c r="W103" s="15">
        <f t="shared" si="14"/>
        <v>2961.094975</v>
      </c>
      <c r="X103" s="7">
        <f t="shared" si="15"/>
        <v>110265.4025</v>
      </c>
      <c r="Y103" s="7">
        <f t="shared" si="16"/>
        <v>107551.06543958333</v>
      </c>
      <c r="Z103" s="7">
        <f t="shared" si="17"/>
        <v>2714.3370604166666</v>
      </c>
      <c r="AA103" s="7">
        <f t="shared" si="18"/>
        <v>3.637978807091713E-12</v>
      </c>
    </row>
    <row r="104" spans="1:27" ht="13.8" x14ac:dyDescent="0.3">
      <c r="A104" s="11">
        <v>634597242</v>
      </c>
      <c r="B104" s="11" t="s">
        <v>30</v>
      </c>
      <c r="C104" s="11" t="s">
        <v>36</v>
      </c>
      <c r="D104" s="11" t="s">
        <v>49</v>
      </c>
      <c r="E104" s="11" t="s">
        <v>395</v>
      </c>
      <c r="F104" s="18">
        <v>40969</v>
      </c>
      <c r="G104" s="19">
        <v>40969</v>
      </c>
      <c r="H104" s="11" t="s">
        <v>20</v>
      </c>
      <c r="I104" s="11" t="s">
        <v>48</v>
      </c>
      <c r="J104" s="11" t="s">
        <v>407</v>
      </c>
      <c r="K104" s="11" t="s">
        <v>23</v>
      </c>
      <c r="L104" s="53" t="s">
        <v>638</v>
      </c>
      <c r="M104" s="11">
        <v>1</v>
      </c>
      <c r="N104" s="54">
        <v>10428.370000000001</v>
      </c>
      <c r="O104" s="54">
        <v>2386.2199999999998</v>
      </c>
      <c r="P104" s="54">
        <v>8042.15</v>
      </c>
      <c r="Q104" s="1">
        <v>42705</v>
      </c>
      <c r="R104" s="14">
        <f>VLOOKUP($D104,'GT NBV Sep 2015'!$G:$O,9,0)</f>
        <v>3.4000000000000002E-2</v>
      </c>
      <c r="S104" s="15">
        <f t="shared" si="10"/>
        <v>29.547048333333336</v>
      </c>
      <c r="T104" s="15">
        <f t="shared" si="11"/>
        <v>15</v>
      </c>
      <c r="U104" s="15">
        <f t="shared" si="12"/>
        <v>443.20572500000003</v>
      </c>
      <c r="V104" s="15">
        <f t="shared" si="13"/>
        <v>2829.4257250000001</v>
      </c>
      <c r="W104" s="15">
        <f t="shared" si="14"/>
        <v>7598.9442750000007</v>
      </c>
      <c r="X104" s="7">
        <f t="shared" si="15"/>
        <v>9559.3391666666666</v>
      </c>
      <c r="Y104" s="7">
        <f t="shared" si="16"/>
        <v>2593.6402479166668</v>
      </c>
      <c r="Z104" s="7">
        <f t="shared" si="17"/>
        <v>6965.6989187500003</v>
      </c>
      <c r="AA104" s="7">
        <f t="shared" si="18"/>
        <v>0</v>
      </c>
    </row>
    <row r="105" spans="1:27" ht="13.8" x14ac:dyDescent="0.3">
      <c r="A105" s="11">
        <v>684391415</v>
      </c>
      <c r="B105" s="11" t="s">
        <v>30</v>
      </c>
      <c r="C105" s="11" t="s">
        <v>36</v>
      </c>
      <c r="D105" s="11" t="s">
        <v>478</v>
      </c>
      <c r="E105" s="11" t="s">
        <v>491</v>
      </c>
      <c r="F105" s="18">
        <v>42125</v>
      </c>
      <c r="G105" s="19">
        <v>42125</v>
      </c>
      <c r="H105" s="11" t="s">
        <v>20</v>
      </c>
      <c r="I105" s="11" t="s">
        <v>479</v>
      </c>
      <c r="J105" s="11" t="s">
        <v>480</v>
      </c>
      <c r="K105" s="11" t="s">
        <v>23</v>
      </c>
      <c r="L105" s="53" t="s">
        <v>638</v>
      </c>
      <c r="M105" s="11">
        <v>1</v>
      </c>
      <c r="N105" s="54">
        <v>7642.6</v>
      </c>
      <c r="O105" s="54">
        <v>-26.75</v>
      </c>
      <c r="P105" s="54">
        <v>7669.35</v>
      </c>
      <c r="Q105" s="1">
        <v>42705</v>
      </c>
      <c r="R105" s="14">
        <f>VLOOKUP($D105,'GT NBV Sep 2015'!$G:$O,9,0)</f>
        <v>0.14285714285714285</v>
      </c>
      <c r="S105" s="15">
        <f t="shared" si="10"/>
        <v>90.983333333333334</v>
      </c>
      <c r="T105" s="15">
        <f t="shared" si="11"/>
        <v>15</v>
      </c>
      <c r="U105" s="15">
        <f t="shared" si="12"/>
        <v>1364.75</v>
      </c>
      <c r="V105" s="15">
        <f t="shared" si="13"/>
        <v>1338</v>
      </c>
      <c r="W105" s="15">
        <f t="shared" si="14"/>
        <v>6304.6</v>
      </c>
      <c r="X105" s="7">
        <f t="shared" si="15"/>
        <v>7005.7166666666672</v>
      </c>
      <c r="Y105" s="7">
        <f t="shared" si="16"/>
        <v>1226.5</v>
      </c>
      <c r="Z105" s="7">
        <f t="shared" si="17"/>
        <v>5779.2166666666672</v>
      </c>
      <c r="AA105" s="7">
        <f t="shared" si="18"/>
        <v>0</v>
      </c>
    </row>
    <row r="106" spans="1:27" ht="13.8" x14ac:dyDescent="0.3">
      <c r="A106" s="11">
        <v>55194</v>
      </c>
      <c r="B106" s="11" t="s">
        <v>30</v>
      </c>
      <c r="C106" s="11" t="s">
        <v>36</v>
      </c>
      <c r="D106" s="11" t="s">
        <v>364</v>
      </c>
      <c r="E106" s="11" t="s">
        <v>87</v>
      </c>
      <c r="F106" s="18">
        <v>33420</v>
      </c>
      <c r="G106" s="19">
        <v>33420</v>
      </c>
      <c r="H106" s="11" t="s">
        <v>20</v>
      </c>
      <c r="I106" s="11" t="s">
        <v>65</v>
      </c>
      <c r="J106" s="11" t="s">
        <v>377</v>
      </c>
      <c r="K106" s="11" t="s">
        <v>23</v>
      </c>
      <c r="L106" s="53" t="s">
        <v>638</v>
      </c>
      <c r="M106" s="11">
        <v>1</v>
      </c>
      <c r="N106" s="54">
        <v>33187</v>
      </c>
      <c r="O106" s="54">
        <v>25706.99</v>
      </c>
      <c r="P106" s="54">
        <v>7480.01</v>
      </c>
      <c r="Q106" s="1">
        <v>42705</v>
      </c>
      <c r="R106" s="14">
        <f>VLOOKUP($D106,'GT NBV Sep 2015'!$G:$O,9,0)</f>
        <v>2.1999999999999999E-2</v>
      </c>
      <c r="S106" s="15">
        <f t="shared" si="10"/>
        <v>60.842833333333331</v>
      </c>
      <c r="T106" s="15">
        <f t="shared" si="11"/>
        <v>15</v>
      </c>
      <c r="U106" s="15">
        <f t="shared" si="12"/>
        <v>912.64249999999993</v>
      </c>
      <c r="V106" s="15">
        <f t="shared" si="13"/>
        <v>26619.6325</v>
      </c>
      <c r="W106" s="15">
        <f t="shared" si="14"/>
        <v>6567.3675000000003</v>
      </c>
      <c r="X106" s="7">
        <f t="shared" si="15"/>
        <v>30421.416666666664</v>
      </c>
      <c r="Y106" s="7">
        <f t="shared" si="16"/>
        <v>24401.329791666667</v>
      </c>
      <c r="Z106" s="7">
        <f t="shared" si="17"/>
        <v>6020.086875</v>
      </c>
      <c r="AA106" s="7">
        <f t="shared" si="18"/>
        <v>0</v>
      </c>
    </row>
    <row r="107" spans="1:27" ht="13.8" x14ac:dyDescent="0.3">
      <c r="A107" s="11">
        <v>54466</v>
      </c>
      <c r="B107" s="11" t="s">
        <v>30</v>
      </c>
      <c r="C107" s="11" t="s">
        <v>36</v>
      </c>
      <c r="D107" s="11" t="s">
        <v>324</v>
      </c>
      <c r="E107" s="11" t="s">
        <v>87</v>
      </c>
      <c r="F107" s="18">
        <v>33420</v>
      </c>
      <c r="G107" s="19">
        <v>33420</v>
      </c>
      <c r="H107" s="11" t="s">
        <v>20</v>
      </c>
      <c r="I107" s="11" t="s">
        <v>59</v>
      </c>
      <c r="J107" s="11" t="s">
        <v>354</v>
      </c>
      <c r="K107" s="11" t="s">
        <v>23</v>
      </c>
      <c r="L107" s="53" t="s">
        <v>638</v>
      </c>
      <c r="M107" s="11">
        <v>1</v>
      </c>
      <c r="N107" s="54">
        <v>38198.03</v>
      </c>
      <c r="O107" s="54">
        <v>31103.07</v>
      </c>
      <c r="P107" s="54">
        <v>7094.96</v>
      </c>
      <c r="Q107" s="1">
        <v>42705</v>
      </c>
      <c r="R107" s="14">
        <f>VLOOKUP($D107,'GT NBV Sep 2015'!$G:$O,9,0)</f>
        <v>2.1000000000000001E-2</v>
      </c>
      <c r="S107" s="15">
        <f t="shared" si="10"/>
        <v>66.846552500000001</v>
      </c>
      <c r="T107" s="15">
        <f t="shared" si="11"/>
        <v>15</v>
      </c>
      <c r="U107" s="15">
        <f t="shared" si="12"/>
        <v>1002.6982875</v>
      </c>
      <c r="V107" s="15">
        <f t="shared" si="13"/>
        <v>32105.768287499999</v>
      </c>
      <c r="W107" s="15">
        <f t="shared" si="14"/>
        <v>6092.2617124999997</v>
      </c>
      <c r="X107" s="7">
        <f t="shared" si="15"/>
        <v>35014.860833333332</v>
      </c>
      <c r="Y107" s="7">
        <f t="shared" si="16"/>
        <v>29430.287596874998</v>
      </c>
      <c r="Z107" s="7">
        <f t="shared" si="17"/>
        <v>5584.5732364583328</v>
      </c>
      <c r="AA107" s="7">
        <f t="shared" si="18"/>
        <v>0</v>
      </c>
    </row>
    <row r="108" spans="1:27" ht="13.8" x14ac:dyDescent="0.3">
      <c r="A108" s="11">
        <v>53580</v>
      </c>
      <c r="B108" s="11" t="s">
        <v>30</v>
      </c>
      <c r="C108" s="11" t="s">
        <v>36</v>
      </c>
      <c r="D108" s="11" t="s">
        <v>312</v>
      </c>
      <c r="E108" s="11" t="s">
        <v>92</v>
      </c>
      <c r="F108" s="18">
        <v>36708</v>
      </c>
      <c r="G108" s="19">
        <v>36708</v>
      </c>
      <c r="H108" s="11" t="s">
        <v>20</v>
      </c>
      <c r="I108" s="11" t="s">
        <v>55</v>
      </c>
      <c r="J108" s="11" t="s">
        <v>316</v>
      </c>
      <c r="K108" s="11" t="s">
        <v>23</v>
      </c>
      <c r="L108" s="53" t="s">
        <v>638</v>
      </c>
      <c r="M108" s="11">
        <v>0</v>
      </c>
      <c r="N108" s="54">
        <v>13164.39</v>
      </c>
      <c r="O108" s="54">
        <v>6157.93</v>
      </c>
      <c r="P108" s="54">
        <v>7006.46</v>
      </c>
      <c r="Q108" s="1">
        <v>42705</v>
      </c>
      <c r="R108" s="14">
        <f>VLOOKUP($D108,'GT NBV Sep 2015'!$G:$O,9,0)</f>
        <v>2.1000000000000001E-2</v>
      </c>
      <c r="S108" s="15">
        <f t="shared" si="10"/>
        <v>23.037682499999999</v>
      </c>
      <c r="T108" s="15">
        <f t="shared" si="11"/>
        <v>15</v>
      </c>
      <c r="U108" s="15">
        <f t="shared" si="12"/>
        <v>345.56523749999997</v>
      </c>
      <c r="V108" s="15">
        <f t="shared" si="13"/>
        <v>6503.4952375000003</v>
      </c>
      <c r="W108" s="15">
        <f t="shared" si="14"/>
        <v>6660.8947624999992</v>
      </c>
      <c r="X108" s="7">
        <f t="shared" si="15"/>
        <v>12067.357499999998</v>
      </c>
      <c r="Y108" s="7">
        <f t="shared" si="16"/>
        <v>5961.537301041667</v>
      </c>
      <c r="Z108" s="7">
        <f t="shared" si="17"/>
        <v>6105.8201989583322</v>
      </c>
      <c r="AA108" s="7">
        <f t="shared" si="18"/>
        <v>0</v>
      </c>
    </row>
    <row r="109" spans="1:27" ht="13.8" x14ac:dyDescent="0.3">
      <c r="A109" s="11">
        <v>651660742</v>
      </c>
      <c r="B109" s="11" t="s">
        <v>30</v>
      </c>
      <c r="C109" s="11" t="s">
        <v>36</v>
      </c>
      <c r="D109" s="11" t="s">
        <v>478</v>
      </c>
      <c r="E109" s="11" t="s">
        <v>394</v>
      </c>
      <c r="F109" s="18">
        <v>39753</v>
      </c>
      <c r="G109" s="19">
        <v>39783</v>
      </c>
      <c r="H109" s="11" t="s">
        <v>20</v>
      </c>
      <c r="I109" s="11" t="s">
        <v>479</v>
      </c>
      <c r="J109" s="11" t="s">
        <v>480</v>
      </c>
      <c r="K109" s="11" t="s">
        <v>23</v>
      </c>
      <c r="L109" s="53" t="s">
        <v>638</v>
      </c>
      <c r="M109" s="11">
        <v>0</v>
      </c>
      <c r="N109" s="54">
        <v>6540</v>
      </c>
      <c r="O109" s="54">
        <v>-442.58</v>
      </c>
      <c r="P109" s="54">
        <v>6982.58</v>
      </c>
      <c r="Q109" s="1">
        <v>42705</v>
      </c>
      <c r="R109" s="14">
        <f>VLOOKUP($D109,'GT NBV Sep 2015'!$G:$O,9,0)</f>
        <v>0.14285714285714285</v>
      </c>
      <c r="S109" s="15">
        <f t="shared" si="10"/>
        <v>77.857142857142847</v>
      </c>
      <c r="T109" s="15">
        <f t="shared" si="11"/>
        <v>15</v>
      </c>
      <c r="U109" s="15">
        <f t="shared" si="12"/>
        <v>1167.8571428571427</v>
      </c>
      <c r="V109" s="15">
        <f t="shared" si="13"/>
        <v>725.27714285714274</v>
      </c>
      <c r="W109" s="15">
        <f t="shared" si="14"/>
        <v>5814.7228571428568</v>
      </c>
      <c r="X109" s="7">
        <f t="shared" si="15"/>
        <v>5995</v>
      </c>
      <c r="Y109" s="7">
        <f t="shared" si="16"/>
        <v>664.83738095238084</v>
      </c>
      <c r="Z109" s="7">
        <f t="shared" si="17"/>
        <v>5330.1626190476181</v>
      </c>
      <c r="AA109" s="7">
        <f t="shared" si="18"/>
        <v>0</v>
      </c>
    </row>
    <row r="110" spans="1:27" ht="13.8" x14ac:dyDescent="0.3">
      <c r="A110" s="11">
        <v>674831363</v>
      </c>
      <c r="B110" s="11" t="s">
        <v>30</v>
      </c>
      <c r="C110" s="11" t="s">
        <v>36</v>
      </c>
      <c r="D110" s="11" t="s">
        <v>478</v>
      </c>
      <c r="E110" s="11" t="s">
        <v>457</v>
      </c>
      <c r="F110" s="18">
        <v>40148</v>
      </c>
      <c r="G110" s="19">
        <v>40179</v>
      </c>
      <c r="H110" s="11" t="s">
        <v>20</v>
      </c>
      <c r="I110" s="11" t="s">
        <v>479</v>
      </c>
      <c r="J110" s="11" t="s">
        <v>484</v>
      </c>
      <c r="K110" s="11" t="s">
        <v>23</v>
      </c>
      <c r="L110" s="53" t="s">
        <v>638</v>
      </c>
      <c r="M110" s="11">
        <v>0</v>
      </c>
      <c r="N110" s="54">
        <v>6419.58</v>
      </c>
      <c r="O110" s="54">
        <v>-374.51</v>
      </c>
      <c r="P110" s="54">
        <v>6794.09</v>
      </c>
      <c r="Q110" s="1">
        <v>42705</v>
      </c>
      <c r="R110" s="14">
        <f>VLOOKUP($D110,'GT NBV Sep 2015'!$G:$O,9,0)</f>
        <v>0.14285714285714285</v>
      </c>
      <c r="S110" s="15">
        <f t="shared" si="10"/>
        <v>76.423571428571421</v>
      </c>
      <c r="T110" s="15">
        <f t="shared" si="11"/>
        <v>15</v>
      </c>
      <c r="U110" s="15">
        <f t="shared" si="12"/>
        <v>1146.3535714285713</v>
      </c>
      <c r="V110" s="15">
        <f t="shared" si="13"/>
        <v>771.84357142857129</v>
      </c>
      <c r="W110" s="15">
        <f t="shared" si="14"/>
        <v>5647.7364285714284</v>
      </c>
      <c r="X110" s="7">
        <f t="shared" si="15"/>
        <v>5884.6149999999998</v>
      </c>
      <c r="Y110" s="7">
        <f t="shared" si="16"/>
        <v>707.52327380952363</v>
      </c>
      <c r="Z110" s="7">
        <f t="shared" si="17"/>
        <v>5177.091726190476</v>
      </c>
      <c r="AA110" s="7">
        <f t="shared" si="18"/>
        <v>0</v>
      </c>
    </row>
    <row r="111" spans="1:27" ht="13.8" x14ac:dyDescent="0.3">
      <c r="A111" s="11">
        <v>92871754</v>
      </c>
      <c r="B111" s="11" t="s">
        <v>30</v>
      </c>
      <c r="C111" s="11" t="s">
        <v>36</v>
      </c>
      <c r="D111" s="11" t="s">
        <v>458</v>
      </c>
      <c r="E111" s="11" t="s">
        <v>394</v>
      </c>
      <c r="F111" s="18">
        <v>39783</v>
      </c>
      <c r="G111" s="19">
        <v>39814</v>
      </c>
      <c r="H111" s="11" t="s">
        <v>20</v>
      </c>
      <c r="I111" s="11" t="s">
        <v>59</v>
      </c>
      <c r="J111" s="11" t="s">
        <v>459</v>
      </c>
      <c r="K111" s="11" t="s">
        <v>410</v>
      </c>
      <c r="L111" s="53" t="s">
        <v>638</v>
      </c>
      <c r="M111" s="11">
        <v>1</v>
      </c>
      <c r="N111" s="54">
        <v>7782.85</v>
      </c>
      <c r="O111" s="54">
        <v>976.74</v>
      </c>
      <c r="P111" s="54">
        <v>6806.11</v>
      </c>
      <c r="Q111" s="1">
        <v>42705</v>
      </c>
      <c r="R111" s="14">
        <f>VLOOKUP($D111,'GT NBV Sep 2015'!$G:$O,9,0)</f>
        <v>2.1000000000000001E-2</v>
      </c>
      <c r="S111" s="15">
        <f t="shared" si="10"/>
        <v>13.619987500000001</v>
      </c>
      <c r="T111" s="15">
        <f t="shared" si="11"/>
        <v>15</v>
      </c>
      <c r="U111" s="15">
        <f t="shared" si="12"/>
        <v>204.2998125</v>
      </c>
      <c r="V111" s="15">
        <f t="shared" si="13"/>
        <v>1181.0398124999999</v>
      </c>
      <c r="W111" s="15">
        <f t="shared" si="14"/>
        <v>6601.8101875000002</v>
      </c>
      <c r="X111" s="7">
        <f t="shared" si="15"/>
        <v>7134.2791666666672</v>
      </c>
      <c r="Y111" s="7">
        <f t="shared" si="16"/>
        <v>1082.6198281249999</v>
      </c>
      <c r="Z111" s="7">
        <f t="shared" si="17"/>
        <v>6051.6593385416663</v>
      </c>
      <c r="AA111" s="7">
        <f t="shared" si="18"/>
        <v>0</v>
      </c>
    </row>
    <row r="112" spans="1:27" ht="13.8" x14ac:dyDescent="0.3">
      <c r="A112" s="11">
        <v>49066500</v>
      </c>
      <c r="B112" s="11" t="s">
        <v>30</v>
      </c>
      <c r="C112" s="11" t="s">
        <v>36</v>
      </c>
      <c r="D112" s="11" t="s">
        <v>324</v>
      </c>
      <c r="E112" s="11" t="s">
        <v>390</v>
      </c>
      <c r="F112" s="18">
        <v>38292</v>
      </c>
      <c r="G112" s="19">
        <v>37987</v>
      </c>
      <c r="H112" s="11" t="s">
        <v>20</v>
      </c>
      <c r="I112" s="11" t="s">
        <v>59</v>
      </c>
      <c r="J112" s="11" t="s">
        <v>334</v>
      </c>
      <c r="K112" s="11" t="s">
        <v>23</v>
      </c>
      <c r="L112" s="53" t="s">
        <v>638</v>
      </c>
      <c r="M112" s="11">
        <v>1</v>
      </c>
      <c r="N112" s="54">
        <v>10289.09</v>
      </c>
      <c r="O112" s="54">
        <v>3886.69</v>
      </c>
      <c r="P112" s="54">
        <v>6402.4</v>
      </c>
      <c r="Q112" s="1">
        <v>42705</v>
      </c>
      <c r="R112" s="14">
        <f>VLOOKUP($D112,'GT NBV Sep 2015'!$G:$O,9,0)</f>
        <v>2.1000000000000001E-2</v>
      </c>
      <c r="S112" s="15">
        <f t="shared" si="10"/>
        <v>18.005907499999999</v>
      </c>
      <c r="T112" s="15">
        <f t="shared" si="11"/>
        <v>15</v>
      </c>
      <c r="U112" s="15">
        <f t="shared" si="12"/>
        <v>270.08861250000001</v>
      </c>
      <c r="V112" s="15">
        <f t="shared" si="13"/>
        <v>4156.7786125000002</v>
      </c>
      <c r="W112" s="15">
        <f t="shared" si="14"/>
        <v>6132.3113874999999</v>
      </c>
      <c r="X112" s="7">
        <f t="shared" si="15"/>
        <v>9431.6658333333326</v>
      </c>
      <c r="Y112" s="7">
        <f t="shared" si="16"/>
        <v>3810.3803947916667</v>
      </c>
      <c r="Z112" s="7">
        <f t="shared" si="17"/>
        <v>5621.2854385416667</v>
      </c>
      <c r="AA112" s="7">
        <f t="shared" si="18"/>
        <v>0</v>
      </c>
    </row>
    <row r="113" spans="1:27" ht="13.8" x14ac:dyDescent="0.3">
      <c r="A113" s="11">
        <v>651659404</v>
      </c>
      <c r="B113" s="11" t="s">
        <v>30</v>
      </c>
      <c r="C113" s="11" t="s">
        <v>36</v>
      </c>
      <c r="D113" s="11" t="s">
        <v>478</v>
      </c>
      <c r="E113" s="11" t="s">
        <v>394</v>
      </c>
      <c r="F113" s="18">
        <v>39692</v>
      </c>
      <c r="G113" s="19">
        <v>39722</v>
      </c>
      <c r="H113" s="11" t="s">
        <v>20</v>
      </c>
      <c r="I113" s="11" t="s">
        <v>479</v>
      </c>
      <c r="J113" s="11" t="s">
        <v>480</v>
      </c>
      <c r="K113" s="11" t="s">
        <v>23</v>
      </c>
      <c r="L113" s="53" t="s">
        <v>638</v>
      </c>
      <c r="M113" s="11">
        <v>0</v>
      </c>
      <c r="N113" s="54">
        <v>5330</v>
      </c>
      <c r="O113" s="54">
        <v>-360.7</v>
      </c>
      <c r="P113" s="54">
        <v>5690.7</v>
      </c>
      <c r="Q113" s="1">
        <v>42705</v>
      </c>
      <c r="R113" s="14">
        <f>VLOOKUP($D113,'GT NBV Sep 2015'!$G:$O,9,0)</f>
        <v>0.14285714285714285</v>
      </c>
      <c r="S113" s="15">
        <f t="shared" si="10"/>
        <v>63.452380952380949</v>
      </c>
      <c r="T113" s="15">
        <f t="shared" si="11"/>
        <v>15</v>
      </c>
      <c r="U113" s="15">
        <f t="shared" si="12"/>
        <v>951.78571428571422</v>
      </c>
      <c r="V113" s="15">
        <f t="shared" si="13"/>
        <v>591.08571428571418</v>
      </c>
      <c r="W113" s="15">
        <f t="shared" si="14"/>
        <v>4738.9142857142861</v>
      </c>
      <c r="X113" s="7">
        <f t="shared" si="15"/>
        <v>4885.833333333333</v>
      </c>
      <c r="Y113" s="7">
        <f t="shared" si="16"/>
        <v>541.82857142857131</v>
      </c>
      <c r="Z113" s="7">
        <f t="shared" si="17"/>
        <v>4344.0047619047618</v>
      </c>
      <c r="AA113" s="7">
        <f t="shared" si="18"/>
        <v>0</v>
      </c>
    </row>
    <row r="114" spans="1:27" ht="13.8" x14ac:dyDescent="0.3">
      <c r="A114" s="11">
        <v>104785161</v>
      </c>
      <c r="B114" s="11" t="s">
        <v>30</v>
      </c>
      <c r="C114" s="11" t="s">
        <v>36</v>
      </c>
      <c r="D114" s="11" t="s">
        <v>49</v>
      </c>
      <c r="E114" s="11" t="s">
        <v>462</v>
      </c>
      <c r="F114" s="18">
        <v>40422</v>
      </c>
      <c r="G114" s="19">
        <v>40422</v>
      </c>
      <c r="H114" s="11" t="s">
        <v>20</v>
      </c>
      <c r="I114" s="11" t="s">
        <v>48</v>
      </c>
      <c r="J114" s="11" t="s">
        <v>407</v>
      </c>
      <c r="K114" s="11" t="s">
        <v>23</v>
      </c>
      <c r="L114" s="53" t="s">
        <v>638</v>
      </c>
      <c r="M114" s="11">
        <v>1</v>
      </c>
      <c r="N114" s="54">
        <v>9059.2800000000007</v>
      </c>
      <c r="O114" s="54">
        <v>3348.61</v>
      </c>
      <c r="P114" s="54">
        <v>5710.67</v>
      </c>
      <c r="Q114" s="1">
        <v>42705</v>
      </c>
      <c r="R114" s="14">
        <f>VLOOKUP($D114,'GT NBV Sep 2015'!$G:$O,9,0)</f>
        <v>3.4000000000000002E-2</v>
      </c>
      <c r="S114" s="15">
        <f t="shared" si="10"/>
        <v>25.667960000000004</v>
      </c>
      <c r="T114" s="15">
        <f t="shared" si="11"/>
        <v>15</v>
      </c>
      <c r="U114" s="15">
        <f t="shared" si="12"/>
        <v>385.01940000000008</v>
      </c>
      <c r="V114" s="15">
        <f t="shared" si="13"/>
        <v>3733.6294000000003</v>
      </c>
      <c r="W114" s="15">
        <f t="shared" si="14"/>
        <v>5325.6506000000008</v>
      </c>
      <c r="X114" s="7">
        <f t="shared" si="15"/>
        <v>8304.34</v>
      </c>
      <c r="Y114" s="7">
        <f t="shared" si="16"/>
        <v>3422.4936166666666</v>
      </c>
      <c r="Z114" s="7">
        <f t="shared" si="17"/>
        <v>4881.8463833333335</v>
      </c>
      <c r="AA114" s="7">
        <f t="shared" si="18"/>
        <v>0</v>
      </c>
    </row>
    <row r="115" spans="1:27" ht="13.8" x14ac:dyDescent="0.3">
      <c r="A115" s="11">
        <v>651665925</v>
      </c>
      <c r="B115" s="11" t="s">
        <v>30</v>
      </c>
      <c r="C115" s="11" t="s">
        <v>36</v>
      </c>
      <c r="D115" s="11" t="s">
        <v>478</v>
      </c>
      <c r="E115" s="11" t="s">
        <v>457</v>
      </c>
      <c r="F115" s="18">
        <v>40087</v>
      </c>
      <c r="G115" s="19">
        <v>40118</v>
      </c>
      <c r="H115" s="11" t="s">
        <v>20</v>
      </c>
      <c r="I115" s="11" t="s">
        <v>479</v>
      </c>
      <c r="J115" s="11" t="s">
        <v>480</v>
      </c>
      <c r="K115" s="11" t="s">
        <v>23</v>
      </c>
      <c r="L115" s="53" t="s">
        <v>638</v>
      </c>
      <c r="M115" s="11">
        <v>0</v>
      </c>
      <c r="N115" s="54">
        <v>4887.1400000000003</v>
      </c>
      <c r="O115" s="54">
        <v>-285.11</v>
      </c>
      <c r="P115" s="54">
        <v>5172.25</v>
      </c>
      <c r="Q115" s="1">
        <v>42705</v>
      </c>
      <c r="R115" s="14">
        <f>VLOOKUP($D115,'GT NBV Sep 2015'!$G:$O,9,0)</f>
        <v>0.14285714285714285</v>
      </c>
      <c r="S115" s="15">
        <f t="shared" si="10"/>
        <v>58.180238095238096</v>
      </c>
      <c r="T115" s="15">
        <f t="shared" si="11"/>
        <v>15</v>
      </c>
      <c r="U115" s="15">
        <f t="shared" si="12"/>
        <v>872.70357142857142</v>
      </c>
      <c r="V115" s="15">
        <f t="shared" si="13"/>
        <v>587.59357142857141</v>
      </c>
      <c r="W115" s="15">
        <f t="shared" si="14"/>
        <v>4299.5464285714288</v>
      </c>
      <c r="X115" s="7">
        <f t="shared" si="15"/>
        <v>4479.8783333333331</v>
      </c>
      <c r="Y115" s="7">
        <f t="shared" si="16"/>
        <v>538.62744047619049</v>
      </c>
      <c r="Z115" s="7">
        <f t="shared" si="17"/>
        <v>3941.2508928571428</v>
      </c>
      <c r="AA115" s="7">
        <f t="shared" si="18"/>
        <v>0</v>
      </c>
    </row>
    <row r="116" spans="1:27" ht="13.8" x14ac:dyDescent="0.3">
      <c r="A116" s="11">
        <v>621906635</v>
      </c>
      <c r="B116" s="11" t="s">
        <v>30</v>
      </c>
      <c r="C116" s="11" t="s">
        <v>36</v>
      </c>
      <c r="D116" s="11" t="s">
        <v>324</v>
      </c>
      <c r="E116" s="11" t="s">
        <v>462</v>
      </c>
      <c r="F116" s="18">
        <v>40483</v>
      </c>
      <c r="G116" s="19">
        <v>40179</v>
      </c>
      <c r="H116" s="11" t="s">
        <v>20</v>
      </c>
      <c r="I116" s="11" t="s">
        <v>59</v>
      </c>
      <c r="J116" s="11" t="s">
        <v>334</v>
      </c>
      <c r="K116" s="11" t="s">
        <v>23</v>
      </c>
      <c r="L116" s="53" t="s">
        <v>638</v>
      </c>
      <c r="M116" s="11">
        <v>1</v>
      </c>
      <c r="N116" s="54">
        <v>6108.48</v>
      </c>
      <c r="O116" s="54">
        <v>1076.82</v>
      </c>
      <c r="P116" s="54">
        <v>5031.66</v>
      </c>
      <c r="Q116" s="1">
        <v>42705</v>
      </c>
      <c r="R116" s="14">
        <f>VLOOKUP($D116,'GT NBV Sep 2015'!$G:$O,9,0)</f>
        <v>2.1000000000000001E-2</v>
      </c>
      <c r="S116" s="15">
        <f t="shared" si="10"/>
        <v>10.68984</v>
      </c>
      <c r="T116" s="15">
        <f t="shared" si="11"/>
        <v>15</v>
      </c>
      <c r="U116" s="15">
        <f t="shared" si="12"/>
        <v>160.3476</v>
      </c>
      <c r="V116" s="15">
        <f t="shared" si="13"/>
        <v>1237.1676</v>
      </c>
      <c r="W116" s="15">
        <f t="shared" si="14"/>
        <v>4871.3123999999998</v>
      </c>
      <c r="X116" s="7">
        <f t="shared" si="15"/>
        <v>5599.44</v>
      </c>
      <c r="Y116" s="7">
        <f t="shared" si="16"/>
        <v>1134.0702999999999</v>
      </c>
      <c r="Z116" s="7">
        <f t="shared" si="17"/>
        <v>4465.3696999999993</v>
      </c>
      <c r="AA116" s="7">
        <f t="shared" si="18"/>
        <v>0</v>
      </c>
    </row>
    <row r="117" spans="1:27" ht="13.8" x14ac:dyDescent="0.3">
      <c r="A117" s="11">
        <v>651660098</v>
      </c>
      <c r="B117" s="11" t="s">
        <v>30</v>
      </c>
      <c r="C117" s="11" t="s">
        <v>36</v>
      </c>
      <c r="D117" s="11" t="s">
        <v>478</v>
      </c>
      <c r="E117" s="11" t="s">
        <v>394</v>
      </c>
      <c r="F117" s="18">
        <v>39722</v>
      </c>
      <c r="G117" s="19">
        <v>39753</v>
      </c>
      <c r="H117" s="11" t="s">
        <v>20</v>
      </c>
      <c r="I117" s="11" t="s">
        <v>479</v>
      </c>
      <c r="J117" s="11" t="s">
        <v>480</v>
      </c>
      <c r="K117" s="11" t="s">
        <v>23</v>
      </c>
      <c r="L117" s="53" t="s">
        <v>638</v>
      </c>
      <c r="M117" s="11">
        <v>2</v>
      </c>
      <c r="N117" s="54">
        <v>4540.83</v>
      </c>
      <c r="O117" s="54">
        <v>-307.29000000000002</v>
      </c>
      <c r="P117" s="54">
        <v>4848.12</v>
      </c>
      <c r="Q117" s="1">
        <v>42705</v>
      </c>
      <c r="R117" s="14">
        <f>VLOOKUP($D117,'GT NBV Sep 2015'!$G:$O,9,0)</f>
        <v>0.14285714285714285</v>
      </c>
      <c r="S117" s="15">
        <f t="shared" si="10"/>
        <v>54.057499999999997</v>
      </c>
      <c r="T117" s="15">
        <f t="shared" si="11"/>
        <v>15</v>
      </c>
      <c r="U117" s="15">
        <f t="shared" si="12"/>
        <v>810.86249999999995</v>
      </c>
      <c r="V117" s="15">
        <f t="shared" si="13"/>
        <v>503.57249999999993</v>
      </c>
      <c r="W117" s="15">
        <f t="shared" si="14"/>
        <v>4037.2575000000002</v>
      </c>
      <c r="X117" s="7">
        <f t="shared" si="15"/>
        <v>4162.4274999999998</v>
      </c>
      <c r="Y117" s="7">
        <f t="shared" si="16"/>
        <v>461.60812499999992</v>
      </c>
      <c r="Z117" s="7">
        <f t="shared" si="17"/>
        <v>3700.819375</v>
      </c>
      <c r="AA117" s="7">
        <f t="shared" si="18"/>
        <v>0</v>
      </c>
    </row>
    <row r="118" spans="1:27" ht="13.8" x14ac:dyDescent="0.3">
      <c r="A118" s="11">
        <v>57927464</v>
      </c>
      <c r="B118" s="11" t="s">
        <v>30</v>
      </c>
      <c r="C118" s="11" t="s">
        <v>36</v>
      </c>
      <c r="D118" s="11" t="s">
        <v>324</v>
      </c>
      <c r="E118" s="11" t="s">
        <v>391</v>
      </c>
      <c r="F118" s="18">
        <v>38626</v>
      </c>
      <c r="G118" s="19">
        <v>38353</v>
      </c>
      <c r="H118" s="11" t="s">
        <v>20</v>
      </c>
      <c r="I118" s="11" t="s">
        <v>59</v>
      </c>
      <c r="J118" s="11" t="s">
        <v>334</v>
      </c>
      <c r="K118" s="11" t="s">
        <v>23</v>
      </c>
      <c r="L118" s="53" t="s">
        <v>638</v>
      </c>
      <c r="M118" s="11">
        <v>1</v>
      </c>
      <c r="N118" s="54">
        <v>7204.41</v>
      </c>
      <c r="O118" s="54">
        <v>2479.5500000000002</v>
      </c>
      <c r="P118" s="54">
        <v>4724.8599999999997</v>
      </c>
      <c r="Q118" s="1">
        <v>42705</v>
      </c>
      <c r="R118" s="14">
        <f>VLOOKUP($D118,'GT NBV Sep 2015'!$G:$O,9,0)</f>
        <v>2.1000000000000001E-2</v>
      </c>
      <c r="S118" s="15">
        <f t="shared" si="10"/>
        <v>12.6077175</v>
      </c>
      <c r="T118" s="15">
        <f t="shared" si="11"/>
        <v>15</v>
      </c>
      <c r="U118" s="15">
        <f t="shared" si="12"/>
        <v>189.11576249999999</v>
      </c>
      <c r="V118" s="15">
        <f t="shared" si="13"/>
        <v>2668.6657625000003</v>
      </c>
      <c r="W118" s="15">
        <f t="shared" si="14"/>
        <v>4535.7442374999991</v>
      </c>
      <c r="X118" s="7">
        <f t="shared" si="15"/>
        <v>6604.0424999999996</v>
      </c>
      <c r="Y118" s="7">
        <f t="shared" si="16"/>
        <v>2446.2769489583334</v>
      </c>
      <c r="Z118" s="7">
        <f t="shared" si="17"/>
        <v>4157.7655510416653</v>
      </c>
      <c r="AA118" s="7">
        <f t="shared" si="18"/>
        <v>0</v>
      </c>
    </row>
    <row r="119" spans="1:27" ht="13.8" x14ac:dyDescent="0.3">
      <c r="A119" s="11">
        <v>102421363</v>
      </c>
      <c r="B119" s="11" t="s">
        <v>30</v>
      </c>
      <c r="C119" s="11" t="s">
        <v>36</v>
      </c>
      <c r="D119" s="11" t="s">
        <v>37</v>
      </c>
      <c r="E119" s="11" t="s">
        <v>462</v>
      </c>
      <c r="F119" s="18">
        <v>40299</v>
      </c>
      <c r="G119" s="19">
        <v>40179</v>
      </c>
      <c r="H119" s="11" t="s">
        <v>20</v>
      </c>
      <c r="I119" s="11" t="s">
        <v>39</v>
      </c>
      <c r="J119" s="11" t="s">
        <v>469</v>
      </c>
      <c r="K119" s="11" t="s">
        <v>23</v>
      </c>
      <c r="L119" s="53" t="s">
        <v>638</v>
      </c>
      <c r="M119" s="11">
        <v>1</v>
      </c>
      <c r="N119" s="54">
        <v>6517.57</v>
      </c>
      <c r="O119" s="54">
        <v>1826.9</v>
      </c>
      <c r="P119" s="54">
        <v>4690.67</v>
      </c>
      <c r="Q119" s="1">
        <v>42705</v>
      </c>
      <c r="R119" s="14">
        <f>VLOOKUP($D119,'GT NBV Sep 2015'!$G:$O,9,0)</f>
        <v>2.1999999999999999E-2</v>
      </c>
      <c r="S119" s="15">
        <f t="shared" si="10"/>
        <v>11.948878333333333</v>
      </c>
      <c r="T119" s="15">
        <f t="shared" si="11"/>
        <v>15</v>
      </c>
      <c r="U119" s="15">
        <f t="shared" si="12"/>
        <v>179.23317499999999</v>
      </c>
      <c r="V119" s="15">
        <f t="shared" si="13"/>
        <v>2006.1331750000002</v>
      </c>
      <c r="W119" s="15">
        <f t="shared" si="14"/>
        <v>4511.4368249999998</v>
      </c>
      <c r="X119" s="7">
        <f t="shared" si="15"/>
        <v>5974.4391666666661</v>
      </c>
      <c r="Y119" s="7">
        <f t="shared" si="16"/>
        <v>1838.9554104166668</v>
      </c>
      <c r="Z119" s="7">
        <f t="shared" si="17"/>
        <v>4135.4837562499997</v>
      </c>
      <c r="AA119" s="7">
        <f t="shared" si="18"/>
        <v>0</v>
      </c>
    </row>
    <row r="120" spans="1:27" ht="13.8" x14ac:dyDescent="0.3">
      <c r="A120" s="11">
        <v>102421372</v>
      </c>
      <c r="B120" s="11" t="s">
        <v>30</v>
      </c>
      <c r="C120" s="11" t="s">
        <v>36</v>
      </c>
      <c r="D120" s="11" t="s">
        <v>37</v>
      </c>
      <c r="E120" s="11" t="s">
        <v>462</v>
      </c>
      <c r="F120" s="18">
        <v>40299</v>
      </c>
      <c r="G120" s="19">
        <v>40179</v>
      </c>
      <c r="H120" s="11" t="s">
        <v>20</v>
      </c>
      <c r="I120" s="11" t="s">
        <v>39</v>
      </c>
      <c r="J120" s="11" t="s">
        <v>470</v>
      </c>
      <c r="K120" s="11" t="s">
        <v>23</v>
      </c>
      <c r="L120" s="53" t="s">
        <v>638</v>
      </c>
      <c r="M120" s="11">
        <v>1</v>
      </c>
      <c r="N120" s="54">
        <v>6517.57</v>
      </c>
      <c r="O120" s="54">
        <v>1826.9</v>
      </c>
      <c r="P120" s="54">
        <v>4690.67</v>
      </c>
      <c r="Q120" s="1">
        <v>42705</v>
      </c>
      <c r="R120" s="14">
        <f>VLOOKUP($D120,'GT NBV Sep 2015'!$G:$O,9,0)</f>
        <v>2.1999999999999999E-2</v>
      </c>
      <c r="S120" s="15">
        <f t="shared" si="10"/>
        <v>11.948878333333333</v>
      </c>
      <c r="T120" s="15">
        <f t="shared" si="11"/>
        <v>15</v>
      </c>
      <c r="U120" s="15">
        <f t="shared" si="12"/>
        <v>179.23317499999999</v>
      </c>
      <c r="V120" s="15">
        <f t="shared" si="13"/>
        <v>2006.1331750000002</v>
      </c>
      <c r="W120" s="15">
        <f t="shared" si="14"/>
        <v>4511.4368249999998</v>
      </c>
      <c r="X120" s="7">
        <f t="shared" si="15"/>
        <v>5974.4391666666661</v>
      </c>
      <c r="Y120" s="7">
        <f t="shared" si="16"/>
        <v>1838.9554104166668</v>
      </c>
      <c r="Z120" s="7">
        <f t="shared" si="17"/>
        <v>4135.4837562499997</v>
      </c>
      <c r="AA120" s="7">
        <f t="shared" si="18"/>
        <v>0</v>
      </c>
    </row>
    <row r="121" spans="1:27" ht="13.8" x14ac:dyDescent="0.3">
      <c r="A121" s="11">
        <v>651635457</v>
      </c>
      <c r="B121" s="11" t="s">
        <v>30</v>
      </c>
      <c r="C121" s="11" t="s">
        <v>36</v>
      </c>
      <c r="D121" s="11" t="s">
        <v>485</v>
      </c>
      <c r="E121" s="11" t="s">
        <v>477</v>
      </c>
      <c r="F121" s="18">
        <v>41275</v>
      </c>
      <c r="G121" s="19">
        <v>41275</v>
      </c>
      <c r="H121" s="11" t="s">
        <v>20</v>
      </c>
      <c r="I121" s="11" t="s">
        <v>486</v>
      </c>
      <c r="J121" s="11" t="s">
        <v>487</v>
      </c>
      <c r="K121" s="11" t="s">
        <v>23</v>
      </c>
      <c r="L121" s="53" t="s">
        <v>638</v>
      </c>
      <c r="M121" s="11">
        <v>0</v>
      </c>
      <c r="N121" s="54">
        <v>15153.02</v>
      </c>
      <c r="O121" s="54">
        <v>11803.12</v>
      </c>
      <c r="P121" s="54">
        <v>3349.9</v>
      </c>
      <c r="Q121" s="1">
        <v>42705</v>
      </c>
      <c r="R121" s="14">
        <f>VLOOKUP($D121,'GT NBV Sep 2015'!$G:$O,9,0)</f>
        <v>0.33333333333333331</v>
      </c>
      <c r="S121" s="15">
        <f t="shared" si="10"/>
        <v>420.91722222222222</v>
      </c>
      <c r="T121" s="15">
        <f t="shared" si="11"/>
        <v>15</v>
      </c>
      <c r="U121" s="15">
        <f t="shared" si="12"/>
        <v>6313.7583333333332</v>
      </c>
      <c r="V121" s="15">
        <f t="shared" si="13"/>
        <v>18116.878333333334</v>
      </c>
      <c r="W121" s="15">
        <f t="shared" si="14"/>
        <v>-2963.8583333333336</v>
      </c>
      <c r="X121" s="7">
        <f t="shared" si="15"/>
        <v>13890.268333333333</v>
      </c>
      <c r="Y121" s="7">
        <f t="shared" si="16"/>
        <v>16607.138472222221</v>
      </c>
      <c r="Z121" s="7">
        <f t="shared" si="17"/>
        <v>-2716.870138888889</v>
      </c>
      <c r="AA121" s="7">
        <f t="shared" si="18"/>
        <v>0</v>
      </c>
    </row>
    <row r="122" spans="1:27" ht="13.8" x14ac:dyDescent="0.3">
      <c r="A122" s="11">
        <v>651608491</v>
      </c>
      <c r="B122" s="11" t="s">
        <v>30</v>
      </c>
      <c r="C122" s="11" t="s">
        <v>36</v>
      </c>
      <c r="D122" s="11" t="s">
        <v>478</v>
      </c>
      <c r="E122" s="11" t="s">
        <v>462</v>
      </c>
      <c r="F122" s="18">
        <v>40238</v>
      </c>
      <c r="G122" s="19">
        <v>40269</v>
      </c>
      <c r="H122" s="11" t="s">
        <v>20</v>
      </c>
      <c r="I122" s="11" t="s">
        <v>479</v>
      </c>
      <c r="J122" s="11" t="s">
        <v>480</v>
      </c>
      <c r="K122" s="11" t="s">
        <v>23</v>
      </c>
      <c r="L122" s="53" t="s">
        <v>638</v>
      </c>
      <c r="M122" s="11">
        <v>0</v>
      </c>
      <c r="N122" s="54">
        <v>3832</v>
      </c>
      <c r="O122" s="54">
        <v>-187.79</v>
      </c>
      <c r="P122" s="54">
        <v>4019.79</v>
      </c>
      <c r="Q122" s="1">
        <v>42705</v>
      </c>
      <c r="R122" s="14">
        <f>VLOOKUP($D122,'GT NBV Sep 2015'!$G:$O,9,0)</f>
        <v>0.14285714285714285</v>
      </c>
      <c r="S122" s="15">
        <f t="shared" si="10"/>
        <v>45.619047619047613</v>
      </c>
      <c r="T122" s="15">
        <f t="shared" si="11"/>
        <v>15</v>
      </c>
      <c r="U122" s="15">
        <f t="shared" si="12"/>
        <v>684.28571428571422</v>
      </c>
      <c r="V122" s="15">
        <f t="shared" si="13"/>
        <v>496.49571428571426</v>
      </c>
      <c r="W122" s="15">
        <f t="shared" si="14"/>
        <v>3335.5042857142857</v>
      </c>
      <c r="X122" s="7">
        <f t="shared" si="15"/>
        <v>3512.6666666666665</v>
      </c>
      <c r="Y122" s="7">
        <f t="shared" si="16"/>
        <v>455.12107142857138</v>
      </c>
      <c r="Z122" s="7">
        <f t="shared" si="17"/>
        <v>3057.5455952380953</v>
      </c>
      <c r="AA122" s="7">
        <f t="shared" si="18"/>
        <v>0</v>
      </c>
    </row>
    <row r="123" spans="1:27" ht="13.8" x14ac:dyDescent="0.3">
      <c r="A123" s="11">
        <v>676593994</v>
      </c>
      <c r="B123" s="11" t="s">
        <v>30</v>
      </c>
      <c r="C123" s="11" t="s">
        <v>36</v>
      </c>
      <c r="D123" s="11" t="s">
        <v>478</v>
      </c>
      <c r="E123" s="11" t="s">
        <v>466</v>
      </c>
      <c r="F123" s="18">
        <v>41974</v>
      </c>
      <c r="G123" s="19">
        <v>41974</v>
      </c>
      <c r="H123" s="11" t="s">
        <v>20</v>
      </c>
      <c r="I123" s="11" t="s">
        <v>479</v>
      </c>
      <c r="J123" s="11" t="s">
        <v>490</v>
      </c>
      <c r="K123" s="11" t="s">
        <v>23</v>
      </c>
      <c r="L123" s="53" t="s">
        <v>638</v>
      </c>
      <c r="M123" s="11">
        <v>2</v>
      </c>
      <c r="N123" s="54">
        <v>3748.32</v>
      </c>
      <c r="O123" s="54">
        <v>-43.73</v>
      </c>
      <c r="P123" s="54">
        <v>3792.05</v>
      </c>
      <c r="Q123" s="1">
        <v>42705</v>
      </c>
      <c r="R123" s="14">
        <f>VLOOKUP($D123,'GT NBV Sep 2015'!$G:$O,9,0)</f>
        <v>0.14285714285714285</v>
      </c>
      <c r="S123" s="15">
        <f t="shared" si="10"/>
        <v>44.622857142857143</v>
      </c>
      <c r="T123" s="15">
        <f t="shared" si="11"/>
        <v>15</v>
      </c>
      <c r="U123" s="15">
        <f t="shared" si="12"/>
        <v>669.34285714285716</v>
      </c>
      <c r="V123" s="15">
        <f t="shared" si="13"/>
        <v>625.61285714285714</v>
      </c>
      <c r="W123" s="15">
        <f t="shared" si="14"/>
        <v>3122.707142857143</v>
      </c>
      <c r="X123" s="7">
        <f t="shared" si="15"/>
        <v>3435.96</v>
      </c>
      <c r="Y123" s="7">
        <f t="shared" si="16"/>
        <v>573.47845238095238</v>
      </c>
      <c r="Z123" s="7">
        <f t="shared" si="17"/>
        <v>2862.4815476190474</v>
      </c>
      <c r="AA123" s="7">
        <f t="shared" si="18"/>
        <v>0</v>
      </c>
    </row>
    <row r="124" spans="1:27" ht="13.8" x14ac:dyDescent="0.3">
      <c r="A124" s="11">
        <v>651619931</v>
      </c>
      <c r="B124" s="11" t="s">
        <v>30</v>
      </c>
      <c r="C124" s="11" t="s">
        <v>36</v>
      </c>
      <c r="D124" s="11" t="s">
        <v>478</v>
      </c>
      <c r="E124" s="11" t="s">
        <v>477</v>
      </c>
      <c r="F124" s="18">
        <v>41275</v>
      </c>
      <c r="G124" s="19">
        <v>41275</v>
      </c>
      <c r="H124" s="11" t="s">
        <v>20</v>
      </c>
      <c r="I124" s="11" t="s">
        <v>479</v>
      </c>
      <c r="J124" s="11" t="s">
        <v>480</v>
      </c>
      <c r="K124" s="11" t="s">
        <v>23</v>
      </c>
      <c r="L124" s="53" t="s">
        <v>638</v>
      </c>
      <c r="M124" s="11">
        <v>0</v>
      </c>
      <c r="N124" s="54">
        <v>3548.6</v>
      </c>
      <c r="O124" s="54">
        <v>-74.53</v>
      </c>
      <c r="P124" s="54">
        <v>3623.13</v>
      </c>
      <c r="Q124" s="1">
        <v>42705</v>
      </c>
      <c r="R124" s="14">
        <f>VLOOKUP($D124,'GT NBV Sep 2015'!$G:$O,9,0)</f>
        <v>0.14285714285714285</v>
      </c>
      <c r="S124" s="15">
        <f t="shared" si="10"/>
        <v>42.245238095238093</v>
      </c>
      <c r="T124" s="15">
        <f t="shared" si="11"/>
        <v>15</v>
      </c>
      <c r="U124" s="15">
        <f t="shared" si="12"/>
        <v>633.67857142857144</v>
      </c>
      <c r="V124" s="15">
        <f t="shared" si="13"/>
        <v>559.14857142857147</v>
      </c>
      <c r="W124" s="15">
        <f t="shared" si="14"/>
        <v>2989.4514285714286</v>
      </c>
      <c r="X124" s="7">
        <f t="shared" si="15"/>
        <v>3252.8833333333332</v>
      </c>
      <c r="Y124" s="7">
        <f t="shared" si="16"/>
        <v>512.55285714285719</v>
      </c>
      <c r="Z124" s="7">
        <f t="shared" si="17"/>
        <v>2740.330476190476</v>
      </c>
      <c r="AA124" s="7">
        <f t="shared" si="18"/>
        <v>0</v>
      </c>
    </row>
    <row r="125" spans="1:27" ht="13.8" x14ac:dyDescent="0.3">
      <c r="A125" s="11">
        <v>53554</v>
      </c>
      <c r="B125" s="11" t="s">
        <v>30</v>
      </c>
      <c r="C125" s="11" t="s">
        <v>36</v>
      </c>
      <c r="D125" s="11" t="s">
        <v>312</v>
      </c>
      <c r="E125" s="11" t="s">
        <v>92</v>
      </c>
      <c r="F125" s="18">
        <v>36708</v>
      </c>
      <c r="G125" s="19">
        <v>36708</v>
      </c>
      <c r="H125" s="11" t="s">
        <v>20</v>
      </c>
      <c r="I125" s="11" t="s">
        <v>55</v>
      </c>
      <c r="J125" s="11" t="s">
        <v>315</v>
      </c>
      <c r="K125" s="11" t="s">
        <v>23</v>
      </c>
      <c r="L125" s="53" t="s">
        <v>638</v>
      </c>
      <c r="M125" s="11">
        <v>0</v>
      </c>
      <c r="N125" s="54">
        <v>6582.2</v>
      </c>
      <c r="O125" s="54">
        <v>3078.97</v>
      </c>
      <c r="P125" s="54">
        <v>3503.23</v>
      </c>
      <c r="Q125" s="1">
        <v>42705</v>
      </c>
      <c r="R125" s="14">
        <f>VLOOKUP($D125,'GT NBV Sep 2015'!$G:$O,9,0)</f>
        <v>2.1000000000000001E-2</v>
      </c>
      <c r="S125" s="15">
        <f t="shared" si="10"/>
        <v>11.51885</v>
      </c>
      <c r="T125" s="15">
        <f t="shared" si="11"/>
        <v>15</v>
      </c>
      <c r="U125" s="15">
        <f t="shared" si="12"/>
        <v>172.78275000000002</v>
      </c>
      <c r="V125" s="15">
        <f t="shared" si="13"/>
        <v>3251.7527499999997</v>
      </c>
      <c r="W125" s="15">
        <f t="shared" si="14"/>
        <v>3330.4472500000002</v>
      </c>
      <c r="X125" s="7">
        <f t="shared" si="15"/>
        <v>6033.6833333333325</v>
      </c>
      <c r="Y125" s="7">
        <f t="shared" si="16"/>
        <v>2980.7733541666662</v>
      </c>
      <c r="Z125" s="7">
        <f t="shared" si="17"/>
        <v>3052.9099791666667</v>
      </c>
      <c r="AA125" s="7">
        <f t="shared" si="18"/>
        <v>0</v>
      </c>
    </row>
    <row r="126" spans="1:27" ht="13.8" x14ac:dyDescent="0.3">
      <c r="A126" s="11">
        <v>640497608</v>
      </c>
      <c r="B126" s="11" t="s">
        <v>30</v>
      </c>
      <c r="C126" s="11" t="s">
        <v>36</v>
      </c>
      <c r="D126" s="11" t="s">
        <v>49</v>
      </c>
      <c r="E126" s="11" t="s">
        <v>477</v>
      </c>
      <c r="F126" s="18">
        <v>41306</v>
      </c>
      <c r="G126" s="19">
        <v>41306</v>
      </c>
      <c r="H126" s="11" t="s">
        <v>68</v>
      </c>
      <c r="I126" s="11" t="s">
        <v>48</v>
      </c>
      <c r="J126" s="11" t="s">
        <v>70</v>
      </c>
      <c r="K126" s="11" t="s">
        <v>23</v>
      </c>
      <c r="L126" s="53" t="s">
        <v>638</v>
      </c>
      <c r="M126" s="11">
        <v>1</v>
      </c>
      <c r="N126" s="54">
        <v>4049.21</v>
      </c>
      <c r="O126" s="54">
        <v>641.45000000000005</v>
      </c>
      <c r="P126" s="54">
        <v>3407.76</v>
      </c>
      <c r="Q126" s="1">
        <v>42705</v>
      </c>
      <c r="R126" s="14">
        <f>VLOOKUP($D126,'GT NBV Sep 2015'!$G:$O,9,0)</f>
        <v>3.4000000000000002E-2</v>
      </c>
      <c r="S126" s="15">
        <f t="shared" si="10"/>
        <v>11.472761666666667</v>
      </c>
      <c r="T126" s="15">
        <f t="shared" si="11"/>
        <v>15</v>
      </c>
      <c r="U126" s="15">
        <f t="shared" si="12"/>
        <v>172.09142500000002</v>
      </c>
      <c r="V126" s="15">
        <f t="shared" si="13"/>
        <v>813.54142500000012</v>
      </c>
      <c r="W126" s="15">
        <f t="shared" si="14"/>
        <v>3235.6685749999997</v>
      </c>
      <c r="X126" s="7">
        <f t="shared" si="15"/>
        <v>3711.7758333333331</v>
      </c>
      <c r="Y126" s="7">
        <f t="shared" si="16"/>
        <v>745.74630625000009</v>
      </c>
      <c r="Z126" s="7">
        <f t="shared" si="17"/>
        <v>2966.0295270833331</v>
      </c>
      <c r="AA126" s="7">
        <f t="shared" si="18"/>
        <v>0</v>
      </c>
    </row>
    <row r="127" spans="1:27" ht="13.8" x14ac:dyDescent="0.3">
      <c r="A127" s="11">
        <v>681379415</v>
      </c>
      <c r="B127" s="11" t="s">
        <v>30</v>
      </c>
      <c r="C127" s="11" t="s">
        <v>36</v>
      </c>
      <c r="D127" s="11" t="s">
        <v>478</v>
      </c>
      <c r="E127" s="11" t="s">
        <v>466</v>
      </c>
      <c r="F127" s="18">
        <v>41791</v>
      </c>
      <c r="G127" s="19">
        <v>41791</v>
      </c>
      <c r="H127" s="11" t="s">
        <v>20</v>
      </c>
      <c r="I127" s="11" t="s">
        <v>479</v>
      </c>
      <c r="J127" s="11" t="s">
        <v>480</v>
      </c>
      <c r="K127" s="11" t="s">
        <v>23</v>
      </c>
      <c r="L127" s="53" t="s">
        <v>638</v>
      </c>
      <c r="M127" s="11">
        <v>2</v>
      </c>
      <c r="N127" s="54">
        <v>3295.12</v>
      </c>
      <c r="O127" s="54">
        <v>-38.450000000000003</v>
      </c>
      <c r="P127" s="54">
        <v>3333.57</v>
      </c>
      <c r="Q127" s="1">
        <v>42705</v>
      </c>
      <c r="R127" s="14">
        <f>VLOOKUP($D127,'GT NBV Sep 2015'!$G:$O,9,0)</f>
        <v>0.14285714285714285</v>
      </c>
      <c r="S127" s="15">
        <f t="shared" si="10"/>
        <v>39.227619047619044</v>
      </c>
      <c r="T127" s="15">
        <f t="shared" si="11"/>
        <v>15</v>
      </c>
      <c r="U127" s="15">
        <f t="shared" si="12"/>
        <v>588.4142857142856</v>
      </c>
      <c r="V127" s="15">
        <f t="shared" si="13"/>
        <v>549.96428571428555</v>
      </c>
      <c r="W127" s="15">
        <f t="shared" si="14"/>
        <v>2745.1557142857146</v>
      </c>
      <c r="X127" s="7">
        <f t="shared" si="15"/>
        <v>3020.5266666666666</v>
      </c>
      <c r="Y127" s="7">
        <f t="shared" si="16"/>
        <v>504.13392857142838</v>
      </c>
      <c r="Z127" s="7">
        <f t="shared" si="17"/>
        <v>2516.3927380952382</v>
      </c>
      <c r="AA127" s="7">
        <f t="shared" si="18"/>
        <v>0</v>
      </c>
    </row>
    <row r="128" spans="1:27" ht="13.8" x14ac:dyDescent="0.3">
      <c r="A128" s="11">
        <v>640498157</v>
      </c>
      <c r="B128" s="11" t="s">
        <v>30</v>
      </c>
      <c r="C128" s="11" t="s">
        <v>36</v>
      </c>
      <c r="D128" s="11" t="s">
        <v>49</v>
      </c>
      <c r="E128" s="11" t="s">
        <v>477</v>
      </c>
      <c r="F128" s="18">
        <v>41306</v>
      </c>
      <c r="G128" s="19">
        <v>41306</v>
      </c>
      <c r="H128" s="11" t="s">
        <v>68</v>
      </c>
      <c r="I128" s="11" t="s">
        <v>48</v>
      </c>
      <c r="J128" s="11" t="s">
        <v>70</v>
      </c>
      <c r="K128" s="11" t="s">
        <v>23</v>
      </c>
      <c r="L128" s="53" t="s">
        <v>638</v>
      </c>
      <c r="M128" s="11">
        <v>1</v>
      </c>
      <c r="N128" s="54">
        <v>3501.28</v>
      </c>
      <c r="O128" s="54">
        <v>554.65</v>
      </c>
      <c r="P128" s="54">
        <v>2946.63</v>
      </c>
      <c r="Q128" s="1">
        <v>42705</v>
      </c>
      <c r="R128" s="14">
        <f>VLOOKUP($D128,'GT NBV Sep 2015'!$G:$O,9,0)</f>
        <v>3.4000000000000002E-2</v>
      </c>
      <c r="S128" s="15">
        <f t="shared" si="10"/>
        <v>9.9202933333333352</v>
      </c>
      <c r="T128" s="15">
        <f t="shared" si="11"/>
        <v>15</v>
      </c>
      <c r="U128" s="15">
        <f t="shared" si="12"/>
        <v>148.80440000000002</v>
      </c>
      <c r="V128" s="15">
        <f t="shared" si="13"/>
        <v>703.45439999999996</v>
      </c>
      <c r="W128" s="15">
        <f t="shared" si="14"/>
        <v>2797.8256000000001</v>
      </c>
      <c r="X128" s="7">
        <f t="shared" si="15"/>
        <v>3209.5066666666667</v>
      </c>
      <c r="Y128" s="7">
        <f t="shared" si="16"/>
        <v>644.83319999999992</v>
      </c>
      <c r="Z128" s="7">
        <f t="shared" si="17"/>
        <v>2564.6734666666666</v>
      </c>
      <c r="AA128" s="7">
        <f t="shared" si="18"/>
        <v>0</v>
      </c>
    </row>
    <row r="129" spans="1:27" ht="13.8" x14ac:dyDescent="0.3">
      <c r="A129" s="11">
        <v>651626179</v>
      </c>
      <c r="B129" s="11" t="s">
        <v>30</v>
      </c>
      <c r="C129" s="11" t="s">
        <v>36</v>
      </c>
      <c r="D129" s="11" t="s">
        <v>478</v>
      </c>
      <c r="E129" s="11" t="s">
        <v>395</v>
      </c>
      <c r="F129" s="18">
        <v>41244</v>
      </c>
      <c r="G129" s="19">
        <v>41244</v>
      </c>
      <c r="H129" s="11" t="s">
        <v>20</v>
      </c>
      <c r="I129" s="11" t="s">
        <v>479</v>
      </c>
      <c r="J129" s="11" t="s">
        <v>484</v>
      </c>
      <c r="K129" s="11" t="s">
        <v>23</v>
      </c>
      <c r="L129" s="53" t="s">
        <v>638</v>
      </c>
      <c r="M129" s="11">
        <v>0</v>
      </c>
      <c r="N129" s="54">
        <v>2723.07</v>
      </c>
      <c r="O129" s="54">
        <v>-82.61</v>
      </c>
      <c r="P129" s="54">
        <v>2805.68</v>
      </c>
      <c r="Q129" s="1">
        <v>42705</v>
      </c>
      <c r="R129" s="14">
        <f>VLOOKUP($D129,'GT NBV Sep 2015'!$G:$O,9,0)</f>
        <v>0.14285714285714285</v>
      </c>
      <c r="S129" s="15">
        <f t="shared" si="10"/>
        <v>32.417499999999997</v>
      </c>
      <c r="T129" s="15">
        <f t="shared" si="11"/>
        <v>15</v>
      </c>
      <c r="U129" s="15">
        <f t="shared" si="12"/>
        <v>486.26249999999993</v>
      </c>
      <c r="V129" s="15">
        <f t="shared" si="13"/>
        <v>403.65249999999992</v>
      </c>
      <c r="W129" s="15">
        <f t="shared" si="14"/>
        <v>2319.4175000000005</v>
      </c>
      <c r="X129" s="7">
        <f t="shared" si="15"/>
        <v>2496.1475</v>
      </c>
      <c r="Y129" s="7">
        <f t="shared" si="16"/>
        <v>370.01479166666655</v>
      </c>
      <c r="Z129" s="7">
        <f t="shared" si="17"/>
        <v>2126.1327083333335</v>
      </c>
      <c r="AA129" s="7">
        <f t="shared" si="18"/>
        <v>0</v>
      </c>
    </row>
    <row r="130" spans="1:27" ht="13.8" x14ac:dyDescent="0.3">
      <c r="A130" s="11">
        <v>99125631</v>
      </c>
      <c r="B130" s="11" t="s">
        <v>30</v>
      </c>
      <c r="C130" s="11" t="s">
        <v>36</v>
      </c>
      <c r="D130" s="11" t="s">
        <v>37</v>
      </c>
      <c r="E130" s="11" t="s">
        <v>457</v>
      </c>
      <c r="F130" s="18">
        <v>40087</v>
      </c>
      <c r="G130" s="19">
        <v>39814</v>
      </c>
      <c r="H130" s="11" t="s">
        <v>20</v>
      </c>
      <c r="I130" s="11" t="s">
        <v>39</v>
      </c>
      <c r="J130" s="11" t="s">
        <v>463</v>
      </c>
      <c r="K130" s="11" t="s">
        <v>23</v>
      </c>
      <c r="L130" s="53" t="s">
        <v>638</v>
      </c>
      <c r="M130" s="11">
        <v>1</v>
      </c>
      <c r="N130" s="54">
        <v>4097.09</v>
      </c>
      <c r="O130" s="54">
        <v>1367.18</v>
      </c>
      <c r="P130" s="54">
        <v>2729.91</v>
      </c>
      <c r="Q130" s="1">
        <v>42705</v>
      </c>
      <c r="R130" s="14">
        <f>VLOOKUP($D130,'GT NBV Sep 2015'!$G:$O,9,0)</f>
        <v>2.1999999999999999E-2</v>
      </c>
      <c r="S130" s="15">
        <f t="shared" si="10"/>
        <v>7.511331666666667</v>
      </c>
      <c r="T130" s="15">
        <f t="shared" si="11"/>
        <v>15</v>
      </c>
      <c r="U130" s="15">
        <f t="shared" si="12"/>
        <v>112.66997500000001</v>
      </c>
      <c r="V130" s="15">
        <f t="shared" si="13"/>
        <v>1479.8499750000001</v>
      </c>
      <c r="W130" s="15">
        <f t="shared" si="14"/>
        <v>2617.2400250000001</v>
      </c>
      <c r="X130" s="7">
        <f t="shared" si="15"/>
        <v>3755.6658333333335</v>
      </c>
      <c r="Y130" s="7">
        <f t="shared" si="16"/>
        <v>1356.52914375</v>
      </c>
      <c r="Z130" s="7">
        <f t="shared" si="17"/>
        <v>2399.1366895833335</v>
      </c>
      <c r="AA130" s="7">
        <f t="shared" si="18"/>
        <v>0</v>
      </c>
    </row>
    <row r="131" spans="1:27" ht="13.8" x14ac:dyDescent="0.3">
      <c r="A131" s="11">
        <v>99125640</v>
      </c>
      <c r="B131" s="11" t="s">
        <v>30</v>
      </c>
      <c r="C131" s="11" t="s">
        <v>36</v>
      </c>
      <c r="D131" s="11" t="s">
        <v>37</v>
      </c>
      <c r="E131" s="11" t="s">
        <v>457</v>
      </c>
      <c r="F131" s="18">
        <v>40087</v>
      </c>
      <c r="G131" s="19">
        <v>39814</v>
      </c>
      <c r="H131" s="11" t="s">
        <v>20</v>
      </c>
      <c r="I131" s="11" t="s">
        <v>39</v>
      </c>
      <c r="J131" s="11" t="s">
        <v>464</v>
      </c>
      <c r="K131" s="11" t="s">
        <v>23</v>
      </c>
      <c r="L131" s="53" t="s">
        <v>638</v>
      </c>
      <c r="M131" s="11">
        <v>1</v>
      </c>
      <c r="N131" s="54">
        <v>4096.07</v>
      </c>
      <c r="O131" s="54">
        <v>1366.84</v>
      </c>
      <c r="P131" s="54">
        <v>2729.23</v>
      </c>
      <c r="Q131" s="1">
        <v>42705</v>
      </c>
      <c r="R131" s="14">
        <f>VLOOKUP($D131,'GT NBV Sep 2015'!$G:$O,9,0)</f>
        <v>2.1999999999999999E-2</v>
      </c>
      <c r="S131" s="15">
        <f t="shared" si="10"/>
        <v>7.5094616666666658</v>
      </c>
      <c r="T131" s="15">
        <f t="shared" si="11"/>
        <v>15</v>
      </c>
      <c r="U131" s="15">
        <f t="shared" si="12"/>
        <v>112.64192499999999</v>
      </c>
      <c r="V131" s="15">
        <f t="shared" si="13"/>
        <v>1479.4819249999998</v>
      </c>
      <c r="W131" s="15">
        <f t="shared" si="14"/>
        <v>2616.5880749999997</v>
      </c>
      <c r="X131" s="7">
        <f t="shared" si="15"/>
        <v>3754.7308333333331</v>
      </c>
      <c r="Y131" s="7">
        <f t="shared" si="16"/>
        <v>1356.1917645833332</v>
      </c>
      <c r="Z131" s="7">
        <f t="shared" si="17"/>
        <v>2398.5390687499994</v>
      </c>
      <c r="AA131" s="7">
        <f t="shared" si="18"/>
        <v>0</v>
      </c>
    </row>
    <row r="132" spans="1:27" ht="13.8" x14ac:dyDescent="0.3">
      <c r="A132" s="11">
        <v>631299043</v>
      </c>
      <c r="B132" s="11" t="s">
        <v>30</v>
      </c>
      <c r="C132" s="11" t="s">
        <v>36</v>
      </c>
      <c r="D132" s="11" t="s">
        <v>49</v>
      </c>
      <c r="E132" s="11" t="s">
        <v>471</v>
      </c>
      <c r="F132" s="18">
        <v>40817</v>
      </c>
      <c r="G132" s="19">
        <v>40817</v>
      </c>
      <c r="H132" s="11" t="s">
        <v>20</v>
      </c>
      <c r="I132" s="11" t="s">
        <v>48</v>
      </c>
      <c r="J132" s="11" t="s">
        <v>407</v>
      </c>
      <c r="K132" s="11" t="s">
        <v>23</v>
      </c>
      <c r="L132" s="53" t="s">
        <v>638</v>
      </c>
      <c r="M132" s="11">
        <v>0</v>
      </c>
      <c r="N132" s="54">
        <v>3617.98</v>
      </c>
      <c r="O132" s="54">
        <v>1082.5999999999999</v>
      </c>
      <c r="P132" s="54">
        <v>2535.38</v>
      </c>
      <c r="Q132" s="1">
        <v>42705</v>
      </c>
      <c r="R132" s="14">
        <f>VLOOKUP($D132,'GT NBV Sep 2015'!$G:$O,9,0)</f>
        <v>3.4000000000000002E-2</v>
      </c>
      <c r="S132" s="15">
        <f t="shared" ref="S132:S195" si="19">N132*(R132/12)</f>
        <v>10.250943333333334</v>
      </c>
      <c r="T132" s="15">
        <f t="shared" ref="T132:T195" si="20">ROUND((+Q132-$L$2)/30,0)</f>
        <v>15</v>
      </c>
      <c r="U132" s="15">
        <f t="shared" ref="U132:U195" si="21">+S132*T132</f>
        <v>153.76415</v>
      </c>
      <c r="V132" s="15">
        <f t="shared" ref="V132:V195" si="22">+O132+U132</f>
        <v>1236.3641499999999</v>
      </c>
      <c r="W132" s="15">
        <f t="shared" ref="W132:W195" si="23">+N132-V132</f>
        <v>2381.6158500000001</v>
      </c>
      <c r="X132" s="7">
        <f t="shared" si="15"/>
        <v>3316.4816666666666</v>
      </c>
      <c r="Y132" s="7">
        <f t="shared" si="16"/>
        <v>1133.3338041666666</v>
      </c>
      <c r="Z132" s="7">
        <f t="shared" si="17"/>
        <v>2183.1478625</v>
      </c>
      <c r="AA132" s="7">
        <f t="shared" si="18"/>
        <v>0</v>
      </c>
    </row>
    <row r="133" spans="1:27" ht="13.8" x14ac:dyDescent="0.3">
      <c r="A133" s="11">
        <v>651607806</v>
      </c>
      <c r="B133" s="11" t="s">
        <v>30</v>
      </c>
      <c r="C133" s="11" t="s">
        <v>36</v>
      </c>
      <c r="D133" s="11" t="s">
        <v>478</v>
      </c>
      <c r="E133" s="11" t="s">
        <v>462</v>
      </c>
      <c r="F133" s="18">
        <v>40179</v>
      </c>
      <c r="G133" s="19">
        <v>40210</v>
      </c>
      <c r="H133" s="11" t="s">
        <v>20</v>
      </c>
      <c r="I133" s="11" t="s">
        <v>479</v>
      </c>
      <c r="J133" s="11" t="s">
        <v>480</v>
      </c>
      <c r="K133" s="11" t="s">
        <v>23</v>
      </c>
      <c r="L133" s="53" t="s">
        <v>638</v>
      </c>
      <c r="M133" s="11">
        <v>1</v>
      </c>
      <c r="N133" s="54">
        <v>1948.07</v>
      </c>
      <c r="O133" s="54">
        <v>-95.46</v>
      </c>
      <c r="P133" s="54">
        <v>2043.53</v>
      </c>
      <c r="Q133" s="1">
        <v>42705</v>
      </c>
      <c r="R133" s="14">
        <f>VLOOKUP($D133,'GT NBV Sep 2015'!$G:$O,9,0)</f>
        <v>0.14285714285714285</v>
      </c>
      <c r="S133" s="15">
        <f t="shared" si="19"/>
        <v>23.191309523809522</v>
      </c>
      <c r="T133" s="15">
        <f t="shared" si="20"/>
        <v>15</v>
      </c>
      <c r="U133" s="15">
        <f t="shared" si="21"/>
        <v>347.86964285714282</v>
      </c>
      <c r="V133" s="15">
        <f t="shared" si="22"/>
        <v>252.40964285714284</v>
      </c>
      <c r="W133" s="15">
        <f t="shared" si="23"/>
        <v>1695.660357142857</v>
      </c>
      <c r="X133" s="7">
        <f t="shared" ref="X133:X196" si="24">+N133*(11/12)</f>
        <v>1785.7308333333333</v>
      </c>
      <c r="Y133" s="7">
        <f t="shared" ref="Y133:Y196" si="25">+V133*(11/12)</f>
        <v>231.37550595238093</v>
      </c>
      <c r="Z133" s="7">
        <f t="shared" ref="Z133:Z196" si="26">+W133*(11/12)</f>
        <v>1554.3553273809523</v>
      </c>
      <c r="AA133" s="7">
        <f t="shared" ref="AA133:AA196" si="27">+X133-Y133-Z133</f>
        <v>0</v>
      </c>
    </row>
    <row r="134" spans="1:27" ht="13.8" x14ac:dyDescent="0.3">
      <c r="A134" s="11">
        <v>646588398</v>
      </c>
      <c r="B134" s="11" t="s">
        <v>30</v>
      </c>
      <c r="C134" s="11" t="s">
        <v>36</v>
      </c>
      <c r="D134" s="11" t="s">
        <v>49</v>
      </c>
      <c r="E134" s="11" t="s">
        <v>471</v>
      </c>
      <c r="F134" s="18">
        <v>40848</v>
      </c>
      <c r="G134" s="19">
        <v>40848</v>
      </c>
      <c r="H134" s="11" t="s">
        <v>20</v>
      </c>
      <c r="I134" s="11" t="s">
        <v>48</v>
      </c>
      <c r="J134" s="11" t="s">
        <v>407</v>
      </c>
      <c r="K134" s="11" t="s">
        <v>23</v>
      </c>
      <c r="L134" s="53" t="s">
        <v>638</v>
      </c>
      <c r="M134" s="11">
        <v>1</v>
      </c>
      <c r="N134" s="54">
        <v>2892.84</v>
      </c>
      <c r="O134" s="54">
        <v>865.62</v>
      </c>
      <c r="P134" s="54">
        <v>2027.22</v>
      </c>
      <c r="Q134" s="1">
        <v>42705</v>
      </c>
      <c r="R134" s="14">
        <f>VLOOKUP($D134,'GT NBV Sep 2015'!$G:$O,9,0)</f>
        <v>3.4000000000000002E-2</v>
      </c>
      <c r="S134" s="15">
        <f t="shared" si="19"/>
        <v>8.1963800000000013</v>
      </c>
      <c r="T134" s="15">
        <f t="shared" si="20"/>
        <v>15</v>
      </c>
      <c r="U134" s="15">
        <f t="shared" si="21"/>
        <v>122.94570000000002</v>
      </c>
      <c r="V134" s="15">
        <f t="shared" si="22"/>
        <v>988.56569999999999</v>
      </c>
      <c r="W134" s="15">
        <f t="shared" si="23"/>
        <v>1904.2743</v>
      </c>
      <c r="X134" s="7">
        <f t="shared" si="24"/>
        <v>2651.77</v>
      </c>
      <c r="Y134" s="7">
        <f t="shared" si="25"/>
        <v>906.18522499999995</v>
      </c>
      <c r="Z134" s="7">
        <f t="shared" si="26"/>
        <v>1745.584775</v>
      </c>
      <c r="AA134" s="7">
        <f t="shared" si="27"/>
        <v>0</v>
      </c>
    </row>
    <row r="135" spans="1:27" ht="13.8" x14ac:dyDescent="0.3">
      <c r="A135" s="11">
        <v>624815818</v>
      </c>
      <c r="B135" s="11" t="s">
        <v>30</v>
      </c>
      <c r="C135" s="11" t="s">
        <v>36</v>
      </c>
      <c r="D135" s="11" t="s">
        <v>49</v>
      </c>
      <c r="E135" s="11" t="s">
        <v>471</v>
      </c>
      <c r="F135" s="18">
        <v>40817</v>
      </c>
      <c r="G135" s="19">
        <v>40817</v>
      </c>
      <c r="H135" s="11" t="s">
        <v>68</v>
      </c>
      <c r="I135" s="11" t="s">
        <v>48</v>
      </c>
      <c r="J135" s="11" t="s">
        <v>70</v>
      </c>
      <c r="K135" s="11" t="s">
        <v>23</v>
      </c>
      <c r="L135" s="53" t="s">
        <v>638</v>
      </c>
      <c r="M135" s="11">
        <v>1</v>
      </c>
      <c r="N135" s="54">
        <v>2851.43</v>
      </c>
      <c r="O135" s="54">
        <v>853.22</v>
      </c>
      <c r="P135" s="54">
        <v>1998.21</v>
      </c>
      <c r="Q135" s="1">
        <v>42705</v>
      </c>
      <c r="R135" s="14">
        <f>VLOOKUP($D135,'GT NBV Sep 2015'!$G:$O,9,0)</f>
        <v>3.4000000000000002E-2</v>
      </c>
      <c r="S135" s="15">
        <f t="shared" si="19"/>
        <v>8.0790516666666665</v>
      </c>
      <c r="T135" s="15">
        <f t="shared" si="20"/>
        <v>15</v>
      </c>
      <c r="U135" s="15">
        <f t="shared" si="21"/>
        <v>121.18577499999999</v>
      </c>
      <c r="V135" s="15">
        <f t="shared" si="22"/>
        <v>974.40577500000006</v>
      </c>
      <c r="W135" s="15">
        <f t="shared" si="23"/>
        <v>1877.0242249999997</v>
      </c>
      <c r="X135" s="7">
        <f t="shared" si="24"/>
        <v>2613.810833333333</v>
      </c>
      <c r="Y135" s="7">
        <f t="shared" si="25"/>
        <v>893.20529375000001</v>
      </c>
      <c r="Z135" s="7">
        <f t="shared" si="26"/>
        <v>1720.605539583333</v>
      </c>
      <c r="AA135" s="7">
        <f t="shared" si="27"/>
        <v>0</v>
      </c>
    </row>
    <row r="136" spans="1:27" ht="13.8" x14ac:dyDescent="0.3">
      <c r="A136" s="11">
        <v>54852</v>
      </c>
      <c r="B136" s="11" t="s">
        <v>30</v>
      </c>
      <c r="C136" s="11" t="s">
        <v>36</v>
      </c>
      <c r="D136" s="11" t="s">
        <v>364</v>
      </c>
      <c r="E136" s="11" t="s">
        <v>87</v>
      </c>
      <c r="F136" s="18">
        <v>33420</v>
      </c>
      <c r="G136" s="19">
        <v>33420</v>
      </c>
      <c r="H136" s="11" t="s">
        <v>20</v>
      </c>
      <c r="I136" s="11" t="s">
        <v>65</v>
      </c>
      <c r="J136" s="11" t="s">
        <v>369</v>
      </c>
      <c r="K136" s="11" t="s">
        <v>23</v>
      </c>
      <c r="L136" s="53" t="s">
        <v>638</v>
      </c>
      <c r="M136" s="11">
        <v>0</v>
      </c>
      <c r="N136" s="54">
        <v>7515.4</v>
      </c>
      <c r="O136" s="54">
        <v>5821.51</v>
      </c>
      <c r="P136" s="54">
        <v>1693.89</v>
      </c>
      <c r="Q136" s="1">
        <v>42705</v>
      </c>
      <c r="R136" s="14">
        <f>VLOOKUP($D136,'GT NBV Sep 2015'!$G:$O,9,0)</f>
        <v>2.1999999999999999E-2</v>
      </c>
      <c r="S136" s="15">
        <f t="shared" si="19"/>
        <v>13.778233333333333</v>
      </c>
      <c r="T136" s="15">
        <f t="shared" si="20"/>
        <v>15</v>
      </c>
      <c r="U136" s="15">
        <f t="shared" si="21"/>
        <v>206.67349999999999</v>
      </c>
      <c r="V136" s="15">
        <f t="shared" si="22"/>
        <v>6028.1835000000001</v>
      </c>
      <c r="W136" s="15">
        <f t="shared" si="23"/>
        <v>1487.2164999999995</v>
      </c>
      <c r="X136" s="7">
        <f t="shared" si="24"/>
        <v>6889.1166666666659</v>
      </c>
      <c r="Y136" s="7">
        <f t="shared" si="25"/>
        <v>5525.8348749999996</v>
      </c>
      <c r="Z136" s="7">
        <f t="shared" si="26"/>
        <v>1363.2817916666661</v>
      </c>
      <c r="AA136" s="7">
        <f t="shared" si="27"/>
        <v>0</v>
      </c>
    </row>
    <row r="137" spans="1:27" ht="13.8" x14ac:dyDescent="0.3">
      <c r="A137" s="11">
        <v>681379398</v>
      </c>
      <c r="B137" s="11" t="s">
        <v>30</v>
      </c>
      <c r="C137" s="11" t="s">
        <v>36</v>
      </c>
      <c r="D137" s="11" t="s">
        <v>478</v>
      </c>
      <c r="E137" s="11" t="s">
        <v>466</v>
      </c>
      <c r="F137" s="18">
        <v>41913</v>
      </c>
      <c r="G137" s="19">
        <v>41913</v>
      </c>
      <c r="H137" s="11" t="s">
        <v>20</v>
      </c>
      <c r="I137" s="11" t="s">
        <v>479</v>
      </c>
      <c r="J137" s="11" t="s">
        <v>480</v>
      </c>
      <c r="K137" s="11" t="s">
        <v>23</v>
      </c>
      <c r="L137" s="53" t="s">
        <v>638</v>
      </c>
      <c r="M137" s="11">
        <v>1</v>
      </c>
      <c r="N137" s="54">
        <v>1647.56</v>
      </c>
      <c r="O137" s="54">
        <v>-19.22</v>
      </c>
      <c r="P137" s="54">
        <v>1666.78</v>
      </c>
      <c r="Q137" s="1">
        <v>42705</v>
      </c>
      <c r="R137" s="14">
        <f>VLOOKUP($D137,'GT NBV Sep 2015'!$G:$O,9,0)</f>
        <v>0.14285714285714285</v>
      </c>
      <c r="S137" s="15">
        <f t="shared" si="19"/>
        <v>19.613809523809522</v>
      </c>
      <c r="T137" s="15">
        <f t="shared" si="20"/>
        <v>15</v>
      </c>
      <c r="U137" s="15">
        <f t="shared" si="21"/>
        <v>294.2071428571428</v>
      </c>
      <c r="V137" s="15">
        <f t="shared" si="22"/>
        <v>274.98714285714277</v>
      </c>
      <c r="W137" s="15">
        <f t="shared" si="23"/>
        <v>1372.5728571428572</v>
      </c>
      <c r="X137" s="7">
        <f t="shared" si="24"/>
        <v>1510.2633333333333</v>
      </c>
      <c r="Y137" s="7">
        <f t="shared" si="25"/>
        <v>252.07154761904752</v>
      </c>
      <c r="Z137" s="7">
        <f t="shared" si="26"/>
        <v>1258.1917857142857</v>
      </c>
      <c r="AA137" s="7">
        <f t="shared" si="27"/>
        <v>0</v>
      </c>
    </row>
    <row r="138" spans="1:27" ht="13.8" x14ac:dyDescent="0.3">
      <c r="A138" s="11">
        <v>651608108</v>
      </c>
      <c r="B138" s="11" t="s">
        <v>30</v>
      </c>
      <c r="C138" s="11" t="s">
        <v>36</v>
      </c>
      <c r="D138" s="11" t="s">
        <v>478</v>
      </c>
      <c r="E138" s="11" t="s">
        <v>462</v>
      </c>
      <c r="F138" s="18">
        <v>40210</v>
      </c>
      <c r="G138" s="19">
        <v>40238</v>
      </c>
      <c r="H138" s="11" t="s">
        <v>20</v>
      </c>
      <c r="I138" s="11" t="s">
        <v>479</v>
      </c>
      <c r="J138" s="11" t="s">
        <v>480</v>
      </c>
      <c r="K138" s="11" t="s">
        <v>23</v>
      </c>
      <c r="L138" s="53" t="s">
        <v>638</v>
      </c>
      <c r="M138" s="11">
        <v>0</v>
      </c>
      <c r="N138" s="54">
        <v>1370</v>
      </c>
      <c r="O138" s="54">
        <v>-67.14</v>
      </c>
      <c r="P138" s="54">
        <v>1437.14</v>
      </c>
      <c r="Q138" s="1">
        <v>42705</v>
      </c>
      <c r="R138" s="14">
        <f>VLOOKUP($D138,'GT NBV Sep 2015'!$G:$O,9,0)</f>
        <v>0.14285714285714285</v>
      </c>
      <c r="S138" s="15">
        <f t="shared" si="19"/>
        <v>16.30952380952381</v>
      </c>
      <c r="T138" s="15">
        <f t="shared" si="20"/>
        <v>15</v>
      </c>
      <c r="U138" s="15">
        <f t="shared" si="21"/>
        <v>244.64285714285717</v>
      </c>
      <c r="V138" s="15">
        <f t="shared" si="22"/>
        <v>177.50285714285718</v>
      </c>
      <c r="W138" s="15">
        <f t="shared" si="23"/>
        <v>1192.4971428571428</v>
      </c>
      <c r="X138" s="7">
        <f t="shared" si="24"/>
        <v>1255.8333333333333</v>
      </c>
      <c r="Y138" s="7">
        <f t="shared" si="25"/>
        <v>162.71095238095242</v>
      </c>
      <c r="Z138" s="7">
        <f t="shared" si="26"/>
        <v>1093.1223809523808</v>
      </c>
      <c r="AA138" s="7">
        <f t="shared" si="27"/>
        <v>0</v>
      </c>
    </row>
    <row r="139" spans="1:27" ht="13.8" x14ac:dyDescent="0.3">
      <c r="A139" s="11">
        <v>671661840</v>
      </c>
      <c r="B139" s="11" t="s">
        <v>30</v>
      </c>
      <c r="C139" s="11" t="s">
        <v>36</v>
      </c>
      <c r="D139" s="11" t="s">
        <v>485</v>
      </c>
      <c r="E139" s="11" t="s">
        <v>466</v>
      </c>
      <c r="F139" s="18">
        <v>41913</v>
      </c>
      <c r="G139" s="19">
        <v>41640</v>
      </c>
      <c r="H139" s="11" t="s">
        <v>20</v>
      </c>
      <c r="I139" s="11" t="s">
        <v>486</v>
      </c>
      <c r="J139" s="11" t="s">
        <v>487</v>
      </c>
      <c r="K139" s="11" t="s">
        <v>23</v>
      </c>
      <c r="L139" s="53" t="s">
        <v>638</v>
      </c>
      <c r="M139" s="11">
        <v>12</v>
      </c>
      <c r="N139" s="54">
        <v>2228.9899999999998</v>
      </c>
      <c r="O139" s="54">
        <v>964.57</v>
      </c>
      <c r="P139" s="54">
        <v>1264.42</v>
      </c>
      <c r="Q139" s="1">
        <v>42705</v>
      </c>
      <c r="R139" s="14">
        <f>VLOOKUP($D139,'GT NBV Sep 2015'!$G:$O,9,0)</f>
        <v>0.33333333333333331</v>
      </c>
      <c r="S139" s="15">
        <f t="shared" si="19"/>
        <v>61.916388888888882</v>
      </c>
      <c r="T139" s="15">
        <f t="shared" si="20"/>
        <v>15</v>
      </c>
      <c r="U139" s="15">
        <f t="shared" si="21"/>
        <v>928.74583333333328</v>
      </c>
      <c r="V139" s="15">
        <f t="shared" si="22"/>
        <v>1893.3158333333333</v>
      </c>
      <c r="W139" s="15">
        <f t="shared" si="23"/>
        <v>335.67416666666645</v>
      </c>
      <c r="X139" s="7">
        <f t="shared" si="24"/>
        <v>2043.2408333333331</v>
      </c>
      <c r="Y139" s="7">
        <f t="shared" si="25"/>
        <v>1735.5395138888889</v>
      </c>
      <c r="Z139" s="7">
        <f t="shared" si="26"/>
        <v>307.70131944444421</v>
      </c>
      <c r="AA139" s="7">
        <f t="shared" si="27"/>
        <v>0</v>
      </c>
    </row>
    <row r="140" spans="1:27" ht="13.8" x14ac:dyDescent="0.3">
      <c r="A140" s="11">
        <v>651658559</v>
      </c>
      <c r="B140" s="11" t="s">
        <v>30</v>
      </c>
      <c r="C140" s="11" t="s">
        <v>36</v>
      </c>
      <c r="D140" s="11" t="s">
        <v>478</v>
      </c>
      <c r="E140" s="11" t="s">
        <v>394</v>
      </c>
      <c r="F140" s="18">
        <v>39661</v>
      </c>
      <c r="G140" s="19">
        <v>39692</v>
      </c>
      <c r="H140" s="11" t="s">
        <v>20</v>
      </c>
      <c r="I140" s="11" t="s">
        <v>479</v>
      </c>
      <c r="J140" s="11" t="s">
        <v>480</v>
      </c>
      <c r="K140" s="11" t="s">
        <v>23</v>
      </c>
      <c r="L140" s="53" t="s">
        <v>638</v>
      </c>
      <c r="M140" s="11">
        <v>2</v>
      </c>
      <c r="N140" s="54">
        <v>0</v>
      </c>
      <c r="O140" s="54">
        <v>0</v>
      </c>
      <c r="P140" s="54">
        <v>0</v>
      </c>
      <c r="Q140" s="1">
        <v>42705</v>
      </c>
      <c r="R140" s="14">
        <f>VLOOKUP($D140,'GT NBV Sep 2015'!$G:$O,9,0)</f>
        <v>0.14285714285714285</v>
      </c>
      <c r="S140" s="15">
        <f t="shared" si="19"/>
        <v>0</v>
      </c>
      <c r="T140" s="15">
        <f t="shared" si="20"/>
        <v>15</v>
      </c>
      <c r="U140" s="15">
        <f t="shared" si="21"/>
        <v>0</v>
      </c>
      <c r="V140" s="15">
        <f t="shared" si="22"/>
        <v>0</v>
      </c>
      <c r="W140" s="15">
        <f t="shared" si="23"/>
        <v>0</v>
      </c>
      <c r="X140" s="7">
        <f t="shared" si="24"/>
        <v>0</v>
      </c>
      <c r="Y140" s="7">
        <f t="shared" si="25"/>
        <v>0</v>
      </c>
      <c r="Z140" s="7">
        <f t="shared" si="26"/>
        <v>0</v>
      </c>
      <c r="AA140" s="7">
        <f t="shared" si="27"/>
        <v>0</v>
      </c>
    </row>
    <row r="141" spans="1:27" ht="13.8" x14ac:dyDescent="0.3">
      <c r="A141" s="11">
        <v>681379434</v>
      </c>
      <c r="B141" s="11" t="s">
        <v>30</v>
      </c>
      <c r="C141" s="11" t="s">
        <v>36</v>
      </c>
      <c r="D141" s="11" t="s">
        <v>478</v>
      </c>
      <c r="E141" s="11" t="s">
        <v>466</v>
      </c>
      <c r="F141" s="18">
        <v>41640</v>
      </c>
      <c r="G141" s="19">
        <v>41640</v>
      </c>
      <c r="H141" s="11" t="s">
        <v>20</v>
      </c>
      <c r="I141" s="11" t="s">
        <v>479</v>
      </c>
      <c r="J141" s="11" t="s">
        <v>480</v>
      </c>
      <c r="K141" s="11" t="s">
        <v>23</v>
      </c>
      <c r="L141" s="53" t="s">
        <v>638</v>
      </c>
      <c r="M141" s="11">
        <v>0</v>
      </c>
      <c r="N141" s="54">
        <v>1222.07</v>
      </c>
      <c r="O141" s="54">
        <v>-14.26</v>
      </c>
      <c r="P141" s="54">
        <v>1236.33</v>
      </c>
      <c r="Q141" s="1">
        <v>42705</v>
      </c>
      <c r="R141" s="14">
        <f>VLOOKUP($D141,'GT NBV Sep 2015'!$G:$O,9,0)</f>
        <v>0.14285714285714285</v>
      </c>
      <c r="S141" s="15">
        <f t="shared" si="19"/>
        <v>14.54845238095238</v>
      </c>
      <c r="T141" s="15">
        <f t="shared" si="20"/>
        <v>15</v>
      </c>
      <c r="U141" s="15">
        <f t="shared" si="21"/>
        <v>218.22678571428571</v>
      </c>
      <c r="V141" s="15">
        <f t="shared" si="22"/>
        <v>203.96678571428572</v>
      </c>
      <c r="W141" s="15">
        <f t="shared" si="23"/>
        <v>1018.1032142857142</v>
      </c>
      <c r="X141" s="7">
        <f t="shared" si="24"/>
        <v>1120.2308333333333</v>
      </c>
      <c r="Y141" s="7">
        <f t="shared" si="25"/>
        <v>186.96955357142858</v>
      </c>
      <c r="Z141" s="7">
        <f t="shared" si="26"/>
        <v>933.26127976190469</v>
      </c>
      <c r="AA141" s="7">
        <f t="shared" si="27"/>
        <v>0</v>
      </c>
    </row>
    <row r="142" spans="1:27" ht="13.8" x14ac:dyDescent="0.3">
      <c r="A142" s="11">
        <v>681379346</v>
      </c>
      <c r="B142" s="11" t="s">
        <v>30</v>
      </c>
      <c r="C142" s="11" t="s">
        <v>36</v>
      </c>
      <c r="D142" s="11" t="s">
        <v>478</v>
      </c>
      <c r="E142" s="11" t="s">
        <v>491</v>
      </c>
      <c r="F142" s="18">
        <v>42036</v>
      </c>
      <c r="G142" s="19">
        <v>42036</v>
      </c>
      <c r="H142" s="11" t="s">
        <v>20</v>
      </c>
      <c r="I142" s="11" t="s">
        <v>479</v>
      </c>
      <c r="J142" s="11" t="s">
        <v>480</v>
      </c>
      <c r="K142" s="11" t="s">
        <v>23</v>
      </c>
      <c r="L142" s="53" t="s">
        <v>638</v>
      </c>
      <c r="M142" s="11">
        <v>1</v>
      </c>
      <c r="N142" s="54">
        <v>1206.81</v>
      </c>
      <c r="O142" s="54">
        <v>-4.22</v>
      </c>
      <c r="P142" s="54">
        <v>1211.03</v>
      </c>
      <c r="Q142" s="1">
        <v>42705</v>
      </c>
      <c r="R142" s="14">
        <f>VLOOKUP($D142,'GT NBV Sep 2015'!$G:$O,9,0)</f>
        <v>0.14285714285714285</v>
      </c>
      <c r="S142" s="15">
        <f t="shared" si="19"/>
        <v>14.366785714285713</v>
      </c>
      <c r="T142" s="15">
        <f t="shared" si="20"/>
        <v>15</v>
      </c>
      <c r="U142" s="15">
        <f t="shared" si="21"/>
        <v>215.50178571428569</v>
      </c>
      <c r="V142" s="15">
        <f t="shared" si="22"/>
        <v>211.28178571428569</v>
      </c>
      <c r="W142" s="15">
        <f t="shared" si="23"/>
        <v>995.52821428571428</v>
      </c>
      <c r="X142" s="7">
        <f t="shared" si="24"/>
        <v>1106.2424999999998</v>
      </c>
      <c r="Y142" s="7">
        <f t="shared" si="25"/>
        <v>193.6749702380952</v>
      </c>
      <c r="Z142" s="7">
        <f t="shared" si="26"/>
        <v>912.56752976190478</v>
      </c>
      <c r="AA142" s="7">
        <f t="shared" si="27"/>
        <v>0</v>
      </c>
    </row>
    <row r="143" spans="1:27" ht="13.8" x14ac:dyDescent="0.3">
      <c r="A143" s="11">
        <v>85415875</v>
      </c>
      <c r="B143" s="11" t="s">
        <v>30</v>
      </c>
      <c r="C143" s="11" t="s">
        <v>36</v>
      </c>
      <c r="D143" s="11" t="s">
        <v>49</v>
      </c>
      <c r="E143" s="11" t="s">
        <v>393</v>
      </c>
      <c r="F143" s="18">
        <v>39114</v>
      </c>
      <c r="G143" s="19">
        <v>39083</v>
      </c>
      <c r="H143" s="11" t="s">
        <v>20</v>
      </c>
      <c r="I143" s="11" t="s">
        <v>48</v>
      </c>
      <c r="J143" s="11" t="s">
        <v>407</v>
      </c>
      <c r="K143" s="11" t="s">
        <v>23</v>
      </c>
      <c r="L143" s="53" t="s">
        <v>638</v>
      </c>
      <c r="M143" s="11">
        <v>1</v>
      </c>
      <c r="N143" s="54">
        <v>2777.91</v>
      </c>
      <c r="O143" s="54">
        <v>1613.55</v>
      </c>
      <c r="P143" s="54">
        <v>1164.3599999999999</v>
      </c>
      <c r="Q143" s="1">
        <v>42705</v>
      </c>
      <c r="R143" s="14">
        <f>VLOOKUP($D143,'GT NBV Sep 2015'!$G:$O,9,0)</f>
        <v>3.4000000000000002E-2</v>
      </c>
      <c r="S143" s="15">
        <f t="shared" si="19"/>
        <v>7.8707450000000003</v>
      </c>
      <c r="T143" s="15">
        <f t="shared" si="20"/>
        <v>15</v>
      </c>
      <c r="U143" s="15">
        <f t="shared" si="21"/>
        <v>118.06117500000001</v>
      </c>
      <c r="V143" s="15">
        <f t="shared" si="22"/>
        <v>1731.611175</v>
      </c>
      <c r="W143" s="15">
        <f t="shared" si="23"/>
        <v>1046.2988249999999</v>
      </c>
      <c r="X143" s="7">
        <f t="shared" si="24"/>
        <v>2546.4174999999996</v>
      </c>
      <c r="Y143" s="7">
        <f t="shared" si="25"/>
        <v>1587.3102437499999</v>
      </c>
      <c r="Z143" s="7">
        <f t="shared" si="26"/>
        <v>959.10725624999986</v>
      </c>
      <c r="AA143" s="7">
        <f t="shared" si="27"/>
        <v>0</v>
      </c>
    </row>
    <row r="144" spans="1:27" ht="13.8" x14ac:dyDescent="0.3">
      <c r="A144" s="11">
        <v>674831346</v>
      </c>
      <c r="B144" s="11" t="s">
        <v>30</v>
      </c>
      <c r="C144" s="11" t="s">
        <v>36</v>
      </c>
      <c r="D144" s="11" t="s">
        <v>478</v>
      </c>
      <c r="E144" s="11" t="s">
        <v>462</v>
      </c>
      <c r="F144" s="18">
        <v>40179</v>
      </c>
      <c r="G144" s="19">
        <v>40210</v>
      </c>
      <c r="H144" s="11" t="s">
        <v>20</v>
      </c>
      <c r="I144" s="11" t="s">
        <v>479</v>
      </c>
      <c r="J144" s="11" t="s">
        <v>484</v>
      </c>
      <c r="K144" s="11" t="s">
        <v>23</v>
      </c>
      <c r="L144" s="53" t="s">
        <v>638</v>
      </c>
      <c r="M144" s="11">
        <v>0</v>
      </c>
      <c r="N144" s="54">
        <v>1032.0999999999999</v>
      </c>
      <c r="O144" s="54">
        <v>-50.58</v>
      </c>
      <c r="P144" s="54">
        <v>1082.68</v>
      </c>
      <c r="Q144" s="1">
        <v>42705</v>
      </c>
      <c r="R144" s="14">
        <f>VLOOKUP($D144,'GT NBV Sep 2015'!$G:$O,9,0)</f>
        <v>0.14285714285714285</v>
      </c>
      <c r="S144" s="15">
        <f t="shared" si="19"/>
        <v>12.28690476190476</v>
      </c>
      <c r="T144" s="15">
        <f t="shared" si="20"/>
        <v>15</v>
      </c>
      <c r="U144" s="15">
        <f t="shared" si="21"/>
        <v>184.30357142857139</v>
      </c>
      <c r="V144" s="15">
        <f t="shared" si="22"/>
        <v>133.7235714285714</v>
      </c>
      <c r="W144" s="15">
        <f t="shared" si="23"/>
        <v>898.37642857142851</v>
      </c>
      <c r="X144" s="7">
        <f t="shared" si="24"/>
        <v>946.09166666666658</v>
      </c>
      <c r="Y144" s="7">
        <f t="shared" si="25"/>
        <v>122.57994047619044</v>
      </c>
      <c r="Z144" s="7">
        <f t="shared" si="26"/>
        <v>823.51172619047611</v>
      </c>
      <c r="AA144" s="7">
        <f t="shared" si="27"/>
        <v>0</v>
      </c>
    </row>
    <row r="145" spans="1:27" ht="13.8" x14ac:dyDescent="0.3">
      <c r="A145" s="11">
        <v>641564515</v>
      </c>
      <c r="B145" s="11" t="s">
        <v>30</v>
      </c>
      <c r="C145" s="11" t="s">
        <v>36</v>
      </c>
      <c r="D145" s="11" t="s">
        <v>49</v>
      </c>
      <c r="E145" s="11" t="s">
        <v>477</v>
      </c>
      <c r="F145" s="18">
        <v>41306</v>
      </c>
      <c r="G145" s="19">
        <v>41334</v>
      </c>
      <c r="H145" s="11" t="s">
        <v>68</v>
      </c>
      <c r="I145" s="11" t="s">
        <v>48</v>
      </c>
      <c r="J145" s="11" t="s">
        <v>70</v>
      </c>
      <c r="K145" s="11" t="s">
        <v>23</v>
      </c>
      <c r="L145" s="53" t="s">
        <v>638</v>
      </c>
      <c r="M145" s="11">
        <v>5</v>
      </c>
      <c r="N145" s="54">
        <v>1054.57</v>
      </c>
      <c r="O145" s="54">
        <v>167.06</v>
      </c>
      <c r="P145" s="54">
        <v>887.51</v>
      </c>
      <c r="Q145" s="1">
        <v>42705</v>
      </c>
      <c r="R145" s="14">
        <f>VLOOKUP($D145,'GT NBV Sep 2015'!$G:$O,9,0)</f>
        <v>3.4000000000000002E-2</v>
      </c>
      <c r="S145" s="15">
        <f t="shared" si="19"/>
        <v>2.9879483333333332</v>
      </c>
      <c r="T145" s="15">
        <f t="shared" si="20"/>
        <v>15</v>
      </c>
      <c r="U145" s="15">
        <f t="shared" si="21"/>
        <v>44.819224999999996</v>
      </c>
      <c r="V145" s="15">
        <f t="shared" si="22"/>
        <v>211.87922499999999</v>
      </c>
      <c r="W145" s="15">
        <f t="shared" si="23"/>
        <v>842.69077499999992</v>
      </c>
      <c r="X145" s="7">
        <f t="shared" si="24"/>
        <v>966.68916666666655</v>
      </c>
      <c r="Y145" s="7">
        <f t="shared" si="25"/>
        <v>194.22262291666664</v>
      </c>
      <c r="Z145" s="7">
        <f t="shared" si="26"/>
        <v>772.46654374999991</v>
      </c>
      <c r="AA145" s="7">
        <f t="shared" si="27"/>
        <v>0</v>
      </c>
    </row>
    <row r="146" spans="1:27" ht="13.8" x14ac:dyDescent="0.3">
      <c r="A146" s="11">
        <v>54517</v>
      </c>
      <c r="B146" s="11" t="s">
        <v>30</v>
      </c>
      <c r="C146" s="11" t="s">
        <v>36</v>
      </c>
      <c r="D146" s="11" t="s">
        <v>324</v>
      </c>
      <c r="E146" s="11" t="s">
        <v>67</v>
      </c>
      <c r="F146" s="18">
        <v>31959</v>
      </c>
      <c r="G146" s="19">
        <v>31959</v>
      </c>
      <c r="H146" s="11" t="s">
        <v>20</v>
      </c>
      <c r="I146" s="11" t="s">
        <v>59</v>
      </c>
      <c r="J146" s="11" t="s">
        <v>62</v>
      </c>
      <c r="K146" s="11" t="s">
        <v>23</v>
      </c>
      <c r="L146" s="53" t="s">
        <v>638</v>
      </c>
      <c r="M146" s="11">
        <v>0</v>
      </c>
      <c r="N146" s="54">
        <v>11652.1</v>
      </c>
      <c r="O146" s="54">
        <v>11052.82</v>
      </c>
      <c r="P146" s="54">
        <v>599.28</v>
      </c>
      <c r="Q146" s="1">
        <v>42705</v>
      </c>
      <c r="R146" s="14">
        <f>VLOOKUP($D146,'GT NBV Sep 2015'!$G:$O,9,0)</f>
        <v>2.1000000000000001E-2</v>
      </c>
      <c r="S146" s="15">
        <f t="shared" si="19"/>
        <v>20.391175</v>
      </c>
      <c r="T146" s="15">
        <f t="shared" si="20"/>
        <v>15</v>
      </c>
      <c r="U146" s="15">
        <f t="shared" si="21"/>
        <v>305.86762500000003</v>
      </c>
      <c r="V146" s="15">
        <f t="shared" si="22"/>
        <v>11358.687625</v>
      </c>
      <c r="W146" s="15">
        <f t="shared" si="23"/>
        <v>293.41237499999988</v>
      </c>
      <c r="X146" s="7">
        <f t="shared" si="24"/>
        <v>10681.091666666667</v>
      </c>
      <c r="Y146" s="7">
        <f t="shared" si="25"/>
        <v>10412.130322916666</v>
      </c>
      <c r="Z146" s="7">
        <f t="shared" si="26"/>
        <v>268.96134374999986</v>
      </c>
      <c r="AA146" s="7">
        <f t="shared" si="27"/>
        <v>1.2505552149377763E-12</v>
      </c>
    </row>
    <row r="147" spans="1:27" ht="13.8" x14ac:dyDescent="0.3">
      <c r="A147" s="11">
        <v>55566</v>
      </c>
      <c r="B147" s="11" t="s">
        <v>30</v>
      </c>
      <c r="C147" s="11" t="s">
        <v>36</v>
      </c>
      <c r="D147" s="11" t="s">
        <v>364</v>
      </c>
      <c r="E147" s="11" t="s">
        <v>38</v>
      </c>
      <c r="F147" s="18">
        <v>33786</v>
      </c>
      <c r="G147" s="19">
        <v>33786</v>
      </c>
      <c r="H147" s="11" t="s">
        <v>20</v>
      </c>
      <c r="I147" s="11" t="s">
        <v>65</v>
      </c>
      <c r="J147" s="11" t="s">
        <v>384</v>
      </c>
      <c r="K147" s="11" t="s">
        <v>23</v>
      </c>
      <c r="L147" s="53" t="s">
        <v>638</v>
      </c>
      <c r="M147" s="11">
        <v>1</v>
      </c>
      <c r="N147" s="54">
        <v>2202.62</v>
      </c>
      <c r="O147" s="54">
        <v>1635.81</v>
      </c>
      <c r="P147" s="54">
        <v>566.80999999999995</v>
      </c>
      <c r="Q147" s="1">
        <v>42705</v>
      </c>
      <c r="R147" s="14">
        <f>VLOOKUP($D147,'GT NBV Sep 2015'!$G:$O,9,0)</f>
        <v>2.1999999999999999E-2</v>
      </c>
      <c r="S147" s="15">
        <f t="shared" si="19"/>
        <v>4.0381366666666665</v>
      </c>
      <c r="T147" s="15">
        <f t="shared" si="20"/>
        <v>15</v>
      </c>
      <c r="U147" s="15">
        <f t="shared" si="21"/>
        <v>60.572049999999997</v>
      </c>
      <c r="V147" s="15">
        <f t="shared" si="22"/>
        <v>1696.3820499999999</v>
      </c>
      <c r="W147" s="15">
        <f t="shared" si="23"/>
        <v>506.23794999999996</v>
      </c>
      <c r="X147" s="7">
        <f t="shared" si="24"/>
        <v>2019.0683333333332</v>
      </c>
      <c r="Y147" s="7">
        <f t="shared" si="25"/>
        <v>1555.0168791666665</v>
      </c>
      <c r="Z147" s="7">
        <f t="shared" si="26"/>
        <v>464.05145416666659</v>
      </c>
      <c r="AA147" s="7">
        <f t="shared" si="27"/>
        <v>0</v>
      </c>
    </row>
    <row r="148" spans="1:27" ht="13.8" x14ac:dyDescent="0.3">
      <c r="A148" s="11">
        <v>15181143</v>
      </c>
      <c r="B148" s="11" t="s">
        <v>30</v>
      </c>
      <c r="C148" s="11" t="s">
        <v>36</v>
      </c>
      <c r="D148" s="11" t="s">
        <v>49</v>
      </c>
      <c r="E148" s="11" t="s">
        <v>72</v>
      </c>
      <c r="F148" s="18">
        <v>37226</v>
      </c>
      <c r="G148" s="19">
        <v>36892</v>
      </c>
      <c r="H148" s="11" t="s">
        <v>20</v>
      </c>
      <c r="I148" s="11" t="s">
        <v>48</v>
      </c>
      <c r="J148" s="11" t="s">
        <v>280</v>
      </c>
      <c r="K148" s="11" t="s">
        <v>23</v>
      </c>
      <c r="L148" s="53" t="s">
        <v>638</v>
      </c>
      <c r="M148" s="11">
        <v>4</v>
      </c>
      <c r="N148" s="54">
        <v>64967.21</v>
      </c>
      <c r="O148" s="54">
        <v>64967.21</v>
      </c>
      <c r="P148" s="54">
        <v>0</v>
      </c>
      <c r="Q148" s="1">
        <v>42705</v>
      </c>
      <c r="R148" s="14">
        <f>VLOOKUP($D148,'GT NBV Sep 2015'!$G:$O,9,0)</f>
        <v>3.4000000000000002E-2</v>
      </c>
      <c r="S148" s="15">
        <f t="shared" si="19"/>
        <v>184.07376166666668</v>
      </c>
      <c r="T148" s="15">
        <f t="shared" si="20"/>
        <v>15</v>
      </c>
      <c r="U148" s="15">
        <f t="shared" si="21"/>
        <v>2761.1064250000004</v>
      </c>
      <c r="V148" s="15">
        <f t="shared" si="22"/>
        <v>67728.316424999997</v>
      </c>
      <c r="W148" s="15">
        <f t="shared" si="23"/>
        <v>-2761.1064249999981</v>
      </c>
      <c r="X148" s="7">
        <f t="shared" si="24"/>
        <v>59553.275833333333</v>
      </c>
      <c r="Y148" s="7">
        <f t="shared" si="25"/>
        <v>62084.290056249993</v>
      </c>
      <c r="Z148" s="7">
        <f t="shared" si="26"/>
        <v>-2531.0142229166649</v>
      </c>
      <c r="AA148" s="7">
        <f t="shared" si="27"/>
        <v>5.4569682106375694E-12</v>
      </c>
    </row>
    <row r="149" spans="1:27" ht="13.8" x14ac:dyDescent="0.3">
      <c r="A149" s="11">
        <v>681379363</v>
      </c>
      <c r="B149" s="11" t="s">
        <v>30</v>
      </c>
      <c r="C149" s="11" t="s">
        <v>36</v>
      </c>
      <c r="D149" s="11" t="s">
        <v>478</v>
      </c>
      <c r="E149" s="11" t="s">
        <v>491</v>
      </c>
      <c r="F149" s="18">
        <v>42005</v>
      </c>
      <c r="G149" s="19">
        <v>42005</v>
      </c>
      <c r="H149" s="11" t="s">
        <v>20</v>
      </c>
      <c r="I149" s="11" t="s">
        <v>479</v>
      </c>
      <c r="J149" s="11" t="s">
        <v>480</v>
      </c>
      <c r="K149" s="11" t="s">
        <v>23</v>
      </c>
      <c r="L149" s="53" t="s">
        <v>638</v>
      </c>
      <c r="M149" s="11">
        <v>0</v>
      </c>
      <c r="N149" s="54">
        <v>69.92</v>
      </c>
      <c r="O149" s="54">
        <v>-0.24</v>
      </c>
      <c r="P149" s="54">
        <v>70.16</v>
      </c>
      <c r="Q149" s="1">
        <v>42705</v>
      </c>
      <c r="R149" s="14">
        <f>VLOOKUP($D149,'GT NBV Sep 2015'!$G:$O,9,0)</f>
        <v>0.14285714285714285</v>
      </c>
      <c r="S149" s="15">
        <f t="shared" si="19"/>
        <v>0.83238095238095233</v>
      </c>
      <c r="T149" s="15">
        <f t="shared" si="20"/>
        <v>15</v>
      </c>
      <c r="U149" s="15">
        <f t="shared" si="21"/>
        <v>12.485714285714286</v>
      </c>
      <c r="V149" s="15">
        <f t="shared" si="22"/>
        <v>12.245714285714286</v>
      </c>
      <c r="W149" s="15">
        <f t="shared" si="23"/>
        <v>57.674285714285716</v>
      </c>
      <c r="X149" s="7">
        <f t="shared" si="24"/>
        <v>64.093333333333334</v>
      </c>
      <c r="Y149" s="7">
        <f t="shared" si="25"/>
        <v>11.225238095238094</v>
      </c>
      <c r="Z149" s="7">
        <f t="shared" si="26"/>
        <v>52.868095238095236</v>
      </c>
      <c r="AA149" s="7">
        <f t="shared" si="27"/>
        <v>0</v>
      </c>
    </row>
    <row r="150" spans="1:27" ht="13.8" x14ac:dyDescent="0.3">
      <c r="A150" s="11">
        <v>646676223</v>
      </c>
      <c r="B150" s="11" t="s">
        <v>30</v>
      </c>
      <c r="C150" s="11" t="s">
        <v>36</v>
      </c>
      <c r="D150" s="11" t="s">
        <v>49</v>
      </c>
      <c r="E150" s="11" t="s">
        <v>471</v>
      </c>
      <c r="F150" s="18">
        <v>40817</v>
      </c>
      <c r="G150" s="19">
        <v>41030</v>
      </c>
      <c r="H150" s="11" t="s">
        <v>20</v>
      </c>
      <c r="I150" s="11" t="s">
        <v>48</v>
      </c>
      <c r="J150" s="11" t="s">
        <v>407</v>
      </c>
      <c r="K150" s="11" t="s">
        <v>23</v>
      </c>
      <c r="L150" s="53" t="s">
        <v>638</v>
      </c>
      <c r="M150" s="11">
        <v>0</v>
      </c>
      <c r="N150" s="54">
        <v>9.0500000000000007</v>
      </c>
      <c r="O150" s="54">
        <v>2.71</v>
      </c>
      <c r="P150" s="54">
        <v>6.34</v>
      </c>
      <c r="Q150" s="1">
        <v>42705</v>
      </c>
      <c r="R150" s="14">
        <f>VLOOKUP($D150,'GT NBV Sep 2015'!$G:$O,9,0)</f>
        <v>3.4000000000000002E-2</v>
      </c>
      <c r="S150" s="15">
        <f t="shared" si="19"/>
        <v>2.564166666666667E-2</v>
      </c>
      <c r="T150" s="15">
        <f t="shared" si="20"/>
        <v>15</v>
      </c>
      <c r="U150" s="15">
        <f t="shared" si="21"/>
        <v>0.38462500000000005</v>
      </c>
      <c r="V150" s="15">
        <f t="shared" si="22"/>
        <v>3.0946250000000002</v>
      </c>
      <c r="W150" s="15">
        <f t="shared" si="23"/>
        <v>5.9553750000000001</v>
      </c>
      <c r="X150" s="7">
        <f t="shared" si="24"/>
        <v>8.2958333333333343</v>
      </c>
      <c r="Y150" s="7">
        <f t="shared" si="25"/>
        <v>2.8367395833333333</v>
      </c>
      <c r="Z150" s="7">
        <f t="shared" si="26"/>
        <v>5.4590937500000001</v>
      </c>
      <c r="AA150" s="7">
        <f t="shared" si="27"/>
        <v>0</v>
      </c>
    </row>
    <row r="151" spans="1:27" ht="13.8" x14ac:dyDescent="0.3">
      <c r="A151" s="11">
        <v>51935</v>
      </c>
      <c r="B151" s="11" t="s">
        <v>30</v>
      </c>
      <c r="C151" s="11" t="s">
        <v>36</v>
      </c>
      <c r="D151" s="11" t="s">
        <v>49</v>
      </c>
      <c r="E151" s="11" t="s">
        <v>90</v>
      </c>
      <c r="F151" s="18">
        <v>26115</v>
      </c>
      <c r="G151" s="19">
        <v>26115</v>
      </c>
      <c r="H151" s="11" t="s">
        <v>20</v>
      </c>
      <c r="I151" s="11" t="s">
        <v>48</v>
      </c>
      <c r="J151" s="11" t="s">
        <v>255</v>
      </c>
      <c r="K151" s="11" t="s">
        <v>23</v>
      </c>
      <c r="L151" s="53" t="s">
        <v>638</v>
      </c>
      <c r="M151" s="11">
        <v>21</v>
      </c>
      <c r="N151" s="54">
        <v>2851027.42</v>
      </c>
      <c r="O151" s="54">
        <v>2851027.42</v>
      </c>
      <c r="P151" s="54">
        <v>0</v>
      </c>
      <c r="Q151" s="1">
        <v>42705</v>
      </c>
      <c r="R151" s="14">
        <f>VLOOKUP($D151,'GT NBV Sep 2015'!$G:$O,9,0)</f>
        <v>3.4000000000000002E-2</v>
      </c>
      <c r="S151" s="15">
        <f t="shared" si="19"/>
        <v>8077.911023333334</v>
      </c>
      <c r="T151" s="15">
        <f t="shared" si="20"/>
        <v>15</v>
      </c>
      <c r="U151" s="15">
        <f t="shared" si="21"/>
        <v>121168.66535000001</v>
      </c>
      <c r="V151" s="15">
        <f t="shared" si="22"/>
        <v>2972196.0853499998</v>
      </c>
      <c r="W151" s="15">
        <f t="shared" si="23"/>
        <v>-121168.66534999991</v>
      </c>
      <c r="X151" s="7">
        <f t="shared" si="24"/>
        <v>2613441.8016666663</v>
      </c>
      <c r="Y151" s="7">
        <f t="shared" si="25"/>
        <v>2724513.0782374996</v>
      </c>
      <c r="Z151" s="7">
        <f t="shared" si="26"/>
        <v>-111071.27657083324</v>
      </c>
      <c r="AA151" s="7">
        <f t="shared" si="27"/>
        <v>0</v>
      </c>
    </row>
    <row r="152" spans="1:27" ht="13.8" x14ac:dyDescent="0.3">
      <c r="A152" s="11">
        <v>51977</v>
      </c>
      <c r="B152" s="11" t="s">
        <v>30</v>
      </c>
      <c r="C152" s="11" t="s">
        <v>36</v>
      </c>
      <c r="D152" s="11" t="s">
        <v>49</v>
      </c>
      <c r="E152" s="11" t="s">
        <v>90</v>
      </c>
      <c r="F152" s="18">
        <v>26115</v>
      </c>
      <c r="G152" s="19">
        <v>26115</v>
      </c>
      <c r="H152" s="11" t="s">
        <v>20</v>
      </c>
      <c r="I152" s="11" t="s">
        <v>48</v>
      </c>
      <c r="J152" s="11" t="s">
        <v>265</v>
      </c>
      <c r="K152" s="11" t="s">
        <v>23</v>
      </c>
      <c r="L152" s="53" t="s">
        <v>638</v>
      </c>
      <c r="M152" s="11">
        <v>7</v>
      </c>
      <c r="N152" s="54">
        <v>2389316.4700000002</v>
      </c>
      <c r="O152" s="54">
        <v>2389316.4700000002</v>
      </c>
      <c r="P152" s="54">
        <v>0</v>
      </c>
      <c r="Q152" s="1">
        <v>42705</v>
      </c>
      <c r="R152" s="14">
        <f>VLOOKUP($D152,'GT NBV Sep 2015'!$G:$O,9,0)</f>
        <v>3.4000000000000002E-2</v>
      </c>
      <c r="S152" s="15">
        <f t="shared" si="19"/>
        <v>6769.7299983333342</v>
      </c>
      <c r="T152" s="15">
        <f t="shared" si="20"/>
        <v>15</v>
      </c>
      <c r="U152" s="15">
        <f t="shared" si="21"/>
        <v>101545.94997500001</v>
      </c>
      <c r="V152" s="15">
        <f t="shared" si="22"/>
        <v>2490862.4199750004</v>
      </c>
      <c r="W152" s="15">
        <f t="shared" si="23"/>
        <v>-101545.94997500023</v>
      </c>
      <c r="X152" s="7">
        <f t="shared" si="24"/>
        <v>2190206.7641666667</v>
      </c>
      <c r="Y152" s="7">
        <f t="shared" si="25"/>
        <v>2283290.5516437502</v>
      </c>
      <c r="Z152" s="7">
        <f t="shared" si="26"/>
        <v>-93083.787477083533</v>
      </c>
      <c r="AA152" s="7">
        <f t="shared" si="27"/>
        <v>0</v>
      </c>
    </row>
    <row r="153" spans="1:27" ht="13.8" x14ac:dyDescent="0.3">
      <c r="A153" s="11">
        <v>53596</v>
      </c>
      <c r="B153" s="11" t="s">
        <v>30</v>
      </c>
      <c r="C153" s="11" t="s">
        <v>36</v>
      </c>
      <c r="D153" s="11" t="s">
        <v>312</v>
      </c>
      <c r="E153" s="11" t="s">
        <v>90</v>
      </c>
      <c r="F153" s="18">
        <v>26115</v>
      </c>
      <c r="G153" s="19">
        <v>26115</v>
      </c>
      <c r="H153" s="11" t="s">
        <v>20</v>
      </c>
      <c r="I153" s="11" t="s">
        <v>55</v>
      </c>
      <c r="J153" s="11" t="s">
        <v>317</v>
      </c>
      <c r="K153" s="11" t="s">
        <v>23</v>
      </c>
      <c r="L153" s="53" t="s">
        <v>638</v>
      </c>
      <c r="M153" s="11">
        <v>11</v>
      </c>
      <c r="N153" s="54">
        <v>2177084.48</v>
      </c>
      <c r="O153" s="54">
        <v>2177084.48</v>
      </c>
      <c r="P153" s="54">
        <v>0</v>
      </c>
      <c r="Q153" s="1">
        <v>42705</v>
      </c>
      <c r="R153" s="14">
        <f>VLOOKUP($D153,'GT NBV Sep 2015'!$G:$O,9,0)</f>
        <v>2.1000000000000001E-2</v>
      </c>
      <c r="S153" s="15">
        <f t="shared" si="19"/>
        <v>3809.8978400000001</v>
      </c>
      <c r="T153" s="15">
        <f t="shared" si="20"/>
        <v>15</v>
      </c>
      <c r="U153" s="15">
        <f t="shared" si="21"/>
        <v>57148.467600000004</v>
      </c>
      <c r="V153" s="15">
        <f t="shared" si="22"/>
        <v>2234232.9476000001</v>
      </c>
      <c r="W153" s="15">
        <f t="shared" si="23"/>
        <v>-57148.467600000091</v>
      </c>
      <c r="X153" s="7">
        <f t="shared" si="24"/>
        <v>1995660.7733333332</v>
      </c>
      <c r="Y153" s="7">
        <f t="shared" si="25"/>
        <v>2048046.8686333334</v>
      </c>
      <c r="Z153" s="7">
        <f t="shared" si="26"/>
        <v>-52386.095300000081</v>
      </c>
      <c r="AA153" s="7">
        <f t="shared" si="27"/>
        <v>-8.0035533756017685E-11</v>
      </c>
    </row>
    <row r="154" spans="1:27" ht="13.8" x14ac:dyDescent="0.3">
      <c r="A154" s="11">
        <v>53535</v>
      </c>
      <c r="B154" s="11" t="s">
        <v>30</v>
      </c>
      <c r="C154" s="11" t="s">
        <v>36</v>
      </c>
      <c r="D154" s="11" t="s">
        <v>312</v>
      </c>
      <c r="E154" s="11" t="s">
        <v>90</v>
      </c>
      <c r="F154" s="18">
        <v>26115</v>
      </c>
      <c r="G154" s="19">
        <v>26115</v>
      </c>
      <c r="H154" s="11" t="s">
        <v>20</v>
      </c>
      <c r="I154" s="11" t="s">
        <v>55</v>
      </c>
      <c r="J154" s="11" t="s">
        <v>314</v>
      </c>
      <c r="K154" s="11" t="s">
        <v>23</v>
      </c>
      <c r="L154" s="53" t="s">
        <v>638</v>
      </c>
      <c r="M154" s="11">
        <v>11</v>
      </c>
      <c r="N154" s="54">
        <v>2130399.41</v>
      </c>
      <c r="O154" s="54">
        <v>2130399.41</v>
      </c>
      <c r="P154" s="54">
        <v>0</v>
      </c>
      <c r="Q154" s="1">
        <v>42705</v>
      </c>
      <c r="R154" s="14">
        <f>VLOOKUP($D154,'GT NBV Sep 2015'!$G:$O,9,0)</f>
        <v>2.1000000000000001E-2</v>
      </c>
      <c r="S154" s="15">
        <f t="shared" si="19"/>
        <v>3728.1989675000004</v>
      </c>
      <c r="T154" s="15">
        <f t="shared" si="20"/>
        <v>15</v>
      </c>
      <c r="U154" s="15">
        <f t="shared" si="21"/>
        <v>55922.984512500007</v>
      </c>
      <c r="V154" s="15">
        <f t="shared" si="22"/>
        <v>2186322.3945125001</v>
      </c>
      <c r="W154" s="15">
        <f t="shared" si="23"/>
        <v>-55922.984512499999</v>
      </c>
      <c r="X154" s="7">
        <f t="shared" si="24"/>
        <v>1952866.1258333335</v>
      </c>
      <c r="Y154" s="7">
        <f t="shared" si="25"/>
        <v>2004128.8616364584</v>
      </c>
      <c r="Z154" s="7">
        <f t="shared" si="26"/>
        <v>-51262.735803124997</v>
      </c>
      <c r="AA154" s="7">
        <f t="shared" si="27"/>
        <v>0</v>
      </c>
    </row>
    <row r="155" spans="1:27" ht="13.8" x14ac:dyDescent="0.3">
      <c r="A155" s="11">
        <v>53632</v>
      </c>
      <c r="B155" s="11" t="s">
        <v>30</v>
      </c>
      <c r="C155" s="11" t="s">
        <v>36</v>
      </c>
      <c r="D155" s="11" t="s">
        <v>312</v>
      </c>
      <c r="E155" s="11" t="s">
        <v>90</v>
      </c>
      <c r="F155" s="18">
        <v>26115</v>
      </c>
      <c r="G155" s="19">
        <v>26115</v>
      </c>
      <c r="H155" s="11" t="s">
        <v>20</v>
      </c>
      <c r="I155" s="11" t="s">
        <v>55</v>
      </c>
      <c r="J155" s="11" t="s">
        <v>319</v>
      </c>
      <c r="K155" s="11" t="s">
        <v>23</v>
      </c>
      <c r="L155" s="53" t="s">
        <v>638</v>
      </c>
      <c r="M155" s="11">
        <v>11</v>
      </c>
      <c r="N155" s="54">
        <v>2105469.61</v>
      </c>
      <c r="O155" s="54">
        <v>2105469.61</v>
      </c>
      <c r="P155" s="54">
        <v>0</v>
      </c>
      <c r="Q155" s="1">
        <v>42705</v>
      </c>
      <c r="R155" s="14">
        <f>VLOOKUP($D155,'GT NBV Sep 2015'!$G:$O,9,0)</f>
        <v>2.1000000000000001E-2</v>
      </c>
      <c r="S155" s="15">
        <f t="shared" si="19"/>
        <v>3684.5718174999997</v>
      </c>
      <c r="T155" s="15">
        <f t="shared" si="20"/>
        <v>15</v>
      </c>
      <c r="U155" s="15">
        <f t="shared" si="21"/>
        <v>55268.577262499995</v>
      </c>
      <c r="V155" s="15">
        <f t="shared" si="22"/>
        <v>2160738.1872624997</v>
      </c>
      <c r="W155" s="15">
        <f t="shared" si="23"/>
        <v>-55268.577262499835</v>
      </c>
      <c r="X155" s="7">
        <f t="shared" si="24"/>
        <v>1930013.8091666664</v>
      </c>
      <c r="Y155" s="7">
        <f t="shared" si="25"/>
        <v>1980676.6716572912</v>
      </c>
      <c r="Z155" s="7">
        <f t="shared" si="26"/>
        <v>-50662.862490624844</v>
      </c>
      <c r="AA155" s="7">
        <f t="shared" si="27"/>
        <v>0</v>
      </c>
    </row>
    <row r="156" spans="1:27" ht="13.8" x14ac:dyDescent="0.3">
      <c r="A156" s="11">
        <v>51917</v>
      </c>
      <c r="B156" s="11" t="s">
        <v>30</v>
      </c>
      <c r="C156" s="11" t="s">
        <v>36</v>
      </c>
      <c r="D156" s="11" t="s">
        <v>49</v>
      </c>
      <c r="E156" s="11" t="s">
        <v>90</v>
      </c>
      <c r="F156" s="18">
        <v>26115</v>
      </c>
      <c r="G156" s="19">
        <v>26115</v>
      </c>
      <c r="H156" s="11" t="s">
        <v>20</v>
      </c>
      <c r="I156" s="11" t="s">
        <v>48</v>
      </c>
      <c r="J156" s="11" t="s">
        <v>251</v>
      </c>
      <c r="K156" s="11" t="s">
        <v>23</v>
      </c>
      <c r="L156" s="53" t="s">
        <v>638</v>
      </c>
      <c r="M156" s="11">
        <v>11</v>
      </c>
      <c r="N156" s="54">
        <v>1435059.56</v>
      </c>
      <c r="O156" s="54">
        <v>1435059.56</v>
      </c>
      <c r="P156" s="54">
        <v>0</v>
      </c>
      <c r="Q156" s="1">
        <v>42705</v>
      </c>
      <c r="R156" s="14">
        <f>VLOOKUP($D156,'GT NBV Sep 2015'!$G:$O,9,0)</f>
        <v>3.4000000000000002E-2</v>
      </c>
      <c r="S156" s="15">
        <f t="shared" si="19"/>
        <v>4066.0020866666673</v>
      </c>
      <c r="T156" s="15">
        <f t="shared" si="20"/>
        <v>15</v>
      </c>
      <c r="U156" s="15">
        <f t="shared" si="21"/>
        <v>60990.03130000001</v>
      </c>
      <c r="V156" s="15">
        <f t="shared" si="22"/>
        <v>1496049.5913</v>
      </c>
      <c r="W156" s="15">
        <f t="shared" si="23"/>
        <v>-60990.031299999915</v>
      </c>
      <c r="X156" s="7">
        <f t="shared" si="24"/>
        <v>1315471.2633333334</v>
      </c>
      <c r="Y156" s="7">
        <f t="shared" si="25"/>
        <v>1371378.7920249999</v>
      </c>
      <c r="Z156" s="7">
        <f t="shared" si="26"/>
        <v>-55907.528691666586</v>
      </c>
      <c r="AA156" s="7">
        <f t="shared" si="27"/>
        <v>1.5279510989785194E-10</v>
      </c>
    </row>
    <row r="157" spans="1:27" ht="13.8" x14ac:dyDescent="0.3">
      <c r="A157" s="11">
        <v>53579</v>
      </c>
      <c r="B157" s="11" t="s">
        <v>30</v>
      </c>
      <c r="C157" s="11" t="s">
        <v>36</v>
      </c>
      <c r="D157" s="11" t="s">
        <v>312</v>
      </c>
      <c r="E157" s="11" t="s">
        <v>90</v>
      </c>
      <c r="F157" s="18">
        <v>26115</v>
      </c>
      <c r="G157" s="19">
        <v>26115</v>
      </c>
      <c r="H157" s="11" t="s">
        <v>20</v>
      </c>
      <c r="I157" s="11" t="s">
        <v>55</v>
      </c>
      <c r="J157" s="11" t="s">
        <v>316</v>
      </c>
      <c r="K157" s="11" t="s">
        <v>23</v>
      </c>
      <c r="L157" s="53" t="s">
        <v>638</v>
      </c>
      <c r="M157" s="11">
        <v>11</v>
      </c>
      <c r="N157" s="54">
        <v>1396942.05</v>
      </c>
      <c r="O157" s="54">
        <v>1396942.05</v>
      </c>
      <c r="P157" s="54">
        <v>0</v>
      </c>
      <c r="Q157" s="1">
        <v>42705</v>
      </c>
      <c r="R157" s="14">
        <f>VLOOKUP($D157,'GT NBV Sep 2015'!$G:$O,9,0)</f>
        <v>2.1000000000000001E-2</v>
      </c>
      <c r="S157" s="15">
        <f t="shared" si="19"/>
        <v>2444.6485875000003</v>
      </c>
      <c r="T157" s="15">
        <f t="shared" si="20"/>
        <v>15</v>
      </c>
      <c r="U157" s="15">
        <f t="shared" si="21"/>
        <v>36669.728812500005</v>
      </c>
      <c r="V157" s="15">
        <f t="shared" si="22"/>
        <v>1433611.7788124999</v>
      </c>
      <c r="W157" s="15">
        <f t="shared" si="23"/>
        <v>-36669.728812499903</v>
      </c>
      <c r="X157" s="7">
        <f t="shared" si="24"/>
        <v>1280530.2124999999</v>
      </c>
      <c r="Y157" s="7">
        <f t="shared" si="25"/>
        <v>1314144.1305781249</v>
      </c>
      <c r="Z157" s="7">
        <f t="shared" si="26"/>
        <v>-33613.918078124909</v>
      </c>
      <c r="AA157" s="7">
        <f t="shared" si="27"/>
        <v>-8.0035533756017685E-11</v>
      </c>
    </row>
    <row r="158" spans="1:27" ht="13.8" x14ac:dyDescent="0.3">
      <c r="A158" s="11">
        <v>51947</v>
      </c>
      <c r="B158" s="11" t="s">
        <v>30</v>
      </c>
      <c r="C158" s="11" t="s">
        <v>36</v>
      </c>
      <c r="D158" s="11" t="s">
        <v>49</v>
      </c>
      <c r="E158" s="11" t="s">
        <v>90</v>
      </c>
      <c r="F158" s="18">
        <v>26115</v>
      </c>
      <c r="G158" s="19">
        <v>26115</v>
      </c>
      <c r="H158" s="11" t="s">
        <v>20</v>
      </c>
      <c r="I158" s="11" t="s">
        <v>48</v>
      </c>
      <c r="J158" s="11" t="s">
        <v>257</v>
      </c>
      <c r="K158" s="11" t="s">
        <v>23</v>
      </c>
      <c r="L158" s="53" t="s">
        <v>638</v>
      </c>
      <c r="M158" s="11">
        <v>11</v>
      </c>
      <c r="N158" s="54">
        <v>772948.72</v>
      </c>
      <c r="O158" s="54">
        <v>772948.72</v>
      </c>
      <c r="P158" s="54">
        <v>0</v>
      </c>
      <c r="Q158" s="1">
        <v>42705</v>
      </c>
      <c r="R158" s="14">
        <f>VLOOKUP($D158,'GT NBV Sep 2015'!$G:$O,9,0)</f>
        <v>3.4000000000000002E-2</v>
      </c>
      <c r="S158" s="15">
        <f t="shared" si="19"/>
        <v>2190.0213733333335</v>
      </c>
      <c r="T158" s="15">
        <f t="shared" si="20"/>
        <v>15</v>
      </c>
      <c r="U158" s="15">
        <f t="shared" si="21"/>
        <v>32850.320599999999</v>
      </c>
      <c r="V158" s="15">
        <f t="shared" si="22"/>
        <v>805799.04059999995</v>
      </c>
      <c r="W158" s="15">
        <f t="shared" si="23"/>
        <v>-32850.320599999977</v>
      </c>
      <c r="X158" s="7">
        <f t="shared" si="24"/>
        <v>708536.32666666666</v>
      </c>
      <c r="Y158" s="7">
        <f t="shared" si="25"/>
        <v>738649.12054999988</v>
      </c>
      <c r="Z158" s="7">
        <f t="shared" si="26"/>
        <v>-30112.79388333331</v>
      </c>
      <c r="AA158" s="7">
        <f t="shared" si="27"/>
        <v>9.4587448984384537E-11</v>
      </c>
    </row>
    <row r="159" spans="1:27" ht="13.8" x14ac:dyDescent="0.3">
      <c r="A159" s="11">
        <v>51939</v>
      </c>
      <c r="B159" s="11" t="s">
        <v>30</v>
      </c>
      <c r="C159" s="11" t="s">
        <v>36</v>
      </c>
      <c r="D159" s="11" t="s">
        <v>49</v>
      </c>
      <c r="E159" s="11" t="s">
        <v>90</v>
      </c>
      <c r="F159" s="18">
        <v>26115</v>
      </c>
      <c r="G159" s="19">
        <v>26115</v>
      </c>
      <c r="H159" s="11" t="s">
        <v>20</v>
      </c>
      <c r="I159" s="11" t="s">
        <v>48</v>
      </c>
      <c r="J159" s="11" t="s">
        <v>256</v>
      </c>
      <c r="K159" s="11" t="s">
        <v>23</v>
      </c>
      <c r="L159" s="53" t="s">
        <v>638</v>
      </c>
      <c r="M159" s="11">
        <v>9</v>
      </c>
      <c r="N159" s="54">
        <v>632412.57999999996</v>
      </c>
      <c r="O159" s="54">
        <v>632412.57999999996</v>
      </c>
      <c r="P159" s="54">
        <v>0</v>
      </c>
      <c r="Q159" s="1">
        <v>42705</v>
      </c>
      <c r="R159" s="14">
        <f>VLOOKUP($D159,'GT NBV Sep 2015'!$G:$O,9,0)</f>
        <v>3.4000000000000002E-2</v>
      </c>
      <c r="S159" s="15">
        <f t="shared" si="19"/>
        <v>1791.8356433333333</v>
      </c>
      <c r="T159" s="15">
        <f t="shared" si="20"/>
        <v>15</v>
      </c>
      <c r="U159" s="15">
        <f t="shared" si="21"/>
        <v>26877.534650000001</v>
      </c>
      <c r="V159" s="15">
        <f t="shared" si="22"/>
        <v>659290.11465</v>
      </c>
      <c r="W159" s="15">
        <f t="shared" si="23"/>
        <v>-26877.534650000045</v>
      </c>
      <c r="X159" s="7">
        <f t="shared" si="24"/>
        <v>579711.53166666662</v>
      </c>
      <c r="Y159" s="7">
        <f t="shared" si="25"/>
        <v>604349.27176249993</v>
      </c>
      <c r="Z159" s="7">
        <f t="shared" si="26"/>
        <v>-24637.740095833375</v>
      </c>
      <c r="AA159" s="7">
        <f t="shared" si="27"/>
        <v>5.8207660913467407E-11</v>
      </c>
    </row>
    <row r="160" spans="1:27" ht="13.8" x14ac:dyDescent="0.3">
      <c r="A160" s="11">
        <v>51959</v>
      </c>
      <c r="B160" s="11" t="s">
        <v>30</v>
      </c>
      <c r="C160" s="11" t="s">
        <v>36</v>
      </c>
      <c r="D160" s="11" t="s">
        <v>49</v>
      </c>
      <c r="E160" s="11" t="s">
        <v>90</v>
      </c>
      <c r="F160" s="18">
        <v>26115</v>
      </c>
      <c r="G160" s="19">
        <v>26115</v>
      </c>
      <c r="H160" s="11" t="s">
        <v>20</v>
      </c>
      <c r="I160" s="11" t="s">
        <v>48</v>
      </c>
      <c r="J160" s="11" t="s">
        <v>260</v>
      </c>
      <c r="K160" s="11" t="s">
        <v>23</v>
      </c>
      <c r="L160" s="53" t="s">
        <v>638</v>
      </c>
      <c r="M160" s="11">
        <v>11</v>
      </c>
      <c r="N160" s="54">
        <v>571690.4</v>
      </c>
      <c r="O160" s="54">
        <v>571690.4</v>
      </c>
      <c r="P160" s="54">
        <v>0</v>
      </c>
      <c r="Q160" s="1">
        <v>42705</v>
      </c>
      <c r="R160" s="14">
        <f>VLOOKUP($D160,'GT NBV Sep 2015'!$G:$O,9,0)</f>
        <v>3.4000000000000002E-2</v>
      </c>
      <c r="S160" s="15">
        <f t="shared" si="19"/>
        <v>1619.7894666666668</v>
      </c>
      <c r="T160" s="15">
        <f t="shared" si="20"/>
        <v>15</v>
      </c>
      <c r="U160" s="15">
        <f t="shared" si="21"/>
        <v>24296.842000000004</v>
      </c>
      <c r="V160" s="15">
        <f t="shared" si="22"/>
        <v>595987.24200000009</v>
      </c>
      <c r="W160" s="15">
        <f t="shared" si="23"/>
        <v>-24296.842000000062</v>
      </c>
      <c r="X160" s="7">
        <f t="shared" si="24"/>
        <v>524049.53333333333</v>
      </c>
      <c r="Y160" s="7">
        <f t="shared" si="25"/>
        <v>546321.6385</v>
      </c>
      <c r="Z160" s="7">
        <f t="shared" si="26"/>
        <v>-22272.105166666723</v>
      </c>
      <c r="AA160" s="7">
        <f t="shared" si="27"/>
        <v>4.7293724492192268E-11</v>
      </c>
    </row>
    <row r="161" spans="1:27" ht="13.8" x14ac:dyDescent="0.3">
      <c r="A161" s="11">
        <v>41739780</v>
      </c>
      <c r="B161" s="11" t="s">
        <v>30</v>
      </c>
      <c r="C161" s="11" t="s">
        <v>36</v>
      </c>
      <c r="D161" s="11" t="s">
        <v>312</v>
      </c>
      <c r="E161" s="11" t="s">
        <v>90</v>
      </c>
      <c r="F161" s="18">
        <v>26115</v>
      </c>
      <c r="G161" s="19">
        <v>26115</v>
      </c>
      <c r="H161" s="11" t="s">
        <v>20</v>
      </c>
      <c r="I161" s="11" t="s">
        <v>55</v>
      </c>
      <c r="J161" s="11" t="s">
        <v>315</v>
      </c>
      <c r="K161" s="11" t="s">
        <v>23</v>
      </c>
      <c r="L161" s="53" t="s">
        <v>638</v>
      </c>
      <c r="M161" s="11">
        <v>8</v>
      </c>
      <c r="N161" s="54">
        <v>567514.72</v>
      </c>
      <c r="O161" s="54">
        <v>567514.72</v>
      </c>
      <c r="P161" s="54">
        <v>0</v>
      </c>
      <c r="Q161" s="1">
        <v>42705</v>
      </c>
      <c r="R161" s="14">
        <f>VLOOKUP($D161,'GT NBV Sep 2015'!$G:$O,9,0)</f>
        <v>2.1000000000000001E-2</v>
      </c>
      <c r="S161" s="15">
        <f t="shared" si="19"/>
        <v>993.15075999999999</v>
      </c>
      <c r="T161" s="15">
        <f t="shared" si="20"/>
        <v>15</v>
      </c>
      <c r="U161" s="15">
        <f t="shared" si="21"/>
        <v>14897.261399999999</v>
      </c>
      <c r="V161" s="15">
        <f t="shared" si="22"/>
        <v>582411.98139999993</v>
      </c>
      <c r="W161" s="15">
        <f t="shared" si="23"/>
        <v>-14897.261399999959</v>
      </c>
      <c r="X161" s="7">
        <f t="shared" si="24"/>
        <v>520221.8266666666</v>
      </c>
      <c r="Y161" s="7">
        <f t="shared" si="25"/>
        <v>533877.6496166666</v>
      </c>
      <c r="Z161" s="7">
        <f t="shared" si="26"/>
        <v>-13655.822949999962</v>
      </c>
      <c r="AA161" s="7">
        <f t="shared" si="27"/>
        <v>-4.0017766878008842E-11</v>
      </c>
    </row>
    <row r="162" spans="1:27" ht="13.8" x14ac:dyDescent="0.3">
      <c r="A162" s="11">
        <v>53276</v>
      </c>
      <c r="B162" s="11" t="s">
        <v>30</v>
      </c>
      <c r="C162" s="11" t="s">
        <v>36</v>
      </c>
      <c r="D162" s="11" t="s">
        <v>49</v>
      </c>
      <c r="E162" s="11" t="s">
        <v>90</v>
      </c>
      <c r="F162" s="18">
        <v>26115</v>
      </c>
      <c r="G162" s="19">
        <v>26115</v>
      </c>
      <c r="H162" s="11" t="s">
        <v>20</v>
      </c>
      <c r="I162" s="11" t="s">
        <v>48</v>
      </c>
      <c r="J162" s="11" t="s">
        <v>305</v>
      </c>
      <c r="K162" s="11" t="s">
        <v>23</v>
      </c>
      <c r="L162" s="53" t="s">
        <v>638</v>
      </c>
      <c r="M162" s="11">
        <v>5700</v>
      </c>
      <c r="N162" s="54">
        <v>463039.6</v>
      </c>
      <c r="O162" s="54">
        <v>463039.6</v>
      </c>
      <c r="P162" s="54">
        <v>0</v>
      </c>
      <c r="Q162" s="1">
        <v>42705</v>
      </c>
      <c r="R162" s="14">
        <f>VLOOKUP($D162,'GT NBV Sep 2015'!$G:$O,9,0)</f>
        <v>3.4000000000000002E-2</v>
      </c>
      <c r="S162" s="15">
        <f t="shared" si="19"/>
        <v>1311.9455333333333</v>
      </c>
      <c r="T162" s="15">
        <f t="shared" si="20"/>
        <v>15</v>
      </c>
      <c r="U162" s="15">
        <f t="shared" si="21"/>
        <v>19679.183000000001</v>
      </c>
      <c r="V162" s="15">
        <f t="shared" si="22"/>
        <v>482718.783</v>
      </c>
      <c r="W162" s="15">
        <f t="shared" si="23"/>
        <v>-19679.183000000019</v>
      </c>
      <c r="X162" s="7">
        <f t="shared" si="24"/>
        <v>424452.96666666662</v>
      </c>
      <c r="Y162" s="7">
        <f t="shared" si="25"/>
        <v>442492.21774999995</v>
      </c>
      <c r="Z162" s="7">
        <f t="shared" si="26"/>
        <v>-18039.251083333351</v>
      </c>
      <c r="AA162" s="7">
        <f t="shared" si="27"/>
        <v>0</v>
      </c>
    </row>
    <row r="163" spans="1:27" ht="13.8" x14ac:dyDescent="0.3">
      <c r="A163" s="11">
        <v>54248</v>
      </c>
      <c r="B163" s="11" t="s">
        <v>30</v>
      </c>
      <c r="C163" s="11" t="s">
        <v>36</v>
      </c>
      <c r="D163" s="11" t="s">
        <v>324</v>
      </c>
      <c r="E163" s="11" t="s">
        <v>90</v>
      </c>
      <c r="F163" s="18">
        <v>26115</v>
      </c>
      <c r="G163" s="19">
        <v>26115</v>
      </c>
      <c r="H163" s="11" t="s">
        <v>20</v>
      </c>
      <c r="I163" s="11" t="s">
        <v>59</v>
      </c>
      <c r="J163" s="11" t="s">
        <v>339</v>
      </c>
      <c r="K163" s="11" t="s">
        <v>23</v>
      </c>
      <c r="L163" s="53" t="s">
        <v>638</v>
      </c>
      <c r="M163" s="11">
        <v>12</v>
      </c>
      <c r="N163" s="54">
        <v>456319.89</v>
      </c>
      <c r="O163" s="54">
        <v>456319.89</v>
      </c>
      <c r="P163" s="54">
        <v>0</v>
      </c>
      <c r="Q163" s="1">
        <v>42705</v>
      </c>
      <c r="R163" s="14">
        <f>VLOOKUP($D163,'GT NBV Sep 2015'!$G:$O,9,0)</f>
        <v>2.1000000000000001E-2</v>
      </c>
      <c r="S163" s="15">
        <f t="shared" si="19"/>
        <v>798.55980750000003</v>
      </c>
      <c r="T163" s="15">
        <f t="shared" si="20"/>
        <v>15</v>
      </c>
      <c r="U163" s="15">
        <f t="shared" si="21"/>
        <v>11978.397112500001</v>
      </c>
      <c r="V163" s="15">
        <f t="shared" si="22"/>
        <v>468298.28711249999</v>
      </c>
      <c r="W163" s="15">
        <f t="shared" si="23"/>
        <v>-11978.397112499981</v>
      </c>
      <c r="X163" s="7">
        <f t="shared" si="24"/>
        <v>418293.23249999998</v>
      </c>
      <c r="Y163" s="7">
        <f t="shared" si="25"/>
        <v>429273.42985312495</v>
      </c>
      <c r="Z163" s="7">
        <f t="shared" si="26"/>
        <v>-10980.197353124982</v>
      </c>
      <c r="AA163" s="7">
        <f t="shared" si="27"/>
        <v>1.4551915228366852E-11</v>
      </c>
    </row>
    <row r="164" spans="1:27" ht="13.8" x14ac:dyDescent="0.3">
      <c r="A164" s="11">
        <v>49013</v>
      </c>
      <c r="B164" s="11" t="s">
        <v>30</v>
      </c>
      <c r="C164" s="11" t="s">
        <v>36</v>
      </c>
      <c r="D164" s="11" t="s">
        <v>37</v>
      </c>
      <c r="E164" s="11" t="s">
        <v>90</v>
      </c>
      <c r="F164" s="18">
        <v>26115</v>
      </c>
      <c r="G164" s="19">
        <v>26115</v>
      </c>
      <c r="H164" s="11" t="s">
        <v>20</v>
      </c>
      <c r="I164" s="11" t="s">
        <v>39</v>
      </c>
      <c r="J164" s="11" t="s">
        <v>94</v>
      </c>
      <c r="K164" s="11" t="s">
        <v>23</v>
      </c>
      <c r="L164" s="53" t="s">
        <v>638</v>
      </c>
      <c r="M164" s="11">
        <v>1</v>
      </c>
      <c r="N164" s="54">
        <v>418026.76</v>
      </c>
      <c r="O164" s="54">
        <v>418026.76</v>
      </c>
      <c r="P164" s="54">
        <v>0</v>
      </c>
      <c r="Q164" s="1">
        <v>42705</v>
      </c>
      <c r="R164" s="14">
        <f>VLOOKUP($D164,'GT NBV Sep 2015'!$G:$O,9,0)</f>
        <v>2.1999999999999999E-2</v>
      </c>
      <c r="S164" s="15">
        <f t="shared" si="19"/>
        <v>766.38239333333331</v>
      </c>
      <c r="T164" s="15">
        <f t="shared" si="20"/>
        <v>15</v>
      </c>
      <c r="U164" s="15">
        <f t="shared" si="21"/>
        <v>11495.7359</v>
      </c>
      <c r="V164" s="15">
        <f t="shared" si="22"/>
        <v>429522.49589999998</v>
      </c>
      <c r="W164" s="15">
        <f t="shared" si="23"/>
        <v>-11495.735899999971</v>
      </c>
      <c r="X164" s="7">
        <f t="shared" si="24"/>
        <v>383191.19666666666</v>
      </c>
      <c r="Y164" s="7">
        <f t="shared" si="25"/>
        <v>393728.95457499998</v>
      </c>
      <c r="Z164" s="7">
        <f t="shared" si="26"/>
        <v>-10537.757908333306</v>
      </c>
      <c r="AA164" s="7">
        <f t="shared" si="27"/>
        <v>-2.0008883439004421E-11</v>
      </c>
    </row>
    <row r="165" spans="1:27" ht="13.8" x14ac:dyDescent="0.3">
      <c r="A165" s="11">
        <v>49025</v>
      </c>
      <c r="B165" s="11" t="s">
        <v>30</v>
      </c>
      <c r="C165" s="11" t="s">
        <v>36</v>
      </c>
      <c r="D165" s="11" t="s">
        <v>37</v>
      </c>
      <c r="E165" s="11" t="s">
        <v>90</v>
      </c>
      <c r="F165" s="18">
        <v>26115</v>
      </c>
      <c r="G165" s="19">
        <v>26115</v>
      </c>
      <c r="H165" s="11" t="s">
        <v>20</v>
      </c>
      <c r="I165" s="11" t="s">
        <v>39</v>
      </c>
      <c r="J165" s="11" t="s">
        <v>101</v>
      </c>
      <c r="K165" s="11" t="s">
        <v>23</v>
      </c>
      <c r="L165" s="53" t="s">
        <v>638</v>
      </c>
      <c r="M165" s="11">
        <v>1</v>
      </c>
      <c r="N165" s="54">
        <v>418026.76</v>
      </c>
      <c r="O165" s="54">
        <v>418026.76</v>
      </c>
      <c r="P165" s="54">
        <v>0</v>
      </c>
      <c r="Q165" s="1">
        <v>42705</v>
      </c>
      <c r="R165" s="14">
        <f>VLOOKUP($D165,'GT NBV Sep 2015'!$G:$O,9,0)</f>
        <v>2.1999999999999999E-2</v>
      </c>
      <c r="S165" s="15">
        <f t="shared" si="19"/>
        <v>766.38239333333331</v>
      </c>
      <c r="T165" s="15">
        <f t="shared" si="20"/>
        <v>15</v>
      </c>
      <c r="U165" s="15">
        <f t="shared" si="21"/>
        <v>11495.7359</v>
      </c>
      <c r="V165" s="15">
        <f t="shared" si="22"/>
        <v>429522.49589999998</v>
      </c>
      <c r="W165" s="15">
        <f t="shared" si="23"/>
        <v>-11495.735899999971</v>
      </c>
      <c r="X165" s="7">
        <f t="shared" si="24"/>
        <v>383191.19666666666</v>
      </c>
      <c r="Y165" s="7">
        <f t="shared" si="25"/>
        <v>393728.95457499998</v>
      </c>
      <c r="Z165" s="7">
        <f t="shared" si="26"/>
        <v>-10537.757908333306</v>
      </c>
      <c r="AA165" s="7">
        <f t="shared" si="27"/>
        <v>-2.0008883439004421E-11</v>
      </c>
    </row>
    <row r="166" spans="1:27" ht="13.8" x14ac:dyDescent="0.3">
      <c r="A166" s="11">
        <v>49047</v>
      </c>
      <c r="B166" s="11" t="s">
        <v>30</v>
      </c>
      <c r="C166" s="11" t="s">
        <v>36</v>
      </c>
      <c r="D166" s="11" t="s">
        <v>37</v>
      </c>
      <c r="E166" s="11" t="s">
        <v>90</v>
      </c>
      <c r="F166" s="18">
        <v>26115</v>
      </c>
      <c r="G166" s="19">
        <v>26115</v>
      </c>
      <c r="H166" s="11" t="s">
        <v>20</v>
      </c>
      <c r="I166" s="11" t="s">
        <v>39</v>
      </c>
      <c r="J166" s="11" t="s">
        <v>108</v>
      </c>
      <c r="K166" s="11" t="s">
        <v>23</v>
      </c>
      <c r="L166" s="53" t="s">
        <v>638</v>
      </c>
      <c r="M166" s="11">
        <v>1</v>
      </c>
      <c r="N166" s="54">
        <v>418026.76</v>
      </c>
      <c r="O166" s="54">
        <v>418026.76</v>
      </c>
      <c r="P166" s="54">
        <v>0</v>
      </c>
      <c r="Q166" s="1">
        <v>42705</v>
      </c>
      <c r="R166" s="14">
        <f>VLOOKUP($D166,'GT NBV Sep 2015'!$G:$O,9,0)</f>
        <v>2.1999999999999999E-2</v>
      </c>
      <c r="S166" s="15">
        <f t="shared" si="19"/>
        <v>766.38239333333331</v>
      </c>
      <c r="T166" s="15">
        <f t="shared" si="20"/>
        <v>15</v>
      </c>
      <c r="U166" s="15">
        <f t="shared" si="21"/>
        <v>11495.7359</v>
      </c>
      <c r="V166" s="15">
        <f t="shared" si="22"/>
        <v>429522.49589999998</v>
      </c>
      <c r="W166" s="15">
        <f t="shared" si="23"/>
        <v>-11495.735899999971</v>
      </c>
      <c r="X166" s="7">
        <f t="shared" si="24"/>
        <v>383191.19666666666</v>
      </c>
      <c r="Y166" s="7">
        <f t="shared" si="25"/>
        <v>393728.95457499998</v>
      </c>
      <c r="Z166" s="7">
        <f t="shared" si="26"/>
        <v>-10537.757908333306</v>
      </c>
      <c r="AA166" s="7">
        <f t="shared" si="27"/>
        <v>-2.0008883439004421E-11</v>
      </c>
    </row>
    <row r="167" spans="1:27" ht="13.8" x14ac:dyDescent="0.3">
      <c r="A167" s="11">
        <v>53676</v>
      </c>
      <c r="B167" s="11" t="s">
        <v>30</v>
      </c>
      <c r="C167" s="11" t="s">
        <v>36</v>
      </c>
      <c r="D167" s="11" t="s">
        <v>312</v>
      </c>
      <c r="E167" s="11" t="s">
        <v>90</v>
      </c>
      <c r="F167" s="18">
        <v>26115</v>
      </c>
      <c r="G167" s="19">
        <v>26115</v>
      </c>
      <c r="H167" s="11" t="s">
        <v>20</v>
      </c>
      <c r="I167" s="11" t="s">
        <v>55</v>
      </c>
      <c r="J167" s="11" t="s">
        <v>323</v>
      </c>
      <c r="K167" s="11" t="s">
        <v>23</v>
      </c>
      <c r="L167" s="53" t="s">
        <v>638</v>
      </c>
      <c r="M167" s="11">
        <v>12</v>
      </c>
      <c r="N167" s="54">
        <v>372562.21</v>
      </c>
      <c r="O167" s="54">
        <v>372562.21</v>
      </c>
      <c r="P167" s="54">
        <v>0</v>
      </c>
      <c r="Q167" s="1">
        <v>42705</v>
      </c>
      <c r="R167" s="14">
        <f>VLOOKUP($D167,'GT NBV Sep 2015'!$G:$O,9,0)</f>
        <v>2.1000000000000001E-2</v>
      </c>
      <c r="S167" s="15">
        <f t="shared" si="19"/>
        <v>651.98386750000009</v>
      </c>
      <c r="T167" s="15">
        <f t="shared" si="20"/>
        <v>15</v>
      </c>
      <c r="U167" s="15">
        <f t="shared" si="21"/>
        <v>9779.7580125000022</v>
      </c>
      <c r="V167" s="15">
        <f t="shared" si="22"/>
        <v>382341.96801250003</v>
      </c>
      <c r="W167" s="15">
        <f t="shared" si="23"/>
        <v>-9779.7580125000095</v>
      </c>
      <c r="X167" s="7">
        <f t="shared" si="24"/>
        <v>341515.35916666669</v>
      </c>
      <c r="Y167" s="7">
        <f t="shared" si="25"/>
        <v>350480.13734479167</v>
      </c>
      <c r="Z167" s="7">
        <f t="shared" si="26"/>
        <v>-8964.7781781250087</v>
      </c>
      <c r="AA167" s="7">
        <f t="shared" si="27"/>
        <v>2.9103830456733704E-11</v>
      </c>
    </row>
    <row r="168" spans="1:27" ht="13.8" x14ac:dyDescent="0.3">
      <c r="A168" s="11">
        <v>54192</v>
      </c>
      <c r="B168" s="11" t="s">
        <v>30</v>
      </c>
      <c r="C168" s="11" t="s">
        <v>36</v>
      </c>
      <c r="D168" s="11" t="s">
        <v>324</v>
      </c>
      <c r="E168" s="11" t="s">
        <v>90</v>
      </c>
      <c r="F168" s="18">
        <v>26115</v>
      </c>
      <c r="G168" s="19">
        <v>26115</v>
      </c>
      <c r="H168" s="11" t="s">
        <v>20</v>
      </c>
      <c r="I168" s="11" t="s">
        <v>59</v>
      </c>
      <c r="J168" s="11" t="s">
        <v>336</v>
      </c>
      <c r="K168" s="11" t="s">
        <v>23</v>
      </c>
      <c r="L168" s="53" t="s">
        <v>638</v>
      </c>
      <c r="M168" s="11">
        <v>0</v>
      </c>
      <c r="N168" s="54">
        <v>364704.43</v>
      </c>
      <c r="O168" s="54">
        <v>364704.43</v>
      </c>
      <c r="P168" s="54">
        <v>0</v>
      </c>
      <c r="Q168" s="1">
        <v>42705</v>
      </c>
      <c r="R168" s="14">
        <f>VLOOKUP($D168,'GT NBV Sep 2015'!$G:$O,9,0)</f>
        <v>2.1000000000000001E-2</v>
      </c>
      <c r="S168" s="15">
        <f t="shared" si="19"/>
        <v>638.23275249999995</v>
      </c>
      <c r="T168" s="15">
        <f t="shared" si="20"/>
        <v>15</v>
      </c>
      <c r="U168" s="15">
        <f t="shared" si="21"/>
        <v>9573.4912874999991</v>
      </c>
      <c r="V168" s="15">
        <f t="shared" si="22"/>
        <v>374277.92128750001</v>
      </c>
      <c r="W168" s="15">
        <f t="shared" si="23"/>
        <v>-9573.4912875000155</v>
      </c>
      <c r="X168" s="7">
        <f t="shared" si="24"/>
        <v>334312.39416666667</v>
      </c>
      <c r="Y168" s="7">
        <f t="shared" si="25"/>
        <v>343088.09451354167</v>
      </c>
      <c r="Z168" s="7">
        <f t="shared" si="26"/>
        <v>-8775.7003468750136</v>
      </c>
      <c r="AA168" s="7">
        <f t="shared" si="27"/>
        <v>0</v>
      </c>
    </row>
    <row r="169" spans="1:27" ht="13.8" x14ac:dyDescent="0.3">
      <c r="A169" s="11">
        <v>54360</v>
      </c>
      <c r="B169" s="11" t="s">
        <v>30</v>
      </c>
      <c r="C169" s="11" t="s">
        <v>36</v>
      </c>
      <c r="D169" s="11" t="s">
        <v>324</v>
      </c>
      <c r="E169" s="11" t="s">
        <v>90</v>
      </c>
      <c r="F169" s="18">
        <v>26115</v>
      </c>
      <c r="G169" s="19">
        <v>26115</v>
      </c>
      <c r="H169" s="11" t="s">
        <v>20</v>
      </c>
      <c r="I169" s="11" t="s">
        <v>59</v>
      </c>
      <c r="J169" s="11" t="s">
        <v>350</v>
      </c>
      <c r="K169" s="11" t="s">
        <v>23</v>
      </c>
      <c r="L169" s="53" t="s">
        <v>638</v>
      </c>
      <c r="M169" s="11">
        <v>24</v>
      </c>
      <c r="N169" s="54">
        <v>358158.4</v>
      </c>
      <c r="O169" s="54">
        <v>358158.4</v>
      </c>
      <c r="P169" s="54">
        <v>0</v>
      </c>
      <c r="Q169" s="1">
        <v>42705</v>
      </c>
      <c r="R169" s="14">
        <f>VLOOKUP($D169,'GT NBV Sep 2015'!$G:$O,9,0)</f>
        <v>2.1000000000000001E-2</v>
      </c>
      <c r="S169" s="15">
        <f t="shared" si="19"/>
        <v>626.77720000000011</v>
      </c>
      <c r="T169" s="15">
        <f t="shared" si="20"/>
        <v>15</v>
      </c>
      <c r="U169" s="15">
        <f t="shared" si="21"/>
        <v>9401.6580000000013</v>
      </c>
      <c r="V169" s="15">
        <f t="shared" si="22"/>
        <v>367560.05800000002</v>
      </c>
      <c r="W169" s="15">
        <f t="shared" si="23"/>
        <v>-9401.6579999999958</v>
      </c>
      <c r="X169" s="7">
        <f t="shared" si="24"/>
        <v>328311.8666666667</v>
      </c>
      <c r="Y169" s="7">
        <f t="shared" si="25"/>
        <v>336930.05316666665</v>
      </c>
      <c r="Z169" s="7">
        <f t="shared" si="26"/>
        <v>-8618.1864999999962</v>
      </c>
      <c r="AA169" s="7">
        <f t="shared" si="27"/>
        <v>4.3655745685100555E-11</v>
      </c>
    </row>
    <row r="170" spans="1:27" ht="13.8" x14ac:dyDescent="0.3">
      <c r="A170" s="11">
        <v>41739783</v>
      </c>
      <c r="B170" s="11" t="s">
        <v>30</v>
      </c>
      <c r="C170" s="11" t="s">
        <v>36</v>
      </c>
      <c r="D170" s="11" t="s">
        <v>312</v>
      </c>
      <c r="E170" s="11" t="s">
        <v>90</v>
      </c>
      <c r="F170" s="18">
        <v>26115</v>
      </c>
      <c r="G170" s="19">
        <v>26115</v>
      </c>
      <c r="H170" s="11" t="s">
        <v>20</v>
      </c>
      <c r="I170" s="11" t="s">
        <v>55</v>
      </c>
      <c r="J170" s="11" t="s">
        <v>318</v>
      </c>
      <c r="K170" s="11" t="s">
        <v>23</v>
      </c>
      <c r="L170" s="53" t="s">
        <v>638</v>
      </c>
      <c r="M170" s="11">
        <v>11</v>
      </c>
      <c r="N170" s="54">
        <v>343750.44</v>
      </c>
      <c r="O170" s="54">
        <v>343750.44</v>
      </c>
      <c r="P170" s="54">
        <v>0</v>
      </c>
      <c r="Q170" s="1">
        <v>42705</v>
      </c>
      <c r="R170" s="14">
        <f>VLOOKUP($D170,'GT NBV Sep 2015'!$G:$O,9,0)</f>
        <v>2.1000000000000001E-2</v>
      </c>
      <c r="S170" s="15">
        <f t="shared" si="19"/>
        <v>601.56326999999999</v>
      </c>
      <c r="T170" s="15">
        <f t="shared" si="20"/>
        <v>15</v>
      </c>
      <c r="U170" s="15">
        <f t="shared" si="21"/>
        <v>9023.4490499999993</v>
      </c>
      <c r="V170" s="15">
        <f t="shared" si="22"/>
        <v>352773.88905</v>
      </c>
      <c r="W170" s="15">
        <f t="shared" si="23"/>
        <v>-9023.4490499999956</v>
      </c>
      <c r="X170" s="7">
        <f t="shared" si="24"/>
        <v>315104.57</v>
      </c>
      <c r="Y170" s="7">
        <f t="shared" si="25"/>
        <v>323376.06496250001</v>
      </c>
      <c r="Z170" s="7">
        <f t="shared" si="26"/>
        <v>-8271.4949624999954</v>
      </c>
      <c r="AA170" s="7">
        <f t="shared" si="27"/>
        <v>0</v>
      </c>
    </row>
    <row r="171" spans="1:27" ht="13.8" x14ac:dyDescent="0.3">
      <c r="A171" s="11">
        <v>53501</v>
      </c>
      <c r="B171" s="11" t="s">
        <v>30</v>
      </c>
      <c r="C171" s="11" t="s">
        <v>36</v>
      </c>
      <c r="D171" s="11" t="s">
        <v>312</v>
      </c>
      <c r="E171" s="11" t="s">
        <v>90</v>
      </c>
      <c r="F171" s="18">
        <v>26115</v>
      </c>
      <c r="G171" s="19">
        <v>26115</v>
      </c>
      <c r="H171" s="11" t="s">
        <v>20</v>
      </c>
      <c r="I171" s="11" t="s">
        <v>55</v>
      </c>
      <c r="J171" s="11" t="s">
        <v>56</v>
      </c>
      <c r="K171" s="11" t="s">
        <v>23</v>
      </c>
      <c r="L171" s="53" t="s">
        <v>638</v>
      </c>
      <c r="M171" s="11">
        <v>12</v>
      </c>
      <c r="N171" s="54">
        <v>341783.97</v>
      </c>
      <c r="O171" s="54">
        <v>341783.97</v>
      </c>
      <c r="P171" s="54">
        <v>0</v>
      </c>
      <c r="Q171" s="1">
        <v>42705</v>
      </c>
      <c r="R171" s="14">
        <f>VLOOKUP($D171,'GT NBV Sep 2015'!$G:$O,9,0)</f>
        <v>2.1000000000000001E-2</v>
      </c>
      <c r="S171" s="15">
        <f t="shared" si="19"/>
        <v>598.12194749999992</v>
      </c>
      <c r="T171" s="15">
        <f t="shared" si="20"/>
        <v>15</v>
      </c>
      <c r="U171" s="15">
        <f t="shared" si="21"/>
        <v>8971.8292124999989</v>
      </c>
      <c r="V171" s="15">
        <f t="shared" si="22"/>
        <v>350755.79921249999</v>
      </c>
      <c r="W171" s="15">
        <f t="shared" si="23"/>
        <v>-8971.8292125000153</v>
      </c>
      <c r="X171" s="7">
        <f t="shared" si="24"/>
        <v>313301.97249999997</v>
      </c>
      <c r="Y171" s="7">
        <f t="shared" si="25"/>
        <v>321526.14927812497</v>
      </c>
      <c r="Z171" s="7">
        <f t="shared" si="26"/>
        <v>-8224.1767781250128</v>
      </c>
      <c r="AA171" s="7">
        <f t="shared" si="27"/>
        <v>1.8189894035458565E-11</v>
      </c>
    </row>
    <row r="172" spans="1:27" ht="13.8" x14ac:dyDescent="0.3">
      <c r="A172" s="11">
        <v>53291</v>
      </c>
      <c r="B172" s="11" t="s">
        <v>30</v>
      </c>
      <c r="C172" s="11" t="s">
        <v>36</v>
      </c>
      <c r="D172" s="11" t="s">
        <v>49</v>
      </c>
      <c r="E172" s="11" t="s">
        <v>90</v>
      </c>
      <c r="F172" s="18">
        <v>26115</v>
      </c>
      <c r="G172" s="19">
        <v>26115</v>
      </c>
      <c r="H172" s="11" t="s">
        <v>20</v>
      </c>
      <c r="I172" s="11" t="s">
        <v>48</v>
      </c>
      <c r="J172" s="11" t="s">
        <v>307</v>
      </c>
      <c r="K172" s="11" t="s">
        <v>23</v>
      </c>
      <c r="L172" s="53" t="s">
        <v>638</v>
      </c>
      <c r="M172" s="11">
        <v>12</v>
      </c>
      <c r="N172" s="54">
        <v>308693.07</v>
      </c>
      <c r="O172" s="54">
        <v>308693.07</v>
      </c>
      <c r="P172" s="54">
        <v>0</v>
      </c>
      <c r="Q172" s="1">
        <v>42705</v>
      </c>
      <c r="R172" s="14">
        <f>VLOOKUP($D172,'GT NBV Sep 2015'!$G:$O,9,0)</f>
        <v>3.4000000000000002E-2</v>
      </c>
      <c r="S172" s="15">
        <f t="shared" si="19"/>
        <v>874.6303650000001</v>
      </c>
      <c r="T172" s="15">
        <f t="shared" si="20"/>
        <v>15</v>
      </c>
      <c r="U172" s="15">
        <f t="shared" si="21"/>
        <v>13119.455475000001</v>
      </c>
      <c r="V172" s="15">
        <f t="shared" si="22"/>
        <v>321812.52547500003</v>
      </c>
      <c r="W172" s="15">
        <f t="shared" si="23"/>
        <v>-13119.455475000024</v>
      </c>
      <c r="X172" s="7">
        <f t="shared" si="24"/>
        <v>282968.64750000002</v>
      </c>
      <c r="Y172" s="7">
        <f t="shared" si="25"/>
        <v>294994.81501875003</v>
      </c>
      <c r="Z172" s="7">
        <f t="shared" si="26"/>
        <v>-12026.167518750022</v>
      </c>
      <c r="AA172" s="7">
        <f t="shared" si="27"/>
        <v>1.4551915228366852E-11</v>
      </c>
    </row>
    <row r="173" spans="1:27" ht="13.8" x14ac:dyDescent="0.3">
      <c r="A173" s="11">
        <v>49012</v>
      </c>
      <c r="B173" s="11" t="s">
        <v>30</v>
      </c>
      <c r="C173" s="11" t="s">
        <v>36</v>
      </c>
      <c r="D173" s="11" t="s">
        <v>37</v>
      </c>
      <c r="E173" s="11" t="s">
        <v>90</v>
      </c>
      <c r="F173" s="18">
        <v>26115</v>
      </c>
      <c r="G173" s="19">
        <v>26115</v>
      </c>
      <c r="H173" s="11" t="s">
        <v>20</v>
      </c>
      <c r="I173" s="11" t="s">
        <v>39</v>
      </c>
      <c r="J173" s="11" t="s">
        <v>93</v>
      </c>
      <c r="K173" s="11" t="s">
        <v>23</v>
      </c>
      <c r="L173" s="53" t="s">
        <v>638</v>
      </c>
      <c r="M173" s="11">
        <v>1</v>
      </c>
      <c r="N173" s="54">
        <v>288479.45</v>
      </c>
      <c r="O173" s="54">
        <v>288479.45</v>
      </c>
      <c r="P173" s="54">
        <v>0</v>
      </c>
      <c r="Q173" s="1">
        <v>42705</v>
      </c>
      <c r="R173" s="14">
        <f>VLOOKUP($D173,'GT NBV Sep 2015'!$G:$O,9,0)</f>
        <v>2.1999999999999999E-2</v>
      </c>
      <c r="S173" s="15">
        <f t="shared" si="19"/>
        <v>528.87899166666671</v>
      </c>
      <c r="T173" s="15">
        <f t="shared" si="20"/>
        <v>15</v>
      </c>
      <c r="U173" s="15">
        <f t="shared" si="21"/>
        <v>7933.1848750000008</v>
      </c>
      <c r="V173" s="15">
        <f t="shared" si="22"/>
        <v>296412.63487499999</v>
      </c>
      <c r="W173" s="15">
        <f t="shared" si="23"/>
        <v>-7933.1848749999772</v>
      </c>
      <c r="X173" s="7">
        <f t="shared" si="24"/>
        <v>264439.49583333335</v>
      </c>
      <c r="Y173" s="7">
        <f t="shared" si="25"/>
        <v>271711.58196874999</v>
      </c>
      <c r="Z173" s="7">
        <f t="shared" si="26"/>
        <v>-7272.0861354166454</v>
      </c>
      <c r="AA173" s="7">
        <f t="shared" si="27"/>
        <v>0</v>
      </c>
    </row>
    <row r="174" spans="1:27" ht="13.8" x14ac:dyDescent="0.3">
      <c r="A174" s="11">
        <v>53664</v>
      </c>
      <c r="B174" s="11" t="s">
        <v>30</v>
      </c>
      <c r="C174" s="11" t="s">
        <v>36</v>
      </c>
      <c r="D174" s="11" t="s">
        <v>312</v>
      </c>
      <c r="E174" s="11" t="s">
        <v>90</v>
      </c>
      <c r="F174" s="18">
        <v>26115</v>
      </c>
      <c r="G174" s="19">
        <v>26115</v>
      </c>
      <c r="H174" s="11" t="s">
        <v>20</v>
      </c>
      <c r="I174" s="11" t="s">
        <v>55</v>
      </c>
      <c r="J174" s="11" t="s">
        <v>322</v>
      </c>
      <c r="K174" s="11" t="s">
        <v>23</v>
      </c>
      <c r="L174" s="53" t="s">
        <v>638</v>
      </c>
      <c r="M174" s="11">
        <v>12</v>
      </c>
      <c r="N174" s="54">
        <v>286586.32</v>
      </c>
      <c r="O174" s="54">
        <v>286586.32</v>
      </c>
      <c r="P174" s="54">
        <v>0</v>
      </c>
      <c r="Q174" s="1">
        <v>42705</v>
      </c>
      <c r="R174" s="14">
        <f>VLOOKUP($D174,'GT NBV Sep 2015'!$G:$O,9,0)</f>
        <v>2.1000000000000001E-2</v>
      </c>
      <c r="S174" s="15">
        <f t="shared" si="19"/>
        <v>501.52606000000003</v>
      </c>
      <c r="T174" s="15">
        <f t="shared" si="20"/>
        <v>15</v>
      </c>
      <c r="U174" s="15">
        <f t="shared" si="21"/>
        <v>7522.8909000000003</v>
      </c>
      <c r="V174" s="15">
        <f t="shared" si="22"/>
        <v>294109.21090000001</v>
      </c>
      <c r="W174" s="15">
        <f t="shared" si="23"/>
        <v>-7522.8908999999985</v>
      </c>
      <c r="X174" s="7">
        <f t="shared" si="24"/>
        <v>262704.12666666665</v>
      </c>
      <c r="Y174" s="7">
        <f t="shared" si="25"/>
        <v>269600.10999166669</v>
      </c>
      <c r="Z174" s="7">
        <f t="shared" si="26"/>
        <v>-6895.9833249999983</v>
      </c>
      <c r="AA174" s="7">
        <f t="shared" si="27"/>
        <v>-3.9108272176235914E-11</v>
      </c>
    </row>
    <row r="175" spans="1:27" ht="13.8" x14ac:dyDescent="0.3">
      <c r="A175" s="11">
        <v>53056</v>
      </c>
      <c r="B175" s="11" t="s">
        <v>30</v>
      </c>
      <c r="C175" s="11" t="s">
        <v>36</v>
      </c>
      <c r="D175" s="11" t="s">
        <v>49</v>
      </c>
      <c r="E175" s="11" t="s">
        <v>90</v>
      </c>
      <c r="F175" s="18">
        <v>26115</v>
      </c>
      <c r="G175" s="19">
        <v>26115</v>
      </c>
      <c r="H175" s="11" t="s">
        <v>20</v>
      </c>
      <c r="I175" s="11" t="s">
        <v>48</v>
      </c>
      <c r="J175" s="11" t="s">
        <v>283</v>
      </c>
      <c r="K175" s="11" t="s">
        <v>23</v>
      </c>
      <c r="L175" s="53" t="s">
        <v>638</v>
      </c>
      <c r="M175" s="11">
        <v>24</v>
      </c>
      <c r="N175" s="54">
        <v>278981.34999999998</v>
      </c>
      <c r="O175" s="54">
        <v>278981.34999999998</v>
      </c>
      <c r="P175" s="54">
        <v>0</v>
      </c>
      <c r="Q175" s="1">
        <v>42705</v>
      </c>
      <c r="R175" s="14">
        <f>VLOOKUP($D175,'GT NBV Sep 2015'!$G:$O,9,0)</f>
        <v>3.4000000000000002E-2</v>
      </c>
      <c r="S175" s="15">
        <f t="shared" si="19"/>
        <v>790.44715833333328</v>
      </c>
      <c r="T175" s="15">
        <f t="shared" si="20"/>
        <v>15</v>
      </c>
      <c r="U175" s="15">
        <f t="shared" si="21"/>
        <v>11856.707375</v>
      </c>
      <c r="V175" s="15">
        <f t="shared" si="22"/>
        <v>290838.05737499997</v>
      </c>
      <c r="W175" s="15">
        <f t="shared" si="23"/>
        <v>-11856.707374999998</v>
      </c>
      <c r="X175" s="7">
        <f t="shared" si="24"/>
        <v>255732.90416666665</v>
      </c>
      <c r="Y175" s="7">
        <f t="shared" si="25"/>
        <v>266601.55259374995</v>
      </c>
      <c r="Z175" s="7">
        <f t="shared" si="26"/>
        <v>-10868.648427083332</v>
      </c>
      <c r="AA175" s="7">
        <f t="shared" si="27"/>
        <v>2.9103830456733704E-11</v>
      </c>
    </row>
    <row r="176" spans="1:27" ht="13.8" x14ac:dyDescent="0.3">
      <c r="A176" s="11">
        <v>54267</v>
      </c>
      <c r="B176" s="11" t="s">
        <v>30</v>
      </c>
      <c r="C176" s="11" t="s">
        <v>36</v>
      </c>
      <c r="D176" s="11" t="s">
        <v>324</v>
      </c>
      <c r="E176" s="11" t="s">
        <v>90</v>
      </c>
      <c r="F176" s="18">
        <v>26115</v>
      </c>
      <c r="G176" s="19">
        <v>26115</v>
      </c>
      <c r="H176" s="11" t="s">
        <v>20</v>
      </c>
      <c r="I176" s="11" t="s">
        <v>59</v>
      </c>
      <c r="J176" s="11" t="s">
        <v>341</v>
      </c>
      <c r="K176" s="11" t="s">
        <v>23</v>
      </c>
      <c r="L176" s="53" t="s">
        <v>638</v>
      </c>
      <c r="M176" s="11">
        <v>12</v>
      </c>
      <c r="N176" s="54">
        <v>267907.28000000003</v>
      </c>
      <c r="O176" s="54">
        <v>267907.28000000003</v>
      </c>
      <c r="P176" s="54">
        <v>0</v>
      </c>
      <c r="Q176" s="1">
        <v>42705</v>
      </c>
      <c r="R176" s="14">
        <f>VLOOKUP($D176,'GT NBV Sep 2015'!$G:$O,9,0)</f>
        <v>2.1000000000000001E-2</v>
      </c>
      <c r="S176" s="15">
        <f t="shared" si="19"/>
        <v>468.83774000000005</v>
      </c>
      <c r="T176" s="15">
        <f t="shared" si="20"/>
        <v>15</v>
      </c>
      <c r="U176" s="15">
        <f t="shared" si="21"/>
        <v>7032.5661000000009</v>
      </c>
      <c r="V176" s="15">
        <f t="shared" si="22"/>
        <v>274939.84610000002</v>
      </c>
      <c r="W176" s="15">
        <f t="shared" si="23"/>
        <v>-7032.5660999999964</v>
      </c>
      <c r="X176" s="7">
        <f t="shared" si="24"/>
        <v>245581.67333333334</v>
      </c>
      <c r="Y176" s="7">
        <f t="shared" si="25"/>
        <v>252028.19225833335</v>
      </c>
      <c r="Z176" s="7">
        <f t="shared" si="26"/>
        <v>-6446.5189249999967</v>
      </c>
      <c r="AA176" s="7">
        <f t="shared" si="27"/>
        <v>-1.4551915228366852E-11</v>
      </c>
    </row>
    <row r="177" spans="1:27" ht="13.8" x14ac:dyDescent="0.3">
      <c r="A177" s="11">
        <v>54339</v>
      </c>
      <c r="B177" s="11" t="s">
        <v>30</v>
      </c>
      <c r="C177" s="11" t="s">
        <v>36</v>
      </c>
      <c r="D177" s="11" t="s">
        <v>324</v>
      </c>
      <c r="E177" s="11" t="s">
        <v>34</v>
      </c>
      <c r="F177" s="18">
        <v>27576</v>
      </c>
      <c r="G177" s="19">
        <v>27576</v>
      </c>
      <c r="H177" s="11" t="s">
        <v>20</v>
      </c>
      <c r="I177" s="11" t="s">
        <v>59</v>
      </c>
      <c r="J177" s="11" t="s">
        <v>347</v>
      </c>
      <c r="K177" s="11" t="s">
        <v>23</v>
      </c>
      <c r="L177" s="53" t="s">
        <v>638</v>
      </c>
      <c r="M177" s="11">
        <v>1</v>
      </c>
      <c r="N177" s="54">
        <v>218698.26</v>
      </c>
      <c r="O177" s="54">
        <v>218698.26</v>
      </c>
      <c r="P177" s="54">
        <v>0</v>
      </c>
      <c r="Q177" s="1">
        <v>42705</v>
      </c>
      <c r="R177" s="14">
        <f>VLOOKUP($D177,'GT NBV Sep 2015'!$G:$O,9,0)</f>
        <v>2.1000000000000001E-2</v>
      </c>
      <c r="S177" s="15">
        <f t="shared" si="19"/>
        <v>382.72195500000004</v>
      </c>
      <c r="T177" s="15">
        <f t="shared" si="20"/>
        <v>15</v>
      </c>
      <c r="U177" s="15">
        <f t="shared" si="21"/>
        <v>5740.8293250000006</v>
      </c>
      <c r="V177" s="15">
        <f t="shared" si="22"/>
        <v>224439.08932500001</v>
      </c>
      <c r="W177" s="15">
        <f t="shared" si="23"/>
        <v>-5740.8293249999988</v>
      </c>
      <c r="X177" s="7">
        <f t="shared" si="24"/>
        <v>200473.405</v>
      </c>
      <c r="Y177" s="7">
        <f t="shared" si="25"/>
        <v>205735.83188124999</v>
      </c>
      <c r="Z177" s="7">
        <f t="shared" si="26"/>
        <v>-5262.4268812499986</v>
      </c>
      <c r="AA177" s="7">
        <f t="shared" si="27"/>
        <v>0</v>
      </c>
    </row>
    <row r="178" spans="1:27" ht="13.8" x14ac:dyDescent="0.3">
      <c r="A178" s="11">
        <v>49021</v>
      </c>
      <c r="B178" s="11" t="s">
        <v>30</v>
      </c>
      <c r="C178" s="11" t="s">
        <v>36</v>
      </c>
      <c r="D178" s="11" t="s">
        <v>37</v>
      </c>
      <c r="E178" s="11" t="s">
        <v>90</v>
      </c>
      <c r="F178" s="18">
        <v>26115</v>
      </c>
      <c r="G178" s="19">
        <v>26115</v>
      </c>
      <c r="H178" s="11" t="s">
        <v>20</v>
      </c>
      <c r="I178" s="11" t="s">
        <v>39</v>
      </c>
      <c r="J178" s="11" t="s">
        <v>100</v>
      </c>
      <c r="K178" s="11" t="s">
        <v>23</v>
      </c>
      <c r="L178" s="53" t="s">
        <v>638</v>
      </c>
      <c r="M178" s="11">
        <v>1</v>
      </c>
      <c r="N178" s="54">
        <v>207104.58</v>
      </c>
      <c r="O178" s="54">
        <v>207104.58</v>
      </c>
      <c r="P178" s="54">
        <v>0</v>
      </c>
      <c r="Q178" s="1">
        <v>42705</v>
      </c>
      <c r="R178" s="14">
        <f>VLOOKUP($D178,'GT NBV Sep 2015'!$G:$O,9,0)</f>
        <v>2.1999999999999999E-2</v>
      </c>
      <c r="S178" s="15">
        <f t="shared" si="19"/>
        <v>379.69172999999995</v>
      </c>
      <c r="T178" s="15">
        <f t="shared" si="20"/>
        <v>15</v>
      </c>
      <c r="U178" s="15">
        <f t="shared" si="21"/>
        <v>5695.3759499999996</v>
      </c>
      <c r="V178" s="15">
        <f t="shared" si="22"/>
        <v>212799.95594999997</v>
      </c>
      <c r="W178" s="15">
        <f t="shared" si="23"/>
        <v>-5695.3759499999869</v>
      </c>
      <c r="X178" s="7">
        <f t="shared" si="24"/>
        <v>189845.86499999999</v>
      </c>
      <c r="Y178" s="7">
        <f t="shared" si="25"/>
        <v>195066.62628749997</v>
      </c>
      <c r="Z178" s="7">
        <f t="shared" si="26"/>
        <v>-5220.7612874999877</v>
      </c>
      <c r="AA178" s="7">
        <f t="shared" si="27"/>
        <v>1.1823431123048067E-11</v>
      </c>
    </row>
    <row r="179" spans="1:27" ht="13.8" x14ac:dyDescent="0.3">
      <c r="A179" s="11">
        <v>49040</v>
      </c>
      <c r="B179" s="11" t="s">
        <v>30</v>
      </c>
      <c r="C179" s="11" t="s">
        <v>36</v>
      </c>
      <c r="D179" s="11" t="s">
        <v>37</v>
      </c>
      <c r="E179" s="11" t="s">
        <v>90</v>
      </c>
      <c r="F179" s="18">
        <v>26115</v>
      </c>
      <c r="G179" s="19">
        <v>26115</v>
      </c>
      <c r="H179" s="11" t="s">
        <v>20</v>
      </c>
      <c r="I179" s="11" t="s">
        <v>39</v>
      </c>
      <c r="J179" s="11" t="s">
        <v>107</v>
      </c>
      <c r="K179" s="11" t="s">
        <v>23</v>
      </c>
      <c r="L179" s="53" t="s">
        <v>638</v>
      </c>
      <c r="M179" s="11">
        <v>1</v>
      </c>
      <c r="N179" s="54">
        <v>207104.58</v>
      </c>
      <c r="O179" s="54">
        <v>207104.58</v>
      </c>
      <c r="P179" s="54">
        <v>0</v>
      </c>
      <c r="Q179" s="1">
        <v>42705</v>
      </c>
      <c r="R179" s="14">
        <f>VLOOKUP($D179,'GT NBV Sep 2015'!$G:$O,9,0)</f>
        <v>2.1999999999999999E-2</v>
      </c>
      <c r="S179" s="15">
        <f t="shared" si="19"/>
        <v>379.69172999999995</v>
      </c>
      <c r="T179" s="15">
        <f t="shared" si="20"/>
        <v>15</v>
      </c>
      <c r="U179" s="15">
        <f t="shared" si="21"/>
        <v>5695.3759499999996</v>
      </c>
      <c r="V179" s="15">
        <f t="shared" si="22"/>
        <v>212799.95594999997</v>
      </c>
      <c r="W179" s="15">
        <f t="shared" si="23"/>
        <v>-5695.3759499999869</v>
      </c>
      <c r="X179" s="7">
        <f t="shared" si="24"/>
        <v>189845.86499999999</v>
      </c>
      <c r="Y179" s="7">
        <f t="shared" si="25"/>
        <v>195066.62628749997</v>
      </c>
      <c r="Z179" s="7">
        <f t="shared" si="26"/>
        <v>-5220.7612874999877</v>
      </c>
      <c r="AA179" s="7">
        <f t="shared" si="27"/>
        <v>1.1823431123048067E-11</v>
      </c>
    </row>
    <row r="180" spans="1:27" ht="13.8" x14ac:dyDescent="0.3">
      <c r="A180" s="11">
        <v>49062</v>
      </c>
      <c r="B180" s="11" t="s">
        <v>30</v>
      </c>
      <c r="C180" s="11" t="s">
        <v>36</v>
      </c>
      <c r="D180" s="11" t="s">
        <v>37</v>
      </c>
      <c r="E180" s="11" t="s">
        <v>90</v>
      </c>
      <c r="F180" s="18">
        <v>26115</v>
      </c>
      <c r="G180" s="19">
        <v>26115</v>
      </c>
      <c r="H180" s="11" t="s">
        <v>20</v>
      </c>
      <c r="I180" s="11" t="s">
        <v>39</v>
      </c>
      <c r="J180" s="11" t="s">
        <v>114</v>
      </c>
      <c r="K180" s="11" t="s">
        <v>23</v>
      </c>
      <c r="L180" s="53" t="s">
        <v>638</v>
      </c>
      <c r="M180" s="11">
        <v>1</v>
      </c>
      <c r="N180" s="54">
        <v>207104.58</v>
      </c>
      <c r="O180" s="54">
        <v>207104.58</v>
      </c>
      <c r="P180" s="54">
        <v>0</v>
      </c>
      <c r="Q180" s="1">
        <v>42705</v>
      </c>
      <c r="R180" s="14">
        <f>VLOOKUP($D180,'GT NBV Sep 2015'!$G:$O,9,0)</f>
        <v>2.1999999999999999E-2</v>
      </c>
      <c r="S180" s="15">
        <f t="shared" si="19"/>
        <v>379.69172999999995</v>
      </c>
      <c r="T180" s="15">
        <f t="shared" si="20"/>
        <v>15</v>
      </c>
      <c r="U180" s="15">
        <f t="shared" si="21"/>
        <v>5695.3759499999996</v>
      </c>
      <c r="V180" s="15">
        <f t="shared" si="22"/>
        <v>212799.95594999997</v>
      </c>
      <c r="W180" s="15">
        <f t="shared" si="23"/>
        <v>-5695.3759499999869</v>
      </c>
      <c r="X180" s="7">
        <f t="shared" si="24"/>
        <v>189845.86499999999</v>
      </c>
      <c r="Y180" s="7">
        <f t="shared" si="25"/>
        <v>195066.62628749997</v>
      </c>
      <c r="Z180" s="7">
        <f t="shared" si="26"/>
        <v>-5220.7612874999877</v>
      </c>
      <c r="AA180" s="7">
        <f t="shared" si="27"/>
        <v>1.1823431123048067E-11</v>
      </c>
    </row>
    <row r="181" spans="1:27" ht="13.8" x14ac:dyDescent="0.3">
      <c r="A181" s="11">
        <v>53076</v>
      </c>
      <c r="B181" s="11" t="s">
        <v>30</v>
      </c>
      <c r="C181" s="11" t="s">
        <v>36</v>
      </c>
      <c r="D181" s="11" t="s">
        <v>49</v>
      </c>
      <c r="E181" s="11" t="s">
        <v>90</v>
      </c>
      <c r="F181" s="18">
        <v>26115</v>
      </c>
      <c r="G181" s="19">
        <v>26115</v>
      </c>
      <c r="H181" s="11" t="s">
        <v>20</v>
      </c>
      <c r="I181" s="11" t="s">
        <v>48</v>
      </c>
      <c r="J181" s="11" t="s">
        <v>286</v>
      </c>
      <c r="K181" s="11" t="s">
        <v>23</v>
      </c>
      <c r="L181" s="53" t="s">
        <v>638</v>
      </c>
      <c r="M181" s="11">
        <v>1</v>
      </c>
      <c r="N181" s="54">
        <v>191553.69</v>
      </c>
      <c r="O181" s="54">
        <v>191553.69</v>
      </c>
      <c r="P181" s="54">
        <v>0</v>
      </c>
      <c r="Q181" s="1">
        <v>42705</v>
      </c>
      <c r="R181" s="14">
        <f>VLOOKUP($D181,'GT NBV Sep 2015'!$G:$O,9,0)</f>
        <v>3.4000000000000002E-2</v>
      </c>
      <c r="S181" s="15">
        <f t="shared" si="19"/>
        <v>542.735455</v>
      </c>
      <c r="T181" s="15">
        <f t="shared" si="20"/>
        <v>15</v>
      </c>
      <c r="U181" s="15">
        <f t="shared" si="21"/>
        <v>8141.031825</v>
      </c>
      <c r="V181" s="15">
        <f t="shared" si="22"/>
        <v>199694.72182500002</v>
      </c>
      <c r="W181" s="15">
        <f t="shared" si="23"/>
        <v>-8141.0318250000128</v>
      </c>
      <c r="X181" s="7">
        <f t="shared" si="24"/>
        <v>175590.88250000001</v>
      </c>
      <c r="Y181" s="7">
        <f t="shared" si="25"/>
        <v>183053.49500625001</v>
      </c>
      <c r="Z181" s="7">
        <f t="shared" si="26"/>
        <v>-7462.6125062500114</v>
      </c>
      <c r="AA181" s="7">
        <f t="shared" si="27"/>
        <v>0</v>
      </c>
    </row>
    <row r="182" spans="1:27" ht="13.8" x14ac:dyDescent="0.3">
      <c r="A182" s="11">
        <v>49100</v>
      </c>
      <c r="B182" s="11" t="s">
        <v>30</v>
      </c>
      <c r="C182" s="11" t="s">
        <v>36</v>
      </c>
      <c r="D182" s="11" t="s">
        <v>37</v>
      </c>
      <c r="E182" s="11" t="s">
        <v>38</v>
      </c>
      <c r="F182" s="18">
        <v>33786</v>
      </c>
      <c r="G182" s="19">
        <v>33786</v>
      </c>
      <c r="H182" s="11" t="s">
        <v>20</v>
      </c>
      <c r="I182" s="11" t="s">
        <v>39</v>
      </c>
      <c r="J182" s="11" t="s">
        <v>40</v>
      </c>
      <c r="K182" s="11" t="s">
        <v>23</v>
      </c>
      <c r="L182" s="53" t="s">
        <v>638</v>
      </c>
      <c r="M182" s="11">
        <v>1</v>
      </c>
      <c r="N182" s="54">
        <v>189176.84</v>
      </c>
      <c r="O182" s="54">
        <v>189176.84</v>
      </c>
      <c r="P182" s="54">
        <v>0</v>
      </c>
      <c r="Q182" s="1">
        <v>42705</v>
      </c>
      <c r="R182" s="14">
        <f>VLOOKUP($D182,'GT NBV Sep 2015'!$G:$O,9,0)</f>
        <v>2.1999999999999999E-2</v>
      </c>
      <c r="S182" s="15">
        <f t="shared" si="19"/>
        <v>346.82420666666667</v>
      </c>
      <c r="T182" s="15">
        <f t="shared" si="20"/>
        <v>15</v>
      </c>
      <c r="U182" s="15">
        <f t="shared" si="21"/>
        <v>5202.3631000000005</v>
      </c>
      <c r="V182" s="15">
        <f t="shared" si="22"/>
        <v>194379.20309999998</v>
      </c>
      <c r="W182" s="15">
        <f t="shared" si="23"/>
        <v>-5202.3630999999878</v>
      </c>
      <c r="X182" s="7">
        <f t="shared" si="24"/>
        <v>173412.10333333333</v>
      </c>
      <c r="Y182" s="7">
        <f t="shared" si="25"/>
        <v>178180.93617499998</v>
      </c>
      <c r="Z182" s="7">
        <f t="shared" si="26"/>
        <v>-4768.8328416666554</v>
      </c>
      <c r="AA182" s="7">
        <f t="shared" si="27"/>
        <v>7.2759576141834259E-12</v>
      </c>
    </row>
    <row r="183" spans="1:27" ht="13.8" x14ac:dyDescent="0.3">
      <c r="A183" s="11">
        <v>51972</v>
      </c>
      <c r="B183" s="11" t="s">
        <v>30</v>
      </c>
      <c r="C183" s="11" t="s">
        <v>36</v>
      </c>
      <c r="D183" s="11" t="s">
        <v>49</v>
      </c>
      <c r="E183" s="11" t="s">
        <v>227</v>
      </c>
      <c r="F183" s="18">
        <v>34516</v>
      </c>
      <c r="G183" s="19">
        <v>34516</v>
      </c>
      <c r="H183" s="11" t="s">
        <v>20</v>
      </c>
      <c r="I183" s="11" t="s">
        <v>48</v>
      </c>
      <c r="J183" s="11" t="s">
        <v>264</v>
      </c>
      <c r="K183" s="11" t="s">
        <v>23</v>
      </c>
      <c r="L183" s="53" t="s">
        <v>638</v>
      </c>
      <c r="M183" s="11">
        <v>3</v>
      </c>
      <c r="N183" s="54">
        <v>167294.76999999999</v>
      </c>
      <c r="O183" s="54">
        <v>167294.76999999999</v>
      </c>
      <c r="P183" s="54">
        <v>0</v>
      </c>
      <c r="Q183" s="1">
        <v>42705</v>
      </c>
      <c r="R183" s="14">
        <f>VLOOKUP($D183,'GT NBV Sep 2015'!$G:$O,9,0)</f>
        <v>3.4000000000000002E-2</v>
      </c>
      <c r="S183" s="15">
        <f t="shared" si="19"/>
        <v>474.00184833333333</v>
      </c>
      <c r="T183" s="15">
        <f t="shared" si="20"/>
        <v>15</v>
      </c>
      <c r="U183" s="15">
        <f t="shared" si="21"/>
        <v>7110.0277249999999</v>
      </c>
      <c r="V183" s="15">
        <f t="shared" si="22"/>
        <v>174404.79772499998</v>
      </c>
      <c r="W183" s="15">
        <f t="shared" si="23"/>
        <v>-7110.0277249999926</v>
      </c>
      <c r="X183" s="7">
        <f t="shared" si="24"/>
        <v>153353.53916666665</v>
      </c>
      <c r="Y183" s="7">
        <f t="shared" si="25"/>
        <v>159871.06458124999</v>
      </c>
      <c r="Z183" s="7">
        <f t="shared" si="26"/>
        <v>-6517.525414583326</v>
      </c>
      <c r="AA183" s="7">
        <f t="shared" si="27"/>
        <v>0</v>
      </c>
    </row>
    <row r="184" spans="1:27" ht="13.8" x14ac:dyDescent="0.3">
      <c r="A184" s="11">
        <v>53121</v>
      </c>
      <c r="B184" s="11" t="s">
        <v>30</v>
      </c>
      <c r="C184" s="11" t="s">
        <v>36</v>
      </c>
      <c r="D184" s="11" t="s">
        <v>49</v>
      </c>
      <c r="E184" s="11" t="s">
        <v>90</v>
      </c>
      <c r="F184" s="18">
        <v>26115</v>
      </c>
      <c r="G184" s="19">
        <v>26115</v>
      </c>
      <c r="H184" s="11" t="s">
        <v>20</v>
      </c>
      <c r="I184" s="11" t="s">
        <v>48</v>
      </c>
      <c r="J184" s="11" t="s">
        <v>291</v>
      </c>
      <c r="K184" s="11" t="s">
        <v>23</v>
      </c>
      <c r="L184" s="53" t="s">
        <v>638</v>
      </c>
      <c r="M184" s="11">
        <v>24</v>
      </c>
      <c r="N184" s="54">
        <v>143960.6</v>
      </c>
      <c r="O184" s="54">
        <v>143960.6</v>
      </c>
      <c r="P184" s="54">
        <v>0</v>
      </c>
      <c r="Q184" s="1">
        <v>42705</v>
      </c>
      <c r="R184" s="14">
        <f>VLOOKUP($D184,'GT NBV Sep 2015'!$G:$O,9,0)</f>
        <v>3.4000000000000002E-2</v>
      </c>
      <c r="S184" s="15">
        <f t="shared" si="19"/>
        <v>407.88836666666668</v>
      </c>
      <c r="T184" s="15">
        <f t="shared" si="20"/>
        <v>15</v>
      </c>
      <c r="U184" s="15">
        <f t="shared" si="21"/>
        <v>6118.3254999999999</v>
      </c>
      <c r="V184" s="15">
        <f t="shared" si="22"/>
        <v>150078.92550000001</v>
      </c>
      <c r="W184" s="15">
        <f t="shared" si="23"/>
        <v>-6118.3255000000063</v>
      </c>
      <c r="X184" s="7">
        <f t="shared" si="24"/>
        <v>131963.88333333333</v>
      </c>
      <c r="Y184" s="7">
        <f t="shared" si="25"/>
        <v>137572.348375</v>
      </c>
      <c r="Z184" s="7">
        <f t="shared" si="26"/>
        <v>-5608.4650416666718</v>
      </c>
      <c r="AA184" s="7">
        <f t="shared" si="27"/>
        <v>0</v>
      </c>
    </row>
    <row r="185" spans="1:27" ht="13.8" x14ac:dyDescent="0.3">
      <c r="A185" s="11">
        <v>53102</v>
      </c>
      <c r="B185" s="11" t="s">
        <v>30</v>
      </c>
      <c r="C185" s="11" t="s">
        <v>36</v>
      </c>
      <c r="D185" s="11" t="s">
        <v>49</v>
      </c>
      <c r="E185" s="11" t="s">
        <v>227</v>
      </c>
      <c r="F185" s="18">
        <v>34516</v>
      </c>
      <c r="G185" s="19">
        <v>34516</v>
      </c>
      <c r="H185" s="11" t="s">
        <v>20</v>
      </c>
      <c r="I185" s="11" t="s">
        <v>48</v>
      </c>
      <c r="J185" s="11" t="s">
        <v>52</v>
      </c>
      <c r="K185" s="11" t="s">
        <v>23</v>
      </c>
      <c r="L185" s="53" t="s">
        <v>638</v>
      </c>
      <c r="M185" s="11">
        <v>5</v>
      </c>
      <c r="N185" s="54">
        <v>138772.31</v>
      </c>
      <c r="O185" s="54">
        <v>138772.31</v>
      </c>
      <c r="P185" s="54">
        <v>0</v>
      </c>
      <c r="Q185" s="1">
        <v>42705</v>
      </c>
      <c r="R185" s="14">
        <f>VLOOKUP($D185,'GT NBV Sep 2015'!$G:$O,9,0)</f>
        <v>3.4000000000000002E-2</v>
      </c>
      <c r="S185" s="15">
        <f t="shared" si="19"/>
        <v>393.18821166666669</v>
      </c>
      <c r="T185" s="15">
        <f t="shared" si="20"/>
        <v>15</v>
      </c>
      <c r="U185" s="15">
        <f t="shared" si="21"/>
        <v>5897.8231750000004</v>
      </c>
      <c r="V185" s="15">
        <f t="shared" si="22"/>
        <v>144670.133175</v>
      </c>
      <c r="W185" s="15">
        <f t="shared" si="23"/>
        <v>-5897.8231749999977</v>
      </c>
      <c r="X185" s="7">
        <f t="shared" si="24"/>
        <v>127207.95083333332</v>
      </c>
      <c r="Y185" s="7">
        <f t="shared" si="25"/>
        <v>132614.28874374999</v>
      </c>
      <c r="Z185" s="7">
        <f t="shared" si="26"/>
        <v>-5406.3379104166643</v>
      </c>
      <c r="AA185" s="7">
        <f t="shared" si="27"/>
        <v>0</v>
      </c>
    </row>
    <row r="186" spans="1:27" ht="13.8" x14ac:dyDescent="0.3">
      <c r="A186" s="11">
        <v>51900</v>
      </c>
      <c r="B186" s="11" t="s">
        <v>30</v>
      </c>
      <c r="C186" s="11" t="s">
        <v>36</v>
      </c>
      <c r="D186" s="11" t="s">
        <v>49</v>
      </c>
      <c r="E186" s="11" t="s">
        <v>38</v>
      </c>
      <c r="F186" s="18">
        <v>33786</v>
      </c>
      <c r="G186" s="19">
        <v>33786</v>
      </c>
      <c r="H186" s="11" t="s">
        <v>20</v>
      </c>
      <c r="I186" s="11" t="s">
        <v>48</v>
      </c>
      <c r="J186" s="11" t="s">
        <v>50</v>
      </c>
      <c r="K186" s="11" t="s">
        <v>23</v>
      </c>
      <c r="L186" s="53" t="s">
        <v>638</v>
      </c>
      <c r="M186" s="11">
        <v>24</v>
      </c>
      <c r="N186" s="54">
        <v>126741.1</v>
      </c>
      <c r="O186" s="54">
        <v>126741.1</v>
      </c>
      <c r="P186" s="54">
        <v>0</v>
      </c>
      <c r="Q186" s="1">
        <v>42705</v>
      </c>
      <c r="R186" s="14">
        <f>VLOOKUP($D186,'GT NBV Sep 2015'!$G:$O,9,0)</f>
        <v>3.4000000000000002E-2</v>
      </c>
      <c r="S186" s="15">
        <f t="shared" si="19"/>
        <v>359.09978333333339</v>
      </c>
      <c r="T186" s="15">
        <f t="shared" si="20"/>
        <v>15</v>
      </c>
      <c r="U186" s="15">
        <f t="shared" si="21"/>
        <v>5386.4967500000012</v>
      </c>
      <c r="V186" s="15">
        <f t="shared" si="22"/>
        <v>132127.59675</v>
      </c>
      <c r="W186" s="15">
        <f t="shared" si="23"/>
        <v>-5386.4967499999912</v>
      </c>
      <c r="X186" s="7">
        <f t="shared" si="24"/>
        <v>116179.34166666667</v>
      </c>
      <c r="Y186" s="7">
        <f t="shared" si="25"/>
        <v>121116.96368749999</v>
      </c>
      <c r="Z186" s="7">
        <f t="shared" si="26"/>
        <v>-4937.6220208333252</v>
      </c>
      <c r="AA186" s="7">
        <f t="shared" si="27"/>
        <v>1.4551915228366852E-11</v>
      </c>
    </row>
    <row r="187" spans="1:27" ht="13.8" x14ac:dyDescent="0.3">
      <c r="A187" s="11">
        <v>84632754</v>
      </c>
      <c r="B187" s="11" t="s">
        <v>30</v>
      </c>
      <c r="C187" s="11" t="s">
        <v>36</v>
      </c>
      <c r="D187" s="11" t="s">
        <v>324</v>
      </c>
      <c r="E187" s="11" t="s">
        <v>90</v>
      </c>
      <c r="F187" s="18">
        <v>26115</v>
      </c>
      <c r="G187" s="19">
        <v>26115</v>
      </c>
      <c r="H187" s="11" t="s">
        <v>20</v>
      </c>
      <c r="I187" s="11" t="s">
        <v>59</v>
      </c>
      <c r="J187" s="11" t="s">
        <v>405</v>
      </c>
      <c r="K187" s="11" t="s">
        <v>23</v>
      </c>
      <c r="L187" s="53" t="s">
        <v>638</v>
      </c>
      <c r="M187" s="11">
        <v>12</v>
      </c>
      <c r="N187" s="54">
        <v>121685.3</v>
      </c>
      <c r="O187" s="54">
        <v>121685.3</v>
      </c>
      <c r="P187" s="54">
        <v>0</v>
      </c>
      <c r="Q187" s="1">
        <v>42705</v>
      </c>
      <c r="R187" s="14">
        <f>VLOOKUP($D187,'GT NBV Sep 2015'!$G:$O,9,0)</f>
        <v>2.1000000000000001E-2</v>
      </c>
      <c r="S187" s="15">
        <f t="shared" si="19"/>
        <v>212.949275</v>
      </c>
      <c r="T187" s="15">
        <f t="shared" si="20"/>
        <v>15</v>
      </c>
      <c r="U187" s="15">
        <f t="shared" si="21"/>
        <v>3194.2391250000001</v>
      </c>
      <c r="V187" s="15">
        <f t="shared" si="22"/>
        <v>124879.53912500001</v>
      </c>
      <c r="W187" s="15">
        <f t="shared" si="23"/>
        <v>-3194.2391250000073</v>
      </c>
      <c r="X187" s="7">
        <f t="shared" si="24"/>
        <v>111544.85833333334</v>
      </c>
      <c r="Y187" s="7">
        <f t="shared" si="25"/>
        <v>114472.91086458333</v>
      </c>
      <c r="Z187" s="7">
        <f t="shared" si="26"/>
        <v>-2928.0525312500067</v>
      </c>
      <c r="AA187" s="7">
        <f t="shared" si="27"/>
        <v>1.0913936421275139E-11</v>
      </c>
    </row>
    <row r="188" spans="1:27" ht="13.8" x14ac:dyDescent="0.3">
      <c r="A188" s="11">
        <v>53233</v>
      </c>
      <c r="B188" s="11" t="s">
        <v>30</v>
      </c>
      <c r="C188" s="11" t="s">
        <v>36</v>
      </c>
      <c r="D188" s="11" t="s">
        <v>49</v>
      </c>
      <c r="E188" s="11" t="s">
        <v>90</v>
      </c>
      <c r="F188" s="18">
        <v>26115</v>
      </c>
      <c r="G188" s="19">
        <v>26115</v>
      </c>
      <c r="H188" s="11" t="s">
        <v>20</v>
      </c>
      <c r="I188" s="11" t="s">
        <v>48</v>
      </c>
      <c r="J188" s="11" t="s">
        <v>301</v>
      </c>
      <c r="K188" s="11" t="s">
        <v>23</v>
      </c>
      <c r="L188" s="53" t="s">
        <v>638</v>
      </c>
      <c r="M188" s="11">
        <v>0</v>
      </c>
      <c r="N188" s="54">
        <v>106113.25</v>
      </c>
      <c r="O188" s="54">
        <v>106113.25</v>
      </c>
      <c r="P188" s="54">
        <v>0</v>
      </c>
      <c r="Q188" s="1">
        <v>42705</v>
      </c>
      <c r="R188" s="14">
        <f>VLOOKUP($D188,'GT NBV Sep 2015'!$G:$O,9,0)</f>
        <v>3.4000000000000002E-2</v>
      </c>
      <c r="S188" s="15">
        <f t="shared" si="19"/>
        <v>300.65420833333337</v>
      </c>
      <c r="T188" s="15">
        <f t="shared" si="20"/>
        <v>15</v>
      </c>
      <c r="U188" s="15">
        <f t="shared" si="21"/>
        <v>4509.8131250000006</v>
      </c>
      <c r="V188" s="15">
        <f t="shared" si="22"/>
        <v>110623.063125</v>
      </c>
      <c r="W188" s="15">
        <f t="shared" si="23"/>
        <v>-4509.8131250000006</v>
      </c>
      <c r="X188" s="7">
        <f t="shared" si="24"/>
        <v>97270.479166666657</v>
      </c>
      <c r="Y188" s="7">
        <f t="shared" si="25"/>
        <v>101404.47453125</v>
      </c>
      <c r="Z188" s="7">
        <f t="shared" si="26"/>
        <v>-4133.9953645833339</v>
      </c>
      <c r="AA188" s="7">
        <f t="shared" si="27"/>
        <v>-1.0913936421275139E-11</v>
      </c>
    </row>
    <row r="189" spans="1:27" ht="13.8" x14ac:dyDescent="0.3">
      <c r="A189" s="11">
        <v>49038</v>
      </c>
      <c r="B189" s="11" t="s">
        <v>30</v>
      </c>
      <c r="C189" s="11" t="s">
        <v>36</v>
      </c>
      <c r="D189" s="11" t="s">
        <v>37</v>
      </c>
      <c r="E189" s="11" t="s">
        <v>90</v>
      </c>
      <c r="F189" s="18">
        <v>26115</v>
      </c>
      <c r="G189" s="19">
        <v>26115</v>
      </c>
      <c r="H189" s="11" t="s">
        <v>20</v>
      </c>
      <c r="I189" s="11" t="s">
        <v>39</v>
      </c>
      <c r="J189" s="11" t="s">
        <v>106</v>
      </c>
      <c r="K189" s="11" t="s">
        <v>23</v>
      </c>
      <c r="L189" s="53" t="s">
        <v>638</v>
      </c>
      <c r="M189" s="11">
        <v>1</v>
      </c>
      <c r="N189" s="54">
        <v>95439.9</v>
      </c>
      <c r="O189" s="54">
        <v>95439.9</v>
      </c>
      <c r="P189" s="54">
        <v>0</v>
      </c>
      <c r="Q189" s="1">
        <v>42705</v>
      </c>
      <c r="R189" s="14">
        <f>VLOOKUP($D189,'GT NBV Sep 2015'!$G:$O,9,0)</f>
        <v>2.1999999999999999E-2</v>
      </c>
      <c r="S189" s="15">
        <f t="shared" si="19"/>
        <v>174.97314999999998</v>
      </c>
      <c r="T189" s="15">
        <f t="shared" si="20"/>
        <v>15</v>
      </c>
      <c r="U189" s="15">
        <f t="shared" si="21"/>
        <v>2624.5972499999998</v>
      </c>
      <c r="V189" s="15">
        <f t="shared" si="22"/>
        <v>98064.49725</v>
      </c>
      <c r="W189" s="15">
        <f t="shared" si="23"/>
        <v>-2624.5972500000062</v>
      </c>
      <c r="X189" s="7">
        <f t="shared" si="24"/>
        <v>87486.574999999997</v>
      </c>
      <c r="Y189" s="7">
        <f t="shared" si="25"/>
        <v>89892.455812500004</v>
      </c>
      <c r="Z189" s="7">
        <f t="shared" si="26"/>
        <v>-2405.8808125000055</v>
      </c>
      <c r="AA189" s="7">
        <f t="shared" si="27"/>
        <v>0</v>
      </c>
    </row>
    <row r="190" spans="1:27" ht="13.8" x14ac:dyDescent="0.3">
      <c r="A190" s="11">
        <v>49017</v>
      </c>
      <c r="B190" s="11" t="s">
        <v>30</v>
      </c>
      <c r="C190" s="11" t="s">
        <v>36</v>
      </c>
      <c r="D190" s="11" t="s">
        <v>37</v>
      </c>
      <c r="E190" s="11" t="s">
        <v>90</v>
      </c>
      <c r="F190" s="18">
        <v>26115</v>
      </c>
      <c r="G190" s="19">
        <v>26115</v>
      </c>
      <c r="H190" s="11" t="s">
        <v>20</v>
      </c>
      <c r="I190" s="11" t="s">
        <v>39</v>
      </c>
      <c r="J190" s="11" t="s">
        <v>96</v>
      </c>
      <c r="K190" s="11" t="s">
        <v>23</v>
      </c>
      <c r="L190" s="53" t="s">
        <v>638</v>
      </c>
      <c r="M190" s="11">
        <v>1</v>
      </c>
      <c r="N190" s="54">
        <v>94485.5</v>
      </c>
      <c r="O190" s="54">
        <v>94485.5</v>
      </c>
      <c r="P190" s="54">
        <v>0</v>
      </c>
      <c r="Q190" s="1">
        <v>42705</v>
      </c>
      <c r="R190" s="14">
        <f>VLOOKUP($D190,'GT NBV Sep 2015'!$G:$O,9,0)</f>
        <v>2.1999999999999999E-2</v>
      </c>
      <c r="S190" s="15">
        <f t="shared" si="19"/>
        <v>173.22341666666665</v>
      </c>
      <c r="T190" s="15">
        <f t="shared" si="20"/>
        <v>15</v>
      </c>
      <c r="U190" s="15">
        <f t="shared" si="21"/>
        <v>2598.3512499999997</v>
      </c>
      <c r="V190" s="15">
        <f t="shared" si="22"/>
        <v>97083.851250000007</v>
      </c>
      <c r="W190" s="15">
        <f t="shared" si="23"/>
        <v>-2598.351250000007</v>
      </c>
      <c r="X190" s="7">
        <f t="shared" si="24"/>
        <v>86611.708333333328</v>
      </c>
      <c r="Y190" s="7">
        <f t="shared" si="25"/>
        <v>88993.530312500006</v>
      </c>
      <c r="Z190" s="7">
        <f t="shared" si="26"/>
        <v>-2381.8219791666729</v>
      </c>
      <c r="AA190" s="7">
        <f t="shared" si="27"/>
        <v>-5.0022208597511053E-12</v>
      </c>
    </row>
    <row r="191" spans="1:27" ht="13.8" x14ac:dyDescent="0.3">
      <c r="A191" s="11">
        <v>49030</v>
      </c>
      <c r="B191" s="11" t="s">
        <v>30</v>
      </c>
      <c r="C191" s="11" t="s">
        <v>36</v>
      </c>
      <c r="D191" s="11" t="s">
        <v>37</v>
      </c>
      <c r="E191" s="11" t="s">
        <v>90</v>
      </c>
      <c r="F191" s="18">
        <v>26115</v>
      </c>
      <c r="G191" s="19">
        <v>26115</v>
      </c>
      <c r="H191" s="11" t="s">
        <v>20</v>
      </c>
      <c r="I191" s="11" t="s">
        <v>39</v>
      </c>
      <c r="J191" s="11" t="s">
        <v>103</v>
      </c>
      <c r="K191" s="11" t="s">
        <v>23</v>
      </c>
      <c r="L191" s="53" t="s">
        <v>638</v>
      </c>
      <c r="M191" s="11">
        <v>1</v>
      </c>
      <c r="N191" s="54">
        <v>94485.5</v>
      </c>
      <c r="O191" s="54">
        <v>94485.5</v>
      </c>
      <c r="P191" s="54">
        <v>0</v>
      </c>
      <c r="Q191" s="1">
        <v>42705</v>
      </c>
      <c r="R191" s="14">
        <f>VLOOKUP($D191,'GT NBV Sep 2015'!$G:$O,9,0)</f>
        <v>2.1999999999999999E-2</v>
      </c>
      <c r="S191" s="15">
        <f t="shared" si="19"/>
        <v>173.22341666666665</v>
      </c>
      <c r="T191" s="15">
        <f t="shared" si="20"/>
        <v>15</v>
      </c>
      <c r="U191" s="15">
        <f t="shared" si="21"/>
        <v>2598.3512499999997</v>
      </c>
      <c r="V191" s="15">
        <f t="shared" si="22"/>
        <v>97083.851250000007</v>
      </c>
      <c r="W191" s="15">
        <f t="shared" si="23"/>
        <v>-2598.351250000007</v>
      </c>
      <c r="X191" s="7">
        <f t="shared" si="24"/>
        <v>86611.708333333328</v>
      </c>
      <c r="Y191" s="7">
        <f t="shared" si="25"/>
        <v>88993.530312500006</v>
      </c>
      <c r="Z191" s="7">
        <f t="shared" si="26"/>
        <v>-2381.8219791666729</v>
      </c>
      <c r="AA191" s="7">
        <f t="shared" si="27"/>
        <v>-5.0022208597511053E-12</v>
      </c>
    </row>
    <row r="192" spans="1:27" ht="13.8" x14ac:dyDescent="0.3">
      <c r="A192" s="11">
        <v>49052</v>
      </c>
      <c r="B192" s="11" t="s">
        <v>30</v>
      </c>
      <c r="C192" s="11" t="s">
        <v>36</v>
      </c>
      <c r="D192" s="11" t="s">
        <v>37</v>
      </c>
      <c r="E192" s="11" t="s">
        <v>90</v>
      </c>
      <c r="F192" s="18">
        <v>26115</v>
      </c>
      <c r="G192" s="19">
        <v>26115</v>
      </c>
      <c r="H192" s="11" t="s">
        <v>20</v>
      </c>
      <c r="I192" s="11" t="s">
        <v>39</v>
      </c>
      <c r="J192" s="11" t="s">
        <v>110</v>
      </c>
      <c r="K192" s="11" t="s">
        <v>23</v>
      </c>
      <c r="L192" s="53" t="s">
        <v>638</v>
      </c>
      <c r="M192" s="11">
        <v>1</v>
      </c>
      <c r="N192" s="54">
        <v>94485.5</v>
      </c>
      <c r="O192" s="54">
        <v>94485.5</v>
      </c>
      <c r="P192" s="54">
        <v>0</v>
      </c>
      <c r="Q192" s="1">
        <v>42705</v>
      </c>
      <c r="R192" s="14">
        <f>VLOOKUP($D192,'GT NBV Sep 2015'!$G:$O,9,0)</f>
        <v>2.1999999999999999E-2</v>
      </c>
      <c r="S192" s="15">
        <f t="shared" si="19"/>
        <v>173.22341666666665</v>
      </c>
      <c r="T192" s="15">
        <f t="shared" si="20"/>
        <v>15</v>
      </c>
      <c r="U192" s="15">
        <f t="shared" si="21"/>
        <v>2598.3512499999997</v>
      </c>
      <c r="V192" s="15">
        <f t="shared" si="22"/>
        <v>97083.851250000007</v>
      </c>
      <c r="W192" s="15">
        <f t="shared" si="23"/>
        <v>-2598.351250000007</v>
      </c>
      <c r="X192" s="7">
        <f t="shared" si="24"/>
        <v>86611.708333333328</v>
      </c>
      <c r="Y192" s="7">
        <f t="shared" si="25"/>
        <v>88993.530312500006</v>
      </c>
      <c r="Z192" s="7">
        <f t="shared" si="26"/>
        <v>-2381.8219791666729</v>
      </c>
      <c r="AA192" s="7">
        <f t="shared" si="27"/>
        <v>-5.0022208597511053E-12</v>
      </c>
    </row>
    <row r="193" spans="1:27" ht="13.8" x14ac:dyDescent="0.3">
      <c r="A193" s="11">
        <v>53581</v>
      </c>
      <c r="B193" s="11" t="s">
        <v>30</v>
      </c>
      <c r="C193" s="11" t="s">
        <v>36</v>
      </c>
      <c r="D193" s="11" t="s">
        <v>312</v>
      </c>
      <c r="E193" s="11" t="s">
        <v>90</v>
      </c>
      <c r="F193" s="18">
        <v>26115</v>
      </c>
      <c r="G193" s="19">
        <v>26115</v>
      </c>
      <c r="H193" s="11" t="s">
        <v>20</v>
      </c>
      <c r="I193" s="11" t="s">
        <v>55</v>
      </c>
      <c r="J193" s="11" t="s">
        <v>316</v>
      </c>
      <c r="K193" s="11" t="s">
        <v>23</v>
      </c>
      <c r="L193" s="53" t="s">
        <v>638</v>
      </c>
      <c r="M193" s="11">
        <v>1</v>
      </c>
      <c r="N193" s="54">
        <v>91037.91</v>
      </c>
      <c r="O193" s="54">
        <v>91037.91</v>
      </c>
      <c r="P193" s="54">
        <v>0</v>
      </c>
      <c r="Q193" s="1">
        <v>42705</v>
      </c>
      <c r="R193" s="14">
        <f>VLOOKUP($D193,'GT NBV Sep 2015'!$G:$O,9,0)</f>
        <v>2.1000000000000001E-2</v>
      </c>
      <c r="S193" s="15">
        <f t="shared" si="19"/>
        <v>159.31634250000002</v>
      </c>
      <c r="T193" s="15">
        <f t="shared" si="20"/>
        <v>15</v>
      </c>
      <c r="U193" s="15">
        <f t="shared" si="21"/>
        <v>2389.7451375000001</v>
      </c>
      <c r="V193" s="15">
        <f t="shared" si="22"/>
        <v>93427.655137499998</v>
      </c>
      <c r="W193" s="15">
        <f t="shared" si="23"/>
        <v>-2389.7451374999946</v>
      </c>
      <c r="X193" s="7">
        <f t="shared" si="24"/>
        <v>83451.417499999996</v>
      </c>
      <c r="Y193" s="7">
        <f t="shared" si="25"/>
        <v>85642.017209375001</v>
      </c>
      <c r="Z193" s="7">
        <f t="shared" si="26"/>
        <v>-2190.5997093749947</v>
      </c>
      <c r="AA193" s="7">
        <f t="shared" si="27"/>
        <v>-1.0004441719502211E-11</v>
      </c>
    </row>
    <row r="194" spans="1:27" ht="13.8" x14ac:dyDescent="0.3">
      <c r="A194" s="11">
        <v>51922</v>
      </c>
      <c r="B194" s="11" t="s">
        <v>30</v>
      </c>
      <c r="C194" s="11" t="s">
        <v>36</v>
      </c>
      <c r="D194" s="11" t="s">
        <v>49</v>
      </c>
      <c r="E194" s="11" t="s">
        <v>90</v>
      </c>
      <c r="F194" s="18">
        <v>26115</v>
      </c>
      <c r="G194" s="19">
        <v>26115</v>
      </c>
      <c r="H194" s="11" t="s">
        <v>20</v>
      </c>
      <c r="I194" s="11" t="s">
        <v>48</v>
      </c>
      <c r="J194" s="11" t="s">
        <v>252</v>
      </c>
      <c r="K194" s="11" t="s">
        <v>23</v>
      </c>
      <c r="L194" s="53" t="s">
        <v>638</v>
      </c>
      <c r="M194" s="11">
        <v>88</v>
      </c>
      <c r="N194" s="54">
        <v>91003.79</v>
      </c>
      <c r="O194" s="54">
        <v>91003.79</v>
      </c>
      <c r="P194" s="54">
        <v>0</v>
      </c>
      <c r="Q194" s="1">
        <v>42705</v>
      </c>
      <c r="R194" s="14">
        <f>VLOOKUP($D194,'GT NBV Sep 2015'!$G:$O,9,0)</f>
        <v>3.4000000000000002E-2</v>
      </c>
      <c r="S194" s="15">
        <f t="shared" si="19"/>
        <v>257.84407166666665</v>
      </c>
      <c r="T194" s="15">
        <f t="shared" si="20"/>
        <v>15</v>
      </c>
      <c r="U194" s="15">
        <f t="shared" si="21"/>
        <v>3867.661075</v>
      </c>
      <c r="V194" s="15">
        <f t="shared" si="22"/>
        <v>94871.45107499999</v>
      </c>
      <c r="W194" s="15">
        <f t="shared" si="23"/>
        <v>-3867.6610749999963</v>
      </c>
      <c r="X194" s="7">
        <f t="shared" si="24"/>
        <v>83420.140833333324</v>
      </c>
      <c r="Y194" s="7">
        <f t="shared" si="25"/>
        <v>86965.496818749991</v>
      </c>
      <c r="Z194" s="7">
        <f t="shared" si="26"/>
        <v>-3545.3559854166633</v>
      </c>
      <c r="AA194" s="7">
        <f t="shared" si="27"/>
        <v>-3.637978807091713E-12</v>
      </c>
    </row>
    <row r="195" spans="1:27" ht="13.8" x14ac:dyDescent="0.3">
      <c r="A195" s="11">
        <v>51927</v>
      </c>
      <c r="B195" s="11" t="s">
        <v>30</v>
      </c>
      <c r="C195" s="11" t="s">
        <v>36</v>
      </c>
      <c r="D195" s="11" t="s">
        <v>49</v>
      </c>
      <c r="E195" s="11" t="s">
        <v>90</v>
      </c>
      <c r="F195" s="18">
        <v>26115</v>
      </c>
      <c r="G195" s="19">
        <v>26115</v>
      </c>
      <c r="H195" s="11" t="s">
        <v>20</v>
      </c>
      <c r="I195" s="11" t="s">
        <v>48</v>
      </c>
      <c r="J195" s="11" t="s">
        <v>253</v>
      </c>
      <c r="K195" s="11" t="s">
        <v>23</v>
      </c>
      <c r="L195" s="53" t="s">
        <v>638</v>
      </c>
      <c r="M195" s="11">
        <v>77</v>
      </c>
      <c r="N195" s="54">
        <v>91003.79</v>
      </c>
      <c r="O195" s="54">
        <v>91003.79</v>
      </c>
      <c r="P195" s="54">
        <v>0</v>
      </c>
      <c r="Q195" s="1">
        <v>42705</v>
      </c>
      <c r="R195" s="14">
        <f>VLOOKUP($D195,'GT NBV Sep 2015'!$G:$O,9,0)</f>
        <v>3.4000000000000002E-2</v>
      </c>
      <c r="S195" s="15">
        <f t="shared" si="19"/>
        <v>257.84407166666665</v>
      </c>
      <c r="T195" s="15">
        <f t="shared" si="20"/>
        <v>15</v>
      </c>
      <c r="U195" s="15">
        <f t="shared" si="21"/>
        <v>3867.661075</v>
      </c>
      <c r="V195" s="15">
        <f t="shared" si="22"/>
        <v>94871.45107499999</v>
      </c>
      <c r="W195" s="15">
        <f t="shared" si="23"/>
        <v>-3867.6610749999963</v>
      </c>
      <c r="X195" s="7">
        <f t="shared" si="24"/>
        <v>83420.140833333324</v>
      </c>
      <c r="Y195" s="7">
        <f t="shared" si="25"/>
        <v>86965.496818749991</v>
      </c>
      <c r="Z195" s="7">
        <f t="shared" si="26"/>
        <v>-3545.3559854166633</v>
      </c>
      <c r="AA195" s="7">
        <f t="shared" si="27"/>
        <v>-3.637978807091713E-12</v>
      </c>
    </row>
    <row r="196" spans="1:27" ht="13.8" x14ac:dyDescent="0.3">
      <c r="A196" s="11">
        <v>51951</v>
      </c>
      <c r="B196" s="11" t="s">
        <v>30</v>
      </c>
      <c r="C196" s="11" t="s">
        <v>36</v>
      </c>
      <c r="D196" s="11" t="s">
        <v>49</v>
      </c>
      <c r="E196" s="11" t="s">
        <v>90</v>
      </c>
      <c r="F196" s="18">
        <v>26115</v>
      </c>
      <c r="G196" s="19">
        <v>26115</v>
      </c>
      <c r="H196" s="11" t="s">
        <v>20</v>
      </c>
      <c r="I196" s="11" t="s">
        <v>48</v>
      </c>
      <c r="J196" s="11" t="s">
        <v>258</v>
      </c>
      <c r="K196" s="11" t="s">
        <v>23</v>
      </c>
      <c r="L196" s="53" t="s">
        <v>638</v>
      </c>
      <c r="M196" s="11">
        <v>22</v>
      </c>
      <c r="N196" s="54">
        <v>91003.79</v>
      </c>
      <c r="O196" s="54">
        <v>91003.79</v>
      </c>
      <c r="P196" s="54">
        <v>0</v>
      </c>
      <c r="Q196" s="1">
        <v>42705</v>
      </c>
      <c r="R196" s="14">
        <f>VLOOKUP($D196,'GT NBV Sep 2015'!$G:$O,9,0)</f>
        <v>3.4000000000000002E-2</v>
      </c>
      <c r="S196" s="15">
        <f t="shared" ref="S196:S259" si="28">N196*(R196/12)</f>
        <v>257.84407166666665</v>
      </c>
      <c r="T196" s="15">
        <f t="shared" ref="T196:T259" si="29">ROUND((+Q196-$L$2)/30,0)</f>
        <v>15</v>
      </c>
      <c r="U196" s="15">
        <f t="shared" ref="U196:U259" si="30">+S196*T196</f>
        <v>3867.661075</v>
      </c>
      <c r="V196" s="15">
        <f t="shared" ref="V196:V259" si="31">+O196+U196</f>
        <v>94871.45107499999</v>
      </c>
      <c r="W196" s="15">
        <f t="shared" ref="W196:W259" si="32">+N196-V196</f>
        <v>-3867.6610749999963</v>
      </c>
      <c r="X196" s="7">
        <f t="shared" si="24"/>
        <v>83420.140833333324</v>
      </c>
      <c r="Y196" s="7">
        <f t="shared" si="25"/>
        <v>86965.496818749991</v>
      </c>
      <c r="Z196" s="7">
        <f t="shared" si="26"/>
        <v>-3545.3559854166633</v>
      </c>
      <c r="AA196" s="7">
        <f t="shared" si="27"/>
        <v>-3.637978807091713E-12</v>
      </c>
    </row>
    <row r="197" spans="1:27" ht="13.8" x14ac:dyDescent="0.3">
      <c r="A197" s="11">
        <v>51955</v>
      </c>
      <c r="B197" s="11" t="s">
        <v>30</v>
      </c>
      <c r="C197" s="11" t="s">
        <v>36</v>
      </c>
      <c r="D197" s="11" t="s">
        <v>49</v>
      </c>
      <c r="E197" s="11" t="s">
        <v>90</v>
      </c>
      <c r="F197" s="18">
        <v>26115</v>
      </c>
      <c r="G197" s="19">
        <v>26115</v>
      </c>
      <c r="H197" s="11" t="s">
        <v>20</v>
      </c>
      <c r="I197" s="11" t="s">
        <v>48</v>
      </c>
      <c r="J197" s="11" t="s">
        <v>259</v>
      </c>
      <c r="K197" s="11" t="s">
        <v>23</v>
      </c>
      <c r="L197" s="53" t="s">
        <v>638</v>
      </c>
      <c r="M197" s="11">
        <v>22</v>
      </c>
      <c r="N197" s="54">
        <v>91003.79</v>
      </c>
      <c r="O197" s="54">
        <v>91003.79</v>
      </c>
      <c r="P197" s="54">
        <v>0</v>
      </c>
      <c r="Q197" s="1">
        <v>42705</v>
      </c>
      <c r="R197" s="14">
        <f>VLOOKUP($D197,'GT NBV Sep 2015'!$G:$O,9,0)</f>
        <v>3.4000000000000002E-2</v>
      </c>
      <c r="S197" s="15">
        <f t="shared" si="28"/>
        <v>257.84407166666665</v>
      </c>
      <c r="T197" s="15">
        <f t="shared" si="29"/>
        <v>15</v>
      </c>
      <c r="U197" s="15">
        <f t="shared" si="30"/>
        <v>3867.661075</v>
      </c>
      <c r="V197" s="15">
        <f t="shared" si="31"/>
        <v>94871.45107499999</v>
      </c>
      <c r="W197" s="15">
        <f t="shared" si="32"/>
        <v>-3867.6610749999963</v>
      </c>
      <c r="X197" s="7">
        <f t="shared" ref="X197:X260" si="33">+N197*(11/12)</f>
        <v>83420.140833333324</v>
      </c>
      <c r="Y197" s="7">
        <f t="shared" ref="Y197:Y260" si="34">+V197*(11/12)</f>
        <v>86965.496818749991</v>
      </c>
      <c r="Z197" s="7">
        <f t="shared" ref="Z197:Z260" si="35">+W197*(11/12)</f>
        <v>-3545.3559854166633</v>
      </c>
      <c r="AA197" s="7">
        <f t="shared" ref="AA197:AA260" si="36">+X197-Y197-Z197</f>
        <v>-3.637978807091713E-12</v>
      </c>
    </row>
    <row r="198" spans="1:27" ht="13.8" x14ac:dyDescent="0.3">
      <c r="A198" s="11">
        <v>51907</v>
      </c>
      <c r="B198" s="11" t="s">
        <v>30</v>
      </c>
      <c r="C198" s="11" t="s">
        <v>36</v>
      </c>
      <c r="D198" s="11" t="s">
        <v>49</v>
      </c>
      <c r="E198" s="11" t="s">
        <v>90</v>
      </c>
      <c r="F198" s="18">
        <v>26115</v>
      </c>
      <c r="G198" s="19">
        <v>26115</v>
      </c>
      <c r="H198" s="11" t="s">
        <v>20</v>
      </c>
      <c r="I198" s="11" t="s">
        <v>48</v>
      </c>
      <c r="J198" s="11" t="s">
        <v>249</v>
      </c>
      <c r="K198" s="11" t="s">
        <v>23</v>
      </c>
      <c r="L198" s="53" t="s">
        <v>638</v>
      </c>
      <c r="M198" s="11">
        <v>77</v>
      </c>
      <c r="N198" s="54">
        <v>91003.78</v>
      </c>
      <c r="O198" s="54">
        <v>91003.78</v>
      </c>
      <c r="P198" s="54">
        <v>0</v>
      </c>
      <c r="Q198" s="1">
        <v>42705</v>
      </c>
      <c r="R198" s="14">
        <f>VLOOKUP($D198,'GT NBV Sep 2015'!$G:$O,9,0)</f>
        <v>3.4000000000000002E-2</v>
      </c>
      <c r="S198" s="15">
        <f t="shared" si="28"/>
        <v>257.84404333333333</v>
      </c>
      <c r="T198" s="15">
        <f t="shared" si="29"/>
        <v>15</v>
      </c>
      <c r="U198" s="15">
        <f t="shared" si="30"/>
        <v>3867.6606499999998</v>
      </c>
      <c r="V198" s="15">
        <f t="shared" si="31"/>
        <v>94871.440650000004</v>
      </c>
      <c r="W198" s="15">
        <f t="shared" si="32"/>
        <v>-3867.6606500000053</v>
      </c>
      <c r="X198" s="7">
        <f t="shared" si="33"/>
        <v>83420.131666666668</v>
      </c>
      <c r="Y198" s="7">
        <f t="shared" si="34"/>
        <v>86965.487262499999</v>
      </c>
      <c r="Z198" s="7">
        <f t="shared" si="35"/>
        <v>-3545.3555958333382</v>
      </c>
      <c r="AA198" s="7">
        <f t="shared" si="36"/>
        <v>7.2759576141834259E-12</v>
      </c>
    </row>
    <row r="199" spans="1:27" ht="13.8" x14ac:dyDescent="0.3">
      <c r="A199" s="11">
        <v>51912</v>
      </c>
      <c r="B199" s="11" t="s">
        <v>30</v>
      </c>
      <c r="C199" s="11" t="s">
        <v>36</v>
      </c>
      <c r="D199" s="11" t="s">
        <v>49</v>
      </c>
      <c r="E199" s="11" t="s">
        <v>90</v>
      </c>
      <c r="F199" s="18">
        <v>26115</v>
      </c>
      <c r="G199" s="19">
        <v>26115</v>
      </c>
      <c r="H199" s="11" t="s">
        <v>20</v>
      </c>
      <c r="I199" s="11" t="s">
        <v>48</v>
      </c>
      <c r="J199" s="11" t="s">
        <v>250</v>
      </c>
      <c r="K199" s="11" t="s">
        <v>23</v>
      </c>
      <c r="L199" s="53" t="s">
        <v>638</v>
      </c>
      <c r="M199" s="11">
        <v>77</v>
      </c>
      <c r="N199" s="54">
        <v>91003.78</v>
      </c>
      <c r="O199" s="54">
        <v>91003.78</v>
      </c>
      <c r="P199" s="54">
        <v>0</v>
      </c>
      <c r="Q199" s="1">
        <v>42705</v>
      </c>
      <c r="R199" s="14">
        <f>VLOOKUP($D199,'GT NBV Sep 2015'!$G:$O,9,0)</f>
        <v>3.4000000000000002E-2</v>
      </c>
      <c r="S199" s="15">
        <f t="shared" si="28"/>
        <v>257.84404333333333</v>
      </c>
      <c r="T199" s="15">
        <f t="shared" si="29"/>
        <v>15</v>
      </c>
      <c r="U199" s="15">
        <f t="shared" si="30"/>
        <v>3867.6606499999998</v>
      </c>
      <c r="V199" s="15">
        <f t="shared" si="31"/>
        <v>94871.440650000004</v>
      </c>
      <c r="W199" s="15">
        <f t="shared" si="32"/>
        <v>-3867.6606500000053</v>
      </c>
      <c r="X199" s="7">
        <f t="shared" si="33"/>
        <v>83420.131666666668</v>
      </c>
      <c r="Y199" s="7">
        <f t="shared" si="34"/>
        <v>86965.487262499999</v>
      </c>
      <c r="Z199" s="7">
        <f t="shared" si="35"/>
        <v>-3545.3555958333382</v>
      </c>
      <c r="AA199" s="7">
        <f t="shared" si="36"/>
        <v>7.2759576141834259E-12</v>
      </c>
    </row>
    <row r="200" spans="1:27" ht="13.8" x14ac:dyDescent="0.3">
      <c r="A200" s="11">
        <v>54515</v>
      </c>
      <c r="B200" s="11" t="s">
        <v>30</v>
      </c>
      <c r="C200" s="11" t="s">
        <v>36</v>
      </c>
      <c r="D200" s="11" t="s">
        <v>324</v>
      </c>
      <c r="E200" s="11" t="s">
        <v>51</v>
      </c>
      <c r="F200" s="18">
        <v>28672</v>
      </c>
      <c r="G200" s="19">
        <v>28672</v>
      </c>
      <c r="H200" s="11" t="s">
        <v>20</v>
      </c>
      <c r="I200" s="11" t="s">
        <v>59</v>
      </c>
      <c r="J200" s="11" t="s">
        <v>62</v>
      </c>
      <c r="K200" s="11" t="s">
        <v>23</v>
      </c>
      <c r="L200" s="53" t="s">
        <v>638</v>
      </c>
      <c r="M200" s="11">
        <v>0</v>
      </c>
      <c r="N200" s="54">
        <v>89271.28</v>
      </c>
      <c r="O200" s="54">
        <v>89271.28</v>
      </c>
      <c r="P200" s="54">
        <v>0</v>
      </c>
      <c r="Q200" s="1">
        <v>42705</v>
      </c>
      <c r="R200" s="14">
        <f>VLOOKUP($D200,'GT NBV Sep 2015'!$G:$O,9,0)</f>
        <v>2.1000000000000001E-2</v>
      </c>
      <c r="S200" s="15">
        <f t="shared" si="28"/>
        <v>156.22474</v>
      </c>
      <c r="T200" s="15">
        <f t="shared" si="29"/>
        <v>15</v>
      </c>
      <c r="U200" s="15">
        <f t="shared" si="30"/>
        <v>2343.3710999999998</v>
      </c>
      <c r="V200" s="15">
        <f t="shared" si="31"/>
        <v>91614.651100000003</v>
      </c>
      <c r="W200" s="15">
        <f t="shared" si="32"/>
        <v>-2343.3711000000039</v>
      </c>
      <c r="X200" s="7">
        <f t="shared" si="33"/>
        <v>81832.006666666668</v>
      </c>
      <c r="Y200" s="7">
        <f t="shared" si="34"/>
        <v>83980.096841666673</v>
      </c>
      <c r="Z200" s="7">
        <f t="shared" si="35"/>
        <v>-2148.0901750000035</v>
      </c>
      <c r="AA200" s="7">
        <f t="shared" si="36"/>
        <v>0</v>
      </c>
    </row>
    <row r="201" spans="1:27" ht="13.8" x14ac:dyDescent="0.3">
      <c r="A201" s="11">
        <v>54346</v>
      </c>
      <c r="B201" s="11" t="s">
        <v>30</v>
      </c>
      <c r="C201" s="11" t="s">
        <v>36</v>
      </c>
      <c r="D201" s="11" t="s">
        <v>324</v>
      </c>
      <c r="E201" s="11" t="s">
        <v>90</v>
      </c>
      <c r="F201" s="18">
        <v>26115</v>
      </c>
      <c r="G201" s="19">
        <v>26115</v>
      </c>
      <c r="H201" s="11" t="s">
        <v>20</v>
      </c>
      <c r="I201" s="11" t="s">
        <v>59</v>
      </c>
      <c r="J201" s="11" t="s">
        <v>348</v>
      </c>
      <c r="K201" s="11" t="s">
        <v>23</v>
      </c>
      <c r="L201" s="53" t="s">
        <v>638</v>
      </c>
      <c r="M201" s="11">
        <v>12</v>
      </c>
      <c r="N201" s="54">
        <v>89005.759999999995</v>
      </c>
      <c r="O201" s="54">
        <v>89005.759999999995</v>
      </c>
      <c r="P201" s="54">
        <v>0</v>
      </c>
      <c r="Q201" s="1">
        <v>42705</v>
      </c>
      <c r="R201" s="14">
        <f>VLOOKUP($D201,'GT NBV Sep 2015'!$G:$O,9,0)</f>
        <v>2.1000000000000001E-2</v>
      </c>
      <c r="S201" s="15">
        <f t="shared" si="28"/>
        <v>155.76007999999999</v>
      </c>
      <c r="T201" s="15">
        <f t="shared" si="29"/>
        <v>15</v>
      </c>
      <c r="U201" s="15">
        <f t="shared" si="30"/>
        <v>2336.4011999999998</v>
      </c>
      <c r="V201" s="15">
        <f t="shared" si="31"/>
        <v>91342.161199999988</v>
      </c>
      <c r="W201" s="15">
        <f t="shared" si="32"/>
        <v>-2336.401199999993</v>
      </c>
      <c r="X201" s="7">
        <f t="shared" si="33"/>
        <v>81588.613333333327</v>
      </c>
      <c r="Y201" s="7">
        <f t="shared" si="34"/>
        <v>83730.314433333318</v>
      </c>
      <c r="Z201" s="7">
        <f t="shared" si="35"/>
        <v>-2141.7010999999934</v>
      </c>
      <c r="AA201" s="7">
        <f t="shared" si="36"/>
        <v>0</v>
      </c>
    </row>
    <row r="202" spans="1:27" ht="13.8" x14ac:dyDescent="0.3">
      <c r="A202" s="11">
        <v>53515</v>
      </c>
      <c r="B202" s="11" t="s">
        <v>30</v>
      </c>
      <c r="C202" s="11" t="s">
        <v>36</v>
      </c>
      <c r="D202" s="11" t="s">
        <v>312</v>
      </c>
      <c r="E202" s="11" t="s">
        <v>90</v>
      </c>
      <c r="F202" s="18">
        <v>26115</v>
      </c>
      <c r="G202" s="19">
        <v>26115</v>
      </c>
      <c r="H202" s="11" t="s">
        <v>20</v>
      </c>
      <c r="I202" s="11" t="s">
        <v>55</v>
      </c>
      <c r="J202" s="11" t="s">
        <v>313</v>
      </c>
      <c r="K202" s="11" t="s">
        <v>23</v>
      </c>
      <c r="L202" s="53" t="s">
        <v>638</v>
      </c>
      <c r="M202" s="11">
        <v>12</v>
      </c>
      <c r="N202" s="54">
        <v>85446</v>
      </c>
      <c r="O202" s="54">
        <v>85446</v>
      </c>
      <c r="P202" s="54">
        <v>0</v>
      </c>
      <c r="Q202" s="1">
        <v>42705</v>
      </c>
      <c r="R202" s="14">
        <f>VLOOKUP($D202,'GT NBV Sep 2015'!$G:$O,9,0)</f>
        <v>2.1000000000000001E-2</v>
      </c>
      <c r="S202" s="15">
        <f t="shared" si="28"/>
        <v>149.53049999999999</v>
      </c>
      <c r="T202" s="15">
        <f t="shared" si="29"/>
        <v>15</v>
      </c>
      <c r="U202" s="15">
        <f t="shared" si="30"/>
        <v>2242.9575</v>
      </c>
      <c r="V202" s="15">
        <f t="shared" si="31"/>
        <v>87688.957500000004</v>
      </c>
      <c r="W202" s="15">
        <f t="shared" si="32"/>
        <v>-2242.9575000000041</v>
      </c>
      <c r="X202" s="7">
        <f t="shared" si="33"/>
        <v>78325.5</v>
      </c>
      <c r="Y202" s="7">
        <f t="shared" si="34"/>
        <v>80381.544374999998</v>
      </c>
      <c r="Z202" s="7">
        <f t="shared" si="35"/>
        <v>-2056.0443750000036</v>
      </c>
      <c r="AA202" s="7">
        <f t="shared" si="36"/>
        <v>5.9117155615240335E-12</v>
      </c>
    </row>
    <row r="203" spans="1:27" ht="13.8" x14ac:dyDescent="0.3">
      <c r="A203" s="11">
        <v>51971</v>
      </c>
      <c r="B203" s="11" t="s">
        <v>30</v>
      </c>
      <c r="C203" s="11" t="s">
        <v>36</v>
      </c>
      <c r="D203" s="11" t="s">
        <v>49</v>
      </c>
      <c r="E203" s="11" t="s">
        <v>90</v>
      </c>
      <c r="F203" s="18">
        <v>26115</v>
      </c>
      <c r="G203" s="19">
        <v>26115</v>
      </c>
      <c r="H203" s="11" t="s">
        <v>20</v>
      </c>
      <c r="I203" s="11" t="s">
        <v>48</v>
      </c>
      <c r="J203" s="11" t="s">
        <v>264</v>
      </c>
      <c r="K203" s="11" t="s">
        <v>23</v>
      </c>
      <c r="L203" s="53" t="s">
        <v>638</v>
      </c>
      <c r="M203" s="11">
        <v>8</v>
      </c>
      <c r="N203" s="54">
        <v>84852.01</v>
      </c>
      <c r="O203" s="54">
        <v>84852.01</v>
      </c>
      <c r="P203" s="54">
        <v>0</v>
      </c>
      <c r="Q203" s="1">
        <v>42705</v>
      </c>
      <c r="R203" s="14">
        <f>VLOOKUP($D203,'GT NBV Sep 2015'!$G:$O,9,0)</f>
        <v>3.4000000000000002E-2</v>
      </c>
      <c r="S203" s="15">
        <f t="shared" si="28"/>
        <v>240.41402833333333</v>
      </c>
      <c r="T203" s="15">
        <f t="shared" si="29"/>
        <v>15</v>
      </c>
      <c r="U203" s="15">
        <f t="shared" si="30"/>
        <v>3606.2104250000002</v>
      </c>
      <c r="V203" s="15">
        <f t="shared" si="31"/>
        <v>88458.220424999992</v>
      </c>
      <c r="W203" s="15">
        <f t="shared" si="32"/>
        <v>-3606.2104249999975</v>
      </c>
      <c r="X203" s="7">
        <f t="shared" si="33"/>
        <v>77781.009166666656</v>
      </c>
      <c r="Y203" s="7">
        <f t="shared" si="34"/>
        <v>81086.702056249997</v>
      </c>
      <c r="Z203" s="7">
        <f t="shared" si="35"/>
        <v>-3305.6928895833307</v>
      </c>
      <c r="AA203" s="7">
        <f t="shared" si="36"/>
        <v>-1.0004441719502211E-11</v>
      </c>
    </row>
    <row r="204" spans="1:27" ht="13.8" x14ac:dyDescent="0.3">
      <c r="A204" s="11">
        <v>53173</v>
      </c>
      <c r="B204" s="11" t="s">
        <v>30</v>
      </c>
      <c r="C204" s="11" t="s">
        <v>36</v>
      </c>
      <c r="D204" s="11" t="s">
        <v>49</v>
      </c>
      <c r="E204" s="11" t="s">
        <v>90</v>
      </c>
      <c r="F204" s="18">
        <v>26115</v>
      </c>
      <c r="G204" s="19">
        <v>26115</v>
      </c>
      <c r="H204" s="11" t="s">
        <v>20</v>
      </c>
      <c r="I204" s="11" t="s">
        <v>48</v>
      </c>
      <c r="J204" s="11" t="s">
        <v>297</v>
      </c>
      <c r="K204" s="11" t="s">
        <v>23</v>
      </c>
      <c r="L204" s="53" t="s">
        <v>638</v>
      </c>
      <c r="M204" s="11">
        <v>1760</v>
      </c>
      <c r="N204" s="54">
        <v>80093.38</v>
      </c>
      <c r="O204" s="54">
        <v>80093.38</v>
      </c>
      <c r="P204" s="54">
        <v>0</v>
      </c>
      <c r="Q204" s="1">
        <v>42705</v>
      </c>
      <c r="R204" s="14">
        <f>VLOOKUP($D204,'GT NBV Sep 2015'!$G:$O,9,0)</f>
        <v>3.4000000000000002E-2</v>
      </c>
      <c r="S204" s="15">
        <f t="shared" si="28"/>
        <v>226.93124333333336</v>
      </c>
      <c r="T204" s="15">
        <f t="shared" si="29"/>
        <v>15</v>
      </c>
      <c r="U204" s="15">
        <f t="shared" si="30"/>
        <v>3403.9686500000003</v>
      </c>
      <c r="V204" s="15">
        <f t="shared" si="31"/>
        <v>83497.34865</v>
      </c>
      <c r="W204" s="15">
        <f t="shared" si="32"/>
        <v>-3403.9686499999953</v>
      </c>
      <c r="X204" s="7">
        <f t="shared" si="33"/>
        <v>73418.931666666671</v>
      </c>
      <c r="Y204" s="7">
        <f t="shared" si="34"/>
        <v>76539.236262499995</v>
      </c>
      <c r="Z204" s="7">
        <f t="shared" si="35"/>
        <v>-3120.3045958333287</v>
      </c>
      <c r="AA204" s="7">
        <f t="shared" si="36"/>
        <v>4.5474735088646412E-12</v>
      </c>
    </row>
    <row r="205" spans="1:27" ht="13.8" x14ac:dyDescent="0.3">
      <c r="A205" s="11">
        <v>54374</v>
      </c>
      <c r="B205" s="11" t="s">
        <v>30</v>
      </c>
      <c r="C205" s="11" t="s">
        <v>36</v>
      </c>
      <c r="D205" s="11" t="s">
        <v>324</v>
      </c>
      <c r="E205" s="11" t="s">
        <v>90</v>
      </c>
      <c r="F205" s="18">
        <v>26115</v>
      </c>
      <c r="G205" s="19">
        <v>26115</v>
      </c>
      <c r="H205" s="11" t="s">
        <v>20</v>
      </c>
      <c r="I205" s="11" t="s">
        <v>59</v>
      </c>
      <c r="J205" s="11" t="s">
        <v>351</v>
      </c>
      <c r="K205" s="11" t="s">
        <v>23</v>
      </c>
      <c r="L205" s="53" t="s">
        <v>638</v>
      </c>
      <c r="M205" s="11">
        <v>0</v>
      </c>
      <c r="N205" s="54">
        <v>79851.600000000006</v>
      </c>
      <c r="O205" s="54">
        <v>79851.600000000006</v>
      </c>
      <c r="P205" s="54">
        <v>0</v>
      </c>
      <c r="Q205" s="1">
        <v>42705</v>
      </c>
      <c r="R205" s="14">
        <f>VLOOKUP($D205,'GT NBV Sep 2015'!$G:$O,9,0)</f>
        <v>2.1000000000000001E-2</v>
      </c>
      <c r="S205" s="15">
        <f t="shared" si="28"/>
        <v>139.74030000000002</v>
      </c>
      <c r="T205" s="15">
        <f t="shared" si="29"/>
        <v>15</v>
      </c>
      <c r="U205" s="15">
        <f t="shared" si="30"/>
        <v>2096.1045000000004</v>
      </c>
      <c r="V205" s="15">
        <f t="shared" si="31"/>
        <v>81947.704500000007</v>
      </c>
      <c r="W205" s="15">
        <f t="shared" si="32"/>
        <v>-2096.1045000000013</v>
      </c>
      <c r="X205" s="7">
        <f t="shared" si="33"/>
        <v>73197.3</v>
      </c>
      <c r="Y205" s="7">
        <f t="shared" si="34"/>
        <v>75118.729124999998</v>
      </c>
      <c r="Z205" s="7">
        <f t="shared" si="35"/>
        <v>-1921.429125000001</v>
      </c>
      <c r="AA205" s="7">
        <f t="shared" si="36"/>
        <v>5.9117155615240335E-12</v>
      </c>
    </row>
    <row r="206" spans="1:27" ht="13.8" x14ac:dyDescent="0.3">
      <c r="A206" s="11">
        <v>51969</v>
      </c>
      <c r="B206" s="11" t="s">
        <v>30</v>
      </c>
      <c r="C206" s="11" t="s">
        <v>36</v>
      </c>
      <c r="D206" s="11" t="s">
        <v>49</v>
      </c>
      <c r="E206" s="11" t="s">
        <v>90</v>
      </c>
      <c r="F206" s="18">
        <v>26115</v>
      </c>
      <c r="G206" s="19">
        <v>26115</v>
      </c>
      <c r="H206" s="11" t="s">
        <v>20</v>
      </c>
      <c r="I206" s="11" t="s">
        <v>48</v>
      </c>
      <c r="J206" s="11" t="s">
        <v>263</v>
      </c>
      <c r="K206" s="11" t="s">
        <v>23</v>
      </c>
      <c r="L206" s="53" t="s">
        <v>638</v>
      </c>
      <c r="M206" s="11">
        <v>24</v>
      </c>
      <c r="N206" s="54">
        <v>78912.34</v>
      </c>
      <c r="O206" s="54">
        <v>78912.34</v>
      </c>
      <c r="P206" s="54">
        <v>0</v>
      </c>
      <c r="Q206" s="1">
        <v>42705</v>
      </c>
      <c r="R206" s="14">
        <f>VLOOKUP($D206,'GT NBV Sep 2015'!$G:$O,9,0)</f>
        <v>3.4000000000000002E-2</v>
      </c>
      <c r="S206" s="15">
        <f t="shared" si="28"/>
        <v>223.58496333333335</v>
      </c>
      <c r="T206" s="15">
        <f t="shared" si="29"/>
        <v>15</v>
      </c>
      <c r="U206" s="15">
        <f t="shared" si="30"/>
        <v>3353.7744500000003</v>
      </c>
      <c r="V206" s="15">
        <f t="shared" si="31"/>
        <v>82266.114449999994</v>
      </c>
      <c r="W206" s="15">
        <f t="shared" si="32"/>
        <v>-3353.7744499999972</v>
      </c>
      <c r="X206" s="7">
        <f t="shared" si="33"/>
        <v>72336.311666666661</v>
      </c>
      <c r="Y206" s="7">
        <f t="shared" si="34"/>
        <v>75410.604912499984</v>
      </c>
      <c r="Z206" s="7">
        <f t="shared" si="35"/>
        <v>-3074.2932458333307</v>
      </c>
      <c r="AA206" s="7">
        <f t="shared" si="36"/>
        <v>7.2759576141834259E-12</v>
      </c>
    </row>
    <row r="207" spans="1:27" ht="13.8" x14ac:dyDescent="0.3">
      <c r="A207" s="11">
        <v>651635303</v>
      </c>
      <c r="B207" s="11" t="s">
        <v>30</v>
      </c>
      <c r="C207" s="11" t="s">
        <v>36</v>
      </c>
      <c r="D207" s="11" t="s">
        <v>485</v>
      </c>
      <c r="E207" s="11" t="s">
        <v>395</v>
      </c>
      <c r="F207" s="18">
        <v>41244</v>
      </c>
      <c r="G207" s="19">
        <v>41244</v>
      </c>
      <c r="H207" s="11" t="s">
        <v>20</v>
      </c>
      <c r="I207" s="11" t="s">
        <v>486</v>
      </c>
      <c r="J207" s="11" t="s">
        <v>487</v>
      </c>
      <c r="K207" s="11" t="s">
        <v>23</v>
      </c>
      <c r="L207" s="53" t="s">
        <v>638</v>
      </c>
      <c r="M207" s="11">
        <v>0</v>
      </c>
      <c r="N207" s="54">
        <v>74998.960000000006</v>
      </c>
      <c r="O207" s="54">
        <v>74998.960000000006</v>
      </c>
      <c r="P207" s="54">
        <v>0</v>
      </c>
      <c r="Q207" s="1">
        <v>42705</v>
      </c>
      <c r="R207" s="14">
        <f>VLOOKUP($D207,'GT NBV Sep 2015'!$G:$O,9,0)</f>
        <v>0.33333333333333331</v>
      </c>
      <c r="S207" s="15">
        <f t="shared" si="28"/>
        <v>2083.3044444444445</v>
      </c>
      <c r="T207" s="15">
        <f t="shared" si="29"/>
        <v>15</v>
      </c>
      <c r="U207" s="15">
        <f t="shared" si="30"/>
        <v>31249.566666666666</v>
      </c>
      <c r="V207" s="15">
        <f t="shared" si="31"/>
        <v>106248.52666666667</v>
      </c>
      <c r="W207" s="15">
        <f t="shared" si="32"/>
        <v>-31249.566666666666</v>
      </c>
      <c r="X207" s="7">
        <f t="shared" si="33"/>
        <v>68749.046666666676</v>
      </c>
      <c r="Y207" s="7">
        <f t="shared" si="34"/>
        <v>97394.482777777783</v>
      </c>
      <c r="Z207" s="7">
        <f t="shared" si="35"/>
        <v>-28645.43611111111</v>
      </c>
      <c r="AA207" s="7">
        <f t="shared" si="36"/>
        <v>0</v>
      </c>
    </row>
    <row r="208" spans="1:27" ht="13.8" x14ac:dyDescent="0.3">
      <c r="A208" s="11">
        <v>51966</v>
      </c>
      <c r="B208" s="11" t="s">
        <v>30</v>
      </c>
      <c r="C208" s="11" t="s">
        <v>36</v>
      </c>
      <c r="D208" s="11" t="s">
        <v>49</v>
      </c>
      <c r="E208" s="11" t="s">
        <v>90</v>
      </c>
      <c r="F208" s="18">
        <v>26115</v>
      </c>
      <c r="G208" s="19">
        <v>26115</v>
      </c>
      <c r="H208" s="11" t="s">
        <v>20</v>
      </c>
      <c r="I208" s="11" t="s">
        <v>48</v>
      </c>
      <c r="J208" s="11" t="s">
        <v>262</v>
      </c>
      <c r="K208" s="11" t="s">
        <v>23</v>
      </c>
      <c r="L208" s="53" t="s">
        <v>638</v>
      </c>
      <c r="M208" s="11">
        <v>24</v>
      </c>
      <c r="N208" s="54">
        <v>72548.47</v>
      </c>
      <c r="O208" s="54">
        <v>72548.47</v>
      </c>
      <c r="P208" s="54">
        <v>0</v>
      </c>
      <c r="Q208" s="1">
        <v>42705</v>
      </c>
      <c r="R208" s="14">
        <f>VLOOKUP($D208,'GT NBV Sep 2015'!$G:$O,9,0)</f>
        <v>3.4000000000000002E-2</v>
      </c>
      <c r="S208" s="15">
        <f t="shared" si="28"/>
        <v>205.55399833333334</v>
      </c>
      <c r="T208" s="15">
        <f t="shared" si="29"/>
        <v>15</v>
      </c>
      <c r="U208" s="15">
        <f t="shared" si="30"/>
        <v>3083.3099750000001</v>
      </c>
      <c r="V208" s="15">
        <f t="shared" si="31"/>
        <v>75631.779974999998</v>
      </c>
      <c r="W208" s="15">
        <f t="shared" si="32"/>
        <v>-3083.3099749999965</v>
      </c>
      <c r="X208" s="7">
        <f t="shared" si="33"/>
        <v>66502.76416666666</v>
      </c>
      <c r="Y208" s="7">
        <f t="shared" si="34"/>
        <v>69329.131643749992</v>
      </c>
      <c r="Z208" s="7">
        <f t="shared" si="35"/>
        <v>-2826.36747708333</v>
      </c>
      <c r="AA208" s="7">
        <f t="shared" si="36"/>
        <v>0</v>
      </c>
    </row>
    <row r="209" spans="1:27" ht="13.8" x14ac:dyDescent="0.3">
      <c r="A209" s="11">
        <v>51931</v>
      </c>
      <c r="B209" s="11" t="s">
        <v>30</v>
      </c>
      <c r="C209" s="11" t="s">
        <v>36</v>
      </c>
      <c r="D209" s="11" t="s">
        <v>49</v>
      </c>
      <c r="E209" s="11" t="s">
        <v>90</v>
      </c>
      <c r="F209" s="18">
        <v>26115</v>
      </c>
      <c r="G209" s="19">
        <v>26115</v>
      </c>
      <c r="H209" s="11" t="s">
        <v>20</v>
      </c>
      <c r="I209" s="11" t="s">
        <v>48</v>
      </c>
      <c r="J209" s="11" t="s">
        <v>254</v>
      </c>
      <c r="K209" s="11" t="s">
        <v>23</v>
      </c>
      <c r="L209" s="53" t="s">
        <v>638</v>
      </c>
      <c r="M209" s="11">
        <v>84</v>
      </c>
      <c r="N209" s="54">
        <v>69048.31</v>
      </c>
      <c r="O209" s="54">
        <v>69048.31</v>
      </c>
      <c r="P209" s="54">
        <v>0</v>
      </c>
      <c r="Q209" s="1">
        <v>42705</v>
      </c>
      <c r="R209" s="14">
        <f>VLOOKUP($D209,'GT NBV Sep 2015'!$G:$O,9,0)</f>
        <v>3.4000000000000002E-2</v>
      </c>
      <c r="S209" s="15">
        <f t="shared" si="28"/>
        <v>195.63687833333333</v>
      </c>
      <c r="T209" s="15">
        <f t="shared" si="29"/>
        <v>15</v>
      </c>
      <c r="U209" s="15">
        <f t="shared" si="30"/>
        <v>2934.553175</v>
      </c>
      <c r="V209" s="15">
        <f t="shared" si="31"/>
        <v>71982.863174999991</v>
      </c>
      <c r="W209" s="15">
        <f t="shared" si="32"/>
        <v>-2934.5531749999936</v>
      </c>
      <c r="X209" s="7">
        <f t="shared" si="33"/>
        <v>63294.284166666665</v>
      </c>
      <c r="Y209" s="7">
        <f t="shared" si="34"/>
        <v>65984.291243749991</v>
      </c>
      <c r="Z209" s="7">
        <f t="shared" si="35"/>
        <v>-2690.0070770833272</v>
      </c>
      <c r="AA209" s="7">
        <f t="shared" si="36"/>
        <v>0</v>
      </c>
    </row>
    <row r="210" spans="1:27" ht="13.8" x14ac:dyDescent="0.3">
      <c r="A210" s="11">
        <v>54463</v>
      </c>
      <c r="B210" s="11" t="s">
        <v>30</v>
      </c>
      <c r="C210" s="11" t="s">
        <v>36</v>
      </c>
      <c r="D210" s="11" t="s">
        <v>324</v>
      </c>
      <c r="E210" s="11" t="s">
        <v>90</v>
      </c>
      <c r="F210" s="18">
        <v>26115</v>
      </c>
      <c r="G210" s="19">
        <v>26115</v>
      </c>
      <c r="H210" s="11" t="s">
        <v>20</v>
      </c>
      <c r="I210" s="11" t="s">
        <v>59</v>
      </c>
      <c r="J210" s="11" t="s">
        <v>354</v>
      </c>
      <c r="K210" s="11" t="s">
        <v>23</v>
      </c>
      <c r="L210" s="53" t="s">
        <v>638</v>
      </c>
      <c r="M210" s="11">
        <v>12</v>
      </c>
      <c r="N210" s="54">
        <v>68489.740000000005</v>
      </c>
      <c r="O210" s="54">
        <v>68489.740000000005</v>
      </c>
      <c r="P210" s="54">
        <v>0</v>
      </c>
      <c r="Q210" s="1">
        <v>42705</v>
      </c>
      <c r="R210" s="14">
        <f>VLOOKUP($D210,'GT NBV Sep 2015'!$G:$O,9,0)</f>
        <v>2.1000000000000001E-2</v>
      </c>
      <c r="S210" s="15">
        <f t="shared" si="28"/>
        <v>119.85704500000001</v>
      </c>
      <c r="T210" s="15">
        <f t="shared" si="29"/>
        <v>15</v>
      </c>
      <c r="U210" s="15">
        <f t="shared" si="30"/>
        <v>1797.8556750000002</v>
      </c>
      <c r="V210" s="15">
        <f t="shared" si="31"/>
        <v>70287.595675000004</v>
      </c>
      <c r="W210" s="15">
        <f t="shared" si="32"/>
        <v>-1797.8556749999989</v>
      </c>
      <c r="X210" s="7">
        <f t="shared" si="33"/>
        <v>62782.261666666665</v>
      </c>
      <c r="Y210" s="7">
        <f t="shared" si="34"/>
        <v>64430.296035416664</v>
      </c>
      <c r="Z210" s="7">
        <f t="shared" si="35"/>
        <v>-1648.034368749999</v>
      </c>
      <c r="AA210" s="7">
        <f t="shared" si="36"/>
        <v>0</v>
      </c>
    </row>
    <row r="211" spans="1:27" ht="13.8" x14ac:dyDescent="0.3">
      <c r="A211" s="11">
        <v>53010</v>
      </c>
      <c r="B211" s="11" t="s">
        <v>30</v>
      </c>
      <c r="C211" s="11" t="s">
        <v>36</v>
      </c>
      <c r="D211" s="11" t="s">
        <v>49</v>
      </c>
      <c r="E211" s="11" t="s">
        <v>227</v>
      </c>
      <c r="F211" s="18">
        <v>34516</v>
      </c>
      <c r="G211" s="19">
        <v>34516</v>
      </c>
      <c r="H211" s="11" t="s">
        <v>20</v>
      </c>
      <c r="I211" s="11" t="s">
        <v>48</v>
      </c>
      <c r="J211" s="11" t="s">
        <v>279</v>
      </c>
      <c r="K211" s="11" t="s">
        <v>23</v>
      </c>
      <c r="L211" s="53" t="s">
        <v>638</v>
      </c>
      <c r="M211" s="11">
        <v>6</v>
      </c>
      <c r="N211" s="54">
        <v>67978.41</v>
      </c>
      <c r="O211" s="54">
        <v>67978.41</v>
      </c>
      <c r="P211" s="54">
        <v>0</v>
      </c>
      <c r="Q211" s="1">
        <v>42705</v>
      </c>
      <c r="R211" s="14">
        <f>VLOOKUP($D211,'GT NBV Sep 2015'!$G:$O,9,0)</f>
        <v>3.4000000000000002E-2</v>
      </c>
      <c r="S211" s="15">
        <f t="shared" si="28"/>
        <v>192.60549500000002</v>
      </c>
      <c r="T211" s="15">
        <f t="shared" si="29"/>
        <v>15</v>
      </c>
      <c r="U211" s="15">
        <f t="shared" si="30"/>
        <v>2889.0824250000005</v>
      </c>
      <c r="V211" s="15">
        <f t="shared" si="31"/>
        <v>70867.492425000004</v>
      </c>
      <c r="W211" s="15">
        <f t="shared" si="32"/>
        <v>-2889.0824250000005</v>
      </c>
      <c r="X211" s="7">
        <f t="shared" si="33"/>
        <v>62313.542500000003</v>
      </c>
      <c r="Y211" s="7">
        <f t="shared" si="34"/>
        <v>64961.868056250001</v>
      </c>
      <c r="Z211" s="7">
        <f t="shared" si="35"/>
        <v>-2648.3255562500003</v>
      </c>
      <c r="AA211" s="7">
        <f t="shared" si="36"/>
        <v>0</v>
      </c>
    </row>
    <row r="212" spans="1:27" ht="13.8" x14ac:dyDescent="0.3">
      <c r="A212" s="11">
        <v>54227</v>
      </c>
      <c r="B212" s="11" t="s">
        <v>30</v>
      </c>
      <c r="C212" s="11" t="s">
        <v>36</v>
      </c>
      <c r="D212" s="11" t="s">
        <v>324</v>
      </c>
      <c r="E212" s="11" t="s">
        <v>90</v>
      </c>
      <c r="F212" s="18">
        <v>26115</v>
      </c>
      <c r="G212" s="19">
        <v>26115</v>
      </c>
      <c r="H212" s="11" t="s">
        <v>20</v>
      </c>
      <c r="I212" s="11" t="s">
        <v>59</v>
      </c>
      <c r="J212" s="11" t="s">
        <v>338</v>
      </c>
      <c r="K212" s="11" t="s">
        <v>23</v>
      </c>
      <c r="L212" s="53" t="s">
        <v>638</v>
      </c>
      <c r="M212" s="11">
        <v>960</v>
      </c>
      <c r="N212" s="54">
        <v>67470.2</v>
      </c>
      <c r="O212" s="54">
        <v>67470.2</v>
      </c>
      <c r="P212" s="54">
        <v>0</v>
      </c>
      <c r="Q212" s="1">
        <v>42705</v>
      </c>
      <c r="R212" s="14">
        <f>VLOOKUP($D212,'GT NBV Sep 2015'!$G:$O,9,0)</f>
        <v>2.1000000000000001E-2</v>
      </c>
      <c r="S212" s="15">
        <f t="shared" si="28"/>
        <v>118.07285</v>
      </c>
      <c r="T212" s="15">
        <f t="shared" si="29"/>
        <v>15</v>
      </c>
      <c r="U212" s="15">
        <f t="shared" si="30"/>
        <v>1771.09275</v>
      </c>
      <c r="V212" s="15">
        <f t="shared" si="31"/>
        <v>69241.292749999993</v>
      </c>
      <c r="W212" s="15">
        <f t="shared" si="32"/>
        <v>-1771.0927499999962</v>
      </c>
      <c r="X212" s="7">
        <f t="shared" si="33"/>
        <v>61847.683333333327</v>
      </c>
      <c r="Y212" s="7">
        <f t="shared" si="34"/>
        <v>63471.185020833327</v>
      </c>
      <c r="Z212" s="7">
        <f t="shared" si="35"/>
        <v>-1623.5016874999965</v>
      </c>
      <c r="AA212" s="7">
        <f t="shared" si="36"/>
        <v>-3.637978807091713E-12</v>
      </c>
    </row>
    <row r="213" spans="1:27" ht="13.8" x14ac:dyDescent="0.3">
      <c r="A213" s="11">
        <v>49106</v>
      </c>
      <c r="B213" s="11" t="s">
        <v>30</v>
      </c>
      <c r="C213" s="11" t="s">
        <v>36</v>
      </c>
      <c r="D213" s="11" t="s">
        <v>37</v>
      </c>
      <c r="E213" s="11" t="s">
        <v>38</v>
      </c>
      <c r="F213" s="18">
        <v>33786</v>
      </c>
      <c r="G213" s="19">
        <v>33786</v>
      </c>
      <c r="H213" s="11" t="s">
        <v>20</v>
      </c>
      <c r="I213" s="11" t="s">
        <v>39</v>
      </c>
      <c r="J213" s="11" t="s">
        <v>116</v>
      </c>
      <c r="K213" s="11" t="s">
        <v>23</v>
      </c>
      <c r="L213" s="53" t="s">
        <v>638</v>
      </c>
      <c r="M213" s="11">
        <v>1</v>
      </c>
      <c r="N213" s="54">
        <v>66706</v>
      </c>
      <c r="O213" s="54">
        <v>66706</v>
      </c>
      <c r="P213" s="54">
        <v>0</v>
      </c>
      <c r="Q213" s="1">
        <v>42705</v>
      </c>
      <c r="R213" s="14">
        <f>VLOOKUP($D213,'GT NBV Sep 2015'!$G:$O,9,0)</f>
        <v>2.1999999999999999E-2</v>
      </c>
      <c r="S213" s="15">
        <f t="shared" si="28"/>
        <v>122.29433333333333</v>
      </c>
      <c r="T213" s="15">
        <f t="shared" si="29"/>
        <v>15</v>
      </c>
      <c r="U213" s="15">
        <f t="shared" si="30"/>
        <v>1834.415</v>
      </c>
      <c r="V213" s="15">
        <f t="shared" si="31"/>
        <v>68540.414999999994</v>
      </c>
      <c r="W213" s="15">
        <f t="shared" si="32"/>
        <v>-1834.4149999999936</v>
      </c>
      <c r="X213" s="7">
        <f t="shared" si="33"/>
        <v>61147.166666666664</v>
      </c>
      <c r="Y213" s="7">
        <f t="shared" si="34"/>
        <v>62828.713749999988</v>
      </c>
      <c r="Z213" s="7">
        <f t="shared" si="35"/>
        <v>-1681.5470833333275</v>
      </c>
      <c r="AA213" s="7">
        <f t="shared" si="36"/>
        <v>3.637978807091713E-12</v>
      </c>
    </row>
    <row r="214" spans="1:27" ht="13.8" x14ac:dyDescent="0.3">
      <c r="A214" s="11">
        <v>54618</v>
      </c>
      <c r="B214" s="11" t="s">
        <v>30</v>
      </c>
      <c r="C214" s="11" t="s">
        <v>36</v>
      </c>
      <c r="D214" s="11" t="s">
        <v>324</v>
      </c>
      <c r="E214" s="11" t="s">
        <v>90</v>
      </c>
      <c r="F214" s="18">
        <v>26115</v>
      </c>
      <c r="G214" s="19">
        <v>26115</v>
      </c>
      <c r="H214" s="11" t="s">
        <v>20</v>
      </c>
      <c r="I214" s="11" t="s">
        <v>59</v>
      </c>
      <c r="J214" s="11" t="s">
        <v>360</v>
      </c>
      <c r="K214" s="11" t="s">
        <v>23</v>
      </c>
      <c r="L214" s="53" t="s">
        <v>638</v>
      </c>
      <c r="M214" s="11">
        <v>3</v>
      </c>
      <c r="N214" s="54">
        <v>63154.69</v>
      </c>
      <c r="O214" s="54">
        <v>63154.69</v>
      </c>
      <c r="P214" s="54">
        <v>0</v>
      </c>
      <c r="Q214" s="1">
        <v>42705</v>
      </c>
      <c r="R214" s="14">
        <f>VLOOKUP($D214,'GT NBV Sep 2015'!$G:$O,9,0)</f>
        <v>2.1000000000000001E-2</v>
      </c>
      <c r="S214" s="15">
        <f t="shared" si="28"/>
        <v>110.5207075</v>
      </c>
      <c r="T214" s="15">
        <f t="shared" si="29"/>
        <v>15</v>
      </c>
      <c r="U214" s="15">
        <f t="shared" si="30"/>
        <v>1657.8106124999999</v>
      </c>
      <c r="V214" s="15">
        <f t="shared" si="31"/>
        <v>64812.5006125</v>
      </c>
      <c r="W214" s="15">
        <f t="shared" si="32"/>
        <v>-1657.8106124999977</v>
      </c>
      <c r="X214" s="7">
        <f t="shared" si="33"/>
        <v>57891.799166666664</v>
      </c>
      <c r="Y214" s="7">
        <f t="shared" si="34"/>
        <v>59411.458894791664</v>
      </c>
      <c r="Z214" s="7">
        <f t="shared" si="35"/>
        <v>-1519.6597281249979</v>
      </c>
      <c r="AA214" s="7">
        <f t="shared" si="36"/>
        <v>-1.8189894035458565E-12</v>
      </c>
    </row>
    <row r="215" spans="1:27" ht="13.8" x14ac:dyDescent="0.3">
      <c r="A215" s="11">
        <v>52701</v>
      </c>
      <c r="B215" s="11" t="s">
        <v>30</v>
      </c>
      <c r="C215" s="11" t="s">
        <v>36</v>
      </c>
      <c r="D215" s="11" t="s">
        <v>49</v>
      </c>
      <c r="E215" s="11" t="s">
        <v>90</v>
      </c>
      <c r="F215" s="18">
        <v>26115</v>
      </c>
      <c r="G215" s="19">
        <v>26115</v>
      </c>
      <c r="H215" s="11" t="s">
        <v>20</v>
      </c>
      <c r="I215" s="11" t="s">
        <v>48</v>
      </c>
      <c r="J215" s="11" t="s">
        <v>268</v>
      </c>
      <c r="K215" s="11" t="s">
        <v>23</v>
      </c>
      <c r="L215" s="53" t="s">
        <v>638</v>
      </c>
      <c r="M215" s="11">
        <v>0</v>
      </c>
      <c r="N215" s="54">
        <v>59037.56</v>
      </c>
      <c r="O215" s="54">
        <v>59037.56</v>
      </c>
      <c r="P215" s="54">
        <v>0</v>
      </c>
      <c r="Q215" s="1">
        <v>42705</v>
      </c>
      <c r="R215" s="14">
        <f>VLOOKUP($D215,'GT NBV Sep 2015'!$G:$O,9,0)</f>
        <v>3.4000000000000002E-2</v>
      </c>
      <c r="S215" s="15">
        <f t="shared" si="28"/>
        <v>167.27308666666667</v>
      </c>
      <c r="T215" s="15">
        <f t="shared" si="29"/>
        <v>15</v>
      </c>
      <c r="U215" s="15">
        <f t="shared" si="30"/>
        <v>2509.0963000000002</v>
      </c>
      <c r="V215" s="15">
        <f t="shared" si="31"/>
        <v>61546.656299999995</v>
      </c>
      <c r="W215" s="15">
        <f t="shared" si="32"/>
        <v>-2509.0962999999974</v>
      </c>
      <c r="X215" s="7">
        <f t="shared" si="33"/>
        <v>54117.763333333329</v>
      </c>
      <c r="Y215" s="7">
        <f t="shared" si="34"/>
        <v>56417.768274999995</v>
      </c>
      <c r="Z215" s="7">
        <f t="shared" si="35"/>
        <v>-2300.0049416666643</v>
      </c>
      <c r="AA215" s="7">
        <f t="shared" si="36"/>
        <v>0</v>
      </c>
    </row>
    <row r="216" spans="1:27" ht="13.8" x14ac:dyDescent="0.3">
      <c r="A216" s="11">
        <v>41739738</v>
      </c>
      <c r="B216" s="11" t="s">
        <v>30</v>
      </c>
      <c r="C216" s="11" t="s">
        <v>36</v>
      </c>
      <c r="D216" s="11" t="s">
        <v>49</v>
      </c>
      <c r="E216" s="11" t="s">
        <v>138</v>
      </c>
      <c r="F216" s="18">
        <v>34151</v>
      </c>
      <c r="G216" s="19">
        <v>34151</v>
      </c>
      <c r="H216" s="11" t="s">
        <v>20</v>
      </c>
      <c r="I216" s="11" t="s">
        <v>48</v>
      </c>
      <c r="J216" s="11" t="s">
        <v>264</v>
      </c>
      <c r="K216" s="11" t="s">
        <v>23</v>
      </c>
      <c r="L216" s="53" t="s">
        <v>638</v>
      </c>
      <c r="M216" s="11">
        <v>1</v>
      </c>
      <c r="N216" s="54">
        <v>58617.78</v>
      </c>
      <c r="O216" s="54">
        <v>58617.78</v>
      </c>
      <c r="P216" s="54">
        <v>0</v>
      </c>
      <c r="Q216" s="1">
        <v>42705</v>
      </c>
      <c r="R216" s="14">
        <f>VLOOKUP($D216,'GT NBV Sep 2015'!$G:$O,9,0)</f>
        <v>3.4000000000000002E-2</v>
      </c>
      <c r="S216" s="15">
        <f t="shared" si="28"/>
        <v>166.08371</v>
      </c>
      <c r="T216" s="15">
        <f t="shared" si="29"/>
        <v>15</v>
      </c>
      <c r="U216" s="15">
        <f t="shared" si="30"/>
        <v>2491.2556500000001</v>
      </c>
      <c r="V216" s="15">
        <f t="shared" si="31"/>
        <v>61109.035649999998</v>
      </c>
      <c r="W216" s="15">
        <f t="shared" si="32"/>
        <v>-2491.2556499999992</v>
      </c>
      <c r="X216" s="7">
        <f t="shared" si="33"/>
        <v>53732.964999999997</v>
      </c>
      <c r="Y216" s="7">
        <f t="shared" si="34"/>
        <v>56016.616012499995</v>
      </c>
      <c r="Z216" s="7">
        <f t="shared" si="35"/>
        <v>-2283.6510124999991</v>
      </c>
      <c r="AA216" s="7">
        <f t="shared" si="36"/>
        <v>0</v>
      </c>
    </row>
    <row r="217" spans="1:27" ht="13.8" x14ac:dyDescent="0.3">
      <c r="A217" s="11">
        <v>52843</v>
      </c>
      <c r="B217" s="11" t="s">
        <v>30</v>
      </c>
      <c r="C217" s="11" t="s">
        <v>36</v>
      </c>
      <c r="D217" s="11" t="s">
        <v>49</v>
      </c>
      <c r="E217" s="11" t="s">
        <v>86</v>
      </c>
      <c r="F217" s="18">
        <v>31594</v>
      </c>
      <c r="G217" s="19">
        <v>31594</v>
      </c>
      <c r="H217" s="11" t="s">
        <v>20</v>
      </c>
      <c r="I217" s="11" t="s">
        <v>48</v>
      </c>
      <c r="J217" s="11" t="s">
        <v>276</v>
      </c>
      <c r="K217" s="11" t="s">
        <v>23</v>
      </c>
      <c r="L217" s="53" t="s">
        <v>638</v>
      </c>
      <c r="M217" s="11">
        <v>12</v>
      </c>
      <c r="N217" s="54">
        <v>58414.78</v>
      </c>
      <c r="O217" s="54">
        <v>58414.78</v>
      </c>
      <c r="P217" s="54">
        <v>0</v>
      </c>
      <c r="Q217" s="1">
        <v>42705</v>
      </c>
      <c r="R217" s="14">
        <f>VLOOKUP($D217,'GT NBV Sep 2015'!$G:$O,9,0)</f>
        <v>3.4000000000000002E-2</v>
      </c>
      <c r="S217" s="15">
        <f t="shared" si="28"/>
        <v>165.50854333333334</v>
      </c>
      <c r="T217" s="15">
        <f t="shared" si="29"/>
        <v>15</v>
      </c>
      <c r="U217" s="15">
        <f t="shared" si="30"/>
        <v>2482.62815</v>
      </c>
      <c r="V217" s="15">
        <f t="shared" si="31"/>
        <v>60897.408149999996</v>
      </c>
      <c r="W217" s="15">
        <f t="shared" si="32"/>
        <v>-2482.6281499999968</v>
      </c>
      <c r="X217" s="7">
        <f t="shared" si="33"/>
        <v>53546.881666666661</v>
      </c>
      <c r="Y217" s="7">
        <f t="shared" si="34"/>
        <v>55822.624137499995</v>
      </c>
      <c r="Z217" s="7">
        <f t="shared" si="35"/>
        <v>-2275.7424708333301</v>
      </c>
      <c r="AA217" s="7">
        <f t="shared" si="36"/>
        <v>-4.5474735088646412E-12</v>
      </c>
    </row>
    <row r="218" spans="1:27" ht="13.8" x14ac:dyDescent="0.3">
      <c r="A218" s="11">
        <v>49018</v>
      </c>
      <c r="B218" s="11" t="s">
        <v>30</v>
      </c>
      <c r="C218" s="11" t="s">
        <v>36</v>
      </c>
      <c r="D218" s="11" t="s">
        <v>37</v>
      </c>
      <c r="E218" s="11" t="s">
        <v>90</v>
      </c>
      <c r="F218" s="18">
        <v>26115</v>
      </c>
      <c r="G218" s="19">
        <v>26115</v>
      </c>
      <c r="H218" s="11" t="s">
        <v>20</v>
      </c>
      <c r="I218" s="11" t="s">
        <v>39</v>
      </c>
      <c r="J218" s="11" t="s">
        <v>97</v>
      </c>
      <c r="K218" s="11" t="s">
        <v>23</v>
      </c>
      <c r="L218" s="53" t="s">
        <v>638</v>
      </c>
      <c r="M218" s="11">
        <v>10</v>
      </c>
      <c r="N218" s="54">
        <v>57263.94</v>
      </c>
      <c r="O218" s="54">
        <v>57263.94</v>
      </c>
      <c r="P218" s="54">
        <v>0</v>
      </c>
      <c r="Q218" s="1">
        <v>42705</v>
      </c>
      <c r="R218" s="14">
        <f>VLOOKUP($D218,'GT NBV Sep 2015'!$G:$O,9,0)</f>
        <v>2.1999999999999999E-2</v>
      </c>
      <c r="S218" s="15">
        <f t="shared" si="28"/>
        <v>104.98389</v>
      </c>
      <c r="T218" s="15">
        <f t="shared" si="29"/>
        <v>15</v>
      </c>
      <c r="U218" s="15">
        <f t="shared" si="30"/>
        <v>1574.7583500000001</v>
      </c>
      <c r="V218" s="15">
        <f t="shared" si="31"/>
        <v>58838.698350000006</v>
      </c>
      <c r="W218" s="15">
        <f t="shared" si="32"/>
        <v>-1574.7583500000037</v>
      </c>
      <c r="X218" s="7">
        <f t="shared" si="33"/>
        <v>52491.945</v>
      </c>
      <c r="Y218" s="7">
        <f t="shared" si="34"/>
        <v>53935.473487500007</v>
      </c>
      <c r="Z218" s="7">
        <f t="shared" si="35"/>
        <v>-1443.5284875000034</v>
      </c>
      <c r="AA218" s="7">
        <f t="shared" si="36"/>
        <v>-3.637978807091713E-12</v>
      </c>
    </row>
    <row r="219" spans="1:27" ht="13.8" x14ac:dyDescent="0.3">
      <c r="A219" s="11">
        <v>49032</v>
      </c>
      <c r="B219" s="11" t="s">
        <v>30</v>
      </c>
      <c r="C219" s="11" t="s">
        <v>36</v>
      </c>
      <c r="D219" s="11" t="s">
        <v>37</v>
      </c>
      <c r="E219" s="11" t="s">
        <v>90</v>
      </c>
      <c r="F219" s="18">
        <v>26115</v>
      </c>
      <c r="G219" s="19">
        <v>26115</v>
      </c>
      <c r="H219" s="11" t="s">
        <v>20</v>
      </c>
      <c r="I219" s="11" t="s">
        <v>39</v>
      </c>
      <c r="J219" s="11" t="s">
        <v>104</v>
      </c>
      <c r="K219" s="11" t="s">
        <v>23</v>
      </c>
      <c r="L219" s="53" t="s">
        <v>638</v>
      </c>
      <c r="M219" s="11">
        <v>10</v>
      </c>
      <c r="N219" s="54">
        <v>57263.94</v>
      </c>
      <c r="O219" s="54">
        <v>57263.94</v>
      </c>
      <c r="P219" s="54">
        <v>0</v>
      </c>
      <c r="Q219" s="1">
        <v>42705</v>
      </c>
      <c r="R219" s="14">
        <f>VLOOKUP($D219,'GT NBV Sep 2015'!$G:$O,9,0)</f>
        <v>2.1999999999999999E-2</v>
      </c>
      <c r="S219" s="15">
        <f t="shared" si="28"/>
        <v>104.98389</v>
      </c>
      <c r="T219" s="15">
        <f t="shared" si="29"/>
        <v>15</v>
      </c>
      <c r="U219" s="15">
        <f t="shared" si="30"/>
        <v>1574.7583500000001</v>
      </c>
      <c r="V219" s="15">
        <f t="shared" si="31"/>
        <v>58838.698350000006</v>
      </c>
      <c r="W219" s="15">
        <f t="shared" si="32"/>
        <v>-1574.7583500000037</v>
      </c>
      <c r="X219" s="7">
        <f t="shared" si="33"/>
        <v>52491.945</v>
      </c>
      <c r="Y219" s="7">
        <f t="shared" si="34"/>
        <v>53935.473487500007</v>
      </c>
      <c r="Z219" s="7">
        <f t="shared" si="35"/>
        <v>-1443.5284875000034</v>
      </c>
      <c r="AA219" s="7">
        <f t="shared" si="36"/>
        <v>-3.637978807091713E-12</v>
      </c>
    </row>
    <row r="220" spans="1:27" ht="13.8" x14ac:dyDescent="0.3">
      <c r="A220" s="11">
        <v>49054</v>
      </c>
      <c r="B220" s="11" t="s">
        <v>30</v>
      </c>
      <c r="C220" s="11" t="s">
        <v>36</v>
      </c>
      <c r="D220" s="11" t="s">
        <v>37</v>
      </c>
      <c r="E220" s="11" t="s">
        <v>90</v>
      </c>
      <c r="F220" s="18">
        <v>26115</v>
      </c>
      <c r="G220" s="19">
        <v>26115</v>
      </c>
      <c r="H220" s="11" t="s">
        <v>20</v>
      </c>
      <c r="I220" s="11" t="s">
        <v>39</v>
      </c>
      <c r="J220" s="11" t="s">
        <v>111</v>
      </c>
      <c r="K220" s="11" t="s">
        <v>23</v>
      </c>
      <c r="L220" s="53" t="s">
        <v>638</v>
      </c>
      <c r="M220" s="11">
        <v>10</v>
      </c>
      <c r="N220" s="54">
        <v>57263.94</v>
      </c>
      <c r="O220" s="54">
        <v>57263.94</v>
      </c>
      <c r="P220" s="54">
        <v>0</v>
      </c>
      <c r="Q220" s="1">
        <v>42705</v>
      </c>
      <c r="R220" s="14">
        <f>VLOOKUP($D220,'GT NBV Sep 2015'!$G:$O,9,0)</f>
        <v>2.1999999999999999E-2</v>
      </c>
      <c r="S220" s="15">
        <f t="shared" si="28"/>
        <v>104.98389</v>
      </c>
      <c r="T220" s="15">
        <f t="shared" si="29"/>
        <v>15</v>
      </c>
      <c r="U220" s="15">
        <f t="shared" si="30"/>
        <v>1574.7583500000001</v>
      </c>
      <c r="V220" s="15">
        <f t="shared" si="31"/>
        <v>58838.698350000006</v>
      </c>
      <c r="W220" s="15">
        <f t="shared" si="32"/>
        <v>-1574.7583500000037</v>
      </c>
      <c r="X220" s="7">
        <f t="shared" si="33"/>
        <v>52491.945</v>
      </c>
      <c r="Y220" s="7">
        <f t="shared" si="34"/>
        <v>53935.473487500007</v>
      </c>
      <c r="Z220" s="7">
        <f t="shared" si="35"/>
        <v>-1443.5284875000034</v>
      </c>
      <c r="AA220" s="7">
        <f t="shared" si="36"/>
        <v>-3.637978807091713E-12</v>
      </c>
    </row>
    <row r="221" spans="1:27" ht="13.8" x14ac:dyDescent="0.3">
      <c r="A221" s="11">
        <v>54620</v>
      </c>
      <c r="B221" s="11" t="s">
        <v>30</v>
      </c>
      <c r="C221" s="11" t="s">
        <v>36</v>
      </c>
      <c r="D221" s="11" t="s">
        <v>324</v>
      </c>
      <c r="E221" s="11" t="s">
        <v>84</v>
      </c>
      <c r="F221" s="18">
        <v>30864</v>
      </c>
      <c r="G221" s="19">
        <v>30864</v>
      </c>
      <c r="H221" s="11" t="s">
        <v>20</v>
      </c>
      <c r="I221" s="11" t="s">
        <v>59</v>
      </c>
      <c r="J221" s="11" t="s">
        <v>360</v>
      </c>
      <c r="K221" s="11" t="s">
        <v>23</v>
      </c>
      <c r="L221" s="53" t="s">
        <v>638</v>
      </c>
      <c r="M221" s="11">
        <v>0</v>
      </c>
      <c r="N221" s="54">
        <v>53880.65</v>
      </c>
      <c r="O221" s="54">
        <v>53880.65</v>
      </c>
      <c r="P221" s="54">
        <v>0</v>
      </c>
      <c r="Q221" s="1">
        <v>42705</v>
      </c>
      <c r="R221" s="14">
        <f>VLOOKUP($D221,'GT NBV Sep 2015'!$G:$O,9,0)</f>
        <v>2.1000000000000001E-2</v>
      </c>
      <c r="S221" s="15">
        <f t="shared" si="28"/>
        <v>94.291137500000005</v>
      </c>
      <c r="T221" s="15">
        <f t="shared" si="29"/>
        <v>15</v>
      </c>
      <c r="U221" s="15">
        <f t="shared" si="30"/>
        <v>1414.3670625</v>
      </c>
      <c r="V221" s="15">
        <f t="shared" si="31"/>
        <v>55295.017062500003</v>
      </c>
      <c r="W221" s="15">
        <f t="shared" si="32"/>
        <v>-1414.3670625000013</v>
      </c>
      <c r="X221" s="7">
        <f t="shared" si="33"/>
        <v>49390.595833333333</v>
      </c>
      <c r="Y221" s="7">
        <f t="shared" si="34"/>
        <v>50687.098973958331</v>
      </c>
      <c r="Z221" s="7">
        <f t="shared" si="35"/>
        <v>-1296.5031406250012</v>
      </c>
      <c r="AA221" s="7">
        <f t="shared" si="36"/>
        <v>2.9558577807620168E-12</v>
      </c>
    </row>
    <row r="222" spans="1:27" ht="13.8" x14ac:dyDescent="0.3">
      <c r="A222" s="11">
        <v>41739735</v>
      </c>
      <c r="B222" s="11" t="s">
        <v>30</v>
      </c>
      <c r="C222" s="11" t="s">
        <v>36</v>
      </c>
      <c r="D222" s="11" t="s">
        <v>49</v>
      </c>
      <c r="E222" s="11" t="s">
        <v>51</v>
      </c>
      <c r="F222" s="18">
        <v>28672</v>
      </c>
      <c r="G222" s="19">
        <v>28672</v>
      </c>
      <c r="H222" s="11" t="s">
        <v>20</v>
      </c>
      <c r="I222" s="11" t="s">
        <v>48</v>
      </c>
      <c r="J222" s="11" t="s">
        <v>282</v>
      </c>
      <c r="K222" s="11" t="s">
        <v>23</v>
      </c>
      <c r="L222" s="53" t="s">
        <v>638</v>
      </c>
      <c r="M222" s="11">
        <v>24</v>
      </c>
      <c r="N222" s="54">
        <v>52294.7</v>
      </c>
      <c r="O222" s="54">
        <v>52294.7</v>
      </c>
      <c r="P222" s="54">
        <v>0</v>
      </c>
      <c r="Q222" s="1">
        <v>42705</v>
      </c>
      <c r="R222" s="14">
        <f>VLOOKUP($D222,'GT NBV Sep 2015'!$G:$O,9,0)</f>
        <v>3.4000000000000002E-2</v>
      </c>
      <c r="S222" s="15">
        <f t="shared" si="28"/>
        <v>148.16831666666667</v>
      </c>
      <c r="T222" s="15">
        <f t="shared" si="29"/>
        <v>15</v>
      </c>
      <c r="U222" s="15">
        <f t="shared" si="30"/>
        <v>2222.52475</v>
      </c>
      <c r="V222" s="15">
        <f t="shared" si="31"/>
        <v>54517.224749999994</v>
      </c>
      <c r="W222" s="15">
        <f t="shared" si="32"/>
        <v>-2222.5247499999969</v>
      </c>
      <c r="X222" s="7">
        <f t="shared" si="33"/>
        <v>47936.808333333327</v>
      </c>
      <c r="Y222" s="7">
        <f t="shared" si="34"/>
        <v>49974.122687499992</v>
      </c>
      <c r="Z222" s="7">
        <f t="shared" si="35"/>
        <v>-2037.3143541666636</v>
      </c>
      <c r="AA222" s="7">
        <f t="shared" si="36"/>
        <v>0</v>
      </c>
    </row>
    <row r="223" spans="1:27" ht="13.8" x14ac:dyDescent="0.3">
      <c r="A223" s="11">
        <v>50023</v>
      </c>
      <c r="B223" s="11" t="s">
        <v>30</v>
      </c>
      <c r="C223" s="11" t="s">
        <v>36</v>
      </c>
      <c r="D223" s="11" t="s">
        <v>37</v>
      </c>
      <c r="E223" s="11" t="s">
        <v>91</v>
      </c>
      <c r="F223" s="18">
        <v>32325</v>
      </c>
      <c r="G223" s="19">
        <v>32325</v>
      </c>
      <c r="H223" s="11" t="s">
        <v>20</v>
      </c>
      <c r="I223" s="11" t="s">
        <v>39</v>
      </c>
      <c r="J223" s="11" t="s">
        <v>186</v>
      </c>
      <c r="K223" s="11" t="s">
        <v>23</v>
      </c>
      <c r="L223" s="53" t="s">
        <v>638</v>
      </c>
      <c r="M223" s="11">
        <v>6</v>
      </c>
      <c r="N223" s="54">
        <v>50465</v>
      </c>
      <c r="O223" s="54">
        <v>50465</v>
      </c>
      <c r="P223" s="54">
        <v>0</v>
      </c>
      <c r="Q223" s="1">
        <v>42705</v>
      </c>
      <c r="R223" s="14">
        <f>VLOOKUP($D223,'GT NBV Sep 2015'!$G:$O,9,0)</f>
        <v>2.1999999999999999E-2</v>
      </c>
      <c r="S223" s="15">
        <f t="shared" si="28"/>
        <v>92.519166666666663</v>
      </c>
      <c r="T223" s="15">
        <f t="shared" si="29"/>
        <v>15</v>
      </c>
      <c r="U223" s="15">
        <f t="shared" si="30"/>
        <v>1387.7874999999999</v>
      </c>
      <c r="V223" s="15">
        <f t="shared" si="31"/>
        <v>51852.787499999999</v>
      </c>
      <c r="W223" s="15">
        <f t="shared" si="32"/>
        <v>-1387.7874999999985</v>
      </c>
      <c r="X223" s="7">
        <f t="shared" si="33"/>
        <v>46259.583333333328</v>
      </c>
      <c r="Y223" s="7">
        <f t="shared" si="34"/>
        <v>47531.721874999996</v>
      </c>
      <c r="Z223" s="7">
        <f t="shared" si="35"/>
        <v>-1272.1385416666653</v>
      </c>
      <c r="AA223" s="7">
        <f t="shared" si="36"/>
        <v>-1.8189894035458565E-12</v>
      </c>
    </row>
    <row r="224" spans="1:27" ht="13.8" x14ac:dyDescent="0.3">
      <c r="A224" s="11">
        <v>54043</v>
      </c>
      <c r="B224" s="11" t="s">
        <v>30</v>
      </c>
      <c r="C224" s="11" t="s">
        <v>36</v>
      </c>
      <c r="D224" s="11" t="s">
        <v>324</v>
      </c>
      <c r="E224" s="11" t="s">
        <v>90</v>
      </c>
      <c r="F224" s="18">
        <v>26115</v>
      </c>
      <c r="G224" s="19">
        <v>26115</v>
      </c>
      <c r="H224" s="11" t="s">
        <v>20</v>
      </c>
      <c r="I224" s="11" t="s">
        <v>59</v>
      </c>
      <c r="J224" s="11" t="s">
        <v>330</v>
      </c>
      <c r="K224" s="11" t="s">
        <v>23</v>
      </c>
      <c r="L224" s="53" t="s">
        <v>638</v>
      </c>
      <c r="M224" s="11">
        <v>3</v>
      </c>
      <c r="N224" s="54">
        <v>46175.51</v>
      </c>
      <c r="O224" s="54">
        <v>46175.51</v>
      </c>
      <c r="P224" s="54">
        <v>0</v>
      </c>
      <c r="Q224" s="1">
        <v>42705</v>
      </c>
      <c r="R224" s="14">
        <f>VLOOKUP($D224,'GT NBV Sep 2015'!$G:$O,9,0)</f>
        <v>2.1000000000000001E-2</v>
      </c>
      <c r="S224" s="15">
        <f t="shared" si="28"/>
        <v>80.807142500000012</v>
      </c>
      <c r="T224" s="15">
        <f t="shared" si="29"/>
        <v>15</v>
      </c>
      <c r="U224" s="15">
        <f t="shared" si="30"/>
        <v>1212.1071375000001</v>
      </c>
      <c r="V224" s="15">
        <f t="shared" si="31"/>
        <v>47387.617137500005</v>
      </c>
      <c r="W224" s="15">
        <f t="shared" si="32"/>
        <v>-1212.1071375000029</v>
      </c>
      <c r="X224" s="7">
        <f t="shared" si="33"/>
        <v>42327.550833333335</v>
      </c>
      <c r="Y224" s="7">
        <f t="shared" si="34"/>
        <v>43438.649042708334</v>
      </c>
      <c r="Z224" s="7">
        <f t="shared" si="35"/>
        <v>-1111.0982093750026</v>
      </c>
      <c r="AA224" s="7">
        <f t="shared" si="36"/>
        <v>3.637978807091713E-12</v>
      </c>
    </row>
    <row r="225" spans="1:27" ht="13.8" x14ac:dyDescent="0.3">
      <c r="A225" s="11">
        <v>53555</v>
      </c>
      <c r="B225" s="11" t="s">
        <v>30</v>
      </c>
      <c r="C225" s="11" t="s">
        <v>36</v>
      </c>
      <c r="D225" s="11" t="s">
        <v>312</v>
      </c>
      <c r="E225" s="11" t="s">
        <v>90</v>
      </c>
      <c r="F225" s="18">
        <v>26115</v>
      </c>
      <c r="G225" s="19">
        <v>26115</v>
      </c>
      <c r="H225" s="11" t="s">
        <v>20</v>
      </c>
      <c r="I225" s="11" t="s">
        <v>55</v>
      </c>
      <c r="J225" s="11" t="s">
        <v>315</v>
      </c>
      <c r="K225" s="11" t="s">
        <v>23</v>
      </c>
      <c r="L225" s="53" t="s">
        <v>638</v>
      </c>
      <c r="M225" s="11">
        <v>1</v>
      </c>
      <c r="N225" s="54">
        <v>44839.57</v>
      </c>
      <c r="O225" s="54">
        <v>44839.57</v>
      </c>
      <c r="P225" s="54">
        <v>0</v>
      </c>
      <c r="Q225" s="1">
        <v>42705</v>
      </c>
      <c r="R225" s="14">
        <f>VLOOKUP($D225,'GT NBV Sep 2015'!$G:$O,9,0)</f>
        <v>2.1000000000000001E-2</v>
      </c>
      <c r="S225" s="15">
        <f t="shared" si="28"/>
        <v>78.469247499999994</v>
      </c>
      <c r="T225" s="15">
        <f t="shared" si="29"/>
        <v>15</v>
      </c>
      <c r="U225" s="15">
        <f t="shared" si="30"/>
        <v>1177.0387125</v>
      </c>
      <c r="V225" s="15">
        <f t="shared" si="31"/>
        <v>46016.608712499998</v>
      </c>
      <c r="W225" s="15">
        <f t="shared" si="32"/>
        <v>-1177.0387124999979</v>
      </c>
      <c r="X225" s="7">
        <f t="shared" si="33"/>
        <v>41102.939166666663</v>
      </c>
      <c r="Y225" s="7">
        <f t="shared" si="34"/>
        <v>42181.891319791663</v>
      </c>
      <c r="Z225" s="7">
        <f t="shared" si="35"/>
        <v>-1078.9521531249979</v>
      </c>
      <c r="AA225" s="7">
        <f t="shared" si="36"/>
        <v>0</v>
      </c>
    </row>
    <row r="226" spans="1:27" ht="13.8" x14ac:dyDescent="0.3">
      <c r="A226" s="11">
        <v>49108</v>
      </c>
      <c r="B226" s="11" t="s">
        <v>30</v>
      </c>
      <c r="C226" s="11" t="s">
        <v>36</v>
      </c>
      <c r="D226" s="11" t="s">
        <v>37</v>
      </c>
      <c r="E226" s="11" t="s">
        <v>38</v>
      </c>
      <c r="F226" s="18">
        <v>33786</v>
      </c>
      <c r="G226" s="19">
        <v>33786</v>
      </c>
      <c r="H226" s="11" t="s">
        <v>20</v>
      </c>
      <c r="I226" s="11" t="s">
        <v>39</v>
      </c>
      <c r="J226" s="11" t="s">
        <v>117</v>
      </c>
      <c r="K226" s="11" t="s">
        <v>23</v>
      </c>
      <c r="L226" s="53" t="s">
        <v>638</v>
      </c>
      <c r="M226" s="11">
        <v>1</v>
      </c>
      <c r="N226" s="54">
        <v>40235.370000000003</v>
      </c>
      <c r="O226" s="54">
        <v>40235.370000000003</v>
      </c>
      <c r="P226" s="54">
        <v>0</v>
      </c>
      <c r="Q226" s="1">
        <v>42705</v>
      </c>
      <c r="R226" s="14">
        <f>VLOOKUP($D226,'GT NBV Sep 2015'!$G:$O,9,0)</f>
        <v>2.1999999999999999E-2</v>
      </c>
      <c r="S226" s="15">
        <f t="shared" si="28"/>
        <v>73.764845000000008</v>
      </c>
      <c r="T226" s="15">
        <f t="shared" si="29"/>
        <v>15</v>
      </c>
      <c r="U226" s="15">
        <f t="shared" si="30"/>
        <v>1106.4726750000002</v>
      </c>
      <c r="V226" s="15">
        <f t="shared" si="31"/>
        <v>41341.842675</v>
      </c>
      <c r="W226" s="15">
        <f t="shared" si="32"/>
        <v>-1106.4726749999973</v>
      </c>
      <c r="X226" s="7">
        <f t="shared" si="33"/>
        <v>36882.422500000001</v>
      </c>
      <c r="Y226" s="7">
        <f t="shared" si="34"/>
        <v>37896.68911875</v>
      </c>
      <c r="Z226" s="7">
        <f t="shared" si="35"/>
        <v>-1014.2666187499974</v>
      </c>
      <c r="AA226" s="7">
        <f t="shared" si="36"/>
        <v>-2.5011104298755527E-12</v>
      </c>
    </row>
    <row r="227" spans="1:27" ht="13.8" x14ac:dyDescent="0.3">
      <c r="A227" s="11">
        <v>52713</v>
      </c>
      <c r="B227" s="11" t="s">
        <v>30</v>
      </c>
      <c r="C227" s="11" t="s">
        <v>36</v>
      </c>
      <c r="D227" s="11" t="s">
        <v>49</v>
      </c>
      <c r="E227" s="11" t="s">
        <v>90</v>
      </c>
      <c r="F227" s="18">
        <v>26115</v>
      </c>
      <c r="G227" s="19">
        <v>26115</v>
      </c>
      <c r="H227" s="11" t="s">
        <v>20</v>
      </c>
      <c r="I227" s="11" t="s">
        <v>48</v>
      </c>
      <c r="J227" s="11" t="s">
        <v>269</v>
      </c>
      <c r="K227" s="11" t="s">
        <v>23</v>
      </c>
      <c r="L227" s="53" t="s">
        <v>638</v>
      </c>
      <c r="M227" s="11">
        <v>12</v>
      </c>
      <c r="N227" s="54">
        <v>39358.36</v>
      </c>
      <c r="O227" s="54">
        <v>39358.36</v>
      </c>
      <c r="P227" s="54">
        <v>0</v>
      </c>
      <c r="Q227" s="1">
        <v>42705</v>
      </c>
      <c r="R227" s="14">
        <f>VLOOKUP($D227,'GT NBV Sep 2015'!$G:$O,9,0)</f>
        <v>3.4000000000000002E-2</v>
      </c>
      <c r="S227" s="15">
        <f t="shared" si="28"/>
        <v>111.51535333333334</v>
      </c>
      <c r="T227" s="15">
        <f t="shared" si="29"/>
        <v>15</v>
      </c>
      <c r="U227" s="15">
        <f t="shared" si="30"/>
        <v>1672.7303000000002</v>
      </c>
      <c r="V227" s="15">
        <f t="shared" si="31"/>
        <v>41031.090300000003</v>
      </c>
      <c r="W227" s="15">
        <f t="shared" si="32"/>
        <v>-1672.7303000000029</v>
      </c>
      <c r="X227" s="7">
        <f t="shared" si="33"/>
        <v>36078.496666666666</v>
      </c>
      <c r="Y227" s="7">
        <f t="shared" si="34"/>
        <v>37611.832775000003</v>
      </c>
      <c r="Z227" s="7">
        <f t="shared" si="35"/>
        <v>-1533.3361083333359</v>
      </c>
      <c r="AA227" s="7">
        <f t="shared" si="36"/>
        <v>0</v>
      </c>
    </row>
    <row r="228" spans="1:27" ht="13.8" x14ac:dyDescent="0.3">
      <c r="A228" s="11">
        <v>49836</v>
      </c>
      <c r="B228" s="11" t="s">
        <v>30</v>
      </c>
      <c r="C228" s="11" t="s">
        <v>36</v>
      </c>
      <c r="D228" s="11" t="s">
        <v>37</v>
      </c>
      <c r="E228" s="11" t="s">
        <v>34</v>
      </c>
      <c r="F228" s="18">
        <v>27576</v>
      </c>
      <c r="G228" s="19">
        <v>27576</v>
      </c>
      <c r="H228" s="11" t="s">
        <v>20</v>
      </c>
      <c r="I228" s="11" t="s">
        <v>39</v>
      </c>
      <c r="J228" s="11" t="s">
        <v>166</v>
      </c>
      <c r="K228" s="11" t="s">
        <v>23</v>
      </c>
      <c r="L228" s="53" t="s">
        <v>638</v>
      </c>
      <c r="M228" s="11">
        <v>1</v>
      </c>
      <c r="N228" s="54">
        <v>38940.07</v>
      </c>
      <c r="O228" s="54">
        <v>38940.07</v>
      </c>
      <c r="P228" s="54">
        <v>0</v>
      </c>
      <c r="Q228" s="1">
        <v>42705</v>
      </c>
      <c r="R228" s="14">
        <f>VLOOKUP($D228,'GT NBV Sep 2015'!$G:$O,9,0)</f>
        <v>2.1999999999999999E-2</v>
      </c>
      <c r="S228" s="15">
        <f t="shared" si="28"/>
        <v>71.390128333333337</v>
      </c>
      <c r="T228" s="15">
        <f t="shared" si="29"/>
        <v>15</v>
      </c>
      <c r="U228" s="15">
        <f t="shared" si="30"/>
        <v>1070.8519249999999</v>
      </c>
      <c r="V228" s="15">
        <f t="shared" si="31"/>
        <v>40010.921925000002</v>
      </c>
      <c r="W228" s="15">
        <f t="shared" si="32"/>
        <v>-1070.8519250000027</v>
      </c>
      <c r="X228" s="7">
        <f t="shared" si="33"/>
        <v>35695.064166666663</v>
      </c>
      <c r="Y228" s="7">
        <f t="shared" si="34"/>
        <v>36676.678431250002</v>
      </c>
      <c r="Z228" s="7">
        <f t="shared" si="35"/>
        <v>-981.61426458333574</v>
      </c>
      <c r="AA228" s="7">
        <f t="shared" si="36"/>
        <v>-3.0695446184836328E-12</v>
      </c>
    </row>
    <row r="229" spans="1:27" ht="13.8" x14ac:dyDescent="0.3">
      <c r="A229" s="11">
        <v>53651</v>
      </c>
      <c r="B229" s="11" t="s">
        <v>30</v>
      </c>
      <c r="C229" s="11" t="s">
        <v>36</v>
      </c>
      <c r="D229" s="11" t="s">
        <v>312</v>
      </c>
      <c r="E229" s="11" t="s">
        <v>90</v>
      </c>
      <c r="F229" s="18">
        <v>26115</v>
      </c>
      <c r="G229" s="19">
        <v>26115</v>
      </c>
      <c r="H229" s="11" t="s">
        <v>20</v>
      </c>
      <c r="I229" s="11" t="s">
        <v>55</v>
      </c>
      <c r="J229" s="11" t="s">
        <v>321</v>
      </c>
      <c r="K229" s="11" t="s">
        <v>23</v>
      </c>
      <c r="L229" s="53" t="s">
        <v>638</v>
      </c>
      <c r="M229" s="11">
        <v>12</v>
      </c>
      <c r="N229" s="54">
        <v>35823.29</v>
      </c>
      <c r="O229" s="54">
        <v>35823.29</v>
      </c>
      <c r="P229" s="54">
        <v>0</v>
      </c>
      <c r="Q229" s="1">
        <v>42705</v>
      </c>
      <c r="R229" s="14">
        <f>VLOOKUP($D229,'GT NBV Sep 2015'!$G:$O,9,0)</f>
        <v>2.1000000000000001E-2</v>
      </c>
      <c r="S229" s="15">
        <f t="shared" si="28"/>
        <v>62.690757500000004</v>
      </c>
      <c r="T229" s="15">
        <f t="shared" si="29"/>
        <v>15</v>
      </c>
      <c r="U229" s="15">
        <f t="shared" si="30"/>
        <v>940.36136250000004</v>
      </c>
      <c r="V229" s="15">
        <f t="shared" si="31"/>
        <v>36763.651362500001</v>
      </c>
      <c r="W229" s="15">
        <f t="shared" si="32"/>
        <v>-940.36136249999981</v>
      </c>
      <c r="X229" s="7">
        <f t="shared" si="33"/>
        <v>32838.015833333331</v>
      </c>
      <c r="Y229" s="7">
        <f t="shared" si="34"/>
        <v>33700.013748958336</v>
      </c>
      <c r="Z229" s="7">
        <f t="shared" si="35"/>
        <v>-861.99791562499979</v>
      </c>
      <c r="AA229" s="7">
        <f t="shared" si="36"/>
        <v>-4.8885340220294893E-12</v>
      </c>
    </row>
    <row r="230" spans="1:27" ht="13.8" x14ac:dyDescent="0.3">
      <c r="A230" s="11">
        <v>54516</v>
      </c>
      <c r="B230" s="11" t="s">
        <v>30</v>
      </c>
      <c r="C230" s="11" t="s">
        <v>36</v>
      </c>
      <c r="D230" s="11" t="s">
        <v>324</v>
      </c>
      <c r="E230" s="11" t="s">
        <v>82</v>
      </c>
      <c r="F230" s="18">
        <v>30133</v>
      </c>
      <c r="G230" s="19">
        <v>30133</v>
      </c>
      <c r="H230" s="11" t="s">
        <v>20</v>
      </c>
      <c r="I230" s="11" t="s">
        <v>59</v>
      </c>
      <c r="J230" s="11" t="s">
        <v>62</v>
      </c>
      <c r="K230" s="11" t="s">
        <v>23</v>
      </c>
      <c r="L230" s="53" t="s">
        <v>638</v>
      </c>
      <c r="M230" s="11">
        <v>0</v>
      </c>
      <c r="N230" s="54">
        <v>33509.800000000003</v>
      </c>
      <c r="O230" s="54">
        <v>33509.800000000003</v>
      </c>
      <c r="P230" s="54">
        <v>0</v>
      </c>
      <c r="Q230" s="1">
        <v>42705</v>
      </c>
      <c r="R230" s="14">
        <f>VLOOKUP($D230,'GT NBV Sep 2015'!$G:$O,9,0)</f>
        <v>2.1000000000000001E-2</v>
      </c>
      <c r="S230" s="15">
        <f t="shared" si="28"/>
        <v>58.642150000000008</v>
      </c>
      <c r="T230" s="15">
        <f t="shared" si="29"/>
        <v>15</v>
      </c>
      <c r="U230" s="15">
        <f t="shared" si="30"/>
        <v>879.63225000000011</v>
      </c>
      <c r="V230" s="15">
        <f t="shared" si="31"/>
        <v>34389.432250000005</v>
      </c>
      <c r="W230" s="15">
        <f t="shared" si="32"/>
        <v>-879.63225000000239</v>
      </c>
      <c r="X230" s="7">
        <f t="shared" si="33"/>
        <v>30717.316666666669</v>
      </c>
      <c r="Y230" s="7">
        <f t="shared" si="34"/>
        <v>31523.646229166668</v>
      </c>
      <c r="Z230" s="7">
        <f t="shared" si="35"/>
        <v>-806.32956250000211</v>
      </c>
      <c r="AA230" s="7">
        <f t="shared" si="36"/>
        <v>2.9558577807620168E-12</v>
      </c>
    </row>
    <row r="231" spans="1:27" ht="13.8" x14ac:dyDescent="0.3">
      <c r="A231" s="11">
        <v>52721</v>
      </c>
      <c r="B231" s="11" t="s">
        <v>30</v>
      </c>
      <c r="C231" s="11" t="s">
        <v>36</v>
      </c>
      <c r="D231" s="11" t="s">
        <v>49</v>
      </c>
      <c r="E231" s="11" t="s">
        <v>90</v>
      </c>
      <c r="F231" s="18">
        <v>26115</v>
      </c>
      <c r="G231" s="19">
        <v>26115</v>
      </c>
      <c r="H231" s="11" t="s">
        <v>20</v>
      </c>
      <c r="I231" s="11" t="s">
        <v>48</v>
      </c>
      <c r="J231" s="11" t="s">
        <v>270</v>
      </c>
      <c r="K231" s="11" t="s">
        <v>23</v>
      </c>
      <c r="L231" s="53" t="s">
        <v>638</v>
      </c>
      <c r="M231" s="11">
        <v>12</v>
      </c>
      <c r="N231" s="54">
        <v>32798.629999999997</v>
      </c>
      <c r="O231" s="54">
        <v>32798.629999999997</v>
      </c>
      <c r="P231" s="54">
        <v>0</v>
      </c>
      <c r="Q231" s="1">
        <v>42705</v>
      </c>
      <c r="R231" s="14">
        <f>VLOOKUP($D231,'GT NBV Sep 2015'!$G:$O,9,0)</f>
        <v>3.4000000000000002E-2</v>
      </c>
      <c r="S231" s="15">
        <f t="shared" si="28"/>
        <v>92.929451666666665</v>
      </c>
      <c r="T231" s="15">
        <f t="shared" si="29"/>
        <v>15</v>
      </c>
      <c r="U231" s="15">
        <f t="shared" si="30"/>
        <v>1393.941775</v>
      </c>
      <c r="V231" s="15">
        <f t="shared" si="31"/>
        <v>34192.571774999997</v>
      </c>
      <c r="W231" s="15">
        <f t="shared" si="32"/>
        <v>-1393.9417749999993</v>
      </c>
      <c r="X231" s="7">
        <f t="shared" si="33"/>
        <v>30065.410833333328</v>
      </c>
      <c r="Y231" s="7">
        <f t="shared" si="34"/>
        <v>31343.190793749996</v>
      </c>
      <c r="Z231" s="7">
        <f t="shared" si="35"/>
        <v>-1277.779960416666</v>
      </c>
      <c r="AA231" s="7">
        <f t="shared" si="36"/>
        <v>-2.5011104298755527E-12</v>
      </c>
    </row>
    <row r="232" spans="1:27" ht="13.8" x14ac:dyDescent="0.3">
      <c r="A232" s="11">
        <v>51963</v>
      </c>
      <c r="B232" s="11" t="s">
        <v>30</v>
      </c>
      <c r="C232" s="11" t="s">
        <v>36</v>
      </c>
      <c r="D232" s="11" t="s">
        <v>49</v>
      </c>
      <c r="E232" s="11" t="s">
        <v>90</v>
      </c>
      <c r="F232" s="18">
        <v>26115</v>
      </c>
      <c r="G232" s="19">
        <v>26115</v>
      </c>
      <c r="H232" s="11" t="s">
        <v>20</v>
      </c>
      <c r="I232" s="11" t="s">
        <v>48</v>
      </c>
      <c r="J232" s="11" t="s">
        <v>261</v>
      </c>
      <c r="K232" s="11" t="s">
        <v>23</v>
      </c>
      <c r="L232" s="53" t="s">
        <v>638</v>
      </c>
      <c r="M232" s="11">
        <v>11</v>
      </c>
      <c r="N232" s="54">
        <v>32668.03</v>
      </c>
      <c r="O232" s="54">
        <v>32668.03</v>
      </c>
      <c r="P232" s="54">
        <v>0</v>
      </c>
      <c r="Q232" s="1">
        <v>42705</v>
      </c>
      <c r="R232" s="14">
        <f>VLOOKUP($D232,'GT NBV Sep 2015'!$G:$O,9,0)</f>
        <v>3.4000000000000002E-2</v>
      </c>
      <c r="S232" s="15">
        <f t="shared" si="28"/>
        <v>92.55941833333334</v>
      </c>
      <c r="T232" s="15">
        <f t="shared" si="29"/>
        <v>15</v>
      </c>
      <c r="U232" s="15">
        <f t="shared" si="30"/>
        <v>1388.3912750000002</v>
      </c>
      <c r="V232" s="15">
        <f t="shared" si="31"/>
        <v>34056.421275000001</v>
      </c>
      <c r="W232" s="15">
        <f t="shared" si="32"/>
        <v>-1388.3912750000018</v>
      </c>
      <c r="X232" s="7">
        <f t="shared" si="33"/>
        <v>29945.694166666664</v>
      </c>
      <c r="Y232" s="7">
        <f t="shared" si="34"/>
        <v>31218.386168749999</v>
      </c>
      <c r="Z232" s="7">
        <f t="shared" si="35"/>
        <v>-1272.692002083335</v>
      </c>
      <c r="AA232" s="7">
        <f t="shared" si="36"/>
        <v>0</v>
      </c>
    </row>
    <row r="233" spans="1:27" ht="13.8" x14ac:dyDescent="0.3">
      <c r="A233" s="11">
        <v>54351</v>
      </c>
      <c r="B233" s="11" t="s">
        <v>30</v>
      </c>
      <c r="C233" s="11" t="s">
        <v>36</v>
      </c>
      <c r="D233" s="11" t="s">
        <v>324</v>
      </c>
      <c r="E233" s="11" t="s">
        <v>90</v>
      </c>
      <c r="F233" s="18">
        <v>26115</v>
      </c>
      <c r="G233" s="19">
        <v>26115</v>
      </c>
      <c r="H233" s="11" t="s">
        <v>20</v>
      </c>
      <c r="I233" s="11" t="s">
        <v>59</v>
      </c>
      <c r="J233" s="11" t="s">
        <v>349</v>
      </c>
      <c r="K233" s="11" t="s">
        <v>23</v>
      </c>
      <c r="L233" s="53" t="s">
        <v>638</v>
      </c>
      <c r="M233" s="11">
        <v>12</v>
      </c>
      <c r="N233" s="54">
        <v>32100.04</v>
      </c>
      <c r="O233" s="54">
        <v>32100.04</v>
      </c>
      <c r="P233" s="54">
        <v>0</v>
      </c>
      <c r="Q233" s="1">
        <v>42705</v>
      </c>
      <c r="R233" s="14">
        <f>VLOOKUP($D233,'GT NBV Sep 2015'!$G:$O,9,0)</f>
        <v>2.1000000000000001E-2</v>
      </c>
      <c r="S233" s="15">
        <f t="shared" si="28"/>
        <v>56.175070000000005</v>
      </c>
      <c r="T233" s="15">
        <f t="shared" si="29"/>
        <v>15</v>
      </c>
      <c r="U233" s="15">
        <f t="shared" si="30"/>
        <v>842.62605000000008</v>
      </c>
      <c r="V233" s="15">
        <f t="shared" si="31"/>
        <v>32942.66605</v>
      </c>
      <c r="W233" s="15">
        <f t="shared" si="32"/>
        <v>-842.62604999999894</v>
      </c>
      <c r="X233" s="7">
        <f t="shared" si="33"/>
        <v>29425.036666666667</v>
      </c>
      <c r="Y233" s="7">
        <f t="shared" si="34"/>
        <v>30197.443879166665</v>
      </c>
      <c r="Z233" s="7">
        <f t="shared" si="35"/>
        <v>-772.40721249999899</v>
      </c>
      <c r="AA233" s="7">
        <f t="shared" si="36"/>
        <v>0</v>
      </c>
    </row>
    <row r="234" spans="1:27" ht="13.8" x14ac:dyDescent="0.3">
      <c r="A234" s="11">
        <v>84632751</v>
      </c>
      <c r="B234" s="11" t="s">
        <v>30</v>
      </c>
      <c r="C234" s="11" t="s">
        <v>36</v>
      </c>
      <c r="D234" s="11" t="s">
        <v>324</v>
      </c>
      <c r="E234" s="11" t="s">
        <v>90</v>
      </c>
      <c r="F234" s="18">
        <v>26115</v>
      </c>
      <c r="G234" s="19">
        <v>26115</v>
      </c>
      <c r="H234" s="11" t="s">
        <v>20</v>
      </c>
      <c r="I234" s="11" t="s">
        <v>59</v>
      </c>
      <c r="J234" s="11" t="s">
        <v>340</v>
      </c>
      <c r="K234" s="11" t="s">
        <v>23</v>
      </c>
      <c r="L234" s="53" t="s">
        <v>638</v>
      </c>
      <c r="M234" s="11">
        <v>0</v>
      </c>
      <c r="N234" s="54">
        <v>30421.33</v>
      </c>
      <c r="O234" s="54">
        <v>30421.33</v>
      </c>
      <c r="P234" s="54">
        <v>0</v>
      </c>
      <c r="Q234" s="1">
        <v>42705</v>
      </c>
      <c r="R234" s="14">
        <f>VLOOKUP($D234,'GT NBV Sep 2015'!$G:$O,9,0)</f>
        <v>2.1000000000000001E-2</v>
      </c>
      <c r="S234" s="15">
        <f t="shared" si="28"/>
        <v>53.237327500000006</v>
      </c>
      <c r="T234" s="15">
        <f t="shared" si="29"/>
        <v>15</v>
      </c>
      <c r="U234" s="15">
        <f t="shared" si="30"/>
        <v>798.55991250000011</v>
      </c>
      <c r="V234" s="15">
        <f t="shared" si="31"/>
        <v>31219.889912500003</v>
      </c>
      <c r="W234" s="15">
        <f t="shared" si="32"/>
        <v>-798.55991250000079</v>
      </c>
      <c r="X234" s="7">
        <f t="shared" si="33"/>
        <v>27886.219166666666</v>
      </c>
      <c r="Y234" s="7">
        <f t="shared" si="34"/>
        <v>28618.232419791668</v>
      </c>
      <c r="Z234" s="7">
        <f t="shared" si="35"/>
        <v>-732.01325312500069</v>
      </c>
      <c r="AA234" s="7">
        <f t="shared" si="36"/>
        <v>-1.2505552149377763E-12</v>
      </c>
    </row>
    <row r="235" spans="1:27" ht="13.8" x14ac:dyDescent="0.3">
      <c r="A235" s="11">
        <v>49111</v>
      </c>
      <c r="B235" s="11" t="s">
        <v>30</v>
      </c>
      <c r="C235" s="11" t="s">
        <v>36</v>
      </c>
      <c r="D235" s="11" t="s">
        <v>37</v>
      </c>
      <c r="E235" s="11" t="s">
        <v>38</v>
      </c>
      <c r="F235" s="18">
        <v>33786</v>
      </c>
      <c r="G235" s="19">
        <v>33786</v>
      </c>
      <c r="H235" s="11" t="s">
        <v>20</v>
      </c>
      <c r="I235" s="11" t="s">
        <v>39</v>
      </c>
      <c r="J235" s="11" t="s">
        <v>118</v>
      </c>
      <c r="K235" s="11" t="s">
        <v>23</v>
      </c>
      <c r="L235" s="53" t="s">
        <v>638</v>
      </c>
      <c r="M235" s="11">
        <v>1</v>
      </c>
      <c r="N235" s="54">
        <v>29053.48</v>
      </c>
      <c r="O235" s="54">
        <v>29053.48</v>
      </c>
      <c r="P235" s="54">
        <v>0</v>
      </c>
      <c r="Q235" s="1">
        <v>42705</v>
      </c>
      <c r="R235" s="14">
        <f>VLOOKUP($D235,'GT NBV Sep 2015'!$G:$O,9,0)</f>
        <v>2.1999999999999999E-2</v>
      </c>
      <c r="S235" s="15">
        <f t="shared" si="28"/>
        <v>53.264713333333333</v>
      </c>
      <c r="T235" s="15">
        <f t="shared" si="29"/>
        <v>15</v>
      </c>
      <c r="U235" s="15">
        <f t="shared" si="30"/>
        <v>798.97069999999997</v>
      </c>
      <c r="V235" s="15">
        <f t="shared" si="31"/>
        <v>29852.450700000001</v>
      </c>
      <c r="W235" s="15">
        <f t="shared" si="32"/>
        <v>-798.97070000000167</v>
      </c>
      <c r="X235" s="7">
        <f t="shared" si="33"/>
        <v>26632.356666666667</v>
      </c>
      <c r="Y235" s="7">
        <f t="shared" si="34"/>
        <v>27364.746475</v>
      </c>
      <c r="Z235" s="7">
        <f t="shared" si="35"/>
        <v>-732.38980833333483</v>
      </c>
      <c r="AA235" s="7">
        <f t="shared" si="36"/>
        <v>1.4779288903810084E-12</v>
      </c>
    </row>
    <row r="236" spans="1:27" ht="13.8" x14ac:dyDescent="0.3">
      <c r="A236" s="11">
        <v>54165</v>
      </c>
      <c r="B236" s="11" t="s">
        <v>30</v>
      </c>
      <c r="C236" s="11" t="s">
        <v>36</v>
      </c>
      <c r="D236" s="11" t="s">
        <v>324</v>
      </c>
      <c r="E236" s="11" t="s">
        <v>90</v>
      </c>
      <c r="F236" s="18">
        <v>26115</v>
      </c>
      <c r="G236" s="19">
        <v>26115</v>
      </c>
      <c r="H236" s="11" t="s">
        <v>20</v>
      </c>
      <c r="I236" s="11" t="s">
        <v>59</v>
      </c>
      <c r="J236" s="11" t="s">
        <v>335</v>
      </c>
      <c r="K236" s="11" t="s">
        <v>23</v>
      </c>
      <c r="L236" s="53" t="s">
        <v>638</v>
      </c>
      <c r="M236" s="11">
        <v>1</v>
      </c>
      <c r="N236" s="54">
        <v>26595.4</v>
      </c>
      <c r="O236" s="54">
        <v>26595.4</v>
      </c>
      <c r="P236" s="54">
        <v>0</v>
      </c>
      <c r="Q236" s="1">
        <v>42705</v>
      </c>
      <c r="R236" s="14">
        <f>VLOOKUP($D236,'GT NBV Sep 2015'!$G:$O,9,0)</f>
        <v>2.1000000000000001E-2</v>
      </c>
      <c r="S236" s="15">
        <f t="shared" si="28"/>
        <v>46.541950000000007</v>
      </c>
      <c r="T236" s="15">
        <f t="shared" si="29"/>
        <v>15</v>
      </c>
      <c r="U236" s="15">
        <f t="shared" si="30"/>
        <v>698.12925000000007</v>
      </c>
      <c r="V236" s="15">
        <f t="shared" si="31"/>
        <v>27293.529250000003</v>
      </c>
      <c r="W236" s="15">
        <f t="shared" si="32"/>
        <v>-698.12925000000178</v>
      </c>
      <c r="X236" s="7">
        <f t="shared" si="33"/>
        <v>24379.116666666669</v>
      </c>
      <c r="Y236" s="7">
        <f t="shared" si="34"/>
        <v>25019.068479166668</v>
      </c>
      <c r="Z236" s="7">
        <f t="shared" si="35"/>
        <v>-639.95181250000155</v>
      </c>
      <c r="AA236" s="7">
        <f t="shared" si="36"/>
        <v>2.0463630789890885E-12</v>
      </c>
    </row>
    <row r="237" spans="1:27" ht="13.8" x14ac:dyDescent="0.3">
      <c r="A237" s="11">
        <v>54026</v>
      </c>
      <c r="B237" s="11" t="s">
        <v>30</v>
      </c>
      <c r="C237" s="11" t="s">
        <v>36</v>
      </c>
      <c r="D237" s="11" t="s">
        <v>324</v>
      </c>
      <c r="E237" s="11" t="s">
        <v>90</v>
      </c>
      <c r="F237" s="18">
        <v>26115</v>
      </c>
      <c r="G237" s="19">
        <v>26115</v>
      </c>
      <c r="H237" s="11" t="s">
        <v>20</v>
      </c>
      <c r="I237" s="11" t="s">
        <v>59</v>
      </c>
      <c r="J237" s="11" t="s">
        <v>329</v>
      </c>
      <c r="K237" s="11" t="s">
        <v>23</v>
      </c>
      <c r="L237" s="53" t="s">
        <v>638</v>
      </c>
      <c r="M237" s="11">
        <v>3</v>
      </c>
      <c r="N237" s="54">
        <v>25621.15</v>
      </c>
      <c r="O237" s="54">
        <v>25621.15</v>
      </c>
      <c r="P237" s="54">
        <v>0</v>
      </c>
      <c r="Q237" s="1">
        <v>42705</v>
      </c>
      <c r="R237" s="14">
        <f>VLOOKUP($D237,'GT NBV Sep 2015'!$G:$O,9,0)</f>
        <v>2.1000000000000001E-2</v>
      </c>
      <c r="S237" s="15">
        <f t="shared" si="28"/>
        <v>44.8370125</v>
      </c>
      <c r="T237" s="15">
        <f t="shared" si="29"/>
        <v>15</v>
      </c>
      <c r="U237" s="15">
        <f t="shared" si="30"/>
        <v>672.55518749999999</v>
      </c>
      <c r="V237" s="15">
        <f t="shared" si="31"/>
        <v>26293.7051875</v>
      </c>
      <c r="W237" s="15">
        <f t="shared" si="32"/>
        <v>-672.55518749999828</v>
      </c>
      <c r="X237" s="7">
        <f t="shared" si="33"/>
        <v>23486.054166666669</v>
      </c>
      <c r="Y237" s="7">
        <f t="shared" si="34"/>
        <v>24102.563088541665</v>
      </c>
      <c r="Z237" s="7">
        <f t="shared" si="35"/>
        <v>-616.50892187499835</v>
      </c>
      <c r="AA237" s="7">
        <f t="shared" si="36"/>
        <v>2.0463630789890885E-12</v>
      </c>
    </row>
    <row r="238" spans="1:27" ht="13.8" x14ac:dyDescent="0.3">
      <c r="A238" s="11">
        <v>53234</v>
      </c>
      <c r="B238" s="11" t="s">
        <v>30</v>
      </c>
      <c r="C238" s="11" t="s">
        <v>36</v>
      </c>
      <c r="D238" s="11" t="s">
        <v>49</v>
      </c>
      <c r="E238" s="11" t="s">
        <v>80</v>
      </c>
      <c r="F238" s="18">
        <v>29037</v>
      </c>
      <c r="G238" s="19">
        <v>29037</v>
      </c>
      <c r="H238" s="11" t="s">
        <v>20</v>
      </c>
      <c r="I238" s="11" t="s">
        <v>48</v>
      </c>
      <c r="J238" s="11" t="s">
        <v>301</v>
      </c>
      <c r="K238" s="11" t="s">
        <v>23</v>
      </c>
      <c r="L238" s="53" t="s">
        <v>638</v>
      </c>
      <c r="M238" s="11">
        <v>0</v>
      </c>
      <c r="N238" s="54">
        <v>25463.34</v>
      </c>
      <c r="O238" s="54">
        <v>25463.34</v>
      </c>
      <c r="P238" s="54">
        <v>0</v>
      </c>
      <c r="Q238" s="1">
        <v>42705</v>
      </c>
      <c r="R238" s="14">
        <f>VLOOKUP($D238,'GT NBV Sep 2015'!$G:$O,9,0)</f>
        <v>3.4000000000000002E-2</v>
      </c>
      <c r="S238" s="15">
        <f t="shared" si="28"/>
        <v>72.146129999999999</v>
      </c>
      <c r="T238" s="15">
        <f t="shared" si="29"/>
        <v>15</v>
      </c>
      <c r="U238" s="15">
        <f t="shared" si="30"/>
        <v>1082.1919499999999</v>
      </c>
      <c r="V238" s="15">
        <f t="shared" si="31"/>
        <v>26545.531950000001</v>
      </c>
      <c r="W238" s="15">
        <f t="shared" si="32"/>
        <v>-1082.1919500000004</v>
      </c>
      <c r="X238" s="7">
        <f t="shared" si="33"/>
        <v>23341.395</v>
      </c>
      <c r="Y238" s="7">
        <f t="shared" si="34"/>
        <v>24333.404287499998</v>
      </c>
      <c r="Z238" s="7">
        <f t="shared" si="35"/>
        <v>-992.00928750000026</v>
      </c>
      <c r="AA238" s="7">
        <f t="shared" si="36"/>
        <v>2.9558577807620168E-12</v>
      </c>
    </row>
    <row r="239" spans="1:27" ht="13.8" x14ac:dyDescent="0.3">
      <c r="A239" s="11">
        <v>54619</v>
      </c>
      <c r="B239" s="11" t="s">
        <v>30</v>
      </c>
      <c r="C239" s="11" t="s">
        <v>36</v>
      </c>
      <c r="D239" s="11" t="s">
        <v>324</v>
      </c>
      <c r="E239" s="11" t="s">
        <v>81</v>
      </c>
      <c r="F239" s="18">
        <v>29768</v>
      </c>
      <c r="G239" s="19">
        <v>29768</v>
      </c>
      <c r="H239" s="11" t="s">
        <v>20</v>
      </c>
      <c r="I239" s="11" t="s">
        <v>59</v>
      </c>
      <c r="J239" s="11" t="s">
        <v>360</v>
      </c>
      <c r="K239" s="11" t="s">
        <v>23</v>
      </c>
      <c r="L239" s="53" t="s">
        <v>638</v>
      </c>
      <c r="M239" s="11">
        <v>1</v>
      </c>
      <c r="N239" s="54">
        <v>25397.41</v>
      </c>
      <c r="O239" s="54">
        <v>25397.41</v>
      </c>
      <c r="P239" s="54">
        <v>0</v>
      </c>
      <c r="Q239" s="1">
        <v>42705</v>
      </c>
      <c r="R239" s="14">
        <f>VLOOKUP($D239,'GT NBV Sep 2015'!$G:$O,9,0)</f>
        <v>2.1000000000000001E-2</v>
      </c>
      <c r="S239" s="15">
        <f t="shared" si="28"/>
        <v>44.445467499999999</v>
      </c>
      <c r="T239" s="15">
        <f t="shared" si="29"/>
        <v>15</v>
      </c>
      <c r="U239" s="15">
        <f t="shared" si="30"/>
        <v>666.68201250000004</v>
      </c>
      <c r="V239" s="15">
        <f t="shared" si="31"/>
        <v>26064.092012500001</v>
      </c>
      <c r="W239" s="15">
        <f t="shared" si="32"/>
        <v>-666.68201250000129</v>
      </c>
      <c r="X239" s="7">
        <f t="shared" si="33"/>
        <v>23280.959166666664</v>
      </c>
      <c r="Y239" s="7">
        <f t="shared" si="34"/>
        <v>23892.084344791667</v>
      </c>
      <c r="Z239" s="7">
        <f t="shared" si="35"/>
        <v>-611.12517812500118</v>
      </c>
      <c r="AA239" s="7">
        <f t="shared" si="36"/>
        <v>-1.8189894035458565E-12</v>
      </c>
    </row>
    <row r="240" spans="1:27" ht="13.8" x14ac:dyDescent="0.3">
      <c r="A240" s="11">
        <v>54464</v>
      </c>
      <c r="B240" s="11" t="s">
        <v>30</v>
      </c>
      <c r="C240" s="11" t="s">
        <v>36</v>
      </c>
      <c r="D240" s="11" t="s">
        <v>324</v>
      </c>
      <c r="E240" s="11" t="s">
        <v>19</v>
      </c>
      <c r="F240" s="18">
        <v>29403</v>
      </c>
      <c r="G240" s="19">
        <v>29403</v>
      </c>
      <c r="H240" s="11" t="s">
        <v>20</v>
      </c>
      <c r="I240" s="11" t="s">
        <v>59</v>
      </c>
      <c r="J240" s="11" t="s">
        <v>354</v>
      </c>
      <c r="K240" s="11" t="s">
        <v>23</v>
      </c>
      <c r="L240" s="53" t="s">
        <v>638</v>
      </c>
      <c r="M240" s="11">
        <v>0</v>
      </c>
      <c r="N240" s="54">
        <v>25054.65</v>
      </c>
      <c r="O240" s="54">
        <v>25054.65</v>
      </c>
      <c r="P240" s="54">
        <v>0</v>
      </c>
      <c r="Q240" s="1">
        <v>42705</v>
      </c>
      <c r="R240" s="14">
        <f>VLOOKUP($D240,'GT NBV Sep 2015'!$G:$O,9,0)</f>
        <v>2.1000000000000001E-2</v>
      </c>
      <c r="S240" s="15">
        <f t="shared" si="28"/>
        <v>43.845637500000002</v>
      </c>
      <c r="T240" s="15">
        <f t="shared" si="29"/>
        <v>15</v>
      </c>
      <c r="U240" s="15">
        <f t="shared" si="30"/>
        <v>657.68456250000008</v>
      </c>
      <c r="V240" s="15">
        <f t="shared" si="31"/>
        <v>25712.3345625</v>
      </c>
      <c r="W240" s="15">
        <f t="shared" si="32"/>
        <v>-657.68456249999872</v>
      </c>
      <c r="X240" s="7">
        <f t="shared" si="33"/>
        <v>22966.762500000001</v>
      </c>
      <c r="Y240" s="7">
        <f t="shared" si="34"/>
        <v>23569.640015624998</v>
      </c>
      <c r="Z240" s="7">
        <f t="shared" si="35"/>
        <v>-602.87751562499875</v>
      </c>
      <c r="AA240" s="7">
        <f t="shared" si="36"/>
        <v>1.1368683772161603E-12</v>
      </c>
    </row>
    <row r="241" spans="1:27" ht="13.8" x14ac:dyDescent="0.3">
      <c r="A241" s="11">
        <v>53198</v>
      </c>
      <c r="B241" s="11" t="s">
        <v>30</v>
      </c>
      <c r="C241" s="11" t="s">
        <v>36</v>
      </c>
      <c r="D241" s="11" t="s">
        <v>49</v>
      </c>
      <c r="E241" s="11" t="s">
        <v>90</v>
      </c>
      <c r="F241" s="18">
        <v>26115</v>
      </c>
      <c r="G241" s="19">
        <v>26115</v>
      </c>
      <c r="H241" s="11" t="s">
        <v>20</v>
      </c>
      <c r="I241" s="11" t="s">
        <v>48</v>
      </c>
      <c r="J241" s="11" t="s">
        <v>299</v>
      </c>
      <c r="K241" s="11" t="s">
        <v>23</v>
      </c>
      <c r="L241" s="53" t="s">
        <v>638</v>
      </c>
      <c r="M241" s="11">
        <v>12</v>
      </c>
      <c r="N241" s="54">
        <v>24849.11</v>
      </c>
      <c r="O241" s="54">
        <v>24849.11</v>
      </c>
      <c r="P241" s="54">
        <v>0</v>
      </c>
      <c r="Q241" s="1">
        <v>42705</v>
      </c>
      <c r="R241" s="14">
        <f>VLOOKUP($D241,'GT NBV Sep 2015'!$G:$O,9,0)</f>
        <v>3.4000000000000002E-2</v>
      </c>
      <c r="S241" s="15">
        <f t="shared" si="28"/>
        <v>70.405811666666679</v>
      </c>
      <c r="T241" s="15">
        <f t="shared" si="29"/>
        <v>15</v>
      </c>
      <c r="U241" s="15">
        <f t="shared" si="30"/>
        <v>1056.0871750000001</v>
      </c>
      <c r="V241" s="15">
        <f t="shared" si="31"/>
        <v>25905.197175000001</v>
      </c>
      <c r="W241" s="15">
        <f t="shared" si="32"/>
        <v>-1056.0871750000006</v>
      </c>
      <c r="X241" s="7">
        <f t="shared" si="33"/>
        <v>22778.350833333334</v>
      </c>
      <c r="Y241" s="7">
        <f t="shared" si="34"/>
        <v>23746.430743749999</v>
      </c>
      <c r="Z241" s="7">
        <f t="shared" si="35"/>
        <v>-968.07991041666719</v>
      </c>
      <c r="AA241" s="7">
        <f t="shared" si="36"/>
        <v>1.8189894035458565E-12</v>
      </c>
    </row>
    <row r="242" spans="1:27" ht="13.8" x14ac:dyDescent="0.3">
      <c r="A242" s="11">
        <v>53103</v>
      </c>
      <c r="B242" s="11" t="s">
        <v>30</v>
      </c>
      <c r="C242" s="11" t="s">
        <v>36</v>
      </c>
      <c r="D242" s="11" t="s">
        <v>49</v>
      </c>
      <c r="E242" s="11" t="s">
        <v>92</v>
      </c>
      <c r="F242" s="18">
        <v>36708</v>
      </c>
      <c r="G242" s="19">
        <v>36708</v>
      </c>
      <c r="H242" s="11" t="s">
        <v>20</v>
      </c>
      <c r="I242" s="11" t="s">
        <v>48</v>
      </c>
      <c r="J242" s="11" t="s">
        <v>52</v>
      </c>
      <c r="K242" s="11" t="s">
        <v>23</v>
      </c>
      <c r="L242" s="53" t="s">
        <v>638</v>
      </c>
      <c r="M242" s="11">
        <v>1</v>
      </c>
      <c r="N242" s="54">
        <v>24369.82</v>
      </c>
      <c r="O242" s="54">
        <v>24369.82</v>
      </c>
      <c r="P242" s="54">
        <v>0</v>
      </c>
      <c r="Q242" s="1">
        <v>42705</v>
      </c>
      <c r="R242" s="14">
        <f>VLOOKUP($D242,'GT NBV Sep 2015'!$G:$O,9,0)</f>
        <v>3.4000000000000002E-2</v>
      </c>
      <c r="S242" s="15">
        <f t="shared" si="28"/>
        <v>69.047823333333341</v>
      </c>
      <c r="T242" s="15">
        <f t="shared" si="29"/>
        <v>15</v>
      </c>
      <c r="U242" s="15">
        <f t="shared" si="30"/>
        <v>1035.7173500000001</v>
      </c>
      <c r="V242" s="15">
        <f t="shared" si="31"/>
        <v>25405.537349999999</v>
      </c>
      <c r="W242" s="15">
        <f t="shared" si="32"/>
        <v>-1035.717349999999</v>
      </c>
      <c r="X242" s="7">
        <f t="shared" si="33"/>
        <v>22339.001666666667</v>
      </c>
      <c r="Y242" s="7">
        <f t="shared" si="34"/>
        <v>23288.409237499996</v>
      </c>
      <c r="Z242" s="7">
        <f t="shared" si="35"/>
        <v>-949.40757083333233</v>
      </c>
      <c r="AA242" s="7">
        <f t="shared" si="36"/>
        <v>2.9558577807620168E-12</v>
      </c>
    </row>
    <row r="243" spans="1:27" ht="13.8" x14ac:dyDescent="0.3">
      <c r="A243" s="11">
        <v>54375</v>
      </c>
      <c r="B243" s="11" t="s">
        <v>30</v>
      </c>
      <c r="C243" s="11" t="s">
        <v>36</v>
      </c>
      <c r="D243" s="11" t="s">
        <v>324</v>
      </c>
      <c r="E243" s="11" t="s">
        <v>34</v>
      </c>
      <c r="F243" s="18">
        <v>27576</v>
      </c>
      <c r="G243" s="19">
        <v>27576</v>
      </c>
      <c r="H243" s="11" t="s">
        <v>20</v>
      </c>
      <c r="I243" s="11" t="s">
        <v>59</v>
      </c>
      <c r="J243" s="11" t="s">
        <v>351</v>
      </c>
      <c r="K243" s="11" t="s">
        <v>23</v>
      </c>
      <c r="L243" s="53" t="s">
        <v>638</v>
      </c>
      <c r="M243" s="11">
        <v>1</v>
      </c>
      <c r="N243" s="54">
        <v>23997.94</v>
      </c>
      <c r="O243" s="54">
        <v>23997.94</v>
      </c>
      <c r="P243" s="54">
        <v>0</v>
      </c>
      <c r="Q243" s="1">
        <v>42705</v>
      </c>
      <c r="R243" s="14">
        <f>VLOOKUP($D243,'GT NBV Sep 2015'!$G:$O,9,0)</f>
        <v>2.1000000000000001E-2</v>
      </c>
      <c r="S243" s="15">
        <f t="shared" si="28"/>
        <v>41.996395</v>
      </c>
      <c r="T243" s="15">
        <f t="shared" si="29"/>
        <v>15</v>
      </c>
      <c r="U243" s="15">
        <f t="shared" si="30"/>
        <v>629.94592499999999</v>
      </c>
      <c r="V243" s="15">
        <f t="shared" si="31"/>
        <v>24627.885924999999</v>
      </c>
      <c r="W243" s="15">
        <f t="shared" si="32"/>
        <v>-629.94592499999999</v>
      </c>
      <c r="X243" s="7">
        <f t="shared" si="33"/>
        <v>21998.111666666664</v>
      </c>
      <c r="Y243" s="7">
        <f t="shared" si="34"/>
        <v>22575.562097916663</v>
      </c>
      <c r="Z243" s="7">
        <f t="shared" si="35"/>
        <v>-577.45043124999995</v>
      </c>
      <c r="AA243" s="7">
        <f t="shared" si="36"/>
        <v>0</v>
      </c>
    </row>
    <row r="244" spans="1:27" ht="13.8" x14ac:dyDescent="0.3">
      <c r="A244" s="11">
        <v>53643</v>
      </c>
      <c r="B244" s="11" t="s">
        <v>30</v>
      </c>
      <c r="C244" s="11" t="s">
        <v>36</v>
      </c>
      <c r="D244" s="11" t="s">
        <v>312</v>
      </c>
      <c r="E244" s="11" t="s">
        <v>90</v>
      </c>
      <c r="F244" s="18">
        <v>26115</v>
      </c>
      <c r="G244" s="19">
        <v>26115</v>
      </c>
      <c r="H244" s="11" t="s">
        <v>20</v>
      </c>
      <c r="I244" s="11" t="s">
        <v>55</v>
      </c>
      <c r="J244" s="11" t="s">
        <v>320</v>
      </c>
      <c r="K244" s="11" t="s">
        <v>23</v>
      </c>
      <c r="L244" s="53" t="s">
        <v>638</v>
      </c>
      <c r="M244" s="11">
        <v>12</v>
      </c>
      <c r="N244" s="54">
        <v>21493.97</v>
      </c>
      <c r="O244" s="54">
        <v>21493.97</v>
      </c>
      <c r="P244" s="54">
        <v>0</v>
      </c>
      <c r="Q244" s="1">
        <v>42705</v>
      </c>
      <c r="R244" s="14">
        <f>VLOOKUP($D244,'GT NBV Sep 2015'!$G:$O,9,0)</f>
        <v>2.1000000000000001E-2</v>
      </c>
      <c r="S244" s="15">
        <f t="shared" si="28"/>
        <v>37.614447500000004</v>
      </c>
      <c r="T244" s="15">
        <f t="shared" si="29"/>
        <v>15</v>
      </c>
      <c r="U244" s="15">
        <f t="shared" si="30"/>
        <v>564.21671250000009</v>
      </c>
      <c r="V244" s="15">
        <f t="shared" si="31"/>
        <v>22058.186712500003</v>
      </c>
      <c r="W244" s="15">
        <f t="shared" si="32"/>
        <v>-564.21671250000145</v>
      </c>
      <c r="X244" s="7">
        <f t="shared" si="33"/>
        <v>19702.805833333332</v>
      </c>
      <c r="Y244" s="7">
        <f t="shared" si="34"/>
        <v>20220.004486458336</v>
      </c>
      <c r="Z244" s="7">
        <f t="shared" si="35"/>
        <v>-517.19865312500133</v>
      </c>
      <c r="AA244" s="7">
        <f t="shared" si="36"/>
        <v>-2.7284841053187847E-12</v>
      </c>
    </row>
    <row r="245" spans="1:27" ht="13.8" x14ac:dyDescent="0.3">
      <c r="A245" s="11">
        <v>49270</v>
      </c>
      <c r="B245" s="11" t="s">
        <v>30</v>
      </c>
      <c r="C245" s="11" t="s">
        <v>36</v>
      </c>
      <c r="D245" s="11" t="s">
        <v>37</v>
      </c>
      <c r="E245" s="11" t="s">
        <v>90</v>
      </c>
      <c r="F245" s="18">
        <v>26115</v>
      </c>
      <c r="G245" s="19">
        <v>26115</v>
      </c>
      <c r="H245" s="11" t="s">
        <v>20</v>
      </c>
      <c r="I245" s="11" t="s">
        <v>39</v>
      </c>
      <c r="J245" s="11" t="s">
        <v>139</v>
      </c>
      <c r="K245" s="11" t="s">
        <v>23</v>
      </c>
      <c r="L245" s="53" t="s">
        <v>638</v>
      </c>
      <c r="M245" s="11">
        <v>0</v>
      </c>
      <c r="N245" s="54">
        <v>20028.13</v>
      </c>
      <c r="O245" s="54">
        <v>20028.13</v>
      </c>
      <c r="P245" s="54">
        <v>0</v>
      </c>
      <c r="Q245" s="1">
        <v>42705</v>
      </c>
      <c r="R245" s="14">
        <f>VLOOKUP($D245,'GT NBV Sep 2015'!$G:$O,9,0)</f>
        <v>2.1999999999999999E-2</v>
      </c>
      <c r="S245" s="15">
        <f t="shared" si="28"/>
        <v>36.718238333333332</v>
      </c>
      <c r="T245" s="15">
        <f t="shared" si="29"/>
        <v>15</v>
      </c>
      <c r="U245" s="15">
        <f t="shared" si="30"/>
        <v>550.77357499999994</v>
      </c>
      <c r="V245" s="15">
        <f t="shared" si="31"/>
        <v>20578.903575</v>
      </c>
      <c r="W245" s="15">
        <f t="shared" si="32"/>
        <v>-550.77357499999925</v>
      </c>
      <c r="X245" s="7">
        <f t="shared" si="33"/>
        <v>18359.119166666667</v>
      </c>
      <c r="Y245" s="7">
        <f t="shared" si="34"/>
        <v>18863.99494375</v>
      </c>
      <c r="Z245" s="7">
        <f t="shared" si="35"/>
        <v>-504.87577708333265</v>
      </c>
      <c r="AA245" s="7">
        <f t="shared" si="36"/>
        <v>0</v>
      </c>
    </row>
    <row r="246" spans="1:27" ht="13.8" x14ac:dyDescent="0.3">
      <c r="A246" s="11">
        <v>23326154</v>
      </c>
      <c r="B246" s="11" t="s">
        <v>30</v>
      </c>
      <c r="C246" s="11" t="s">
        <v>36</v>
      </c>
      <c r="D246" s="11" t="s">
        <v>37</v>
      </c>
      <c r="E246" s="11" t="s">
        <v>90</v>
      </c>
      <c r="F246" s="18">
        <v>26115</v>
      </c>
      <c r="G246" s="19">
        <v>26115</v>
      </c>
      <c r="H246" s="11" t="s">
        <v>20</v>
      </c>
      <c r="I246" s="11" t="s">
        <v>39</v>
      </c>
      <c r="J246" s="11" t="s">
        <v>400</v>
      </c>
      <c r="K246" s="11" t="s">
        <v>23</v>
      </c>
      <c r="L246" s="53" t="s">
        <v>638</v>
      </c>
      <c r="M246" s="11">
        <v>1</v>
      </c>
      <c r="N246" s="54">
        <v>20007.14</v>
      </c>
      <c r="O246" s="54">
        <v>20007.14</v>
      </c>
      <c r="P246" s="54">
        <v>0</v>
      </c>
      <c r="Q246" s="1">
        <v>42705</v>
      </c>
      <c r="R246" s="14">
        <f>VLOOKUP($D246,'GT NBV Sep 2015'!$G:$O,9,0)</f>
        <v>2.1999999999999999E-2</v>
      </c>
      <c r="S246" s="15">
        <f t="shared" si="28"/>
        <v>36.679756666666663</v>
      </c>
      <c r="T246" s="15">
        <f t="shared" si="29"/>
        <v>15</v>
      </c>
      <c r="U246" s="15">
        <f t="shared" si="30"/>
        <v>550.19634999999994</v>
      </c>
      <c r="V246" s="15">
        <f t="shared" si="31"/>
        <v>20557.336349999998</v>
      </c>
      <c r="W246" s="15">
        <f t="shared" si="32"/>
        <v>-550.19634999999835</v>
      </c>
      <c r="X246" s="7">
        <f t="shared" si="33"/>
        <v>18339.87833333333</v>
      </c>
      <c r="Y246" s="7">
        <f t="shared" si="34"/>
        <v>18844.224987499998</v>
      </c>
      <c r="Z246" s="7">
        <f t="shared" si="35"/>
        <v>-504.34665416666513</v>
      </c>
      <c r="AA246" s="7">
        <f t="shared" si="36"/>
        <v>-2.4442670110147446E-12</v>
      </c>
    </row>
    <row r="247" spans="1:27" ht="13.8" x14ac:dyDescent="0.3">
      <c r="A247" s="11">
        <v>51894</v>
      </c>
      <c r="B247" s="11" t="s">
        <v>30</v>
      </c>
      <c r="C247" s="11" t="s">
        <v>36</v>
      </c>
      <c r="D247" s="11" t="s">
        <v>49</v>
      </c>
      <c r="E247" s="11" t="s">
        <v>90</v>
      </c>
      <c r="F247" s="18">
        <v>26115</v>
      </c>
      <c r="G247" s="19">
        <v>26115</v>
      </c>
      <c r="H247" s="11" t="s">
        <v>20</v>
      </c>
      <c r="I247" s="11" t="s">
        <v>48</v>
      </c>
      <c r="J247" s="11" t="s">
        <v>248</v>
      </c>
      <c r="K247" s="11" t="s">
        <v>23</v>
      </c>
      <c r="L247" s="53" t="s">
        <v>638</v>
      </c>
      <c r="M247" s="11">
        <v>24</v>
      </c>
      <c r="N247" s="54">
        <v>19091.7</v>
      </c>
      <c r="O247" s="54">
        <v>19091.7</v>
      </c>
      <c r="P247" s="54">
        <v>0</v>
      </c>
      <c r="Q247" s="1">
        <v>42705</v>
      </c>
      <c r="R247" s="14">
        <f>VLOOKUP($D247,'GT NBV Sep 2015'!$G:$O,9,0)</f>
        <v>3.4000000000000002E-2</v>
      </c>
      <c r="S247" s="15">
        <f t="shared" si="28"/>
        <v>54.093150000000009</v>
      </c>
      <c r="T247" s="15">
        <f t="shared" si="29"/>
        <v>15</v>
      </c>
      <c r="U247" s="15">
        <f t="shared" si="30"/>
        <v>811.3972500000001</v>
      </c>
      <c r="V247" s="15">
        <f t="shared" si="31"/>
        <v>19903.097250000003</v>
      </c>
      <c r="W247" s="15">
        <f t="shared" si="32"/>
        <v>-811.3972500000018</v>
      </c>
      <c r="X247" s="7">
        <f t="shared" si="33"/>
        <v>17500.724999999999</v>
      </c>
      <c r="Y247" s="7">
        <f t="shared" si="34"/>
        <v>18244.505812500003</v>
      </c>
      <c r="Z247" s="7">
        <f t="shared" si="35"/>
        <v>-743.78081250000162</v>
      </c>
      <c r="AA247" s="7">
        <f t="shared" si="36"/>
        <v>-3.0695446184836328E-12</v>
      </c>
    </row>
    <row r="248" spans="1:27" ht="13.8" x14ac:dyDescent="0.3">
      <c r="A248" s="11">
        <v>52177</v>
      </c>
      <c r="B248" s="11" t="s">
        <v>30</v>
      </c>
      <c r="C248" s="11" t="s">
        <v>36</v>
      </c>
      <c r="D248" s="11" t="s">
        <v>49</v>
      </c>
      <c r="E248" s="11" t="s">
        <v>90</v>
      </c>
      <c r="F248" s="18">
        <v>26115</v>
      </c>
      <c r="G248" s="19">
        <v>26115</v>
      </c>
      <c r="H248" s="11" t="s">
        <v>20</v>
      </c>
      <c r="I248" s="11" t="s">
        <v>48</v>
      </c>
      <c r="J248" s="11" t="s">
        <v>267</v>
      </c>
      <c r="K248" s="11" t="s">
        <v>23</v>
      </c>
      <c r="L248" s="53" t="s">
        <v>638</v>
      </c>
      <c r="M248" s="11">
        <v>0</v>
      </c>
      <c r="N248" s="54">
        <v>17363.98</v>
      </c>
      <c r="O248" s="54">
        <v>17363.98</v>
      </c>
      <c r="P248" s="54">
        <v>0</v>
      </c>
      <c r="Q248" s="1">
        <v>42705</v>
      </c>
      <c r="R248" s="14">
        <f>VLOOKUP($D248,'GT NBV Sep 2015'!$G:$O,9,0)</f>
        <v>3.4000000000000002E-2</v>
      </c>
      <c r="S248" s="15">
        <f t="shared" si="28"/>
        <v>49.197943333333335</v>
      </c>
      <c r="T248" s="15">
        <f t="shared" si="29"/>
        <v>15</v>
      </c>
      <c r="U248" s="15">
        <f t="shared" si="30"/>
        <v>737.96915000000001</v>
      </c>
      <c r="V248" s="15">
        <f t="shared" si="31"/>
        <v>18101.94915</v>
      </c>
      <c r="W248" s="15">
        <f t="shared" si="32"/>
        <v>-737.96915000000081</v>
      </c>
      <c r="X248" s="7">
        <f t="shared" si="33"/>
        <v>15916.981666666665</v>
      </c>
      <c r="Y248" s="7">
        <f t="shared" si="34"/>
        <v>16593.453387499998</v>
      </c>
      <c r="Z248" s="7">
        <f t="shared" si="35"/>
        <v>-676.47172083333407</v>
      </c>
      <c r="AA248" s="7">
        <f t="shared" si="36"/>
        <v>9.0949470177292824E-13</v>
      </c>
    </row>
    <row r="249" spans="1:27" ht="13.8" x14ac:dyDescent="0.3">
      <c r="A249" s="11">
        <v>54361</v>
      </c>
      <c r="B249" s="11" t="s">
        <v>30</v>
      </c>
      <c r="C249" s="11" t="s">
        <v>36</v>
      </c>
      <c r="D249" s="11" t="s">
        <v>324</v>
      </c>
      <c r="E249" s="11" t="s">
        <v>34</v>
      </c>
      <c r="F249" s="18">
        <v>27576</v>
      </c>
      <c r="G249" s="19">
        <v>27576</v>
      </c>
      <c r="H249" s="11" t="s">
        <v>20</v>
      </c>
      <c r="I249" s="11" t="s">
        <v>59</v>
      </c>
      <c r="J249" s="11" t="s">
        <v>350</v>
      </c>
      <c r="K249" s="11" t="s">
        <v>23</v>
      </c>
      <c r="L249" s="53" t="s">
        <v>638</v>
      </c>
      <c r="M249" s="11">
        <v>0</v>
      </c>
      <c r="N249" s="54">
        <v>15847.7</v>
      </c>
      <c r="O249" s="54">
        <v>15847.7</v>
      </c>
      <c r="P249" s="54">
        <v>0</v>
      </c>
      <c r="Q249" s="1">
        <v>42705</v>
      </c>
      <c r="R249" s="14">
        <f>VLOOKUP($D249,'GT NBV Sep 2015'!$G:$O,9,0)</f>
        <v>2.1000000000000001E-2</v>
      </c>
      <c r="S249" s="15">
        <f t="shared" si="28"/>
        <v>27.733475000000002</v>
      </c>
      <c r="T249" s="15">
        <f t="shared" si="29"/>
        <v>15</v>
      </c>
      <c r="U249" s="15">
        <f t="shared" si="30"/>
        <v>416.00212500000004</v>
      </c>
      <c r="V249" s="15">
        <f t="shared" si="31"/>
        <v>16263.702125000002</v>
      </c>
      <c r="W249" s="15">
        <f t="shared" si="32"/>
        <v>-416.00212500000089</v>
      </c>
      <c r="X249" s="7">
        <f t="shared" si="33"/>
        <v>14527.058333333334</v>
      </c>
      <c r="Y249" s="7">
        <f t="shared" si="34"/>
        <v>14908.393614583334</v>
      </c>
      <c r="Z249" s="7">
        <f t="shared" si="35"/>
        <v>-381.33528125000078</v>
      </c>
      <c r="AA249" s="7">
        <f t="shared" si="36"/>
        <v>1.0231815394945443E-12</v>
      </c>
    </row>
    <row r="250" spans="1:27" ht="13.8" x14ac:dyDescent="0.3">
      <c r="A250" s="11">
        <v>51941</v>
      </c>
      <c r="B250" s="11" t="s">
        <v>30</v>
      </c>
      <c r="C250" s="11" t="s">
        <v>36</v>
      </c>
      <c r="D250" s="11" t="s">
        <v>49</v>
      </c>
      <c r="E250" s="11" t="s">
        <v>67</v>
      </c>
      <c r="F250" s="18">
        <v>31959</v>
      </c>
      <c r="G250" s="19">
        <v>31959</v>
      </c>
      <c r="H250" s="11" t="s">
        <v>20</v>
      </c>
      <c r="I250" s="11" t="s">
        <v>48</v>
      </c>
      <c r="J250" s="11" t="s">
        <v>256</v>
      </c>
      <c r="K250" s="11" t="s">
        <v>23</v>
      </c>
      <c r="L250" s="53" t="s">
        <v>638</v>
      </c>
      <c r="M250" s="11">
        <v>1</v>
      </c>
      <c r="N250" s="54">
        <v>15581.65</v>
      </c>
      <c r="O250" s="54">
        <v>15581.65</v>
      </c>
      <c r="P250" s="54">
        <v>0</v>
      </c>
      <c r="Q250" s="1">
        <v>42705</v>
      </c>
      <c r="R250" s="14">
        <f>VLOOKUP($D250,'GT NBV Sep 2015'!$G:$O,9,0)</f>
        <v>3.4000000000000002E-2</v>
      </c>
      <c r="S250" s="15">
        <f t="shared" si="28"/>
        <v>44.148008333333337</v>
      </c>
      <c r="T250" s="15">
        <f t="shared" si="29"/>
        <v>15</v>
      </c>
      <c r="U250" s="15">
        <f t="shared" si="30"/>
        <v>662.22012500000005</v>
      </c>
      <c r="V250" s="15">
        <f t="shared" si="31"/>
        <v>16243.870124999999</v>
      </c>
      <c r="W250" s="15">
        <f t="shared" si="32"/>
        <v>-662.22012499999983</v>
      </c>
      <c r="X250" s="7">
        <f t="shared" si="33"/>
        <v>14283.179166666665</v>
      </c>
      <c r="Y250" s="7">
        <f t="shared" si="34"/>
        <v>14890.214281249999</v>
      </c>
      <c r="Z250" s="7">
        <f t="shared" si="35"/>
        <v>-607.0351145833331</v>
      </c>
      <c r="AA250" s="7">
        <f t="shared" si="36"/>
        <v>0</v>
      </c>
    </row>
    <row r="251" spans="1:27" ht="13.8" x14ac:dyDescent="0.3">
      <c r="A251" s="11">
        <v>51942</v>
      </c>
      <c r="B251" s="11" t="s">
        <v>30</v>
      </c>
      <c r="C251" s="11" t="s">
        <v>36</v>
      </c>
      <c r="D251" s="11" t="s">
        <v>49</v>
      </c>
      <c r="E251" s="11" t="s">
        <v>67</v>
      </c>
      <c r="F251" s="18">
        <v>31959</v>
      </c>
      <c r="G251" s="19">
        <v>31959</v>
      </c>
      <c r="H251" s="11" t="s">
        <v>20</v>
      </c>
      <c r="I251" s="11" t="s">
        <v>48</v>
      </c>
      <c r="J251" s="11" t="s">
        <v>256</v>
      </c>
      <c r="K251" s="11" t="s">
        <v>23</v>
      </c>
      <c r="L251" s="53" t="s">
        <v>638</v>
      </c>
      <c r="M251" s="11">
        <v>1</v>
      </c>
      <c r="N251" s="54">
        <v>15581.65</v>
      </c>
      <c r="O251" s="54">
        <v>15581.65</v>
      </c>
      <c r="P251" s="54">
        <v>0</v>
      </c>
      <c r="Q251" s="1">
        <v>42705</v>
      </c>
      <c r="R251" s="14">
        <f>VLOOKUP($D251,'GT NBV Sep 2015'!$G:$O,9,0)</f>
        <v>3.4000000000000002E-2</v>
      </c>
      <c r="S251" s="15">
        <f t="shared" si="28"/>
        <v>44.148008333333337</v>
      </c>
      <c r="T251" s="15">
        <f t="shared" si="29"/>
        <v>15</v>
      </c>
      <c r="U251" s="15">
        <f t="shared" si="30"/>
        <v>662.22012500000005</v>
      </c>
      <c r="V251" s="15">
        <f t="shared" si="31"/>
        <v>16243.870124999999</v>
      </c>
      <c r="W251" s="15">
        <f t="shared" si="32"/>
        <v>-662.22012499999983</v>
      </c>
      <c r="X251" s="7">
        <f t="shared" si="33"/>
        <v>14283.179166666665</v>
      </c>
      <c r="Y251" s="7">
        <f t="shared" si="34"/>
        <v>14890.214281249999</v>
      </c>
      <c r="Z251" s="7">
        <f t="shared" si="35"/>
        <v>-607.0351145833331</v>
      </c>
      <c r="AA251" s="7">
        <f t="shared" si="36"/>
        <v>0</v>
      </c>
    </row>
    <row r="252" spans="1:27" ht="13.8" x14ac:dyDescent="0.3">
      <c r="A252" s="11">
        <v>49114</v>
      </c>
      <c r="B252" s="11" t="s">
        <v>30</v>
      </c>
      <c r="C252" s="11" t="s">
        <v>36</v>
      </c>
      <c r="D252" s="11" t="s">
        <v>37</v>
      </c>
      <c r="E252" s="11" t="s">
        <v>38</v>
      </c>
      <c r="F252" s="18">
        <v>33786</v>
      </c>
      <c r="G252" s="19">
        <v>33786</v>
      </c>
      <c r="H252" s="11" t="s">
        <v>20</v>
      </c>
      <c r="I252" s="11" t="s">
        <v>39</v>
      </c>
      <c r="J252" s="11" t="s">
        <v>119</v>
      </c>
      <c r="K252" s="11" t="s">
        <v>23</v>
      </c>
      <c r="L252" s="53" t="s">
        <v>638</v>
      </c>
      <c r="M252" s="11">
        <v>1</v>
      </c>
      <c r="N252" s="54">
        <v>13411.79</v>
      </c>
      <c r="O252" s="54">
        <v>13411.79</v>
      </c>
      <c r="P252" s="54">
        <v>0</v>
      </c>
      <c r="Q252" s="1">
        <v>42705</v>
      </c>
      <c r="R252" s="14">
        <f>VLOOKUP($D252,'GT NBV Sep 2015'!$G:$O,9,0)</f>
        <v>2.1999999999999999E-2</v>
      </c>
      <c r="S252" s="15">
        <f t="shared" si="28"/>
        <v>24.588281666666667</v>
      </c>
      <c r="T252" s="15">
        <f t="shared" si="29"/>
        <v>15</v>
      </c>
      <c r="U252" s="15">
        <f t="shared" si="30"/>
        <v>368.82422500000001</v>
      </c>
      <c r="V252" s="15">
        <f t="shared" si="31"/>
        <v>13780.614225000001</v>
      </c>
      <c r="W252" s="15">
        <f t="shared" si="32"/>
        <v>-368.8242250000003</v>
      </c>
      <c r="X252" s="7">
        <f t="shared" si="33"/>
        <v>12294.140833333333</v>
      </c>
      <c r="Y252" s="7">
        <f t="shared" si="34"/>
        <v>12632.22970625</v>
      </c>
      <c r="Z252" s="7">
        <f t="shared" si="35"/>
        <v>-338.0888729166669</v>
      </c>
      <c r="AA252" s="7">
        <f t="shared" si="36"/>
        <v>0</v>
      </c>
    </row>
    <row r="253" spans="1:27" ht="13.8" x14ac:dyDescent="0.3">
      <c r="A253" s="11">
        <v>49104</v>
      </c>
      <c r="B253" s="11" t="s">
        <v>30</v>
      </c>
      <c r="C253" s="11" t="s">
        <v>36</v>
      </c>
      <c r="D253" s="11" t="s">
        <v>37</v>
      </c>
      <c r="E253" s="11" t="s">
        <v>38</v>
      </c>
      <c r="F253" s="18">
        <v>33786</v>
      </c>
      <c r="G253" s="19">
        <v>33786</v>
      </c>
      <c r="H253" s="11" t="s">
        <v>20</v>
      </c>
      <c r="I253" s="11" t="s">
        <v>39</v>
      </c>
      <c r="J253" s="11" t="s">
        <v>115</v>
      </c>
      <c r="K253" s="11" t="s">
        <v>23</v>
      </c>
      <c r="L253" s="53" t="s">
        <v>638</v>
      </c>
      <c r="M253" s="11">
        <v>1</v>
      </c>
      <c r="N253" s="54">
        <v>9882.3700000000008</v>
      </c>
      <c r="O253" s="54">
        <v>9882.3700000000008</v>
      </c>
      <c r="P253" s="54">
        <v>0</v>
      </c>
      <c r="Q253" s="1">
        <v>42705</v>
      </c>
      <c r="R253" s="14">
        <f>VLOOKUP($D253,'GT NBV Sep 2015'!$G:$O,9,0)</f>
        <v>2.1999999999999999E-2</v>
      </c>
      <c r="S253" s="15">
        <f t="shared" si="28"/>
        <v>18.117678333333334</v>
      </c>
      <c r="T253" s="15">
        <f t="shared" si="29"/>
        <v>15</v>
      </c>
      <c r="U253" s="15">
        <f t="shared" si="30"/>
        <v>271.765175</v>
      </c>
      <c r="V253" s="15">
        <f t="shared" si="31"/>
        <v>10154.135175000001</v>
      </c>
      <c r="W253" s="15">
        <f t="shared" si="32"/>
        <v>-271.76517500000045</v>
      </c>
      <c r="X253" s="7">
        <f t="shared" si="33"/>
        <v>9058.8391666666666</v>
      </c>
      <c r="Y253" s="7">
        <f t="shared" si="34"/>
        <v>9307.957243750001</v>
      </c>
      <c r="Z253" s="7">
        <f t="shared" si="35"/>
        <v>-249.11807708333373</v>
      </c>
      <c r="AA253" s="7">
        <f t="shared" si="36"/>
        <v>-6.2527760746888816E-13</v>
      </c>
    </row>
    <row r="254" spans="1:27" ht="13.8" x14ac:dyDescent="0.3">
      <c r="A254" s="11">
        <v>54166</v>
      </c>
      <c r="B254" s="11" t="s">
        <v>30</v>
      </c>
      <c r="C254" s="11" t="s">
        <v>36</v>
      </c>
      <c r="D254" s="11" t="s">
        <v>324</v>
      </c>
      <c r="E254" s="11" t="s">
        <v>82</v>
      </c>
      <c r="F254" s="18">
        <v>30133</v>
      </c>
      <c r="G254" s="19">
        <v>30133</v>
      </c>
      <c r="H254" s="11" t="s">
        <v>20</v>
      </c>
      <c r="I254" s="11" t="s">
        <v>59</v>
      </c>
      <c r="J254" s="11" t="s">
        <v>335</v>
      </c>
      <c r="K254" s="11" t="s">
        <v>23</v>
      </c>
      <c r="L254" s="53" t="s">
        <v>638</v>
      </c>
      <c r="M254" s="11">
        <v>0</v>
      </c>
      <c r="N254" s="54">
        <v>8840</v>
      </c>
      <c r="O254" s="54">
        <v>8840</v>
      </c>
      <c r="P254" s="54">
        <v>0</v>
      </c>
      <c r="Q254" s="1">
        <v>42705</v>
      </c>
      <c r="R254" s="14">
        <f>VLOOKUP($D254,'GT NBV Sep 2015'!$G:$O,9,0)</f>
        <v>2.1000000000000001E-2</v>
      </c>
      <c r="S254" s="15">
        <f t="shared" si="28"/>
        <v>15.47</v>
      </c>
      <c r="T254" s="15">
        <f t="shared" si="29"/>
        <v>15</v>
      </c>
      <c r="U254" s="15">
        <f t="shared" si="30"/>
        <v>232.05</v>
      </c>
      <c r="V254" s="15">
        <f t="shared" si="31"/>
        <v>9072.0499999999993</v>
      </c>
      <c r="W254" s="15">
        <f t="shared" si="32"/>
        <v>-232.04999999999927</v>
      </c>
      <c r="X254" s="7">
        <f t="shared" si="33"/>
        <v>8103.333333333333</v>
      </c>
      <c r="Y254" s="7">
        <f t="shared" si="34"/>
        <v>8316.0458333333318</v>
      </c>
      <c r="Z254" s="7">
        <f t="shared" si="35"/>
        <v>-212.71249999999932</v>
      </c>
      <c r="AA254" s="7">
        <f t="shared" si="36"/>
        <v>5.9685589803848416E-13</v>
      </c>
    </row>
    <row r="255" spans="1:27" ht="13.8" x14ac:dyDescent="0.3">
      <c r="A255" s="11">
        <v>53130</v>
      </c>
      <c r="B255" s="11" t="s">
        <v>30</v>
      </c>
      <c r="C255" s="11" t="s">
        <v>36</v>
      </c>
      <c r="D255" s="11" t="s">
        <v>49</v>
      </c>
      <c r="E255" s="11" t="s">
        <v>90</v>
      </c>
      <c r="F255" s="18">
        <v>26115</v>
      </c>
      <c r="G255" s="19">
        <v>26115</v>
      </c>
      <c r="H255" s="11" t="s">
        <v>20</v>
      </c>
      <c r="I255" s="11" t="s">
        <v>48</v>
      </c>
      <c r="J255" s="11" t="s">
        <v>292</v>
      </c>
      <c r="K255" s="11" t="s">
        <v>23</v>
      </c>
      <c r="L255" s="53" t="s">
        <v>638</v>
      </c>
      <c r="M255" s="11">
        <v>6</v>
      </c>
      <c r="N255" s="54">
        <v>7698.03</v>
      </c>
      <c r="O255" s="54">
        <v>7698.03</v>
      </c>
      <c r="P255" s="54">
        <v>0</v>
      </c>
      <c r="Q255" s="1">
        <v>42705</v>
      </c>
      <c r="R255" s="14">
        <f>VLOOKUP($D255,'GT NBV Sep 2015'!$G:$O,9,0)</f>
        <v>3.4000000000000002E-2</v>
      </c>
      <c r="S255" s="15">
        <f t="shared" si="28"/>
        <v>21.811085000000002</v>
      </c>
      <c r="T255" s="15">
        <f t="shared" si="29"/>
        <v>15</v>
      </c>
      <c r="U255" s="15">
        <f t="shared" si="30"/>
        <v>327.16627500000004</v>
      </c>
      <c r="V255" s="15">
        <f t="shared" si="31"/>
        <v>8025.1962750000002</v>
      </c>
      <c r="W255" s="15">
        <f t="shared" si="32"/>
        <v>-327.1662750000005</v>
      </c>
      <c r="X255" s="7">
        <f t="shared" si="33"/>
        <v>7056.5274999999992</v>
      </c>
      <c r="Y255" s="7">
        <f t="shared" si="34"/>
        <v>7356.4299187500001</v>
      </c>
      <c r="Z255" s="7">
        <f t="shared" si="35"/>
        <v>-299.90241875000044</v>
      </c>
      <c r="AA255" s="7">
        <f t="shared" si="36"/>
        <v>0</v>
      </c>
    </row>
    <row r="256" spans="1:27" ht="13.8" x14ac:dyDescent="0.3">
      <c r="A256" s="11">
        <v>49019</v>
      </c>
      <c r="B256" s="11" t="s">
        <v>30</v>
      </c>
      <c r="C256" s="11" t="s">
        <v>36</v>
      </c>
      <c r="D256" s="11" t="s">
        <v>37</v>
      </c>
      <c r="E256" s="11" t="s">
        <v>90</v>
      </c>
      <c r="F256" s="18">
        <v>26115</v>
      </c>
      <c r="G256" s="19">
        <v>26115</v>
      </c>
      <c r="H256" s="11" t="s">
        <v>20</v>
      </c>
      <c r="I256" s="11" t="s">
        <v>39</v>
      </c>
      <c r="J256" s="11" t="s">
        <v>98</v>
      </c>
      <c r="K256" s="11" t="s">
        <v>23</v>
      </c>
      <c r="L256" s="53" t="s">
        <v>638</v>
      </c>
      <c r="M256" s="11">
        <v>0</v>
      </c>
      <c r="N256" s="54">
        <v>7635.19</v>
      </c>
      <c r="O256" s="54">
        <v>7635.19</v>
      </c>
      <c r="P256" s="54">
        <v>0</v>
      </c>
      <c r="Q256" s="1">
        <v>42705</v>
      </c>
      <c r="R256" s="14">
        <f>VLOOKUP($D256,'GT NBV Sep 2015'!$G:$O,9,0)</f>
        <v>2.1999999999999999E-2</v>
      </c>
      <c r="S256" s="15">
        <f t="shared" si="28"/>
        <v>13.997848333333332</v>
      </c>
      <c r="T256" s="15">
        <f t="shared" si="29"/>
        <v>15</v>
      </c>
      <c r="U256" s="15">
        <f t="shared" si="30"/>
        <v>209.96772499999997</v>
      </c>
      <c r="V256" s="15">
        <f t="shared" si="31"/>
        <v>7845.1577249999991</v>
      </c>
      <c r="W256" s="15">
        <f t="shared" si="32"/>
        <v>-209.96772499999952</v>
      </c>
      <c r="X256" s="7">
        <f t="shared" si="33"/>
        <v>6998.9241666666658</v>
      </c>
      <c r="Y256" s="7">
        <f t="shared" si="34"/>
        <v>7191.3945812499987</v>
      </c>
      <c r="Z256" s="7">
        <f t="shared" si="35"/>
        <v>-192.47041458333288</v>
      </c>
      <c r="AA256" s="7">
        <f t="shared" si="36"/>
        <v>0</v>
      </c>
    </row>
    <row r="257" spans="1:27" ht="13.8" x14ac:dyDescent="0.3">
      <c r="A257" s="11">
        <v>41739786</v>
      </c>
      <c r="B257" s="11" t="s">
        <v>30</v>
      </c>
      <c r="C257" s="11" t="s">
        <v>36</v>
      </c>
      <c r="D257" s="11" t="s">
        <v>49</v>
      </c>
      <c r="E257" s="11" t="s">
        <v>29</v>
      </c>
      <c r="F257" s="18">
        <v>27942</v>
      </c>
      <c r="G257" s="19">
        <v>27942</v>
      </c>
      <c r="H257" s="11" t="s">
        <v>20</v>
      </c>
      <c r="I257" s="11" t="s">
        <v>48</v>
      </c>
      <c r="J257" s="11" t="s">
        <v>408</v>
      </c>
      <c r="K257" s="11" t="s">
        <v>23</v>
      </c>
      <c r="L257" s="53" t="s">
        <v>638</v>
      </c>
      <c r="M257" s="11">
        <v>0</v>
      </c>
      <c r="N257" s="54">
        <v>7634.01</v>
      </c>
      <c r="O257" s="54">
        <v>7634.01</v>
      </c>
      <c r="P257" s="54">
        <v>0</v>
      </c>
      <c r="Q257" s="1">
        <v>42705</v>
      </c>
      <c r="R257" s="14">
        <f>VLOOKUP($D257,'GT NBV Sep 2015'!$G:$O,9,0)</f>
        <v>3.4000000000000002E-2</v>
      </c>
      <c r="S257" s="15">
        <f t="shared" si="28"/>
        <v>21.629695000000002</v>
      </c>
      <c r="T257" s="15">
        <f t="shared" si="29"/>
        <v>15</v>
      </c>
      <c r="U257" s="15">
        <f t="shared" si="30"/>
        <v>324.445425</v>
      </c>
      <c r="V257" s="15">
        <f t="shared" si="31"/>
        <v>7958.4554250000001</v>
      </c>
      <c r="W257" s="15">
        <f t="shared" si="32"/>
        <v>-324.44542499999989</v>
      </c>
      <c r="X257" s="7">
        <f t="shared" si="33"/>
        <v>6997.8424999999997</v>
      </c>
      <c r="Y257" s="7">
        <f t="shared" si="34"/>
        <v>7295.2508062500001</v>
      </c>
      <c r="Z257" s="7">
        <f t="shared" si="35"/>
        <v>-297.4083062499999</v>
      </c>
      <c r="AA257" s="7">
        <f t="shared" si="36"/>
        <v>-4.5474735088646412E-13</v>
      </c>
    </row>
    <row r="258" spans="1:27" ht="13.8" x14ac:dyDescent="0.3">
      <c r="A258" s="11">
        <v>53633</v>
      </c>
      <c r="B258" s="11" t="s">
        <v>30</v>
      </c>
      <c r="C258" s="11" t="s">
        <v>36</v>
      </c>
      <c r="D258" s="11" t="s">
        <v>312</v>
      </c>
      <c r="E258" s="11" t="s">
        <v>28</v>
      </c>
      <c r="F258" s="18">
        <v>27211</v>
      </c>
      <c r="G258" s="19">
        <v>27211</v>
      </c>
      <c r="H258" s="11" t="s">
        <v>20</v>
      </c>
      <c r="I258" s="11" t="s">
        <v>55</v>
      </c>
      <c r="J258" s="11" t="s">
        <v>319</v>
      </c>
      <c r="K258" s="11" t="s">
        <v>23</v>
      </c>
      <c r="L258" s="53" t="s">
        <v>638</v>
      </c>
      <c r="M258" s="11">
        <v>0</v>
      </c>
      <c r="N258" s="54">
        <v>7100.4</v>
      </c>
      <c r="O258" s="54">
        <v>7100.4</v>
      </c>
      <c r="P258" s="54">
        <v>0</v>
      </c>
      <c r="Q258" s="1">
        <v>42705</v>
      </c>
      <c r="R258" s="14">
        <f>VLOOKUP($D258,'GT NBV Sep 2015'!$G:$O,9,0)</f>
        <v>2.1000000000000001E-2</v>
      </c>
      <c r="S258" s="15">
        <f t="shared" si="28"/>
        <v>12.425699999999999</v>
      </c>
      <c r="T258" s="15">
        <f t="shared" si="29"/>
        <v>15</v>
      </c>
      <c r="U258" s="15">
        <f t="shared" si="30"/>
        <v>186.38549999999998</v>
      </c>
      <c r="V258" s="15">
        <f t="shared" si="31"/>
        <v>7286.7855</v>
      </c>
      <c r="W258" s="15">
        <f t="shared" si="32"/>
        <v>-186.38550000000032</v>
      </c>
      <c r="X258" s="7">
        <f t="shared" si="33"/>
        <v>6508.7</v>
      </c>
      <c r="Y258" s="7">
        <f t="shared" si="34"/>
        <v>6679.5533749999995</v>
      </c>
      <c r="Z258" s="7">
        <f t="shared" si="35"/>
        <v>-170.85337500000028</v>
      </c>
      <c r="AA258" s="7">
        <f t="shared" si="36"/>
        <v>5.9685589803848416E-13</v>
      </c>
    </row>
    <row r="259" spans="1:27" ht="13.8" x14ac:dyDescent="0.3">
      <c r="A259" s="11">
        <v>54465</v>
      </c>
      <c r="B259" s="11" t="s">
        <v>30</v>
      </c>
      <c r="C259" s="11" t="s">
        <v>36</v>
      </c>
      <c r="D259" s="11" t="s">
        <v>324</v>
      </c>
      <c r="E259" s="11" t="s">
        <v>82</v>
      </c>
      <c r="F259" s="18">
        <v>30133</v>
      </c>
      <c r="G259" s="19">
        <v>30133</v>
      </c>
      <c r="H259" s="11" t="s">
        <v>20</v>
      </c>
      <c r="I259" s="11" t="s">
        <v>59</v>
      </c>
      <c r="J259" s="11" t="s">
        <v>354</v>
      </c>
      <c r="K259" s="11" t="s">
        <v>23</v>
      </c>
      <c r="L259" s="53" t="s">
        <v>638</v>
      </c>
      <c r="M259" s="11">
        <v>0</v>
      </c>
      <c r="N259" s="54">
        <v>6193.99</v>
      </c>
      <c r="O259" s="54">
        <v>6193.99</v>
      </c>
      <c r="P259" s="54">
        <v>0</v>
      </c>
      <c r="Q259" s="1">
        <v>42705</v>
      </c>
      <c r="R259" s="14">
        <f>VLOOKUP($D259,'GT NBV Sep 2015'!$G:$O,9,0)</f>
        <v>2.1000000000000001E-2</v>
      </c>
      <c r="S259" s="15">
        <f t="shared" si="28"/>
        <v>10.839482499999999</v>
      </c>
      <c r="T259" s="15">
        <f t="shared" si="29"/>
        <v>15</v>
      </c>
      <c r="U259" s="15">
        <f t="shared" si="30"/>
        <v>162.59223749999998</v>
      </c>
      <c r="V259" s="15">
        <f t="shared" si="31"/>
        <v>6356.5822374999998</v>
      </c>
      <c r="W259" s="15">
        <f t="shared" si="32"/>
        <v>-162.59223750000001</v>
      </c>
      <c r="X259" s="7">
        <f t="shared" si="33"/>
        <v>5677.8241666666663</v>
      </c>
      <c r="Y259" s="7">
        <f t="shared" si="34"/>
        <v>5826.8670510416659</v>
      </c>
      <c r="Z259" s="7">
        <f t="shared" si="35"/>
        <v>-149.042884375</v>
      </c>
      <c r="AA259" s="7">
        <f t="shared" si="36"/>
        <v>3.694822225952521E-13</v>
      </c>
    </row>
    <row r="260" spans="1:27" ht="13.8" x14ac:dyDescent="0.3">
      <c r="A260" s="11">
        <v>49203</v>
      </c>
      <c r="B260" s="11" t="s">
        <v>30</v>
      </c>
      <c r="C260" s="11" t="s">
        <v>36</v>
      </c>
      <c r="D260" s="11" t="s">
        <v>37</v>
      </c>
      <c r="E260" s="11" t="s">
        <v>90</v>
      </c>
      <c r="F260" s="18">
        <v>26115</v>
      </c>
      <c r="G260" s="19">
        <v>26115</v>
      </c>
      <c r="H260" s="11" t="s">
        <v>20</v>
      </c>
      <c r="I260" s="11" t="s">
        <v>39</v>
      </c>
      <c r="J260" s="11" t="s">
        <v>132</v>
      </c>
      <c r="K260" s="11" t="s">
        <v>23</v>
      </c>
      <c r="L260" s="53" t="s">
        <v>638</v>
      </c>
      <c r="M260" s="11">
        <v>0</v>
      </c>
      <c r="N260" s="54">
        <v>4987.53</v>
      </c>
      <c r="O260" s="54">
        <v>4987.53</v>
      </c>
      <c r="P260" s="54">
        <v>0</v>
      </c>
      <c r="Q260" s="1">
        <v>42705</v>
      </c>
      <c r="R260" s="14">
        <f>VLOOKUP($D260,'GT NBV Sep 2015'!$G:$O,9,0)</f>
        <v>2.1999999999999999E-2</v>
      </c>
      <c r="S260" s="15">
        <f t="shared" ref="S260:S323" si="37">N260*(R260/12)</f>
        <v>9.1438049999999986</v>
      </c>
      <c r="T260" s="15">
        <f t="shared" ref="T260:T323" si="38">ROUND((+Q260-$L$2)/30,0)</f>
        <v>15</v>
      </c>
      <c r="U260" s="15">
        <f t="shared" ref="U260:U323" si="39">+S260*T260</f>
        <v>137.15707499999999</v>
      </c>
      <c r="V260" s="15">
        <f t="shared" ref="V260:V323" si="40">+O260+U260</f>
        <v>5124.6870749999998</v>
      </c>
      <c r="W260" s="15">
        <f t="shared" ref="W260:W323" si="41">+N260-V260</f>
        <v>-137.15707500000008</v>
      </c>
      <c r="X260" s="7">
        <f t="shared" si="33"/>
        <v>4571.9024999999992</v>
      </c>
      <c r="Y260" s="7">
        <f t="shared" si="34"/>
        <v>4697.6298187499997</v>
      </c>
      <c r="Z260" s="7">
        <f t="shared" si="35"/>
        <v>-125.72731875000007</v>
      </c>
      <c r="AA260" s="7">
        <f t="shared" si="36"/>
        <v>-3.836930773104541E-13</v>
      </c>
    </row>
    <row r="261" spans="1:27" ht="13.8" x14ac:dyDescent="0.3">
      <c r="A261" s="11">
        <v>49059</v>
      </c>
      <c r="B261" s="11" t="s">
        <v>30</v>
      </c>
      <c r="C261" s="11" t="s">
        <v>36</v>
      </c>
      <c r="D261" s="11" t="s">
        <v>37</v>
      </c>
      <c r="E261" s="11" t="s">
        <v>90</v>
      </c>
      <c r="F261" s="18">
        <v>26115</v>
      </c>
      <c r="G261" s="19">
        <v>26115</v>
      </c>
      <c r="H261" s="11" t="s">
        <v>20</v>
      </c>
      <c r="I261" s="11" t="s">
        <v>39</v>
      </c>
      <c r="J261" s="11" t="s">
        <v>112</v>
      </c>
      <c r="K261" s="11" t="s">
        <v>23</v>
      </c>
      <c r="L261" s="53" t="s">
        <v>638</v>
      </c>
      <c r="M261" s="11">
        <v>0</v>
      </c>
      <c r="N261" s="54">
        <v>3660.89</v>
      </c>
      <c r="O261" s="54">
        <v>3660.89</v>
      </c>
      <c r="P261" s="54">
        <v>0</v>
      </c>
      <c r="Q261" s="1">
        <v>42705</v>
      </c>
      <c r="R261" s="14">
        <f>VLOOKUP($D261,'GT NBV Sep 2015'!$G:$O,9,0)</f>
        <v>2.1999999999999999E-2</v>
      </c>
      <c r="S261" s="15">
        <f t="shared" si="37"/>
        <v>6.7116316666666664</v>
      </c>
      <c r="T261" s="15">
        <f t="shared" si="38"/>
        <v>15</v>
      </c>
      <c r="U261" s="15">
        <f t="shared" si="39"/>
        <v>100.674475</v>
      </c>
      <c r="V261" s="15">
        <f t="shared" si="40"/>
        <v>3761.5644749999997</v>
      </c>
      <c r="W261" s="15">
        <f t="shared" si="41"/>
        <v>-100.6744749999998</v>
      </c>
      <c r="X261" s="7">
        <f t="shared" ref="X261:X324" si="42">+N261*(11/12)</f>
        <v>3355.8158333333331</v>
      </c>
      <c r="Y261" s="7">
        <f t="shared" ref="Y261:Y324" si="43">+V261*(11/12)</f>
        <v>3448.1007687499996</v>
      </c>
      <c r="Z261" s="7">
        <f t="shared" ref="Z261:Z324" si="44">+W261*(11/12)</f>
        <v>-92.284935416666485</v>
      </c>
      <c r="AA261" s="7">
        <f t="shared" ref="AA261:AA324" si="45">+X261-Y261-Z261</f>
        <v>0</v>
      </c>
    </row>
    <row r="262" spans="1:27" ht="13.8" x14ac:dyDescent="0.3">
      <c r="A262" s="11">
        <v>54514</v>
      </c>
      <c r="B262" s="11" t="s">
        <v>30</v>
      </c>
      <c r="C262" s="11" t="s">
        <v>36</v>
      </c>
      <c r="D262" s="11" t="s">
        <v>324</v>
      </c>
      <c r="E262" s="11" t="s">
        <v>90</v>
      </c>
      <c r="F262" s="18">
        <v>26115</v>
      </c>
      <c r="G262" s="19">
        <v>26115</v>
      </c>
      <c r="H262" s="11" t="s">
        <v>20</v>
      </c>
      <c r="I262" s="11" t="s">
        <v>59</v>
      </c>
      <c r="J262" s="11" t="s">
        <v>62</v>
      </c>
      <c r="K262" s="11" t="s">
        <v>23</v>
      </c>
      <c r="L262" s="53" t="s">
        <v>638</v>
      </c>
      <c r="M262" s="11">
        <v>3</v>
      </c>
      <c r="N262" s="54">
        <v>3273.4</v>
      </c>
      <c r="O262" s="54">
        <v>3273.4</v>
      </c>
      <c r="P262" s="54">
        <v>0</v>
      </c>
      <c r="Q262" s="1">
        <v>42705</v>
      </c>
      <c r="R262" s="14">
        <f>VLOOKUP($D262,'GT NBV Sep 2015'!$G:$O,9,0)</f>
        <v>2.1000000000000001E-2</v>
      </c>
      <c r="S262" s="15">
        <f t="shared" si="37"/>
        <v>5.7284500000000005</v>
      </c>
      <c r="T262" s="15">
        <f t="shared" si="38"/>
        <v>15</v>
      </c>
      <c r="U262" s="15">
        <f t="shared" si="39"/>
        <v>85.926750000000013</v>
      </c>
      <c r="V262" s="15">
        <f t="shared" si="40"/>
        <v>3359.3267500000002</v>
      </c>
      <c r="W262" s="15">
        <f t="shared" si="41"/>
        <v>-85.926750000000084</v>
      </c>
      <c r="X262" s="7">
        <f t="shared" si="42"/>
        <v>3000.6166666666668</v>
      </c>
      <c r="Y262" s="7">
        <f t="shared" si="43"/>
        <v>3079.3828541666667</v>
      </c>
      <c r="Z262" s="7">
        <f t="shared" si="44"/>
        <v>-78.766187500000072</v>
      </c>
      <c r="AA262" s="7">
        <f t="shared" si="45"/>
        <v>1.8474111129762605E-13</v>
      </c>
    </row>
    <row r="263" spans="1:27" ht="13.8" x14ac:dyDescent="0.3">
      <c r="A263" s="11">
        <v>54281</v>
      </c>
      <c r="B263" s="11" t="s">
        <v>30</v>
      </c>
      <c r="C263" s="11" t="s">
        <v>36</v>
      </c>
      <c r="D263" s="11" t="s">
        <v>324</v>
      </c>
      <c r="E263" s="11" t="s">
        <v>28</v>
      </c>
      <c r="F263" s="18">
        <v>27211</v>
      </c>
      <c r="G263" s="19">
        <v>27211</v>
      </c>
      <c r="H263" s="11" t="s">
        <v>20</v>
      </c>
      <c r="I263" s="11" t="s">
        <v>59</v>
      </c>
      <c r="J263" s="11" t="s">
        <v>342</v>
      </c>
      <c r="K263" s="11" t="s">
        <v>23</v>
      </c>
      <c r="L263" s="53" t="s">
        <v>638</v>
      </c>
      <c r="M263" s="11">
        <v>0</v>
      </c>
      <c r="N263" s="54">
        <v>2673.24</v>
      </c>
      <c r="O263" s="54">
        <v>2673.24</v>
      </c>
      <c r="P263" s="54">
        <v>0</v>
      </c>
      <c r="Q263" s="1">
        <v>42705</v>
      </c>
      <c r="R263" s="14">
        <f>VLOOKUP($D263,'GT NBV Sep 2015'!$G:$O,9,0)</f>
        <v>2.1000000000000001E-2</v>
      </c>
      <c r="S263" s="15">
        <f t="shared" si="37"/>
        <v>4.6781699999999997</v>
      </c>
      <c r="T263" s="15">
        <f t="shared" si="38"/>
        <v>15</v>
      </c>
      <c r="U263" s="15">
        <f t="shared" si="39"/>
        <v>70.172550000000001</v>
      </c>
      <c r="V263" s="15">
        <f t="shared" si="40"/>
        <v>2743.41255</v>
      </c>
      <c r="W263" s="15">
        <f t="shared" si="41"/>
        <v>-70.172550000000228</v>
      </c>
      <c r="X263" s="7">
        <f t="shared" si="42"/>
        <v>2450.4699999999998</v>
      </c>
      <c r="Y263" s="7">
        <f t="shared" si="43"/>
        <v>2514.7948375000001</v>
      </c>
      <c r="Z263" s="7">
        <f t="shared" si="44"/>
        <v>-64.3248375000002</v>
      </c>
      <c r="AA263" s="7">
        <f t="shared" si="45"/>
        <v>0</v>
      </c>
    </row>
    <row r="264" spans="1:27" ht="13.8" x14ac:dyDescent="0.3">
      <c r="A264" s="11">
        <v>49238</v>
      </c>
      <c r="B264" s="11" t="s">
        <v>30</v>
      </c>
      <c r="C264" s="11" t="s">
        <v>36</v>
      </c>
      <c r="D264" s="11" t="s">
        <v>37</v>
      </c>
      <c r="E264" s="11" t="s">
        <v>90</v>
      </c>
      <c r="F264" s="18">
        <v>26115</v>
      </c>
      <c r="G264" s="19">
        <v>26115</v>
      </c>
      <c r="H264" s="11" t="s">
        <v>20</v>
      </c>
      <c r="I264" s="11" t="s">
        <v>39</v>
      </c>
      <c r="J264" s="11" t="s">
        <v>136</v>
      </c>
      <c r="K264" s="11" t="s">
        <v>23</v>
      </c>
      <c r="L264" s="53" t="s">
        <v>638</v>
      </c>
      <c r="M264" s="11">
        <v>0</v>
      </c>
      <c r="N264" s="54">
        <v>1908.8</v>
      </c>
      <c r="O264" s="54">
        <v>1908.8</v>
      </c>
      <c r="P264" s="54">
        <v>0</v>
      </c>
      <c r="Q264" s="1">
        <v>42705</v>
      </c>
      <c r="R264" s="14">
        <f>VLOOKUP($D264,'GT NBV Sep 2015'!$G:$O,9,0)</f>
        <v>2.1999999999999999E-2</v>
      </c>
      <c r="S264" s="15">
        <f t="shared" si="37"/>
        <v>3.4994666666666667</v>
      </c>
      <c r="T264" s="15">
        <f t="shared" si="38"/>
        <v>15</v>
      </c>
      <c r="U264" s="15">
        <f t="shared" si="39"/>
        <v>52.492000000000004</v>
      </c>
      <c r="V264" s="15">
        <f t="shared" si="40"/>
        <v>1961.2919999999999</v>
      </c>
      <c r="W264" s="15">
        <f t="shared" si="41"/>
        <v>-52.491999999999962</v>
      </c>
      <c r="X264" s="7">
        <f t="shared" si="42"/>
        <v>1749.7333333333331</v>
      </c>
      <c r="Y264" s="7">
        <f t="shared" si="43"/>
        <v>1797.8509999999999</v>
      </c>
      <c r="Z264" s="7">
        <f t="shared" si="44"/>
        <v>-48.117666666666629</v>
      </c>
      <c r="AA264" s="7">
        <f t="shared" si="45"/>
        <v>-1.3500311979441904E-13</v>
      </c>
    </row>
    <row r="265" spans="1:27" ht="13.8" x14ac:dyDescent="0.3">
      <c r="A265" s="11">
        <v>49014</v>
      </c>
      <c r="B265" s="11" t="s">
        <v>30</v>
      </c>
      <c r="C265" s="11" t="s">
        <v>36</v>
      </c>
      <c r="D265" s="11" t="s">
        <v>37</v>
      </c>
      <c r="E265" s="11" t="s">
        <v>28</v>
      </c>
      <c r="F265" s="18">
        <v>27211</v>
      </c>
      <c r="G265" s="19">
        <v>27211</v>
      </c>
      <c r="H265" s="11" t="s">
        <v>20</v>
      </c>
      <c r="I265" s="11" t="s">
        <v>39</v>
      </c>
      <c r="J265" s="11" t="s">
        <v>94</v>
      </c>
      <c r="K265" s="11" t="s">
        <v>23</v>
      </c>
      <c r="L265" s="53" t="s">
        <v>638</v>
      </c>
      <c r="M265" s="11">
        <v>0</v>
      </c>
      <c r="N265" s="54">
        <v>1116.6500000000001</v>
      </c>
      <c r="O265" s="54">
        <v>1116.6500000000001</v>
      </c>
      <c r="P265" s="54">
        <v>0</v>
      </c>
      <c r="Q265" s="1">
        <v>42705</v>
      </c>
      <c r="R265" s="14">
        <f>VLOOKUP($D265,'GT NBV Sep 2015'!$G:$O,9,0)</f>
        <v>2.1999999999999999E-2</v>
      </c>
      <c r="S265" s="15">
        <f t="shared" si="37"/>
        <v>2.047191666666667</v>
      </c>
      <c r="T265" s="15">
        <f t="shared" si="38"/>
        <v>15</v>
      </c>
      <c r="U265" s="15">
        <f t="shared" si="39"/>
        <v>30.707875000000005</v>
      </c>
      <c r="V265" s="15">
        <f t="shared" si="40"/>
        <v>1147.3578750000001</v>
      </c>
      <c r="W265" s="15">
        <f t="shared" si="41"/>
        <v>-30.707875000000058</v>
      </c>
      <c r="X265" s="7">
        <f t="shared" si="42"/>
        <v>1023.5958333333334</v>
      </c>
      <c r="Y265" s="7">
        <f t="shared" si="43"/>
        <v>1051.7447187500002</v>
      </c>
      <c r="Z265" s="7">
        <f t="shared" si="44"/>
        <v>-28.148885416666719</v>
      </c>
      <c r="AA265" s="7">
        <f t="shared" si="45"/>
        <v>-3.907985046680551E-14</v>
      </c>
    </row>
    <row r="266" spans="1:27" ht="13.8" x14ac:dyDescent="0.3">
      <c r="A266" s="11">
        <v>1265</v>
      </c>
      <c r="B266" s="11" t="s">
        <v>30</v>
      </c>
      <c r="C266" s="11" t="s">
        <v>31</v>
      </c>
      <c r="D266" s="11" t="s">
        <v>32</v>
      </c>
      <c r="E266" s="11" t="s">
        <v>28</v>
      </c>
      <c r="F266" s="18">
        <v>27211</v>
      </c>
      <c r="G266" s="19">
        <v>27211</v>
      </c>
      <c r="H266" s="11" t="s">
        <v>20</v>
      </c>
      <c r="I266" s="11" t="s">
        <v>21</v>
      </c>
      <c r="J266" s="11" t="s">
        <v>22</v>
      </c>
      <c r="K266" s="11" t="s">
        <v>23</v>
      </c>
      <c r="L266" s="53" t="s">
        <v>638</v>
      </c>
      <c r="M266" s="11">
        <v>0</v>
      </c>
      <c r="N266" s="54">
        <v>0</v>
      </c>
      <c r="O266" s="54">
        <v>0</v>
      </c>
      <c r="P266" s="54">
        <v>0</v>
      </c>
      <c r="Q266" s="1">
        <v>42705</v>
      </c>
      <c r="R266" s="14">
        <f>VLOOKUP($D266,'GT NBV Sep 2015'!$G:$O,9,0)</f>
        <v>0</v>
      </c>
      <c r="S266" s="15">
        <f t="shared" si="37"/>
        <v>0</v>
      </c>
      <c r="T266" s="15">
        <f t="shared" si="38"/>
        <v>15</v>
      </c>
      <c r="U266" s="15">
        <f t="shared" si="39"/>
        <v>0</v>
      </c>
      <c r="V266" s="15">
        <f t="shared" si="40"/>
        <v>0</v>
      </c>
      <c r="W266" s="15">
        <f t="shared" si="41"/>
        <v>0</v>
      </c>
      <c r="X266" s="7">
        <f t="shared" si="42"/>
        <v>0</v>
      </c>
      <c r="Y266" s="7">
        <f t="shared" si="43"/>
        <v>0</v>
      </c>
      <c r="Z266" s="7">
        <f t="shared" si="44"/>
        <v>0</v>
      </c>
      <c r="AA266" s="7">
        <f t="shared" si="45"/>
        <v>0</v>
      </c>
    </row>
    <row r="267" spans="1:27" ht="13.8" x14ac:dyDescent="0.3">
      <c r="A267" s="11">
        <v>8505</v>
      </c>
      <c r="B267" s="11" t="s">
        <v>30</v>
      </c>
      <c r="C267" s="11" t="s">
        <v>31</v>
      </c>
      <c r="D267" s="11" t="s">
        <v>33</v>
      </c>
      <c r="E267" s="11" t="s">
        <v>34</v>
      </c>
      <c r="F267" s="18">
        <v>27576</v>
      </c>
      <c r="G267" s="19">
        <v>27576</v>
      </c>
      <c r="H267" s="11" t="s">
        <v>20</v>
      </c>
      <c r="I267" s="11" t="s">
        <v>35</v>
      </c>
      <c r="J267" s="11" t="s">
        <v>22</v>
      </c>
      <c r="K267" s="11" t="s">
        <v>23</v>
      </c>
      <c r="L267" s="53" t="s">
        <v>638</v>
      </c>
      <c r="M267" s="11">
        <v>0</v>
      </c>
      <c r="N267" s="54">
        <v>0</v>
      </c>
      <c r="O267" s="54">
        <v>0</v>
      </c>
      <c r="P267" s="54">
        <v>0</v>
      </c>
      <c r="Q267" s="1">
        <v>42705</v>
      </c>
      <c r="R267" s="14">
        <f>VLOOKUP($D267,'GT NBV Sep 2015'!$G:$O,9,0)</f>
        <v>0</v>
      </c>
      <c r="S267" s="15">
        <f t="shared" si="37"/>
        <v>0</v>
      </c>
      <c r="T267" s="15">
        <f t="shared" si="38"/>
        <v>15</v>
      </c>
      <c r="U267" s="15">
        <f t="shared" si="39"/>
        <v>0</v>
      </c>
      <c r="V267" s="15">
        <f t="shared" si="40"/>
        <v>0</v>
      </c>
      <c r="W267" s="15">
        <f t="shared" si="41"/>
        <v>0</v>
      </c>
      <c r="X267" s="7">
        <f t="shared" si="42"/>
        <v>0</v>
      </c>
      <c r="Y267" s="7">
        <f t="shared" si="43"/>
        <v>0</v>
      </c>
      <c r="Z267" s="7">
        <f t="shared" si="44"/>
        <v>0</v>
      </c>
      <c r="AA267" s="7">
        <f t="shared" si="45"/>
        <v>0</v>
      </c>
    </row>
    <row r="268" spans="1:27" ht="13.8" x14ac:dyDescent="0.3">
      <c r="A268" s="11">
        <v>21482</v>
      </c>
      <c r="B268" s="11" t="s">
        <v>30</v>
      </c>
      <c r="C268" s="11" t="s">
        <v>31</v>
      </c>
      <c r="D268" s="11" t="s">
        <v>75</v>
      </c>
      <c r="E268" s="11" t="s">
        <v>51</v>
      </c>
      <c r="F268" s="18">
        <v>28672</v>
      </c>
      <c r="G268" s="19">
        <v>28672</v>
      </c>
      <c r="H268" s="11" t="s">
        <v>20</v>
      </c>
      <c r="I268" s="11" t="s">
        <v>74</v>
      </c>
      <c r="J268" s="11" t="s">
        <v>22</v>
      </c>
      <c r="K268" s="11" t="s">
        <v>23</v>
      </c>
      <c r="L268" s="53" t="s">
        <v>638</v>
      </c>
      <c r="M268" s="11">
        <v>0</v>
      </c>
      <c r="N268" s="54">
        <v>0</v>
      </c>
      <c r="O268" s="54">
        <v>0</v>
      </c>
      <c r="P268" s="54">
        <v>0</v>
      </c>
      <c r="Q268" s="1">
        <v>42705</v>
      </c>
      <c r="R268" s="14">
        <f>VLOOKUP($D268,'GT NBV Sep 2015'!$G:$O,9,0)</f>
        <v>0</v>
      </c>
      <c r="S268" s="15">
        <f t="shared" si="37"/>
        <v>0</v>
      </c>
      <c r="T268" s="15">
        <f t="shared" si="38"/>
        <v>15</v>
      </c>
      <c r="U268" s="15">
        <f t="shared" si="39"/>
        <v>0</v>
      </c>
      <c r="V268" s="15">
        <f t="shared" si="40"/>
        <v>0</v>
      </c>
      <c r="W268" s="15">
        <f t="shared" si="41"/>
        <v>0</v>
      </c>
      <c r="X268" s="7">
        <f t="shared" si="42"/>
        <v>0</v>
      </c>
      <c r="Y268" s="7">
        <f t="shared" si="43"/>
        <v>0</v>
      </c>
      <c r="Z268" s="7">
        <f t="shared" si="44"/>
        <v>0</v>
      </c>
      <c r="AA268" s="7">
        <f t="shared" si="45"/>
        <v>0</v>
      </c>
    </row>
    <row r="269" spans="1:27" ht="13.8" x14ac:dyDescent="0.3">
      <c r="A269" s="11">
        <v>651619953</v>
      </c>
      <c r="B269" s="11" t="s">
        <v>30</v>
      </c>
      <c r="C269" s="11" t="s">
        <v>36</v>
      </c>
      <c r="D269" s="11" t="s">
        <v>482</v>
      </c>
      <c r="E269" s="11" t="s">
        <v>477</v>
      </c>
      <c r="F269" s="18">
        <v>41334</v>
      </c>
      <c r="G269" s="19">
        <v>41334</v>
      </c>
      <c r="H269" s="11" t="s">
        <v>20</v>
      </c>
      <c r="I269" s="11" t="s">
        <v>483</v>
      </c>
      <c r="J269" s="11" t="s">
        <v>480</v>
      </c>
      <c r="K269" s="11" t="s">
        <v>23</v>
      </c>
      <c r="L269" s="53" t="s">
        <v>638</v>
      </c>
      <c r="M269" s="11">
        <v>0</v>
      </c>
      <c r="N269" s="54">
        <v>0</v>
      </c>
      <c r="O269" s="54">
        <v>0</v>
      </c>
      <c r="P269" s="54">
        <v>0</v>
      </c>
      <c r="Q269" s="1">
        <v>42705</v>
      </c>
      <c r="R269" s="14">
        <f>VLOOKUP($D269,'GT NBV Sep 2015'!$G:$O,9,0)</f>
        <v>0</v>
      </c>
      <c r="S269" s="15">
        <f t="shared" si="37"/>
        <v>0</v>
      </c>
      <c r="T269" s="15">
        <f t="shared" si="38"/>
        <v>15</v>
      </c>
      <c r="U269" s="15">
        <f t="shared" si="39"/>
        <v>0</v>
      </c>
      <c r="V269" s="15">
        <f t="shared" si="40"/>
        <v>0</v>
      </c>
      <c r="W269" s="15">
        <f t="shared" si="41"/>
        <v>0</v>
      </c>
      <c r="X269" s="7">
        <f t="shared" si="42"/>
        <v>0</v>
      </c>
      <c r="Y269" s="7">
        <f t="shared" si="43"/>
        <v>0</v>
      </c>
      <c r="Z269" s="7">
        <f t="shared" si="44"/>
        <v>0</v>
      </c>
      <c r="AA269" s="7">
        <f t="shared" si="45"/>
        <v>0</v>
      </c>
    </row>
    <row r="270" spans="1:27" ht="13.8" x14ac:dyDescent="0.3">
      <c r="A270" s="11">
        <v>654507386</v>
      </c>
      <c r="B270" s="11" t="s">
        <v>30</v>
      </c>
      <c r="C270" s="11" t="s">
        <v>36</v>
      </c>
      <c r="D270" s="11" t="s">
        <v>482</v>
      </c>
      <c r="E270" s="11" t="s">
        <v>466</v>
      </c>
      <c r="F270" s="18">
        <v>41640</v>
      </c>
      <c r="G270" s="19">
        <v>41640</v>
      </c>
      <c r="H270" s="11" t="s">
        <v>20</v>
      </c>
      <c r="I270" s="11" t="s">
        <v>483</v>
      </c>
      <c r="J270" s="11" t="s">
        <v>480</v>
      </c>
      <c r="K270" s="11" t="s">
        <v>23</v>
      </c>
      <c r="L270" s="53" t="s">
        <v>638</v>
      </c>
      <c r="M270" s="11">
        <v>0</v>
      </c>
      <c r="N270" s="54">
        <v>0</v>
      </c>
      <c r="O270" s="54">
        <v>0</v>
      </c>
      <c r="P270" s="54">
        <v>0</v>
      </c>
      <c r="Q270" s="1">
        <v>42705</v>
      </c>
      <c r="R270" s="14">
        <f>VLOOKUP($D270,'GT NBV Sep 2015'!$G:$O,9,0)</f>
        <v>0</v>
      </c>
      <c r="S270" s="15">
        <f t="shared" si="37"/>
        <v>0</v>
      </c>
      <c r="T270" s="15">
        <f t="shared" si="38"/>
        <v>15</v>
      </c>
      <c r="U270" s="15">
        <f t="shared" si="39"/>
        <v>0</v>
      </c>
      <c r="V270" s="15">
        <f t="shared" si="40"/>
        <v>0</v>
      </c>
      <c r="W270" s="15">
        <f t="shared" si="41"/>
        <v>0</v>
      </c>
      <c r="X270" s="7">
        <f t="shared" si="42"/>
        <v>0</v>
      </c>
      <c r="Y270" s="7">
        <f t="shared" si="43"/>
        <v>0</v>
      </c>
      <c r="Z270" s="7">
        <f t="shared" si="44"/>
        <v>0</v>
      </c>
      <c r="AA270" s="7">
        <f t="shared" si="45"/>
        <v>0</v>
      </c>
    </row>
    <row r="271" spans="1:27" ht="13.8" x14ac:dyDescent="0.3">
      <c r="A271" s="11">
        <v>663573456</v>
      </c>
      <c r="B271" s="11" t="s">
        <v>30</v>
      </c>
      <c r="C271" s="11" t="s">
        <v>36</v>
      </c>
      <c r="D271" s="11" t="s">
        <v>482</v>
      </c>
      <c r="E271" s="11" t="s">
        <v>466</v>
      </c>
      <c r="F271" s="18">
        <v>41791</v>
      </c>
      <c r="G271" s="19">
        <v>41791</v>
      </c>
      <c r="H271" s="11" t="s">
        <v>20</v>
      </c>
      <c r="I271" s="11" t="s">
        <v>483</v>
      </c>
      <c r="J271" s="11" t="s">
        <v>480</v>
      </c>
      <c r="K271" s="11" t="s">
        <v>23</v>
      </c>
      <c r="L271" s="53" t="s">
        <v>638</v>
      </c>
      <c r="M271" s="11">
        <v>0</v>
      </c>
      <c r="N271" s="54">
        <v>0</v>
      </c>
      <c r="O271" s="54">
        <v>0</v>
      </c>
      <c r="P271" s="54">
        <v>0</v>
      </c>
      <c r="Q271" s="1">
        <v>42705</v>
      </c>
      <c r="R271" s="14">
        <f>VLOOKUP($D271,'GT NBV Sep 2015'!$G:$O,9,0)</f>
        <v>0</v>
      </c>
      <c r="S271" s="15">
        <f t="shared" si="37"/>
        <v>0</v>
      </c>
      <c r="T271" s="15">
        <f t="shared" si="38"/>
        <v>15</v>
      </c>
      <c r="U271" s="15">
        <f t="shared" si="39"/>
        <v>0</v>
      </c>
      <c r="V271" s="15">
        <f t="shared" si="40"/>
        <v>0</v>
      </c>
      <c r="W271" s="15">
        <f t="shared" si="41"/>
        <v>0</v>
      </c>
      <c r="X271" s="7">
        <f t="shared" si="42"/>
        <v>0</v>
      </c>
      <c r="Y271" s="7">
        <f t="shared" si="43"/>
        <v>0</v>
      </c>
      <c r="Z271" s="7">
        <f t="shared" si="44"/>
        <v>0</v>
      </c>
      <c r="AA271" s="7">
        <f t="shared" si="45"/>
        <v>0</v>
      </c>
    </row>
    <row r="272" spans="1:27" ht="13.8" x14ac:dyDescent="0.3">
      <c r="A272" s="11">
        <v>671661686</v>
      </c>
      <c r="B272" s="11" t="s">
        <v>30</v>
      </c>
      <c r="C272" s="11" t="s">
        <v>36</v>
      </c>
      <c r="D272" s="11" t="s">
        <v>482</v>
      </c>
      <c r="E272" s="11" t="s">
        <v>466</v>
      </c>
      <c r="F272" s="18">
        <v>41913</v>
      </c>
      <c r="G272" s="19">
        <v>41913</v>
      </c>
      <c r="H272" s="11" t="s">
        <v>20</v>
      </c>
      <c r="I272" s="11" t="s">
        <v>483</v>
      </c>
      <c r="J272" s="11" t="s">
        <v>480</v>
      </c>
      <c r="K272" s="11" t="s">
        <v>23</v>
      </c>
      <c r="L272" s="53" t="s">
        <v>638</v>
      </c>
      <c r="M272" s="11">
        <v>0</v>
      </c>
      <c r="N272" s="54">
        <v>0</v>
      </c>
      <c r="O272" s="54">
        <v>0</v>
      </c>
      <c r="P272" s="54">
        <v>0</v>
      </c>
      <c r="Q272" s="1">
        <v>42705</v>
      </c>
      <c r="R272" s="14">
        <f>VLOOKUP($D272,'GT NBV Sep 2015'!$G:$O,9,0)</f>
        <v>0</v>
      </c>
      <c r="S272" s="15">
        <f t="shared" si="37"/>
        <v>0</v>
      </c>
      <c r="T272" s="15">
        <f t="shared" si="38"/>
        <v>15</v>
      </c>
      <c r="U272" s="15">
        <f t="shared" si="39"/>
        <v>0</v>
      </c>
      <c r="V272" s="15">
        <f t="shared" si="40"/>
        <v>0</v>
      </c>
      <c r="W272" s="15">
        <f t="shared" si="41"/>
        <v>0</v>
      </c>
      <c r="X272" s="7">
        <f t="shared" si="42"/>
        <v>0</v>
      </c>
      <c r="Y272" s="7">
        <f t="shared" si="43"/>
        <v>0</v>
      </c>
      <c r="Z272" s="7">
        <f t="shared" si="44"/>
        <v>0</v>
      </c>
      <c r="AA272" s="7">
        <f t="shared" si="45"/>
        <v>0</v>
      </c>
    </row>
    <row r="273" spans="1:27" ht="13.8" x14ac:dyDescent="0.3">
      <c r="A273" s="11">
        <v>675345920</v>
      </c>
      <c r="B273" s="11" t="s">
        <v>30</v>
      </c>
      <c r="C273" s="11" t="s">
        <v>36</v>
      </c>
      <c r="D273" s="11" t="s">
        <v>482</v>
      </c>
      <c r="E273" s="11" t="s">
        <v>466</v>
      </c>
      <c r="F273" s="18">
        <v>41974</v>
      </c>
      <c r="G273" s="19">
        <v>41974</v>
      </c>
      <c r="H273" s="11" t="s">
        <v>20</v>
      </c>
      <c r="I273" s="11" t="s">
        <v>483</v>
      </c>
      <c r="J273" s="11" t="s">
        <v>480</v>
      </c>
      <c r="K273" s="11" t="s">
        <v>23</v>
      </c>
      <c r="L273" s="53" t="s">
        <v>638</v>
      </c>
      <c r="M273" s="11">
        <v>0</v>
      </c>
      <c r="N273" s="54">
        <v>0</v>
      </c>
      <c r="O273" s="54">
        <v>0</v>
      </c>
      <c r="P273" s="54">
        <v>0</v>
      </c>
      <c r="Q273" s="1">
        <v>42705</v>
      </c>
      <c r="R273" s="14">
        <f>VLOOKUP($D273,'GT NBV Sep 2015'!$G:$O,9,0)</f>
        <v>0</v>
      </c>
      <c r="S273" s="15">
        <f t="shared" si="37"/>
        <v>0</v>
      </c>
      <c r="T273" s="15">
        <f t="shared" si="38"/>
        <v>15</v>
      </c>
      <c r="U273" s="15">
        <f t="shared" si="39"/>
        <v>0</v>
      </c>
      <c r="V273" s="15">
        <f t="shared" si="40"/>
        <v>0</v>
      </c>
      <c r="W273" s="15">
        <f t="shared" si="41"/>
        <v>0</v>
      </c>
      <c r="X273" s="7">
        <f t="shared" si="42"/>
        <v>0</v>
      </c>
      <c r="Y273" s="7">
        <f t="shared" si="43"/>
        <v>0</v>
      </c>
      <c r="Z273" s="7">
        <f t="shared" si="44"/>
        <v>0</v>
      </c>
      <c r="AA273" s="7">
        <f t="shared" si="45"/>
        <v>0</v>
      </c>
    </row>
    <row r="274" spans="1:27" ht="13.8" x14ac:dyDescent="0.3">
      <c r="A274" s="11">
        <v>677158646</v>
      </c>
      <c r="B274" s="11" t="s">
        <v>30</v>
      </c>
      <c r="C274" s="11" t="s">
        <v>36</v>
      </c>
      <c r="D274" s="11" t="s">
        <v>482</v>
      </c>
      <c r="E274" s="11" t="s">
        <v>491</v>
      </c>
      <c r="F274" s="18">
        <v>42005</v>
      </c>
      <c r="G274" s="19">
        <v>42005</v>
      </c>
      <c r="H274" s="11" t="s">
        <v>20</v>
      </c>
      <c r="I274" s="11" t="s">
        <v>483</v>
      </c>
      <c r="J274" s="11" t="s">
        <v>480</v>
      </c>
      <c r="K274" s="11" t="s">
        <v>23</v>
      </c>
      <c r="L274" s="53" t="s">
        <v>638</v>
      </c>
      <c r="M274" s="11">
        <v>0</v>
      </c>
      <c r="N274" s="54">
        <v>0</v>
      </c>
      <c r="O274" s="54">
        <v>0</v>
      </c>
      <c r="P274" s="54">
        <v>0</v>
      </c>
      <c r="Q274" s="1">
        <v>42705</v>
      </c>
      <c r="R274" s="14">
        <f>VLOOKUP($D274,'GT NBV Sep 2015'!$G:$O,9,0)</f>
        <v>0</v>
      </c>
      <c r="S274" s="15">
        <f t="shared" si="37"/>
        <v>0</v>
      </c>
      <c r="T274" s="15">
        <f t="shared" si="38"/>
        <v>15</v>
      </c>
      <c r="U274" s="15">
        <f t="shared" si="39"/>
        <v>0</v>
      </c>
      <c r="V274" s="15">
        <f t="shared" si="40"/>
        <v>0</v>
      </c>
      <c r="W274" s="15">
        <f t="shared" si="41"/>
        <v>0</v>
      </c>
      <c r="X274" s="7">
        <f t="shared" si="42"/>
        <v>0</v>
      </c>
      <c r="Y274" s="7">
        <f t="shared" si="43"/>
        <v>0</v>
      </c>
      <c r="Z274" s="7">
        <f t="shared" si="44"/>
        <v>0</v>
      </c>
      <c r="AA274" s="7">
        <f t="shared" si="45"/>
        <v>0</v>
      </c>
    </row>
    <row r="275" spans="1:27" ht="13.8" x14ac:dyDescent="0.3">
      <c r="A275" s="11">
        <v>679005052</v>
      </c>
      <c r="B275" s="11" t="s">
        <v>30</v>
      </c>
      <c r="C275" s="11" t="s">
        <v>36</v>
      </c>
      <c r="D275" s="11" t="s">
        <v>482</v>
      </c>
      <c r="E275" s="11" t="s">
        <v>491</v>
      </c>
      <c r="F275" s="18">
        <v>42036</v>
      </c>
      <c r="G275" s="19">
        <v>42036</v>
      </c>
      <c r="H275" s="11" t="s">
        <v>20</v>
      </c>
      <c r="I275" s="11" t="s">
        <v>483</v>
      </c>
      <c r="J275" s="11" t="s">
        <v>480</v>
      </c>
      <c r="K275" s="11" t="s">
        <v>23</v>
      </c>
      <c r="L275" s="53" t="s">
        <v>638</v>
      </c>
      <c r="M275" s="11">
        <v>0</v>
      </c>
      <c r="N275" s="54">
        <v>0</v>
      </c>
      <c r="O275" s="54">
        <v>0</v>
      </c>
      <c r="P275" s="54">
        <v>0</v>
      </c>
      <c r="Q275" s="1">
        <v>42705</v>
      </c>
      <c r="R275" s="14">
        <f>VLOOKUP($D275,'GT NBV Sep 2015'!$G:$O,9,0)</f>
        <v>0</v>
      </c>
      <c r="S275" s="15">
        <f t="shared" si="37"/>
        <v>0</v>
      </c>
      <c r="T275" s="15">
        <f t="shared" si="38"/>
        <v>15</v>
      </c>
      <c r="U275" s="15">
        <f t="shared" si="39"/>
        <v>0</v>
      </c>
      <c r="V275" s="15">
        <f t="shared" si="40"/>
        <v>0</v>
      </c>
      <c r="W275" s="15">
        <f t="shared" si="41"/>
        <v>0</v>
      </c>
      <c r="X275" s="7">
        <f t="shared" si="42"/>
        <v>0</v>
      </c>
      <c r="Y275" s="7">
        <f t="shared" si="43"/>
        <v>0</v>
      </c>
      <c r="Z275" s="7">
        <f t="shared" si="44"/>
        <v>0</v>
      </c>
      <c r="AA275" s="7">
        <f t="shared" si="45"/>
        <v>0</v>
      </c>
    </row>
    <row r="276" spans="1:27" ht="13.8" x14ac:dyDescent="0.3">
      <c r="A276" s="11">
        <v>49015</v>
      </c>
      <c r="B276" s="11" t="s">
        <v>30</v>
      </c>
      <c r="C276" s="11" t="s">
        <v>36</v>
      </c>
      <c r="D276" s="11" t="s">
        <v>37</v>
      </c>
      <c r="E276" s="11" t="s">
        <v>90</v>
      </c>
      <c r="F276" s="18">
        <v>26115</v>
      </c>
      <c r="G276" s="19">
        <v>26115</v>
      </c>
      <c r="H276" s="11" t="s">
        <v>20</v>
      </c>
      <c r="I276" s="11" t="s">
        <v>39</v>
      </c>
      <c r="J276" s="11" t="s">
        <v>95</v>
      </c>
      <c r="K276" s="11" t="s">
        <v>23</v>
      </c>
      <c r="L276" s="53" t="s">
        <v>638</v>
      </c>
      <c r="M276" s="11">
        <v>0</v>
      </c>
      <c r="N276" s="54">
        <v>0</v>
      </c>
      <c r="O276" s="54">
        <v>0</v>
      </c>
      <c r="P276" s="54">
        <v>0</v>
      </c>
      <c r="Q276" s="1">
        <v>42705</v>
      </c>
      <c r="R276" s="14">
        <f>VLOOKUP($D276,'GT NBV Sep 2015'!$G:$O,9,0)</f>
        <v>2.1999999999999999E-2</v>
      </c>
      <c r="S276" s="15">
        <f t="shared" si="37"/>
        <v>0</v>
      </c>
      <c r="T276" s="15">
        <f t="shared" si="38"/>
        <v>15</v>
      </c>
      <c r="U276" s="15">
        <f t="shared" si="39"/>
        <v>0</v>
      </c>
      <c r="V276" s="15">
        <f t="shared" si="40"/>
        <v>0</v>
      </c>
      <c r="W276" s="15">
        <f t="shared" si="41"/>
        <v>0</v>
      </c>
      <c r="X276" s="7">
        <f t="shared" si="42"/>
        <v>0</v>
      </c>
      <c r="Y276" s="7">
        <f t="shared" si="43"/>
        <v>0</v>
      </c>
      <c r="Z276" s="7">
        <f t="shared" si="44"/>
        <v>0</v>
      </c>
      <c r="AA276" s="7">
        <f t="shared" si="45"/>
        <v>0</v>
      </c>
    </row>
    <row r="277" spans="1:27" ht="13.8" x14ac:dyDescent="0.3">
      <c r="A277" s="11">
        <v>49020</v>
      </c>
      <c r="B277" s="11" t="s">
        <v>30</v>
      </c>
      <c r="C277" s="11" t="s">
        <v>36</v>
      </c>
      <c r="D277" s="11" t="s">
        <v>37</v>
      </c>
      <c r="E277" s="11" t="s">
        <v>90</v>
      </c>
      <c r="F277" s="18">
        <v>26115</v>
      </c>
      <c r="G277" s="19">
        <v>26115</v>
      </c>
      <c r="H277" s="11" t="s">
        <v>20</v>
      </c>
      <c r="I277" s="11" t="s">
        <v>39</v>
      </c>
      <c r="J277" s="11" t="s">
        <v>99</v>
      </c>
      <c r="K277" s="11" t="s">
        <v>23</v>
      </c>
      <c r="L277" s="53" t="s">
        <v>638</v>
      </c>
      <c r="M277" s="11">
        <v>0</v>
      </c>
      <c r="N277" s="54">
        <v>0</v>
      </c>
      <c r="O277" s="54">
        <v>0</v>
      </c>
      <c r="P277" s="54">
        <v>0</v>
      </c>
      <c r="Q277" s="1">
        <v>42705</v>
      </c>
      <c r="R277" s="14">
        <f>VLOOKUP($D277,'GT NBV Sep 2015'!$G:$O,9,0)</f>
        <v>2.1999999999999999E-2</v>
      </c>
      <c r="S277" s="15">
        <f t="shared" si="37"/>
        <v>0</v>
      </c>
      <c r="T277" s="15">
        <f t="shared" si="38"/>
        <v>15</v>
      </c>
      <c r="U277" s="15">
        <f t="shared" si="39"/>
        <v>0</v>
      </c>
      <c r="V277" s="15">
        <f t="shared" si="40"/>
        <v>0</v>
      </c>
      <c r="W277" s="15">
        <f t="shared" si="41"/>
        <v>0</v>
      </c>
      <c r="X277" s="7">
        <f t="shared" si="42"/>
        <v>0</v>
      </c>
      <c r="Y277" s="7">
        <f t="shared" si="43"/>
        <v>0</v>
      </c>
      <c r="Z277" s="7">
        <f t="shared" si="44"/>
        <v>0</v>
      </c>
      <c r="AA277" s="7">
        <f t="shared" si="45"/>
        <v>0</v>
      </c>
    </row>
    <row r="278" spans="1:27" ht="13.8" x14ac:dyDescent="0.3">
      <c r="A278" s="11">
        <v>49027</v>
      </c>
      <c r="B278" s="11" t="s">
        <v>30</v>
      </c>
      <c r="C278" s="11" t="s">
        <v>36</v>
      </c>
      <c r="D278" s="11" t="s">
        <v>37</v>
      </c>
      <c r="E278" s="11" t="s">
        <v>90</v>
      </c>
      <c r="F278" s="18">
        <v>26115</v>
      </c>
      <c r="G278" s="19">
        <v>26115</v>
      </c>
      <c r="H278" s="11" t="s">
        <v>20</v>
      </c>
      <c r="I278" s="11" t="s">
        <v>39</v>
      </c>
      <c r="J278" s="11" t="s">
        <v>102</v>
      </c>
      <c r="K278" s="11" t="s">
        <v>23</v>
      </c>
      <c r="L278" s="53" t="s">
        <v>638</v>
      </c>
      <c r="M278" s="11">
        <v>0</v>
      </c>
      <c r="N278" s="54">
        <v>0</v>
      </c>
      <c r="O278" s="54">
        <v>0</v>
      </c>
      <c r="P278" s="54">
        <v>0</v>
      </c>
      <c r="Q278" s="1">
        <v>42705</v>
      </c>
      <c r="R278" s="14">
        <f>VLOOKUP($D278,'GT NBV Sep 2015'!$G:$O,9,0)</f>
        <v>2.1999999999999999E-2</v>
      </c>
      <c r="S278" s="15">
        <f t="shared" si="37"/>
        <v>0</v>
      </c>
      <c r="T278" s="15">
        <f t="shared" si="38"/>
        <v>15</v>
      </c>
      <c r="U278" s="15">
        <f t="shared" si="39"/>
        <v>0</v>
      </c>
      <c r="V278" s="15">
        <f t="shared" si="40"/>
        <v>0</v>
      </c>
      <c r="W278" s="15">
        <f t="shared" si="41"/>
        <v>0</v>
      </c>
      <c r="X278" s="7">
        <f t="shared" si="42"/>
        <v>0</v>
      </c>
      <c r="Y278" s="7">
        <f t="shared" si="43"/>
        <v>0</v>
      </c>
      <c r="Z278" s="7">
        <f t="shared" si="44"/>
        <v>0</v>
      </c>
      <c r="AA278" s="7">
        <f t="shared" si="45"/>
        <v>0</v>
      </c>
    </row>
    <row r="279" spans="1:27" ht="13.8" x14ac:dyDescent="0.3">
      <c r="A279" s="11">
        <v>49037</v>
      </c>
      <c r="B279" s="11" t="s">
        <v>30</v>
      </c>
      <c r="C279" s="11" t="s">
        <v>36</v>
      </c>
      <c r="D279" s="11" t="s">
        <v>37</v>
      </c>
      <c r="E279" s="11" t="s">
        <v>90</v>
      </c>
      <c r="F279" s="18">
        <v>26115</v>
      </c>
      <c r="G279" s="19">
        <v>26115</v>
      </c>
      <c r="H279" s="11" t="s">
        <v>20</v>
      </c>
      <c r="I279" s="11" t="s">
        <v>39</v>
      </c>
      <c r="J279" s="11" t="s">
        <v>105</v>
      </c>
      <c r="K279" s="11" t="s">
        <v>23</v>
      </c>
      <c r="L279" s="53" t="s">
        <v>638</v>
      </c>
      <c r="M279" s="11">
        <v>0</v>
      </c>
      <c r="N279" s="54">
        <v>0</v>
      </c>
      <c r="O279" s="54">
        <v>0</v>
      </c>
      <c r="P279" s="54">
        <v>0</v>
      </c>
      <c r="Q279" s="1">
        <v>42705</v>
      </c>
      <c r="R279" s="14">
        <f>VLOOKUP($D279,'GT NBV Sep 2015'!$G:$O,9,0)</f>
        <v>2.1999999999999999E-2</v>
      </c>
      <c r="S279" s="15">
        <f t="shared" si="37"/>
        <v>0</v>
      </c>
      <c r="T279" s="15">
        <f t="shared" si="38"/>
        <v>15</v>
      </c>
      <c r="U279" s="15">
        <f t="shared" si="39"/>
        <v>0</v>
      </c>
      <c r="V279" s="15">
        <f t="shared" si="40"/>
        <v>0</v>
      </c>
      <c r="W279" s="15">
        <f t="shared" si="41"/>
        <v>0</v>
      </c>
      <c r="X279" s="7">
        <f t="shared" si="42"/>
        <v>0</v>
      </c>
      <c r="Y279" s="7">
        <f t="shared" si="43"/>
        <v>0</v>
      </c>
      <c r="Z279" s="7">
        <f t="shared" si="44"/>
        <v>0</v>
      </c>
      <c r="AA279" s="7">
        <f t="shared" si="45"/>
        <v>0</v>
      </c>
    </row>
    <row r="280" spans="1:27" ht="13.8" x14ac:dyDescent="0.3">
      <c r="A280" s="11">
        <v>49049</v>
      </c>
      <c r="B280" s="11" t="s">
        <v>30</v>
      </c>
      <c r="C280" s="11" t="s">
        <v>36</v>
      </c>
      <c r="D280" s="11" t="s">
        <v>37</v>
      </c>
      <c r="E280" s="11" t="s">
        <v>90</v>
      </c>
      <c r="F280" s="18">
        <v>26115</v>
      </c>
      <c r="G280" s="19">
        <v>26115</v>
      </c>
      <c r="H280" s="11" t="s">
        <v>20</v>
      </c>
      <c r="I280" s="11" t="s">
        <v>39</v>
      </c>
      <c r="J280" s="11" t="s">
        <v>109</v>
      </c>
      <c r="K280" s="11" t="s">
        <v>23</v>
      </c>
      <c r="L280" s="53" t="s">
        <v>638</v>
      </c>
      <c r="M280" s="11">
        <v>0</v>
      </c>
      <c r="N280" s="54">
        <v>0</v>
      </c>
      <c r="O280" s="54">
        <v>0</v>
      </c>
      <c r="P280" s="54">
        <v>0</v>
      </c>
      <c r="Q280" s="1">
        <v>42705</v>
      </c>
      <c r="R280" s="14">
        <f>VLOOKUP($D280,'GT NBV Sep 2015'!$G:$O,9,0)</f>
        <v>2.1999999999999999E-2</v>
      </c>
      <c r="S280" s="15">
        <f t="shared" si="37"/>
        <v>0</v>
      </c>
      <c r="T280" s="15">
        <f t="shared" si="38"/>
        <v>15</v>
      </c>
      <c r="U280" s="15">
        <f t="shared" si="39"/>
        <v>0</v>
      </c>
      <c r="V280" s="15">
        <f t="shared" si="40"/>
        <v>0</v>
      </c>
      <c r="W280" s="15">
        <f t="shared" si="41"/>
        <v>0</v>
      </c>
      <c r="X280" s="7">
        <f t="shared" si="42"/>
        <v>0</v>
      </c>
      <c r="Y280" s="7">
        <f t="shared" si="43"/>
        <v>0</v>
      </c>
      <c r="Z280" s="7">
        <f t="shared" si="44"/>
        <v>0</v>
      </c>
      <c r="AA280" s="7">
        <f t="shared" si="45"/>
        <v>0</v>
      </c>
    </row>
    <row r="281" spans="1:27" ht="13.8" x14ac:dyDescent="0.3">
      <c r="A281" s="11">
        <v>49050</v>
      </c>
      <c r="B281" s="11" t="s">
        <v>30</v>
      </c>
      <c r="C281" s="11" t="s">
        <v>36</v>
      </c>
      <c r="D281" s="11" t="s">
        <v>37</v>
      </c>
      <c r="E281" s="11" t="s">
        <v>92</v>
      </c>
      <c r="F281" s="18">
        <v>36708</v>
      </c>
      <c r="G281" s="19">
        <v>36708</v>
      </c>
      <c r="H281" s="11" t="s">
        <v>20</v>
      </c>
      <c r="I281" s="11" t="s">
        <v>39</v>
      </c>
      <c r="J281" s="11" t="s">
        <v>109</v>
      </c>
      <c r="K281" s="11" t="s">
        <v>23</v>
      </c>
      <c r="L281" s="53" t="s">
        <v>638</v>
      </c>
      <c r="M281" s="11">
        <v>0</v>
      </c>
      <c r="N281" s="54">
        <v>0</v>
      </c>
      <c r="O281" s="54">
        <v>0</v>
      </c>
      <c r="P281" s="54">
        <v>0</v>
      </c>
      <c r="Q281" s="1">
        <v>42705</v>
      </c>
      <c r="R281" s="14">
        <f>VLOOKUP($D281,'GT NBV Sep 2015'!$G:$O,9,0)</f>
        <v>2.1999999999999999E-2</v>
      </c>
      <c r="S281" s="15">
        <f t="shared" si="37"/>
        <v>0</v>
      </c>
      <c r="T281" s="15">
        <f t="shared" si="38"/>
        <v>15</v>
      </c>
      <c r="U281" s="15">
        <f t="shared" si="39"/>
        <v>0</v>
      </c>
      <c r="V281" s="15">
        <f t="shared" si="40"/>
        <v>0</v>
      </c>
      <c r="W281" s="15">
        <f t="shared" si="41"/>
        <v>0</v>
      </c>
      <c r="X281" s="7">
        <f t="shared" si="42"/>
        <v>0</v>
      </c>
      <c r="Y281" s="7">
        <f t="shared" si="43"/>
        <v>0</v>
      </c>
      <c r="Z281" s="7">
        <f t="shared" si="44"/>
        <v>0</v>
      </c>
      <c r="AA281" s="7">
        <f t="shared" si="45"/>
        <v>0</v>
      </c>
    </row>
    <row r="282" spans="1:27" ht="13.8" x14ac:dyDescent="0.3">
      <c r="A282" s="11">
        <v>49060</v>
      </c>
      <c r="B282" s="11" t="s">
        <v>30</v>
      </c>
      <c r="C282" s="11" t="s">
        <v>36</v>
      </c>
      <c r="D282" s="11" t="s">
        <v>37</v>
      </c>
      <c r="E282" s="11" t="s">
        <v>90</v>
      </c>
      <c r="F282" s="18">
        <v>26115</v>
      </c>
      <c r="G282" s="19">
        <v>26115</v>
      </c>
      <c r="H282" s="11" t="s">
        <v>20</v>
      </c>
      <c r="I282" s="11" t="s">
        <v>39</v>
      </c>
      <c r="J282" s="11" t="s">
        <v>113</v>
      </c>
      <c r="K282" s="11" t="s">
        <v>23</v>
      </c>
      <c r="L282" s="53" t="s">
        <v>638</v>
      </c>
      <c r="M282" s="11">
        <v>0</v>
      </c>
      <c r="N282" s="54">
        <v>0</v>
      </c>
      <c r="O282" s="54">
        <v>0</v>
      </c>
      <c r="P282" s="54">
        <v>0</v>
      </c>
      <c r="Q282" s="1">
        <v>42705</v>
      </c>
      <c r="R282" s="14">
        <f>VLOOKUP($D282,'GT NBV Sep 2015'!$G:$O,9,0)</f>
        <v>2.1999999999999999E-2</v>
      </c>
      <c r="S282" s="15">
        <f t="shared" si="37"/>
        <v>0</v>
      </c>
      <c r="T282" s="15">
        <f t="shared" si="38"/>
        <v>15</v>
      </c>
      <c r="U282" s="15">
        <f t="shared" si="39"/>
        <v>0</v>
      </c>
      <c r="V282" s="15">
        <f t="shared" si="40"/>
        <v>0</v>
      </c>
      <c r="W282" s="15">
        <f t="shared" si="41"/>
        <v>0</v>
      </c>
      <c r="X282" s="7">
        <f t="shared" si="42"/>
        <v>0</v>
      </c>
      <c r="Y282" s="7">
        <f t="shared" si="43"/>
        <v>0</v>
      </c>
      <c r="Z282" s="7">
        <f t="shared" si="44"/>
        <v>0</v>
      </c>
      <c r="AA282" s="7">
        <f t="shared" si="45"/>
        <v>0</v>
      </c>
    </row>
    <row r="283" spans="1:27" ht="13.8" x14ac:dyDescent="0.3">
      <c r="A283" s="11">
        <v>817905</v>
      </c>
      <c r="B283" s="11" t="s">
        <v>30</v>
      </c>
      <c r="C283" s="11" t="s">
        <v>36</v>
      </c>
      <c r="D283" s="11" t="s">
        <v>37</v>
      </c>
      <c r="E283" s="11" t="s">
        <v>91</v>
      </c>
      <c r="F283" s="18">
        <v>32325</v>
      </c>
      <c r="G283" s="19">
        <v>32325</v>
      </c>
      <c r="H283" s="11" t="s">
        <v>68</v>
      </c>
      <c r="I283" s="11" t="s">
        <v>39</v>
      </c>
      <c r="J283" s="11" t="s">
        <v>70</v>
      </c>
      <c r="K283" s="11" t="s">
        <v>23</v>
      </c>
      <c r="L283" s="53" t="s">
        <v>638</v>
      </c>
      <c r="M283" s="11">
        <v>0</v>
      </c>
      <c r="N283" s="54">
        <v>0</v>
      </c>
      <c r="O283" s="54">
        <v>0</v>
      </c>
      <c r="P283" s="54">
        <v>0</v>
      </c>
      <c r="Q283" s="1">
        <v>42705</v>
      </c>
      <c r="R283" s="14">
        <f>VLOOKUP($D283,'GT NBV Sep 2015'!$G:$O,9,0)</f>
        <v>2.1999999999999999E-2</v>
      </c>
      <c r="S283" s="15">
        <f t="shared" si="37"/>
        <v>0</v>
      </c>
      <c r="T283" s="15">
        <f t="shared" si="38"/>
        <v>15</v>
      </c>
      <c r="U283" s="15">
        <f t="shared" si="39"/>
        <v>0</v>
      </c>
      <c r="V283" s="15">
        <f t="shared" si="40"/>
        <v>0</v>
      </c>
      <c r="W283" s="15">
        <f t="shared" si="41"/>
        <v>0</v>
      </c>
      <c r="X283" s="7">
        <f t="shared" si="42"/>
        <v>0</v>
      </c>
      <c r="Y283" s="7">
        <f t="shared" si="43"/>
        <v>0</v>
      </c>
      <c r="Z283" s="7">
        <f t="shared" si="44"/>
        <v>0</v>
      </c>
      <c r="AA283" s="7">
        <f t="shared" si="45"/>
        <v>0</v>
      </c>
    </row>
    <row r="284" spans="1:27" ht="13.8" x14ac:dyDescent="0.3">
      <c r="A284" s="11">
        <v>817906</v>
      </c>
      <c r="B284" s="11" t="s">
        <v>30</v>
      </c>
      <c r="C284" s="11" t="s">
        <v>36</v>
      </c>
      <c r="D284" s="11" t="s">
        <v>37</v>
      </c>
      <c r="E284" s="11" t="s">
        <v>92</v>
      </c>
      <c r="F284" s="18">
        <v>36708</v>
      </c>
      <c r="G284" s="19">
        <v>36708</v>
      </c>
      <c r="H284" s="11" t="s">
        <v>68</v>
      </c>
      <c r="I284" s="11" t="s">
        <v>39</v>
      </c>
      <c r="J284" s="11" t="s">
        <v>70</v>
      </c>
      <c r="K284" s="11" t="s">
        <v>23</v>
      </c>
      <c r="L284" s="53" t="s">
        <v>638</v>
      </c>
      <c r="M284" s="11">
        <v>0</v>
      </c>
      <c r="N284" s="54">
        <v>0</v>
      </c>
      <c r="O284" s="54">
        <v>0</v>
      </c>
      <c r="P284" s="54">
        <v>0</v>
      </c>
      <c r="Q284" s="1">
        <v>42705</v>
      </c>
      <c r="R284" s="14">
        <f>VLOOKUP($D284,'GT NBV Sep 2015'!$G:$O,9,0)</f>
        <v>2.1999999999999999E-2</v>
      </c>
      <c r="S284" s="15">
        <f t="shared" si="37"/>
        <v>0</v>
      </c>
      <c r="T284" s="15">
        <f t="shared" si="38"/>
        <v>15</v>
      </c>
      <c r="U284" s="15">
        <f t="shared" si="39"/>
        <v>0</v>
      </c>
      <c r="V284" s="15">
        <f t="shared" si="40"/>
        <v>0</v>
      </c>
      <c r="W284" s="15">
        <f t="shared" si="41"/>
        <v>0</v>
      </c>
      <c r="X284" s="7">
        <f t="shared" si="42"/>
        <v>0</v>
      </c>
      <c r="Y284" s="7">
        <f t="shared" si="43"/>
        <v>0</v>
      </c>
      <c r="Z284" s="7">
        <f t="shared" si="44"/>
        <v>0</v>
      </c>
      <c r="AA284" s="7">
        <f t="shared" si="45"/>
        <v>0</v>
      </c>
    </row>
    <row r="285" spans="1:27" ht="13.8" x14ac:dyDescent="0.3">
      <c r="A285" s="11">
        <v>81184883</v>
      </c>
      <c r="B285" s="11" t="s">
        <v>30</v>
      </c>
      <c r="C285" s="11" t="s">
        <v>36</v>
      </c>
      <c r="D285" s="11" t="s">
        <v>37</v>
      </c>
      <c r="E285" s="11" t="s">
        <v>393</v>
      </c>
      <c r="F285" s="18">
        <v>39417</v>
      </c>
      <c r="G285" s="19">
        <v>39417</v>
      </c>
      <c r="H285" s="11" t="s">
        <v>68</v>
      </c>
      <c r="I285" s="11" t="s">
        <v>39</v>
      </c>
      <c r="J285" s="11" t="s">
        <v>70</v>
      </c>
      <c r="K285" s="11" t="s">
        <v>23</v>
      </c>
      <c r="L285" s="53" t="s">
        <v>638</v>
      </c>
      <c r="M285" s="11">
        <v>0</v>
      </c>
      <c r="N285" s="54">
        <v>0</v>
      </c>
      <c r="O285" s="54">
        <v>0</v>
      </c>
      <c r="P285" s="54">
        <v>0</v>
      </c>
      <c r="Q285" s="1">
        <v>42705</v>
      </c>
      <c r="R285" s="14">
        <f>VLOOKUP($D285,'GT NBV Sep 2015'!$G:$O,9,0)</f>
        <v>2.1999999999999999E-2</v>
      </c>
      <c r="S285" s="15">
        <f t="shared" si="37"/>
        <v>0</v>
      </c>
      <c r="T285" s="15">
        <f t="shared" si="38"/>
        <v>15</v>
      </c>
      <c r="U285" s="15">
        <f t="shared" si="39"/>
        <v>0</v>
      </c>
      <c r="V285" s="15">
        <f t="shared" si="40"/>
        <v>0</v>
      </c>
      <c r="W285" s="15">
        <f t="shared" si="41"/>
        <v>0</v>
      </c>
      <c r="X285" s="7">
        <f t="shared" si="42"/>
        <v>0</v>
      </c>
      <c r="Y285" s="7">
        <f t="shared" si="43"/>
        <v>0</v>
      </c>
      <c r="Z285" s="7">
        <f t="shared" si="44"/>
        <v>0</v>
      </c>
      <c r="AA285" s="7">
        <f t="shared" si="45"/>
        <v>0</v>
      </c>
    </row>
    <row r="286" spans="1:27" ht="13.8" x14ac:dyDescent="0.3">
      <c r="A286" s="11">
        <v>84155084</v>
      </c>
      <c r="B286" s="11" t="s">
        <v>30</v>
      </c>
      <c r="C286" s="11" t="s">
        <v>36</v>
      </c>
      <c r="D286" s="11" t="s">
        <v>37</v>
      </c>
      <c r="E286" s="11" t="s">
        <v>394</v>
      </c>
      <c r="F286" s="18">
        <v>39539</v>
      </c>
      <c r="G286" s="19">
        <v>39539</v>
      </c>
      <c r="H286" s="11" t="s">
        <v>68</v>
      </c>
      <c r="I286" s="11" t="s">
        <v>39</v>
      </c>
      <c r="J286" s="11" t="s">
        <v>70</v>
      </c>
      <c r="K286" s="11" t="s">
        <v>23</v>
      </c>
      <c r="L286" s="53" t="s">
        <v>638</v>
      </c>
      <c r="M286" s="11">
        <v>0</v>
      </c>
      <c r="N286" s="54">
        <v>0</v>
      </c>
      <c r="O286" s="54">
        <v>0</v>
      </c>
      <c r="P286" s="54">
        <v>0</v>
      </c>
      <c r="Q286" s="1">
        <v>42705</v>
      </c>
      <c r="R286" s="14">
        <f>VLOOKUP($D286,'GT NBV Sep 2015'!$G:$O,9,0)</f>
        <v>2.1999999999999999E-2</v>
      </c>
      <c r="S286" s="15">
        <f t="shared" si="37"/>
        <v>0</v>
      </c>
      <c r="T286" s="15">
        <f t="shared" si="38"/>
        <v>15</v>
      </c>
      <c r="U286" s="15">
        <f t="shared" si="39"/>
        <v>0</v>
      </c>
      <c r="V286" s="15">
        <f t="shared" si="40"/>
        <v>0</v>
      </c>
      <c r="W286" s="15">
        <f t="shared" si="41"/>
        <v>0</v>
      </c>
      <c r="X286" s="7">
        <f t="shared" si="42"/>
        <v>0</v>
      </c>
      <c r="Y286" s="7">
        <f t="shared" si="43"/>
        <v>0</v>
      </c>
      <c r="Z286" s="7">
        <f t="shared" si="44"/>
        <v>0</v>
      </c>
      <c r="AA286" s="7">
        <f t="shared" si="45"/>
        <v>0</v>
      </c>
    </row>
    <row r="287" spans="1:27" ht="13.8" x14ac:dyDescent="0.3">
      <c r="A287" s="11">
        <v>89482975</v>
      </c>
      <c r="B287" s="11" t="s">
        <v>30</v>
      </c>
      <c r="C287" s="11" t="s">
        <v>36</v>
      </c>
      <c r="D287" s="11" t="s">
        <v>37</v>
      </c>
      <c r="E287" s="11" t="s">
        <v>394</v>
      </c>
      <c r="F287" s="18">
        <v>39783</v>
      </c>
      <c r="G287" s="19">
        <v>39783</v>
      </c>
      <c r="H287" s="11" t="s">
        <v>68</v>
      </c>
      <c r="I287" s="11" t="s">
        <v>39</v>
      </c>
      <c r="J287" s="11" t="s">
        <v>70</v>
      </c>
      <c r="K287" s="11" t="s">
        <v>23</v>
      </c>
      <c r="L287" s="53" t="s">
        <v>638</v>
      </c>
      <c r="M287" s="11">
        <v>0</v>
      </c>
      <c r="N287" s="54">
        <v>0</v>
      </c>
      <c r="O287" s="54">
        <v>0</v>
      </c>
      <c r="P287" s="54">
        <v>0</v>
      </c>
      <c r="Q287" s="1">
        <v>42705</v>
      </c>
      <c r="R287" s="14">
        <f>VLOOKUP($D287,'GT NBV Sep 2015'!$G:$O,9,0)</f>
        <v>2.1999999999999999E-2</v>
      </c>
      <c r="S287" s="15">
        <f t="shared" si="37"/>
        <v>0</v>
      </c>
      <c r="T287" s="15">
        <f t="shared" si="38"/>
        <v>15</v>
      </c>
      <c r="U287" s="15">
        <f t="shared" si="39"/>
        <v>0</v>
      </c>
      <c r="V287" s="15">
        <f t="shared" si="40"/>
        <v>0</v>
      </c>
      <c r="W287" s="15">
        <f t="shared" si="41"/>
        <v>0</v>
      </c>
      <c r="X287" s="7">
        <f t="shared" si="42"/>
        <v>0</v>
      </c>
      <c r="Y287" s="7">
        <f t="shared" si="43"/>
        <v>0</v>
      </c>
      <c r="Z287" s="7">
        <f t="shared" si="44"/>
        <v>0</v>
      </c>
      <c r="AA287" s="7">
        <f t="shared" si="45"/>
        <v>0</v>
      </c>
    </row>
    <row r="288" spans="1:27" ht="13.8" x14ac:dyDescent="0.3">
      <c r="A288" s="11">
        <v>90094217</v>
      </c>
      <c r="B288" s="11" t="s">
        <v>30</v>
      </c>
      <c r="C288" s="11" t="s">
        <v>36</v>
      </c>
      <c r="D288" s="11" t="s">
        <v>37</v>
      </c>
      <c r="E288" s="11" t="s">
        <v>394</v>
      </c>
      <c r="F288" s="18">
        <v>39783</v>
      </c>
      <c r="G288" s="19">
        <v>39814</v>
      </c>
      <c r="H288" s="11" t="s">
        <v>68</v>
      </c>
      <c r="I288" s="11" t="s">
        <v>39</v>
      </c>
      <c r="J288" s="11" t="s">
        <v>70</v>
      </c>
      <c r="K288" s="11" t="s">
        <v>23</v>
      </c>
      <c r="L288" s="53" t="s">
        <v>638</v>
      </c>
      <c r="M288" s="11">
        <v>0</v>
      </c>
      <c r="N288" s="54">
        <v>0</v>
      </c>
      <c r="O288" s="54">
        <v>0</v>
      </c>
      <c r="P288" s="54">
        <v>0</v>
      </c>
      <c r="Q288" s="1">
        <v>42705</v>
      </c>
      <c r="R288" s="14">
        <f>VLOOKUP($D288,'GT NBV Sep 2015'!$G:$O,9,0)</f>
        <v>2.1999999999999999E-2</v>
      </c>
      <c r="S288" s="15">
        <f t="shared" si="37"/>
        <v>0</v>
      </c>
      <c r="T288" s="15">
        <f t="shared" si="38"/>
        <v>15</v>
      </c>
      <c r="U288" s="15">
        <f t="shared" si="39"/>
        <v>0</v>
      </c>
      <c r="V288" s="15">
        <f t="shared" si="40"/>
        <v>0</v>
      </c>
      <c r="W288" s="15">
        <f t="shared" si="41"/>
        <v>0</v>
      </c>
      <c r="X288" s="7">
        <f t="shared" si="42"/>
        <v>0</v>
      </c>
      <c r="Y288" s="7">
        <f t="shared" si="43"/>
        <v>0</v>
      </c>
      <c r="Z288" s="7">
        <f t="shared" si="44"/>
        <v>0</v>
      </c>
      <c r="AA288" s="7">
        <f t="shared" si="45"/>
        <v>0</v>
      </c>
    </row>
    <row r="289" spans="1:27" ht="13.8" x14ac:dyDescent="0.3">
      <c r="A289" s="11">
        <v>90633045</v>
      </c>
      <c r="B289" s="11" t="s">
        <v>30</v>
      </c>
      <c r="C289" s="11" t="s">
        <v>36</v>
      </c>
      <c r="D289" s="11" t="s">
        <v>37</v>
      </c>
      <c r="E289" s="11" t="s">
        <v>394</v>
      </c>
      <c r="F289" s="18">
        <v>39539</v>
      </c>
      <c r="G289" s="19">
        <v>39845</v>
      </c>
      <c r="H289" s="11" t="s">
        <v>68</v>
      </c>
      <c r="I289" s="11" t="s">
        <v>39</v>
      </c>
      <c r="J289" s="11" t="s">
        <v>70</v>
      </c>
      <c r="K289" s="11" t="s">
        <v>23</v>
      </c>
      <c r="L289" s="53" t="s">
        <v>638</v>
      </c>
      <c r="M289" s="11">
        <v>0</v>
      </c>
      <c r="N289" s="54">
        <v>0</v>
      </c>
      <c r="O289" s="54">
        <v>0</v>
      </c>
      <c r="P289" s="54">
        <v>0</v>
      </c>
      <c r="Q289" s="1">
        <v>42705</v>
      </c>
      <c r="R289" s="14">
        <f>VLOOKUP($D289,'GT NBV Sep 2015'!$G:$O,9,0)</f>
        <v>2.1999999999999999E-2</v>
      </c>
      <c r="S289" s="15">
        <f t="shared" si="37"/>
        <v>0</v>
      </c>
      <c r="T289" s="15">
        <f t="shared" si="38"/>
        <v>15</v>
      </c>
      <c r="U289" s="15">
        <f t="shared" si="39"/>
        <v>0</v>
      </c>
      <c r="V289" s="15">
        <f t="shared" si="40"/>
        <v>0</v>
      </c>
      <c r="W289" s="15">
        <f t="shared" si="41"/>
        <v>0</v>
      </c>
      <c r="X289" s="7">
        <f t="shared" si="42"/>
        <v>0</v>
      </c>
      <c r="Y289" s="7">
        <f t="shared" si="43"/>
        <v>0</v>
      </c>
      <c r="Z289" s="7">
        <f t="shared" si="44"/>
        <v>0</v>
      </c>
      <c r="AA289" s="7">
        <f t="shared" si="45"/>
        <v>0</v>
      </c>
    </row>
    <row r="290" spans="1:27" ht="13.8" x14ac:dyDescent="0.3">
      <c r="A290" s="11">
        <v>91291824</v>
      </c>
      <c r="B290" s="11" t="s">
        <v>30</v>
      </c>
      <c r="C290" s="11" t="s">
        <v>36</v>
      </c>
      <c r="D290" s="11" t="s">
        <v>37</v>
      </c>
      <c r="E290" s="11" t="s">
        <v>394</v>
      </c>
      <c r="F290" s="18">
        <v>39783</v>
      </c>
      <c r="G290" s="19">
        <v>39873</v>
      </c>
      <c r="H290" s="11" t="s">
        <v>68</v>
      </c>
      <c r="I290" s="11" t="s">
        <v>39</v>
      </c>
      <c r="J290" s="11" t="s">
        <v>70</v>
      </c>
      <c r="K290" s="11" t="s">
        <v>23</v>
      </c>
      <c r="L290" s="53" t="s">
        <v>638</v>
      </c>
      <c r="M290" s="11">
        <v>0</v>
      </c>
      <c r="N290" s="54">
        <v>0</v>
      </c>
      <c r="O290" s="54">
        <v>0</v>
      </c>
      <c r="P290" s="54">
        <v>0</v>
      </c>
      <c r="Q290" s="1">
        <v>42705</v>
      </c>
      <c r="R290" s="14">
        <f>VLOOKUP($D290,'GT NBV Sep 2015'!$G:$O,9,0)</f>
        <v>2.1999999999999999E-2</v>
      </c>
      <c r="S290" s="15">
        <f t="shared" si="37"/>
        <v>0</v>
      </c>
      <c r="T290" s="15">
        <f t="shared" si="38"/>
        <v>15</v>
      </c>
      <c r="U290" s="15">
        <f t="shared" si="39"/>
        <v>0</v>
      </c>
      <c r="V290" s="15">
        <f t="shared" si="40"/>
        <v>0</v>
      </c>
      <c r="W290" s="15">
        <f t="shared" si="41"/>
        <v>0</v>
      </c>
      <c r="X290" s="7">
        <f t="shared" si="42"/>
        <v>0</v>
      </c>
      <c r="Y290" s="7">
        <f t="shared" si="43"/>
        <v>0</v>
      </c>
      <c r="Z290" s="7">
        <f t="shared" si="44"/>
        <v>0</v>
      </c>
      <c r="AA290" s="7">
        <f t="shared" si="45"/>
        <v>0</v>
      </c>
    </row>
    <row r="291" spans="1:27" ht="13.8" x14ac:dyDescent="0.3">
      <c r="A291" s="11">
        <v>95103922</v>
      </c>
      <c r="B291" s="11" t="s">
        <v>30</v>
      </c>
      <c r="C291" s="11" t="s">
        <v>36</v>
      </c>
      <c r="D291" s="11" t="s">
        <v>37</v>
      </c>
      <c r="E291" s="11" t="s">
        <v>457</v>
      </c>
      <c r="F291" s="18">
        <v>40087</v>
      </c>
      <c r="G291" s="19">
        <v>40087</v>
      </c>
      <c r="H291" s="11" t="s">
        <v>68</v>
      </c>
      <c r="I291" s="11" t="s">
        <v>39</v>
      </c>
      <c r="J291" s="11" t="s">
        <v>70</v>
      </c>
      <c r="K291" s="11" t="s">
        <v>23</v>
      </c>
      <c r="L291" s="53" t="s">
        <v>638</v>
      </c>
      <c r="M291" s="11">
        <v>0</v>
      </c>
      <c r="N291" s="54">
        <v>0</v>
      </c>
      <c r="O291" s="54">
        <v>0</v>
      </c>
      <c r="P291" s="54">
        <v>0</v>
      </c>
      <c r="Q291" s="1">
        <v>42705</v>
      </c>
      <c r="R291" s="14">
        <f>VLOOKUP($D291,'GT NBV Sep 2015'!$G:$O,9,0)</f>
        <v>2.1999999999999999E-2</v>
      </c>
      <c r="S291" s="15">
        <f t="shared" si="37"/>
        <v>0</v>
      </c>
      <c r="T291" s="15">
        <f t="shared" si="38"/>
        <v>15</v>
      </c>
      <c r="U291" s="15">
        <f t="shared" si="39"/>
        <v>0</v>
      </c>
      <c r="V291" s="15">
        <f t="shared" si="40"/>
        <v>0</v>
      </c>
      <c r="W291" s="15">
        <f t="shared" si="41"/>
        <v>0</v>
      </c>
      <c r="X291" s="7">
        <f t="shared" si="42"/>
        <v>0</v>
      </c>
      <c r="Y291" s="7">
        <f t="shared" si="43"/>
        <v>0</v>
      </c>
      <c r="Z291" s="7">
        <f t="shared" si="44"/>
        <v>0</v>
      </c>
      <c r="AA291" s="7">
        <f t="shared" si="45"/>
        <v>0</v>
      </c>
    </row>
    <row r="292" spans="1:27" ht="13.8" x14ac:dyDescent="0.3">
      <c r="A292" s="11">
        <v>95113161</v>
      </c>
      <c r="B292" s="11" t="s">
        <v>30</v>
      </c>
      <c r="C292" s="11" t="s">
        <v>36</v>
      </c>
      <c r="D292" s="11" t="s">
        <v>37</v>
      </c>
      <c r="E292" s="11" t="s">
        <v>457</v>
      </c>
      <c r="F292" s="18">
        <v>40087</v>
      </c>
      <c r="G292" s="19">
        <v>40087</v>
      </c>
      <c r="H292" s="11" t="s">
        <v>68</v>
      </c>
      <c r="I292" s="11" t="s">
        <v>39</v>
      </c>
      <c r="J292" s="11" t="s">
        <v>70</v>
      </c>
      <c r="K292" s="11" t="s">
        <v>23</v>
      </c>
      <c r="L292" s="53" t="s">
        <v>638</v>
      </c>
      <c r="M292" s="11">
        <v>0</v>
      </c>
      <c r="N292" s="54">
        <v>0</v>
      </c>
      <c r="O292" s="54">
        <v>0</v>
      </c>
      <c r="P292" s="54">
        <v>0</v>
      </c>
      <c r="Q292" s="1">
        <v>42705</v>
      </c>
      <c r="R292" s="14">
        <f>VLOOKUP($D292,'GT NBV Sep 2015'!$G:$O,9,0)</f>
        <v>2.1999999999999999E-2</v>
      </c>
      <c r="S292" s="15">
        <f t="shared" si="37"/>
        <v>0</v>
      </c>
      <c r="T292" s="15">
        <f t="shared" si="38"/>
        <v>15</v>
      </c>
      <c r="U292" s="15">
        <f t="shared" si="39"/>
        <v>0</v>
      </c>
      <c r="V292" s="15">
        <f t="shared" si="40"/>
        <v>0</v>
      </c>
      <c r="W292" s="15">
        <f t="shared" si="41"/>
        <v>0</v>
      </c>
      <c r="X292" s="7">
        <f t="shared" si="42"/>
        <v>0</v>
      </c>
      <c r="Y292" s="7">
        <f t="shared" si="43"/>
        <v>0</v>
      </c>
      <c r="Z292" s="7">
        <f t="shared" si="44"/>
        <v>0</v>
      </c>
      <c r="AA292" s="7">
        <f t="shared" si="45"/>
        <v>0</v>
      </c>
    </row>
    <row r="293" spans="1:27" ht="13.8" x14ac:dyDescent="0.3">
      <c r="A293" s="11">
        <v>98736990</v>
      </c>
      <c r="B293" s="11" t="s">
        <v>30</v>
      </c>
      <c r="C293" s="11" t="s">
        <v>36</v>
      </c>
      <c r="D293" s="11" t="s">
        <v>37</v>
      </c>
      <c r="E293" s="11" t="s">
        <v>462</v>
      </c>
      <c r="F293" s="18">
        <v>40299</v>
      </c>
      <c r="G293" s="19">
        <v>40299</v>
      </c>
      <c r="H293" s="11" t="s">
        <v>68</v>
      </c>
      <c r="I293" s="11" t="s">
        <v>39</v>
      </c>
      <c r="J293" s="11" t="s">
        <v>70</v>
      </c>
      <c r="K293" s="11" t="s">
        <v>23</v>
      </c>
      <c r="L293" s="53" t="s">
        <v>638</v>
      </c>
      <c r="M293" s="11">
        <v>0</v>
      </c>
      <c r="N293" s="54">
        <v>0</v>
      </c>
      <c r="O293" s="54">
        <v>0</v>
      </c>
      <c r="P293" s="54">
        <v>0</v>
      </c>
      <c r="Q293" s="1">
        <v>42705</v>
      </c>
      <c r="R293" s="14">
        <f>VLOOKUP($D293,'GT NBV Sep 2015'!$G:$O,9,0)</f>
        <v>2.1999999999999999E-2</v>
      </c>
      <c r="S293" s="15">
        <f t="shared" si="37"/>
        <v>0</v>
      </c>
      <c r="T293" s="15">
        <f t="shared" si="38"/>
        <v>15</v>
      </c>
      <c r="U293" s="15">
        <f t="shared" si="39"/>
        <v>0</v>
      </c>
      <c r="V293" s="15">
        <f t="shared" si="40"/>
        <v>0</v>
      </c>
      <c r="W293" s="15">
        <f t="shared" si="41"/>
        <v>0</v>
      </c>
      <c r="X293" s="7">
        <f t="shared" si="42"/>
        <v>0</v>
      </c>
      <c r="Y293" s="7">
        <f t="shared" si="43"/>
        <v>0</v>
      </c>
      <c r="Z293" s="7">
        <f t="shared" si="44"/>
        <v>0</v>
      </c>
      <c r="AA293" s="7">
        <f t="shared" si="45"/>
        <v>0</v>
      </c>
    </row>
    <row r="294" spans="1:27" ht="13.8" x14ac:dyDescent="0.3">
      <c r="A294" s="11">
        <v>98740078</v>
      </c>
      <c r="B294" s="11" t="s">
        <v>30</v>
      </c>
      <c r="C294" s="11" t="s">
        <v>36</v>
      </c>
      <c r="D294" s="11" t="s">
        <v>37</v>
      </c>
      <c r="E294" s="11" t="s">
        <v>457</v>
      </c>
      <c r="F294" s="18">
        <v>40087</v>
      </c>
      <c r="G294" s="19">
        <v>40299</v>
      </c>
      <c r="H294" s="11" t="s">
        <v>68</v>
      </c>
      <c r="I294" s="11" t="s">
        <v>39</v>
      </c>
      <c r="J294" s="11" t="s">
        <v>70</v>
      </c>
      <c r="K294" s="11" t="s">
        <v>23</v>
      </c>
      <c r="L294" s="53" t="s">
        <v>638</v>
      </c>
      <c r="M294" s="11">
        <v>0</v>
      </c>
      <c r="N294" s="54">
        <v>0</v>
      </c>
      <c r="O294" s="54">
        <v>0</v>
      </c>
      <c r="P294" s="54">
        <v>0</v>
      </c>
      <c r="Q294" s="1">
        <v>42705</v>
      </c>
      <c r="R294" s="14">
        <f>VLOOKUP($D294,'GT NBV Sep 2015'!$G:$O,9,0)</f>
        <v>2.1999999999999999E-2</v>
      </c>
      <c r="S294" s="15">
        <f t="shared" si="37"/>
        <v>0</v>
      </c>
      <c r="T294" s="15">
        <f t="shared" si="38"/>
        <v>15</v>
      </c>
      <c r="U294" s="15">
        <f t="shared" si="39"/>
        <v>0</v>
      </c>
      <c r="V294" s="15">
        <f t="shared" si="40"/>
        <v>0</v>
      </c>
      <c r="W294" s="15">
        <f t="shared" si="41"/>
        <v>0</v>
      </c>
      <c r="X294" s="7">
        <f t="shared" si="42"/>
        <v>0</v>
      </c>
      <c r="Y294" s="7">
        <f t="shared" si="43"/>
        <v>0</v>
      </c>
      <c r="Z294" s="7">
        <f t="shared" si="44"/>
        <v>0</v>
      </c>
      <c r="AA294" s="7">
        <f t="shared" si="45"/>
        <v>0</v>
      </c>
    </row>
    <row r="295" spans="1:27" ht="13.8" x14ac:dyDescent="0.3">
      <c r="A295" s="11">
        <v>637001804</v>
      </c>
      <c r="B295" s="11" t="s">
        <v>30</v>
      </c>
      <c r="C295" s="11" t="s">
        <v>36</v>
      </c>
      <c r="D295" s="11" t="s">
        <v>37</v>
      </c>
      <c r="E295" s="11" t="s">
        <v>395</v>
      </c>
      <c r="F295" s="18">
        <v>41183</v>
      </c>
      <c r="G295" s="19">
        <v>41183</v>
      </c>
      <c r="H295" s="11" t="s">
        <v>68</v>
      </c>
      <c r="I295" s="11" t="s">
        <v>39</v>
      </c>
      <c r="J295" s="11" t="s">
        <v>70</v>
      </c>
      <c r="K295" s="11" t="s">
        <v>23</v>
      </c>
      <c r="L295" s="53" t="s">
        <v>638</v>
      </c>
      <c r="M295" s="11">
        <v>0</v>
      </c>
      <c r="N295" s="54">
        <v>0</v>
      </c>
      <c r="O295" s="54">
        <v>0</v>
      </c>
      <c r="P295" s="54">
        <v>0</v>
      </c>
      <c r="Q295" s="1">
        <v>42705</v>
      </c>
      <c r="R295" s="14">
        <f>VLOOKUP($D295,'GT NBV Sep 2015'!$G:$O,9,0)</f>
        <v>2.1999999999999999E-2</v>
      </c>
      <c r="S295" s="15">
        <f t="shared" si="37"/>
        <v>0</v>
      </c>
      <c r="T295" s="15">
        <f t="shared" si="38"/>
        <v>15</v>
      </c>
      <c r="U295" s="15">
        <f t="shared" si="39"/>
        <v>0</v>
      </c>
      <c r="V295" s="15">
        <f t="shared" si="40"/>
        <v>0</v>
      </c>
      <c r="W295" s="15">
        <f t="shared" si="41"/>
        <v>0</v>
      </c>
      <c r="X295" s="7">
        <f t="shared" si="42"/>
        <v>0</v>
      </c>
      <c r="Y295" s="7">
        <f t="shared" si="43"/>
        <v>0</v>
      </c>
      <c r="Z295" s="7">
        <f t="shared" si="44"/>
        <v>0</v>
      </c>
      <c r="AA295" s="7">
        <f t="shared" si="45"/>
        <v>0</v>
      </c>
    </row>
    <row r="296" spans="1:27" ht="13.8" x14ac:dyDescent="0.3">
      <c r="A296" s="11">
        <v>48976</v>
      </c>
      <c r="B296" s="11" t="s">
        <v>30</v>
      </c>
      <c r="C296" s="11" t="s">
        <v>36</v>
      </c>
      <c r="D296" s="11" t="s">
        <v>37</v>
      </c>
      <c r="E296" s="11" t="s">
        <v>90</v>
      </c>
      <c r="F296" s="18">
        <v>26115</v>
      </c>
      <c r="G296" s="19">
        <v>26115</v>
      </c>
      <c r="H296" s="11" t="s">
        <v>20</v>
      </c>
      <c r="I296" s="11" t="s">
        <v>39</v>
      </c>
      <c r="J296" s="11" t="s">
        <v>22</v>
      </c>
      <c r="K296" s="11" t="s">
        <v>23</v>
      </c>
      <c r="L296" s="53" t="s">
        <v>638</v>
      </c>
      <c r="M296" s="11">
        <v>0</v>
      </c>
      <c r="N296" s="54">
        <v>0</v>
      </c>
      <c r="O296" s="54">
        <v>0</v>
      </c>
      <c r="P296" s="54">
        <v>0</v>
      </c>
      <c r="Q296" s="1">
        <v>42705</v>
      </c>
      <c r="R296" s="14">
        <f>VLOOKUP($D296,'GT NBV Sep 2015'!$G:$O,9,0)</f>
        <v>2.1999999999999999E-2</v>
      </c>
      <c r="S296" s="15">
        <f t="shared" si="37"/>
        <v>0</v>
      </c>
      <c r="T296" s="15">
        <f t="shared" si="38"/>
        <v>15</v>
      </c>
      <c r="U296" s="15">
        <f t="shared" si="39"/>
        <v>0</v>
      </c>
      <c r="V296" s="15">
        <f t="shared" si="40"/>
        <v>0</v>
      </c>
      <c r="W296" s="15">
        <f t="shared" si="41"/>
        <v>0</v>
      </c>
      <c r="X296" s="7">
        <f t="shared" si="42"/>
        <v>0</v>
      </c>
      <c r="Y296" s="7">
        <f t="shared" si="43"/>
        <v>0</v>
      </c>
      <c r="Z296" s="7">
        <f t="shared" si="44"/>
        <v>0</v>
      </c>
      <c r="AA296" s="7">
        <f t="shared" si="45"/>
        <v>0</v>
      </c>
    </row>
    <row r="297" spans="1:27" ht="13.8" x14ac:dyDescent="0.3">
      <c r="A297" s="11">
        <v>48977</v>
      </c>
      <c r="B297" s="11" t="s">
        <v>30</v>
      </c>
      <c r="C297" s="11" t="s">
        <v>36</v>
      </c>
      <c r="D297" s="11" t="s">
        <v>37</v>
      </c>
      <c r="E297" s="11" t="s">
        <v>28</v>
      </c>
      <c r="F297" s="18">
        <v>27211</v>
      </c>
      <c r="G297" s="19">
        <v>27211</v>
      </c>
      <c r="H297" s="11" t="s">
        <v>20</v>
      </c>
      <c r="I297" s="11" t="s">
        <v>39</v>
      </c>
      <c r="J297" s="11" t="s">
        <v>22</v>
      </c>
      <c r="K297" s="11" t="s">
        <v>23</v>
      </c>
      <c r="L297" s="53" t="s">
        <v>638</v>
      </c>
      <c r="M297" s="11">
        <v>0</v>
      </c>
      <c r="N297" s="54">
        <v>0</v>
      </c>
      <c r="O297" s="54">
        <v>0</v>
      </c>
      <c r="P297" s="54">
        <v>0</v>
      </c>
      <c r="Q297" s="1">
        <v>42705</v>
      </c>
      <c r="R297" s="14">
        <f>VLOOKUP($D297,'GT NBV Sep 2015'!$G:$O,9,0)</f>
        <v>2.1999999999999999E-2</v>
      </c>
      <c r="S297" s="15">
        <f t="shared" si="37"/>
        <v>0</v>
      </c>
      <c r="T297" s="15">
        <f t="shared" si="38"/>
        <v>15</v>
      </c>
      <c r="U297" s="15">
        <f t="shared" si="39"/>
        <v>0</v>
      </c>
      <c r="V297" s="15">
        <f t="shared" si="40"/>
        <v>0</v>
      </c>
      <c r="W297" s="15">
        <f t="shared" si="41"/>
        <v>0</v>
      </c>
      <c r="X297" s="7">
        <f t="shared" si="42"/>
        <v>0</v>
      </c>
      <c r="Y297" s="7">
        <f t="shared" si="43"/>
        <v>0</v>
      </c>
      <c r="Z297" s="7">
        <f t="shared" si="44"/>
        <v>0</v>
      </c>
      <c r="AA297" s="7">
        <f t="shared" si="45"/>
        <v>0</v>
      </c>
    </row>
    <row r="298" spans="1:27" ht="13.8" x14ac:dyDescent="0.3">
      <c r="A298" s="11">
        <v>48978</v>
      </c>
      <c r="B298" s="11" t="s">
        <v>30</v>
      </c>
      <c r="C298" s="11" t="s">
        <v>36</v>
      </c>
      <c r="D298" s="11" t="s">
        <v>37</v>
      </c>
      <c r="E298" s="11" t="s">
        <v>91</v>
      </c>
      <c r="F298" s="18">
        <v>32325</v>
      </c>
      <c r="G298" s="19">
        <v>32325</v>
      </c>
      <c r="H298" s="11" t="s">
        <v>20</v>
      </c>
      <c r="I298" s="11" t="s">
        <v>39</v>
      </c>
      <c r="J298" s="11" t="s">
        <v>22</v>
      </c>
      <c r="K298" s="11" t="s">
        <v>23</v>
      </c>
      <c r="L298" s="53" t="s">
        <v>638</v>
      </c>
      <c r="M298" s="11">
        <v>0</v>
      </c>
      <c r="N298" s="54">
        <v>0</v>
      </c>
      <c r="O298" s="54">
        <v>0</v>
      </c>
      <c r="P298" s="54">
        <v>0</v>
      </c>
      <c r="Q298" s="1">
        <v>42705</v>
      </c>
      <c r="R298" s="14">
        <f>VLOOKUP($D298,'GT NBV Sep 2015'!$G:$O,9,0)</f>
        <v>2.1999999999999999E-2</v>
      </c>
      <c r="S298" s="15">
        <f t="shared" si="37"/>
        <v>0</v>
      </c>
      <c r="T298" s="15">
        <f t="shared" si="38"/>
        <v>15</v>
      </c>
      <c r="U298" s="15">
        <f t="shared" si="39"/>
        <v>0</v>
      </c>
      <c r="V298" s="15">
        <f t="shared" si="40"/>
        <v>0</v>
      </c>
      <c r="W298" s="15">
        <f t="shared" si="41"/>
        <v>0</v>
      </c>
      <c r="X298" s="7">
        <f t="shared" si="42"/>
        <v>0</v>
      </c>
      <c r="Y298" s="7">
        <f t="shared" si="43"/>
        <v>0</v>
      </c>
      <c r="Z298" s="7">
        <f t="shared" si="44"/>
        <v>0</v>
      </c>
      <c r="AA298" s="7">
        <f t="shared" si="45"/>
        <v>0</v>
      </c>
    </row>
    <row r="299" spans="1:27" ht="13.8" x14ac:dyDescent="0.3">
      <c r="A299" s="11">
        <v>48979</v>
      </c>
      <c r="B299" s="11" t="s">
        <v>30</v>
      </c>
      <c r="C299" s="11" t="s">
        <v>36</v>
      </c>
      <c r="D299" s="11" t="s">
        <v>37</v>
      </c>
      <c r="E299" s="11" t="s">
        <v>92</v>
      </c>
      <c r="F299" s="18">
        <v>36708</v>
      </c>
      <c r="G299" s="19">
        <v>36708</v>
      </c>
      <c r="H299" s="11" t="s">
        <v>20</v>
      </c>
      <c r="I299" s="11" t="s">
        <v>39</v>
      </c>
      <c r="J299" s="11" t="s">
        <v>22</v>
      </c>
      <c r="K299" s="11" t="s">
        <v>23</v>
      </c>
      <c r="L299" s="53" t="s">
        <v>638</v>
      </c>
      <c r="M299" s="11">
        <v>0</v>
      </c>
      <c r="N299" s="54">
        <v>0</v>
      </c>
      <c r="O299" s="54">
        <v>0</v>
      </c>
      <c r="P299" s="54">
        <v>0</v>
      </c>
      <c r="Q299" s="1">
        <v>42705</v>
      </c>
      <c r="R299" s="14">
        <f>VLOOKUP($D299,'GT NBV Sep 2015'!$G:$O,9,0)</f>
        <v>2.1999999999999999E-2</v>
      </c>
      <c r="S299" s="15">
        <f t="shared" si="37"/>
        <v>0</v>
      </c>
      <c r="T299" s="15">
        <f t="shared" si="38"/>
        <v>15</v>
      </c>
      <c r="U299" s="15">
        <f t="shared" si="39"/>
        <v>0</v>
      </c>
      <c r="V299" s="15">
        <f t="shared" si="40"/>
        <v>0</v>
      </c>
      <c r="W299" s="15">
        <f t="shared" si="41"/>
        <v>0</v>
      </c>
      <c r="X299" s="7">
        <f t="shared" si="42"/>
        <v>0</v>
      </c>
      <c r="Y299" s="7">
        <f t="shared" si="43"/>
        <v>0</v>
      </c>
      <c r="Z299" s="7">
        <f t="shared" si="44"/>
        <v>0</v>
      </c>
      <c r="AA299" s="7">
        <f t="shared" si="45"/>
        <v>0</v>
      </c>
    </row>
    <row r="300" spans="1:27" ht="13.8" x14ac:dyDescent="0.3">
      <c r="A300" s="11">
        <v>49159</v>
      </c>
      <c r="B300" s="11" t="s">
        <v>30</v>
      </c>
      <c r="C300" s="11" t="s">
        <v>36</v>
      </c>
      <c r="D300" s="11" t="s">
        <v>37</v>
      </c>
      <c r="E300" s="11" t="s">
        <v>90</v>
      </c>
      <c r="F300" s="18">
        <v>26115</v>
      </c>
      <c r="G300" s="19">
        <v>26115</v>
      </c>
      <c r="H300" s="11" t="s">
        <v>20</v>
      </c>
      <c r="I300" s="11" t="s">
        <v>39</v>
      </c>
      <c r="J300" s="11" t="s">
        <v>130</v>
      </c>
      <c r="K300" s="11" t="s">
        <v>23</v>
      </c>
      <c r="L300" s="53" t="s">
        <v>638</v>
      </c>
      <c r="M300" s="11">
        <v>0</v>
      </c>
      <c r="N300" s="54">
        <v>0</v>
      </c>
      <c r="O300" s="54">
        <v>0</v>
      </c>
      <c r="P300" s="54">
        <v>0</v>
      </c>
      <c r="Q300" s="1">
        <v>42705</v>
      </c>
      <c r="R300" s="14">
        <f>VLOOKUP($D300,'GT NBV Sep 2015'!$G:$O,9,0)</f>
        <v>2.1999999999999999E-2</v>
      </c>
      <c r="S300" s="15">
        <f t="shared" si="37"/>
        <v>0</v>
      </c>
      <c r="T300" s="15">
        <f t="shared" si="38"/>
        <v>15</v>
      </c>
      <c r="U300" s="15">
        <f t="shared" si="39"/>
        <v>0</v>
      </c>
      <c r="V300" s="15">
        <f t="shared" si="40"/>
        <v>0</v>
      </c>
      <c r="W300" s="15">
        <f t="shared" si="41"/>
        <v>0</v>
      </c>
      <c r="X300" s="7">
        <f t="shared" si="42"/>
        <v>0</v>
      </c>
      <c r="Y300" s="7">
        <f t="shared" si="43"/>
        <v>0</v>
      </c>
      <c r="Z300" s="7">
        <f t="shared" si="44"/>
        <v>0</v>
      </c>
      <c r="AA300" s="7">
        <f t="shared" si="45"/>
        <v>0</v>
      </c>
    </row>
    <row r="301" spans="1:27" ht="13.8" x14ac:dyDescent="0.3">
      <c r="A301" s="11">
        <v>818013</v>
      </c>
      <c r="B301" s="11" t="s">
        <v>30</v>
      </c>
      <c r="C301" s="11" t="s">
        <v>36</v>
      </c>
      <c r="D301" s="11" t="s">
        <v>192</v>
      </c>
      <c r="E301" s="11" t="s">
        <v>58</v>
      </c>
      <c r="F301" s="18">
        <v>33055</v>
      </c>
      <c r="G301" s="19">
        <v>33055</v>
      </c>
      <c r="H301" s="11" t="s">
        <v>68</v>
      </c>
      <c r="I301" s="11" t="s">
        <v>69</v>
      </c>
      <c r="J301" s="11" t="s">
        <v>70</v>
      </c>
      <c r="K301" s="11" t="s">
        <v>23</v>
      </c>
      <c r="L301" s="53" t="s">
        <v>638</v>
      </c>
      <c r="M301" s="11">
        <v>0</v>
      </c>
      <c r="N301" s="54">
        <v>0</v>
      </c>
      <c r="O301" s="54">
        <v>0</v>
      </c>
      <c r="P301" s="54">
        <v>0</v>
      </c>
      <c r="Q301" s="1">
        <v>42705</v>
      </c>
      <c r="R301" s="14">
        <f>VLOOKUP($D301,'GT NBV Sep 2015'!$G:$O,9,0)</f>
        <v>2.5999999999999999E-2</v>
      </c>
      <c r="S301" s="15">
        <f t="shared" si="37"/>
        <v>0</v>
      </c>
      <c r="T301" s="15">
        <f t="shared" si="38"/>
        <v>15</v>
      </c>
      <c r="U301" s="15">
        <f t="shared" si="39"/>
        <v>0</v>
      </c>
      <c r="V301" s="15">
        <f t="shared" si="40"/>
        <v>0</v>
      </c>
      <c r="W301" s="15">
        <f t="shared" si="41"/>
        <v>0</v>
      </c>
      <c r="X301" s="7">
        <f t="shared" si="42"/>
        <v>0</v>
      </c>
      <c r="Y301" s="7">
        <f t="shared" si="43"/>
        <v>0</v>
      </c>
      <c r="Z301" s="7">
        <f t="shared" si="44"/>
        <v>0</v>
      </c>
      <c r="AA301" s="7">
        <f t="shared" si="45"/>
        <v>0</v>
      </c>
    </row>
    <row r="302" spans="1:27" ht="13.8" x14ac:dyDescent="0.3">
      <c r="A302" s="11">
        <v>818014</v>
      </c>
      <c r="B302" s="11" t="s">
        <v>30</v>
      </c>
      <c r="C302" s="11" t="s">
        <v>36</v>
      </c>
      <c r="D302" s="11" t="s">
        <v>192</v>
      </c>
      <c r="E302" s="11" t="s">
        <v>193</v>
      </c>
      <c r="F302" s="18">
        <v>35612</v>
      </c>
      <c r="G302" s="19">
        <v>35612</v>
      </c>
      <c r="H302" s="11" t="s">
        <v>68</v>
      </c>
      <c r="I302" s="11" t="s">
        <v>69</v>
      </c>
      <c r="J302" s="11" t="s">
        <v>70</v>
      </c>
      <c r="K302" s="11" t="s">
        <v>23</v>
      </c>
      <c r="L302" s="53" t="s">
        <v>638</v>
      </c>
      <c r="M302" s="11">
        <v>0</v>
      </c>
      <c r="N302" s="54">
        <v>0</v>
      </c>
      <c r="O302" s="54">
        <v>0</v>
      </c>
      <c r="P302" s="54">
        <v>0</v>
      </c>
      <c r="Q302" s="1">
        <v>42705</v>
      </c>
      <c r="R302" s="14">
        <f>VLOOKUP($D302,'GT NBV Sep 2015'!$G:$O,9,0)</f>
        <v>2.5999999999999999E-2</v>
      </c>
      <c r="S302" s="15">
        <f t="shared" si="37"/>
        <v>0</v>
      </c>
      <c r="T302" s="15">
        <f t="shared" si="38"/>
        <v>15</v>
      </c>
      <c r="U302" s="15">
        <f t="shared" si="39"/>
        <v>0</v>
      </c>
      <c r="V302" s="15">
        <f t="shared" si="40"/>
        <v>0</v>
      </c>
      <c r="W302" s="15">
        <f t="shared" si="41"/>
        <v>0</v>
      </c>
      <c r="X302" s="7">
        <f t="shared" si="42"/>
        <v>0</v>
      </c>
      <c r="Y302" s="7">
        <f t="shared" si="43"/>
        <v>0</v>
      </c>
      <c r="Z302" s="7">
        <f t="shared" si="44"/>
        <v>0</v>
      </c>
      <c r="AA302" s="7">
        <f t="shared" si="45"/>
        <v>0</v>
      </c>
    </row>
    <row r="303" spans="1:27" ht="13.8" x14ac:dyDescent="0.3">
      <c r="A303" s="11">
        <v>818015</v>
      </c>
      <c r="B303" s="11" t="s">
        <v>30</v>
      </c>
      <c r="C303" s="11" t="s">
        <v>36</v>
      </c>
      <c r="D303" s="11" t="s">
        <v>192</v>
      </c>
      <c r="E303" s="11" t="s">
        <v>193</v>
      </c>
      <c r="F303" s="18">
        <v>35612</v>
      </c>
      <c r="G303" s="19">
        <v>35612</v>
      </c>
      <c r="H303" s="11" t="s">
        <v>68</v>
      </c>
      <c r="I303" s="11" t="s">
        <v>69</v>
      </c>
      <c r="J303" s="11" t="s">
        <v>70</v>
      </c>
      <c r="K303" s="11" t="s">
        <v>23</v>
      </c>
      <c r="L303" s="53" t="s">
        <v>638</v>
      </c>
      <c r="M303" s="11">
        <v>0</v>
      </c>
      <c r="N303" s="54">
        <v>0</v>
      </c>
      <c r="O303" s="54">
        <v>0</v>
      </c>
      <c r="P303" s="54">
        <v>0</v>
      </c>
      <c r="Q303" s="1">
        <v>42705</v>
      </c>
      <c r="R303" s="14">
        <f>VLOOKUP($D303,'GT NBV Sep 2015'!$G:$O,9,0)</f>
        <v>2.5999999999999999E-2</v>
      </c>
      <c r="S303" s="15">
        <f t="shared" si="37"/>
        <v>0</v>
      </c>
      <c r="T303" s="15">
        <f t="shared" si="38"/>
        <v>15</v>
      </c>
      <c r="U303" s="15">
        <f t="shared" si="39"/>
        <v>0</v>
      </c>
      <c r="V303" s="15">
        <f t="shared" si="40"/>
        <v>0</v>
      </c>
      <c r="W303" s="15">
        <f t="shared" si="41"/>
        <v>0</v>
      </c>
      <c r="X303" s="7">
        <f t="shared" si="42"/>
        <v>0</v>
      </c>
      <c r="Y303" s="7">
        <f t="shared" si="43"/>
        <v>0</v>
      </c>
      <c r="Z303" s="7">
        <f t="shared" si="44"/>
        <v>0</v>
      </c>
      <c r="AA303" s="7">
        <f t="shared" si="45"/>
        <v>0</v>
      </c>
    </row>
    <row r="304" spans="1:27" ht="13.8" x14ac:dyDescent="0.3">
      <c r="A304" s="11">
        <v>818016</v>
      </c>
      <c r="B304" s="11" t="s">
        <v>30</v>
      </c>
      <c r="C304" s="11" t="s">
        <v>36</v>
      </c>
      <c r="D304" s="11" t="s">
        <v>192</v>
      </c>
      <c r="E304" s="11" t="s">
        <v>92</v>
      </c>
      <c r="F304" s="18">
        <v>36708</v>
      </c>
      <c r="G304" s="19">
        <v>36708</v>
      </c>
      <c r="H304" s="11" t="s">
        <v>68</v>
      </c>
      <c r="I304" s="11" t="s">
        <v>69</v>
      </c>
      <c r="J304" s="11" t="s">
        <v>70</v>
      </c>
      <c r="K304" s="11" t="s">
        <v>23</v>
      </c>
      <c r="L304" s="53" t="s">
        <v>638</v>
      </c>
      <c r="M304" s="11">
        <v>0</v>
      </c>
      <c r="N304" s="54">
        <v>0</v>
      </c>
      <c r="O304" s="54">
        <v>0</v>
      </c>
      <c r="P304" s="54">
        <v>0</v>
      </c>
      <c r="Q304" s="1">
        <v>42705</v>
      </c>
      <c r="R304" s="14">
        <f>VLOOKUP($D304,'GT NBV Sep 2015'!$G:$O,9,0)</f>
        <v>2.5999999999999999E-2</v>
      </c>
      <c r="S304" s="15">
        <f t="shared" si="37"/>
        <v>0</v>
      </c>
      <c r="T304" s="15">
        <f t="shared" si="38"/>
        <v>15</v>
      </c>
      <c r="U304" s="15">
        <f t="shared" si="39"/>
        <v>0</v>
      </c>
      <c r="V304" s="15">
        <f t="shared" si="40"/>
        <v>0</v>
      </c>
      <c r="W304" s="15">
        <f t="shared" si="41"/>
        <v>0</v>
      </c>
      <c r="X304" s="7">
        <f t="shared" si="42"/>
        <v>0</v>
      </c>
      <c r="Y304" s="7">
        <f t="shared" si="43"/>
        <v>0</v>
      </c>
      <c r="Z304" s="7">
        <f t="shared" si="44"/>
        <v>0</v>
      </c>
      <c r="AA304" s="7">
        <f t="shared" si="45"/>
        <v>0</v>
      </c>
    </row>
    <row r="305" spans="1:27" ht="13.8" x14ac:dyDescent="0.3">
      <c r="A305" s="11">
        <v>818017</v>
      </c>
      <c r="B305" s="11" t="s">
        <v>30</v>
      </c>
      <c r="C305" s="11" t="s">
        <v>36</v>
      </c>
      <c r="D305" s="11" t="s">
        <v>192</v>
      </c>
      <c r="E305" s="11" t="s">
        <v>92</v>
      </c>
      <c r="F305" s="18">
        <v>36708</v>
      </c>
      <c r="G305" s="19">
        <v>36708</v>
      </c>
      <c r="H305" s="11" t="s">
        <v>68</v>
      </c>
      <c r="I305" s="11" t="s">
        <v>69</v>
      </c>
      <c r="J305" s="11" t="s">
        <v>70</v>
      </c>
      <c r="K305" s="11" t="s">
        <v>23</v>
      </c>
      <c r="L305" s="53" t="s">
        <v>638</v>
      </c>
      <c r="M305" s="11">
        <v>0</v>
      </c>
      <c r="N305" s="54">
        <v>0</v>
      </c>
      <c r="O305" s="54">
        <v>0</v>
      </c>
      <c r="P305" s="54">
        <v>0</v>
      </c>
      <c r="Q305" s="1">
        <v>42705</v>
      </c>
      <c r="R305" s="14">
        <f>VLOOKUP($D305,'GT NBV Sep 2015'!$G:$O,9,0)</f>
        <v>2.5999999999999999E-2</v>
      </c>
      <c r="S305" s="15">
        <f t="shared" si="37"/>
        <v>0</v>
      </c>
      <c r="T305" s="15">
        <f t="shared" si="38"/>
        <v>15</v>
      </c>
      <c r="U305" s="15">
        <f t="shared" si="39"/>
        <v>0</v>
      </c>
      <c r="V305" s="15">
        <f t="shared" si="40"/>
        <v>0</v>
      </c>
      <c r="W305" s="15">
        <f t="shared" si="41"/>
        <v>0</v>
      </c>
      <c r="X305" s="7">
        <f t="shared" si="42"/>
        <v>0</v>
      </c>
      <c r="Y305" s="7">
        <f t="shared" si="43"/>
        <v>0</v>
      </c>
      <c r="Z305" s="7">
        <f t="shared" si="44"/>
        <v>0</v>
      </c>
      <c r="AA305" s="7">
        <f t="shared" si="45"/>
        <v>0</v>
      </c>
    </row>
    <row r="306" spans="1:27" ht="13.8" x14ac:dyDescent="0.3">
      <c r="A306" s="11">
        <v>818018</v>
      </c>
      <c r="B306" s="11" t="s">
        <v>30</v>
      </c>
      <c r="C306" s="11" t="s">
        <v>36</v>
      </c>
      <c r="D306" s="11" t="s">
        <v>192</v>
      </c>
      <c r="E306" s="11" t="s">
        <v>92</v>
      </c>
      <c r="F306" s="18">
        <v>36708</v>
      </c>
      <c r="G306" s="19">
        <v>36708</v>
      </c>
      <c r="H306" s="11" t="s">
        <v>68</v>
      </c>
      <c r="I306" s="11" t="s">
        <v>69</v>
      </c>
      <c r="J306" s="11" t="s">
        <v>70</v>
      </c>
      <c r="K306" s="11" t="s">
        <v>23</v>
      </c>
      <c r="L306" s="53" t="s">
        <v>638</v>
      </c>
      <c r="M306" s="11">
        <v>0</v>
      </c>
      <c r="N306" s="54">
        <v>0</v>
      </c>
      <c r="O306" s="54">
        <v>0</v>
      </c>
      <c r="P306" s="54">
        <v>0</v>
      </c>
      <c r="Q306" s="1">
        <v>42705</v>
      </c>
      <c r="R306" s="14">
        <f>VLOOKUP($D306,'GT NBV Sep 2015'!$G:$O,9,0)</f>
        <v>2.5999999999999999E-2</v>
      </c>
      <c r="S306" s="15">
        <f t="shared" si="37"/>
        <v>0</v>
      </c>
      <c r="T306" s="15">
        <f t="shared" si="38"/>
        <v>15</v>
      </c>
      <c r="U306" s="15">
        <f t="shared" si="39"/>
        <v>0</v>
      </c>
      <c r="V306" s="15">
        <f t="shared" si="40"/>
        <v>0</v>
      </c>
      <c r="W306" s="15">
        <f t="shared" si="41"/>
        <v>0</v>
      </c>
      <c r="X306" s="7">
        <f t="shared" si="42"/>
        <v>0</v>
      </c>
      <c r="Y306" s="7">
        <f t="shared" si="43"/>
        <v>0</v>
      </c>
      <c r="Z306" s="7">
        <f t="shared" si="44"/>
        <v>0</v>
      </c>
      <c r="AA306" s="7">
        <f t="shared" si="45"/>
        <v>0</v>
      </c>
    </row>
    <row r="307" spans="1:27" ht="13.8" x14ac:dyDescent="0.3">
      <c r="A307" s="11">
        <v>818019</v>
      </c>
      <c r="B307" s="11" t="s">
        <v>30</v>
      </c>
      <c r="C307" s="11" t="s">
        <v>36</v>
      </c>
      <c r="D307" s="11" t="s">
        <v>192</v>
      </c>
      <c r="E307" s="11" t="s">
        <v>72</v>
      </c>
      <c r="F307" s="18">
        <v>37073</v>
      </c>
      <c r="G307" s="19">
        <v>37073</v>
      </c>
      <c r="H307" s="11" t="s">
        <v>68</v>
      </c>
      <c r="I307" s="11" t="s">
        <v>69</v>
      </c>
      <c r="J307" s="11" t="s">
        <v>70</v>
      </c>
      <c r="K307" s="11" t="s">
        <v>23</v>
      </c>
      <c r="L307" s="53" t="s">
        <v>638</v>
      </c>
      <c r="M307" s="11">
        <v>0</v>
      </c>
      <c r="N307" s="54">
        <v>0</v>
      </c>
      <c r="O307" s="54">
        <v>0</v>
      </c>
      <c r="P307" s="54">
        <v>0</v>
      </c>
      <c r="Q307" s="1">
        <v>42705</v>
      </c>
      <c r="R307" s="14">
        <f>VLOOKUP($D307,'GT NBV Sep 2015'!$G:$O,9,0)</f>
        <v>2.5999999999999999E-2</v>
      </c>
      <c r="S307" s="15">
        <f t="shared" si="37"/>
        <v>0</v>
      </c>
      <c r="T307" s="15">
        <f t="shared" si="38"/>
        <v>15</v>
      </c>
      <c r="U307" s="15">
        <f t="shared" si="39"/>
        <v>0</v>
      </c>
      <c r="V307" s="15">
        <f t="shared" si="40"/>
        <v>0</v>
      </c>
      <c r="W307" s="15">
        <f t="shared" si="41"/>
        <v>0</v>
      </c>
      <c r="X307" s="7">
        <f t="shared" si="42"/>
        <v>0</v>
      </c>
      <c r="Y307" s="7">
        <f t="shared" si="43"/>
        <v>0</v>
      </c>
      <c r="Z307" s="7">
        <f t="shared" si="44"/>
        <v>0</v>
      </c>
      <c r="AA307" s="7">
        <f t="shared" si="45"/>
        <v>0</v>
      </c>
    </row>
    <row r="308" spans="1:27" ht="13.8" x14ac:dyDescent="0.3">
      <c r="A308" s="11">
        <v>818020</v>
      </c>
      <c r="B308" s="11" t="s">
        <v>30</v>
      </c>
      <c r="C308" s="11" t="s">
        <v>36</v>
      </c>
      <c r="D308" s="11" t="s">
        <v>192</v>
      </c>
      <c r="E308" s="11" t="s">
        <v>72</v>
      </c>
      <c r="F308" s="18">
        <v>37073</v>
      </c>
      <c r="G308" s="19">
        <v>37073</v>
      </c>
      <c r="H308" s="11" t="s">
        <v>68</v>
      </c>
      <c r="I308" s="11" t="s">
        <v>69</v>
      </c>
      <c r="J308" s="11" t="s">
        <v>70</v>
      </c>
      <c r="K308" s="11" t="s">
        <v>23</v>
      </c>
      <c r="L308" s="53" t="s">
        <v>638</v>
      </c>
      <c r="M308" s="11">
        <v>0</v>
      </c>
      <c r="N308" s="54">
        <v>0</v>
      </c>
      <c r="O308" s="54">
        <v>0</v>
      </c>
      <c r="P308" s="54">
        <v>0</v>
      </c>
      <c r="Q308" s="1">
        <v>42705</v>
      </c>
      <c r="R308" s="14">
        <f>VLOOKUP($D308,'GT NBV Sep 2015'!$G:$O,9,0)</f>
        <v>2.5999999999999999E-2</v>
      </c>
      <c r="S308" s="15">
        <f t="shared" si="37"/>
        <v>0</v>
      </c>
      <c r="T308" s="15">
        <f t="shared" si="38"/>
        <v>15</v>
      </c>
      <c r="U308" s="15">
        <f t="shared" si="39"/>
        <v>0</v>
      </c>
      <c r="V308" s="15">
        <f t="shared" si="40"/>
        <v>0</v>
      </c>
      <c r="W308" s="15">
        <f t="shared" si="41"/>
        <v>0</v>
      </c>
      <c r="X308" s="7">
        <f t="shared" si="42"/>
        <v>0</v>
      </c>
      <c r="Y308" s="7">
        <f t="shared" si="43"/>
        <v>0</v>
      </c>
      <c r="Z308" s="7">
        <f t="shared" si="44"/>
        <v>0</v>
      </c>
      <c r="AA308" s="7">
        <f t="shared" si="45"/>
        <v>0</v>
      </c>
    </row>
    <row r="309" spans="1:27" ht="13.8" x14ac:dyDescent="0.3">
      <c r="A309" s="11">
        <v>37986959</v>
      </c>
      <c r="B309" s="11" t="s">
        <v>30</v>
      </c>
      <c r="C309" s="11" t="s">
        <v>36</v>
      </c>
      <c r="D309" s="11" t="s">
        <v>192</v>
      </c>
      <c r="E309" s="11" t="s">
        <v>396</v>
      </c>
      <c r="F309" s="18">
        <v>37926</v>
      </c>
      <c r="G309" s="19">
        <v>37926</v>
      </c>
      <c r="H309" s="11" t="s">
        <v>68</v>
      </c>
      <c r="I309" s="11" t="s">
        <v>69</v>
      </c>
      <c r="J309" s="11" t="s">
        <v>70</v>
      </c>
      <c r="K309" s="11" t="s">
        <v>23</v>
      </c>
      <c r="L309" s="53" t="s">
        <v>638</v>
      </c>
      <c r="M309" s="11">
        <v>0</v>
      </c>
      <c r="N309" s="54">
        <v>0</v>
      </c>
      <c r="O309" s="54">
        <v>0</v>
      </c>
      <c r="P309" s="54">
        <v>0</v>
      </c>
      <c r="Q309" s="1">
        <v>42705</v>
      </c>
      <c r="R309" s="14">
        <f>VLOOKUP($D309,'GT NBV Sep 2015'!$G:$O,9,0)</f>
        <v>2.5999999999999999E-2</v>
      </c>
      <c r="S309" s="15">
        <f t="shared" si="37"/>
        <v>0</v>
      </c>
      <c r="T309" s="15">
        <f t="shared" si="38"/>
        <v>15</v>
      </c>
      <c r="U309" s="15">
        <f t="shared" si="39"/>
        <v>0</v>
      </c>
      <c r="V309" s="15">
        <f t="shared" si="40"/>
        <v>0</v>
      </c>
      <c r="W309" s="15">
        <f t="shared" si="41"/>
        <v>0</v>
      </c>
      <c r="X309" s="7">
        <f t="shared" si="42"/>
        <v>0</v>
      </c>
      <c r="Y309" s="7">
        <f t="shared" si="43"/>
        <v>0</v>
      </c>
      <c r="Z309" s="7">
        <f t="shared" si="44"/>
        <v>0</v>
      </c>
      <c r="AA309" s="7">
        <f t="shared" si="45"/>
        <v>0</v>
      </c>
    </row>
    <row r="310" spans="1:27" ht="13.8" x14ac:dyDescent="0.3">
      <c r="A310" s="11">
        <v>40416279</v>
      </c>
      <c r="B310" s="11" t="s">
        <v>30</v>
      </c>
      <c r="C310" s="11" t="s">
        <v>36</v>
      </c>
      <c r="D310" s="11" t="s">
        <v>192</v>
      </c>
      <c r="E310" s="11" t="s">
        <v>396</v>
      </c>
      <c r="F310" s="18">
        <v>37926</v>
      </c>
      <c r="G310" s="19">
        <v>37987</v>
      </c>
      <c r="H310" s="11" t="s">
        <v>68</v>
      </c>
      <c r="I310" s="11" t="s">
        <v>69</v>
      </c>
      <c r="J310" s="11" t="s">
        <v>70</v>
      </c>
      <c r="K310" s="11" t="s">
        <v>23</v>
      </c>
      <c r="L310" s="53" t="s">
        <v>638</v>
      </c>
      <c r="M310" s="11">
        <v>0</v>
      </c>
      <c r="N310" s="54">
        <v>0</v>
      </c>
      <c r="O310" s="54">
        <v>0</v>
      </c>
      <c r="P310" s="54">
        <v>0</v>
      </c>
      <c r="Q310" s="1">
        <v>42705</v>
      </c>
      <c r="R310" s="14">
        <f>VLOOKUP($D310,'GT NBV Sep 2015'!$G:$O,9,0)</f>
        <v>2.5999999999999999E-2</v>
      </c>
      <c r="S310" s="15">
        <f t="shared" si="37"/>
        <v>0</v>
      </c>
      <c r="T310" s="15">
        <f t="shared" si="38"/>
        <v>15</v>
      </c>
      <c r="U310" s="15">
        <f t="shared" si="39"/>
        <v>0</v>
      </c>
      <c r="V310" s="15">
        <f t="shared" si="40"/>
        <v>0</v>
      </c>
      <c r="W310" s="15">
        <f t="shared" si="41"/>
        <v>0</v>
      </c>
      <c r="X310" s="7">
        <f t="shared" si="42"/>
        <v>0</v>
      </c>
      <c r="Y310" s="7">
        <f t="shared" si="43"/>
        <v>0</v>
      </c>
      <c r="Z310" s="7">
        <f t="shared" si="44"/>
        <v>0</v>
      </c>
      <c r="AA310" s="7">
        <f t="shared" si="45"/>
        <v>0</v>
      </c>
    </row>
    <row r="311" spans="1:27" ht="13.8" x14ac:dyDescent="0.3">
      <c r="A311" s="11">
        <v>48747168</v>
      </c>
      <c r="B311" s="11" t="s">
        <v>30</v>
      </c>
      <c r="C311" s="11" t="s">
        <v>36</v>
      </c>
      <c r="D311" s="11" t="s">
        <v>192</v>
      </c>
      <c r="E311" s="11" t="s">
        <v>390</v>
      </c>
      <c r="F311" s="18">
        <v>38292</v>
      </c>
      <c r="G311" s="19">
        <v>38292</v>
      </c>
      <c r="H311" s="11" t="s">
        <v>68</v>
      </c>
      <c r="I311" s="11" t="s">
        <v>69</v>
      </c>
      <c r="J311" s="11" t="s">
        <v>70</v>
      </c>
      <c r="K311" s="11" t="s">
        <v>23</v>
      </c>
      <c r="L311" s="53" t="s">
        <v>638</v>
      </c>
      <c r="M311" s="11">
        <v>0</v>
      </c>
      <c r="N311" s="54">
        <v>0</v>
      </c>
      <c r="O311" s="54">
        <v>0</v>
      </c>
      <c r="P311" s="54">
        <v>0</v>
      </c>
      <c r="Q311" s="1">
        <v>42705</v>
      </c>
      <c r="R311" s="14">
        <f>VLOOKUP($D311,'GT NBV Sep 2015'!$G:$O,9,0)</f>
        <v>2.5999999999999999E-2</v>
      </c>
      <c r="S311" s="15">
        <f t="shared" si="37"/>
        <v>0</v>
      </c>
      <c r="T311" s="15">
        <f t="shared" si="38"/>
        <v>15</v>
      </c>
      <c r="U311" s="15">
        <f t="shared" si="39"/>
        <v>0</v>
      </c>
      <c r="V311" s="15">
        <f t="shared" si="40"/>
        <v>0</v>
      </c>
      <c r="W311" s="15">
        <f t="shared" si="41"/>
        <v>0</v>
      </c>
      <c r="X311" s="7">
        <f t="shared" si="42"/>
        <v>0</v>
      </c>
      <c r="Y311" s="7">
        <f t="shared" si="43"/>
        <v>0</v>
      </c>
      <c r="Z311" s="7">
        <f t="shared" si="44"/>
        <v>0</v>
      </c>
      <c r="AA311" s="7">
        <f t="shared" si="45"/>
        <v>0</v>
      </c>
    </row>
    <row r="312" spans="1:27" ht="13.8" x14ac:dyDescent="0.3">
      <c r="A312" s="11">
        <v>37986952</v>
      </c>
      <c r="B312" s="11" t="s">
        <v>30</v>
      </c>
      <c r="C312" s="11" t="s">
        <v>36</v>
      </c>
      <c r="D312" s="11" t="s">
        <v>403</v>
      </c>
      <c r="E312" s="11" t="s">
        <v>396</v>
      </c>
      <c r="F312" s="18">
        <v>37926</v>
      </c>
      <c r="G312" s="19">
        <v>37926</v>
      </c>
      <c r="H312" s="11" t="s">
        <v>68</v>
      </c>
      <c r="I312" s="11" t="s">
        <v>69</v>
      </c>
      <c r="J312" s="11" t="s">
        <v>70</v>
      </c>
      <c r="K312" s="11" t="s">
        <v>402</v>
      </c>
      <c r="L312" s="53" t="s">
        <v>638</v>
      </c>
      <c r="M312" s="11">
        <v>0</v>
      </c>
      <c r="N312" s="54">
        <v>0</v>
      </c>
      <c r="O312" s="54">
        <v>0</v>
      </c>
      <c r="P312" s="54">
        <v>0</v>
      </c>
      <c r="Q312" s="1">
        <v>42705</v>
      </c>
      <c r="R312" s="14">
        <f>VLOOKUP($D312,'GT NBV Sep 2015'!$G:$O,9,0)</f>
        <v>2.5999999999999999E-2</v>
      </c>
      <c r="S312" s="15">
        <f t="shared" si="37"/>
        <v>0</v>
      </c>
      <c r="T312" s="15">
        <f t="shared" si="38"/>
        <v>15</v>
      </c>
      <c r="U312" s="15">
        <f t="shared" si="39"/>
        <v>0</v>
      </c>
      <c r="V312" s="15">
        <f t="shared" si="40"/>
        <v>0</v>
      </c>
      <c r="W312" s="15">
        <f t="shared" si="41"/>
        <v>0</v>
      </c>
      <c r="X312" s="7">
        <f t="shared" si="42"/>
        <v>0</v>
      </c>
      <c r="Y312" s="7">
        <f t="shared" si="43"/>
        <v>0</v>
      </c>
      <c r="Z312" s="7">
        <f t="shared" si="44"/>
        <v>0</v>
      </c>
      <c r="AA312" s="7">
        <f t="shared" si="45"/>
        <v>0</v>
      </c>
    </row>
    <row r="313" spans="1:27" ht="13.8" x14ac:dyDescent="0.3">
      <c r="A313" s="11">
        <v>38862103</v>
      </c>
      <c r="B313" s="11" t="s">
        <v>30</v>
      </c>
      <c r="C313" s="11" t="s">
        <v>36</v>
      </c>
      <c r="D313" s="11" t="s">
        <v>403</v>
      </c>
      <c r="E313" s="11" t="s">
        <v>396</v>
      </c>
      <c r="F313" s="18">
        <v>37926</v>
      </c>
      <c r="G313" s="19">
        <v>37956</v>
      </c>
      <c r="H313" s="11" t="s">
        <v>68</v>
      </c>
      <c r="I313" s="11" t="s">
        <v>69</v>
      </c>
      <c r="J313" s="11" t="s">
        <v>70</v>
      </c>
      <c r="K313" s="11" t="s">
        <v>402</v>
      </c>
      <c r="L313" s="53" t="s">
        <v>638</v>
      </c>
      <c r="M313" s="11">
        <v>0</v>
      </c>
      <c r="N313" s="54">
        <v>0</v>
      </c>
      <c r="O313" s="54">
        <v>0</v>
      </c>
      <c r="P313" s="54">
        <v>0</v>
      </c>
      <c r="Q313" s="1">
        <v>42705</v>
      </c>
      <c r="R313" s="14">
        <f>VLOOKUP($D313,'GT NBV Sep 2015'!$G:$O,9,0)</f>
        <v>2.5999999999999999E-2</v>
      </c>
      <c r="S313" s="15">
        <f t="shared" si="37"/>
        <v>0</v>
      </c>
      <c r="T313" s="15">
        <f t="shared" si="38"/>
        <v>15</v>
      </c>
      <c r="U313" s="15">
        <f t="shared" si="39"/>
        <v>0</v>
      </c>
      <c r="V313" s="15">
        <f t="shared" si="40"/>
        <v>0</v>
      </c>
      <c r="W313" s="15">
        <f t="shared" si="41"/>
        <v>0</v>
      </c>
      <c r="X313" s="7">
        <f t="shared" si="42"/>
        <v>0</v>
      </c>
      <c r="Y313" s="7">
        <f t="shared" si="43"/>
        <v>0</v>
      </c>
      <c r="Z313" s="7">
        <f t="shared" si="44"/>
        <v>0</v>
      </c>
      <c r="AA313" s="7">
        <f t="shared" si="45"/>
        <v>0</v>
      </c>
    </row>
    <row r="314" spans="1:27" ht="13.8" x14ac:dyDescent="0.3">
      <c r="A314" s="11">
        <v>40416282</v>
      </c>
      <c r="B314" s="11" t="s">
        <v>30</v>
      </c>
      <c r="C314" s="11" t="s">
        <v>36</v>
      </c>
      <c r="D314" s="11" t="s">
        <v>403</v>
      </c>
      <c r="E314" s="11" t="s">
        <v>396</v>
      </c>
      <c r="F314" s="18">
        <v>37926</v>
      </c>
      <c r="G314" s="19">
        <v>37987</v>
      </c>
      <c r="H314" s="11" t="s">
        <v>68</v>
      </c>
      <c r="I314" s="11" t="s">
        <v>69</v>
      </c>
      <c r="J314" s="11" t="s">
        <v>70</v>
      </c>
      <c r="K314" s="11" t="s">
        <v>402</v>
      </c>
      <c r="L314" s="53" t="s">
        <v>638</v>
      </c>
      <c r="M314" s="11">
        <v>0</v>
      </c>
      <c r="N314" s="54">
        <v>0</v>
      </c>
      <c r="O314" s="54">
        <v>0</v>
      </c>
      <c r="P314" s="54">
        <v>0</v>
      </c>
      <c r="Q314" s="1">
        <v>42705</v>
      </c>
      <c r="R314" s="14">
        <f>VLOOKUP($D314,'GT NBV Sep 2015'!$G:$O,9,0)</f>
        <v>2.5999999999999999E-2</v>
      </c>
      <c r="S314" s="15">
        <f t="shared" si="37"/>
        <v>0</v>
      </c>
      <c r="T314" s="15">
        <f t="shared" si="38"/>
        <v>15</v>
      </c>
      <c r="U314" s="15">
        <f t="shared" si="39"/>
        <v>0</v>
      </c>
      <c r="V314" s="15">
        <f t="shared" si="40"/>
        <v>0</v>
      </c>
      <c r="W314" s="15">
        <f t="shared" si="41"/>
        <v>0</v>
      </c>
      <c r="X314" s="7">
        <f t="shared" si="42"/>
        <v>0</v>
      </c>
      <c r="Y314" s="7">
        <f t="shared" si="43"/>
        <v>0</v>
      </c>
      <c r="Z314" s="7">
        <f t="shared" si="44"/>
        <v>0</v>
      </c>
      <c r="AA314" s="7">
        <f t="shared" si="45"/>
        <v>0</v>
      </c>
    </row>
    <row r="315" spans="1:27" ht="13.8" x14ac:dyDescent="0.3">
      <c r="A315" s="11">
        <v>41246331</v>
      </c>
      <c r="B315" s="11" t="s">
        <v>30</v>
      </c>
      <c r="C315" s="11" t="s">
        <v>36</v>
      </c>
      <c r="D315" s="11" t="s">
        <v>403</v>
      </c>
      <c r="E315" s="11" t="s">
        <v>396</v>
      </c>
      <c r="F315" s="18">
        <v>37926</v>
      </c>
      <c r="G315" s="19">
        <v>38018</v>
      </c>
      <c r="H315" s="11" t="s">
        <v>68</v>
      </c>
      <c r="I315" s="11" t="s">
        <v>69</v>
      </c>
      <c r="J315" s="11" t="s">
        <v>70</v>
      </c>
      <c r="K315" s="11" t="s">
        <v>402</v>
      </c>
      <c r="L315" s="53" t="s">
        <v>638</v>
      </c>
      <c r="M315" s="11">
        <v>0</v>
      </c>
      <c r="N315" s="54">
        <v>0</v>
      </c>
      <c r="O315" s="54">
        <v>0</v>
      </c>
      <c r="P315" s="54">
        <v>0</v>
      </c>
      <c r="Q315" s="1">
        <v>42705</v>
      </c>
      <c r="R315" s="14">
        <f>VLOOKUP($D315,'GT NBV Sep 2015'!$G:$O,9,0)</f>
        <v>2.5999999999999999E-2</v>
      </c>
      <c r="S315" s="15">
        <f t="shared" si="37"/>
        <v>0</v>
      </c>
      <c r="T315" s="15">
        <f t="shared" si="38"/>
        <v>15</v>
      </c>
      <c r="U315" s="15">
        <f t="shared" si="39"/>
        <v>0</v>
      </c>
      <c r="V315" s="15">
        <f t="shared" si="40"/>
        <v>0</v>
      </c>
      <c r="W315" s="15">
        <f t="shared" si="41"/>
        <v>0</v>
      </c>
      <c r="X315" s="7">
        <f t="shared" si="42"/>
        <v>0</v>
      </c>
      <c r="Y315" s="7">
        <f t="shared" si="43"/>
        <v>0</v>
      </c>
      <c r="Z315" s="7">
        <f t="shared" si="44"/>
        <v>0</v>
      </c>
      <c r="AA315" s="7">
        <f t="shared" si="45"/>
        <v>0</v>
      </c>
    </row>
    <row r="316" spans="1:27" ht="13.8" x14ac:dyDescent="0.3">
      <c r="A316" s="11">
        <v>53451744</v>
      </c>
      <c r="B316" s="11" t="s">
        <v>30</v>
      </c>
      <c r="C316" s="11" t="s">
        <v>36</v>
      </c>
      <c r="D316" s="11" t="s">
        <v>403</v>
      </c>
      <c r="E316" s="11" t="s">
        <v>391</v>
      </c>
      <c r="F316" s="18">
        <v>38473</v>
      </c>
      <c r="G316" s="19">
        <v>38473</v>
      </c>
      <c r="H316" s="11" t="s">
        <v>68</v>
      </c>
      <c r="I316" s="11" t="s">
        <v>69</v>
      </c>
      <c r="J316" s="11" t="s">
        <v>70</v>
      </c>
      <c r="K316" s="11" t="s">
        <v>402</v>
      </c>
      <c r="L316" s="53" t="s">
        <v>638</v>
      </c>
      <c r="M316" s="11">
        <v>0</v>
      </c>
      <c r="N316" s="54">
        <v>0</v>
      </c>
      <c r="O316" s="54">
        <v>0</v>
      </c>
      <c r="P316" s="54">
        <v>0</v>
      </c>
      <c r="Q316" s="1">
        <v>42705</v>
      </c>
      <c r="R316" s="14">
        <f>VLOOKUP($D316,'GT NBV Sep 2015'!$G:$O,9,0)</f>
        <v>2.5999999999999999E-2</v>
      </c>
      <c r="S316" s="15">
        <f t="shared" si="37"/>
        <v>0</v>
      </c>
      <c r="T316" s="15">
        <f t="shared" si="38"/>
        <v>15</v>
      </c>
      <c r="U316" s="15">
        <f t="shared" si="39"/>
        <v>0</v>
      </c>
      <c r="V316" s="15">
        <f t="shared" si="40"/>
        <v>0</v>
      </c>
      <c r="W316" s="15">
        <f t="shared" si="41"/>
        <v>0</v>
      </c>
      <c r="X316" s="7">
        <f t="shared" si="42"/>
        <v>0</v>
      </c>
      <c r="Y316" s="7">
        <f t="shared" si="43"/>
        <v>0</v>
      </c>
      <c r="Z316" s="7">
        <f t="shared" si="44"/>
        <v>0</v>
      </c>
      <c r="AA316" s="7">
        <f t="shared" si="45"/>
        <v>0</v>
      </c>
    </row>
    <row r="317" spans="1:27" ht="13.8" x14ac:dyDescent="0.3">
      <c r="A317" s="11">
        <v>629570648</v>
      </c>
      <c r="B317" s="11" t="s">
        <v>30</v>
      </c>
      <c r="C317" s="11" t="s">
        <v>36</v>
      </c>
      <c r="D317" s="11" t="s">
        <v>403</v>
      </c>
      <c r="E317" s="11" t="s">
        <v>395</v>
      </c>
      <c r="F317" s="18">
        <v>40969</v>
      </c>
      <c r="G317" s="19">
        <v>40969</v>
      </c>
      <c r="H317" s="11" t="s">
        <v>68</v>
      </c>
      <c r="I317" s="11" t="s">
        <v>69</v>
      </c>
      <c r="J317" s="11" t="s">
        <v>70</v>
      </c>
      <c r="K317" s="11" t="s">
        <v>402</v>
      </c>
      <c r="L317" s="53" t="s">
        <v>638</v>
      </c>
      <c r="M317" s="11">
        <v>0</v>
      </c>
      <c r="N317" s="54">
        <v>0</v>
      </c>
      <c r="O317" s="54">
        <v>0</v>
      </c>
      <c r="P317" s="54">
        <v>0</v>
      </c>
      <c r="Q317" s="1">
        <v>42705</v>
      </c>
      <c r="R317" s="14">
        <f>VLOOKUP($D317,'GT NBV Sep 2015'!$G:$O,9,0)</f>
        <v>2.5999999999999999E-2</v>
      </c>
      <c r="S317" s="15">
        <f t="shared" si="37"/>
        <v>0</v>
      </c>
      <c r="T317" s="15">
        <f t="shared" si="38"/>
        <v>15</v>
      </c>
      <c r="U317" s="15">
        <f t="shared" si="39"/>
        <v>0</v>
      </c>
      <c r="V317" s="15">
        <f t="shared" si="40"/>
        <v>0</v>
      </c>
      <c r="W317" s="15">
        <f t="shared" si="41"/>
        <v>0</v>
      </c>
      <c r="X317" s="7">
        <f t="shared" si="42"/>
        <v>0</v>
      </c>
      <c r="Y317" s="7">
        <f t="shared" si="43"/>
        <v>0</v>
      </c>
      <c r="Z317" s="7">
        <f t="shared" si="44"/>
        <v>0</v>
      </c>
      <c r="AA317" s="7">
        <f t="shared" si="45"/>
        <v>0</v>
      </c>
    </row>
    <row r="318" spans="1:27" ht="13.8" x14ac:dyDescent="0.3">
      <c r="A318" s="11">
        <v>42336793</v>
      </c>
      <c r="B318" s="11" t="s">
        <v>30</v>
      </c>
      <c r="C318" s="11" t="s">
        <v>36</v>
      </c>
      <c r="D318" s="11" t="s">
        <v>409</v>
      </c>
      <c r="E318" s="11" t="s">
        <v>390</v>
      </c>
      <c r="F318" s="18">
        <v>38047</v>
      </c>
      <c r="G318" s="19">
        <v>38047</v>
      </c>
      <c r="H318" s="11" t="s">
        <v>68</v>
      </c>
      <c r="I318" s="11" t="s">
        <v>69</v>
      </c>
      <c r="J318" s="11" t="s">
        <v>70</v>
      </c>
      <c r="K318" s="11" t="s">
        <v>410</v>
      </c>
      <c r="L318" s="53" t="s">
        <v>638</v>
      </c>
      <c r="M318" s="11">
        <v>0</v>
      </c>
      <c r="N318" s="54">
        <v>0</v>
      </c>
      <c r="O318" s="54">
        <v>0</v>
      </c>
      <c r="P318" s="54">
        <v>0</v>
      </c>
      <c r="Q318" s="1">
        <v>42705</v>
      </c>
      <c r="R318" s="14">
        <f>VLOOKUP($D318,'GT NBV Sep 2015'!$G:$O,9,0)</f>
        <v>2.5999999999999999E-2</v>
      </c>
      <c r="S318" s="15">
        <f t="shared" si="37"/>
        <v>0</v>
      </c>
      <c r="T318" s="15">
        <f t="shared" si="38"/>
        <v>15</v>
      </c>
      <c r="U318" s="15">
        <f t="shared" si="39"/>
        <v>0</v>
      </c>
      <c r="V318" s="15">
        <f t="shared" si="40"/>
        <v>0</v>
      </c>
      <c r="W318" s="15">
        <f t="shared" si="41"/>
        <v>0</v>
      </c>
      <c r="X318" s="7">
        <f t="shared" si="42"/>
        <v>0</v>
      </c>
      <c r="Y318" s="7">
        <f t="shared" si="43"/>
        <v>0</v>
      </c>
      <c r="Z318" s="7">
        <f t="shared" si="44"/>
        <v>0</v>
      </c>
      <c r="AA318" s="7">
        <f t="shared" si="45"/>
        <v>0</v>
      </c>
    </row>
    <row r="319" spans="1:27" ht="13.8" x14ac:dyDescent="0.3">
      <c r="A319" s="11">
        <v>46073368</v>
      </c>
      <c r="B319" s="11" t="s">
        <v>30</v>
      </c>
      <c r="C319" s="11" t="s">
        <v>36</v>
      </c>
      <c r="D319" s="11" t="s">
        <v>409</v>
      </c>
      <c r="E319" s="11" t="s">
        <v>390</v>
      </c>
      <c r="F319" s="18">
        <v>38169</v>
      </c>
      <c r="G319" s="19">
        <v>38169</v>
      </c>
      <c r="H319" s="11" t="s">
        <v>68</v>
      </c>
      <c r="I319" s="11" t="s">
        <v>69</v>
      </c>
      <c r="J319" s="11" t="s">
        <v>70</v>
      </c>
      <c r="K319" s="11" t="s">
        <v>410</v>
      </c>
      <c r="L319" s="53" t="s">
        <v>638</v>
      </c>
      <c r="M319" s="11">
        <v>0</v>
      </c>
      <c r="N319" s="54">
        <v>0</v>
      </c>
      <c r="O319" s="54">
        <v>0</v>
      </c>
      <c r="P319" s="54">
        <v>0</v>
      </c>
      <c r="Q319" s="1">
        <v>42705</v>
      </c>
      <c r="R319" s="14">
        <f>VLOOKUP($D319,'GT NBV Sep 2015'!$G:$O,9,0)</f>
        <v>2.5999999999999999E-2</v>
      </c>
      <c r="S319" s="15">
        <f t="shared" si="37"/>
        <v>0</v>
      </c>
      <c r="T319" s="15">
        <f t="shared" si="38"/>
        <v>15</v>
      </c>
      <c r="U319" s="15">
        <f t="shared" si="39"/>
        <v>0</v>
      </c>
      <c r="V319" s="15">
        <f t="shared" si="40"/>
        <v>0</v>
      </c>
      <c r="W319" s="15">
        <f t="shared" si="41"/>
        <v>0</v>
      </c>
      <c r="X319" s="7">
        <f t="shared" si="42"/>
        <v>0</v>
      </c>
      <c r="Y319" s="7">
        <f t="shared" si="43"/>
        <v>0</v>
      </c>
      <c r="Z319" s="7">
        <f t="shared" si="44"/>
        <v>0</v>
      </c>
      <c r="AA319" s="7">
        <f t="shared" si="45"/>
        <v>0</v>
      </c>
    </row>
    <row r="320" spans="1:27" ht="13.8" x14ac:dyDescent="0.3">
      <c r="A320" s="11">
        <v>102327921</v>
      </c>
      <c r="B320" s="11" t="s">
        <v>30</v>
      </c>
      <c r="C320" s="11" t="s">
        <v>36</v>
      </c>
      <c r="D320" s="11" t="s">
        <v>409</v>
      </c>
      <c r="E320" s="11" t="s">
        <v>462</v>
      </c>
      <c r="F320" s="18">
        <v>40513</v>
      </c>
      <c r="G320" s="19">
        <v>40513</v>
      </c>
      <c r="H320" s="11" t="s">
        <v>68</v>
      </c>
      <c r="I320" s="11" t="s">
        <v>69</v>
      </c>
      <c r="J320" s="11" t="s">
        <v>70</v>
      </c>
      <c r="K320" s="11" t="s">
        <v>410</v>
      </c>
      <c r="L320" s="53" t="s">
        <v>638</v>
      </c>
      <c r="M320" s="11">
        <v>0</v>
      </c>
      <c r="N320" s="54">
        <v>0</v>
      </c>
      <c r="O320" s="54">
        <v>0</v>
      </c>
      <c r="P320" s="54">
        <v>0</v>
      </c>
      <c r="Q320" s="1">
        <v>42705</v>
      </c>
      <c r="R320" s="14">
        <f>VLOOKUP($D320,'GT NBV Sep 2015'!$G:$O,9,0)</f>
        <v>2.5999999999999999E-2</v>
      </c>
      <c r="S320" s="15">
        <f t="shared" si="37"/>
        <v>0</v>
      </c>
      <c r="T320" s="15">
        <f t="shared" si="38"/>
        <v>15</v>
      </c>
      <c r="U320" s="15">
        <f t="shared" si="39"/>
        <v>0</v>
      </c>
      <c r="V320" s="15">
        <f t="shared" si="40"/>
        <v>0</v>
      </c>
      <c r="W320" s="15">
        <f t="shared" si="41"/>
        <v>0</v>
      </c>
      <c r="X320" s="7">
        <f t="shared" si="42"/>
        <v>0</v>
      </c>
      <c r="Y320" s="7">
        <f t="shared" si="43"/>
        <v>0</v>
      </c>
      <c r="Z320" s="7">
        <f t="shared" si="44"/>
        <v>0</v>
      </c>
      <c r="AA320" s="7">
        <f t="shared" si="45"/>
        <v>0</v>
      </c>
    </row>
    <row r="321" spans="1:27" ht="13.8" x14ac:dyDescent="0.3">
      <c r="A321" s="11">
        <v>102804819</v>
      </c>
      <c r="B321" s="11" t="s">
        <v>30</v>
      </c>
      <c r="C321" s="11" t="s">
        <v>36</v>
      </c>
      <c r="D321" s="11" t="s">
        <v>409</v>
      </c>
      <c r="E321" s="11" t="s">
        <v>462</v>
      </c>
      <c r="F321" s="18">
        <v>40513</v>
      </c>
      <c r="G321" s="19">
        <v>40544</v>
      </c>
      <c r="H321" s="11" t="s">
        <v>68</v>
      </c>
      <c r="I321" s="11" t="s">
        <v>69</v>
      </c>
      <c r="J321" s="11" t="s">
        <v>70</v>
      </c>
      <c r="K321" s="11" t="s">
        <v>410</v>
      </c>
      <c r="L321" s="53" t="s">
        <v>638</v>
      </c>
      <c r="M321" s="11">
        <v>0</v>
      </c>
      <c r="N321" s="54">
        <v>0</v>
      </c>
      <c r="O321" s="54">
        <v>0</v>
      </c>
      <c r="P321" s="54">
        <v>0</v>
      </c>
      <c r="Q321" s="1">
        <v>42705</v>
      </c>
      <c r="R321" s="14">
        <f>VLOOKUP($D321,'GT NBV Sep 2015'!$G:$O,9,0)</f>
        <v>2.5999999999999999E-2</v>
      </c>
      <c r="S321" s="15">
        <f t="shared" si="37"/>
        <v>0</v>
      </c>
      <c r="T321" s="15">
        <f t="shared" si="38"/>
        <v>15</v>
      </c>
      <c r="U321" s="15">
        <f t="shared" si="39"/>
        <v>0</v>
      </c>
      <c r="V321" s="15">
        <f t="shared" si="40"/>
        <v>0</v>
      </c>
      <c r="W321" s="15">
        <f t="shared" si="41"/>
        <v>0</v>
      </c>
      <c r="X321" s="7">
        <f t="shared" si="42"/>
        <v>0</v>
      </c>
      <c r="Y321" s="7">
        <f t="shared" si="43"/>
        <v>0</v>
      </c>
      <c r="Z321" s="7">
        <f t="shared" si="44"/>
        <v>0</v>
      </c>
      <c r="AA321" s="7">
        <f t="shared" si="45"/>
        <v>0</v>
      </c>
    </row>
    <row r="322" spans="1:27" ht="13.8" x14ac:dyDescent="0.3">
      <c r="A322" s="11">
        <v>50147</v>
      </c>
      <c r="B322" s="11" t="s">
        <v>30</v>
      </c>
      <c r="C322" s="11" t="s">
        <v>36</v>
      </c>
      <c r="D322" s="11" t="s">
        <v>192</v>
      </c>
      <c r="E322" s="11" t="s">
        <v>90</v>
      </c>
      <c r="F322" s="18">
        <v>26115</v>
      </c>
      <c r="G322" s="19">
        <v>26115</v>
      </c>
      <c r="H322" s="11" t="s">
        <v>20</v>
      </c>
      <c r="I322" s="11" t="s">
        <v>69</v>
      </c>
      <c r="J322" s="11" t="s">
        <v>22</v>
      </c>
      <c r="K322" s="11" t="s">
        <v>23</v>
      </c>
      <c r="L322" s="53" t="s">
        <v>638</v>
      </c>
      <c r="M322" s="11">
        <v>0</v>
      </c>
      <c r="N322" s="54">
        <v>0</v>
      </c>
      <c r="O322" s="54">
        <v>0</v>
      </c>
      <c r="P322" s="54">
        <v>0</v>
      </c>
      <c r="Q322" s="1">
        <v>42705</v>
      </c>
      <c r="R322" s="14">
        <f>VLOOKUP($D322,'GT NBV Sep 2015'!$G:$O,9,0)</f>
        <v>2.5999999999999999E-2</v>
      </c>
      <c r="S322" s="15">
        <f t="shared" si="37"/>
        <v>0</v>
      </c>
      <c r="T322" s="15">
        <f t="shared" si="38"/>
        <v>15</v>
      </c>
      <c r="U322" s="15">
        <f t="shared" si="39"/>
        <v>0</v>
      </c>
      <c r="V322" s="15">
        <f t="shared" si="40"/>
        <v>0</v>
      </c>
      <c r="W322" s="15">
        <f t="shared" si="41"/>
        <v>0</v>
      </c>
      <c r="X322" s="7">
        <f t="shared" si="42"/>
        <v>0</v>
      </c>
      <c r="Y322" s="7">
        <f t="shared" si="43"/>
        <v>0</v>
      </c>
      <c r="Z322" s="7">
        <f t="shared" si="44"/>
        <v>0</v>
      </c>
      <c r="AA322" s="7">
        <f t="shared" si="45"/>
        <v>0</v>
      </c>
    </row>
    <row r="323" spans="1:27" ht="13.8" x14ac:dyDescent="0.3">
      <c r="A323" s="11">
        <v>50149</v>
      </c>
      <c r="B323" s="11" t="s">
        <v>30</v>
      </c>
      <c r="C323" s="11" t="s">
        <v>36</v>
      </c>
      <c r="D323" s="11" t="s">
        <v>192</v>
      </c>
      <c r="E323" s="11" t="s">
        <v>193</v>
      </c>
      <c r="F323" s="18">
        <v>35612</v>
      </c>
      <c r="G323" s="19">
        <v>35612</v>
      </c>
      <c r="H323" s="11" t="s">
        <v>20</v>
      </c>
      <c r="I323" s="11" t="s">
        <v>69</v>
      </c>
      <c r="J323" s="11" t="s">
        <v>22</v>
      </c>
      <c r="K323" s="11" t="s">
        <v>23</v>
      </c>
      <c r="L323" s="53" t="s">
        <v>638</v>
      </c>
      <c r="M323" s="11">
        <v>0</v>
      </c>
      <c r="N323" s="54">
        <v>0</v>
      </c>
      <c r="O323" s="54">
        <v>0</v>
      </c>
      <c r="P323" s="54">
        <v>0</v>
      </c>
      <c r="Q323" s="1">
        <v>42705</v>
      </c>
      <c r="R323" s="14">
        <f>VLOOKUP($D323,'GT NBV Sep 2015'!$G:$O,9,0)</f>
        <v>2.5999999999999999E-2</v>
      </c>
      <c r="S323" s="15">
        <f t="shared" si="37"/>
        <v>0</v>
      </c>
      <c r="T323" s="15">
        <f t="shared" si="38"/>
        <v>15</v>
      </c>
      <c r="U323" s="15">
        <f t="shared" si="39"/>
        <v>0</v>
      </c>
      <c r="V323" s="15">
        <f t="shared" si="40"/>
        <v>0</v>
      </c>
      <c r="W323" s="15">
        <f t="shared" si="41"/>
        <v>0</v>
      </c>
      <c r="X323" s="7">
        <f t="shared" si="42"/>
        <v>0</v>
      </c>
      <c r="Y323" s="7">
        <f t="shared" si="43"/>
        <v>0</v>
      </c>
      <c r="Z323" s="7">
        <f t="shared" si="44"/>
        <v>0</v>
      </c>
      <c r="AA323" s="7">
        <f t="shared" si="45"/>
        <v>0</v>
      </c>
    </row>
    <row r="324" spans="1:27" ht="13.8" x14ac:dyDescent="0.3">
      <c r="A324" s="11">
        <v>50150</v>
      </c>
      <c r="B324" s="11" t="s">
        <v>30</v>
      </c>
      <c r="C324" s="11" t="s">
        <v>36</v>
      </c>
      <c r="D324" s="11" t="s">
        <v>192</v>
      </c>
      <c r="E324" s="11" t="s">
        <v>92</v>
      </c>
      <c r="F324" s="18">
        <v>36708</v>
      </c>
      <c r="G324" s="19">
        <v>36708</v>
      </c>
      <c r="H324" s="11" t="s">
        <v>20</v>
      </c>
      <c r="I324" s="11" t="s">
        <v>69</v>
      </c>
      <c r="J324" s="11" t="s">
        <v>22</v>
      </c>
      <c r="K324" s="11" t="s">
        <v>23</v>
      </c>
      <c r="L324" s="53" t="s">
        <v>638</v>
      </c>
      <c r="M324" s="11">
        <v>0</v>
      </c>
      <c r="N324" s="54">
        <v>0</v>
      </c>
      <c r="O324" s="54">
        <v>0</v>
      </c>
      <c r="P324" s="54">
        <v>0</v>
      </c>
      <c r="Q324" s="1">
        <v>42705</v>
      </c>
      <c r="R324" s="14">
        <f>VLOOKUP($D324,'GT NBV Sep 2015'!$G:$O,9,0)</f>
        <v>2.5999999999999999E-2</v>
      </c>
      <c r="S324" s="15">
        <f t="shared" ref="S324:S387" si="46">N324*(R324/12)</f>
        <v>0</v>
      </c>
      <c r="T324" s="15">
        <f t="shared" ref="T324:T387" si="47">ROUND((+Q324-$L$2)/30,0)</f>
        <v>15</v>
      </c>
      <c r="U324" s="15">
        <f t="shared" ref="U324:U387" si="48">+S324*T324</f>
        <v>0</v>
      </c>
      <c r="V324" s="15">
        <f t="shared" ref="V324:V387" si="49">+O324+U324</f>
        <v>0</v>
      </c>
      <c r="W324" s="15">
        <f t="shared" ref="W324:W387" si="50">+N324-V324</f>
        <v>0</v>
      </c>
      <c r="X324" s="7">
        <f t="shared" si="42"/>
        <v>0</v>
      </c>
      <c r="Y324" s="7">
        <f t="shared" si="43"/>
        <v>0</v>
      </c>
      <c r="Z324" s="7">
        <f t="shared" si="44"/>
        <v>0</v>
      </c>
      <c r="AA324" s="7">
        <f t="shared" si="45"/>
        <v>0</v>
      </c>
    </row>
    <row r="325" spans="1:27" ht="13.8" x14ac:dyDescent="0.3">
      <c r="A325" s="11">
        <v>50151</v>
      </c>
      <c r="B325" s="11" t="s">
        <v>30</v>
      </c>
      <c r="C325" s="11" t="s">
        <v>36</v>
      </c>
      <c r="D325" s="11" t="s">
        <v>192</v>
      </c>
      <c r="E325" s="11" t="s">
        <v>72</v>
      </c>
      <c r="F325" s="18">
        <v>37073</v>
      </c>
      <c r="G325" s="19">
        <v>37073</v>
      </c>
      <c r="H325" s="11" t="s">
        <v>20</v>
      </c>
      <c r="I325" s="11" t="s">
        <v>69</v>
      </c>
      <c r="J325" s="11" t="s">
        <v>22</v>
      </c>
      <c r="K325" s="11" t="s">
        <v>23</v>
      </c>
      <c r="L325" s="53" t="s">
        <v>638</v>
      </c>
      <c r="M325" s="11">
        <v>0</v>
      </c>
      <c r="N325" s="54">
        <v>0</v>
      </c>
      <c r="O325" s="54">
        <v>0</v>
      </c>
      <c r="P325" s="54">
        <v>0</v>
      </c>
      <c r="Q325" s="1">
        <v>42705</v>
      </c>
      <c r="R325" s="14">
        <f>VLOOKUP($D325,'GT NBV Sep 2015'!$G:$O,9,0)</f>
        <v>2.5999999999999999E-2</v>
      </c>
      <c r="S325" s="15">
        <f t="shared" si="46"/>
        <v>0</v>
      </c>
      <c r="T325" s="15">
        <f t="shared" si="47"/>
        <v>15</v>
      </c>
      <c r="U325" s="15">
        <f t="shared" si="48"/>
        <v>0</v>
      </c>
      <c r="V325" s="15">
        <f t="shared" si="49"/>
        <v>0</v>
      </c>
      <c r="W325" s="15">
        <f t="shared" si="50"/>
        <v>0</v>
      </c>
      <c r="X325" s="7">
        <f t="shared" ref="X325:X388" si="51">+N325*(11/12)</f>
        <v>0</v>
      </c>
      <c r="Y325" s="7">
        <f t="shared" ref="Y325:Y388" si="52">+V325*(11/12)</f>
        <v>0</v>
      </c>
      <c r="Z325" s="7">
        <f t="shared" ref="Z325:Z388" si="53">+W325*(11/12)</f>
        <v>0</v>
      </c>
      <c r="AA325" s="7">
        <f t="shared" ref="AA325:AA388" si="54">+X325-Y325-Z325</f>
        <v>0</v>
      </c>
    </row>
    <row r="326" spans="1:27" ht="13.8" x14ac:dyDescent="0.3">
      <c r="A326" s="11">
        <v>50252</v>
      </c>
      <c r="B326" s="11" t="s">
        <v>30</v>
      </c>
      <c r="C326" s="11" t="s">
        <v>36</v>
      </c>
      <c r="D326" s="11" t="s">
        <v>192</v>
      </c>
      <c r="E326" s="11" t="s">
        <v>90</v>
      </c>
      <c r="F326" s="18">
        <v>26115</v>
      </c>
      <c r="G326" s="19">
        <v>26115</v>
      </c>
      <c r="H326" s="11" t="s">
        <v>20</v>
      </c>
      <c r="I326" s="11" t="s">
        <v>69</v>
      </c>
      <c r="J326" s="11" t="s">
        <v>206</v>
      </c>
      <c r="K326" s="11" t="s">
        <v>23</v>
      </c>
      <c r="L326" s="53" t="s">
        <v>638</v>
      </c>
      <c r="M326" s="11">
        <v>0</v>
      </c>
      <c r="N326" s="54">
        <v>0</v>
      </c>
      <c r="O326" s="54">
        <v>0</v>
      </c>
      <c r="P326" s="54">
        <v>0</v>
      </c>
      <c r="Q326" s="1">
        <v>42705</v>
      </c>
      <c r="R326" s="14">
        <f>VLOOKUP($D326,'GT NBV Sep 2015'!$G:$O,9,0)</f>
        <v>2.5999999999999999E-2</v>
      </c>
      <c r="S326" s="15">
        <f t="shared" si="46"/>
        <v>0</v>
      </c>
      <c r="T326" s="15">
        <f t="shared" si="47"/>
        <v>15</v>
      </c>
      <c r="U326" s="15">
        <f t="shared" si="48"/>
        <v>0</v>
      </c>
      <c r="V326" s="15">
        <f t="shared" si="49"/>
        <v>0</v>
      </c>
      <c r="W326" s="15">
        <f t="shared" si="50"/>
        <v>0</v>
      </c>
      <c r="X326" s="7">
        <f t="shared" si="51"/>
        <v>0</v>
      </c>
      <c r="Y326" s="7">
        <f t="shared" si="52"/>
        <v>0</v>
      </c>
      <c r="Z326" s="7">
        <f t="shared" si="53"/>
        <v>0</v>
      </c>
      <c r="AA326" s="7">
        <f t="shared" si="54"/>
        <v>0</v>
      </c>
    </row>
    <row r="327" spans="1:27" ht="13.8" x14ac:dyDescent="0.3">
      <c r="A327" s="11">
        <v>50357</v>
      </c>
      <c r="B327" s="11" t="s">
        <v>30</v>
      </c>
      <c r="C327" s="11" t="s">
        <v>36</v>
      </c>
      <c r="D327" s="11" t="s">
        <v>192</v>
      </c>
      <c r="E327" s="11" t="s">
        <v>193</v>
      </c>
      <c r="F327" s="18">
        <v>35612</v>
      </c>
      <c r="G327" s="19">
        <v>35612</v>
      </c>
      <c r="H327" s="11" t="s">
        <v>20</v>
      </c>
      <c r="I327" s="11" t="s">
        <v>69</v>
      </c>
      <c r="J327" s="11" t="s">
        <v>213</v>
      </c>
      <c r="K327" s="11" t="s">
        <v>23</v>
      </c>
      <c r="L327" s="53" t="s">
        <v>638</v>
      </c>
      <c r="M327" s="11">
        <v>0</v>
      </c>
      <c r="N327" s="54">
        <v>0</v>
      </c>
      <c r="O327" s="54">
        <v>0</v>
      </c>
      <c r="P327" s="54">
        <v>0</v>
      </c>
      <c r="Q327" s="1">
        <v>42705</v>
      </c>
      <c r="R327" s="14">
        <f>VLOOKUP($D327,'GT NBV Sep 2015'!$G:$O,9,0)</f>
        <v>2.5999999999999999E-2</v>
      </c>
      <c r="S327" s="15">
        <f t="shared" si="46"/>
        <v>0</v>
      </c>
      <c r="T327" s="15">
        <f t="shared" si="47"/>
        <v>15</v>
      </c>
      <c r="U327" s="15">
        <f t="shared" si="48"/>
        <v>0</v>
      </c>
      <c r="V327" s="15">
        <f t="shared" si="49"/>
        <v>0</v>
      </c>
      <c r="W327" s="15">
        <f t="shared" si="50"/>
        <v>0</v>
      </c>
      <c r="X327" s="7">
        <f t="shared" si="51"/>
        <v>0</v>
      </c>
      <c r="Y327" s="7">
        <f t="shared" si="52"/>
        <v>0</v>
      </c>
      <c r="Z327" s="7">
        <f t="shared" si="53"/>
        <v>0</v>
      </c>
      <c r="AA327" s="7">
        <f t="shared" si="54"/>
        <v>0</v>
      </c>
    </row>
    <row r="328" spans="1:27" ht="13.8" x14ac:dyDescent="0.3">
      <c r="A328" s="11">
        <v>50205</v>
      </c>
      <c r="B328" s="11" t="s">
        <v>30</v>
      </c>
      <c r="C328" s="11" t="s">
        <v>36</v>
      </c>
      <c r="D328" s="11" t="s">
        <v>192</v>
      </c>
      <c r="E328" s="11" t="s">
        <v>92</v>
      </c>
      <c r="F328" s="18">
        <v>36708</v>
      </c>
      <c r="G328" s="19">
        <v>36708</v>
      </c>
      <c r="H328" s="11" t="s">
        <v>20</v>
      </c>
      <c r="I328" s="11" t="s">
        <v>69</v>
      </c>
      <c r="J328" s="11" t="s">
        <v>198</v>
      </c>
      <c r="K328" s="11" t="s">
        <v>23</v>
      </c>
      <c r="L328" s="53" t="s">
        <v>638</v>
      </c>
      <c r="M328" s="11">
        <v>0</v>
      </c>
      <c r="N328" s="54">
        <v>0</v>
      </c>
      <c r="O328" s="54">
        <v>0</v>
      </c>
      <c r="P328" s="54">
        <v>0</v>
      </c>
      <c r="Q328" s="1">
        <v>42705</v>
      </c>
      <c r="R328" s="14">
        <f>VLOOKUP($D328,'GT NBV Sep 2015'!$G:$O,9,0)</f>
        <v>2.5999999999999999E-2</v>
      </c>
      <c r="S328" s="15">
        <f t="shared" si="46"/>
        <v>0</v>
      </c>
      <c r="T328" s="15">
        <f t="shared" si="47"/>
        <v>15</v>
      </c>
      <c r="U328" s="15">
        <f t="shared" si="48"/>
        <v>0</v>
      </c>
      <c r="V328" s="15">
        <f t="shared" si="49"/>
        <v>0</v>
      </c>
      <c r="W328" s="15">
        <f t="shared" si="50"/>
        <v>0</v>
      </c>
      <c r="X328" s="7">
        <f t="shared" si="51"/>
        <v>0</v>
      </c>
      <c r="Y328" s="7">
        <f t="shared" si="52"/>
        <v>0</v>
      </c>
      <c r="Z328" s="7">
        <f t="shared" si="53"/>
        <v>0</v>
      </c>
      <c r="AA328" s="7">
        <f t="shared" si="54"/>
        <v>0</v>
      </c>
    </row>
    <row r="329" spans="1:27" ht="13.8" x14ac:dyDescent="0.3">
      <c r="A329" s="11">
        <v>50206</v>
      </c>
      <c r="B329" s="11" t="s">
        <v>30</v>
      </c>
      <c r="C329" s="11" t="s">
        <v>36</v>
      </c>
      <c r="D329" s="11" t="s">
        <v>192</v>
      </c>
      <c r="E329" s="11" t="s">
        <v>72</v>
      </c>
      <c r="F329" s="18">
        <v>37073</v>
      </c>
      <c r="G329" s="19">
        <v>37073</v>
      </c>
      <c r="H329" s="11" t="s">
        <v>20</v>
      </c>
      <c r="I329" s="11" t="s">
        <v>69</v>
      </c>
      <c r="J329" s="11" t="s">
        <v>198</v>
      </c>
      <c r="K329" s="11" t="s">
        <v>23</v>
      </c>
      <c r="L329" s="53" t="s">
        <v>638</v>
      </c>
      <c r="M329" s="11">
        <v>0</v>
      </c>
      <c r="N329" s="54">
        <v>0</v>
      </c>
      <c r="O329" s="54">
        <v>0</v>
      </c>
      <c r="P329" s="54">
        <v>0</v>
      </c>
      <c r="Q329" s="1">
        <v>42705</v>
      </c>
      <c r="R329" s="14">
        <f>VLOOKUP($D329,'GT NBV Sep 2015'!$G:$O,9,0)</f>
        <v>2.5999999999999999E-2</v>
      </c>
      <c r="S329" s="15">
        <f t="shared" si="46"/>
        <v>0</v>
      </c>
      <c r="T329" s="15">
        <f t="shared" si="47"/>
        <v>15</v>
      </c>
      <c r="U329" s="15">
        <f t="shared" si="48"/>
        <v>0</v>
      </c>
      <c r="V329" s="15">
        <f t="shared" si="49"/>
        <v>0</v>
      </c>
      <c r="W329" s="15">
        <f t="shared" si="50"/>
        <v>0</v>
      </c>
      <c r="X329" s="7">
        <f t="shared" si="51"/>
        <v>0</v>
      </c>
      <c r="Y329" s="7">
        <f t="shared" si="52"/>
        <v>0</v>
      </c>
      <c r="Z329" s="7">
        <f t="shared" si="53"/>
        <v>0</v>
      </c>
      <c r="AA329" s="7">
        <f t="shared" si="54"/>
        <v>0</v>
      </c>
    </row>
    <row r="330" spans="1:27" ht="13.8" x14ac:dyDescent="0.3">
      <c r="A330" s="11">
        <v>30519022</v>
      </c>
      <c r="B330" s="11" t="s">
        <v>30</v>
      </c>
      <c r="C330" s="11" t="s">
        <v>36</v>
      </c>
      <c r="D330" s="11" t="s">
        <v>403</v>
      </c>
      <c r="E330" s="11" t="s">
        <v>72</v>
      </c>
      <c r="F330" s="18">
        <v>37073</v>
      </c>
      <c r="G330" s="19">
        <v>37073</v>
      </c>
      <c r="H330" s="11" t="s">
        <v>20</v>
      </c>
      <c r="I330" s="11" t="s">
        <v>69</v>
      </c>
      <c r="J330" s="11" t="s">
        <v>198</v>
      </c>
      <c r="K330" s="11" t="s">
        <v>402</v>
      </c>
      <c r="L330" s="53" t="s">
        <v>638</v>
      </c>
      <c r="M330" s="11">
        <v>0</v>
      </c>
      <c r="N330" s="54">
        <v>0</v>
      </c>
      <c r="O330" s="54">
        <v>0</v>
      </c>
      <c r="P330" s="54">
        <v>0</v>
      </c>
      <c r="Q330" s="1">
        <v>42705</v>
      </c>
      <c r="R330" s="14">
        <f>VLOOKUP($D330,'GT NBV Sep 2015'!$G:$O,9,0)</f>
        <v>2.5999999999999999E-2</v>
      </c>
      <c r="S330" s="15">
        <f t="shared" si="46"/>
        <v>0</v>
      </c>
      <c r="T330" s="15">
        <f t="shared" si="47"/>
        <v>15</v>
      </c>
      <c r="U330" s="15">
        <f t="shared" si="48"/>
        <v>0</v>
      </c>
      <c r="V330" s="15">
        <f t="shared" si="49"/>
        <v>0</v>
      </c>
      <c r="W330" s="15">
        <f t="shared" si="50"/>
        <v>0</v>
      </c>
      <c r="X330" s="7">
        <f t="shared" si="51"/>
        <v>0</v>
      </c>
      <c r="Y330" s="7">
        <f t="shared" si="52"/>
        <v>0</v>
      </c>
      <c r="Z330" s="7">
        <f t="shared" si="53"/>
        <v>0</v>
      </c>
      <c r="AA330" s="7">
        <f t="shared" si="54"/>
        <v>0</v>
      </c>
    </row>
    <row r="331" spans="1:27" ht="13.8" x14ac:dyDescent="0.3">
      <c r="A331" s="11">
        <v>50221</v>
      </c>
      <c r="B331" s="11" t="s">
        <v>30</v>
      </c>
      <c r="C331" s="11" t="s">
        <v>36</v>
      </c>
      <c r="D331" s="11" t="s">
        <v>192</v>
      </c>
      <c r="E331" s="11" t="s">
        <v>193</v>
      </c>
      <c r="F331" s="18">
        <v>35612</v>
      </c>
      <c r="G331" s="19">
        <v>35612</v>
      </c>
      <c r="H331" s="11" t="s">
        <v>20</v>
      </c>
      <c r="I331" s="11" t="s">
        <v>69</v>
      </c>
      <c r="J331" s="11" t="s">
        <v>199</v>
      </c>
      <c r="K331" s="11" t="s">
        <v>23</v>
      </c>
      <c r="L331" s="53" t="s">
        <v>638</v>
      </c>
      <c r="M331" s="11">
        <v>0</v>
      </c>
      <c r="N331" s="54">
        <v>0</v>
      </c>
      <c r="O331" s="54">
        <v>0</v>
      </c>
      <c r="P331" s="54">
        <v>0</v>
      </c>
      <c r="Q331" s="1">
        <v>42705</v>
      </c>
      <c r="R331" s="14">
        <f>VLOOKUP($D331,'GT NBV Sep 2015'!$G:$O,9,0)</f>
        <v>2.5999999999999999E-2</v>
      </c>
      <c r="S331" s="15">
        <f t="shared" si="46"/>
        <v>0</v>
      </c>
      <c r="T331" s="15">
        <f t="shared" si="47"/>
        <v>15</v>
      </c>
      <c r="U331" s="15">
        <f t="shared" si="48"/>
        <v>0</v>
      </c>
      <c r="V331" s="15">
        <f t="shared" si="49"/>
        <v>0</v>
      </c>
      <c r="W331" s="15">
        <f t="shared" si="50"/>
        <v>0</v>
      </c>
      <c r="X331" s="7">
        <f t="shared" si="51"/>
        <v>0</v>
      </c>
      <c r="Y331" s="7">
        <f t="shared" si="52"/>
        <v>0</v>
      </c>
      <c r="Z331" s="7">
        <f t="shared" si="53"/>
        <v>0</v>
      </c>
      <c r="AA331" s="7">
        <f t="shared" si="54"/>
        <v>0</v>
      </c>
    </row>
    <row r="332" spans="1:27" ht="13.8" x14ac:dyDescent="0.3">
      <c r="A332" s="11">
        <v>50420</v>
      </c>
      <c r="B332" s="11" t="s">
        <v>30</v>
      </c>
      <c r="C332" s="11" t="s">
        <v>36</v>
      </c>
      <c r="D332" s="11" t="s">
        <v>192</v>
      </c>
      <c r="E332" s="11" t="s">
        <v>90</v>
      </c>
      <c r="F332" s="18">
        <v>26115</v>
      </c>
      <c r="G332" s="19">
        <v>26115</v>
      </c>
      <c r="H332" s="11" t="s">
        <v>20</v>
      </c>
      <c r="I332" s="11" t="s">
        <v>69</v>
      </c>
      <c r="J332" s="11" t="s">
        <v>223</v>
      </c>
      <c r="K332" s="11" t="s">
        <v>23</v>
      </c>
      <c r="L332" s="53" t="s">
        <v>638</v>
      </c>
      <c r="M332" s="11">
        <v>0</v>
      </c>
      <c r="N332" s="54">
        <v>0</v>
      </c>
      <c r="O332" s="54">
        <v>0</v>
      </c>
      <c r="P332" s="54">
        <v>0</v>
      </c>
      <c r="Q332" s="1">
        <v>42705</v>
      </c>
      <c r="R332" s="14">
        <f>VLOOKUP($D332,'GT NBV Sep 2015'!$G:$O,9,0)</f>
        <v>2.5999999999999999E-2</v>
      </c>
      <c r="S332" s="15">
        <f t="shared" si="46"/>
        <v>0</v>
      </c>
      <c r="T332" s="15">
        <f t="shared" si="47"/>
        <v>15</v>
      </c>
      <c r="U332" s="15">
        <f t="shared" si="48"/>
        <v>0</v>
      </c>
      <c r="V332" s="15">
        <f t="shared" si="49"/>
        <v>0</v>
      </c>
      <c r="W332" s="15">
        <f t="shared" si="50"/>
        <v>0</v>
      </c>
      <c r="X332" s="7">
        <f t="shared" si="51"/>
        <v>0</v>
      </c>
      <c r="Y332" s="7">
        <f t="shared" si="52"/>
        <v>0</v>
      </c>
      <c r="Z332" s="7">
        <f t="shared" si="53"/>
        <v>0</v>
      </c>
      <c r="AA332" s="7">
        <f t="shared" si="54"/>
        <v>0</v>
      </c>
    </row>
    <row r="333" spans="1:27" ht="13.8" x14ac:dyDescent="0.3">
      <c r="A333" s="11">
        <v>50427</v>
      </c>
      <c r="B333" s="11" t="s">
        <v>30</v>
      </c>
      <c r="C333" s="11" t="s">
        <v>36</v>
      </c>
      <c r="D333" s="11" t="s">
        <v>192</v>
      </c>
      <c r="E333" s="11" t="s">
        <v>90</v>
      </c>
      <c r="F333" s="18">
        <v>26115</v>
      </c>
      <c r="G333" s="19">
        <v>26115</v>
      </c>
      <c r="H333" s="11" t="s">
        <v>20</v>
      </c>
      <c r="I333" s="11" t="s">
        <v>69</v>
      </c>
      <c r="J333" s="11" t="s">
        <v>225</v>
      </c>
      <c r="K333" s="11" t="s">
        <v>23</v>
      </c>
      <c r="L333" s="53" t="s">
        <v>638</v>
      </c>
      <c r="M333" s="11">
        <v>0</v>
      </c>
      <c r="N333" s="54">
        <v>0</v>
      </c>
      <c r="O333" s="54">
        <v>0</v>
      </c>
      <c r="P333" s="54">
        <v>0</v>
      </c>
      <c r="Q333" s="1">
        <v>42705</v>
      </c>
      <c r="R333" s="14">
        <f>VLOOKUP($D333,'GT NBV Sep 2015'!$G:$O,9,0)</f>
        <v>2.5999999999999999E-2</v>
      </c>
      <c r="S333" s="15">
        <f t="shared" si="46"/>
        <v>0</v>
      </c>
      <c r="T333" s="15">
        <f t="shared" si="47"/>
        <v>15</v>
      </c>
      <c r="U333" s="15">
        <f t="shared" si="48"/>
        <v>0</v>
      </c>
      <c r="V333" s="15">
        <f t="shared" si="49"/>
        <v>0</v>
      </c>
      <c r="W333" s="15">
        <f t="shared" si="50"/>
        <v>0</v>
      </c>
      <c r="X333" s="7">
        <f t="shared" si="51"/>
        <v>0</v>
      </c>
      <c r="Y333" s="7">
        <f t="shared" si="52"/>
        <v>0</v>
      </c>
      <c r="Z333" s="7">
        <f t="shared" si="53"/>
        <v>0</v>
      </c>
      <c r="AA333" s="7">
        <f t="shared" si="54"/>
        <v>0</v>
      </c>
    </row>
    <row r="334" spans="1:27" ht="13.8" x14ac:dyDescent="0.3">
      <c r="A334" s="11">
        <v>818637</v>
      </c>
      <c r="B334" s="11" t="s">
        <v>30</v>
      </c>
      <c r="C334" s="11" t="s">
        <v>36</v>
      </c>
      <c r="D334" s="11" t="s">
        <v>49</v>
      </c>
      <c r="E334" s="11" t="s">
        <v>86</v>
      </c>
      <c r="F334" s="18">
        <v>31594</v>
      </c>
      <c r="G334" s="19">
        <v>31594</v>
      </c>
      <c r="H334" s="11" t="s">
        <v>68</v>
      </c>
      <c r="I334" s="11" t="s">
        <v>48</v>
      </c>
      <c r="J334" s="11" t="s">
        <v>70</v>
      </c>
      <c r="K334" s="11" t="s">
        <v>23</v>
      </c>
      <c r="L334" s="53" t="s">
        <v>638</v>
      </c>
      <c r="M334" s="11">
        <v>0</v>
      </c>
      <c r="N334" s="54">
        <v>0</v>
      </c>
      <c r="O334" s="54">
        <v>0</v>
      </c>
      <c r="P334" s="54">
        <v>0</v>
      </c>
      <c r="Q334" s="1">
        <v>42705</v>
      </c>
      <c r="R334" s="14">
        <f>VLOOKUP($D334,'GT NBV Sep 2015'!$G:$O,9,0)</f>
        <v>3.4000000000000002E-2</v>
      </c>
      <c r="S334" s="15">
        <f t="shared" si="46"/>
        <v>0</v>
      </c>
      <c r="T334" s="15">
        <f t="shared" si="47"/>
        <v>15</v>
      </c>
      <c r="U334" s="15">
        <f t="shared" si="48"/>
        <v>0</v>
      </c>
      <c r="V334" s="15">
        <f t="shared" si="49"/>
        <v>0</v>
      </c>
      <c r="W334" s="15">
        <f t="shared" si="50"/>
        <v>0</v>
      </c>
      <c r="X334" s="7">
        <f t="shared" si="51"/>
        <v>0</v>
      </c>
      <c r="Y334" s="7">
        <f t="shared" si="52"/>
        <v>0</v>
      </c>
      <c r="Z334" s="7">
        <f t="shared" si="53"/>
        <v>0</v>
      </c>
      <c r="AA334" s="7">
        <f t="shared" si="54"/>
        <v>0</v>
      </c>
    </row>
    <row r="335" spans="1:27" ht="13.8" x14ac:dyDescent="0.3">
      <c r="A335" s="11">
        <v>818638</v>
      </c>
      <c r="B335" s="11" t="s">
        <v>30</v>
      </c>
      <c r="C335" s="11" t="s">
        <v>36</v>
      </c>
      <c r="D335" s="11" t="s">
        <v>49</v>
      </c>
      <c r="E335" s="11" t="s">
        <v>38</v>
      </c>
      <c r="F335" s="18">
        <v>33786</v>
      </c>
      <c r="G335" s="19">
        <v>33786</v>
      </c>
      <c r="H335" s="11" t="s">
        <v>68</v>
      </c>
      <c r="I335" s="11" t="s">
        <v>48</v>
      </c>
      <c r="J335" s="11" t="s">
        <v>70</v>
      </c>
      <c r="K335" s="11" t="s">
        <v>23</v>
      </c>
      <c r="L335" s="53" t="s">
        <v>638</v>
      </c>
      <c r="M335" s="11">
        <v>0</v>
      </c>
      <c r="N335" s="54">
        <v>0</v>
      </c>
      <c r="O335" s="54">
        <v>0</v>
      </c>
      <c r="P335" s="54">
        <v>0</v>
      </c>
      <c r="Q335" s="1">
        <v>42705</v>
      </c>
      <c r="R335" s="14">
        <f>VLOOKUP($D335,'GT NBV Sep 2015'!$G:$O,9,0)</f>
        <v>3.4000000000000002E-2</v>
      </c>
      <c r="S335" s="15">
        <f t="shared" si="46"/>
        <v>0</v>
      </c>
      <c r="T335" s="15">
        <f t="shared" si="47"/>
        <v>15</v>
      </c>
      <c r="U335" s="15">
        <f t="shared" si="48"/>
        <v>0</v>
      </c>
      <c r="V335" s="15">
        <f t="shared" si="49"/>
        <v>0</v>
      </c>
      <c r="W335" s="15">
        <f t="shared" si="50"/>
        <v>0</v>
      </c>
      <c r="X335" s="7">
        <f t="shared" si="51"/>
        <v>0</v>
      </c>
      <c r="Y335" s="7">
        <f t="shared" si="52"/>
        <v>0</v>
      </c>
      <c r="Z335" s="7">
        <f t="shared" si="53"/>
        <v>0</v>
      </c>
      <c r="AA335" s="7">
        <f t="shared" si="54"/>
        <v>0</v>
      </c>
    </row>
    <row r="336" spans="1:27" ht="13.8" x14ac:dyDescent="0.3">
      <c r="A336" s="11">
        <v>818639</v>
      </c>
      <c r="B336" s="11" t="s">
        <v>30</v>
      </c>
      <c r="C336" s="11" t="s">
        <v>36</v>
      </c>
      <c r="D336" s="11" t="s">
        <v>49</v>
      </c>
      <c r="E336" s="11" t="s">
        <v>138</v>
      </c>
      <c r="F336" s="18">
        <v>34151</v>
      </c>
      <c r="G336" s="19">
        <v>34151</v>
      </c>
      <c r="H336" s="11" t="s">
        <v>68</v>
      </c>
      <c r="I336" s="11" t="s">
        <v>48</v>
      </c>
      <c r="J336" s="11" t="s">
        <v>70</v>
      </c>
      <c r="K336" s="11" t="s">
        <v>23</v>
      </c>
      <c r="L336" s="53" t="s">
        <v>638</v>
      </c>
      <c r="M336" s="11">
        <v>0</v>
      </c>
      <c r="N336" s="54">
        <v>0</v>
      </c>
      <c r="O336" s="54">
        <v>0</v>
      </c>
      <c r="P336" s="54">
        <v>0</v>
      </c>
      <c r="Q336" s="1">
        <v>42705</v>
      </c>
      <c r="R336" s="14">
        <f>VLOOKUP($D336,'GT NBV Sep 2015'!$G:$O,9,0)</f>
        <v>3.4000000000000002E-2</v>
      </c>
      <c r="S336" s="15">
        <f t="shared" si="46"/>
        <v>0</v>
      </c>
      <c r="T336" s="15">
        <f t="shared" si="47"/>
        <v>15</v>
      </c>
      <c r="U336" s="15">
        <f t="shared" si="48"/>
        <v>0</v>
      </c>
      <c r="V336" s="15">
        <f t="shared" si="49"/>
        <v>0</v>
      </c>
      <c r="W336" s="15">
        <f t="shared" si="50"/>
        <v>0</v>
      </c>
      <c r="X336" s="7">
        <f t="shared" si="51"/>
        <v>0</v>
      </c>
      <c r="Y336" s="7">
        <f t="shared" si="52"/>
        <v>0</v>
      </c>
      <c r="Z336" s="7">
        <f t="shared" si="53"/>
        <v>0</v>
      </c>
      <c r="AA336" s="7">
        <f t="shared" si="54"/>
        <v>0</v>
      </c>
    </row>
    <row r="337" spans="1:27" ht="13.8" x14ac:dyDescent="0.3">
      <c r="A337" s="11">
        <v>818640</v>
      </c>
      <c r="B337" s="11" t="s">
        <v>30</v>
      </c>
      <c r="C337" s="11" t="s">
        <v>36</v>
      </c>
      <c r="D337" s="11" t="s">
        <v>49</v>
      </c>
      <c r="E337" s="11" t="s">
        <v>227</v>
      </c>
      <c r="F337" s="18">
        <v>34516</v>
      </c>
      <c r="G337" s="19">
        <v>34516</v>
      </c>
      <c r="H337" s="11" t="s">
        <v>68</v>
      </c>
      <c r="I337" s="11" t="s">
        <v>48</v>
      </c>
      <c r="J337" s="11" t="s">
        <v>70</v>
      </c>
      <c r="K337" s="11" t="s">
        <v>23</v>
      </c>
      <c r="L337" s="53" t="s">
        <v>638</v>
      </c>
      <c r="M337" s="11">
        <v>0</v>
      </c>
      <c r="N337" s="54">
        <v>0</v>
      </c>
      <c r="O337" s="54">
        <v>0</v>
      </c>
      <c r="P337" s="54">
        <v>0</v>
      </c>
      <c r="Q337" s="1">
        <v>42705</v>
      </c>
      <c r="R337" s="14">
        <f>VLOOKUP($D337,'GT NBV Sep 2015'!$G:$O,9,0)</f>
        <v>3.4000000000000002E-2</v>
      </c>
      <c r="S337" s="15">
        <f t="shared" si="46"/>
        <v>0</v>
      </c>
      <c r="T337" s="15">
        <f t="shared" si="47"/>
        <v>15</v>
      </c>
      <c r="U337" s="15">
        <f t="shared" si="48"/>
        <v>0</v>
      </c>
      <c r="V337" s="15">
        <f t="shared" si="49"/>
        <v>0</v>
      </c>
      <c r="W337" s="15">
        <f t="shared" si="50"/>
        <v>0</v>
      </c>
      <c r="X337" s="7">
        <f t="shared" si="51"/>
        <v>0</v>
      </c>
      <c r="Y337" s="7">
        <f t="shared" si="52"/>
        <v>0</v>
      </c>
      <c r="Z337" s="7">
        <f t="shared" si="53"/>
        <v>0</v>
      </c>
      <c r="AA337" s="7">
        <f t="shared" si="54"/>
        <v>0</v>
      </c>
    </row>
    <row r="338" spans="1:27" ht="13.8" x14ac:dyDescent="0.3">
      <c r="A338" s="11">
        <v>818641</v>
      </c>
      <c r="B338" s="11" t="s">
        <v>30</v>
      </c>
      <c r="C338" s="11" t="s">
        <v>36</v>
      </c>
      <c r="D338" s="11" t="s">
        <v>49</v>
      </c>
      <c r="E338" s="11" t="s">
        <v>227</v>
      </c>
      <c r="F338" s="18">
        <v>34516</v>
      </c>
      <c r="G338" s="19">
        <v>34516</v>
      </c>
      <c r="H338" s="11" t="s">
        <v>68</v>
      </c>
      <c r="I338" s="11" t="s">
        <v>48</v>
      </c>
      <c r="J338" s="11" t="s">
        <v>70</v>
      </c>
      <c r="K338" s="11" t="s">
        <v>23</v>
      </c>
      <c r="L338" s="53" t="s">
        <v>638</v>
      </c>
      <c r="M338" s="11">
        <v>0</v>
      </c>
      <c r="N338" s="54">
        <v>0</v>
      </c>
      <c r="O338" s="54">
        <v>0</v>
      </c>
      <c r="P338" s="54">
        <v>0</v>
      </c>
      <c r="Q338" s="1">
        <v>42705</v>
      </c>
      <c r="R338" s="14">
        <f>VLOOKUP($D338,'GT NBV Sep 2015'!$G:$O,9,0)</f>
        <v>3.4000000000000002E-2</v>
      </c>
      <c r="S338" s="15">
        <f t="shared" si="46"/>
        <v>0</v>
      </c>
      <c r="T338" s="15">
        <f t="shared" si="47"/>
        <v>15</v>
      </c>
      <c r="U338" s="15">
        <f t="shared" si="48"/>
        <v>0</v>
      </c>
      <c r="V338" s="15">
        <f t="shared" si="49"/>
        <v>0</v>
      </c>
      <c r="W338" s="15">
        <f t="shared" si="50"/>
        <v>0</v>
      </c>
      <c r="X338" s="7">
        <f t="shared" si="51"/>
        <v>0</v>
      </c>
      <c r="Y338" s="7">
        <f t="shared" si="52"/>
        <v>0</v>
      </c>
      <c r="Z338" s="7">
        <f t="shared" si="53"/>
        <v>0</v>
      </c>
      <c r="AA338" s="7">
        <f t="shared" si="54"/>
        <v>0</v>
      </c>
    </row>
    <row r="339" spans="1:27" ht="13.8" x14ac:dyDescent="0.3">
      <c r="A339" s="11">
        <v>818642</v>
      </c>
      <c r="B339" s="11" t="s">
        <v>30</v>
      </c>
      <c r="C339" s="11" t="s">
        <v>36</v>
      </c>
      <c r="D339" s="11" t="s">
        <v>49</v>
      </c>
      <c r="E339" s="11" t="s">
        <v>227</v>
      </c>
      <c r="F339" s="18">
        <v>34516</v>
      </c>
      <c r="G339" s="19">
        <v>34516</v>
      </c>
      <c r="H339" s="11" t="s">
        <v>68</v>
      </c>
      <c r="I339" s="11" t="s">
        <v>48</v>
      </c>
      <c r="J339" s="11" t="s">
        <v>70</v>
      </c>
      <c r="K339" s="11" t="s">
        <v>23</v>
      </c>
      <c r="L339" s="53" t="s">
        <v>638</v>
      </c>
      <c r="M339" s="11">
        <v>0</v>
      </c>
      <c r="N339" s="54">
        <v>0</v>
      </c>
      <c r="O339" s="54">
        <v>0</v>
      </c>
      <c r="P339" s="54">
        <v>0</v>
      </c>
      <c r="Q339" s="1">
        <v>42705</v>
      </c>
      <c r="R339" s="14">
        <f>VLOOKUP($D339,'GT NBV Sep 2015'!$G:$O,9,0)</f>
        <v>3.4000000000000002E-2</v>
      </c>
      <c r="S339" s="15">
        <f t="shared" si="46"/>
        <v>0</v>
      </c>
      <c r="T339" s="15">
        <f t="shared" si="47"/>
        <v>15</v>
      </c>
      <c r="U339" s="15">
        <f t="shared" si="48"/>
        <v>0</v>
      </c>
      <c r="V339" s="15">
        <f t="shared" si="49"/>
        <v>0</v>
      </c>
      <c r="W339" s="15">
        <f t="shared" si="50"/>
        <v>0</v>
      </c>
      <c r="X339" s="7">
        <f t="shared" si="51"/>
        <v>0</v>
      </c>
      <c r="Y339" s="7">
        <f t="shared" si="52"/>
        <v>0</v>
      </c>
      <c r="Z339" s="7">
        <f t="shared" si="53"/>
        <v>0</v>
      </c>
      <c r="AA339" s="7">
        <f t="shared" si="54"/>
        <v>0</v>
      </c>
    </row>
    <row r="340" spans="1:27" ht="13.8" x14ac:dyDescent="0.3">
      <c r="A340" s="11">
        <v>818643</v>
      </c>
      <c r="B340" s="11" t="s">
        <v>30</v>
      </c>
      <c r="C340" s="11" t="s">
        <v>36</v>
      </c>
      <c r="D340" s="11" t="s">
        <v>49</v>
      </c>
      <c r="E340" s="11" t="s">
        <v>227</v>
      </c>
      <c r="F340" s="18">
        <v>34516</v>
      </c>
      <c r="G340" s="19">
        <v>34516</v>
      </c>
      <c r="H340" s="11" t="s">
        <v>68</v>
      </c>
      <c r="I340" s="11" t="s">
        <v>48</v>
      </c>
      <c r="J340" s="11" t="s">
        <v>70</v>
      </c>
      <c r="K340" s="11" t="s">
        <v>23</v>
      </c>
      <c r="L340" s="53" t="s">
        <v>638</v>
      </c>
      <c r="M340" s="11">
        <v>0</v>
      </c>
      <c r="N340" s="54">
        <v>0</v>
      </c>
      <c r="O340" s="54">
        <v>0</v>
      </c>
      <c r="P340" s="54">
        <v>0</v>
      </c>
      <c r="Q340" s="1">
        <v>42705</v>
      </c>
      <c r="R340" s="14">
        <f>VLOOKUP($D340,'GT NBV Sep 2015'!$G:$O,9,0)</f>
        <v>3.4000000000000002E-2</v>
      </c>
      <c r="S340" s="15">
        <f t="shared" si="46"/>
        <v>0</v>
      </c>
      <c r="T340" s="15">
        <f t="shared" si="47"/>
        <v>15</v>
      </c>
      <c r="U340" s="15">
        <f t="shared" si="48"/>
        <v>0</v>
      </c>
      <c r="V340" s="15">
        <f t="shared" si="49"/>
        <v>0</v>
      </c>
      <c r="W340" s="15">
        <f t="shared" si="50"/>
        <v>0</v>
      </c>
      <c r="X340" s="7">
        <f t="shared" si="51"/>
        <v>0</v>
      </c>
      <c r="Y340" s="7">
        <f t="shared" si="52"/>
        <v>0</v>
      </c>
      <c r="Z340" s="7">
        <f t="shared" si="53"/>
        <v>0</v>
      </c>
      <c r="AA340" s="7">
        <f t="shared" si="54"/>
        <v>0</v>
      </c>
    </row>
    <row r="341" spans="1:27" ht="13.8" x14ac:dyDescent="0.3">
      <c r="A341" s="11">
        <v>818644</v>
      </c>
      <c r="B341" s="11" t="s">
        <v>30</v>
      </c>
      <c r="C341" s="11" t="s">
        <v>36</v>
      </c>
      <c r="D341" s="11" t="s">
        <v>49</v>
      </c>
      <c r="E341" s="11" t="s">
        <v>227</v>
      </c>
      <c r="F341" s="18">
        <v>34516</v>
      </c>
      <c r="G341" s="19">
        <v>34516</v>
      </c>
      <c r="H341" s="11" t="s">
        <v>68</v>
      </c>
      <c r="I341" s="11" t="s">
        <v>48</v>
      </c>
      <c r="J341" s="11" t="s">
        <v>70</v>
      </c>
      <c r="K341" s="11" t="s">
        <v>23</v>
      </c>
      <c r="L341" s="53" t="s">
        <v>638</v>
      </c>
      <c r="M341" s="11">
        <v>0</v>
      </c>
      <c r="N341" s="54">
        <v>0</v>
      </c>
      <c r="O341" s="54">
        <v>0</v>
      </c>
      <c r="P341" s="54">
        <v>0</v>
      </c>
      <c r="Q341" s="1">
        <v>42705</v>
      </c>
      <c r="R341" s="14">
        <f>VLOOKUP($D341,'GT NBV Sep 2015'!$G:$O,9,0)</f>
        <v>3.4000000000000002E-2</v>
      </c>
      <c r="S341" s="15">
        <f t="shared" si="46"/>
        <v>0</v>
      </c>
      <c r="T341" s="15">
        <f t="shared" si="47"/>
        <v>15</v>
      </c>
      <c r="U341" s="15">
        <f t="shared" si="48"/>
        <v>0</v>
      </c>
      <c r="V341" s="15">
        <f t="shared" si="49"/>
        <v>0</v>
      </c>
      <c r="W341" s="15">
        <f t="shared" si="50"/>
        <v>0</v>
      </c>
      <c r="X341" s="7">
        <f t="shared" si="51"/>
        <v>0</v>
      </c>
      <c r="Y341" s="7">
        <f t="shared" si="52"/>
        <v>0</v>
      </c>
      <c r="Z341" s="7">
        <f t="shared" si="53"/>
        <v>0</v>
      </c>
      <c r="AA341" s="7">
        <f t="shared" si="54"/>
        <v>0</v>
      </c>
    </row>
    <row r="342" spans="1:27" ht="13.8" x14ac:dyDescent="0.3">
      <c r="A342" s="11">
        <v>818645</v>
      </c>
      <c r="B342" s="11" t="s">
        <v>30</v>
      </c>
      <c r="C342" s="11" t="s">
        <v>36</v>
      </c>
      <c r="D342" s="11" t="s">
        <v>49</v>
      </c>
      <c r="E342" s="11" t="s">
        <v>227</v>
      </c>
      <c r="F342" s="18">
        <v>34516</v>
      </c>
      <c r="G342" s="19">
        <v>34516</v>
      </c>
      <c r="H342" s="11" t="s">
        <v>68</v>
      </c>
      <c r="I342" s="11" t="s">
        <v>48</v>
      </c>
      <c r="J342" s="11" t="s">
        <v>70</v>
      </c>
      <c r="K342" s="11" t="s">
        <v>23</v>
      </c>
      <c r="L342" s="53" t="s">
        <v>638</v>
      </c>
      <c r="M342" s="11">
        <v>0</v>
      </c>
      <c r="N342" s="54">
        <v>0</v>
      </c>
      <c r="O342" s="54">
        <v>0</v>
      </c>
      <c r="P342" s="54">
        <v>0</v>
      </c>
      <c r="Q342" s="1">
        <v>42705</v>
      </c>
      <c r="R342" s="14">
        <f>VLOOKUP($D342,'GT NBV Sep 2015'!$G:$O,9,0)</f>
        <v>3.4000000000000002E-2</v>
      </c>
      <c r="S342" s="15">
        <f t="shared" si="46"/>
        <v>0</v>
      </c>
      <c r="T342" s="15">
        <f t="shared" si="47"/>
        <v>15</v>
      </c>
      <c r="U342" s="15">
        <f t="shared" si="48"/>
        <v>0</v>
      </c>
      <c r="V342" s="15">
        <f t="shared" si="49"/>
        <v>0</v>
      </c>
      <c r="W342" s="15">
        <f t="shared" si="50"/>
        <v>0</v>
      </c>
      <c r="X342" s="7">
        <f t="shared" si="51"/>
        <v>0</v>
      </c>
      <c r="Y342" s="7">
        <f t="shared" si="52"/>
        <v>0</v>
      </c>
      <c r="Z342" s="7">
        <f t="shared" si="53"/>
        <v>0</v>
      </c>
      <c r="AA342" s="7">
        <f t="shared" si="54"/>
        <v>0</v>
      </c>
    </row>
    <row r="343" spans="1:27" ht="13.8" x14ac:dyDescent="0.3">
      <c r="A343" s="11">
        <v>818646</v>
      </c>
      <c r="B343" s="11" t="s">
        <v>30</v>
      </c>
      <c r="C343" s="11" t="s">
        <v>36</v>
      </c>
      <c r="D343" s="11" t="s">
        <v>49</v>
      </c>
      <c r="E343" s="11" t="s">
        <v>227</v>
      </c>
      <c r="F343" s="18">
        <v>34516</v>
      </c>
      <c r="G343" s="19">
        <v>34516</v>
      </c>
      <c r="H343" s="11" t="s">
        <v>68</v>
      </c>
      <c r="I343" s="11" t="s">
        <v>48</v>
      </c>
      <c r="J343" s="11" t="s">
        <v>70</v>
      </c>
      <c r="K343" s="11" t="s">
        <v>23</v>
      </c>
      <c r="L343" s="53" t="s">
        <v>638</v>
      </c>
      <c r="M343" s="11">
        <v>0</v>
      </c>
      <c r="N343" s="54">
        <v>0</v>
      </c>
      <c r="O343" s="54">
        <v>0</v>
      </c>
      <c r="P343" s="54">
        <v>0</v>
      </c>
      <c r="Q343" s="1">
        <v>42705</v>
      </c>
      <c r="R343" s="14">
        <f>VLOOKUP($D343,'GT NBV Sep 2015'!$G:$O,9,0)</f>
        <v>3.4000000000000002E-2</v>
      </c>
      <c r="S343" s="15">
        <f t="shared" si="46"/>
        <v>0</v>
      </c>
      <c r="T343" s="15">
        <f t="shared" si="47"/>
        <v>15</v>
      </c>
      <c r="U343" s="15">
        <f t="shared" si="48"/>
        <v>0</v>
      </c>
      <c r="V343" s="15">
        <f t="shared" si="49"/>
        <v>0</v>
      </c>
      <c r="W343" s="15">
        <f t="shared" si="50"/>
        <v>0</v>
      </c>
      <c r="X343" s="7">
        <f t="shared" si="51"/>
        <v>0</v>
      </c>
      <c r="Y343" s="7">
        <f t="shared" si="52"/>
        <v>0</v>
      </c>
      <c r="Z343" s="7">
        <f t="shared" si="53"/>
        <v>0</v>
      </c>
      <c r="AA343" s="7">
        <f t="shared" si="54"/>
        <v>0</v>
      </c>
    </row>
    <row r="344" spans="1:27" ht="13.8" x14ac:dyDescent="0.3">
      <c r="A344" s="11">
        <v>818647</v>
      </c>
      <c r="B344" s="11" t="s">
        <v>30</v>
      </c>
      <c r="C344" s="11" t="s">
        <v>36</v>
      </c>
      <c r="D344" s="11" t="s">
        <v>49</v>
      </c>
      <c r="E344" s="11" t="s">
        <v>227</v>
      </c>
      <c r="F344" s="18">
        <v>34516</v>
      </c>
      <c r="G344" s="19">
        <v>34516</v>
      </c>
      <c r="H344" s="11" t="s">
        <v>68</v>
      </c>
      <c r="I344" s="11" t="s">
        <v>48</v>
      </c>
      <c r="J344" s="11" t="s">
        <v>70</v>
      </c>
      <c r="K344" s="11" t="s">
        <v>23</v>
      </c>
      <c r="L344" s="53" t="s">
        <v>638</v>
      </c>
      <c r="M344" s="11">
        <v>0</v>
      </c>
      <c r="N344" s="54">
        <v>0</v>
      </c>
      <c r="O344" s="54">
        <v>0</v>
      </c>
      <c r="P344" s="54">
        <v>0</v>
      </c>
      <c r="Q344" s="1">
        <v>42705</v>
      </c>
      <c r="R344" s="14">
        <f>VLOOKUP($D344,'GT NBV Sep 2015'!$G:$O,9,0)</f>
        <v>3.4000000000000002E-2</v>
      </c>
      <c r="S344" s="15">
        <f t="shared" si="46"/>
        <v>0</v>
      </c>
      <c r="T344" s="15">
        <f t="shared" si="47"/>
        <v>15</v>
      </c>
      <c r="U344" s="15">
        <f t="shared" si="48"/>
        <v>0</v>
      </c>
      <c r="V344" s="15">
        <f t="shared" si="49"/>
        <v>0</v>
      </c>
      <c r="W344" s="15">
        <f t="shared" si="50"/>
        <v>0</v>
      </c>
      <c r="X344" s="7">
        <f t="shared" si="51"/>
        <v>0</v>
      </c>
      <c r="Y344" s="7">
        <f t="shared" si="52"/>
        <v>0</v>
      </c>
      <c r="Z344" s="7">
        <f t="shared" si="53"/>
        <v>0</v>
      </c>
      <c r="AA344" s="7">
        <f t="shared" si="54"/>
        <v>0</v>
      </c>
    </row>
    <row r="345" spans="1:27" ht="13.8" x14ac:dyDescent="0.3">
      <c r="A345" s="11">
        <v>818648</v>
      </c>
      <c r="B345" s="11" t="s">
        <v>30</v>
      </c>
      <c r="C345" s="11" t="s">
        <v>36</v>
      </c>
      <c r="D345" s="11" t="s">
        <v>49</v>
      </c>
      <c r="E345" s="11" t="s">
        <v>227</v>
      </c>
      <c r="F345" s="18">
        <v>34516</v>
      </c>
      <c r="G345" s="19">
        <v>34516</v>
      </c>
      <c r="H345" s="11" t="s">
        <v>68</v>
      </c>
      <c r="I345" s="11" t="s">
        <v>48</v>
      </c>
      <c r="J345" s="11" t="s">
        <v>70</v>
      </c>
      <c r="K345" s="11" t="s">
        <v>23</v>
      </c>
      <c r="L345" s="53" t="s">
        <v>638</v>
      </c>
      <c r="M345" s="11">
        <v>0</v>
      </c>
      <c r="N345" s="54">
        <v>0</v>
      </c>
      <c r="O345" s="54">
        <v>0</v>
      </c>
      <c r="P345" s="54">
        <v>0</v>
      </c>
      <c r="Q345" s="1">
        <v>42705</v>
      </c>
      <c r="R345" s="14">
        <f>VLOOKUP($D345,'GT NBV Sep 2015'!$G:$O,9,0)</f>
        <v>3.4000000000000002E-2</v>
      </c>
      <c r="S345" s="15">
        <f t="shared" si="46"/>
        <v>0</v>
      </c>
      <c r="T345" s="15">
        <f t="shared" si="47"/>
        <v>15</v>
      </c>
      <c r="U345" s="15">
        <f t="shared" si="48"/>
        <v>0</v>
      </c>
      <c r="V345" s="15">
        <f t="shared" si="49"/>
        <v>0</v>
      </c>
      <c r="W345" s="15">
        <f t="shared" si="50"/>
        <v>0</v>
      </c>
      <c r="X345" s="7">
        <f t="shared" si="51"/>
        <v>0</v>
      </c>
      <c r="Y345" s="7">
        <f t="shared" si="52"/>
        <v>0</v>
      </c>
      <c r="Z345" s="7">
        <f t="shared" si="53"/>
        <v>0</v>
      </c>
      <c r="AA345" s="7">
        <f t="shared" si="54"/>
        <v>0</v>
      </c>
    </row>
    <row r="346" spans="1:27" ht="13.8" x14ac:dyDescent="0.3">
      <c r="A346" s="11">
        <v>818649</v>
      </c>
      <c r="B346" s="11" t="s">
        <v>30</v>
      </c>
      <c r="C346" s="11" t="s">
        <v>36</v>
      </c>
      <c r="D346" s="11" t="s">
        <v>49</v>
      </c>
      <c r="E346" s="11" t="s">
        <v>227</v>
      </c>
      <c r="F346" s="18">
        <v>34516</v>
      </c>
      <c r="G346" s="19">
        <v>34516</v>
      </c>
      <c r="H346" s="11" t="s">
        <v>68</v>
      </c>
      <c r="I346" s="11" t="s">
        <v>48</v>
      </c>
      <c r="J346" s="11" t="s">
        <v>70</v>
      </c>
      <c r="K346" s="11" t="s">
        <v>23</v>
      </c>
      <c r="L346" s="53" t="s">
        <v>638</v>
      </c>
      <c r="M346" s="11">
        <v>0</v>
      </c>
      <c r="N346" s="54">
        <v>0</v>
      </c>
      <c r="O346" s="54">
        <v>0</v>
      </c>
      <c r="P346" s="54">
        <v>0</v>
      </c>
      <c r="Q346" s="1">
        <v>42705</v>
      </c>
      <c r="R346" s="14">
        <f>VLOOKUP($D346,'GT NBV Sep 2015'!$G:$O,9,0)</f>
        <v>3.4000000000000002E-2</v>
      </c>
      <c r="S346" s="15">
        <f t="shared" si="46"/>
        <v>0</v>
      </c>
      <c r="T346" s="15">
        <f t="shared" si="47"/>
        <v>15</v>
      </c>
      <c r="U346" s="15">
        <f t="shared" si="48"/>
        <v>0</v>
      </c>
      <c r="V346" s="15">
        <f t="shared" si="49"/>
        <v>0</v>
      </c>
      <c r="W346" s="15">
        <f t="shared" si="50"/>
        <v>0</v>
      </c>
      <c r="X346" s="7">
        <f t="shared" si="51"/>
        <v>0</v>
      </c>
      <c r="Y346" s="7">
        <f t="shared" si="52"/>
        <v>0</v>
      </c>
      <c r="Z346" s="7">
        <f t="shared" si="53"/>
        <v>0</v>
      </c>
      <c r="AA346" s="7">
        <f t="shared" si="54"/>
        <v>0</v>
      </c>
    </row>
    <row r="347" spans="1:27" ht="13.8" x14ac:dyDescent="0.3">
      <c r="A347" s="11">
        <v>818650</v>
      </c>
      <c r="B347" s="11" t="s">
        <v>30</v>
      </c>
      <c r="C347" s="11" t="s">
        <v>36</v>
      </c>
      <c r="D347" s="11" t="s">
        <v>49</v>
      </c>
      <c r="E347" s="11" t="s">
        <v>227</v>
      </c>
      <c r="F347" s="18">
        <v>34516</v>
      </c>
      <c r="G347" s="19">
        <v>34516</v>
      </c>
      <c r="H347" s="11" t="s">
        <v>68</v>
      </c>
      <c r="I347" s="11" t="s">
        <v>48</v>
      </c>
      <c r="J347" s="11" t="s">
        <v>70</v>
      </c>
      <c r="K347" s="11" t="s">
        <v>23</v>
      </c>
      <c r="L347" s="53" t="s">
        <v>638</v>
      </c>
      <c r="M347" s="11">
        <v>0</v>
      </c>
      <c r="N347" s="54">
        <v>0</v>
      </c>
      <c r="O347" s="54">
        <v>0</v>
      </c>
      <c r="P347" s="54">
        <v>0</v>
      </c>
      <c r="Q347" s="1">
        <v>42705</v>
      </c>
      <c r="R347" s="14">
        <f>VLOOKUP($D347,'GT NBV Sep 2015'!$G:$O,9,0)</f>
        <v>3.4000000000000002E-2</v>
      </c>
      <c r="S347" s="15">
        <f t="shared" si="46"/>
        <v>0</v>
      </c>
      <c r="T347" s="15">
        <f t="shared" si="47"/>
        <v>15</v>
      </c>
      <c r="U347" s="15">
        <f t="shared" si="48"/>
        <v>0</v>
      </c>
      <c r="V347" s="15">
        <f t="shared" si="49"/>
        <v>0</v>
      </c>
      <c r="W347" s="15">
        <f t="shared" si="50"/>
        <v>0</v>
      </c>
      <c r="X347" s="7">
        <f t="shared" si="51"/>
        <v>0</v>
      </c>
      <c r="Y347" s="7">
        <f t="shared" si="52"/>
        <v>0</v>
      </c>
      <c r="Z347" s="7">
        <f t="shared" si="53"/>
        <v>0</v>
      </c>
      <c r="AA347" s="7">
        <f t="shared" si="54"/>
        <v>0</v>
      </c>
    </row>
    <row r="348" spans="1:27" ht="13.8" x14ac:dyDescent="0.3">
      <c r="A348" s="11">
        <v>818651</v>
      </c>
      <c r="B348" s="11" t="s">
        <v>30</v>
      </c>
      <c r="C348" s="11" t="s">
        <v>36</v>
      </c>
      <c r="D348" s="11" t="s">
        <v>49</v>
      </c>
      <c r="E348" s="11" t="s">
        <v>227</v>
      </c>
      <c r="F348" s="18">
        <v>34516</v>
      </c>
      <c r="G348" s="19">
        <v>34516</v>
      </c>
      <c r="H348" s="11" t="s">
        <v>68</v>
      </c>
      <c r="I348" s="11" t="s">
        <v>48</v>
      </c>
      <c r="J348" s="11" t="s">
        <v>70</v>
      </c>
      <c r="K348" s="11" t="s">
        <v>23</v>
      </c>
      <c r="L348" s="53" t="s">
        <v>638</v>
      </c>
      <c r="M348" s="11">
        <v>0</v>
      </c>
      <c r="N348" s="54">
        <v>0</v>
      </c>
      <c r="O348" s="54">
        <v>0</v>
      </c>
      <c r="P348" s="54">
        <v>0</v>
      </c>
      <c r="Q348" s="1">
        <v>42705</v>
      </c>
      <c r="R348" s="14">
        <f>VLOOKUP($D348,'GT NBV Sep 2015'!$G:$O,9,0)</f>
        <v>3.4000000000000002E-2</v>
      </c>
      <c r="S348" s="15">
        <f t="shared" si="46"/>
        <v>0</v>
      </c>
      <c r="T348" s="15">
        <f t="shared" si="47"/>
        <v>15</v>
      </c>
      <c r="U348" s="15">
        <f t="shared" si="48"/>
        <v>0</v>
      </c>
      <c r="V348" s="15">
        <f t="shared" si="49"/>
        <v>0</v>
      </c>
      <c r="W348" s="15">
        <f t="shared" si="50"/>
        <v>0</v>
      </c>
      <c r="X348" s="7">
        <f t="shared" si="51"/>
        <v>0</v>
      </c>
      <c r="Y348" s="7">
        <f t="shared" si="52"/>
        <v>0</v>
      </c>
      <c r="Z348" s="7">
        <f t="shared" si="53"/>
        <v>0</v>
      </c>
      <c r="AA348" s="7">
        <f t="shared" si="54"/>
        <v>0</v>
      </c>
    </row>
    <row r="349" spans="1:27" ht="13.8" x14ac:dyDescent="0.3">
      <c r="A349" s="11">
        <v>818652</v>
      </c>
      <c r="B349" s="11" t="s">
        <v>30</v>
      </c>
      <c r="C349" s="11" t="s">
        <v>36</v>
      </c>
      <c r="D349" s="11" t="s">
        <v>49</v>
      </c>
      <c r="E349" s="11" t="s">
        <v>189</v>
      </c>
      <c r="F349" s="18">
        <v>35247</v>
      </c>
      <c r="G349" s="19">
        <v>35247</v>
      </c>
      <c r="H349" s="11" t="s">
        <v>68</v>
      </c>
      <c r="I349" s="11" t="s">
        <v>48</v>
      </c>
      <c r="J349" s="11" t="s">
        <v>70</v>
      </c>
      <c r="K349" s="11" t="s">
        <v>23</v>
      </c>
      <c r="L349" s="53" t="s">
        <v>638</v>
      </c>
      <c r="M349" s="11">
        <v>0</v>
      </c>
      <c r="N349" s="54">
        <v>0</v>
      </c>
      <c r="O349" s="54">
        <v>0</v>
      </c>
      <c r="P349" s="54">
        <v>0</v>
      </c>
      <c r="Q349" s="1">
        <v>42705</v>
      </c>
      <c r="R349" s="14">
        <f>VLOOKUP($D349,'GT NBV Sep 2015'!$G:$O,9,0)</f>
        <v>3.4000000000000002E-2</v>
      </c>
      <c r="S349" s="15">
        <f t="shared" si="46"/>
        <v>0</v>
      </c>
      <c r="T349" s="15">
        <f t="shared" si="47"/>
        <v>15</v>
      </c>
      <c r="U349" s="15">
        <f t="shared" si="48"/>
        <v>0</v>
      </c>
      <c r="V349" s="15">
        <f t="shared" si="49"/>
        <v>0</v>
      </c>
      <c r="W349" s="15">
        <f t="shared" si="50"/>
        <v>0</v>
      </c>
      <c r="X349" s="7">
        <f t="shared" si="51"/>
        <v>0</v>
      </c>
      <c r="Y349" s="7">
        <f t="shared" si="52"/>
        <v>0</v>
      </c>
      <c r="Z349" s="7">
        <f t="shared" si="53"/>
        <v>0</v>
      </c>
      <c r="AA349" s="7">
        <f t="shared" si="54"/>
        <v>0</v>
      </c>
    </row>
    <row r="350" spans="1:27" ht="13.8" x14ac:dyDescent="0.3">
      <c r="A350" s="11">
        <v>818653</v>
      </c>
      <c r="B350" s="11" t="s">
        <v>30</v>
      </c>
      <c r="C350" s="11" t="s">
        <v>36</v>
      </c>
      <c r="D350" s="11" t="s">
        <v>49</v>
      </c>
      <c r="E350" s="11" t="s">
        <v>92</v>
      </c>
      <c r="F350" s="18">
        <v>36708</v>
      </c>
      <c r="G350" s="19">
        <v>36708</v>
      </c>
      <c r="H350" s="11" t="s">
        <v>68</v>
      </c>
      <c r="I350" s="11" t="s">
        <v>48</v>
      </c>
      <c r="J350" s="11" t="s">
        <v>70</v>
      </c>
      <c r="K350" s="11" t="s">
        <v>23</v>
      </c>
      <c r="L350" s="53" t="s">
        <v>638</v>
      </c>
      <c r="M350" s="11">
        <v>0</v>
      </c>
      <c r="N350" s="54">
        <v>0</v>
      </c>
      <c r="O350" s="54">
        <v>0</v>
      </c>
      <c r="P350" s="54">
        <v>0</v>
      </c>
      <c r="Q350" s="1">
        <v>42705</v>
      </c>
      <c r="R350" s="14">
        <f>VLOOKUP($D350,'GT NBV Sep 2015'!$G:$O,9,0)</f>
        <v>3.4000000000000002E-2</v>
      </c>
      <c r="S350" s="15">
        <f t="shared" si="46"/>
        <v>0</v>
      </c>
      <c r="T350" s="15">
        <f t="shared" si="47"/>
        <v>15</v>
      </c>
      <c r="U350" s="15">
        <f t="shared" si="48"/>
        <v>0</v>
      </c>
      <c r="V350" s="15">
        <f t="shared" si="49"/>
        <v>0</v>
      </c>
      <c r="W350" s="15">
        <f t="shared" si="50"/>
        <v>0</v>
      </c>
      <c r="X350" s="7">
        <f t="shared" si="51"/>
        <v>0</v>
      </c>
      <c r="Y350" s="7">
        <f t="shared" si="52"/>
        <v>0</v>
      </c>
      <c r="Z350" s="7">
        <f t="shared" si="53"/>
        <v>0</v>
      </c>
      <c r="AA350" s="7">
        <f t="shared" si="54"/>
        <v>0</v>
      </c>
    </row>
    <row r="351" spans="1:27" ht="13.8" x14ac:dyDescent="0.3">
      <c r="A351" s="11">
        <v>818654</v>
      </c>
      <c r="B351" s="11" t="s">
        <v>30</v>
      </c>
      <c r="C351" s="11" t="s">
        <v>36</v>
      </c>
      <c r="D351" s="11" t="s">
        <v>49</v>
      </c>
      <c r="E351" s="11" t="s">
        <v>92</v>
      </c>
      <c r="F351" s="18">
        <v>36708</v>
      </c>
      <c r="G351" s="19">
        <v>36708</v>
      </c>
      <c r="H351" s="11" t="s">
        <v>68</v>
      </c>
      <c r="I351" s="11" t="s">
        <v>48</v>
      </c>
      <c r="J351" s="11" t="s">
        <v>70</v>
      </c>
      <c r="K351" s="11" t="s">
        <v>23</v>
      </c>
      <c r="L351" s="53" t="s">
        <v>638</v>
      </c>
      <c r="M351" s="11">
        <v>0</v>
      </c>
      <c r="N351" s="54">
        <v>0</v>
      </c>
      <c r="O351" s="54">
        <v>0</v>
      </c>
      <c r="P351" s="54">
        <v>0</v>
      </c>
      <c r="Q351" s="1">
        <v>42705</v>
      </c>
      <c r="R351" s="14">
        <f>VLOOKUP($D351,'GT NBV Sep 2015'!$G:$O,9,0)</f>
        <v>3.4000000000000002E-2</v>
      </c>
      <c r="S351" s="15">
        <f t="shared" si="46"/>
        <v>0</v>
      </c>
      <c r="T351" s="15">
        <f t="shared" si="47"/>
        <v>15</v>
      </c>
      <c r="U351" s="15">
        <f t="shared" si="48"/>
        <v>0</v>
      </c>
      <c r="V351" s="15">
        <f t="shared" si="49"/>
        <v>0</v>
      </c>
      <c r="W351" s="15">
        <f t="shared" si="50"/>
        <v>0</v>
      </c>
      <c r="X351" s="7">
        <f t="shared" si="51"/>
        <v>0</v>
      </c>
      <c r="Y351" s="7">
        <f t="shared" si="52"/>
        <v>0</v>
      </c>
      <c r="Z351" s="7">
        <f t="shared" si="53"/>
        <v>0</v>
      </c>
      <c r="AA351" s="7">
        <f t="shared" si="54"/>
        <v>0</v>
      </c>
    </row>
    <row r="352" spans="1:27" ht="13.8" x14ac:dyDescent="0.3">
      <c r="A352" s="11">
        <v>818655</v>
      </c>
      <c r="B352" s="11" t="s">
        <v>30</v>
      </c>
      <c r="C352" s="11" t="s">
        <v>36</v>
      </c>
      <c r="D352" s="11" t="s">
        <v>49</v>
      </c>
      <c r="E352" s="11" t="s">
        <v>72</v>
      </c>
      <c r="F352" s="18">
        <v>37073</v>
      </c>
      <c r="G352" s="19">
        <v>37073</v>
      </c>
      <c r="H352" s="11" t="s">
        <v>68</v>
      </c>
      <c r="I352" s="11" t="s">
        <v>48</v>
      </c>
      <c r="J352" s="11" t="s">
        <v>70</v>
      </c>
      <c r="K352" s="11" t="s">
        <v>23</v>
      </c>
      <c r="L352" s="53" t="s">
        <v>638</v>
      </c>
      <c r="M352" s="11">
        <v>0</v>
      </c>
      <c r="N352" s="54">
        <v>0</v>
      </c>
      <c r="O352" s="54">
        <v>0</v>
      </c>
      <c r="P352" s="54">
        <v>0</v>
      </c>
      <c r="Q352" s="1">
        <v>42705</v>
      </c>
      <c r="R352" s="14">
        <f>VLOOKUP($D352,'GT NBV Sep 2015'!$G:$O,9,0)</f>
        <v>3.4000000000000002E-2</v>
      </c>
      <c r="S352" s="15">
        <f t="shared" si="46"/>
        <v>0</v>
      </c>
      <c r="T352" s="15">
        <f t="shared" si="47"/>
        <v>15</v>
      </c>
      <c r="U352" s="15">
        <f t="shared" si="48"/>
        <v>0</v>
      </c>
      <c r="V352" s="15">
        <f t="shared" si="49"/>
        <v>0</v>
      </c>
      <c r="W352" s="15">
        <f t="shared" si="50"/>
        <v>0</v>
      </c>
      <c r="X352" s="7">
        <f t="shared" si="51"/>
        <v>0</v>
      </c>
      <c r="Y352" s="7">
        <f t="shared" si="52"/>
        <v>0</v>
      </c>
      <c r="Z352" s="7">
        <f t="shared" si="53"/>
        <v>0</v>
      </c>
      <c r="AA352" s="7">
        <f t="shared" si="54"/>
        <v>0</v>
      </c>
    </row>
    <row r="353" spans="1:27" ht="13.8" x14ac:dyDescent="0.3">
      <c r="A353" s="11">
        <v>58048300</v>
      </c>
      <c r="B353" s="11" t="s">
        <v>30</v>
      </c>
      <c r="C353" s="11" t="s">
        <v>36</v>
      </c>
      <c r="D353" s="11" t="s">
        <v>49</v>
      </c>
      <c r="E353" s="11" t="s">
        <v>391</v>
      </c>
      <c r="F353" s="18">
        <v>38657</v>
      </c>
      <c r="G353" s="19">
        <v>38657</v>
      </c>
      <c r="H353" s="11" t="s">
        <v>68</v>
      </c>
      <c r="I353" s="11" t="s">
        <v>48</v>
      </c>
      <c r="J353" s="11" t="s">
        <v>70</v>
      </c>
      <c r="K353" s="11" t="s">
        <v>23</v>
      </c>
      <c r="L353" s="53" t="s">
        <v>638</v>
      </c>
      <c r="M353" s="11">
        <v>0</v>
      </c>
      <c r="N353" s="54">
        <v>0</v>
      </c>
      <c r="O353" s="54">
        <v>0</v>
      </c>
      <c r="P353" s="54">
        <v>0</v>
      </c>
      <c r="Q353" s="1">
        <v>42705</v>
      </c>
      <c r="R353" s="14">
        <f>VLOOKUP($D353,'GT NBV Sep 2015'!$G:$O,9,0)</f>
        <v>3.4000000000000002E-2</v>
      </c>
      <c r="S353" s="15">
        <f t="shared" si="46"/>
        <v>0</v>
      </c>
      <c r="T353" s="15">
        <f t="shared" si="47"/>
        <v>15</v>
      </c>
      <c r="U353" s="15">
        <f t="shared" si="48"/>
        <v>0</v>
      </c>
      <c r="V353" s="15">
        <f t="shared" si="49"/>
        <v>0</v>
      </c>
      <c r="W353" s="15">
        <f t="shared" si="50"/>
        <v>0</v>
      </c>
      <c r="X353" s="7">
        <f t="shared" si="51"/>
        <v>0</v>
      </c>
      <c r="Y353" s="7">
        <f t="shared" si="52"/>
        <v>0</v>
      </c>
      <c r="Z353" s="7">
        <f t="shared" si="53"/>
        <v>0</v>
      </c>
      <c r="AA353" s="7">
        <f t="shared" si="54"/>
        <v>0</v>
      </c>
    </row>
    <row r="354" spans="1:27" ht="13.8" x14ac:dyDescent="0.3">
      <c r="A354" s="11">
        <v>20697524</v>
      </c>
      <c r="B354" s="11" t="s">
        <v>30</v>
      </c>
      <c r="C354" s="11" t="s">
        <v>36</v>
      </c>
      <c r="D354" s="11" t="s">
        <v>49</v>
      </c>
      <c r="E354" s="11" t="s">
        <v>389</v>
      </c>
      <c r="F354" s="18">
        <v>37591</v>
      </c>
      <c r="G354" s="19">
        <v>37591</v>
      </c>
      <c r="H354" s="11" t="s">
        <v>68</v>
      </c>
      <c r="I354" s="11" t="s">
        <v>48</v>
      </c>
      <c r="J354" s="11" t="s">
        <v>70</v>
      </c>
      <c r="K354" s="11" t="s">
        <v>23</v>
      </c>
      <c r="L354" s="53" t="s">
        <v>638</v>
      </c>
      <c r="M354" s="11">
        <v>0</v>
      </c>
      <c r="N354" s="54">
        <v>0</v>
      </c>
      <c r="O354" s="54">
        <v>0</v>
      </c>
      <c r="P354" s="54">
        <v>0</v>
      </c>
      <c r="Q354" s="1">
        <v>42705</v>
      </c>
      <c r="R354" s="14">
        <f>VLOOKUP($D354,'GT NBV Sep 2015'!$G:$O,9,0)</f>
        <v>3.4000000000000002E-2</v>
      </c>
      <c r="S354" s="15">
        <f t="shared" si="46"/>
        <v>0</v>
      </c>
      <c r="T354" s="15">
        <f t="shared" si="47"/>
        <v>15</v>
      </c>
      <c r="U354" s="15">
        <f t="shared" si="48"/>
        <v>0</v>
      </c>
      <c r="V354" s="15">
        <f t="shared" si="49"/>
        <v>0</v>
      </c>
      <c r="W354" s="15">
        <f t="shared" si="50"/>
        <v>0</v>
      </c>
      <c r="X354" s="7">
        <f t="shared" si="51"/>
        <v>0</v>
      </c>
      <c r="Y354" s="7">
        <f t="shared" si="52"/>
        <v>0</v>
      </c>
      <c r="Z354" s="7">
        <f t="shared" si="53"/>
        <v>0</v>
      </c>
      <c r="AA354" s="7">
        <f t="shared" si="54"/>
        <v>0</v>
      </c>
    </row>
    <row r="355" spans="1:27" ht="13.8" x14ac:dyDescent="0.3">
      <c r="A355" s="11">
        <v>21599614</v>
      </c>
      <c r="B355" s="11" t="s">
        <v>30</v>
      </c>
      <c r="C355" s="11" t="s">
        <v>36</v>
      </c>
      <c r="D355" s="11" t="s">
        <v>49</v>
      </c>
      <c r="E355" s="11" t="s">
        <v>396</v>
      </c>
      <c r="F355" s="18">
        <v>37622</v>
      </c>
      <c r="G355" s="19">
        <v>37622</v>
      </c>
      <c r="H355" s="11" t="s">
        <v>68</v>
      </c>
      <c r="I355" s="11" t="s">
        <v>48</v>
      </c>
      <c r="J355" s="11" t="s">
        <v>70</v>
      </c>
      <c r="K355" s="11" t="s">
        <v>23</v>
      </c>
      <c r="L355" s="53" t="s">
        <v>638</v>
      </c>
      <c r="M355" s="11">
        <v>0</v>
      </c>
      <c r="N355" s="54">
        <v>0</v>
      </c>
      <c r="O355" s="54">
        <v>0</v>
      </c>
      <c r="P355" s="54">
        <v>0</v>
      </c>
      <c r="Q355" s="1">
        <v>42705</v>
      </c>
      <c r="R355" s="14">
        <f>VLOOKUP($D355,'GT NBV Sep 2015'!$G:$O,9,0)</f>
        <v>3.4000000000000002E-2</v>
      </c>
      <c r="S355" s="15">
        <f t="shared" si="46"/>
        <v>0</v>
      </c>
      <c r="T355" s="15">
        <f t="shared" si="47"/>
        <v>15</v>
      </c>
      <c r="U355" s="15">
        <f t="shared" si="48"/>
        <v>0</v>
      </c>
      <c r="V355" s="15">
        <f t="shared" si="49"/>
        <v>0</v>
      </c>
      <c r="W355" s="15">
        <f t="shared" si="50"/>
        <v>0</v>
      </c>
      <c r="X355" s="7">
        <f t="shared" si="51"/>
        <v>0</v>
      </c>
      <c r="Y355" s="7">
        <f t="shared" si="52"/>
        <v>0</v>
      </c>
      <c r="Z355" s="7">
        <f t="shared" si="53"/>
        <v>0</v>
      </c>
      <c r="AA355" s="7">
        <f t="shared" si="54"/>
        <v>0</v>
      </c>
    </row>
    <row r="356" spans="1:27" ht="13.8" x14ac:dyDescent="0.3">
      <c r="A356" s="11">
        <v>38861018</v>
      </c>
      <c r="B356" s="11" t="s">
        <v>30</v>
      </c>
      <c r="C356" s="11" t="s">
        <v>36</v>
      </c>
      <c r="D356" s="11" t="s">
        <v>49</v>
      </c>
      <c r="E356" s="11" t="s">
        <v>396</v>
      </c>
      <c r="F356" s="18">
        <v>37956</v>
      </c>
      <c r="G356" s="19">
        <v>37956</v>
      </c>
      <c r="H356" s="11" t="s">
        <v>68</v>
      </c>
      <c r="I356" s="11" t="s">
        <v>48</v>
      </c>
      <c r="J356" s="11" t="s">
        <v>70</v>
      </c>
      <c r="K356" s="11" t="s">
        <v>23</v>
      </c>
      <c r="L356" s="53" t="s">
        <v>638</v>
      </c>
      <c r="M356" s="11">
        <v>0</v>
      </c>
      <c r="N356" s="54">
        <v>0</v>
      </c>
      <c r="O356" s="54">
        <v>0</v>
      </c>
      <c r="P356" s="54">
        <v>0</v>
      </c>
      <c r="Q356" s="1">
        <v>42705</v>
      </c>
      <c r="R356" s="14">
        <f>VLOOKUP($D356,'GT NBV Sep 2015'!$G:$O,9,0)</f>
        <v>3.4000000000000002E-2</v>
      </c>
      <c r="S356" s="15">
        <f t="shared" si="46"/>
        <v>0</v>
      </c>
      <c r="T356" s="15">
        <f t="shared" si="47"/>
        <v>15</v>
      </c>
      <c r="U356" s="15">
        <f t="shared" si="48"/>
        <v>0</v>
      </c>
      <c r="V356" s="15">
        <f t="shared" si="49"/>
        <v>0</v>
      </c>
      <c r="W356" s="15">
        <f t="shared" si="50"/>
        <v>0</v>
      </c>
      <c r="X356" s="7">
        <f t="shared" si="51"/>
        <v>0</v>
      </c>
      <c r="Y356" s="7">
        <f t="shared" si="52"/>
        <v>0</v>
      </c>
      <c r="Z356" s="7">
        <f t="shared" si="53"/>
        <v>0</v>
      </c>
      <c r="AA356" s="7">
        <f t="shared" si="54"/>
        <v>0</v>
      </c>
    </row>
    <row r="357" spans="1:27" ht="13.8" x14ac:dyDescent="0.3">
      <c r="A357" s="11">
        <v>40411072</v>
      </c>
      <c r="B357" s="11" t="s">
        <v>30</v>
      </c>
      <c r="C357" s="11" t="s">
        <v>36</v>
      </c>
      <c r="D357" s="11" t="s">
        <v>49</v>
      </c>
      <c r="E357" s="11" t="s">
        <v>396</v>
      </c>
      <c r="F357" s="18">
        <v>37956</v>
      </c>
      <c r="G357" s="19">
        <v>37987</v>
      </c>
      <c r="H357" s="11" t="s">
        <v>68</v>
      </c>
      <c r="I357" s="11" t="s">
        <v>48</v>
      </c>
      <c r="J357" s="11" t="s">
        <v>70</v>
      </c>
      <c r="K357" s="11" t="s">
        <v>23</v>
      </c>
      <c r="L357" s="53" t="s">
        <v>638</v>
      </c>
      <c r="M357" s="11">
        <v>0</v>
      </c>
      <c r="N357" s="54">
        <v>0</v>
      </c>
      <c r="O357" s="54">
        <v>0</v>
      </c>
      <c r="P357" s="54">
        <v>0</v>
      </c>
      <c r="Q357" s="1">
        <v>42705</v>
      </c>
      <c r="R357" s="14">
        <f>VLOOKUP($D357,'GT NBV Sep 2015'!$G:$O,9,0)</f>
        <v>3.4000000000000002E-2</v>
      </c>
      <c r="S357" s="15">
        <f t="shared" si="46"/>
        <v>0</v>
      </c>
      <c r="T357" s="15">
        <f t="shared" si="47"/>
        <v>15</v>
      </c>
      <c r="U357" s="15">
        <f t="shared" si="48"/>
        <v>0</v>
      </c>
      <c r="V357" s="15">
        <f t="shared" si="49"/>
        <v>0</v>
      </c>
      <c r="W357" s="15">
        <f t="shared" si="50"/>
        <v>0</v>
      </c>
      <c r="X357" s="7">
        <f t="shared" si="51"/>
        <v>0</v>
      </c>
      <c r="Y357" s="7">
        <f t="shared" si="52"/>
        <v>0</v>
      </c>
      <c r="Z357" s="7">
        <f t="shared" si="53"/>
        <v>0</v>
      </c>
      <c r="AA357" s="7">
        <f t="shared" si="54"/>
        <v>0</v>
      </c>
    </row>
    <row r="358" spans="1:27" ht="13.8" x14ac:dyDescent="0.3">
      <c r="A358" s="11">
        <v>44317640</v>
      </c>
      <c r="B358" s="11" t="s">
        <v>30</v>
      </c>
      <c r="C358" s="11" t="s">
        <v>36</v>
      </c>
      <c r="D358" s="11" t="s">
        <v>49</v>
      </c>
      <c r="E358" s="11" t="s">
        <v>390</v>
      </c>
      <c r="F358" s="18">
        <v>38108</v>
      </c>
      <c r="G358" s="19">
        <v>38108</v>
      </c>
      <c r="H358" s="11" t="s">
        <v>68</v>
      </c>
      <c r="I358" s="11" t="s">
        <v>48</v>
      </c>
      <c r="J358" s="11" t="s">
        <v>70</v>
      </c>
      <c r="K358" s="11" t="s">
        <v>23</v>
      </c>
      <c r="L358" s="53" t="s">
        <v>638</v>
      </c>
      <c r="M358" s="11">
        <v>0</v>
      </c>
      <c r="N358" s="54">
        <v>0</v>
      </c>
      <c r="O358" s="54">
        <v>0</v>
      </c>
      <c r="P358" s="54">
        <v>0</v>
      </c>
      <c r="Q358" s="1">
        <v>42705</v>
      </c>
      <c r="R358" s="14">
        <f>VLOOKUP($D358,'GT NBV Sep 2015'!$G:$O,9,0)</f>
        <v>3.4000000000000002E-2</v>
      </c>
      <c r="S358" s="15">
        <f t="shared" si="46"/>
        <v>0</v>
      </c>
      <c r="T358" s="15">
        <f t="shared" si="47"/>
        <v>15</v>
      </c>
      <c r="U358" s="15">
        <f t="shared" si="48"/>
        <v>0</v>
      </c>
      <c r="V358" s="15">
        <f t="shared" si="49"/>
        <v>0</v>
      </c>
      <c r="W358" s="15">
        <f t="shared" si="50"/>
        <v>0</v>
      </c>
      <c r="X358" s="7">
        <f t="shared" si="51"/>
        <v>0</v>
      </c>
      <c r="Y358" s="7">
        <f t="shared" si="52"/>
        <v>0</v>
      </c>
      <c r="Z358" s="7">
        <f t="shared" si="53"/>
        <v>0</v>
      </c>
      <c r="AA358" s="7">
        <f t="shared" si="54"/>
        <v>0</v>
      </c>
    </row>
    <row r="359" spans="1:27" ht="13.8" x14ac:dyDescent="0.3">
      <c r="A359" s="11">
        <v>44347498</v>
      </c>
      <c r="B359" s="11" t="s">
        <v>30</v>
      </c>
      <c r="C359" s="11" t="s">
        <v>36</v>
      </c>
      <c r="D359" s="11" t="s">
        <v>49</v>
      </c>
      <c r="E359" s="11" t="s">
        <v>390</v>
      </c>
      <c r="F359" s="18">
        <v>38108</v>
      </c>
      <c r="G359" s="19">
        <v>38108</v>
      </c>
      <c r="H359" s="11" t="s">
        <v>68</v>
      </c>
      <c r="I359" s="11" t="s">
        <v>48</v>
      </c>
      <c r="J359" s="11" t="s">
        <v>70</v>
      </c>
      <c r="K359" s="11" t="s">
        <v>23</v>
      </c>
      <c r="L359" s="53" t="s">
        <v>638</v>
      </c>
      <c r="M359" s="11">
        <v>0</v>
      </c>
      <c r="N359" s="54">
        <v>0</v>
      </c>
      <c r="O359" s="54">
        <v>0</v>
      </c>
      <c r="P359" s="54">
        <v>0</v>
      </c>
      <c r="Q359" s="1">
        <v>42705</v>
      </c>
      <c r="R359" s="14">
        <f>VLOOKUP($D359,'GT NBV Sep 2015'!$G:$O,9,0)</f>
        <v>3.4000000000000002E-2</v>
      </c>
      <c r="S359" s="15">
        <f t="shared" si="46"/>
        <v>0</v>
      </c>
      <c r="T359" s="15">
        <f t="shared" si="47"/>
        <v>15</v>
      </c>
      <c r="U359" s="15">
        <f t="shared" si="48"/>
        <v>0</v>
      </c>
      <c r="V359" s="15">
        <f t="shared" si="49"/>
        <v>0</v>
      </c>
      <c r="W359" s="15">
        <f t="shared" si="50"/>
        <v>0</v>
      </c>
      <c r="X359" s="7">
        <f t="shared" si="51"/>
        <v>0</v>
      </c>
      <c r="Y359" s="7">
        <f t="shared" si="52"/>
        <v>0</v>
      </c>
      <c r="Z359" s="7">
        <f t="shared" si="53"/>
        <v>0</v>
      </c>
      <c r="AA359" s="7">
        <f t="shared" si="54"/>
        <v>0</v>
      </c>
    </row>
    <row r="360" spans="1:27" ht="13.8" x14ac:dyDescent="0.3">
      <c r="A360" s="11">
        <v>44977114</v>
      </c>
      <c r="B360" s="11" t="s">
        <v>30</v>
      </c>
      <c r="C360" s="11" t="s">
        <v>36</v>
      </c>
      <c r="D360" s="11" t="s">
        <v>49</v>
      </c>
      <c r="E360" s="11" t="s">
        <v>390</v>
      </c>
      <c r="F360" s="18">
        <v>38139</v>
      </c>
      <c r="G360" s="19">
        <v>38139</v>
      </c>
      <c r="H360" s="11" t="s">
        <v>68</v>
      </c>
      <c r="I360" s="11" t="s">
        <v>48</v>
      </c>
      <c r="J360" s="11" t="s">
        <v>70</v>
      </c>
      <c r="K360" s="11" t="s">
        <v>23</v>
      </c>
      <c r="L360" s="53" t="s">
        <v>638</v>
      </c>
      <c r="M360" s="11">
        <v>0</v>
      </c>
      <c r="N360" s="54">
        <v>0</v>
      </c>
      <c r="O360" s="54">
        <v>0</v>
      </c>
      <c r="P360" s="54">
        <v>0</v>
      </c>
      <c r="Q360" s="1">
        <v>42705</v>
      </c>
      <c r="R360" s="14">
        <f>VLOOKUP($D360,'GT NBV Sep 2015'!$G:$O,9,0)</f>
        <v>3.4000000000000002E-2</v>
      </c>
      <c r="S360" s="15">
        <f t="shared" si="46"/>
        <v>0</v>
      </c>
      <c r="T360" s="15">
        <f t="shared" si="47"/>
        <v>15</v>
      </c>
      <c r="U360" s="15">
        <f t="shared" si="48"/>
        <v>0</v>
      </c>
      <c r="V360" s="15">
        <f t="shared" si="49"/>
        <v>0</v>
      </c>
      <c r="W360" s="15">
        <f t="shared" si="50"/>
        <v>0</v>
      </c>
      <c r="X360" s="7">
        <f t="shared" si="51"/>
        <v>0</v>
      </c>
      <c r="Y360" s="7">
        <f t="shared" si="52"/>
        <v>0</v>
      </c>
      <c r="Z360" s="7">
        <f t="shared" si="53"/>
        <v>0</v>
      </c>
      <c r="AA360" s="7">
        <f t="shared" si="54"/>
        <v>0</v>
      </c>
    </row>
    <row r="361" spans="1:27" ht="13.8" x14ac:dyDescent="0.3">
      <c r="A361" s="11">
        <v>45001437</v>
      </c>
      <c r="B361" s="11" t="s">
        <v>30</v>
      </c>
      <c r="C361" s="11" t="s">
        <v>36</v>
      </c>
      <c r="D361" s="11" t="s">
        <v>49</v>
      </c>
      <c r="E361" s="11" t="s">
        <v>390</v>
      </c>
      <c r="F361" s="18">
        <v>38139</v>
      </c>
      <c r="G361" s="19">
        <v>38139</v>
      </c>
      <c r="H361" s="11" t="s">
        <v>68</v>
      </c>
      <c r="I361" s="11" t="s">
        <v>48</v>
      </c>
      <c r="J361" s="11" t="s">
        <v>70</v>
      </c>
      <c r="K361" s="11" t="s">
        <v>23</v>
      </c>
      <c r="L361" s="53" t="s">
        <v>638</v>
      </c>
      <c r="M361" s="11">
        <v>0</v>
      </c>
      <c r="N361" s="54">
        <v>0</v>
      </c>
      <c r="O361" s="54">
        <v>0</v>
      </c>
      <c r="P361" s="54">
        <v>0</v>
      </c>
      <c r="Q361" s="1">
        <v>42705</v>
      </c>
      <c r="R361" s="14">
        <f>VLOOKUP($D361,'GT NBV Sep 2015'!$G:$O,9,0)</f>
        <v>3.4000000000000002E-2</v>
      </c>
      <c r="S361" s="15">
        <f t="shared" si="46"/>
        <v>0</v>
      </c>
      <c r="T361" s="15">
        <f t="shared" si="47"/>
        <v>15</v>
      </c>
      <c r="U361" s="15">
        <f t="shared" si="48"/>
        <v>0</v>
      </c>
      <c r="V361" s="15">
        <f t="shared" si="49"/>
        <v>0</v>
      </c>
      <c r="W361" s="15">
        <f t="shared" si="50"/>
        <v>0</v>
      </c>
      <c r="X361" s="7">
        <f t="shared" si="51"/>
        <v>0</v>
      </c>
      <c r="Y361" s="7">
        <f t="shared" si="52"/>
        <v>0</v>
      </c>
      <c r="Z361" s="7">
        <f t="shared" si="53"/>
        <v>0</v>
      </c>
      <c r="AA361" s="7">
        <f t="shared" si="54"/>
        <v>0</v>
      </c>
    </row>
    <row r="362" spans="1:27" ht="13.8" x14ac:dyDescent="0.3">
      <c r="A362" s="11">
        <v>46073433</v>
      </c>
      <c r="B362" s="11" t="s">
        <v>30</v>
      </c>
      <c r="C362" s="11" t="s">
        <v>36</v>
      </c>
      <c r="D362" s="11" t="s">
        <v>49</v>
      </c>
      <c r="E362" s="11" t="s">
        <v>390</v>
      </c>
      <c r="F362" s="18">
        <v>38169</v>
      </c>
      <c r="G362" s="19">
        <v>38169</v>
      </c>
      <c r="H362" s="11" t="s">
        <v>68</v>
      </c>
      <c r="I362" s="11" t="s">
        <v>48</v>
      </c>
      <c r="J362" s="11" t="s">
        <v>70</v>
      </c>
      <c r="K362" s="11" t="s">
        <v>23</v>
      </c>
      <c r="L362" s="53" t="s">
        <v>638</v>
      </c>
      <c r="M362" s="11">
        <v>0</v>
      </c>
      <c r="N362" s="54">
        <v>0</v>
      </c>
      <c r="O362" s="54">
        <v>0</v>
      </c>
      <c r="P362" s="54">
        <v>0</v>
      </c>
      <c r="Q362" s="1">
        <v>42705</v>
      </c>
      <c r="R362" s="14">
        <f>VLOOKUP($D362,'GT NBV Sep 2015'!$G:$O,9,0)</f>
        <v>3.4000000000000002E-2</v>
      </c>
      <c r="S362" s="15">
        <f t="shared" si="46"/>
        <v>0</v>
      </c>
      <c r="T362" s="15">
        <f t="shared" si="47"/>
        <v>15</v>
      </c>
      <c r="U362" s="15">
        <f t="shared" si="48"/>
        <v>0</v>
      </c>
      <c r="V362" s="15">
        <f t="shared" si="49"/>
        <v>0</v>
      </c>
      <c r="W362" s="15">
        <f t="shared" si="50"/>
        <v>0</v>
      </c>
      <c r="X362" s="7">
        <f t="shared" si="51"/>
        <v>0</v>
      </c>
      <c r="Y362" s="7">
        <f t="shared" si="52"/>
        <v>0</v>
      </c>
      <c r="Z362" s="7">
        <f t="shared" si="53"/>
        <v>0</v>
      </c>
      <c r="AA362" s="7">
        <f t="shared" si="54"/>
        <v>0</v>
      </c>
    </row>
    <row r="363" spans="1:27" ht="13.8" x14ac:dyDescent="0.3">
      <c r="A363" s="11">
        <v>50705369</v>
      </c>
      <c r="B363" s="11" t="s">
        <v>30</v>
      </c>
      <c r="C363" s="11" t="s">
        <v>36</v>
      </c>
      <c r="D363" s="11" t="s">
        <v>49</v>
      </c>
      <c r="E363" s="11" t="s">
        <v>391</v>
      </c>
      <c r="F363" s="18">
        <v>38353</v>
      </c>
      <c r="G363" s="19">
        <v>38384</v>
      </c>
      <c r="H363" s="11" t="s">
        <v>68</v>
      </c>
      <c r="I363" s="11" t="s">
        <v>48</v>
      </c>
      <c r="J363" s="11" t="s">
        <v>70</v>
      </c>
      <c r="K363" s="11" t="s">
        <v>23</v>
      </c>
      <c r="L363" s="53" t="s">
        <v>638</v>
      </c>
      <c r="M363" s="11">
        <v>0</v>
      </c>
      <c r="N363" s="54">
        <v>0</v>
      </c>
      <c r="O363" s="54">
        <v>0</v>
      </c>
      <c r="P363" s="54">
        <v>0</v>
      </c>
      <c r="Q363" s="1">
        <v>42705</v>
      </c>
      <c r="R363" s="14">
        <f>VLOOKUP($D363,'GT NBV Sep 2015'!$G:$O,9,0)</f>
        <v>3.4000000000000002E-2</v>
      </c>
      <c r="S363" s="15">
        <f t="shared" si="46"/>
        <v>0</v>
      </c>
      <c r="T363" s="15">
        <f t="shared" si="47"/>
        <v>15</v>
      </c>
      <c r="U363" s="15">
        <f t="shared" si="48"/>
        <v>0</v>
      </c>
      <c r="V363" s="15">
        <f t="shared" si="49"/>
        <v>0</v>
      </c>
      <c r="W363" s="15">
        <f t="shared" si="50"/>
        <v>0</v>
      </c>
      <c r="X363" s="7">
        <f t="shared" si="51"/>
        <v>0</v>
      </c>
      <c r="Y363" s="7">
        <f t="shared" si="52"/>
        <v>0</v>
      </c>
      <c r="Z363" s="7">
        <f t="shared" si="53"/>
        <v>0</v>
      </c>
      <c r="AA363" s="7">
        <f t="shared" si="54"/>
        <v>0</v>
      </c>
    </row>
    <row r="364" spans="1:27" ht="13.8" x14ac:dyDescent="0.3">
      <c r="A364" s="11">
        <v>51606165</v>
      </c>
      <c r="B364" s="11" t="s">
        <v>30</v>
      </c>
      <c r="C364" s="11" t="s">
        <v>36</v>
      </c>
      <c r="D364" s="11" t="s">
        <v>49</v>
      </c>
      <c r="E364" s="11" t="s">
        <v>391</v>
      </c>
      <c r="F364" s="18">
        <v>38412</v>
      </c>
      <c r="G364" s="19">
        <v>38412</v>
      </c>
      <c r="H364" s="11" t="s">
        <v>68</v>
      </c>
      <c r="I364" s="11" t="s">
        <v>48</v>
      </c>
      <c r="J364" s="11" t="s">
        <v>70</v>
      </c>
      <c r="K364" s="11" t="s">
        <v>23</v>
      </c>
      <c r="L364" s="53" t="s">
        <v>638</v>
      </c>
      <c r="M364" s="11">
        <v>0</v>
      </c>
      <c r="N364" s="54">
        <v>0</v>
      </c>
      <c r="O364" s="54">
        <v>0</v>
      </c>
      <c r="P364" s="54">
        <v>0</v>
      </c>
      <c r="Q364" s="1">
        <v>42705</v>
      </c>
      <c r="R364" s="14">
        <f>VLOOKUP($D364,'GT NBV Sep 2015'!$G:$O,9,0)</f>
        <v>3.4000000000000002E-2</v>
      </c>
      <c r="S364" s="15">
        <f t="shared" si="46"/>
        <v>0</v>
      </c>
      <c r="T364" s="15">
        <f t="shared" si="47"/>
        <v>15</v>
      </c>
      <c r="U364" s="15">
        <f t="shared" si="48"/>
        <v>0</v>
      </c>
      <c r="V364" s="15">
        <f t="shared" si="49"/>
        <v>0</v>
      </c>
      <c r="W364" s="15">
        <f t="shared" si="50"/>
        <v>0</v>
      </c>
      <c r="X364" s="7">
        <f t="shared" si="51"/>
        <v>0</v>
      </c>
      <c r="Y364" s="7">
        <f t="shared" si="52"/>
        <v>0</v>
      </c>
      <c r="Z364" s="7">
        <f t="shared" si="53"/>
        <v>0</v>
      </c>
      <c r="AA364" s="7">
        <f t="shared" si="54"/>
        <v>0</v>
      </c>
    </row>
    <row r="365" spans="1:27" ht="13.8" x14ac:dyDescent="0.3">
      <c r="A365" s="11">
        <v>51608842</v>
      </c>
      <c r="B365" s="11" t="s">
        <v>30</v>
      </c>
      <c r="C365" s="11" t="s">
        <v>36</v>
      </c>
      <c r="D365" s="11" t="s">
        <v>49</v>
      </c>
      <c r="E365" s="11" t="s">
        <v>391</v>
      </c>
      <c r="F365" s="18">
        <v>38412</v>
      </c>
      <c r="G365" s="19">
        <v>38412</v>
      </c>
      <c r="H365" s="11" t="s">
        <v>68</v>
      </c>
      <c r="I365" s="11" t="s">
        <v>48</v>
      </c>
      <c r="J365" s="11" t="s">
        <v>70</v>
      </c>
      <c r="K365" s="11" t="s">
        <v>23</v>
      </c>
      <c r="L365" s="53" t="s">
        <v>638</v>
      </c>
      <c r="M365" s="11">
        <v>0</v>
      </c>
      <c r="N365" s="54">
        <v>0</v>
      </c>
      <c r="O365" s="54">
        <v>0</v>
      </c>
      <c r="P365" s="54">
        <v>0</v>
      </c>
      <c r="Q365" s="1">
        <v>42705</v>
      </c>
      <c r="R365" s="14">
        <f>VLOOKUP($D365,'GT NBV Sep 2015'!$G:$O,9,0)</f>
        <v>3.4000000000000002E-2</v>
      </c>
      <c r="S365" s="15">
        <f t="shared" si="46"/>
        <v>0</v>
      </c>
      <c r="T365" s="15">
        <f t="shared" si="47"/>
        <v>15</v>
      </c>
      <c r="U365" s="15">
        <f t="shared" si="48"/>
        <v>0</v>
      </c>
      <c r="V365" s="15">
        <f t="shared" si="49"/>
        <v>0</v>
      </c>
      <c r="W365" s="15">
        <f t="shared" si="50"/>
        <v>0</v>
      </c>
      <c r="X365" s="7">
        <f t="shared" si="51"/>
        <v>0</v>
      </c>
      <c r="Y365" s="7">
        <f t="shared" si="52"/>
        <v>0</v>
      </c>
      <c r="Z365" s="7">
        <f t="shared" si="53"/>
        <v>0</v>
      </c>
      <c r="AA365" s="7">
        <f t="shared" si="54"/>
        <v>0</v>
      </c>
    </row>
    <row r="366" spans="1:27" ht="13.8" x14ac:dyDescent="0.3">
      <c r="A366" s="11">
        <v>53451898</v>
      </c>
      <c r="B366" s="11" t="s">
        <v>30</v>
      </c>
      <c r="C366" s="11" t="s">
        <v>36</v>
      </c>
      <c r="D366" s="11" t="s">
        <v>49</v>
      </c>
      <c r="E366" s="11" t="s">
        <v>391</v>
      </c>
      <c r="F366" s="18">
        <v>38473</v>
      </c>
      <c r="G366" s="19">
        <v>38473</v>
      </c>
      <c r="H366" s="11" t="s">
        <v>68</v>
      </c>
      <c r="I366" s="11" t="s">
        <v>48</v>
      </c>
      <c r="J366" s="11" t="s">
        <v>70</v>
      </c>
      <c r="K366" s="11" t="s">
        <v>23</v>
      </c>
      <c r="L366" s="53" t="s">
        <v>638</v>
      </c>
      <c r="M366" s="11">
        <v>0</v>
      </c>
      <c r="N366" s="54">
        <v>0</v>
      </c>
      <c r="O366" s="54">
        <v>0</v>
      </c>
      <c r="P366" s="54">
        <v>0</v>
      </c>
      <c r="Q366" s="1">
        <v>42705</v>
      </c>
      <c r="R366" s="14">
        <f>VLOOKUP($D366,'GT NBV Sep 2015'!$G:$O,9,0)</f>
        <v>3.4000000000000002E-2</v>
      </c>
      <c r="S366" s="15">
        <f t="shared" si="46"/>
        <v>0</v>
      </c>
      <c r="T366" s="15">
        <f t="shared" si="47"/>
        <v>15</v>
      </c>
      <c r="U366" s="15">
        <f t="shared" si="48"/>
        <v>0</v>
      </c>
      <c r="V366" s="15">
        <f t="shared" si="49"/>
        <v>0</v>
      </c>
      <c r="W366" s="15">
        <f t="shared" si="50"/>
        <v>0</v>
      </c>
      <c r="X366" s="7">
        <f t="shared" si="51"/>
        <v>0</v>
      </c>
      <c r="Y366" s="7">
        <f t="shared" si="52"/>
        <v>0</v>
      </c>
      <c r="Z366" s="7">
        <f t="shared" si="53"/>
        <v>0</v>
      </c>
      <c r="AA366" s="7">
        <f t="shared" si="54"/>
        <v>0</v>
      </c>
    </row>
    <row r="367" spans="1:27" ht="13.8" x14ac:dyDescent="0.3">
      <c r="A367" s="11">
        <v>53454048</v>
      </c>
      <c r="B367" s="11" t="s">
        <v>30</v>
      </c>
      <c r="C367" s="11" t="s">
        <v>36</v>
      </c>
      <c r="D367" s="11" t="s">
        <v>49</v>
      </c>
      <c r="E367" s="11" t="s">
        <v>391</v>
      </c>
      <c r="F367" s="18">
        <v>38473</v>
      </c>
      <c r="G367" s="19">
        <v>38473</v>
      </c>
      <c r="H367" s="11" t="s">
        <v>68</v>
      </c>
      <c r="I367" s="11" t="s">
        <v>48</v>
      </c>
      <c r="J367" s="11" t="s">
        <v>70</v>
      </c>
      <c r="K367" s="11" t="s">
        <v>23</v>
      </c>
      <c r="L367" s="53" t="s">
        <v>638</v>
      </c>
      <c r="M367" s="11">
        <v>0</v>
      </c>
      <c r="N367" s="54">
        <v>0</v>
      </c>
      <c r="O367" s="54">
        <v>0</v>
      </c>
      <c r="P367" s="54">
        <v>0</v>
      </c>
      <c r="Q367" s="1">
        <v>42705</v>
      </c>
      <c r="R367" s="14">
        <f>VLOOKUP($D367,'GT NBV Sep 2015'!$G:$O,9,0)</f>
        <v>3.4000000000000002E-2</v>
      </c>
      <c r="S367" s="15">
        <f t="shared" si="46"/>
        <v>0</v>
      </c>
      <c r="T367" s="15">
        <f t="shared" si="47"/>
        <v>15</v>
      </c>
      <c r="U367" s="15">
        <f t="shared" si="48"/>
        <v>0</v>
      </c>
      <c r="V367" s="15">
        <f t="shared" si="49"/>
        <v>0</v>
      </c>
      <c r="W367" s="15">
        <f t="shared" si="50"/>
        <v>0</v>
      </c>
      <c r="X367" s="7">
        <f t="shared" si="51"/>
        <v>0</v>
      </c>
      <c r="Y367" s="7">
        <f t="shared" si="52"/>
        <v>0</v>
      </c>
      <c r="Z367" s="7">
        <f t="shared" si="53"/>
        <v>0</v>
      </c>
      <c r="AA367" s="7">
        <f t="shared" si="54"/>
        <v>0</v>
      </c>
    </row>
    <row r="368" spans="1:27" ht="13.8" x14ac:dyDescent="0.3">
      <c r="A368" s="11">
        <v>55341958</v>
      </c>
      <c r="B368" s="11" t="s">
        <v>30</v>
      </c>
      <c r="C368" s="11" t="s">
        <v>36</v>
      </c>
      <c r="D368" s="11" t="s">
        <v>49</v>
      </c>
      <c r="E368" s="11" t="s">
        <v>391</v>
      </c>
      <c r="F368" s="18">
        <v>38534</v>
      </c>
      <c r="G368" s="19">
        <v>38534</v>
      </c>
      <c r="H368" s="11" t="s">
        <v>68</v>
      </c>
      <c r="I368" s="11" t="s">
        <v>48</v>
      </c>
      <c r="J368" s="11" t="s">
        <v>70</v>
      </c>
      <c r="K368" s="11" t="s">
        <v>23</v>
      </c>
      <c r="L368" s="53" t="s">
        <v>638</v>
      </c>
      <c r="M368" s="11">
        <v>0</v>
      </c>
      <c r="N368" s="54">
        <v>0</v>
      </c>
      <c r="O368" s="54">
        <v>0</v>
      </c>
      <c r="P368" s="54">
        <v>0</v>
      </c>
      <c r="Q368" s="1">
        <v>42705</v>
      </c>
      <c r="R368" s="14">
        <f>VLOOKUP($D368,'GT NBV Sep 2015'!$G:$O,9,0)</f>
        <v>3.4000000000000002E-2</v>
      </c>
      <c r="S368" s="15">
        <f t="shared" si="46"/>
        <v>0</v>
      </c>
      <c r="T368" s="15">
        <f t="shared" si="47"/>
        <v>15</v>
      </c>
      <c r="U368" s="15">
        <f t="shared" si="48"/>
        <v>0</v>
      </c>
      <c r="V368" s="15">
        <f t="shared" si="49"/>
        <v>0</v>
      </c>
      <c r="W368" s="15">
        <f t="shared" si="50"/>
        <v>0</v>
      </c>
      <c r="X368" s="7">
        <f t="shared" si="51"/>
        <v>0</v>
      </c>
      <c r="Y368" s="7">
        <f t="shared" si="52"/>
        <v>0</v>
      </c>
      <c r="Z368" s="7">
        <f t="shared" si="53"/>
        <v>0</v>
      </c>
      <c r="AA368" s="7">
        <f t="shared" si="54"/>
        <v>0</v>
      </c>
    </row>
    <row r="369" spans="1:27" ht="13.8" x14ac:dyDescent="0.3">
      <c r="A369" s="11">
        <v>58033026</v>
      </c>
      <c r="B369" s="11" t="s">
        <v>30</v>
      </c>
      <c r="C369" s="11" t="s">
        <v>36</v>
      </c>
      <c r="D369" s="11" t="s">
        <v>49</v>
      </c>
      <c r="E369" s="11" t="s">
        <v>391</v>
      </c>
      <c r="F369" s="18">
        <v>38657</v>
      </c>
      <c r="G369" s="19">
        <v>38657</v>
      </c>
      <c r="H369" s="11" t="s">
        <v>68</v>
      </c>
      <c r="I369" s="11" t="s">
        <v>48</v>
      </c>
      <c r="J369" s="11" t="s">
        <v>70</v>
      </c>
      <c r="K369" s="11" t="s">
        <v>23</v>
      </c>
      <c r="L369" s="53" t="s">
        <v>638</v>
      </c>
      <c r="M369" s="11">
        <v>0</v>
      </c>
      <c r="N369" s="54">
        <v>0</v>
      </c>
      <c r="O369" s="54">
        <v>0</v>
      </c>
      <c r="P369" s="54">
        <v>0</v>
      </c>
      <c r="Q369" s="1">
        <v>42705</v>
      </c>
      <c r="R369" s="14">
        <f>VLOOKUP($D369,'GT NBV Sep 2015'!$G:$O,9,0)</f>
        <v>3.4000000000000002E-2</v>
      </c>
      <c r="S369" s="15">
        <f t="shared" si="46"/>
        <v>0</v>
      </c>
      <c r="T369" s="15">
        <f t="shared" si="47"/>
        <v>15</v>
      </c>
      <c r="U369" s="15">
        <f t="shared" si="48"/>
        <v>0</v>
      </c>
      <c r="V369" s="15">
        <f t="shared" si="49"/>
        <v>0</v>
      </c>
      <c r="W369" s="15">
        <f t="shared" si="50"/>
        <v>0</v>
      </c>
      <c r="X369" s="7">
        <f t="shared" si="51"/>
        <v>0</v>
      </c>
      <c r="Y369" s="7">
        <f t="shared" si="52"/>
        <v>0</v>
      </c>
      <c r="Z369" s="7">
        <f t="shared" si="53"/>
        <v>0</v>
      </c>
      <c r="AA369" s="7">
        <f t="shared" si="54"/>
        <v>0</v>
      </c>
    </row>
    <row r="370" spans="1:27" ht="13.8" x14ac:dyDescent="0.3">
      <c r="A370" s="11">
        <v>58738572</v>
      </c>
      <c r="B370" s="11" t="s">
        <v>30</v>
      </c>
      <c r="C370" s="11" t="s">
        <v>36</v>
      </c>
      <c r="D370" s="11" t="s">
        <v>49</v>
      </c>
      <c r="E370" s="11" t="s">
        <v>391</v>
      </c>
      <c r="F370" s="18">
        <v>38687</v>
      </c>
      <c r="G370" s="19">
        <v>38687</v>
      </c>
      <c r="H370" s="11" t="s">
        <v>68</v>
      </c>
      <c r="I370" s="11" t="s">
        <v>48</v>
      </c>
      <c r="J370" s="11" t="s">
        <v>70</v>
      </c>
      <c r="K370" s="11" t="s">
        <v>23</v>
      </c>
      <c r="L370" s="53" t="s">
        <v>638</v>
      </c>
      <c r="M370" s="11">
        <v>0</v>
      </c>
      <c r="N370" s="54">
        <v>0</v>
      </c>
      <c r="O370" s="54">
        <v>0</v>
      </c>
      <c r="P370" s="54">
        <v>0</v>
      </c>
      <c r="Q370" s="1">
        <v>42705</v>
      </c>
      <c r="R370" s="14">
        <f>VLOOKUP($D370,'GT NBV Sep 2015'!$G:$O,9,0)</f>
        <v>3.4000000000000002E-2</v>
      </c>
      <c r="S370" s="15">
        <f t="shared" si="46"/>
        <v>0</v>
      </c>
      <c r="T370" s="15">
        <f t="shared" si="47"/>
        <v>15</v>
      </c>
      <c r="U370" s="15">
        <f t="shared" si="48"/>
        <v>0</v>
      </c>
      <c r="V370" s="15">
        <f t="shared" si="49"/>
        <v>0</v>
      </c>
      <c r="W370" s="15">
        <f t="shared" si="50"/>
        <v>0</v>
      </c>
      <c r="X370" s="7">
        <f t="shared" si="51"/>
        <v>0</v>
      </c>
      <c r="Y370" s="7">
        <f t="shared" si="52"/>
        <v>0</v>
      </c>
      <c r="Z370" s="7">
        <f t="shared" si="53"/>
        <v>0</v>
      </c>
      <c r="AA370" s="7">
        <f t="shared" si="54"/>
        <v>0</v>
      </c>
    </row>
    <row r="371" spans="1:27" ht="13.8" x14ac:dyDescent="0.3">
      <c r="A371" s="11">
        <v>58747357</v>
      </c>
      <c r="B371" s="11" t="s">
        <v>30</v>
      </c>
      <c r="C371" s="11" t="s">
        <v>36</v>
      </c>
      <c r="D371" s="11" t="s">
        <v>49</v>
      </c>
      <c r="E371" s="11" t="s">
        <v>391</v>
      </c>
      <c r="F371" s="18">
        <v>38687</v>
      </c>
      <c r="G371" s="19">
        <v>38687</v>
      </c>
      <c r="H371" s="11" t="s">
        <v>68</v>
      </c>
      <c r="I371" s="11" t="s">
        <v>48</v>
      </c>
      <c r="J371" s="11" t="s">
        <v>70</v>
      </c>
      <c r="K371" s="11" t="s">
        <v>23</v>
      </c>
      <c r="L371" s="53" t="s">
        <v>638</v>
      </c>
      <c r="M371" s="11">
        <v>0</v>
      </c>
      <c r="N371" s="54">
        <v>0</v>
      </c>
      <c r="O371" s="54">
        <v>0</v>
      </c>
      <c r="P371" s="54">
        <v>0</v>
      </c>
      <c r="Q371" s="1">
        <v>42705</v>
      </c>
      <c r="R371" s="14">
        <f>VLOOKUP($D371,'GT NBV Sep 2015'!$G:$O,9,0)</f>
        <v>3.4000000000000002E-2</v>
      </c>
      <c r="S371" s="15">
        <f t="shared" si="46"/>
        <v>0</v>
      </c>
      <c r="T371" s="15">
        <f t="shared" si="47"/>
        <v>15</v>
      </c>
      <c r="U371" s="15">
        <f t="shared" si="48"/>
        <v>0</v>
      </c>
      <c r="V371" s="15">
        <f t="shared" si="49"/>
        <v>0</v>
      </c>
      <c r="W371" s="15">
        <f t="shared" si="50"/>
        <v>0</v>
      </c>
      <c r="X371" s="7">
        <f t="shared" si="51"/>
        <v>0</v>
      </c>
      <c r="Y371" s="7">
        <f t="shared" si="52"/>
        <v>0</v>
      </c>
      <c r="Z371" s="7">
        <f t="shared" si="53"/>
        <v>0</v>
      </c>
      <c r="AA371" s="7">
        <f t="shared" si="54"/>
        <v>0</v>
      </c>
    </row>
    <row r="372" spans="1:27" ht="13.8" x14ac:dyDescent="0.3">
      <c r="A372" s="11">
        <v>60323021</v>
      </c>
      <c r="B372" s="11" t="s">
        <v>30</v>
      </c>
      <c r="C372" s="11" t="s">
        <v>36</v>
      </c>
      <c r="D372" s="11" t="s">
        <v>49</v>
      </c>
      <c r="E372" s="11" t="s">
        <v>391</v>
      </c>
      <c r="F372" s="18">
        <v>38687</v>
      </c>
      <c r="G372" s="19">
        <v>38749</v>
      </c>
      <c r="H372" s="11" t="s">
        <v>68</v>
      </c>
      <c r="I372" s="11" t="s">
        <v>48</v>
      </c>
      <c r="J372" s="11" t="s">
        <v>70</v>
      </c>
      <c r="K372" s="11" t="s">
        <v>23</v>
      </c>
      <c r="L372" s="53" t="s">
        <v>638</v>
      </c>
      <c r="M372" s="11">
        <v>0</v>
      </c>
      <c r="N372" s="54">
        <v>0</v>
      </c>
      <c r="O372" s="54">
        <v>0</v>
      </c>
      <c r="P372" s="54">
        <v>0</v>
      </c>
      <c r="Q372" s="1">
        <v>42705</v>
      </c>
      <c r="R372" s="14">
        <f>VLOOKUP($D372,'GT NBV Sep 2015'!$G:$O,9,0)</f>
        <v>3.4000000000000002E-2</v>
      </c>
      <c r="S372" s="15">
        <f t="shared" si="46"/>
        <v>0</v>
      </c>
      <c r="T372" s="15">
        <f t="shared" si="47"/>
        <v>15</v>
      </c>
      <c r="U372" s="15">
        <f t="shared" si="48"/>
        <v>0</v>
      </c>
      <c r="V372" s="15">
        <f t="shared" si="49"/>
        <v>0</v>
      </c>
      <c r="W372" s="15">
        <f t="shared" si="50"/>
        <v>0</v>
      </c>
      <c r="X372" s="7">
        <f t="shared" si="51"/>
        <v>0</v>
      </c>
      <c r="Y372" s="7">
        <f t="shared" si="52"/>
        <v>0</v>
      </c>
      <c r="Z372" s="7">
        <f t="shared" si="53"/>
        <v>0</v>
      </c>
      <c r="AA372" s="7">
        <f t="shared" si="54"/>
        <v>0</v>
      </c>
    </row>
    <row r="373" spans="1:27" ht="13.8" x14ac:dyDescent="0.3">
      <c r="A373" s="11">
        <v>60342543</v>
      </c>
      <c r="B373" s="11" t="s">
        <v>30</v>
      </c>
      <c r="C373" s="11" t="s">
        <v>36</v>
      </c>
      <c r="D373" s="11" t="s">
        <v>49</v>
      </c>
      <c r="E373" s="11" t="s">
        <v>391</v>
      </c>
      <c r="F373" s="18">
        <v>38687</v>
      </c>
      <c r="G373" s="19">
        <v>38749</v>
      </c>
      <c r="H373" s="11" t="s">
        <v>68</v>
      </c>
      <c r="I373" s="11" t="s">
        <v>48</v>
      </c>
      <c r="J373" s="11" t="s">
        <v>70</v>
      </c>
      <c r="K373" s="11" t="s">
        <v>23</v>
      </c>
      <c r="L373" s="53" t="s">
        <v>638</v>
      </c>
      <c r="M373" s="11">
        <v>0</v>
      </c>
      <c r="N373" s="54">
        <v>0</v>
      </c>
      <c r="O373" s="54">
        <v>0</v>
      </c>
      <c r="P373" s="54">
        <v>0</v>
      </c>
      <c r="Q373" s="1">
        <v>42705</v>
      </c>
      <c r="R373" s="14">
        <f>VLOOKUP($D373,'GT NBV Sep 2015'!$G:$O,9,0)</f>
        <v>3.4000000000000002E-2</v>
      </c>
      <c r="S373" s="15">
        <f t="shared" si="46"/>
        <v>0</v>
      </c>
      <c r="T373" s="15">
        <f t="shared" si="47"/>
        <v>15</v>
      </c>
      <c r="U373" s="15">
        <f t="shared" si="48"/>
        <v>0</v>
      </c>
      <c r="V373" s="15">
        <f t="shared" si="49"/>
        <v>0</v>
      </c>
      <c r="W373" s="15">
        <f t="shared" si="50"/>
        <v>0</v>
      </c>
      <c r="X373" s="7">
        <f t="shared" si="51"/>
        <v>0</v>
      </c>
      <c r="Y373" s="7">
        <f t="shared" si="52"/>
        <v>0</v>
      </c>
      <c r="Z373" s="7">
        <f t="shared" si="53"/>
        <v>0</v>
      </c>
      <c r="AA373" s="7">
        <f t="shared" si="54"/>
        <v>0</v>
      </c>
    </row>
    <row r="374" spans="1:27" ht="13.8" x14ac:dyDescent="0.3">
      <c r="A374" s="11">
        <v>61589980</v>
      </c>
      <c r="B374" s="11" t="s">
        <v>30</v>
      </c>
      <c r="C374" s="11" t="s">
        <v>36</v>
      </c>
      <c r="D374" s="11" t="s">
        <v>49</v>
      </c>
      <c r="E374" s="11" t="s">
        <v>391</v>
      </c>
      <c r="F374" s="18">
        <v>38687</v>
      </c>
      <c r="G374" s="19">
        <v>38777</v>
      </c>
      <c r="H374" s="11" t="s">
        <v>68</v>
      </c>
      <c r="I374" s="11" t="s">
        <v>48</v>
      </c>
      <c r="J374" s="11" t="s">
        <v>70</v>
      </c>
      <c r="K374" s="11" t="s">
        <v>23</v>
      </c>
      <c r="L374" s="53" t="s">
        <v>638</v>
      </c>
      <c r="M374" s="11">
        <v>0</v>
      </c>
      <c r="N374" s="54">
        <v>0</v>
      </c>
      <c r="O374" s="54">
        <v>0</v>
      </c>
      <c r="P374" s="54">
        <v>0</v>
      </c>
      <c r="Q374" s="1">
        <v>42705</v>
      </c>
      <c r="R374" s="14">
        <f>VLOOKUP($D374,'GT NBV Sep 2015'!$G:$O,9,0)</f>
        <v>3.4000000000000002E-2</v>
      </c>
      <c r="S374" s="15">
        <f t="shared" si="46"/>
        <v>0</v>
      </c>
      <c r="T374" s="15">
        <f t="shared" si="47"/>
        <v>15</v>
      </c>
      <c r="U374" s="15">
        <f t="shared" si="48"/>
        <v>0</v>
      </c>
      <c r="V374" s="15">
        <f t="shared" si="49"/>
        <v>0</v>
      </c>
      <c r="W374" s="15">
        <f t="shared" si="50"/>
        <v>0</v>
      </c>
      <c r="X374" s="7">
        <f t="shared" si="51"/>
        <v>0</v>
      </c>
      <c r="Y374" s="7">
        <f t="shared" si="52"/>
        <v>0</v>
      </c>
      <c r="Z374" s="7">
        <f t="shared" si="53"/>
        <v>0</v>
      </c>
      <c r="AA374" s="7">
        <f t="shared" si="54"/>
        <v>0</v>
      </c>
    </row>
    <row r="375" spans="1:27" ht="13.8" x14ac:dyDescent="0.3">
      <c r="A375" s="11">
        <v>62555870</v>
      </c>
      <c r="B375" s="11" t="s">
        <v>30</v>
      </c>
      <c r="C375" s="11" t="s">
        <v>36</v>
      </c>
      <c r="D375" s="11" t="s">
        <v>49</v>
      </c>
      <c r="E375" s="11" t="s">
        <v>424</v>
      </c>
      <c r="F375" s="18">
        <v>38808</v>
      </c>
      <c r="G375" s="19">
        <v>38808</v>
      </c>
      <c r="H375" s="11" t="s">
        <v>68</v>
      </c>
      <c r="I375" s="11" t="s">
        <v>48</v>
      </c>
      <c r="J375" s="11" t="s">
        <v>70</v>
      </c>
      <c r="K375" s="11" t="s">
        <v>23</v>
      </c>
      <c r="L375" s="53" t="s">
        <v>638</v>
      </c>
      <c r="M375" s="11">
        <v>0</v>
      </c>
      <c r="N375" s="54">
        <v>0</v>
      </c>
      <c r="O375" s="54">
        <v>0</v>
      </c>
      <c r="P375" s="54">
        <v>0</v>
      </c>
      <c r="Q375" s="1">
        <v>42705</v>
      </c>
      <c r="R375" s="14">
        <f>VLOOKUP($D375,'GT NBV Sep 2015'!$G:$O,9,0)</f>
        <v>3.4000000000000002E-2</v>
      </c>
      <c r="S375" s="15">
        <f t="shared" si="46"/>
        <v>0</v>
      </c>
      <c r="T375" s="15">
        <f t="shared" si="47"/>
        <v>15</v>
      </c>
      <c r="U375" s="15">
        <f t="shared" si="48"/>
        <v>0</v>
      </c>
      <c r="V375" s="15">
        <f t="shared" si="49"/>
        <v>0</v>
      </c>
      <c r="W375" s="15">
        <f t="shared" si="50"/>
        <v>0</v>
      </c>
      <c r="X375" s="7">
        <f t="shared" si="51"/>
        <v>0</v>
      </c>
      <c r="Y375" s="7">
        <f t="shared" si="52"/>
        <v>0</v>
      </c>
      <c r="Z375" s="7">
        <f t="shared" si="53"/>
        <v>0</v>
      </c>
      <c r="AA375" s="7">
        <f t="shared" si="54"/>
        <v>0</v>
      </c>
    </row>
    <row r="376" spans="1:27" ht="13.8" x14ac:dyDescent="0.3">
      <c r="A376" s="11">
        <v>63325571</v>
      </c>
      <c r="B376" s="11" t="s">
        <v>30</v>
      </c>
      <c r="C376" s="11" t="s">
        <v>36</v>
      </c>
      <c r="D376" s="11" t="s">
        <v>49</v>
      </c>
      <c r="E376" s="11" t="s">
        <v>424</v>
      </c>
      <c r="F376" s="18">
        <v>38838</v>
      </c>
      <c r="G376" s="19">
        <v>38838</v>
      </c>
      <c r="H376" s="11" t="s">
        <v>68</v>
      </c>
      <c r="I376" s="11" t="s">
        <v>48</v>
      </c>
      <c r="J376" s="11" t="s">
        <v>70</v>
      </c>
      <c r="K376" s="11" t="s">
        <v>23</v>
      </c>
      <c r="L376" s="53" t="s">
        <v>638</v>
      </c>
      <c r="M376" s="11">
        <v>0</v>
      </c>
      <c r="N376" s="54">
        <v>0</v>
      </c>
      <c r="O376" s="54">
        <v>0</v>
      </c>
      <c r="P376" s="54">
        <v>0</v>
      </c>
      <c r="Q376" s="1">
        <v>42705</v>
      </c>
      <c r="R376" s="14">
        <f>VLOOKUP($D376,'GT NBV Sep 2015'!$G:$O,9,0)</f>
        <v>3.4000000000000002E-2</v>
      </c>
      <c r="S376" s="15">
        <f t="shared" si="46"/>
        <v>0</v>
      </c>
      <c r="T376" s="15">
        <f t="shared" si="47"/>
        <v>15</v>
      </c>
      <c r="U376" s="15">
        <f t="shared" si="48"/>
        <v>0</v>
      </c>
      <c r="V376" s="15">
        <f t="shared" si="49"/>
        <v>0</v>
      </c>
      <c r="W376" s="15">
        <f t="shared" si="50"/>
        <v>0</v>
      </c>
      <c r="X376" s="7">
        <f t="shared" si="51"/>
        <v>0</v>
      </c>
      <c r="Y376" s="7">
        <f t="shared" si="52"/>
        <v>0</v>
      </c>
      <c r="Z376" s="7">
        <f t="shared" si="53"/>
        <v>0</v>
      </c>
      <c r="AA376" s="7">
        <f t="shared" si="54"/>
        <v>0</v>
      </c>
    </row>
    <row r="377" spans="1:27" ht="13.8" x14ac:dyDescent="0.3">
      <c r="A377" s="11">
        <v>63326276</v>
      </c>
      <c r="B377" s="11" t="s">
        <v>30</v>
      </c>
      <c r="C377" s="11" t="s">
        <v>36</v>
      </c>
      <c r="D377" s="11" t="s">
        <v>49</v>
      </c>
      <c r="E377" s="11" t="s">
        <v>424</v>
      </c>
      <c r="F377" s="18">
        <v>38838</v>
      </c>
      <c r="G377" s="19">
        <v>38838</v>
      </c>
      <c r="H377" s="11" t="s">
        <v>68</v>
      </c>
      <c r="I377" s="11" t="s">
        <v>48</v>
      </c>
      <c r="J377" s="11" t="s">
        <v>70</v>
      </c>
      <c r="K377" s="11" t="s">
        <v>23</v>
      </c>
      <c r="L377" s="53" t="s">
        <v>638</v>
      </c>
      <c r="M377" s="11">
        <v>0</v>
      </c>
      <c r="N377" s="54">
        <v>0</v>
      </c>
      <c r="O377" s="54">
        <v>0</v>
      </c>
      <c r="P377" s="54">
        <v>0</v>
      </c>
      <c r="Q377" s="1">
        <v>42705</v>
      </c>
      <c r="R377" s="14">
        <f>VLOOKUP($D377,'GT NBV Sep 2015'!$G:$O,9,0)</f>
        <v>3.4000000000000002E-2</v>
      </c>
      <c r="S377" s="15">
        <f t="shared" si="46"/>
        <v>0</v>
      </c>
      <c r="T377" s="15">
        <f t="shared" si="47"/>
        <v>15</v>
      </c>
      <c r="U377" s="15">
        <f t="shared" si="48"/>
        <v>0</v>
      </c>
      <c r="V377" s="15">
        <f t="shared" si="49"/>
        <v>0</v>
      </c>
      <c r="W377" s="15">
        <f t="shared" si="50"/>
        <v>0</v>
      </c>
      <c r="X377" s="7">
        <f t="shared" si="51"/>
        <v>0</v>
      </c>
      <c r="Y377" s="7">
        <f t="shared" si="52"/>
        <v>0</v>
      </c>
      <c r="Z377" s="7">
        <f t="shared" si="53"/>
        <v>0</v>
      </c>
      <c r="AA377" s="7">
        <f t="shared" si="54"/>
        <v>0</v>
      </c>
    </row>
    <row r="378" spans="1:27" ht="13.8" x14ac:dyDescent="0.3">
      <c r="A378" s="11">
        <v>63385686</v>
      </c>
      <c r="B378" s="11" t="s">
        <v>30</v>
      </c>
      <c r="C378" s="11" t="s">
        <v>36</v>
      </c>
      <c r="D378" s="11" t="s">
        <v>49</v>
      </c>
      <c r="E378" s="11" t="s">
        <v>424</v>
      </c>
      <c r="F378" s="18">
        <v>38838</v>
      </c>
      <c r="G378" s="19">
        <v>38838</v>
      </c>
      <c r="H378" s="11" t="s">
        <v>68</v>
      </c>
      <c r="I378" s="11" t="s">
        <v>48</v>
      </c>
      <c r="J378" s="11" t="s">
        <v>70</v>
      </c>
      <c r="K378" s="11" t="s">
        <v>23</v>
      </c>
      <c r="L378" s="53" t="s">
        <v>638</v>
      </c>
      <c r="M378" s="11">
        <v>0</v>
      </c>
      <c r="N378" s="54">
        <v>0</v>
      </c>
      <c r="O378" s="54">
        <v>0</v>
      </c>
      <c r="P378" s="54">
        <v>0</v>
      </c>
      <c r="Q378" s="1">
        <v>42705</v>
      </c>
      <c r="R378" s="14">
        <f>VLOOKUP($D378,'GT NBV Sep 2015'!$G:$O,9,0)</f>
        <v>3.4000000000000002E-2</v>
      </c>
      <c r="S378" s="15">
        <f t="shared" si="46"/>
        <v>0</v>
      </c>
      <c r="T378" s="15">
        <f t="shared" si="47"/>
        <v>15</v>
      </c>
      <c r="U378" s="15">
        <f t="shared" si="48"/>
        <v>0</v>
      </c>
      <c r="V378" s="15">
        <f t="shared" si="49"/>
        <v>0</v>
      </c>
      <c r="W378" s="15">
        <f t="shared" si="50"/>
        <v>0</v>
      </c>
      <c r="X378" s="7">
        <f t="shared" si="51"/>
        <v>0</v>
      </c>
      <c r="Y378" s="7">
        <f t="shared" si="52"/>
        <v>0</v>
      </c>
      <c r="Z378" s="7">
        <f t="shared" si="53"/>
        <v>0</v>
      </c>
      <c r="AA378" s="7">
        <f t="shared" si="54"/>
        <v>0</v>
      </c>
    </row>
    <row r="379" spans="1:27" ht="13.8" x14ac:dyDescent="0.3">
      <c r="A379" s="11">
        <v>64333237</v>
      </c>
      <c r="B379" s="11" t="s">
        <v>30</v>
      </c>
      <c r="C379" s="11" t="s">
        <v>36</v>
      </c>
      <c r="D379" s="11" t="s">
        <v>49</v>
      </c>
      <c r="E379" s="11" t="s">
        <v>424</v>
      </c>
      <c r="F379" s="18">
        <v>38869</v>
      </c>
      <c r="G379" s="19">
        <v>38869</v>
      </c>
      <c r="H379" s="11" t="s">
        <v>68</v>
      </c>
      <c r="I379" s="11" t="s">
        <v>48</v>
      </c>
      <c r="J379" s="11" t="s">
        <v>70</v>
      </c>
      <c r="K379" s="11" t="s">
        <v>23</v>
      </c>
      <c r="L379" s="53" t="s">
        <v>638</v>
      </c>
      <c r="M379" s="11">
        <v>0</v>
      </c>
      <c r="N379" s="54">
        <v>0</v>
      </c>
      <c r="O379" s="54">
        <v>0</v>
      </c>
      <c r="P379" s="54">
        <v>0</v>
      </c>
      <c r="Q379" s="1">
        <v>42705</v>
      </c>
      <c r="R379" s="14">
        <f>VLOOKUP($D379,'GT NBV Sep 2015'!$G:$O,9,0)</f>
        <v>3.4000000000000002E-2</v>
      </c>
      <c r="S379" s="15">
        <f t="shared" si="46"/>
        <v>0</v>
      </c>
      <c r="T379" s="15">
        <f t="shared" si="47"/>
        <v>15</v>
      </c>
      <c r="U379" s="15">
        <f t="shared" si="48"/>
        <v>0</v>
      </c>
      <c r="V379" s="15">
        <f t="shared" si="49"/>
        <v>0</v>
      </c>
      <c r="W379" s="15">
        <f t="shared" si="50"/>
        <v>0</v>
      </c>
      <c r="X379" s="7">
        <f t="shared" si="51"/>
        <v>0</v>
      </c>
      <c r="Y379" s="7">
        <f t="shared" si="52"/>
        <v>0</v>
      </c>
      <c r="Z379" s="7">
        <f t="shared" si="53"/>
        <v>0</v>
      </c>
      <c r="AA379" s="7">
        <f t="shared" si="54"/>
        <v>0</v>
      </c>
    </row>
    <row r="380" spans="1:27" ht="13.8" x14ac:dyDescent="0.3">
      <c r="A380" s="11">
        <v>64377861</v>
      </c>
      <c r="B380" s="11" t="s">
        <v>30</v>
      </c>
      <c r="C380" s="11" t="s">
        <v>36</v>
      </c>
      <c r="D380" s="11" t="s">
        <v>49</v>
      </c>
      <c r="E380" s="11" t="s">
        <v>424</v>
      </c>
      <c r="F380" s="18">
        <v>38869</v>
      </c>
      <c r="G380" s="19">
        <v>38869</v>
      </c>
      <c r="H380" s="11" t="s">
        <v>68</v>
      </c>
      <c r="I380" s="11" t="s">
        <v>48</v>
      </c>
      <c r="J380" s="11" t="s">
        <v>70</v>
      </c>
      <c r="K380" s="11" t="s">
        <v>23</v>
      </c>
      <c r="L380" s="53" t="s">
        <v>638</v>
      </c>
      <c r="M380" s="11">
        <v>0</v>
      </c>
      <c r="N380" s="54">
        <v>0</v>
      </c>
      <c r="O380" s="54">
        <v>0</v>
      </c>
      <c r="P380" s="54">
        <v>0</v>
      </c>
      <c r="Q380" s="1">
        <v>42705</v>
      </c>
      <c r="R380" s="14">
        <f>VLOOKUP($D380,'GT NBV Sep 2015'!$G:$O,9,0)</f>
        <v>3.4000000000000002E-2</v>
      </c>
      <c r="S380" s="15">
        <f t="shared" si="46"/>
        <v>0</v>
      </c>
      <c r="T380" s="15">
        <f t="shared" si="47"/>
        <v>15</v>
      </c>
      <c r="U380" s="15">
        <f t="shared" si="48"/>
        <v>0</v>
      </c>
      <c r="V380" s="15">
        <f t="shared" si="49"/>
        <v>0</v>
      </c>
      <c r="W380" s="15">
        <f t="shared" si="50"/>
        <v>0</v>
      </c>
      <c r="X380" s="7">
        <f t="shared" si="51"/>
        <v>0</v>
      </c>
      <c r="Y380" s="7">
        <f t="shared" si="52"/>
        <v>0</v>
      </c>
      <c r="Z380" s="7">
        <f t="shared" si="53"/>
        <v>0</v>
      </c>
      <c r="AA380" s="7">
        <f t="shared" si="54"/>
        <v>0</v>
      </c>
    </row>
    <row r="381" spans="1:27" ht="13.8" x14ac:dyDescent="0.3">
      <c r="A381" s="11">
        <v>65255922</v>
      </c>
      <c r="B381" s="11" t="s">
        <v>30</v>
      </c>
      <c r="C381" s="11" t="s">
        <v>36</v>
      </c>
      <c r="D381" s="11" t="s">
        <v>49</v>
      </c>
      <c r="E381" s="11" t="s">
        <v>424</v>
      </c>
      <c r="F381" s="18">
        <v>38899</v>
      </c>
      <c r="G381" s="19">
        <v>38899</v>
      </c>
      <c r="H381" s="11" t="s">
        <v>68</v>
      </c>
      <c r="I381" s="11" t="s">
        <v>48</v>
      </c>
      <c r="J381" s="11" t="s">
        <v>70</v>
      </c>
      <c r="K381" s="11" t="s">
        <v>23</v>
      </c>
      <c r="L381" s="53" t="s">
        <v>638</v>
      </c>
      <c r="M381" s="11">
        <v>0</v>
      </c>
      <c r="N381" s="54">
        <v>0</v>
      </c>
      <c r="O381" s="54">
        <v>0</v>
      </c>
      <c r="P381" s="54">
        <v>0</v>
      </c>
      <c r="Q381" s="1">
        <v>42705</v>
      </c>
      <c r="R381" s="14">
        <f>VLOOKUP($D381,'GT NBV Sep 2015'!$G:$O,9,0)</f>
        <v>3.4000000000000002E-2</v>
      </c>
      <c r="S381" s="15">
        <f t="shared" si="46"/>
        <v>0</v>
      </c>
      <c r="T381" s="15">
        <f t="shared" si="47"/>
        <v>15</v>
      </c>
      <c r="U381" s="15">
        <f t="shared" si="48"/>
        <v>0</v>
      </c>
      <c r="V381" s="15">
        <f t="shared" si="49"/>
        <v>0</v>
      </c>
      <c r="W381" s="15">
        <f t="shared" si="50"/>
        <v>0</v>
      </c>
      <c r="X381" s="7">
        <f t="shared" si="51"/>
        <v>0</v>
      </c>
      <c r="Y381" s="7">
        <f t="shared" si="52"/>
        <v>0</v>
      </c>
      <c r="Z381" s="7">
        <f t="shared" si="53"/>
        <v>0</v>
      </c>
      <c r="AA381" s="7">
        <f t="shared" si="54"/>
        <v>0</v>
      </c>
    </row>
    <row r="382" spans="1:27" ht="13.8" x14ac:dyDescent="0.3">
      <c r="A382" s="11">
        <v>66398182</v>
      </c>
      <c r="B382" s="11" t="s">
        <v>30</v>
      </c>
      <c r="C382" s="11" t="s">
        <v>36</v>
      </c>
      <c r="D382" s="11" t="s">
        <v>49</v>
      </c>
      <c r="E382" s="11" t="s">
        <v>424</v>
      </c>
      <c r="F382" s="18">
        <v>38930</v>
      </c>
      <c r="G382" s="19">
        <v>38930</v>
      </c>
      <c r="H382" s="11" t="s">
        <v>68</v>
      </c>
      <c r="I382" s="11" t="s">
        <v>48</v>
      </c>
      <c r="J382" s="11" t="s">
        <v>70</v>
      </c>
      <c r="K382" s="11" t="s">
        <v>23</v>
      </c>
      <c r="L382" s="53" t="s">
        <v>638</v>
      </c>
      <c r="M382" s="11">
        <v>0</v>
      </c>
      <c r="N382" s="54">
        <v>0</v>
      </c>
      <c r="O382" s="54">
        <v>0</v>
      </c>
      <c r="P382" s="54">
        <v>0</v>
      </c>
      <c r="Q382" s="1">
        <v>42705</v>
      </c>
      <c r="R382" s="14">
        <f>VLOOKUP($D382,'GT NBV Sep 2015'!$G:$O,9,0)</f>
        <v>3.4000000000000002E-2</v>
      </c>
      <c r="S382" s="15">
        <f t="shared" si="46"/>
        <v>0</v>
      </c>
      <c r="T382" s="15">
        <f t="shared" si="47"/>
        <v>15</v>
      </c>
      <c r="U382" s="15">
        <f t="shared" si="48"/>
        <v>0</v>
      </c>
      <c r="V382" s="15">
        <f t="shared" si="49"/>
        <v>0</v>
      </c>
      <c r="W382" s="15">
        <f t="shared" si="50"/>
        <v>0</v>
      </c>
      <c r="X382" s="7">
        <f t="shared" si="51"/>
        <v>0</v>
      </c>
      <c r="Y382" s="7">
        <f t="shared" si="52"/>
        <v>0</v>
      </c>
      <c r="Z382" s="7">
        <f t="shared" si="53"/>
        <v>0</v>
      </c>
      <c r="AA382" s="7">
        <f t="shared" si="54"/>
        <v>0</v>
      </c>
    </row>
    <row r="383" spans="1:27" ht="13.8" x14ac:dyDescent="0.3">
      <c r="A383" s="11">
        <v>66404637</v>
      </c>
      <c r="B383" s="11" t="s">
        <v>30</v>
      </c>
      <c r="C383" s="11" t="s">
        <v>36</v>
      </c>
      <c r="D383" s="11" t="s">
        <v>49</v>
      </c>
      <c r="E383" s="11" t="s">
        <v>424</v>
      </c>
      <c r="F383" s="18">
        <v>38930</v>
      </c>
      <c r="G383" s="19">
        <v>38930</v>
      </c>
      <c r="H383" s="11" t="s">
        <v>68</v>
      </c>
      <c r="I383" s="11" t="s">
        <v>48</v>
      </c>
      <c r="J383" s="11" t="s">
        <v>70</v>
      </c>
      <c r="K383" s="11" t="s">
        <v>23</v>
      </c>
      <c r="L383" s="53" t="s">
        <v>638</v>
      </c>
      <c r="M383" s="11">
        <v>0</v>
      </c>
      <c r="N383" s="54">
        <v>0</v>
      </c>
      <c r="O383" s="54">
        <v>0</v>
      </c>
      <c r="P383" s="54">
        <v>0</v>
      </c>
      <c r="Q383" s="1">
        <v>42705</v>
      </c>
      <c r="R383" s="14">
        <f>VLOOKUP($D383,'GT NBV Sep 2015'!$G:$O,9,0)</f>
        <v>3.4000000000000002E-2</v>
      </c>
      <c r="S383" s="15">
        <f t="shared" si="46"/>
        <v>0</v>
      </c>
      <c r="T383" s="15">
        <f t="shared" si="47"/>
        <v>15</v>
      </c>
      <c r="U383" s="15">
        <f t="shared" si="48"/>
        <v>0</v>
      </c>
      <c r="V383" s="15">
        <f t="shared" si="49"/>
        <v>0</v>
      </c>
      <c r="W383" s="15">
        <f t="shared" si="50"/>
        <v>0</v>
      </c>
      <c r="X383" s="7">
        <f t="shared" si="51"/>
        <v>0</v>
      </c>
      <c r="Y383" s="7">
        <f t="shared" si="52"/>
        <v>0</v>
      </c>
      <c r="Z383" s="7">
        <f t="shared" si="53"/>
        <v>0</v>
      </c>
      <c r="AA383" s="7">
        <f t="shared" si="54"/>
        <v>0</v>
      </c>
    </row>
    <row r="384" spans="1:27" ht="13.8" x14ac:dyDescent="0.3">
      <c r="A384" s="11">
        <v>67245589</v>
      </c>
      <c r="B384" s="11" t="s">
        <v>30</v>
      </c>
      <c r="C384" s="11" t="s">
        <v>36</v>
      </c>
      <c r="D384" s="11" t="s">
        <v>49</v>
      </c>
      <c r="E384" s="11" t="s">
        <v>424</v>
      </c>
      <c r="F384" s="18">
        <v>38961</v>
      </c>
      <c r="G384" s="19">
        <v>38961</v>
      </c>
      <c r="H384" s="11" t="s">
        <v>68</v>
      </c>
      <c r="I384" s="11" t="s">
        <v>48</v>
      </c>
      <c r="J384" s="11" t="s">
        <v>70</v>
      </c>
      <c r="K384" s="11" t="s">
        <v>23</v>
      </c>
      <c r="L384" s="53" t="s">
        <v>638</v>
      </c>
      <c r="M384" s="11">
        <v>0</v>
      </c>
      <c r="N384" s="54">
        <v>0</v>
      </c>
      <c r="O384" s="54">
        <v>0</v>
      </c>
      <c r="P384" s="54">
        <v>0</v>
      </c>
      <c r="Q384" s="1">
        <v>42705</v>
      </c>
      <c r="R384" s="14">
        <f>VLOOKUP($D384,'GT NBV Sep 2015'!$G:$O,9,0)</f>
        <v>3.4000000000000002E-2</v>
      </c>
      <c r="S384" s="15">
        <f t="shared" si="46"/>
        <v>0</v>
      </c>
      <c r="T384" s="15">
        <f t="shared" si="47"/>
        <v>15</v>
      </c>
      <c r="U384" s="15">
        <f t="shared" si="48"/>
        <v>0</v>
      </c>
      <c r="V384" s="15">
        <f t="shared" si="49"/>
        <v>0</v>
      </c>
      <c r="W384" s="15">
        <f t="shared" si="50"/>
        <v>0</v>
      </c>
      <c r="X384" s="7">
        <f t="shared" si="51"/>
        <v>0</v>
      </c>
      <c r="Y384" s="7">
        <f t="shared" si="52"/>
        <v>0</v>
      </c>
      <c r="Z384" s="7">
        <f t="shared" si="53"/>
        <v>0</v>
      </c>
      <c r="AA384" s="7">
        <f t="shared" si="54"/>
        <v>0</v>
      </c>
    </row>
    <row r="385" spans="1:27" ht="13.8" x14ac:dyDescent="0.3">
      <c r="A385" s="11">
        <v>68399819</v>
      </c>
      <c r="B385" s="11" t="s">
        <v>30</v>
      </c>
      <c r="C385" s="11" t="s">
        <v>36</v>
      </c>
      <c r="D385" s="11" t="s">
        <v>49</v>
      </c>
      <c r="E385" s="11" t="s">
        <v>424</v>
      </c>
      <c r="F385" s="18">
        <v>38961</v>
      </c>
      <c r="G385" s="19">
        <v>38991</v>
      </c>
      <c r="H385" s="11" t="s">
        <v>68</v>
      </c>
      <c r="I385" s="11" t="s">
        <v>48</v>
      </c>
      <c r="J385" s="11" t="s">
        <v>70</v>
      </c>
      <c r="K385" s="11" t="s">
        <v>23</v>
      </c>
      <c r="L385" s="53" t="s">
        <v>638</v>
      </c>
      <c r="M385" s="11">
        <v>0</v>
      </c>
      <c r="N385" s="54">
        <v>0</v>
      </c>
      <c r="O385" s="54">
        <v>0</v>
      </c>
      <c r="P385" s="54">
        <v>0</v>
      </c>
      <c r="Q385" s="1">
        <v>42705</v>
      </c>
      <c r="R385" s="14">
        <f>VLOOKUP($D385,'GT NBV Sep 2015'!$G:$O,9,0)</f>
        <v>3.4000000000000002E-2</v>
      </c>
      <c r="S385" s="15">
        <f t="shared" si="46"/>
        <v>0</v>
      </c>
      <c r="T385" s="15">
        <f t="shared" si="47"/>
        <v>15</v>
      </c>
      <c r="U385" s="15">
        <f t="shared" si="48"/>
        <v>0</v>
      </c>
      <c r="V385" s="15">
        <f t="shared" si="49"/>
        <v>0</v>
      </c>
      <c r="W385" s="15">
        <f t="shared" si="50"/>
        <v>0</v>
      </c>
      <c r="X385" s="7">
        <f t="shared" si="51"/>
        <v>0</v>
      </c>
      <c r="Y385" s="7">
        <f t="shared" si="52"/>
        <v>0</v>
      </c>
      <c r="Z385" s="7">
        <f t="shared" si="53"/>
        <v>0</v>
      </c>
      <c r="AA385" s="7">
        <f t="shared" si="54"/>
        <v>0</v>
      </c>
    </row>
    <row r="386" spans="1:27" ht="13.8" x14ac:dyDescent="0.3">
      <c r="A386" s="11">
        <v>73096120</v>
      </c>
      <c r="B386" s="11" t="s">
        <v>30</v>
      </c>
      <c r="C386" s="11" t="s">
        <v>36</v>
      </c>
      <c r="D386" s="11" t="s">
        <v>49</v>
      </c>
      <c r="E386" s="11" t="s">
        <v>393</v>
      </c>
      <c r="F386" s="18">
        <v>39114</v>
      </c>
      <c r="G386" s="19">
        <v>39142</v>
      </c>
      <c r="H386" s="11" t="s">
        <v>68</v>
      </c>
      <c r="I386" s="11" t="s">
        <v>48</v>
      </c>
      <c r="J386" s="11" t="s">
        <v>70</v>
      </c>
      <c r="K386" s="11" t="s">
        <v>23</v>
      </c>
      <c r="L386" s="53" t="s">
        <v>638</v>
      </c>
      <c r="M386" s="11">
        <v>0</v>
      </c>
      <c r="N386" s="54">
        <v>0</v>
      </c>
      <c r="O386" s="54">
        <v>0</v>
      </c>
      <c r="P386" s="54">
        <v>0</v>
      </c>
      <c r="Q386" s="1">
        <v>42705</v>
      </c>
      <c r="R386" s="14">
        <f>VLOOKUP($D386,'GT NBV Sep 2015'!$G:$O,9,0)</f>
        <v>3.4000000000000002E-2</v>
      </c>
      <c r="S386" s="15">
        <f t="shared" si="46"/>
        <v>0</v>
      </c>
      <c r="T386" s="15">
        <f t="shared" si="47"/>
        <v>15</v>
      </c>
      <c r="U386" s="15">
        <f t="shared" si="48"/>
        <v>0</v>
      </c>
      <c r="V386" s="15">
        <f t="shared" si="49"/>
        <v>0</v>
      </c>
      <c r="W386" s="15">
        <f t="shared" si="50"/>
        <v>0</v>
      </c>
      <c r="X386" s="7">
        <f t="shared" si="51"/>
        <v>0</v>
      </c>
      <c r="Y386" s="7">
        <f t="shared" si="52"/>
        <v>0</v>
      </c>
      <c r="Z386" s="7">
        <f t="shared" si="53"/>
        <v>0</v>
      </c>
      <c r="AA386" s="7">
        <f t="shared" si="54"/>
        <v>0</v>
      </c>
    </row>
    <row r="387" spans="1:27" ht="13.8" x14ac:dyDescent="0.3">
      <c r="A387" s="11">
        <v>75846807</v>
      </c>
      <c r="B387" s="11" t="s">
        <v>30</v>
      </c>
      <c r="C387" s="11" t="s">
        <v>36</v>
      </c>
      <c r="D387" s="11" t="s">
        <v>49</v>
      </c>
      <c r="E387" s="11" t="s">
        <v>393</v>
      </c>
      <c r="F387" s="18">
        <v>39234</v>
      </c>
      <c r="G387" s="19">
        <v>39234</v>
      </c>
      <c r="H387" s="11" t="s">
        <v>68</v>
      </c>
      <c r="I387" s="11" t="s">
        <v>48</v>
      </c>
      <c r="J387" s="11" t="s">
        <v>70</v>
      </c>
      <c r="K387" s="11" t="s">
        <v>23</v>
      </c>
      <c r="L387" s="53" t="s">
        <v>638</v>
      </c>
      <c r="M387" s="11">
        <v>0</v>
      </c>
      <c r="N387" s="54">
        <v>0</v>
      </c>
      <c r="O387" s="54">
        <v>0</v>
      </c>
      <c r="P387" s="54">
        <v>0</v>
      </c>
      <c r="Q387" s="1">
        <v>42705</v>
      </c>
      <c r="R387" s="14">
        <f>VLOOKUP($D387,'GT NBV Sep 2015'!$G:$O,9,0)</f>
        <v>3.4000000000000002E-2</v>
      </c>
      <c r="S387" s="15">
        <f t="shared" si="46"/>
        <v>0</v>
      </c>
      <c r="T387" s="15">
        <f t="shared" si="47"/>
        <v>15</v>
      </c>
      <c r="U387" s="15">
        <f t="shared" si="48"/>
        <v>0</v>
      </c>
      <c r="V387" s="15">
        <f t="shared" si="49"/>
        <v>0</v>
      </c>
      <c r="W387" s="15">
        <f t="shared" si="50"/>
        <v>0</v>
      </c>
      <c r="X387" s="7">
        <f t="shared" si="51"/>
        <v>0</v>
      </c>
      <c r="Y387" s="7">
        <f t="shared" si="52"/>
        <v>0</v>
      </c>
      <c r="Z387" s="7">
        <f t="shared" si="53"/>
        <v>0</v>
      </c>
      <c r="AA387" s="7">
        <f t="shared" si="54"/>
        <v>0</v>
      </c>
    </row>
    <row r="388" spans="1:27" ht="13.8" x14ac:dyDescent="0.3">
      <c r="A388" s="11">
        <v>77080254</v>
      </c>
      <c r="B388" s="11" t="s">
        <v>30</v>
      </c>
      <c r="C388" s="11" t="s">
        <v>36</v>
      </c>
      <c r="D388" s="11" t="s">
        <v>49</v>
      </c>
      <c r="E388" s="11" t="s">
        <v>393</v>
      </c>
      <c r="F388" s="18">
        <v>39264</v>
      </c>
      <c r="G388" s="19">
        <v>39264</v>
      </c>
      <c r="H388" s="11" t="s">
        <v>68</v>
      </c>
      <c r="I388" s="11" t="s">
        <v>48</v>
      </c>
      <c r="J388" s="11" t="s">
        <v>70</v>
      </c>
      <c r="K388" s="11" t="s">
        <v>23</v>
      </c>
      <c r="L388" s="53" t="s">
        <v>638</v>
      </c>
      <c r="M388" s="11">
        <v>0</v>
      </c>
      <c r="N388" s="54">
        <v>0</v>
      </c>
      <c r="O388" s="54">
        <v>0</v>
      </c>
      <c r="P388" s="54">
        <v>0</v>
      </c>
      <c r="Q388" s="1">
        <v>42705</v>
      </c>
      <c r="R388" s="14">
        <f>VLOOKUP($D388,'GT NBV Sep 2015'!$G:$O,9,0)</f>
        <v>3.4000000000000002E-2</v>
      </c>
      <c r="S388" s="15">
        <f t="shared" ref="S388:S451" si="55">N388*(R388/12)</f>
        <v>0</v>
      </c>
      <c r="T388" s="15">
        <f t="shared" ref="T388:T451" si="56">ROUND((+Q388-$L$2)/30,0)</f>
        <v>15</v>
      </c>
      <c r="U388" s="15">
        <f t="shared" ref="U388:U451" si="57">+S388*T388</f>
        <v>0</v>
      </c>
      <c r="V388" s="15">
        <f t="shared" ref="V388:V451" si="58">+O388+U388</f>
        <v>0</v>
      </c>
      <c r="W388" s="15">
        <f t="shared" ref="W388:W451" si="59">+N388-V388</f>
        <v>0</v>
      </c>
      <c r="X388" s="7">
        <f t="shared" si="51"/>
        <v>0</v>
      </c>
      <c r="Y388" s="7">
        <f t="shared" si="52"/>
        <v>0</v>
      </c>
      <c r="Z388" s="7">
        <f t="shared" si="53"/>
        <v>0</v>
      </c>
      <c r="AA388" s="7">
        <f t="shared" si="54"/>
        <v>0</v>
      </c>
    </row>
    <row r="389" spans="1:27" ht="13.8" x14ac:dyDescent="0.3">
      <c r="A389" s="11">
        <v>77119362</v>
      </c>
      <c r="B389" s="11" t="s">
        <v>30</v>
      </c>
      <c r="C389" s="11" t="s">
        <v>36</v>
      </c>
      <c r="D389" s="11" t="s">
        <v>49</v>
      </c>
      <c r="E389" s="11" t="s">
        <v>393</v>
      </c>
      <c r="F389" s="18">
        <v>39264</v>
      </c>
      <c r="G389" s="19">
        <v>39264</v>
      </c>
      <c r="H389" s="11" t="s">
        <v>68</v>
      </c>
      <c r="I389" s="11" t="s">
        <v>48</v>
      </c>
      <c r="J389" s="11" t="s">
        <v>70</v>
      </c>
      <c r="K389" s="11" t="s">
        <v>23</v>
      </c>
      <c r="L389" s="53" t="s">
        <v>638</v>
      </c>
      <c r="M389" s="11">
        <v>0</v>
      </c>
      <c r="N389" s="54">
        <v>0</v>
      </c>
      <c r="O389" s="54">
        <v>0</v>
      </c>
      <c r="P389" s="54">
        <v>0</v>
      </c>
      <c r="Q389" s="1">
        <v>42705</v>
      </c>
      <c r="R389" s="14">
        <f>VLOOKUP($D389,'GT NBV Sep 2015'!$G:$O,9,0)</f>
        <v>3.4000000000000002E-2</v>
      </c>
      <c r="S389" s="15">
        <f t="shared" si="55"/>
        <v>0</v>
      </c>
      <c r="T389" s="15">
        <f t="shared" si="56"/>
        <v>15</v>
      </c>
      <c r="U389" s="15">
        <f t="shared" si="57"/>
        <v>0</v>
      </c>
      <c r="V389" s="15">
        <f t="shared" si="58"/>
        <v>0</v>
      </c>
      <c r="W389" s="15">
        <f t="shared" si="59"/>
        <v>0</v>
      </c>
      <c r="X389" s="7">
        <f t="shared" ref="X389:X452" si="60">+N389*(11/12)</f>
        <v>0</v>
      </c>
      <c r="Y389" s="7">
        <f t="shared" ref="Y389:Y452" si="61">+V389*(11/12)</f>
        <v>0</v>
      </c>
      <c r="Z389" s="7">
        <f t="shared" ref="Z389:Z452" si="62">+W389*(11/12)</f>
        <v>0</v>
      </c>
      <c r="AA389" s="7">
        <f t="shared" ref="AA389:AA452" si="63">+X389-Y389-Z389</f>
        <v>0</v>
      </c>
    </row>
    <row r="390" spans="1:27" ht="13.8" x14ac:dyDescent="0.3">
      <c r="A390" s="11">
        <v>78816028</v>
      </c>
      <c r="B390" s="11" t="s">
        <v>30</v>
      </c>
      <c r="C390" s="11" t="s">
        <v>36</v>
      </c>
      <c r="D390" s="11" t="s">
        <v>49</v>
      </c>
      <c r="E390" s="11" t="s">
        <v>393</v>
      </c>
      <c r="F390" s="18">
        <v>39326</v>
      </c>
      <c r="G390" s="19">
        <v>39326</v>
      </c>
      <c r="H390" s="11" t="s">
        <v>68</v>
      </c>
      <c r="I390" s="11" t="s">
        <v>48</v>
      </c>
      <c r="J390" s="11" t="s">
        <v>70</v>
      </c>
      <c r="K390" s="11" t="s">
        <v>23</v>
      </c>
      <c r="L390" s="53" t="s">
        <v>638</v>
      </c>
      <c r="M390" s="11">
        <v>0</v>
      </c>
      <c r="N390" s="54">
        <v>0</v>
      </c>
      <c r="O390" s="54">
        <v>0</v>
      </c>
      <c r="P390" s="54">
        <v>0</v>
      </c>
      <c r="Q390" s="1">
        <v>42705</v>
      </c>
      <c r="R390" s="14">
        <f>VLOOKUP($D390,'GT NBV Sep 2015'!$G:$O,9,0)</f>
        <v>3.4000000000000002E-2</v>
      </c>
      <c r="S390" s="15">
        <f t="shared" si="55"/>
        <v>0</v>
      </c>
      <c r="T390" s="15">
        <f t="shared" si="56"/>
        <v>15</v>
      </c>
      <c r="U390" s="15">
        <f t="shared" si="57"/>
        <v>0</v>
      </c>
      <c r="V390" s="15">
        <f t="shared" si="58"/>
        <v>0</v>
      </c>
      <c r="W390" s="15">
        <f t="shared" si="59"/>
        <v>0</v>
      </c>
      <c r="X390" s="7">
        <f t="shared" si="60"/>
        <v>0</v>
      </c>
      <c r="Y390" s="7">
        <f t="shared" si="61"/>
        <v>0</v>
      </c>
      <c r="Z390" s="7">
        <f t="shared" si="62"/>
        <v>0</v>
      </c>
      <c r="AA390" s="7">
        <f t="shared" si="63"/>
        <v>0</v>
      </c>
    </row>
    <row r="391" spans="1:27" ht="13.8" x14ac:dyDescent="0.3">
      <c r="A391" s="11">
        <v>81183783</v>
      </c>
      <c r="B391" s="11" t="s">
        <v>30</v>
      </c>
      <c r="C391" s="11" t="s">
        <v>36</v>
      </c>
      <c r="D391" s="11" t="s">
        <v>49</v>
      </c>
      <c r="E391" s="11" t="s">
        <v>393</v>
      </c>
      <c r="F391" s="18">
        <v>39417</v>
      </c>
      <c r="G391" s="19">
        <v>39417</v>
      </c>
      <c r="H391" s="11" t="s">
        <v>68</v>
      </c>
      <c r="I391" s="11" t="s">
        <v>48</v>
      </c>
      <c r="J391" s="11" t="s">
        <v>70</v>
      </c>
      <c r="K391" s="11" t="s">
        <v>23</v>
      </c>
      <c r="L391" s="53" t="s">
        <v>638</v>
      </c>
      <c r="M391" s="11">
        <v>0</v>
      </c>
      <c r="N391" s="54">
        <v>0</v>
      </c>
      <c r="O391" s="54">
        <v>0</v>
      </c>
      <c r="P391" s="54">
        <v>0</v>
      </c>
      <c r="Q391" s="1">
        <v>42705</v>
      </c>
      <c r="R391" s="14">
        <f>VLOOKUP($D391,'GT NBV Sep 2015'!$G:$O,9,0)</f>
        <v>3.4000000000000002E-2</v>
      </c>
      <c r="S391" s="15">
        <f t="shared" si="55"/>
        <v>0</v>
      </c>
      <c r="T391" s="15">
        <f t="shared" si="56"/>
        <v>15</v>
      </c>
      <c r="U391" s="15">
        <f t="shared" si="57"/>
        <v>0</v>
      </c>
      <c r="V391" s="15">
        <f t="shared" si="58"/>
        <v>0</v>
      </c>
      <c r="W391" s="15">
        <f t="shared" si="59"/>
        <v>0</v>
      </c>
      <c r="X391" s="7">
        <f t="shared" si="60"/>
        <v>0</v>
      </c>
      <c r="Y391" s="7">
        <f t="shared" si="61"/>
        <v>0</v>
      </c>
      <c r="Z391" s="7">
        <f t="shared" si="62"/>
        <v>0</v>
      </c>
      <c r="AA391" s="7">
        <f t="shared" si="63"/>
        <v>0</v>
      </c>
    </row>
    <row r="392" spans="1:27" ht="13.8" x14ac:dyDescent="0.3">
      <c r="A392" s="11">
        <v>84150282</v>
      </c>
      <c r="B392" s="11" t="s">
        <v>30</v>
      </c>
      <c r="C392" s="11" t="s">
        <v>36</v>
      </c>
      <c r="D392" s="11" t="s">
        <v>49</v>
      </c>
      <c r="E392" s="11" t="s">
        <v>394</v>
      </c>
      <c r="F392" s="18">
        <v>39539</v>
      </c>
      <c r="G392" s="19">
        <v>39539</v>
      </c>
      <c r="H392" s="11" t="s">
        <v>68</v>
      </c>
      <c r="I392" s="11" t="s">
        <v>48</v>
      </c>
      <c r="J392" s="11" t="s">
        <v>70</v>
      </c>
      <c r="K392" s="11" t="s">
        <v>23</v>
      </c>
      <c r="L392" s="53" t="s">
        <v>638</v>
      </c>
      <c r="M392" s="11">
        <v>0</v>
      </c>
      <c r="N392" s="54">
        <v>0</v>
      </c>
      <c r="O392" s="54">
        <v>0</v>
      </c>
      <c r="P392" s="54">
        <v>0</v>
      </c>
      <c r="Q392" s="1">
        <v>42705</v>
      </c>
      <c r="R392" s="14">
        <f>VLOOKUP($D392,'GT NBV Sep 2015'!$G:$O,9,0)</f>
        <v>3.4000000000000002E-2</v>
      </c>
      <c r="S392" s="15">
        <f t="shared" si="55"/>
        <v>0</v>
      </c>
      <c r="T392" s="15">
        <f t="shared" si="56"/>
        <v>15</v>
      </c>
      <c r="U392" s="15">
        <f t="shared" si="57"/>
        <v>0</v>
      </c>
      <c r="V392" s="15">
        <f t="shared" si="58"/>
        <v>0</v>
      </c>
      <c r="W392" s="15">
        <f t="shared" si="59"/>
        <v>0</v>
      </c>
      <c r="X392" s="7">
        <f t="shared" si="60"/>
        <v>0</v>
      </c>
      <c r="Y392" s="7">
        <f t="shared" si="61"/>
        <v>0</v>
      </c>
      <c r="Z392" s="7">
        <f t="shared" si="62"/>
        <v>0</v>
      </c>
      <c r="AA392" s="7">
        <f t="shared" si="63"/>
        <v>0</v>
      </c>
    </row>
    <row r="393" spans="1:27" ht="13.8" x14ac:dyDescent="0.3">
      <c r="A393" s="11">
        <v>85483177</v>
      </c>
      <c r="B393" s="11" t="s">
        <v>30</v>
      </c>
      <c r="C393" s="11" t="s">
        <v>36</v>
      </c>
      <c r="D393" s="11" t="s">
        <v>49</v>
      </c>
      <c r="E393" s="11" t="s">
        <v>393</v>
      </c>
      <c r="F393" s="18">
        <v>39264</v>
      </c>
      <c r="G393" s="19">
        <v>39600</v>
      </c>
      <c r="H393" s="11" t="s">
        <v>68</v>
      </c>
      <c r="I393" s="11" t="s">
        <v>48</v>
      </c>
      <c r="J393" s="11" t="s">
        <v>70</v>
      </c>
      <c r="K393" s="11" t="s">
        <v>23</v>
      </c>
      <c r="L393" s="53" t="s">
        <v>638</v>
      </c>
      <c r="M393" s="11">
        <v>0</v>
      </c>
      <c r="N393" s="54">
        <v>0</v>
      </c>
      <c r="O393" s="54">
        <v>0</v>
      </c>
      <c r="P393" s="54">
        <v>0</v>
      </c>
      <c r="Q393" s="1">
        <v>42705</v>
      </c>
      <c r="R393" s="14">
        <f>VLOOKUP($D393,'GT NBV Sep 2015'!$G:$O,9,0)</f>
        <v>3.4000000000000002E-2</v>
      </c>
      <c r="S393" s="15">
        <f t="shared" si="55"/>
        <v>0</v>
      </c>
      <c r="T393" s="15">
        <f t="shared" si="56"/>
        <v>15</v>
      </c>
      <c r="U393" s="15">
        <f t="shared" si="57"/>
        <v>0</v>
      </c>
      <c r="V393" s="15">
        <f t="shared" si="58"/>
        <v>0</v>
      </c>
      <c r="W393" s="15">
        <f t="shared" si="59"/>
        <v>0</v>
      </c>
      <c r="X393" s="7">
        <f t="shared" si="60"/>
        <v>0</v>
      </c>
      <c r="Y393" s="7">
        <f t="shared" si="61"/>
        <v>0</v>
      </c>
      <c r="Z393" s="7">
        <f t="shared" si="62"/>
        <v>0</v>
      </c>
      <c r="AA393" s="7">
        <f t="shared" si="63"/>
        <v>0</v>
      </c>
    </row>
    <row r="394" spans="1:27" ht="13.8" x14ac:dyDescent="0.3">
      <c r="A394" s="11">
        <v>89481564</v>
      </c>
      <c r="B394" s="11" t="s">
        <v>30</v>
      </c>
      <c r="C394" s="11" t="s">
        <v>36</v>
      </c>
      <c r="D394" s="11" t="s">
        <v>49</v>
      </c>
      <c r="E394" s="11" t="s">
        <v>394</v>
      </c>
      <c r="F394" s="18">
        <v>39783</v>
      </c>
      <c r="G394" s="19">
        <v>39783</v>
      </c>
      <c r="H394" s="11" t="s">
        <v>68</v>
      </c>
      <c r="I394" s="11" t="s">
        <v>48</v>
      </c>
      <c r="J394" s="11" t="s">
        <v>70</v>
      </c>
      <c r="K394" s="11" t="s">
        <v>23</v>
      </c>
      <c r="L394" s="53" t="s">
        <v>638</v>
      </c>
      <c r="M394" s="11">
        <v>0</v>
      </c>
      <c r="N394" s="54">
        <v>0</v>
      </c>
      <c r="O394" s="54">
        <v>0</v>
      </c>
      <c r="P394" s="54">
        <v>0</v>
      </c>
      <c r="Q394" s="1">
        <v>42705</v>
      </c>
      <c r="R394" s="14">
        <f>VLOOKUP($D394,'GT NBV Sep 2015'!$G:$O,9,0)</f>
        <v>3.4000000000000002E-2</v>
      </c>
      <c r="S394" s="15">
        <f t="shared" si="55"/>
        <v>0</v>
      </c>
      <c r="T394" s="15">
        <f t="shared" si="56"/>
        <v>15</v>
      </c>
      <c r="U394" s="15">
        <f t="shared" si="57"/>
        <v>0</v>
      </c>
      <c r="V394" s="15">
        <f t="shared" si="58"/>
        <v>0</v>
      </c>
      <c r="W394" s="15">
        <f t="shared" si="59"/>
        <v>0</v>
      </c>
      <c r="X394" s="7">
        <f t="shared" si="60"/>
        <v>0</v>
      </c>
      <c r="Y394" s="7">
        <f t="shared" si="61"/>
        <v>0</v>
      </c>
      <c r="Z394" s="7">
        <f t="shared" si="62"/>
        <v>0</v>
      </c>
      <c r="AA394" s="7">
        <f t="shared" si="63"/>
        <v>0</v>
      </c>
    </row>
    <row r="395" spans="1:27" ht="13.8" x14ac:dyDescent="0.3">
      <c r="A395" s="11">
        <v>90083683</v>
      </c>
      <c r="B395" s="11" t="s">
        <v>30</v>
      </c>
      <c r="C395" s="11" t="s">
        <v>36</v>
      </c>
      <c r="D395" s="11" t="s">
        <v>49</v>
      </c>
      <c r="E395" s="11" t="s">
        <v>394</v>
      </c>
      <c r="F395" s="18">
        <v>39783</v>
      </c>
      <c r="G395" s="19">
        <v>39814</v>
      </c>
      <c r="H395" s="11" t="s">
        <v>68</v>
      </c>
      <c r="I395" s="11" t="s">
        <v>48</v>
      </c>
      <c r="J395" s="11" t="s">
        <v>70</v>
      </c>
      <c r="K395" s="11" t="s">
        <v>23</v>
      </c>
      <c r="L395" s="53" t="s">
        <v>638</v>
      </c>
      <c r="M395" s="11">
        <v>0</v>
      </c>
      <c r="N395" s="54">
        <v>0</v>
      </c>
      <c r="O395" s="54">
        <v>0</v>
      </c>
      <c r="P395" s="54">
        <v>0</v>
      </c>
      <c r="Q395" s="1">
        <v>42705</v>
      </c>
      <c r="R395" s="14">
        <f>VLOOKUP($D395,'GT NBV Sep 2015'!$G:$O,9,0)</f>
        <v>3.4000000000000002E-2</v>
      </c>
      <c r="S395" s="15">
        <f t="shared" si="55"/>
        <v>0</v>
      </c>
      <c r="T395" s="15">
        <f t="shared" si="56"/>
        <v>15</v>
      </c>
      <c r="U395" s="15">
        <f t="shared" si="57"/>
        <v>0</v>
      </c>
      <c r="V395" s="15">
        <f t="shared" si="58"/>
        <v>0</v>
      </c>
      <c r="W395" s="15">
        <f t="shared" si="59"/>
        <v>0</v>
      </c>
      <c r="X395" s="7">
        <f t="shared" si="60"/>
        <v>0</v>
      </c>
      <c r="Y395" s="7">
        <f t="shared" si="61"/>
        <v>0</v>
      </c>
      <c r="Z395" s="7">
        <f t="shared" si="62"/>
        <v>0</v>
      </c>
      <c r="AA395" s="7">
        <f t="shared" si="63"/>
        <v>0</v>
      </c>
    </row>
    <row r="396" spans="1:27" ht="13.8" x14ac:dyDescent="0.3">
      <c r="A396" s="11">
        <v>91243744</v>
      </c>
      <c r="B396" s="11" t="s">
        <v>30</v>
      </c>
      <c r="C396" s="11" t="s">
        <v>36</v>
      </c>
      <c r="D396" s="11" t="s">
        <v>49</v>
      </c>
      <c r="E396" s="11" t="s">
        <v>457</v>
      </c>
      <c r="F396" s="18">
        <v>39873</v>
      </c>
      <c r="G396" s="19">
        <v>39873</v>
      </c>
      <c r="H396" s="11" t="s">
        <v>68</v>
      </c>
      <c r="I396" s="11" t="s">
        <v>48</v>
      </c>
      <c r="J396" s="11" t="s">
        <v>70</v>
      </c>
      <c r="K396" s="11" t="s">
        <v>23</v>
      </c>
      <c r="L396" s="53" t="s">
        <v>638</v>
      </c>
      <c r="M396" s="11">
        <v>0</v>
      </c>
      <c r="N396" s="54">
        <v>0</v>
      </c>
      <c r="O396" s="54">
        <v>0</v>
      </c>
      <c r="P396" s="54">
        <v>0</v>
      </c>
      <c r="Q396" s="1">
        <v>42705</v>
      </c>
      <c r="R396" s="14">
        <f>VLOOKUP($D396,'GT NBV Sep 2015'!$G:$O,9,0)</f>
        <v>3.4000000000000002E-2</v>
      </c>
      <c r="S396" s="15">
        <f t="shared" si="55"/>
        <v>0</v>
      </c>
      <c r="T396" s="15">
        <f t="shared" si="56"/>
        <v>15</v>
      </c>
      <c r="U396" s="15">
        <f t="shared" si="57"/>
        <v>0</v>
      </c>
      <c r="V396" s="15">
        <f t="shared" si="58"/>
        <v>0</v>
      </c>
      <c r="W396" s="15">
        <f t="shared" si="59"/>
        <v>0</v>
      </c>
      <c r="X396" s="7">
        <f t="shared" si="60"/>
        <v>0</v>
      </c>
      <c r="Y396" s="7">
        <f t="shared" si="61"/>
        <v>0</v>
      </c>
      <c r="Z396" s="7">
        <f t="shared" si="62"/>
        <v>0</v>
      </c>
      <c r="AA396" s="7">
        <f t="shared" si="63"/>
        <v>0</v>
      </c>
    </row>
    <row r="397" spans="1:27" ht="13.8" x14ac:dyDescent="0.3">
      <c r="A397" s="11">
        <v>91290672</v>
      </c>
      <c r="B397" s="11" t="s">
        <v>30</v>
      </c>
      <c r="C397" s="11" t="s">
        <v>36</v>
      </c>
      <c r="D397" s="11" t="s">
        <v>49</v>
      </c>
      <c r="E397" s="11" t="s">
        <v>394</v>
      </c>
      <c r="F397" s="18">
        <v>39783</v>
      </c>
      <c r="G397" s="19">
        <v>39873</v>
      </c>
      <c r="H397" s="11" t="s">
        <v>68</v>
      </c>
      <c r="I397" s="11" t="s">
        <v>48</v>
      </c>
      <c r="J397" s="11" t="s">
        <v>70</v>
      </c>
      <c r="K397" s="11" t="s">
        <v>23</v>
      </c>
      <c r="L397" s="53" t="s">
        <v>638</v>
      </c>
      <c r="M397" s="11">
        <v>0</v>
      </c>
      <c r="N397" s="54">
        <v>0</v>
      </c>
      <c r="O397" s="54">
        <v>0</v>
      </c>
      <c r="P397" s="54">
        <v>0</v>
      </c>
      <c r="Q397" s="1">
        <v>42705</v>
      </c>
      <c r="R397" s="14">
        <f>VLOOKUP($D397,'GT NBV Sep 2015'!$G:$O,9,0)</f>
        <v>3.4000000000000002E-2</v>
      </c>
      <c r="S397" s="15">
        <f t="shared" si="55"/>
        <v>0</v>
      </c>
      <c r="T397" s="15">
        <f t="shared" si="56"/>
        <v>15</v>
      </c>
      <c r="U397" s="15">
        <f t="shared" si="57"/>
        <v>0</v>
      </c>
      <c r="V397" s="15">
        <f t="shared" si="58"/>
        <v>0</v>
      </c>
      <c r="W397" s="15">
        <f t="shared" si="59"/>
        <v>0</v>
      </c>
      <c r="X397" s="7">
        <f t="shared" si="60"/>
        <v>0</v>
      </c>
      <c r="Y397" s="7">
        <f t="shared" si="61"/>
        <v>0</v>
      </c>
      <c r="Z397" s="7">
        <f t="shared" si="62"/>
        <v>0</v>
      </c>
      <c r="AA397" s="7">
        <f t="shared" si="63"/>
        <v>0</v>
      </c>
    </row>
    <row r="398" spans="1:27" ht="13.8" x14ac:dyDescent="0.3">
      <c r="A398" s="11">
        <v>92884450</v>
      </c>
      <c r="B398" s="11" t="s">
        <v>30</v>
      </c>
      <c r="C398" s="11" t="s">
        <v>36</v>
      </c>
      <c r="D398" s="11" t="s">
        <v>49</v>
      </c>
      <c r="E398" s="11" t="s">
        <v>457</v>
      </c>
      <c r="F398" s="18">
        <v>39965</v>
      </c>
      <c r="G398" s="19">
        <v>39965</v>
      </c>
      <c r="H398" s="11" t="s">
        <v>68</v>
      </c>
      <c r="I398" s="11" t="s">
        <v>48</v>
      </c>
      <c r="J398" s="11" t="s">
        <v>70</v>
      </c>
      <c r="K398" s="11" t="s">
        <v>23</v>
      </c>
      <c r="L398" s="53" t="s">
        <v>638</v>
      </c>
      <c r="M398" s="11">
        <v>0</v>
      </c>
      <c r="N398" s="54">
        <v>0</v>
      </c>
      <c r="O398" s="54">
        <v>0</v>
      </c>
      <c r="P398" s="54">
        <v>0</v>
      </c>
      <c r="Q398" s="1">
        <v>42705</v>
      </c>
      <c r="R398" s="14">
        <f>VLOOKUP($D398,'GT NBV Sep 2015'!$G:$O,9,0)</f>
        <v>3.4000000000000002E-2</v>
      </c>
      <c r="S398" s="15">
        <f t="shared" si="55"/>
        <v>0</v>
      </c>
      <c r="T398" s="15">
        <f t="shared" si="56"/>
        <v>15</v>
      </c>
      <c r="U398" s="15">
        <f t="shared" si="57"/>
        <v>0</v>
      </c>
      <c r="V398" s="15">
        <f t="shared" si="58"/>
        <v>0</v>
      </c>
      <c r="W398" s="15">
        <f t="shared" si="59"/>
        <v>0</v>
      </c>
      <c r="X398" s="7">
        <f t="shared" si="60"/>
        <v>0</v>
      </c>
      <c r="Y398" s="7">
        <f t="shared" si="61"/>
        <v>0</v>
      </c>
      <c r="Z398" s="7">
        <f t="shared" si="62"/>
        <v>0</v>
      </c>
      <c r="AA398" s="7">
        <f t="shared" si="63"/>
        <v>0</v>
      </c>
    </row>
    <row r="399" spans="1:27" ht="13.8" x14ac:dyDescent="0.3">
      <c r="A399" s="11">
        <v>92891094</v>
      </c>
      <c r="B399" s="11" t="s">
        <v>30</v>
      </c>
      <c r="C399" s="11" t="s">
        <v>36</v>
      </c>
      <c r="D399" s="11" t="s">
        <v>49</v>
      </c>
      <c r="E399" s="11" t="s">
        <v>457</v>
      </c>
      <c r="F399" s="18">
        <v>39965</v>
      </c>
      <c r="G399" s="19">
        <v>39965</v>
      </c>
      <c r="H399" s="11" t="s">
        <v>68</v>
      </c>
      <c r="I399" s="11" t="s">
        <v>48</v>
      </c>
      <c r="J399" s="11" t="s">
        <v>70</v>
      </c>
      <c r="K399" s="11" t="s">
        <v>23</v>
      </c>
      <c r="L399" s="53" t="s">
        <v>638</v>
      </c>
      <c r="M399" s="11">
        <v>0</v>
      </c>
      <c r="N399" s="54">
        <v>0</v>
      </c>
      <c r="O399" s="54">
        <v>0</v>
      </c>
      <c r="P399" s="54">
        <v>0</v>
      </c>
      <c r="Q399" s="1">
        <v>42705</v>
      </c>
      <c r="R399" s="14">
        <f>VLOOKUP($D399,'GT NBV Sep 2015'!$G:$O,9,0)</f>
        <v>3.4000000000000002E-2</v>
      </c>
      <c r="S399" s="15">
        <f t="shared" si="55"/>
        <v>0</v>
      </c>
      <c r="T399" s="15">
        <f t="shared" si="56"/>
        <v>15</v>
      </c>
      <c r="U399" s="15">
        <f t="shared" si="57"/>
        <v>0</v>
      </c>
      <c r="V399" s="15">
        <f t="shared" si="58"/>
        <v>0</v>
      </c>
      <c r="W399" s="15">
        <f t="shared" si="59"/>
        <v>0</v>
      </c>
      <c r="X399" s="7">
        <f t="shared" si="60"/>
        <v>0</v>
      </c>
      <c r="Y399" s="7">
        <f t="shared" si="61"/>
        <v>0</v>
      </c>
      <c r="Z399" s="7">
        <f t="shared" si="62"/>
        <v>0</v>
      </c>
      <c r="AA399" s="7">
        <f t="shared" si="63"/>
        <v>0</v>
      </c>
    </row>
    <row r="400" spans="1:27" ht="13.8" x14ac:dyDescent="0.3">
      <c r="A400" s="11">
        <v>94018602</v>
      </c>
      <c r="B400" s="11" t="s">
        <v>30</v>
      </c>
      <c r="C400" s="11" t="s">
        <v>36</v>
      </c>
      <c r="D400" s="11" t="s">
        <v>49</v>
      </c>
      <c r="E400" s="11" t="s">
        <v>457</v>
      </c>
      <c r="F400" s="18">
        <v>40026</v>
      </c>
      <c r="G400" s="19">
        <v>40026</v>
      </c>
      <c r="H400" s="11" t="s">
        <v>68</v>
      </c>
      <c r="I400" s="11" t="s">
        <v>48</v>
      </c>
      <c r="J400" s="11" t="s">
        <v>70</v>
      </c>
      <c r="K400" s="11" t="s">
        <v>23</v>
      </c>
      <c r="L400" s="53" t="s">
        <v>638</v>
      </c>
      <c r="M400" s="11">
        <v>0</v>
      </c>
      <c r="N400" s="54">
        <v>0</v>
      </c>
      <c r="O400" s="54">
        <v>0</v>
      </c>
      <c r="P400" s="54">
        <v>0</v>
      </c>
      <c r="Q400" s="1">
        <v>42705</v>
      </c>
      <c r="R400" s="14">
        <f>VLOOKUP($D400,'GT NBV Sep 2015'!$G:$O,9,0)</f>
        <v>3.4000000000000002E-2</v>
      </c>
      <c r="S400" s="15">
        <f t="shared" si="55"/>
        <v>0</v>
      </c>
      <c r="T400" s="15">
        <f t="shared" si="56"/>
        <v>15</v>
      </c>
      <c r="U400" s="15">
        <f t="shared" si="57"/>
        <v>0</v>
      </c>
      <c r="V400" s="15">
        <f t="shared" si="58"/>
        <v>0</v>
      </c>
      <c r="W400" s="15">
        <f t="shared" si="59"/>
        <v>0</v>
      </c>
      <c r="X400" s="7">
        <f t="shared" si="60"/>
        <v>0</v>
      </c>
      <c r="Y400" s="7">
        <f t="shared" si="61"/>
        <v>0</v>
      </c>
      <c r="Z400" s="7">
        <f t="shared" si="62"/>
        <v>0</v>
      </c>
      <c r="AA400" s="7">
        <f t="shared" si="63"/>
        <v>0</v>
      </c>
    </row>
    <row r="401" spans="1:27" ht="13.8" x14ac:dyDescent="0.3">
      <c r="A401" s="11">
        <v>100819848</v>
      </c>
      <c r="B401" s="11" t="s">
        <v>30</v>
      </c>
      <c r="C401" s="11" t="s">
        <v>36</v>
      </c>
      <c r="D401" s="11" t="s">
        <v>49</v>
      </c>
      <c r="E401" s="11" t="s">
        <v>462</v>
      </c>
      <c r="F401" s="18">
        <v>40422</v>
      </c>
      <c r="G401" s="19">
        <v>40422</v>
      </c>
      <c r="H401" s="11" t="s">
        <v>68</v>
      </c>
      <c r="I401" s="11" t="s">
        <v>48</v>
      </c>
      <c r="J401" s="11" t="s">
        <v>70</v>
      </c>
      <c r="K401" s="11" t="s">
        <v>23</v>
      </c>
      <c r="L401" s="53" t="s">
        <v>638</v>
      </c>
      <c r="M401" s="11">
        <v>0</v>
      </c>
      <c r="N401" s="54">
        <v>0</v>
      </c>
      <c r="O401" s="54">
        <v>0</v>
      </c>
      <c r="P401" s="54">
        <v>0</v>
      </c>
      <c r="Q401" s="1">
        <v>42705</v>
      </c>
      <c r="R401" s="14">
        <f>VLOOKUP($D401,'GT NBV Sep 2015'!$G:$O,9,0)</f>
        <v>3.4000000000000002E-2</v>
      </c>
      <c r="S401" s="15">
        <f t="shared" si="55"/>
        <v>0</v>
      </c>
      <c r="T401" s="15">
        <f t="shared" si="56"/>
        <v>15</v>
      </c>
      <c r="U401" s="15">
        <f t="shared" si="57"/>
        <v>0</v>
      </c>
      <c r="V401" s="15">
        <f t="shared" si="58"/>
        <v>0</v>
      </c>
      <c r="W401" s="15">
        <f t="shared" si="59"/>
        <v>0</v>
      </c>
      <c r="X401" s="7">
        <f t="shared" si="60"/>
        <v>0</v>
      </c>
      <c r="Y401" s="7">
        <f t="shared" si="61"/>
        <v>0</v>
      </c>
      <c r="Z401" s="7">
        <f t="shared" si="62"/>
        <v>0</v>
      </c>
      <c r="AA401" s="7">
        <f t="shared" si="63"/>
        <v>0</v>
      </c>
    </row>
    <row r="402" spans="1:27" ht="13.8" x14ac:dyDescent="0.3">
      <c r="A402" s="11">
        <v>100828554</v>
      </c>
      <c r="B402" s="11" t="s">
        <v>30</v>
      </c>
      <c r="C402" s="11" t="s">
        <v>36</v>
      </c>
      <c r="D402" s="11" t="s">
        <v>49</v>
      </c>
      <c r="E402" s="11" t="s">
        <v>462</v>
      </c>
      <c r="F402" s="18">
        <v>40422</v>
      </c>
      <c r="G402" s="19">
        <v>40422</v>
      </c>
      <c r="H402" s="11" t="s">
        <v>68</v>
      </c>
      <c r="I402" s="11" t="s">
        <v>48</v>
      </c>
      <c r="J402" s="11" t="s">
        <v>70</v>
      </c>
      <c r="K402" s="11" t="s">
        <v>23</v>
      </c>
      <c r="L402" s="53" t="s">
        <v>638</v>
      </c>
      <c r="M402" s="11">
        <v>0</v>
      </c>
      <c r="N402" s="54">
        <v>0</v>
      </c>
      <c r="O402" s="54">
        <v>0</v>
      </c>
      <c r="P402" s="54">
        <v>0</v>
      </c>
      <c r="Q402" s="1">
        <v>42705</v>
      </c>
      <c r="R402" s="14">
        <f>VLOOKUP($D402,'GT NBV Sep 2015'!$G:$O,9,0)</f>
        <v>3.4000000000000002E-2</v>
      </c>
      <c r="S402" s="15">
        <f t="shared" si="55"/>
        <v>0</v>
      </c>
      <c r="T402" s="15">
        <f t="shared" si="56"/>
        <v>15</v>
      </c>
      <c r="U402" s="15">
        <f t="shared" si="57"/>
        <v>0</v>
      </c>
      <c r="V402" s="15">
        <f t="shared" si="58"/>
        <v>0</v>
      </c>
      <c r="W402" s="15">
        <f t="shared" si="59"/>
        <v>0</v>
      </c>
      <c r="X402" s="7">
        <f t="shared" si="60"/>
        <v>0</v>
      </c>
      <c r="Y402" s="7">
        <f t="shared" si="61"/>
        <v>0</v>
      </c>
      <c r="Z402" s="7">
        <f t="shared" si="62"/>
        <v>0</v>
      </c>
      <c r="AA402" s="7">
        <f t="shared" si="63"/>
        <v>0</v>
      </c>
    </row>
    <row r="403" spans="1:27" ht="13.8" x14ac:dyDescent="0.3">
      <c r="A403" s="11">
        <v>101834872</v>
      </c>
      <c r="B403" s="11" t="s">
        <v>30</v>
      </c>
      <c r="C403" s="11" t="s">
        <v>36</v>
      </c>
      <c r="D403" s="11" t="s">
        <v>49</v>
      </c>
      <c r="E403" s="11" t="s">
        <v>462</v>
      </c>
      <c r="F403" s="18">
        <v>40483</v>
      </c>
      <c r="G403" s="19">
        <v>40483</v>
      </c>
      <c r="H403" s="11" t="s">
        <v>68</v>
      </c>
      <c r="I403" s="11" t="s">
        <v>48</v>
      </c>
      <c r="J403" s="11" t="s">
        <v>70</v>
      </c>
      <c r="K403" s="11" t="s">
        <v>23</v>
      </c>
      <c r="L403" s="53" t="s">
        <v>638</v>
      </c>
      <c r="M403" s="11">
        <v>0</v>
      </c>
      <c r="N403" s="54">
        <v>0</v>
      </c>
      <c r="O403" s="54">
        <v>0</v>
      </c>
      <c r="P403" s="54">
        <v>0</v>
      </c>
      <c r="Q403" s="1">
        <v>42705</v>
      </c>
      <c r="R403" s="14">
        <f>VLOOKUP($D403,'GT NBV Sep 2015'!$G:$O,9,0)</f>
        <v>3.4000000000000002E-2</v>
      </c>
      <c r="S403" s="15">
        <f t="shared" si="55"/>
        <v>0</v>
      </c>
      <c r="T403" s="15">
        <f t="shared" si="56"/>
        <v>15</v>
      </c>
      <c r="U403" s="15">
        <f t="shared" si="57"/>
        <v>0</v>
      </c>
      <c r="V403" s="15">
        <f t="shared" si="58"/>
        <v>0</v>
      </c>
      <c r="W403" s="15">
        <f t="shared" si="59"/>
        <v>0</v>
      </c>
      <c r="X403" s="7">
        <f t="shared" si="60"/>
        <v>0</v>
      </c>
      <c r="Y403" s="7">
        <f t="shared" si="61"/>
        <v>0</v>
      </c>
      <c r="Z403" s="7">
        <f t="shared" si="62"/>
        <v>0</v>
      </c>
      <c r="AA403" s="7">
        <f t="shared" si="63"/>
        <v>0</v>
      </c>
    </row>
    <row r="404" spans="1:27" ht="13.8" x14ac:dyDescent="0.3">
      <c r="A404" s="11">
        <v>102802226</v>
      </c>
      <c r="B404" s="11" t="s">
        <v>30</v>
      </c>
      <c r="C404" s="11" t="s">
        <v>36</v>
      </c>
      <c r="D404" s="11" t="s">
        <v>49</v>
      </c>
      <c r="E404" s="11" t="s">
        <v>462</v>
      </c>
      <c r="F404" s="18">
        <v>40422</v>
      </c>
      <c r="G404" s="19">
        <v>40544</v>
      </c>
      <c r="H404" s="11" t="s">
        <v>68</v>
      </c>
      <c r="I404" s="11" t="s">
        <v>48</v>
      </c>
      <c r="J404" s="11" t="s">
        <v>70</v>
      </c>
      <c r="K404" s="11" t="s">
        <v>23</v>
      </c>
      <c r="L404" s="53" t="s">
        <v>638</v>
      </c>
      <c r="M404" s="11">
        <v>0</v>
      </c>
      <c r="N404" s="54">
        <v>0</v>
      </c>
      <c r="O404" s="54">
        <v>0</v>
      </c>
      <c r="P404" s="54">
        <v>0</v>
      </c>
      <c r="Q404" s="1">
        <v>42705</v>
      </c>
      <c r="R404" s="14">
        <f>VLOOKUP($D404,'GT NBV Sep 2015'!$G:$O,9,0)</f>
        <v>3.4000000000000002E-2</v>
      </c>
      <c r="S404" s="15">
        <f t="shared" si="55"/>
        <v>0</v>
      </c>
      <c r="T404" s="15">
        <f t="shared" si="56"/>
        <v>15</v>
      </c>
      <c r="U404" s="15">
        <f t="shared" si="57"/>
        <v>0</v>
      </c>
      <c r="V404" s="15">
        <f t="shared" si="58"/>
        <v>0</v>
      </c>
      <c r="W404" s="15">
        <f t="shared" si="59"/>
        <v>0</v>
      </c>
      <c r="X404" s="7">
        <f t="shared" si="60"/>
        <v>0</v>
      </c>
      <c r="Y404" s="7">
        <f t="shared" si="61"/>
        <v>0</v>
      </c>
      <c r="Z404" s="7">
        <f t="shared" si="62"/>
        <v>0</v>
      </c>
      <c r="AA404" s="7">
        <f t="shared" si="63"/>
        <v>0</v>
      </c>
    </row>
    <row r="405" spans="1:27" ht="13.8" x14ac:dyDescent="0.3">
      <c r="A405" s="11">
        <v>103263761</v>
      </c>
      <c r="B405" s="11" t="s">
        <v>30</v>
      </c>
      <c r="C405" s="11" t="s">
        <v>36</v>
      </c>
      <c r="D405" s="11" t="s">
        <v>49</v>
      </c>
      <c r="E405" s="11" t="s">
        <v>462</v>
      </c>
      <c r="F405" s="18">
        <v>40422</v>
      </c>
      <c r="G405" s="19">
        <v>40575</v>
      </c>
      <c r="H405" s="11" t="s">
        <v>68</v>
      </c>
      <c r="I405" s="11" t="s">
        <v>48</v>
      </c>
      <c r="J405" s="11" t="s">
        <v>70</v>
      </c>
      <c r="K405" s="11" t="s">
        <v>23</v>
      </c>
      <c r="L405" s="53" t="s">
        <v>638</v>
      </c>
      <c r="M405" s="11">
        <v>0</v>
      </c>
      <c r="N405" s="54">
        <v>0</v>
      </c>
      <c r="O405" s="54">
        <v>0</v>
      </c>
      <c r="P405" s="54">
        <v>0</v>
      </c>
      <c r="Q405" s="1">
        <v>42705</v>
      </c>
      <c r="R405" s="14">
        <f>VLOOKUP($D405,'GT NBV Sep 2015'!$G:$O,9,0)</f>
        <v>3.4000000000000002E-2</v>
      </c>
      <c r="S405" s="15">
        <f t="shared" si="55"/>
        <v>0</v>
      </c>
      <c r="T405" s="15">
        <f t="shared" si="56"/>
        <v>15</v>
      </c>
      <c r="U405" s="15">
        <f t="shared" si="57"/>
        <v>0</v>
      </c>
      <c r="V405" s="15">
        <f t="shared" si="58"/>
        <v>0</v>
      </c>
      <c r="W405" s="15">
        <f t="shared" si="59"/>
        <v>0</v>
      </c>
      <c r="X405" s="7">
        <f t="shared" si="60"/>
        <v>0</v>
      </c>
      <c r="Y405" s="7">
        <f t="shared" si="61"/>
        <v>0</v>
      </c>
      <c r="Z405" s="7">
        <f t="shared" si="62"/>
        <v>0</v>
      </c>
      <c r="AA405" s="7">
        <f t="shared" si="63"/>
        <v>0</v>
      </c>
    </row>
    <row r="406" spans="1:27" ht="13.8" x14ac:dyDescent="0.3">
      <c r="A406" s="11">
        <v>622715136</v>
      </c>
      <c r="B406" s="11" t="s">
        <v>30</v>
      </c>
      <c r="C406" s="11" t="s">
        <v>36</v>
      </c>
      <c r="D406" s="11" t="s">
        <v>49</v>
      </c>
      <c r="E406" s="11" t="s">
        <v>471</v>
      </c>
      <c r="F406" s="18">
        <v>40664</v>
      </c>
      <c r="G406" s="19">
        <v>40756</v>
      </c>
      <c r="H406" s="11" t="s">
        <v>68</v>
      </c>
      <c r="I406" s="11" t="s">
        <v>48</v>
      </c>
      <c r="J406" s="11" t="s">
        <v>70</v>
      </c>
      <c r="K406" s="11" t="s">
        <v>23</v>
      </c>
      <c r="L406" s="53" t="s">
        <v>638</v>
      </c>
      <c r="M406" s="11">
        <v>0</v>
      </c>
      <c r="N406" s="54">
        <v>0</v>
      </c>
      <c r="O406" s="54">
        <v>0</v>
      </c>
      <c r="P406" s="54">
        <v>0</v>
      </c>
      <c r="Q406" s="1">
        <v>42705</v>
      </c>
      <c r="R406" s="14">
        <f>VLOOKUP($D406,'GT NBV Sep 2015'!$G:$O,9,0)</f>
        <v>3.4000000000000002E-2</v>
      </c>
      <c r="S406" s="15">
        <f t="shared" si="55"/>
        <v>0</v>
      </c>
      <c r="T406" s="15">
        <f t="shared" si="56"/>
        <v>15</v>
      </c>
      <c r="U406" s="15">
        <f t="shared" si="57"/>
        <v>0</v>
      </c>
      <c r="V406" s="15">
        <f t="shared" si="58"/>
        <v>0</v>
      </c>
      <c r="W406" s="15">
        <f t="shared" si="59"/>
        <v>0</v>
      </c>
      <c r="X406" s="7">
        <f t="shared" si="60"/>
        <v>0</v>
      </c>
      <c r="Y406" s="7">
        <f t="shared" si="61"/>
        <v>0</v>
      </c>
      <c r="Z406" s="7">
        <f t="shared" si="62"/>
        <v>0</v>
      </c>
      <c r="AA406" s="7">
        <f t="shared" si="63"/>
        <v>0</v>
      </c>
    </row>
    <row r="407" spans="1:27" ht="13.8" x14ac:dyDescent="0.3">
      <c r="A407" s="11">
        <v>624808818</v>
      </c>
      <c r="B407" s="11" t="s">
        <v>30</v>
      </c>
      <c r="C407" s="11" t="s">
        <v>36</v>
      </c>
      <c r="D407" s="11" t="s">
        <v>49</v>
      </c>
      <c r="E407" s="11" t="s">
        <v>471</v>
      </c>
      <c r="F407" s="18">
        <v>40817</v>
      </c>
      <c r="G407" s="19">
        <v>40817</v>
      </c>
      <c r="H407" s="11" t="s">
        <v>68</v>
      </c>
      <c r="I407" s="11" t="s">
        <v>48</v>
      </c>
      <c r="J407" s="11" t="s">
        <v>70</v>
      </c>
      <c r="K407" s="11" t="s">
        <v>23</v>
      </c>
      <c r="L407" s="53" t="s">
        <v>638</v>
      </c>
      <c r="M407" s="11">
        <v>0</v>
      </c>
      <c r="N407" s="54">
        <v>0</v>
      </c>
      <c r="O407" s="54">
        <v>0</v>
      </c>
      <c r="P407" s="54">
        <v>0</v>
      </c>
      <c r="Q407" s="1">
        <v>42705</v>
      </c>
      <c r="R407" s="14">
        <f>VLOOKUP($D407,'GT NBV Sep 2015'!$G:$O,9,0)</f>
        <v>3.4000000000000002E-2</v>
      </c>
      <c r="S407" s="15">
        <f t="shared" si="55"/>
        <v>0</v>
      </c>
      <c r="T407" s="15">
        <f t="shared" si="56"/>
        <v>15</v>
      </c>
      <c r="U407" s="15">
        <f t="shared" si="57"/>
        <v>0</v>
      </c>
      <c r="V407" s="15">
        <f t="shared" si="58"/>
        <v>0</v>
      </c>
      <c r="W407" s="15">
        <f t="shared" si="59"/>
        <v>0</v>
      </c>
      <c r="X407" s="7">
        <f t="shared" si="60"/>
        <v>0</v>
      </c>
      <c r="Y407" s="7">
        <f t="shared" si="61"/>
        <v>0</v>
      </c>
      <c r="Z407" s="7">
        <f t="shared" si="62"/>
        <v>0</v>
      </c>
      <c r="AA407" s="7">
        <f t="shared" si="63"/>
        <v>0</v>
      </c>
    </row>
    <row r="408" spans="1:27" ht="13.8" x14ac:dyDescent="0.3">
      <c r="A408" s="11">
        <v>624815068</v>
      </c>
      <c r="B408" s="11" t="s">
        <v>30</v>
      </c>
      <c r="C408" s="11" t="s">
        <v>36</v>
      </c>
      <c r="D408" s="11" t="s">
        <v>49</v>
      </c>
      <c r="E408" s="11" t="s">
        <v>471</v>
      </c>
      <c r="F408" s="18">
        <v>40817</v>
      </c>
      <c r="G408" s="19">
        <v>40817</v>
      </c>
      <c r="H408" s="11" t="s">
        <v>68</v>
      </c>
      <c r="I408" s="11" t="s">
        <v>48</v>
      </c>
      <c r="J408" s="11" t="s">
        <v>70</v>
      </c>
      <c r="K408" s="11" t="s">
        <v>23</v>
      </c>
      <c r="L408" s="53" t="s">
        <v>638</v>
      </c>
      <c r="M408" s="11">
        <v>0</v>
      </c>
      <c r="N408" s="54">
        <v>0</v>
      </c>
      <c r="O408" s="54">
        <v>0</v>
      </c>
      <c r="P408" s="54">
        <v>0</v>
      </c>
      <c r="Q408" s="1">
        <v>42705</v>
      </c>
      <c r="R408" s="14">
        <f>VLOOKUP($D408,'GT NBV Sep 2015'!$G:$O,9,0)</f>
        <v>3.4000000000000002E-2</v>
      </c>
      <c r="S408" s="15">
        <f t="shared" si="55"/>
        <v>0</v>
      </c>
      <c r="T408" s="15">
        <f t="shared" si="56"/>
        <v>15</v>
      </c>
      <c r="U408" s="15">
        <f t="shared" si="57"/>
        <v>0</v>
      </c>
      <c r="V408" s="15">
        <f t="shared" si="58"/>
        <v>0</v>
      </c>
      <c r="W408" s="15">
        <f t="shared" si="59"/>
        <v>0</v>
      </c>
      <c r="X408" s="7">
        <f t="shared" si="60"/>
        <v>0</v>
      </c>
      <c r="Y408" s="7">
        <f t="shared" si="61"/>
        <v>0</v>
      </c>
      <c r="Z408" s="7">
        <f t="shared" si="62"/>
        <v>0</v>
      </c>
      <c r="AA408" s="7">
        <f t="shared" si="63"/>
        <v>0</v>
      </c>
    </row>
    <row r="409" spans="1:27" ht="13.8" x14ac:dyDescent="0.3">
      <c r="A409" s="11">
        <v>626084214</v>
      </c>
      <c r="B409" s="11" t="s">
        <v>30</v>
      </c>
      <c r="C409" s="11" t="s">
        <v>36</v>
      </c>
      <c r="D409" s="11" t="s">
        <v>49</v>
      </c>
      <c r="E409" s="11" t="s">
        <v>471</v>
      </c>
      <c r="F409" s="18">
        <v>40848</v>
      </c>
      <c r="G409" s="19">
        <v>40848</v>
      </c>
      <c r="H409" s="11" t="s">
        <v>68</v>
      </c>
      <c r="I409" s="11" t="s">
        <v>48</v>
      </c>
      <c r="J409" s="11" t="s">
        <v>70</v>
      </c>
      <c r="K409" s="11" t="s">
        <v>23</v>
      </c>
      <c r="L409" s="53" t="s">
        <v>638</v>
      </c>
      <c r="M409" s="11">
        <v>0</v>
      </c>
      <c r="N409" s="54">
        <v>0</v>
      </c>
      <c r="O409" s="54">
        <v>0</v>
      </c>
      <c r="P409" s="54">
        <v>0</v>
      </c>
      <c r="Q409" s="1">
        <v>42705</v>
      </c>
      <c r="R409" s="14">
        <f>VLOOKUP($D409,'GT NBV Sep 2015'!$G:$O,9,0)</f>
        <v>3.4000000000000002E-2</v>
      </c>
      <c r="S409" s="15">
        <f t="shared" si="55"/>
        <v>0</v>
      </c>
      <c r="T409" s="15">
        <f t="shared" si="56"/>
        <v>15</v>
      </c>
      <c r="U409" s="15">
        <f t="shared" si="57"/>
        <v>0</v>
      </c>
      <c r="V409" s="15">
        <f t="shared" si="58"/>
        <v>0</v>
      </c>
      <c r="W409" s="15">
        <f t="shared" si="59"/>
        <v>0</v>
      </c>
      <c r="X409" s="7">
        <f t="shared" si="60"/>
        <v>0</v>
      </c>
      <c r="Y409" s="7">
        <f t="shared" si="61"/>
        <v>0</v>
      </c>
      <c r="Z409" s="7">
        <f t="shared" si="62"/>
        <v>0</v>
      </c>
      <c r="AA409" s="7">
        <f t="shared" si="63"/>
        <v>0</v>
      </c>
    </row>
    <row r="410" spans="1:27" ht="13.8" x14ac:dyDescent="0.3">
      <c r="A410" s="11">
        <v>627167930</v>
      </c>
      <c r="B410" s="11" t="s">
        <v>30</v>
      </c>
      <c r="C410" s="11" t="s">
        <v>36</v>
      </c>
      <c r="D410" s="11" t="s">
        <v>49</v>
      </c>
      <c r="E410" s="11" t="s">
        <v>471</v>
      </c>
      <c r="F410" s="18">
        <v>40878</v>
      </c>
      <c r="G410" s="19">
        <v>40878</v>
      </c>
      <c r="H410" s="11" t="s">
        <v>68</v>
      </c>
      <c r="I410" s="11" t="s">
        <v>48</v>
      </c>
      <c r="J410" s="11" t="s">
        <v>70</v>
      </c>
      <c r="K410" s="11" t="s">
        <v>23</v>
      </c>
      <c r="L410" s="53" t="s">
        <v>638</v>
      </c>
      <c r="M410" s="11">
        <v>0</v>
      </c>
      <c r="N410" s="54">
        <v>0</v>
      </c>
      <c r="O410" s="54">
        <v>0</v>
      </c>
      <c r="P410" s="54">
        <v>0</v>
      </c>
      <c r="Q410" s="1">
        <v>42705</v>
      </c>
      <c r="R410" s="14">
        <f>VLOOKUP($D410,'GT NBV Sep 2015'!$G:$O,9,0)</f>
        <v>3.4000000000000002E-2</v>
      </c>
      <c r="S410" s="15">
        <f t="shared" si="55"/>
        <v>0</v>
      </c>
      <c r="T410" s="15">
        <f t="shared" si="56"/>
        <v>15</v>
      </c>
      <c r="U410" s="15">
        <f t="shared" si="57"/>
        <v>0</v>
      </c>
      <c r="V410" s="15">
        <f t="shared" si="58"/>
        <v>0</v>
      </c>
      <c r="W410" s="15">
        <f t="shared" si="59"/>
        <v>0</v>
      </c>
      <c r="X410" s="7">
        <f t="shared" si="60"/>
        <v>0</v>
      </c>
      <c r="Y410" s="7">
        <f t="shared" si="61"/>
        <v>0</v>
      </c>
      <c r="Z410" s="7">
        <f t="shared" si="62"/>
        <v>0</v>
      </c>
      <c r="AA410" s="7">
        <f t="shared" si="63"/>
        <v>0</v>
      </c>
    </row>
    <row r="411" spans="1:27" ht="13.8" x14ac:dyDescent="0.3">
      <c r="A411" s="11">
        <v>627168736</v>
      </c>
      <c r="B411" s="11" t="s">
        <v>30</v>
      </c>
      <c r="C411" s="11" t="s">
        <v>36</v>
      </c>
      <c r="D411" s="11" t="s">
        <v>49</v>
      </c>
      <c r="E411" s="11" t="s">
        <v>471</v>
      </c>
      <c r="F411" s="18">
        <v>40878</v>
      </c>
      <c r="G411" s="19">
        <v>40878</v>
      </c>
      <c r="H411" s="11" t="s">
        <v>68</v>
      </c>
      <c r="I411" s="11" t="s">
        <v>48</v>
      </c>
      <c r="J411" s="11" t="s">
        <v>70</v>
      </c>
      <c r="K411" s="11" t="s">
        <v>23</v>
      </c>
      <c r="L411" s="53" t="s">
        <v>638</v>
      </c>
      <c r="M411" s="11">
        <v>0</v>
      </c>
      <c r="N411" s="54">
        <v>0</v>
      </c>
      <c r="O411" s="54">
        <v>0</v>
      </c>
      <c r="P411" s="54">
        <v>0</v>
      </c>
      <c r="Q411" s="1">
        <v>42705</v>
      </c>
      <c r="R411" s="14">
        <f>VLOOKUP($D411,'GT NBV Sep 2015'!$G:$O,9,0)</f>
        <v>3.4000000000000002E-2</v>
      </c>
      <c r="S411" s="15">
        <f t="shared" si="55"/>
        <v>0</v>
      </c>
      <c r="T411" s="15">
        <f t="shared" si="56"/>
        <v>15</v>
      </c>
      <c r="U411" s="15">
        <f t="shared" si="57"/>
        <v>0</v>
      </c>
      <c r="V411" s="15">
        <f t="shared" si="58"/>
        <v>0</v>
      </c>
      <c r="W411" s="15">
        <f t="shared" si="59"/>
        <v>0</v>
      </c>
      <c r="X411" s="7">
        <f t="shared" si="60"/>
        <v>0</v>
      </c>
      <c r="Y411" s="7">
        <f t="shared" si="61"/>
        <v>0</v>
      </c>
      <c r="Z411" s="7">
        <f t="shared" si="62"/>
        <v>0</v>
      </c>
      <c r="AA411" s="7">
        <f t="shared" si="63"/>
        <v>0</v>
      </c>
    </row>
    <row r="412" spans="1:27" ht="13.8" x14ac:dyDescent="0.3">
      <c r="A412" s="11">
        <v>627773067</v>
      </c>
      <c r="B412" s="11" t="s">
        <v>30</v>
      </c>
      <c r="C412" s="11" t="s">
        <v>36</v>
      </c>
      <c r="D412" s="11" t="s">
        <v>49</v>
      </c>
      <c r="E412" s="11" t="s">
        <v>471</v>
      </c>
      <c r="F412" s="18">
        <v>40878</v>
      </c>
      <c r="G412" s="19">
        <v>40909</v>
      </c>
      <c r="H412" s="11" t="s">
        <v>68</v>
      </c>
      <c r="I412" s="11" t="s">
        <v>48</v>
      </c>
      <c r="J412" s="11" t="s">
        <v>70</v>
      </c>
      <c r="K412" s="11" t="s">
        <v>23</v>
      </c>
      <c r="L412" s="53" t="s">
        <v>638</v>
      </c>
      <c r="M412" s="11">
        <v>0</v>
      </c>
      <c r="N412" s="54">
        <v>0</v>
      </c>
      <c r="O412" s="54">
        <v>0</v>
      </c>
      <c r="P412" s="54">
        <v>0</v>
      </c>
      <c r="Q412" s="1">
        <v>42705</v>
      </c>
      <c r="R412" s="14">
        <f>VLOOKUP($D412,'GT NBV Sep 2015'!$G:$O,9,0)</f>
        <v>3.4000000000000002E-2</v>
      </c>
      <c r="S412" s="15">
        <f t="shared" si="55"/>
        <v>0</v>
      </c>
      <c r="T412" s="15">
        <f t="shared" si="56"/>
        <v>15</v>
      </c>
      <c r="U412" s="15">
        <f t="shared" si="57"/>
        <v>0</v>
      </c>
      <c r="V412" s="15">
        <f t="shared" si="58"/>
        <v>0</v>
      </c>
      <c r="W412" s="15">
        <f t="shared" si="59"/>
        <v>0</v>
      </c>
      <c r="X412" s="7">
        <f t="shared" si="60"/>
        <v>0</v>
      </c>
      <c r="Y412" s="7">
        <f t="shared" si="61"/>
        <v>0</v>
      </c>
      <c r="Z412" s="7">
        <f t="shared" si="62"/>
        <v>0</v>
      </c>
      <c r="AA412" s="7">
        <f t="shared" si="63"/>
        <v>0</v>
      </c>
    </row>
    <row r="413" spans="1:27" ht="13.8" x14ac:dyDescent="0.3">
      <c r="A413" s="11">
        <v>627776401</v>
      </c>
      <c r="B413" s="11" t="s">
        <v>30</v>
      </c>
      <c r="C413" s="11" t="s">
        <v>36</v>
      </c>
      <c r="D413" s="11" t="s">
        <v>49</v>
      </c>
      <c r="E413" s="11" t="s">
        <v>471</v>
      </c>
      <c r="F413" s="18">
        <v>40878</v>
      </c>
      <c r="G413" s="19">
        <v>40909</v>
      </c>
      <c r="H413" s="11" t="s">
        <v>68</v>
      </c>
      <c r="I413" s="11" t="s">
        <v>48</v>
      </c>
      <c r="J413" s="11" t="s">
        <v>70</v>
      </c>
      <c r="K413" s="11" t="s">
        <v>23</v>
      </c>
      <c r="L413" s="53" t="s">
        <v>638</v>
      </c>
      <c r="M413" s="11">
        <v>0</v>
      </c>
      <c r="N413" s="54">
        <v>0</v>
      </c>
      <c r="O413" s="54">
        <v>0</v>
      </c>
      <c r="P413" s="54">
        <v>0</v>
      </c>
      <c r="Q413" s="1">
        <v>42705</v>
      </c>
      <c r="R413" s="14">
        <f>VLOOKUP($D413,'GT NBV Sep 2015'!$G:$O,9,0)</f>
        <v>3.4000000000000002E-2</v>
      </c>
      <c r="S413" s="15">
        <f t="shared" si="55"/>
        <v>0</v>
      </c>
      <c r="T413" s="15">
        <f t="shared" si="56"/>
        <v>15</v>
      </c>
      <c r="U413" s="15">
        <f t="shared" si="57"/>
        <v>0</v>
      </c>
      <c r="V413" s="15">
        <f t="shared" si="58"/>
        <v>0</v>
      </c>
      <c r="W413" s="15">
        <f t="shared" si="59"/>
        <v>0</v>
      </c>
      <c r="X413" s="7">
        <f t="shared" si="60"/>
        <v>0</v>
      </c>
      <c r="Y413" s="7">
        <f t="shared" si="61"/>
        <v>0</v>
      </c>
      <c r="Z413" s="7">
        <f t="shared" si="62"/>
        <v>0</v>
      </c>
      <c r="AA413" s="7">
        <f t="shared" si="63"/>
        <v>0</v>
      </c>
    </row>
    <row r="414" spans="1:27" ht="13.8" x14ac:dyDescent="0.3">
      <c r="A414" s="11">
        <v>629578748</v>
      </c>
      <c r="B414" s="11" t="s">
        <v>30</v>
      </c>
      <c r="C414" s="11" t="s">
        <v>36</v>
      </c>
      <c r="D414" s="11" t="s">
        <v>49</v>
      </c>
      <c r="E414" s="11" t="s">
        <v>395</v>
      </c>
      <c r="F414" s="18">
        <v>40969</v>
      </c>
      <c r="G414" s="19">
        <v>40969</v>
      </c>
      <c r="H414" s="11" t="s">
        <v>68</v>
      </c>
      <c r="I414" s="11" t="s">
        <v>48</v>
      </c>
      <c r="J414" s="11" t="s">
        <v>70</v>
      </c>
      <c r="K414" s="11" t="s">
        <v>23</v>
      </c>
      <c r="L414" s="53" t="s">
        <v>638</v>
      </c>
      <c r="M414" s="11">
        <v>0</v>
      </c>
      <c r="N414" s="54">
        <v>0</v>
      </c>
      <c r="O414" s="54">
        <v>0</v>
      </c>
      <c r="P414" s="54">
        <v>0</v>
      </c>
      <c r="Q414" s="1">
        <v>42705</v>
      </c>
      <c r="R414" s="14">
        <f>VLOOKUP($D414,'GT NBV Sep 2015'!$G:$O,9,0)</f>
        <v>3.4000000000000002E-2</v>
      </c>
      <c r="S414" s="15">
        <f t="shared" si="55"/>
        <v>0</v>
      </c>
      <c r="T414" s="15">
        <f t="shared" si="56"/>
        <v>15</v>
      </c>
      <c r="U414" s="15">
        <f t="shared" si="57"/>
        <v>0</v>
      </c>
      <c r="V414" s="15">
        <f t="shared" si="58"/>
        <v>0</v>
      </c>
      <c r="W414" s="15">
        <f t="shared" si="59"/>
        <v>0</v>
      </c>
      <c r="X414" s="7">
        <f t="shared" si="60"/>
        <v>0</v>
      </c>
      <c r="Y414" s="7">
        <f t="shared" si="61"/>
        <v>0</v>
      </c>
      <c r="Z414" s="7">
        <f t="shared" si="62"/>
        <v>0</v>
      </c>
      <c r="AA414" s="7">
        <f t="shared" si="63"/>
        <v>0</v>
      </c>
    </row>
    <row r="415" spans="1:27" ht="13.8" x14ac:dyDescent="0.3">
      <c r="A415" s="11">
        <v>631292398</v>
      </c>
      <c r="B415" s="11" t="s">
        <v>30</v>
      </c>
      <c r="C415" s="11" t="s">
        <v>36</v>
      </c>
      <c r="D415" s="11" t="s">
        <v>49</v>
      </c>
      <c r="E415" s="11" t="s">
        <v>471</v>
      </c>
      <c r="F415" s="18">
        <v>40848</v>
      </c>
      <c r="G415" s="19">
        <v>41030</v>
      </c>
      <c r="H415" s="11" t="s">
        <v>68</v>
      </c>
      <c r="I415" s="11" t="s">
        <v>48</v>
      </c>
      <c r="J415" s="11" t="s">
        <v>70</v>
      </c>
      <c r="K415" s="11" t="s">
        <v>23</v>
      </c>
      <c r="L415" s="53" t="s">
        <v>638</v>
      </c>
      <c r="M415" s="11">
        <v>0</v>
      </c>
      <c r="N415" s="54">
        <v>0</v>
      </c>
      <c r="O415" s="54">
        <v>0</v>
      </c>
      <c r="P415" s="54">
        <v>0</v>
      </c>
      <c r="Q415" s="1">
        <v>42705</v>
      </c>
      <c r="R415" s="14">
        <f>VLOOKUP($D415,'GT NBV Sep 2015'!$G:$O,9,0)</f>
        <v>3.4000000000000002E-2</v>
      </c>
      <c r="S415" s="15">
        <f t="shared" si="55"/>
        <v>0</v>
      </c>
      <c r="T415" s="15">
        <f t="shared" si="56"/>
        <v>15</v>
      </c>
      <c r="U415" s="15">
        <f t="shared" si="57"/>
        <v>0</v>
      </c>
      <c r="V415" s="15">
        <f t="shared" si="58"/>
        <v>0</v>
      </c>
      <c r="W415" s="15">
        <f t="shared" si="59"/>
        <v>0</v>
      </c>
      <c r="X415" s="7">
        <f t="shared" si="60"/>
        <v>0</v>
      </c>
      <c r="Y415" s="7">
        <f t="shared" si="61"/>
        <v>0</v>
      </c>
      <c r="Z415" s="7">
        <f t="shared" si="62"/>
        <v>0</v>
      </c>
      <c r="AA415" s="7">
        <f t="shared" si="63"/>
        <v>0</v>
      </c>
    </row>
    <row r="416" spans="1:27" ht="13.8" x14ac:dyDescent="0.3">
      <c r="A416" s="11">
        <v>635186128</v>
      </c>
      <c r="B416" s="11" t="s">
        <v>30</v>
      </c>
      <c r="C416" s="11" t="s">
        <v>36</v>
      </c>
      <c r="D416" s="11" t="s">
        <v>49</v>
      </c>
      <c r="E416" s="11" t="s">
        <v>395</v>
      </c>
      <c r="F416" s="18">
        <v>41122</v>
      </c>
      <c r="G416" s="19">
        <v>41122</v>
      </c>
      <c r="H416" s="11" t="s">
        <v>68</v>
      </c>
      <c r="I416" s="11" t="s">
        <v>48</v>
      </c>
      <c r="J416" s="11" t="s">
        <v>70</v>
      </c>
      <c r="K416" s="11" t="s">
        <v>23</v>
      </c>
      <c r="L416" s="53" t="s">
        <v>638</v>
      </c>
      <c r="M416" s="11">
        <v>0</v>
      </c>
      <c r="N416" s="54">
        <v>0</v>
      </c>
      <c r="O416" s="54">
        <v>0</v>
      </c>
      <c r="P416" s="54">
        <v>0</v>
      </c>
      <c r="Q416" s="1">
        <v>42705</v>
      </c>
      <c r="R416" s="14">
        <f>VLOOKUP($D416,'GT NBV Sep 2015'!$G:$O,9,0)</f>
        <v>3.4000000000000002E-2</v>
      </c>
      <c r="S416" s="15">
        <f t="shared" si="55"/>
        <v>0</v>
      </c>
      <c r="T416" s="15">
        <f t="shared" si="56"/>
        <v>15</v>
      </c>
      <c r="U416" s="15">
        <f t="shared" si="57"/>
        <v>0</v>
      </c>
      <c r="V416" s="15">
        <f t="shared" si="58"/>
        <v>0</v>
      </c>
      <c r="W416" s="15">
        <f t="shared" si="59"/>
        <v>0</v>
      </c>
      <c r="X416" s="7">
        <f t="shared" si="60"/>
        <v>0</v>
      </c>
      <c r="Y416" s="7">
        <f t="shared" si="61"/>
        <v>0</v>
      </c>
      <c r="Z416" s="7">
        <f t="shared" si="62"/>
        <v>0</v>
      </c>
      <c r="AA416" s="7">
        <f t="shared" si="63"/>
        <v>0</v>
      </c>
    </row>
    <row r="417" spans="1:27" ht="13.8" x14ac:dyDescent="0.3">
      <c r="A417" s="11">
        <v>635186133</v>
      </c>
      <c r="B417" s="11" t="s">
        <v>30</v>
      </c>
      <c r="C417" s="11" t="s">
        <v>36</v>
      </c>
      <c r="D417" s="11" t="s">
        <v>49</v>
      </c>
      <c r="E417" s="11" t="s">
        <v>395</v>
      </c>
      <c r="F417" s="18">
        <v>41122</v>
      </c>
      <c r="G417" s="19">
        <v>41122</v>
      </c>
      <c r="H417" s="11" t="s">
        <v>68</v>
      </c>
      <c r="I417" s="11" t="s">
        <v>48</v>
      </c>
      <c r="J417" s="11" t="s">
        <v>70</v>
      </c>
      <c r="K417" s="11" t="s">
        <v>23</v>
      </c>
      <c r="L417" s="53" t="s">
        <v>638</v>
      </c>
      <c r="M417" s="11">
        <v>0</v>
      </c>
      <c r="N417" s="54">
        <v>0</v>
      </c>
      <c r="O417" s="54">
        <v>0</v>
      </c>
      <c r="P417" s="54">
        <v>0</v>
      </c>
      <c r="Q417" s="1">
        <v>42705</v>
      </c>
      <c r="R417" s="14">
        <f>VLOOKUP($D417,'GT NBV Sep 2015'!$G:$O,9,0)</f>
        <v>3.4000000000000002E-2</v>
      </c>
      <c r="S417" s="15">
        <f t="shared" si="55"/>
        <v>0</v>
      </c>
      <c r="T417" s="15">
        <f t="shared" si="56"/>
        <v>15</v>
      </c>
      <c r="U417" s="15">
        <f t="shared" si="57"/>
        <v>0</v>
      </c>
      <c r="V417" s="15">
        <f t="shared" si="58"/>
        <v>0</v>
      </c>
      <c r="W417" s="15">
        <f t="shared" si="59"/>
        <v>0</v>
      </c>
      <c r="X417" s="7">
        <f t="shared" si="60"/>
        <v>0</v>
      </c>
      <c r="Y417" s="7">
        <f t="shared" si="61"/>
        <v>0</v>
      </c>
      <c r="Z417" s="7">
        <f t="shared" si="62"/>
        <v>0</v>
      </c>
      <c r="AA417" s="7">
        <f t="shared" si="63"/>
        <v>0</v>
      </c>
    </row>
    <row r="418" spans="1:27" ht="13.8" x14ac:dyDescent="0.3">
      <c r="A418" s="11">
        <v>638018331</v>
      </c>
      <c r="B418" s="11" t="s">
        <v>30</v>
      </c>
      <c r="C418" s="11" t="s">
        <v>36</v>
      </c>
      <c r="D418" s="11" t="s">
        <v>49</v>
      </c>
      <c r="E418" s="11" t="s">
        <v>395</v>
      </c>
      <c r="F418" s="18">
        <v>41214</v>
      </c>
      <c r="G418" s="19">
        <v>41214</v>
      </c>
      <c r="H418" s="11" t="s">
        <v>68</v>
      </c>
      <c r="I418" s="11" t="s">
        <v>48</v>
      </c>
      <c r="J418" s="11" t="s">
        <v>70</v>
      </c>
      <c r="K418" s="11" t="s">
        <v>23</v>
      </c>
      <c r="L418" s="53" t="s">
        <v>638</v>
      </c>
      <c r="M418" s="11">
        <v>0</v>
      </c>
      <c r="N418" s="54">
        <v>0</v>
      </c>
      <c r="O418" s="54">
        <v>0</v>
      </c>
      <c r="P418" s="54">
        <v>0</v>
      </c>
      <c r="Q418" s="1">
        <v>42705</v>
      </c>
      <c r="R418" s="14">
        <f>VLOOKUP($D418,'GT NBV Sep 2015'!$G:$O,9,0)</f>
        <v>3.4000000000000002E-2</v>
      </c>
      <c r="S418" s="15">
        <f t="shared" si="55"/>
        <v>0</v>
      </c>
      <c r="T418" s="15">
        <f t="shared" si="56"/>
        <v>15</v>
      </c>
      <c r="U418" s="15">
        <f t="shared" si="57"/>
        <v>0</v>
      </c>
      <c r="V418" s="15">
        <f t="shared" si="58"/>
        <v>0</v>
      </c>
      <c r="W418" s="15">
        <f t="shared" si="59"/>
        <v>0</v>
      </c>
      <c r="X418" s="7">
        <f t="shared" si="60"/>
        <v>0</v>
      </c>
      <c r="Y418" s="7">
        <f t="shared" si="61"/>
        <v>0</v>
      </c>
      <c r="Z418" s="7">
        <f t="shared" si="62"/>
        <v>0</v>
      </c>
      <c r="AA418" s="7">
        <f t="shared" si="63"/>
        <v>0</v>
      </c>
    </row>
    <row r="419" spans="1:27" ht="13.8" x14ac:dyDescent="0.3">
      <c r="A419" s="11">
        <v>653201755</v>
      </c>
      <c r="B419" s="11" t="s">
        <v>30</v>
      </c>
      <c r="C419" s="11" t="s">
        <v>36</v>
      </c>
      <c r="D419" s="11" t="s">
        <v>49</v>
      </c>
      <c r="E419" s="11" t="s">
        <v>477</v>
      </c>
      <c r="F419" s="18">
        <v>41579</v>
      </c>
      <c r="G419" s="19">
        <v>41579</v>
      </c>
      <c r="H419" s="11" t="s">
        <v>68</v>
      </c>
      <c r="I419" s="11" t="s">
        <v>48</v>
      </c>
      <c r="J419" s="11" t="s">
        <v>70</v>
      </c>
      <c r="K419" s="11" t="s">
        <v>23</v>
      </c>
      <c r="L419" s="53" t="s">
        <v>638</v>
      </c>
      <c r="M419" s="11">
        <v>0</v>
      </c>
      <c r="N419" s="54">
        <v>0</v>
      </c>
      <c r="O419" s="54">
        <v>0</v>
      </c>
      <c r="P419" s="54">
        <v>0</v>
      </c>
      <c r="Q419" s="1">
        <v>42705</v>
      </c>
      <c r="R419" s="14">
        <f>VLOOKUP($D419,'GT NBV Sep 2015'!$G:$O,9,0)</f>
        <v>3.4000000000000002E-2</v>
      </c>
      <c r="S419" s="15">
        <f t="shared" si="55"/>
        <v>0</v>
      </c>
      <c r="T419" s="15">
        <f t="shared" si="56"/>
        <v>15</v>
      </c>
      <c r="U419" s="15">
        <f t="shared" si="57"/>
        <v>0</v>
      </c>
      <c r="V419" s="15">
        <f t="shared" si="58"/>
        <v>0</v>
      </c>
      <c r="W419" s="15">
        <f t="shared" si="59"/>
        <v>0</v>
      </c>
      <c r="X419" s="7">
        <f t="shared" si="60"/>
        <v>0</v>
      </c>
      <c r="Y419" s="7">
        <f t="shared" si="61"/>
        <v>0</v>
      </c>
      <c r="Z419" s="7">
        <f t="shared" si="62"/>
        <v>0</v>
      </c>
      <c r="AA419" s="7">
        <f t="shared" si="63"/>
        <v>0</v>
      </c>
    </row>
    <row r="420" spans="1:27" ht="13.8" x14ac:dyDescent="0.3">
      <c r="A420" s="11">
        <v>671655833</v>
      </c>
      <c r="B420" s="11" t="s">
        <v>30</v>
      </c>
      <c r="C420" s="11" t="s">
        <v>36</v>
      </c>
      <c r="D420" s="11" t="s">
        <v>49</v>
      </c>
      <c r="E420" s="11" t="s">
        <v>466</v>
      </c>
      <c r="F420" s="18">
        <v>41913</v>
      </c>
      <c r="G420" s="19">
        <v>41913</v>
      </c>
      <c r="H420" s="11" t="s">
        <v>68</v>
      </c>
      <c r="I420" s="11" t="s">
        <v>48</v>
      </c>
      <c r="J420" s="11" t="s">
        <v>70</v>
      </c>
      <c r="K420" s="11" t="s">
        <v>23</v>
      </c>
      <c r="L420" s="53" t="s">
        <v>638</v>
      </c>
      <c r="M420" s="11">
        <v>0</v>
      </c>
      <c r="N420" s="54">
        <v>0</v>
      </c>
      <c r="O420" s="54">
        <v>0</v>
      </c>
      <c r="P420" s="54">
        <v>0</v>
      </c>
      <c r="Q420" s="1">
        <v>42705</v>
      </c>
      <c r="R420" s="14">
        <f>VLOOKUP($D420,'GT NBV Sep 2015'!$G:$O,9,0)</f>
        <v>3.4000000000000002E-2</v>
      </c>
      <c r="S420" s="15">
        <f t="shared" si="55"/>
        <v>0</v>
      </c>
      <c r="T420" s="15">
        <f t="shared" si="56"/>
        <v>15</v>
      </c>
      <c r="U420" s="15">
        <f t="shared" si="57"/>
        <v>0</v>
      </c>
      <c r="V420" s="15">
        <f t="shared" si="58"/>
        <v>0</v>
      </c>
      <c r="W420" s="15">
        <f t="shared" si="59"/>
        <v>0</v>
      </c>
      <c r="X420" s="7">
        <f t="shared" si="60"/>
        <v>0</v>
      </c>
      <c r="Y420" s="7">
        <f t="shared" si="61"/>
        <v>0</v>
      </c>
      <c r="Z420" s="7">
        <f t="shared" si="62"/>
        <v>0</v>
      </c>
      <c r="AA420" s="7">
        <f t="shared" si="63"/>
        <v>0</v>
      </c>
    </row>
    <row r="421" spans="1:27" ht="13.8" x14ac:dyDescent="0.3">
      <c r="A421" s="11">
        <v>671656106</v>
      </c>
      <c r="B421" s="11" t="s">
        <v>30</v>
      </c>
      <c r="C421" s="11" t="s">
        <v>36</v>
      </c>
      <c r="D421" s="11" t="s">
        <v>49</v>
      </c>
      <c r="E421" s="11" t="s">
        <v>466</v>
      </c>
      <c r="F421" s="18">
        <v>41913</v>
      </c>
      <c r="G421" s="19">
        <v>41913</v>
      </c>
      <c r="H421" s="11" t="s">
        <v>68</v>
      </c>
      <c r="I421" s="11" t="s">
        <v>48</v>
      </c>
      <c r="J421" s="11" t="s">
        <v>70</v>
      </c>
      <c r="K421" s="11" t="s">
        <v>23</v>
      </c>
      <c r="L421" s="53" t="s">
        <v>638</v>
      </c>
      <c r="M421" s="11">
        <v>0</v>
      </c>
      <c r="N421" s="54">
        <v>0</v>
      </c>
      <c r="O421" s="54">
        <v>0</v>
      </c>
      <c r="P421" s="54">
        <v>0</v>
      </c>
      <c r="Q421" s="1">
        <v>42705</v>
      </c>
      <c r="R421" s="14">
        <f>VLOOKUP($D421,'GT NBV Sep 2015'!$G:$O,9,0)</f>
        <v>3.4000000000000002E-2</v>
      </c>
      <c r="S421" s="15">
        <f t="shared" si="55"/>
        <v>0</v>
      </c>
      <c r="T421" s="15">
        <f t="shared" si="56"/>
        <v>15</v>
      </c>
      <c r="U421" s="15">
        <f t="shared" si="57"/>
        <v>0</v>
      </c>
      <c r="V421" s="15">
        <f t="shared" si="58"/>
        <v>0</v>
      </c>
      <c r="W421" s="15">
        <f t="shared" si="59"/>
        <v>0</v>
      </c>
      <c r="X421" s="7">
        <f t="shared" si="60"/>
        <v>0</v>
      </c>
      <c r="Y421" s="7">
        <f t="shared" si="61"/>
        <v>0</v>
      </c>
      <c r="Z421" s="7">
        <f t="shared" si="62"/>
        <v>0</v>
      </c>
      <c r="AA421" s="7">
        <f t="shared" si="63"/>
        <v>0</v>
      </c>
    </row>
    <row r="422" spans="1:27" ht="13.8" x14ac:dyDescent="0.3">
      <c r="A422" s="11">
        <v>82853677</v>
      </c>
      <c r="B422" s="11" t="s">
        <v>30</v>
      </c>
      <c r="C422" s="11" t="s">
        <v>36</v>
      </c>
      <c r="D422" s="11" t="s">
        <v>450</v>
      </c>
      <c r="E422" s="11" t="s">
        <v>394</v>
      </c>
      <c r="F422" s="18">
        <v>39479</v>
      </c>
      <c r="G422" s="19">
        <v>39479</v>
      </c>
      <c r="H422" s="11" t="s">
        <v>68</v>
      </c>
      <c r="I422" s="11" t="s">
        <v>48</v>
      </c>
      <c r="J422" s="11" t="s">
        <v>70</v>
      </c>
      <c r="K422" s="11" t="s">
        <v>448</v>
      </c>
      <c r="L422" s="53" t="s">
        <v>638</v>
      </c>
      <c r="M422" s="11">
        <v>0</v>
      </c>
      <c r="N422" s="54">
        <v>0</v>
      </c>
      <c r="O422" s="54">
        <v>0</v>
      </c>
      <c r="P422" s="54">
        <v>0</v>
      </c>
      <c r="Q422" s="1">
        <v>42705</v>
      </c>
      <c r="R422" s="14">
        <f>VLOOKUP($D422,'GT NBV Sep 2015'!$G:$O,9,0)</f>
        <v>3.4000000000000002E-2</v>
      </c>
      <c r="S422" s="15">
        <f t="shared" si="55"/>
        <v>0</v>
      </c>
      <c r="T422" s="15">
        <f t="shared" si="56"/>
        <v>15</v>
      </c>
      <c r="U422" s="15">
        <f t="shared" si="57"/>
        <v>0</v>
      </c>
      <c r="V422" s="15">
        <f t="shared" si="58"/>
        <v>0</v>
      </c>
      <c r="W422" s="15">
        <f t="shared" si="59"/>
        <v>0</v>
      </c>
      <c r="X422" s="7">
        <f t="shared" si="60"/>
        <v>0</v>
      </c>
      <c r="Y422" s="7">
        <f t="shared" si="61"/>
        <v>0</v>
      </c>
      <c r="Z422" s="7">
        <f t="shared" si="62"/>
        <v>0</v>
      </c>
      <c r="AA422" s="7">
        <f t="shared" si="63"/>
        <v>0</v>
      </c>
    </row>
    <row r="423" spans="1:27" ht="13.8" x14ac:dyDescent="0.3">
      <c r="A423" s="11">
        <v>53245</v>
      </c>
      <c r="B423" s="11" t="s">
        <v>30</v>
      </c>
      <c r="C423" s="11" t="s">
        <v>36</v>
      </c>
      <c r="D423" s="11" t="s">
        <v>49</v>
      </c>
      <c r="E423" s="11" t="s">
        <v>90</v>
      </c>
      <c r="F423" s="18">
        <v>26115</v>
      </c>
      <c r="G423" s="19">
        <v>26115</v>
      </c>
      <c r="H423" s="11" t="s">
        <v>20</v>
      </c>
      <c r="I423" s="11" t="s">
        <v>48</v>
      </c>
      <c r="J423" s="11" t="s">
        <v>302</v>
      </c>
      <c r="K423" s="11" t="s">
        <v>23</v>
      </c>
      <c r="L423" s="53" t="s">
        <v>638</v>
      </c>
      <c r="M423" s="11">
        <v>0</v>
      </c>
      <c r="N423" s="54">
        <v>0</v>
      </c>
      <c r="O423" s="54">
        <v>0</v>
      </c>
      <c r="P423" s="54">
        <v>0</v>
      </c>
      <c r="Q423" s="1">
        <v>42705</v>
      </c>
      <c r="R423" s="14">
        <f>VLOOKUP($D423,'GT NBV Sep 2015'!$G:$O,9,0)</f>
        <v>3.4000000000000002E-2</v>
      </c>
      <c r="S423" s="15">
        <f t="shared" si="55"/>
        <v>0</v>
      </c>
      <c r="T423" s="15">
        <f t="shared" si="56"/>
        <v>15</v>
      </c>
      <c r="U423" s="15">
        <f t="shared" si="57"/>
        <v>0</v>
      </c>
      <c r="V423" s="15">
        <f t="shared" si="58"/>
        <v>0</v>
      </c>
      <c r="W423" s="15">
        <f t="shared" si="59"/>
        <v>0</v>
      </c>
      <c r="X423" s="7">
        <f t="shared" si="60"/>
        <v>0</v>
      </c>
      <c r="Y423" s="7">
        <f t="shared" si="61"/>
        <v>0</v>
      </c>
      <c r="Z423" s="7">
        <f t="shared" si="62"/>
        <v>0</v>
      </c>
      <c r="AA423" s="7">
        <f t="shared" si="63"/>
        <v>0</v>
      </c>
    </row>
    <row r="424" spans="1:27" ht="13.8" x14ac:dyDescent="0.3">
      <c r="A424" s="11">
        <v>50652</v>
      </c>
      <c r="B424" s="11" t="s">
        <v>30</v>
      </c>
      <c r="C424" s="11" t="s">
        <v>36</v>
      </c>
      <c r="D424" s="11" t="s">
        <v>49</v>
      </c>
      <c r="E424" s="11" t="s">
        <v>90</v>
      </c>
      <c r="F424" s="18">
        <v>26115</v>
      </c>
      <c r="G424" s="19">
        <v>26115</v>
      </c>
      <c r="H424" s="11" t="s">
        <v>20</v>
      </c>
      <c r="I424" s="11" t="s">
        <v>48</v>
      </c>
      <c r="J424" s="11" t="s">
        <v>22</v>
      </c>
      <c r="K424" s="11" t="s">
        <v>23</v>
      </c>
      <c r="L424" s="53" t="s">
        <v>638</v>
      </c>
      <c r="M424" s="11">
        <v>0</v>
      </c>
      <c r="N424" s="54">
        <v>0</v>
      </c>
      <c r="O424" s="54">
        <v>0</v>
      </c>
      <c r="P424" s="54">
        <v>0</v>
      </c>
      <c r="Q424" s="1">
        <v>42705</v>
      </c>
      <c r="R424" s="14">
        <f>VLOOKUP($D424,'GT NBV Sep 2015'!$G:$O,9,0)</f>
        <v>3.4000000000000002E-2</v>
      </c>
      <c r="S424" s="15">
        <f t="shared" si="55"/>
        <v>0</v>
      </c>
      <c r="T424" s="15">
        <f t="shared" si="56"/>
        <v>15</v>
      </c>
      <c r="U424" s="15">
        <f t="shared" si="57"/>
        <v>0</v>
      </c>
      <c r="V424" s="15">
        <f t="shared" si="58"/>
        <v>0</v>
      </c>
      <c r="W424" s="15">
        <f t="shared" si="59"/>
        <v>0</v>
      </c>
      <c r="X424" s="7">
        <f t="shared" si="60"/>
        <v>0</v>
      </c>
      <c r="Y424" s="7">
        <f t="shared" si="61"/>
        <v>0</v>
      </c>
      <c r="Z424" s="7">
        <f t="shared" si="62"/>
        <v>0</v>
      </c>
      <c r="AA424" s="7">
        <f t="shared" si="63"/>
        <v>0</v>
      </c>
    </row>
    <row r="425" spans="1:27" ht="13.8" x14ac:dyDescent="0.3">
      <c r="A425" s="11">
        <v>50653</v>
      </c>
      <c r="B425" s="11" t="s">
        <v>30</v>
      </c>
      <c r="C425" s="11" t="s">
        <v>36</v>
      </c>
      <c r="D425" s="11" t="s">
        <v>49</v>
      </c>
      <c r="E425" s="11" t="s">
        <v>29</v>
      </c>
      <c r="F425" s="18">
        <v>27942</v>
      </c>
      <c r="G425" s="19">
        <v>27942</v>
      </c>
      <c r="H425" s="11" t="s">
        <v>20</v>
      </c>
      <c r="I425" s="11" t="s">
        <v>48</v>
      </c>
      <c r="J425" s="11" t="s">
        <v>22</v>
      </c>
      <c r="K425" s="11" t="s">
        <v>23</v>
      </c>
      <c r="L425" s="53" t="s">
        <v>638</v>
      </c>
      <c r="M425" s="11">
        <v>0</v>
      </c>
      <c r="N425" s="54">
        <v>0</v>
      </c>
      <c r="O425" s="54">
        <v>0</v>
      </c>
      <c r="P425" s="54">
        <v>0</v>
      </c>
      <c r="Q425" s="1">
        <v>42705</v>
      </c>
      <c r="R425" s="14">
        <f>VLOOKUP($D425,'GT NBV Sep 2015'!$G:$O,9,0)</f>
        <v>3.4000000000000002E-2</v>
      </c>
      <c r="S425" s="15">
        <f t="shared" si="55"/>
        <v>0</v>
      </c>
      <c r="T425" s="15">
        <f t="shared" si="56"/>
        <v>15</v>
      </c>
      <c r="U425" s="15">
        <f t="shared" si="57"/>
        <v>0</v>
      </c>
      <c r="V425" s="15">
        <f t="shared" si="58"/>
        <v>0</v>
      </c>
      <c r="W425" s="15">
        <f t="shared" si="59"/>
        <v>0</v>
      </c>
      <c r="X425" s="7">
        <f t="shared" si="60"/>
        <v>0</v>
      </c>
      <c r="Y425" s="7">
        <f t="shared" si="61"/>
        <v>0</v>
      </c>
      <c r="Z425" s="7">
        <f t="shared" si="62"/>
        <v>0</v>
      </c>
      <c r="AA425" s="7">
        <f t="shared" si="63"/>
        <v>0</v>
      </c>
    </row>
    <row r="426" spans="1:27" ht="13.8" x14ac:dyDescent="0.3">
      <c r="A426" s="11">
        <v>50654</v>
      </c>
      <c r="B426" s="11" t="s">
        <v>30</v>
      </c>
      <c r="C426" s="11" t="s">
        <v>36</v>
      </c>
      <c r="D426" s="11" t="s">
        <v>49</v>
      </c>
      <c r="E426" s="11" t="s">
        <v>51</v>
      </c>
      <c r="F426" s="18">
        <v>28672</v>
      </c>
      <c r="G426" s="19">
        <v>28672</v>
      </c>
      <c r="H426" s="11" t="s">
        <v>20</v>
      </c>
      <c r="I426" s="11" t="s">
        <v>48</v>
      </c>
      <c r="J426" s="11" t="s">
        <v>22</v>
      </c>
      <c r="K426" s="11" t="s">
        <v>23</v>
      </c>
      <c r="L426" s="53" t="s">
        <v>638</v>
      </c>
      <c r="M426" s="11">
        <v>0</v>
      </c>
      <c r="N426" s="54">
        <v>0</v>
      </c>
      <c r="O426" s="54">
        <v>0</v>
      </c>
      <c r="P426" s="54">
        <v>0</v>
      </c>
      <c r="Q426" s="1">
        <v>42705</v>
      </c>
      <c r="R426" s="14">
        <f>VLOOKUP($D426,'GT NBV Sep 2015'!$G:$O,9,0)</f>
        <v>3.4000000000000002E-2</v>
      </c>
      <c r="S426" s="15">
        <f t="shared" si="55"/>
        <v>0</v>
      </c>
      <c r="T426" s="15">
        <f t="shared" si="56"/>
        <v>15</v>
      </c>
      <c r="U426" s="15">
        <f t="shared" si="57"/>
        <v>0</v>
      </c>
      <c r="V426" s="15">
        <f t="shared" si="58"/>
        <v>0</v>
      </c>
      <c r="W426" s="15">
        <f t="shared" si="59"/>
        <v>0</v>
      </c>
      <c r="X426" s="7">
        <f t="shared" si="60"/>
        <v>0</v>
      </c>
      <c r="Y426" s="7">
        <f t="shared" si="61"/>
        <v>0</v>
      </c>
      <c r="Z426" s="7">
        <f t="shared" si="62"/>
        <v>0</v>
      </c>
      <c r="AA426" s="7">
        <f t="shared" si="63"/>
        <v>0</v>
      </c>
    </row>
    <row r="427" spans="1:27" ht="13.8" x14ac:dyDescent="0.3">
      <c r="A427" s="11">
        <v>50655</v>
      </c>
      <c r="B427" s="11" t="s">
        <v>30</v>
      </c>
      <c r="C427" s="11" t="s">
        <v>36</v>
      </c>
      <c r="D427" s="11" t="s">
        <v>49</v>
      </c>
      <c r="E427" s="11" t="s">
        <v>86</v>
      </c>
      <c r="F427" s="18">
        <v>31594</v>
      </c>
      <c r="G427" s="19">
        <v>31594</v>
      </c>
      <c r="H427" s="11" t="s">
        <v>20</v>
      </c>
      <c r="I427" s="11" t="s">
        <v>48</v>
      </c>
      <c r="J427" s="11" t="s">
        <v>22</v>
      </c>
      <c r="K427" s="11" t="s">
        <v>23</v>
      </c>
      <c r="L427" s="53" t="s">
        <v>638</v>
      </c>
      <c r="M427" s="11">
        <v>0</v>
      </c>
      <c r="N427" s="54">
        <v>0</v>
      </c>
      <c r="O427" s="54">
        <v>0</v>
      </c>
      <c r="P427" s="54">
        <v>0</v>
      </c>
      <c r="Q427" s="1">
        <v>42705</v>
      </c>
      <c r="R427" s="14">
        <f>VLOOKUP($D427,'GT NBV Sep 2015'!$G:$O,9,0)</f>
        <v>3.4000000000000002E-2</v>
      </c>
      <c r="S427" s="15">
        <f t="shared" si="55"/>
        <v>0</v>
      </c>
      <c r="T427" s="15">
        <f t="shared" si="56"/>
        <v>15</v>
      </c>
      <c r="U427" s="15">
        <f t="shared" si="57"/>
        <v>0</v>
      </c>
      <c r="V427" s="15">
        <f t="shared" si="58"/>
        <v>0</v>
      </c>
      <c r="W427" s="15">
        <f t="shared" si="59"/>
        <v>0</v>
      </c>
      <c r="X427" s="7">
        <f t="shared" si="60"/>
        <v>0</v>
      </c>
      <c r="Y427" s="7">
        <f t="shared" si="61"/>
        <v>0</v>
      </c>
      <c r="Z427" s="7">
        <f t="shared" si="62"/>
        <v>0</v>
      </c>
      <c r="AA427" s="7">
        <f t="shared" si="63"/>
        <v>0</v>
      </c>
    </row>
    <row r="428" spans="1:27" ht="13.8" x14ac:dyDescent="0.3">
      <c r="A428" s="11">
        <v>50656</v>
      </c>
      <c r="B428" s="11" t="s">
        <v>30</v>
      </c>
      <c r="C428" s="11" t="s">
        <v>36</v>
      </c>
      <c r="D428" s="11" t="s">
        <v>49</v>
      </c>
      <c r="E428" s="11" t="s">
        <v>38</v>
      </c>
      <c r="F428" s="18">
        <v>33786</v>
      </c>
      <c r="G428" s="19">
        <v>33786</v>
      </c>
      <c r="H428" s="11" t="s">
        <v>20</v>
      </c>
      <c r="I428" s="11" t="s">
        <v>48</v>
      </c>
      <c r="J428" s="11" t="s">
        <v>22</v>
      </c>
      <c r="K428" s="11" t="s">
        <v>23</v>
      </c>
      <c r="L428" s="53" t="s">
        <v>638</v>
      </c>
      <c r="M428" s="11">
        <v>0</v>
      </c>
      <c r="N428" s="54">
        <v>0</v>
      </c>
      <c r="O428" s="54">
        <v>0</v>
      </c>
      <c r="P428" s="54">
        <v>0</v>
      </c>
      <c r="Q428" s="1">
        <v>42705</v>
      </c>
      <c r="R428" s="14">
        <f>VLOOKUP($D428,'GT NBV Sep 2015'!$G:$O,9,0)</f>
        <v>3.4000000000000002E-2</v>
      </c>
      <c r="S428" s="15">
        <f t="shared" si="55"/>
        <v>0</v>
      </c>
      <c r="T428" s="15">
        <f t="shared" si="56"/>
        <v>15</v>
      </c>
      <c r="U428" s="15">
        <f t="shared" si="57"/>
        <v>0</v>
      </c>
      <c r="V428" s="15">
        <f t="shared" si="58"/>
        <v>0</v>
      </c>
      <c r="W428" s="15">
        <f t="shared" si="59"/>
        <v>0</v>
      </c>
      <c r="X428" s="7">
        <f t="shared" si="60"/>
        <v>0</v>
      </c>
      <c r="Y428" s="7">
        <f t="shared" si="61"/>
        <v>0</v>
      </c>
      <c r="Z428" s="7">
        <f t="shared" si="62"/>
        <v>0</v>
      </c>
      <c r="AA428" s="7">
        <f t="shared" si="63"/>
        <v>0</v>
      </c>
    </row>
    <row r="429" spans="1:27" ht="13.8" x14ac:dyDescent="0.3">
      <c r="A429" s="11">
        <v>50657</v>
      </c>
      <c r="B429" s="11" t="s">
        <v>30</v>
      </c>
      <c r="C429" s="11" t="s">
        <v>36</v>
      </c>
      <c r="D429" s="11" t="s">
        <v>49</v>
      </c>
      <c r="E429" s="11" t="s">
        <v>138</v>
      </c>
      <c r="F429" s="18">
        <v>34151</v>
      </c>
      <c r="G429" s="19">
        <v>34151</v>
      </c>
      <c r="H429" s="11" t="s">
        <v>20</v>
      </c>
      <c r="I429" s="11" t="s">
        <v>48</v>
      </c>
      <c r="J429" s="11" t="s">
        <v>22</v>
      </c>
      <c r="K429" s="11" t="s">
        <v>23</v>
      </c>
      <c r="L429" s="53" t="s">
        <v>638</v>
      </c>
      <c r="M429" s="11">
        <v>0</v>
      </c>
      <c r="N429" s="54">
        <v>0</v>
      </c>
      <c r="O429" s="54">
        <v>0</v>
      </c>
      <c r="P429" s="54">
        <v>0</v>
      </c>
      <c r="Q429" s="1">
        <v>42705</v>
      </c>
      <c r="R429" s="14">
        <f>VLOOKUP($D429,'GT NBV Sep 2015'!$G:$O,9,0)</f>
        <v>3.4000000000000002E-2</v>
      </c>
      <c r="S429" s="15">
        <f t="shared" si="55"/>
        <v>0</v>
      </c>
      <c r="T429" s="15">
        <f t="shared" si="56"/>
        <v>15</v>
      </c>
      <c r="U429" s="15">
        <f t="shared" si="57"/>
        <v>0</v>
      </c>
      <c r="V429" s="15">
        <f t="shared" si="58"/>
        <v>0</v>
      </c>
      <c r="W429" s="15">
        <f t="shared" si="59"/>
        <v>0</v>
      </c>
      <c r="X429" s="7">
        <f t="shared" si="60"/>
        <v>0</v>
      </c>
      <c r="Y429" s="7">
        <f t="shared" si="61"/>
        <v>0</v>
      </c>
      <c r="Z429" s="7">
        <f t="shared" si="62"/>
        <v>0</v>
      </c>
      <c r="AA429" s="7">
        <f t="shared" si="63"/>
        <v>0</v>
      </c>
    </row>
    <row r="430" spans="1:27" ht="13.8" x14ac:dyDescent="0.3">
      <c r="A430" s="11">
        <v>50658</v>
      </c>
      <c r="B430" s="11" t="s">
        <v>30</v>
      </c>
      <c r="C430" s="11" t="s">
        <v>36</v>
      </c>
      <c r="D430" s="11" t="s">
        <v>49</v>
      </c>
      <c r="E430" s="11" t="s">
        <v>227</v>
      </c>
      <c r="F430" s="18">
        <v>34516</v>
      </c>
      <c r="G430" s="19">
        <v>34516</v>
      </c>
      <c r="H430" s="11" t="s">
        <v>20</v>
      </c>
      <c r="I430" s="11" t="s">
        <v>48</v>
      </c>
      <c r="J430" s="11" t="s">
        <v>22</v>
      </c>
      <c r="K430" s="11" t="s">
        <v>23</v>
      </c>
      <c r="L430" s="53" t="s">
        <v>638</v>
      </c>
      <c r="M430" s="11">
        <v>0</v>
      </c>
      <c r="N430" s="54">
        <v>0</v>
      </c>
      <c r="O430" s="54">
        <v>0</v>
      </c>
      <c r="P430" s="54">
        <v>0</v>
      </c>
      <c r="Q430" s="1">
        <v>42705</v>
      </c>
      <c r="R430" s="14">
        <f>VLOOKUP($D430,'GT NBV Sep 2015'!$G:$O,9,0)</f>
        <v>3.4000000000000002E-2</v>
      </c>
      <c r="S430" s="15">
        <f t="shared" si="55"/>
        <v>0</v>
      </c>
      <c r="T430" s="15">
        <f t="shared" si="56"/>
        <v>15</v>
      </c>
      <c r="U430" s="15">
        <f t="shared" si="57"/>
        <v>0</v>
      </c>
      <c r="V430" s="15">
        <f t="shared" si="58"/>
        <v>0</v>
      </c>
      <c r="W430" s="15">
        <f t="shared" si="59"/>
        <v>0</v>
      </c>
      <c r="X430" s="7">
        <f t="shared" si="60"/>
        <v>0</v>
      </c>
      <c r="Y430" s="7">
        <f t="shared" si="61"/>
        <v>0</v>
      </c>
      <c r="Z430" s="7">
        <f t="shared" si="62"/>
        <v>0</v>
      </c>
      <c r="AA430" s="7">
        <f t="shared" si="63"/>
        <v>0</v>
      </c>
    </row>
    <row r="431" spans="1:27" ht="13.8" x14ac:dyDescent="0.3">
      <c r="A431" s="11">
        <v>50659</v>
      </c>
      <c r="B431" s="11" t="s">
        <v>30</v>
      </c>
      <c r="C431" s="11" t="s">
        <v>36</v>
      </c>
      <c r="D431" s="11" t="s">
        <v>49</v>
      </c>
      <c r="E431" s="11" t="s">
        <v>189</v>
      </c>
      <c r="F431" s="18">
        <v>35247</v>
      </c>
      <c r="G431" s="19">
        <v>35247</v>
      </c>
      <c r="H431" s="11" t="s">
        <v>20</v>
      </c>
      <c r="I431" s="11" t="s">
        <v>48</v>
      </c>
      <c r="J431" s="11" t="s">
        <v>22</v>
      </c>
      <c r="K431" s="11" t="s">
        <v>23</v>
      </c>
      <c r="L431" s="53" t="s">
        <v>638</v>
      </c>
      <c r="M431" s="11">
        <v>0</v>
      </c>
      <c r="N431" s="54">
        <v>0</v>
      </c>
      <c r="O431" s="54">
        <v>0</v>
      </c>
      <c r="P431" s="54">
        <v>0</v>
      </c>
      <c r="Q431" s="1">
        <v>42705</v>
      </c>
      <c r="R431" s="14">
        <f>VLOOKUP($D431,'GT NBV Sep 2015'!$G:$O,9,0)</f>
        <v>3.4000000000000002E-2</v>
      </c>
      <c r="S431" s="15">
        <f t="shared" si="55"/>
        <v>0</v>
      </c>
      <c r="T431" s="15">
        <f t="shared" si="56"/>
        <v>15</v>
      </c>
      <c r="U431" s="15">
        <f t="shared" si="57"/>
        <v>0</v>
      </c>
      <c r="V431" s="15">
        <f t="shared" si="58"/>
        <v>0</v>
      </c>
      <c r="W431" s="15">
        <f t="shared" si="59"/>
        <v>0</v>
      </c>
      <c r="X431" s="7">
        <f t="shared" si="60"/>
        <v>0</v>
      </c>
      <c r="Y431" s="7">
        <f t="shared" si="61"/>
        <v>0</v>
      </c>
      <c r="Z431" s="7">
        <f t="shared" si="62"/>
        <v>0</v>
      </c>
      <c r="AA431" s="7">
        <f t="shared" si="63"/>
        <v>0</v>
      </c>
    </row>
    <row r="432" spans="1:27" ht="13.8" x14ac:dyDescent="0.3">
      <c r="A432" s="11">
        <v>50660</v>
      </c>
      <c r="B432" s="11" t="s">
        <v>30</v>
      </c>
      <c r="C432" s="11" t="s">
        <v>36</v>
      </c>
      <c r="D432" s="11" t="s">
        <v>49</v>
      </c>
      <c r="E432" s="11" t="s">
        <v>92</v>
      </c>
      <c r="F432" s="18">
        <v>36708</v>
      </c>
      <c r="G432" s="19">
        <v>36708</v>
      </c>
      <c r="H432" s="11" t="s">
        <v>20</v>
      </c>
      <c r="I432" s="11" t="s">
        <v>48</v>
      </c>
      <c r="J432" s="11" t="s">
        <v>22</v>
      </c>
      <c r="K432" s="11" t="s">
        <v>23</v>
      </c>
      <c r="L432" s="53" t="s">
        <v>638</v>
      </c>
      <c r="M432" s="11">
        <v>0</v>
      </c>
      <c r="N432" s="54">
        <v>0</v>
      </c>
      <c r="O432" s="54">
        <v>0</v>
      </c>
      <c r="P432" s="54">
        <v>0</v>
      </c>
      <c r="Q432" s="1">
        <v>42705</v>
      </c>
      <c r="R432" s="14">
        <f>VLOOKUP($D432,'GT NBV Sep 2015'!$G:$O,9,0)</f>
        <v>3.4000000000000002E-2</v>
      </c>
      <c r="S432" s="15">
        <f t="shared" si="55"/>
        <v>0</v>
      </c>
      <c r="T432" s="15">
        <f t="shared" si="56"/>
        <v>15</v>
      </c>
      <c r="U432" s="15">
        <f t="shared" si="57"/>
        <v>0</v>
      </c>
      <c r="V432" s="15">
        <f t="shared" si="58"/>
        <v>0</v>
      </c>
      <c r="W432" s="15">
        <f t="shared" si="59"/>
        <v>0</v>
      </c>
      <c r="X432" s="7">
        <f t="shared" si="60"/>
        <v>0</v>
      </c>
      <c r="Y432" s="7">
        <f t="shared" si="61"/>
        <v>0</v>
      </c>
      <c r="Z432" s="7">
        <f t="shared" si="62"/>
        <v>0</v>
      </c>
      <c r="AA432" s="7">
        <f t="shared" si="63"/>
        <v>0</v>
      </c>
    </row>
    <row r="433" spans="1:27" ht="13.8" x14ac:dyDescent="0.3">
      <c r="A433" s="11">
        <v>53100</v>
      </c>
      <c r="B433" s="11" t="s">
        <v>30</v>
      </c>
      <c r="C433" s="11" t="s">
        <v>36</v>
      </c>
      <c r="D433" s="11" t="s">
        <v>49</v>
      </c>
      <c r="E433" s="11" t="s">
        <v>51</v>
      </c>
      <c r="F433" s="18">
        <v>28672</v>
      </c>
      <c r="G433" s="19">
        <v>28672</v>
      </c>
      <c r="H433" s="11" t="s">
        <v>20</v>
      </c>
      <c r="I433" s="11" t="s">
        <v>48</v>
      </c>
      <c r="J433" s="11" t="s">
        <v>52</v>
      </c>
      <c r="K433" s="11" t="s">
        <v>23</v>
      </c>
      <c r="L433" s="53" t="s">
        <v>638</v>
      </c>
      <c r="M433" s="11">
        <v>0</v>
      </c>
      <c r="N433" s="54">
        <v>0</v>
      </c>
      <c r="O433" s="54">
        <v>0</v>
      </c>
      <c r="P433" s="54">
        <v>0</v>
      </c>
      <c r="Q433" s="1">
        <v>42705</v>
      </c>
      <c r="R433" s="14">
        <f>VLOOKUP($D433,'GT NBV Sep 2015'!$G:$O,9,0)</f>
        <v>3.4000000000000002E-2</v>
      </c>
      <c r="S433" s="15">
        <f t="shared" si="55"/>
        <v>0</v>
      </c>
      <c r="T433" s="15">
        <f t="shared" si="56"/>
        <v>15</v>
      </c>
      <c r="U433" s="15">
        <f t="shared" si="57"/>
        <v>0</v>
      </c>
      <c r="V433" s="15">
        <f t="shared" si="58"/>
        <v>0</v>
      </c>
      <c r="W433" s="15">
        <f t="shared" si="59"/>
        <v>0</v>
      </c>
      <c r="X433" s="7">
        <f t="shared" si="60"/>
        <v>0</v>
      </c>
      <c r="Y433" s="7">
        <f t="shared" si="61"/>
        <v>0</v>
      </c>
      <c r="Z433" s="7">
        <f t="shared" si="62"/>
        <v>0</v>
      </c>
      <c r="AA433" s="7">
        <f t="shared" si="63"/>
        <v>0</v>
      </c>
    </row>
    <row r="434" spans="1:27" ht="13.8" x14ac:dyDescent="0.3">
      <c r="A434" s="11">
        <v>53099</v>
      </c>
      <c r="B434" s="11" t="s">
        <v>30</v>
      </c>
      <c r="C434" s="11" t="s">
        <v>36</v>
      </c>
      <c r="D434" s="11" t="s">
        <v>49</v>
      </c>
      <c r="E434" s="11" t="s">
        <v>90</v>
      </c>
      <c r="F434" s="18">
        <v>26115</v>
      </c>
      <c r="G434" s="19">
        <v>26115</v>
      </c>
      <c r="H434" s="11" t="s">
        <v>20</v>
      </c>
      <c r="I434" s="11" t="s">
        <v>48</v>
      </c>
      <c r="J434" s="11" t="s">
        <v>52</v>
      </c>
      <c r="K434" s="11" t="s">
        <v>23</v>
      </c>
      <c r="L434" s="53" t="s">
        <v>638</v>
      </c>
      <c r="M434" s="11">
        <v>0</v>
      </c>
      <c r="N434" s="54">
        <v>0</v>
      </c>
      <c r="O434" s="54">
        <v>0</v>
      </c>
      <c r="P434" s="54">
        <v>0</v>
      </c>
      <c r="Q434" s="1">
        <v>42705</v>
      </c>
      <c r="R434" s="14">
        <f>VLOOKUP($D434,'GT NBV Sep 2015'!$G:$O,9,0)</f>
        <v>3.4000000000000002E-2</v>
      </c>
      <c r="S434" s="15">
        <f t="shared" si="55"/>
        <v>0</v>
      </c>
      <c r="T434" s="15">
        <f t="shared" si="56"/>
        <v>15</v>
      </c>
      <c r="U434" s="15">
        <f t="shared" si="57"/>
        <v>0</v>
      </c>
      <c r="V434" s="15">
        <f t="shared" si="58"/>
        <v>0</v>
      </c>
      <c r="W434" s="15">
        <f t="shared" si="59"/>
        <v>0</v>
      </c>
      <c r="X434" s="7">
        <f t="shared" si="60"/>
        <v>0</v>
      </c>
      <c r="Y434" s="7">
        <f t="shared" si="61"/>
        <v>0</v>
      </c>
      <c r="Z434" s="7">
        <f t="shared" si="62"/>
        <v>0</v>
      </c>
      <c r="AA434" s="7">
        <f t="shared" si="63"/>
        <v>0</v>
      </c>
    </row>
    <row r="435" spans="1:27" ht="13.8" x14ac:dyDescent="0.3">
      <c r="A435" s="11">
        <v>53101</v>
      </c>
      <c r="B435" s="11" t="s">
        <v>30</v>
      </c>
      <c r="C435" s="11" t="s">
        <v>36</v>
      </c>
      <c r="D435" s="11" t="s">
        <v>49</v>
      </c>
      <c r="E435" s="11" t="s">
        <v>138</v>
      </c>
      <c r="F435" s="18">
        <v>34151</v>
      </c>
      <c r="G435" s="19">
        <v>34151</v>
      </c>
      <c r="H435" s="11" t="s">
        <v>20</v>
      </c>
      <c r="I435" s="11" t="s">
        <v>48</v>
      </c>
      <c r="J435" s="11" t="s">
        <v>52</v>
      </c>
      <c r="K435" s="11" t="s">
        <v>23</v>
      </c>
      <c r="L435" s="53" t="s">
        <v>638</v>
      </c>
      <c r="M435" s="11">
        <v>0</v>
      </c>
      <c r="N435" s="54">
        <v>0</v>
      </c>
      <c r="O435" s="54">
        <v>0</v>
      </c>
      <c r="P435" s="54">
        <v>0</v>
      </c>
      <c r="Q435" s="1">
        <v>42705</v>
      </c>
      <c r="R435" s="14">
        <f>VLOOKUP($D435,'GT NBV Sep 2015'!$G:$O,9,0)</f>
        <v>3.4000000000000002E-2</v>
      </c>
      <c r="S435" s="15">
        <f t="shared" si="55"/>
        <v>0</v>
      </c>
      <c r="T435" s="15">
        <f t="shared" si="56"/>
        <v>15</v>
      </c>
      <c r="U435" s="15">
        <f t="shared" si="57"/>
        <v>0</v>
      </c>
      <c r="V435" s="15">
        <f t="shared" si="58"/>
        <v>0</v>
      </c>
      <c r="W435" s="15">
        <f t="shared" si="59"/>
        <v>0</v>
      </c>
      <c r="X435" s="7">
        <f t="shared" si="60"/>
        <v>0</v>
      </c>
      <c r="Y435" s="7">
        <f t="shared" si="61"/>
        <v>0</v>
      </c>
      <c r="Z435" s="7">
        <f t="shared" si="62"/>
        <v>0</v>
      </c>
      <c r="AA435" s="7">
        <f t="shared" si="63"/>
        <v>0</v>
      </c>
    </row>
    <row r="436" spans="1:27" ht="13.8" x14ac:dyDescent="0.3">
      <c r="A436" s="11">
        <v>53083</v>
      </c>
      <c r="B436" s="11" t="s">
        <v>30</v>
      </c>
      <c r="C436" s="11" t="s">
        <v>36</v>
      </c>
      <c r="D436" s="11" t="s">
        <v>49</v>
      </c>
      <c r="E436" s="11" t="s">
        <v>90</v>
      </c>
      <c r="F436" s="18">
        <v>26115</v>
      </c>
      <c r="G436" s="19">
        <v>26115</v>
      </c>
      <c r="H436" s="11" t="s">
        <v>20</v>
      </c>
      <c r="I436" s="11" t="s">
        <v>48</v>
      </c>
      <c r="J436" s="11" t="s">
        <v>287</v>
      </c>
      <c r="K436" s="11" t="s">
        <v>23</v>
      </c>
      <c r="L436" s="53" t="s">
        <v>638</v>
      </c>
      <c r="M436" s="11">
        <v>0</v>
      </c>
      <c r="N436" s="54">
        <v>0</v>
      </c>
      <c r="O436" s="54">
        <v>0</v>
      </c>
      <c r="P436" s="54">
        <v>0</v>
      </c>
      <c r="Q436" s="1">
        <v>42705</v>
      </c>
      <c r="R436" s="14">
        <f>VLOOKUP($D436,'GT NBV Sep 2015'!$G:$O,9,0)</f>
        <v>3.4000000000000002E-2</v>
      </c>
      <c r="S436" s="15">
        <f t="shared" si="55"/>
        <v>0</v>
      </c>
      <c r="T436" s="15">
        <f t="shared" si="56"/>
        <v>15</v>
      </c>
      <c r="U436" s="15">
        <f t="shared" si="57"/>
        <v>0</v>
      </c>
      <c r="V436" s="15">
        <f t="shared" si="58"/>
        <v>0</v>
      </c>
      <c r="W436" s="15">
        <f t="shared" si="59"/>
        <v>0</v>
      </c>
      <c r="X436" s="7">
        <f t="shared" si="60"/>
        <v>0</v>
      </c>
      <c r="Y436" s="7">
        <f t="shared" si="61"/>
        <v>0</v>
      </c>
      <c r="Z436" s="7">
        <f t="shared" si="62"/>
        <v>0</v>
      </c>
      <c r="AA436" s="7">
        <f t="shared" si="63"/>
        <v>0</v>
      </c>
    </row>
    <row r="437" spans="1:27" ht="13.8" x14ac:dyDescent="0.3">
      <c r="A437" s="11">
        <v>53107</v>
      </c>
      <c r="B437" s="11" t="s">
        <v>30</v>
      </c>
      <c r="C437" s="11" t="s">
        <v>36</v>
      </c>
      <c r="D437" s="11" t="s">
        <v>49</v>
      </c>
      <c r="E437" s="11" t="s">
        <v>90</v>
      </c>
      <c r="F437" s="18">
        <v>26115</v>
      </c>
      <c r="G437" s="19">
        <v>26115</v>
      </c>
      <c r="H437" s="11" t="s">
        <v>20</v>
      </c>
      <c r="I437" s="11" t="s">
        <v>48</v>
      </c>
      <c r="J437" s="11" t="s">
        <v>288</v>
      </c>
      <c r="K437" s="11" t="s">
        <v>23</v>
      </c>
      <c r="L437" s="53" t="s">
        <v>638</v>
      </c>
      <c r="M437" s="11">
        <v>0</v>
      </c>
      <c r="N437" s="54">
        <v>0</v>
      </c>
      <c r="O437" s="54">
        <v>0</v>
      </c>
      <c r="P437" s="54">
        <v>0</v>
      </c>
      <c r="Q437" s="1">
        <v>42705</v>
      </c>
      <c r="R437" s="14">
        <f>VLOOKUP($D437,'GT NBV Sep 2015'!$G:$O,9,0)</f>
        <v>3.4000000000000002E-2</v>
      </c>
      <c r="S437" s="15">
        <f t="shared" si="55"/>
        <v>0</v>
      </c>
      <c r="T437" s="15">
        <f t="shared" si="56"/>
        <v>15</v>
      </c>
      <c r="U437" s="15">
        <f t="shared" si="57"/>
        <v>0</v>
      </c>
      <c r="V437" s="15">
        <f t="shared" si="58"/>
        <v>0</v>
      </c>
      <c r="W437" s="15">
        <f t="shared" si="59"/>
        <v>0</v>
      </c>
      <c r="X437" s="7">
        <f t="shared" si="60"/>
        <v>0</v>
      </c>
      <c r="Y437" s="7">
        <f t="shared" si="61"/>
        <v>0</v>
      </c>
      <c r="Z437" s="7">
        <f t="shared" si="62"/>
        <v>0</v>
      </c>
      <c r="AA437" s="7">
        <f t="shared" si="63"/>
        <v>0</v>
      </c>
    </row>
    <row r="438" spans="1:27" ht="13.8" x14ac:dyDescent="0.3">
      <c r="A438" s="11">
        <v>53108</v>
      </c>
      <c r="B438" s="11" t="s">
        <v>30</v>
      </c>
      <c r="C438" s="11" t="s">
        <v>36</v>
      </c>
      <c r="D438" s="11" t="s">
        <v>49</v>
      </c>
      <c r="E438" s="11" t="s">
        <v>51</v>
      </c>
      <c r="F438" s="18">
        <v>28672</v>
      </c>
      <c r="G438" s="19">
        <v>28672</v>
      </c>
      <c r="H438" s="11" t="s">
        <v>20</v>
      </c>
      <c r="I438" s="11" t="s">
        <v>48</v>
      </c>
      <c r="J438" s="11" t="s">
        <v>288</v>
      </c>
      <c r="K438" s="11" t="s">
        <v>23</v>
      </c>
      <c r="L438" s="53" t="s">
        <v>638</v>
      </c>
      <c r="M438" s="11">
        <v>0</v>
      </c>
      <c r="N438" s="54">
        <v>0</v>
      </c>
      <c r="O438" s="54">
        <v>0</v>
      </c>
      <c r="P438" s="54">
        <v>0</v>
      </c>
      <c r="Q438" s="1">
        <v>42705</v>
      </c>
      <c r="R438" s="14">
        <f>VLOOKUP($D438,'GT NBV Sep 2015'!$G:$O,9,0)</f>
        <v>3.4000000000000002E-2</v>
      </c>
      <c r="S438" s="15">
        <f t="shared" si="55"/>
        <v>0</v>
      </c>
      <c r="T438" s="15">
        <f t="shared" si="56"/>
        <v>15</v>
      </c>
      <c r="U438" s="15">
        <f t="shared" si="57"/>
        <v>0</v>
      </c>
      <c r="V438" s="15">
        <f t="shared" si="58"/>
        <v>0</v>
      </c>
      <c r="W438" s="15">
        <f t="shared" si="59"/>
        <v>0</v>
      </c>
      <c r="X438" s="7">
        <f t="shared" si="60"/>
        <v>0</v>
      </c>
      <c r="Y438" s="7">
        <f t="shared" si="61"/>
        <v>0</v>
      </c>
      <c r="Z438" s="7">
        <f t="shared" si="62"/>
        <v>0</v>
      </c>
      <c r="AA438" s="7">
        <f t="shared" si="63"/>
        <v>0</v>
      </c>
    </row>
    <row r="439" spans="1:27" ht="13.8" x14ac:dyDescent="0.3">
      <c r="A439" s="11">
        <v>53112</v>
      </c>
      <c r="B439" s="11" t="s">
        <v>30</v>
      </c>
      <c r="C439" s="11" t="s">
        <v>36</v>
      </c>
      <c r="D439" s="11" t="s">
        <v>49</v>
      </c>
      <c r="E439" s="11" t="s">
        <v>90</v>
      </c>
      <c r="F439" s="18">
        <v>26115</v>
      </c>
      <c r="G439" s="19">
        <v>26115</v>
      </c>
      <c r="H439" s="11" t="s">
        <v>20</v>
      </c>
      <c r="I439" s="11" t="s">
        <v>48</v>
      </c>
      <c r="J439" s="11" t="s">
        <v>289</v>
      </c>
      <c r="K439" s="11" t="s">
        <v>23</v>
      </c>
      <c r="L439" s="53" t="s">
        <v>638</v>
      </c>
      <c r="M439" s="11">
        <v>0</v>
      </c>
      <c r="N439" s="54">
        <v>0</v>
      </c>
      <c r="O439" s="54">
        <v>0</v>
      </c>
      <c r="P439" s="54">
        <v>0</v>
      </c>
      <c r="Q439" s="1">
        <v>42705</v>
      </c>
      <c r="R439" s="14">
        <f>VLOOKUP($D439,'GT NBV Sep 2015'!$G:$O,9,0)</f>
        <v>3.4000000000000002E-2</v>
      </c>
      <c r="S439" s="15">
        <f t="shared" si="55"/>
        <v>0</v>
      </c>
      <c r="T439" s="15">
        <f t="shared" si="56"/>
        <v>15</v>
      </c>
      <c r="U439" s="15">
        <f t="shared" si="57"/>
        <v>0</v>
      </c>
      <c r="V439" s="15">
        <f t="shared" si="58"/>
        <v>0</v>
      </c>
      <c r="W439" s="15">
        <f t="shared" si="59"/>
        <v>0</v>
      </c>
      <c r="X439" s="7">
        <f t="shared" si="60"/>
        <v>0</v>
      </c>
      <c r="Y439" s="7">
        <f t="shared" si="61"/>
        <v>0</v>
      </c>
      <c r="Z439" s="7">
        <f t="shared" si="62"/>
        <v>0</v>
      </c>
      <c r="AA439" s="7">
        <f t="shared" si="63"/>
        <v>0</v>
      </c>
    </row>
    <row r="440" spans="1:27" ht="13.8" x14ac:dyDescent="0.3">
      <c r="A440" s="11">
        <v>53113</v>
      </c>
      <c r="B440" s="11" t="s">
        <v>30</v>
      </c>
      <c r="C440" s="11" t="s">
        <v>36</v>
      </c>
      <c r="D440" s="11" t="s">
        <v>49</v>
      </c>
      <c r="E440" s="11" t="s">
        <v>138</v>
      </c>
      <c r="F440" s="18">
        <v>34151</v>
      </c>
      <c r="G440" s="19">
        <v>34151</v>
      </c>
      <c r="H440" s="11" t="s">
        <v>20</v>
      </c>
      <c r="I440" s="11" t="s">
        <v>48</v>
      </c>
      <c r="J440" s="11" t="s">
        <v>289</v>
      </c>
      <c r="K440" s="11" t="s">
        <v>23</v>
      </c>
      <c r="L440" s="53" t="s">
        <v>638</v>
      </c>
      <c r="M440" s="11">
        <v>0</v>
      </c>
      <c r="N440" s="54">
        <v>0</v>
      </c>
      <c r="O440" s="54">
        <v>0</v>
      </c>
      <c r="P440" s="54">
        <v>0</v>
      </c>
      <c r="Q440" s="1">
        <v>42705</v>
      </c>
      <c r="R440" s="14">
        <f>VLOOKUP($D440,'GT NBV Sep 2015'!$G:$O,9,0)</f>
        <v>3.4000000000000002E-2</v>
      </c>
      <c r="S440" s="15">
        <f t="shared" si="55"/>
        <v>0</v>
      </c>
      <c r="T440" s="15">
        <f t="shared" si="56"/>
        <v>15</v>
      </c>
      <c r="U440" s="15">
        <f t="shared" si="57"/>
        <v>0</v>
      </c>
      <c r="V440" s="15">
        <f t="shared" si="58"/>
        <v>0</v>
      </c>
      <c r="W440" s="15">
        <f t="shared" si="59"/>
        <v>0</v>
      </c>
      <c r="X440" s="7">
        <f t="shared" si="60"/>
        <v>0</v>
      </c>
      <c r="Y440" s="7">
        <f t="shared" si="61"/>
        <v>0</v>
      </c>
      <c r="Z440" s="7">
        <f t="shared" si="62"/>
        <v>0</v>
      </c>
      <c r="AA440" s="7">
        <f t="shared" si="63"/>
        <v>0</v>
      </c>
    </row>
    <row r="441" spans="1:27" ht="13.8" x14ac:dyDescent="0.3">
      <c r="A441" s="11">
        <v>53044</v>
      </c>
      <c r="B441" s="11" t="s">
        <v>30</v>
      </c>
      <c r="C441" s="11" t="s">
        <v>36</v>
      </c>
      <c r="D441" s="11" t="s">
        <v>49</v>
      </c>
      <c r="E441" s="11" t="s">
        <v>90</v>
      </c>
      <c r="F441" s="18">
        <v>26115</v>
      </c>
      <c r="G441" s="19">
        <v>26115</v>
      </c>
      <c r="H441" s="11" t="s">
        <v>20</v>
      </c>
      <c r="I441" s="11" t="s">
        <v>48</v>
      </c>
      <c r="J441" s="11" t="s">
        <v>282</v>
      </c>
      <c r="K441" s="11" t="s">
        <v>23</v>
      </c>
      <c r="L441" s="53" t="s">
        <v>638</v>
      </c>
      <c r="M441" s="11">
        <v>0</v>
      </c>
      <c r="N441" s="54">
        <v>0</v>
      </c>
      <c r="O441" s="54">
        <v>0</v>
      </c>
      <c r="P441" s="54">
        <v>0</v>
      </c>
      <c r="Q441" s="1">
        <v>42705</v>
      </c>
      <c r="R441" s="14">
        <f>VLOOKUP($D441,'GT NBV Sep 2015'!$G:$O,9,0)</f>
        <v>3.4000000000000002E-2</v>
      </c>
      <c r="S441" s="15">
        <f t="shared" si="55"/>
        <v>0</v>
      </c>
      <c r="T441" s="15">
        <f t="shared" si="56"/>
        <v>15</v>
      </c>
      <c r="U441" s="15">
        <f t="shared" si="57"/>
        <v>0</v>
      </c>
      <c r="V441" s="15">
        <f t="shared" si="58"/>
        <v>0</v>
      </c>
      <c r="W441" s="15">
        <f t="shared" si="59"/>
        <v>0</v>
      </c>
      <c r="X441" s="7">
        <f t="shared" si="60"/>
        <v>0</v>
      </c>
      <c r="Y441" s="7">
        <f t="shared" si="61"/>
        <v>0</v>
      </c>
      <c r="Z441" s="7">
        <f t="shared" si="62"/>
        <v>0</v>
      </c>
      <c r="AA441" s="7">
        <f t="shared" si="63"/>
        <v>0</v>
      </c>
    </row>
    <row r="442" spans="1:27" ht="13.8" x14ac:dyDescent="0.3">
      <c r="A442" s="11">
        <v>53031</v>
      </c>
      <c r="B442" s="11" t="s">
        <v>30</v>
      </c>
      <c r="C442" s="11" t="s">
        <v>36</v>
      </c>
      <c r="D442" s="11" t="s">
        <v>49</v>
      </c>
      <c r="E442" s="11" t="s">
        <v>90</v>
      </c>
      <c r="F442" s="18">
        <v>26115</v>
      </c>
      <c r="G442" s="19">
        <v>26115</v>
      </c>
      <c r="H442" s="11" t="s">
        <v>20</v>
      </c>
      <c r="I442" s="11" t="s">
        <v>48</v>
      </c>
      <c r="J442" s="11" t="s">
        <v>280</v>
      </c>
      <c r="K442" s="11" t="s">
        <v>23</v>
      </c>
      <c r="L442" s="53" t="s">
        <v>638</v>
      </c>
      <c r="M442" s="11">
        <v>0</v>
      </c>
      <c r="N442" s="54">
        <v>0</v>
      </c>
      <c r="O442" s="54">
        <v>0</v>
      </c>
      <c r="P442" s="54">
        <v>0</v>
      </c>
      <c r="Q442" s="1">
        <v>42705</v>
      </c>
      <c r="R442" s="14">
        <f>VLOOKUP($D442,'GT NBV Sep 2015'!$G:$O,9,0)</f>
        <v>3.4000000000000002E-2</v>
      </c>
      <c r="S442" s="15">
        <f t="shared" si="55"/>
        <v>0</v>
      </c>
      <c r="T442" s="15">
        <f t="shared" si="56"/>
        <v>15</v>
      </c>
      <c r="U442" s="15">
        <f t="shared" si="57"/>
        <v>0</v>
      </c>
      <c r="V442" s="15">
        <f t="shared" si="58"/>
        <v>0</v>
      </c>
      <c r="W442" s="15">
        <f t="shared" si="59"/>
        <v>0</v>
      </c>
      <c r="X442" s="7">
        <f t="shared" si="60"/>
        <v>0</v>
      </c>
      <c r="Y442" s="7">
        <f t="shared" si="61"/>
        <v>0</v>
      </c>
      <c r="Z442" s="7">
        <f t="shared" si="62"/>
        <v>0</v>
      </c>
      <c r="AA442" s="7">
        <f t="shared" si="63"/>
        <v>0</v>
      </c>
    </row>
    <row r="443" spans="1:27" ht="13.8" x14ac:dyDescent="0.3">
      <c r="A443" s="11">
        <v>53032</v>
      </c>
      <c r="B443" s="11" t="s">
        <v>30</v>
      </c>
      <c r="C443" s="11" t="s">
        <v>36</v>
      </c>
      <c r="D443" s="11" t="s">
        <v>49</v>
      </c>
      <c r="E443" s="11" t="s">
        <v>92</v>
      </c>
      <c r="F443" s="18">
        <v>36708</v>
      </c>
      <c r="G443" s="19">
        <v>36708</v>
      </c>
      <c r="H443" s="11" t="s">
        <v>20</v>
      </c>
      <c r="I443" s="11" t="s">
        <v>48</v>
      </c>
      <c r="J443" s="11" t="s">
        <v>280</v>
      </c>
      <c r="K443" s="11" t="s">
        <v>23</v>
      </c>
      <c r="L443" s="53" t="s">
        <v>638</v>
      </c>
      <c r="M443" s="11">
        <v>0</v>
      </c>
      <c r="N443" s="54">
        <v>0</v>
      </c>
      <c r="O443" s="54">
        <v>0</v>
      </c>
      <c r="P443" s="54">
        <v>0</v>
      </c>
      <c r="Q443" s="1">
        <v>42705</v>
      </c>
      <c r="R443" s="14">
        <f>VLOOKUP($D443,'GT NBV Sep 2015'!$G:$O,9,0)</f>
        <v>3.4000000000000002E-2</v>
      </c>
      <c r="S443" s="15">
        <f t="shared" si="55"/>
        <v>0</v>
      </c>
      <c r="T443" s="15">
        <f t="shared" si="56"/>
        <v>15</v>
      </c>
      <c r="U443" s="15">
        <f t="shared" si="57"/>
        <v>0</v>
      </c>
      <c r="V443" s="15">
        <f t="shared" si="58"/>
        <v>0</v>
      </c>
      <c r="W443" s="15">
        <f t="shared" si="59"/>
        <v>0</v>
      </c>
      <c r="X443" s="7">
        <f t="shared" si="60"/>
        <v>0</v>
      </c>
      <c r="Y443" s="7">
        <f t="shared" si="61"/>
        <v>0</v>
      </c>
      <c r="Z443" s="7">
        <f t="shared" si="62"/>
        <v>0</v>
      </c>
      <c r="AA443" s="7">
        <f t="shared" si="63"/>
        <v>0</v>
      </c>
    </row>
    <row r="444" spans="1:27" ht="13.8" x14ac:dyDescent="0.3">
      <c r="A444" s="11">
        <v>41739750</v>
      </c>
      <c r="B444" s="11" t="s">
        <v>30</v>
      </c>
      <c r="C444" s="11" t="s">
        <v>36</v>
      </c>
      <c r="D444" s="11" t="s">
        <v>49</v>
      </c>
      <c r="E444" s="11" t="s">
        <v>90</v>
      </c>
      <c r="F444" s="18">
        <v>26115</v>
      </c>
      <c r="G444" s="19">
        <v>26115</v>
      </c>
      <c r="H444" s="11" t="s">
        <v>20</v>
      </c>
      <c r="I444" s="11" t="s">
        <v>48</v>
      </c>
      <c r="J444" s="11" t="s">
        <v>280</v>
      </c>
      <c r="K444" s="11" t="s">
        <v>23</v>
      </c>
      <c r="L444" s="53" t="s">
        <v>638</v>
      </c>
      <c r="M444" s="11">
        <v>0</v>
      </c>
      <c r="N444" s="54">
        <v>0</v>
      </c>
      <c r="O444" s="54">
        <v>0</v>
      </c>
      <c r="P444" s="54">
        <v>0</v>
      </c>
      <c r="Q444" s="1">
        <v>42705</v>
      </c>
      <c r="R444" s="14">
        <f>VLOOKUP($D444,'GT NBV Sep 2015'!$G:$O,9,0)</f>
        <v>3.4000000000000002E-2</v>
      </c>
      <c r="S444" s="15">
        <f t="shared" si="55"/>
        <v>0</v>
      </c>
      <c r="T444" s="15">
        <f t="shared" si="56"/>
        <v>15</v>
      </c>
      <c r="U444" s="15">
        <f t="shared" si="57"/>
        <v>0</v>
      </c>
      <c r="V444" s="15">
        <f t="shared" si="58"/>
        <v>0</v>
      </c>
      <c r="W444" s="15">
        <f t="shared" si="59"/>
        <v>0</v>
      </c>
      <c r="X444" s="7">
        <f t="shared" si="60"/>
        <v>0</v>
      </c>
      <c r="Y444" s="7">
        <f t="shared" si="61"/>
        <v>0</v>
      </c>
      <c r="Z444" s="7">
        <f t="shared" si="62"/>
        <v>0</v>
      </c>
      <c r="AA444" s="7">
        <f t="shared" si="63"/>
        <v>0</v>
      </c>
    </row>
    <row r="445" spans="1:27" ht="13.8" x14ac:dyDescent="0.3">
      <c r="A445" s="11">
        <v>53060</v>
      </c>
      <c r="B445" s="11" t="s">
        <v>30</v>
      </c>
      <c r="C445" s="11" t="s">
        <v>36</v>
      </c>
      <c r="D445" s="11" t="s">
        <v>49</v>
      </c>
      <c r="E445" s="11" t="s">
        <v>29</v>
      </c>
      <c r="F445" s="18">
        <v>27942</v>
      </c>
      <c r="G445" s="19">
        <v>27942</v>
      </c>
      <c r="H445" s="11" t="s">
        <v>20</v>
      </c>
      <c r="I445" s="11" t="s">
        <v>48</v>
      </c>
      <c r="J445" s="11" t="s">
        <v>284</v>
      </c>
      <c r="K445" s="11" t="s">
        <v>23</v>
      </c>
      <c r="L445" s="53" t="s">
        <v>638</v>
      </c>
      <c r="M445" s="11">
        <v>0</v>
      </c>
      <c r="N445" s="54">
        <v>0</v>
      </c>
      <c r="O445" s="54">
        <v>0</v>
      </c>
      <c r="P445" s="54">
        <v>0</v>
      </c>
      <c r="Q445" s="1">
        <v>42705</v>
      </c>
      <c r="R445" s="14">
        <f>VLOOKUP($D445,'GT NBV Sep 2015'!$G:$O,9,0)</f>
        <v>3.4000000000000002E-2</v>
      </c>
      <c r="S445" s="15">
        <f t="shared" si="55"/>
        <v>0</v>
      </c>
      <c r="T445" s="15">
        <f t="shared" si="56"/>
        <v>15</v>
      </c>
      <c r="U445" s="15">
        <f t="shared" si="57"/>
        <v>0</v>
      </c>
      <c r="V445" s="15">
        <f t="shared" si="58"/>
        <v>0</v>
      </c>
      <c r="W445" s="15">
        <f t="shared" si="59"/>
        <v>0</v>
      </c>
      <c r="X445" s="7">
        <f t="shared" si="60"/>
        <v>0</v>
      </c>
      <c r="Y445" s="7">
        <f t="shared" si="61"/>
        <v>0</v>
      </c>
      <c r="Z445" s="7">
        <f t="shared" si="62"/>
        <v>0</v>
      </c>
      <c r="AA445" s="7">
        <f t="shared" si="63"/>
        <v>0</v>
      </c>
    </row>
    <row r="446" spans="1:27" ht="13.8" x14ac:dyDescent="0.3">
      <c r="A446" s="11">
        <v>53294</v>
      </c>
      <c r="B446" s="11" t="s">
        <v>30</v>
      </c>
      <c r="C446" s="11" t="s">
        <v>36</v>
      </c>
      <c r="D446" s="11" t="s">
        <v>49</v>
      </c>
      <c r="E446" s="11" t="s">
        <v>90</v>
      </c>
      <c r="F446" s="18">
        <v>26115</v>
      </c>
      <c r="G446" s="19">
        <v>26115</v>
      </c>
      <c r="H446" s="11" t="s">
        <v>20</v>
      </c>
      <c r="I446" s="11" t="s">
        <v>48</v>
      </c>
      <c r="J446" s="11" t="s">
        <v>308</v>
      </c>
      <c r="K446" s="11" t="s">
        <v>23</v>
      </c>
      <c r="L446" s="53" t="s">
        <v>638</v>
      </c>
      <c r="M446" s="11">
        <v>0</v>
      </c>
      <c r="N446" s="54">
        <v>0</v>
      </c>
      <c r="O446" s="54">
        <v>0</v>
      </c>
      <c r="P446" s="54">
        <v>0</v>
      </c>
      <c r="Q446" s="1">
        <v>42705</v>
      </c>
      <c r="R446" s="14">
        <f>VLOOKUP($D446,'GT NBV Sep 2015'!$G:$O,9,0)</f>
        <v>3.4000000000000002E-2</v>
      </c>
      <c r="S446" s="15">
        <f t="shared" si="55"/>
        <v>0</v>
      </c>
      <c r="T446" s="15">
        <f t="shared" si="56"/>
        <v>15</v>
      </c>
      <c r="U446" s="15">
        <f t="shared" si="57"/>
        <v>0</v>
      </c>
      <c r="V446" s="15">
        <f t="shared" si="58"/>
        <v>0</v>
      </c>
      <c r="W446" s="15">
        <f t="shared" si="59"/>
        <v>0</v>
      </c>
      <c r="X446" s="7">
        <f t="shared" si="60"/>
        <v>0</v>
      </c>
      <c r="Y446" s="7">
        <f t="shared" si="61"/>
        <v>0</v>
      </c>
      <c r="Z446" s="7">
        <f t="shared" si="62"/>
        <v>0</v>
      </c>
      <c r="AA446" s="7">
        <f t="shared" si="63"/>
        <v>0</v>
      </c>
    </row>
    <row r="447" spans="1:27" ht="13.8" x14ac:dyDescent="0.3">
      <c r="A447" s="11">
        <v>40197030</v>
      </c>
      <c r="B447" s="11" t="s">
        <v>30</v>
      </c>
      <c r="C447" s="11" t="s">
        <v>36</v>
      </c>
      <c r="D447" s="11" t="s">
        <v>49</v>
      </c>
      <c r="E447" s="11" t="s">
        <v>190</v>
      </c>
      <c r="F447" s="18">
        <v>36342</v>
      </c>
      <c r="G447" s="19">
        <v>36342</v>
      </c>
      <c r="H447" s="11" t="s">
        <v>20</v>
      </c>
      <c r="I447" s="11" t="s">
        <v>48</v>
      </c>
      <c r="J447" s="11" t="s">
        <v>407</v>
      </c>
      <c r="K447" s="11" t="s">
        <v>23</v>
      </c>
      <c r="L447" s="53" t="s">
        <v>638</v>
      </c>
      <c r="M447" s="11">
        <v>0</v>
      </c>
      <c r="N447" s="54">
        <v>0</v>
      </c>
      <c r="O447" s="54">
        <v>0</v>
      </c>
      <c r="P447" s="54">
        <v>0</v>
      </c>
      <c r="Q447" s="1">
        <v>42705</v>
      </c>
      <c r="R447" s="14">
        <f>VLOOKUP($D447,'GT NBV Sep 2015'!$G:$O,9,0)</f>
        <v>3.4000000000000002E-2</v>
      </c>
      <c r="S447" s="15">
        <f t="shared" si="55"/>
        <v>0</v>
      </c>
      <c r="T447" s="15">
        <f t="shared" si="56"/>
        <v>15</v>
      </c>
      <c r="U447" s="15">
        <f t="shared" si="57"/>
        <v>0</v>
      </c>
      <c r="V447" s="15">
        <f t="shared" si="58"/>
        <v>0</v>
      </c>
      <c r="W447" s="15">
        <f t="shared" si="59"/>
        <v>0</v>
      </c>
      <c r="X447" s="7">
        <f t="shared" si="60"/>
        <v>0</v>
      </c>
      <c r="Y447" s="7">
        <f t="shared" si="61"/>
        <v>0</v>
      </c>
      <c r="Z447" s="7">
        <f t="shared" si="62"/>
        <v>0</v>
      </c>
      <c r="AA447" s="7">
        <f t="shared" si="63"/>
        <v>0</v>
      </c>
    </row>
    <row r="448" spans="1:27" ht="13.8" x14ac:dyDescent="0.3">
      <c r="A448" s="11">
        <v>44169038</v>
      </c>
      <c r="B448" s="11" t="s">
        <v>30</v>
      </c>
      <c r="C448" s="11" t="s">
        <v>36</v>
      </c>
      <c r="D448" s="11" t="s">
        <v>49</v>
      </c>
      <c r="E448" s="11" t="s">
        <v>19</v>
      </c>
      <c r="F448" s="18">
        <v>29403</v>
      </c>
      <c r="G448" s="19">
        <v>29403</v>
      </c>
      <c r="H448" s="11" t="s">
        <v>20</v>
      </c>
      <c r="I448" s="11" t="s">
        <v>48</v>
      </c>
      <c r="J448" s="11" t="s">
        <v>407</v>
      </c>
      <c r="K448" s="11" t="s">
        <v>23</v>
      </c>
      <c r="L448" s="53" t="s">
        <v>638</v>
      </c>
      <c r="M448" s="11">
        <v>0</v>
      </c>
      <c r="N448" s="54">
        <v>0</v>
      </c>
      <c r="O448" s="54">
        <v>0</v>
      </c>
      <c r="P448" s="54">
        <v>0</v>
      </c>
      <c r="Q448" s="1">
        <v>42705</v>
      </c>
      <c r="R448" s="14">
        <f>VLOOKUP($D448,'GT NBV Sep 2015'!$G:$O,9,0)</f>
        <v>3.4000000000000002E-2</v>
      </c>
      <c r="S448" s="15">
        <f t="shared" si="55"/>
        <v>0</v>
      </c>
      <c r="T448" s="15">
        <f t="shared" si="56"/>
        <v>15</v>
      </c>
      <c r="U448" s="15">
        <f t="shared" si="57"/>
        <v>0</v>
      </c>
      <c r="V448" s="15">
        <f t="shared" si="58"/>
        <v>0</v>
      </c>
      <c r="W448" s="15">
        <f t="shared" si="59"/>
        <v>0</v>
      </c>
      <c r="X448" s="7">
        <f t="shared" si="60"/>
        <v>0</v>
      </c>
      <c r="Y448" s="7">
        <f t="shared" si="61"/>
        <v>0</v>
      </c>
      <c r="Z448" s="7">
        <f t="shared" si="62"/>
        <v>0</v>
      </c>
      <c r="AA448" s="7">
        <f t="shared" si="63"/>
        <v>0</v>
      </c>
    </row>
    <row r="449" spans="1:27" ht="13.8" x14ac:dyDescent="0.3">
      <c r="A449" s="11">
        <v>45373004</v>
      </c>
      <c r="B449" s="11" t="s">
        <v>30</v>
      </c>
      <c r="C449" s="11" t="s">
        <v>36</v>
      </c>
      <c r="D449" s="11" t="s">
        <v>49</v>
      </c>
      <c r="E449" s="11" t="s">
        <v>390</v>
      </c>
      <c r="F449" s="18">
        <v>38139</v>
      </c>
      <c r="G449" s="19">
        <v>37987</v>
      </c>
      <c r="H449" s="11" t="s">
        <v>20</v>
      </c>
      <c r="I449" s="11" t="s">
        <v>48</v>
      </c>
      <c r="J449" s="11" t="s">
        <v>407</v>
      </c>
      <c r="K449" s="11" t="s">
        <v>23</v>
      </c>
      <c r="L449" s="53" t="s">
        <v>638</v>
      </c>
      <c r="M449" s="11">
        <v>0</v>
      </c>
      <c r="N449" s="54">
        <v>0</v>
      </c>
      <c r="O449" s="54">
        <v>0</v>
      </c>
      <c r="P449" s="54">
        <v>0</v>
      </c>
      <c r="Q449" s="1">
        <v>42705</v>
      </c>
      <c r="R449" s="14">
        <f>VLOOKUP($D449,'GT NBV Sep 2015'!$G:$O,9,0)</f>
        <v>3.4000000000000002E-2</v>
      </c>
      <c r="S449" s="15">
        <f t="shared" si="55"/>
        <v>0</v>
      </c>
      <c r="T449" s="15">
        <f t="shared" si="56"/>
        <v>15</v>
      </c>
      <c r="U449" s="15">
        <f t="shared" si="57"/>
        <v>0</v>
      </c>
      <c r="V449" s="15">
        <f t="shared" si="58"/>
        <v>0</v>
      </c>
      <c r="W449" s="15">
        <f t="shared" si="59"/>
        <v>0</v>
      </c>
      <c r="X449" s="7">
        <f t="shared" si="60"/>
        <v>0</v>
      </c>
      <c r="Y449" s="7">
        <f t="shared" si="61"/>
        <v>0</v>
      </c>
      <c r="Z449" s="7">
        <f t="shared" si="62"/>
        <v>0</v>
      </c>
      <c r="AA449" s="7">
        <f t="shared" si="63"/>
        <v>0</v>
      </c>
    </row>
    <row r="450" spans="1:27" ht="13.8" x14ac:dyDescent="0.3">
      <c r="A450" s="11">
        <v>51271447</v>
      </c>
      <c r="B450" s="11" t="s">
        <v>30</v>
      </c>
      <c r="C450" s="11" t="s">
        <v>36</v>
      </c>
      <c r="D450" s="11" t="s">
        <v>49</v>
      </c>
      <c r="E450" s="11" t="s">
        <v>390</v>
      </c>
      <c r="F450" s="18">
        <v>38200</v>
      </c>
      <c r="G450" s="19">
        <v>37987</v>
      </c>
      <c r="H450" s="11" t="s">
        <v>20</v>
      </c>
      <c r="I450" s="11" t="s">
        <v>48</v>
      </c>
      <c r="J450" s="11" t="s">
        <v>407</v>
      </c>
      <c r="K450" s="11" t="s">
        <v>23</v>
      </c>
      <c r="L450" s="53" t="s">
        <v>638</v>
      </c>
      <c r="M450" s="11">
        <v>0</v>
      </c>
      <c r="N450" s="54">
        <v>0</v>
      </c>
      <c r="O450" s="54">
        <v>0</v>
      </c>
      <c r="P450" s="54">
        <v>0</v>
      </c>
      <c r="Q450" s="1">
        <v>42705</v>
      </c>
      <c r="R450" s="14">
        <f>VLOOKUP($D450,'GT NBV Sep 2015'!$G:$O,9,0)</f>
        <v>3.4000000000000002E-2</v>
      </c>
      <c r="S450" s="15">
        <f t="shared" si="55"/>
        <v>0</v>
      </c>
      <c r="T450" s="15">
        <f t="shared" si="56"/>
        <v>15</v>
      </c>
      <c r="U450" s="15">
        <f t="shared" si="57"/>
        <v>0</v>
      </c>
      <c r="V450" s="15">
        <f t="shared" si="58"/>
        <v>0</v>
      </c>
      <c r="W450" s="15">
        <f t="shared" si="59"/>
        <v>0</v>
      </c>
      <c r="X450" s="7">
        <f t="shared" si="60"/>
        <v>0</v>
      </c>
      <c r="Y450" s="7">
        <f t="shared" si="61"/>
        <v>0</v>
      </c>
      <c r="Z450" s="7">
        <f t="shared" si="62"/>
        <v>0</v>
      </c>
      <c r="AA450" s="7">
        <f t="shared" si="63"/>
        <v>0</v>
      </c>
    </row>
    <row r="451" spans="1:27" ht="13.8" x14ac:dyDescent="0.3">
      <c r="A451" s="11">
        <v>54604914</v>
      </c>
      <c r="B451" s="11" t="s">
        <v>30</v>
      </c>
      <c r="C451" s="11" t="s">
        <v>36</v>
      </c>
      <c r="D451" s="11" t="s">
        <v>49</v>
      </c>
      <c r="E451" s="11" t="s">
        <v>391</v>
      </c>
      <c r="F451" s="18">
        <v>38412</v>
      </c>
      <c r="G451" s="19">
        <v>38353</v>
      </c>
      <c r="H451" s="11" t="s">
        <v>20</v>
      </c>
      <c r="I451" s="11" t="s">
        <v>48</v>
      </c>
      <c r="J451" s="11" t="s">
        <v>407</v>
      </c>
      <c r="K451" s="11" t="s">
        <v>23</v>
      </c>
      <c r="L451" s="53" t="s">
        <v>638</v>
      </c>
      <c r="M451" s="11">
        <v>0</v>
      </c>
      <c r="N451" s="54">
        <v>0</v>
      </c>
      <c r="O451" s="54">
        <v>0</v>
      </c>
      <c r="P451" s="54">
        <v>0</v>
      </c>
      <c r="Q451" s="1">
        <v>42705</v>
      </c>
      <c r="R451" s="14">
        <f>VLOOKUP($D451,'GT NBV Sep 2015'!$G:$O,9,0)</f>
        <v>3.4000000000000002E-2</v>
      </c>
      <c r="S451" s="15">
        <f t="shared" si="55"/>
        <v>0</v>
      </c>
      <c r="T451" s="15">
        <f t="shared" si="56"/>
        <v>15</v>
      </c>
      <c r="U451" s="15">
        <f t="shared" si="57"/>
        <v>0</v>
      </c>
      <c r="V451" s="15">
        <f t="shared" si="58"/>
        <v>0</v>
      </c>
      <c r="W451" s="15">
        <f t="shared" si="59"/>
        <v>0</v>
      </c>
      <c r="X451" s="7">
        <f t="shared" si="60"/>
        <v>0</v>
      </c>
      <c r="Y451" s="7">
        <f t="shared" si="61"/>
        <v>0</v>
      </c>
      <c r="Z451" s="7">
        <f t="shared" si="62"/>
        <v>0</v>
      </c>
      <c r="AA451" s="7">
        <f t="shared" si="63"/>
        <v>0</v>
      </c>
    </row>
    <row r="452" spans="1:27" ht="13.8" x14ac:dyDescent="0.3">
      <c r="A452" s="11">
        <v>58585131</v>
      </c>
      <c r="B452" s="11" t="s">
        <v>30</v>
      </c>
      <c r="C452" s="11" t="s">
        <v>36</v>
      </c>
      <c r="D452" s="11" t="s">
        <v>49</v>
      </c>
      <c r="E452" s="11" t="s">
        <v>391</v>
      </c>
      <c r="F452" s="18">
        <v>38657</v>
      </c>
      <c r="G452" s="19">
        <v>38353</v>
      </c>
      <c r="H452" s="11" t="s">
        <v>20</v>
      </c>
      <c r="I452" s="11" t="s">
        <v>48</v>
      </c>
      <c r="J452" s="11" t="s">
        <v>407</v>
      </c>
      <c r="K452" s="11" t="s">
        <v>23</v>
      </c>
      <c r="L452" s="53" t="s">
        <v>638</v>
      </c>
      <c r="M452" s="11">
        <v>0</v>
      </c>
      <c r="N452" s="54">
        <v>0</v>
      </c>
      <c r="O452" s="54">
        <v>0</v>
      </c>
      <c r="P452" s="54">
        <v>0</v>
      </c>
      <c r="Q452" s="1">
        <v>42705</v>
      </c>
      <c r="R452" s="14">
        <f>VLOOKUP($D452,'GT NBV Sep 2015'!$G:$O,9,0)</f>
        <v>3.4000000000000002E-2</v>
      </c>
      <c r="S452" s="15">
        <f t="shared" ref="S452:S515" si="64">N452*(R452/12)</f>
        <v>0</v>
      </c>
      <c r="T452" s="15">
        <f t="shared" ref="T452:T515" si="65">ROUND((+Q452-$L$2)/30,0)</f>
        <v>15</v>
      </c>
      <c r="U452" s="15">
        <f t="shared" ref="U452:U515" si="66">+S452*T452</f>
        <v>0</v>
      </c>
      <c r="V452" s="15">
        <f t="shared" ref="V452:V515" si="67">+O452+U452</f>
        <v>0</v>
      </c>
      <c r="W452" s="15">
        <f t="shared" ref="W452:W515" si="68">+N452-V452</f>
        <v>0</v>
      </c>
      <c r="X452" s="7">
        <f t="shared" si="60"/>
        <v>0</v>
      </c>
      <c r="Y452" s="7">
        <f t="shared" si="61"/>
        <v>0</v>
      </c>
      <c r="Z452" s="7">
        <f t="shared" si="62"/>
        <v>0</v>
      </c>
      <c r="AA452" s="7">
        <f t="shared" si="63"/>
        <v>0</v>
      </c>
    </row>
    <row r="453" spans="1:27" ht="13.8" x14ac:dyDescent="0.3">
      <c r="A453" s="11">
        <v>65091754</v>
      </c>
      <c r="B453" s="11" t="s">
        <v>30</v>
      </c>
      <c r="C453" s="11" t="s">
        <v>36</v>
      </c>
      <c r="D453" s="11" t="s">
        <v>49</v>
      </c>
      <c r="E453" s="11" t="s">
        <v>390</v>
      </c>
      <c r="F453" s="18">
        <v>38200</v>
      </c>
      <c r="G453" s="19">
        <v>37987</v>
      </c>
      <c r="H453" s="11" t="s">
        <v>20</v>
      </c>
      <c r="I453" s="11" t="s">
        <v>48</v>
      </c>
      <c r="J453" s="11" t="s">
        <v>407</v>
      </c>
      <c r="K453" s="11" t="s">
        <v>23</v>
      </c>
      <c r="L453" s="53" t="s">
        <v>638</v>
      </c>
      <c r="M453" s="11">
        <v>0</v>
      </c>
      <c r="N453" s="54">
        <v>0</v>
      </c>
      <c r="O453" s="54">
        <v>0</v>
      </c>
      <c r="P453" s="54">
        <v>0</v>
      </c>
      <c r="Q453" s="1">
        <v>42705</v>
      </c>
      <c r="R453" s="14">
        <f>VLOOKUP($D453,'GT NBV Sep 2015'!$G:$O,9,0)</f>
        <v>3.4000000000000002E-2</v>
      </c>
      <c r="S453" s="15">
        <f t="shared" si="64"/>
        <v>0</v>
      </c>
      <c r="T453" s="15">
        <f t="shared" si="65"/>
        <v>15</v>
      </c>
      <c r="U453" s="15">
        <f t="shared" si="66"/>
        <v>0</v>
      </c>
      <c r="V453" s="15">
        <f t="shared" si="67"/>
        <v>0</v>
      </c>
      <c r="W453" s="15">
        <f t="shared" si="68"/>
        <v>0</v>
      </c>
      <c r="X453" s="7">
        <f t="shared" ref="X453:X516" si="69">+N453*(11/12)</f>
        <v>0</v>
      </c>
      <c r="Y453" s="7">
        <f t="shared" ref="Y453:Y516" si="70">+V453*(11/12)</f>
        <v>0</v>
      </c>
      <c r="Z453" s="7">
        <f t="shared" ref="Z453:Z516" si="71">+W453*(11/12)</f>
        <v>0</v>
      </c>
      <c r="AA453" s="7">
        <f t="shared" ref="AA453:AA516" si="72">+X453-Y453-Z453</f>
        <v>0</v>
      </c>
    </row>
    <row r="454" spans="1:27" ht="13.8" x14ac:dyDescent="0.3">
      <c r="A454" s="11">
        <v>84612887</v>
      </c>
      <c r="B454" s="11" t="s">
        <v>30</v>
      </c>
      <c r="C454" s="11" t="s">
        <v>36</v>
      </c>
      <c r="D454" s="11" t="s">
        <v>49</v>
      </c>
      <c r="E454" s="11" t="s">
        <v>424</v>
      </c>
      <c r="F454" s="18">
        <v>38961</v>
      </c>
      <c r="G454" s="19">
        <v>38718</v>
      </c>
      <c r="H454" s="11" t="s">
        <v>20</v>
      </c>
      <c r="I454" s="11" t="s">
        <v>48</v>
      </c>
      <c r="J454" s="11" t="s">
        <v>407</v>
      </c>
      <c r="K454" s="11" t="s">
        <v>23</v>
      </c>
      <c r="L454" s="53" t="s">
        <v>638</v>
      </c>
      <c r="M454" s="11">
        <v>0</v>
      </c>
      <c r="N454" s="54">
        <v>0</v>
      </c>
      <c r="O454" s="54">
        <v>0</v>
      </c>
      <c r="P454" s="54">
        <v>0</v>
      </c>
      <c r="Q454" s="1">
        <v>42705</v>
      </c>
      <c r="R454" s="14">
        <f>VLOOKUP($D454,'GT NBV Sep 2015'!$G:$O,9,0)</f>
        <v>3.4000000000000002E-2</v>
      </c>
      <c r="S454" s="15">
        <f t="shared" si="64"/>
        <v>0</v>
      </c>
      <c r="T454" s="15">
        <f t="shared" si="65"/>
        <v>15</v>
      </c>
      <c r="U454" s="15">
        <f t="shared" si="66"/>
        <v>0</v>
      </c>
      <c r="V454" s="15">
        <f t="shared" si="67"/>
        <v>0</v>
      </c>
      <c r="W454" s="15">
        <f t="shared" si="68"/>
        <v>0</v>
      </c>
      <c r="X454" s="7">
        <f t="shared" si="69"/>
        <v>0</v>
      </c>
      <c r="Y454" s="7">
        <f t="shared" si="70"/>
        <v>0</v>
      </c>
      <c r="Z454" s="7">
        <f t="shared" si="71"/>
        <v>0</v>
      </c>
      <c r="AA454" s="7">
        <f t="shared" si="72"/>
        <v>0</v>
      </c>
    </row>
    <row r="455" spans="1:27" ht="13.8" x14ac:dyDescent="0.3">
      <c r="A455" s="11">
        <v>51899</v>
      </c>
      <c r="B455" s="11" t="s">
        <v>30</v>
      </c>
      <c r="C455" s="11" t="s">
        <v>36</v>
      </c>
      <c r="D455" s="11" t="s">
        <v>49</v>
      </c>
      <c r="E455" s="11" t="s">
        <v>90</v>
      </c>
      <c r="F455" s="18">
        <v>26115</v>
      </c>
      <c r="G455" s="19">
        <v>26115</v>
      </c>
      <c r="H455" s="11" t="s">
        <v>20</v>
      </c>
      <c r="I455" s="11" t="s">
        <v>48</v>
      </c>
      <c r="J455" s="11" t="s">
        <v>50</v>
      </c>
      <c r="K455" s="11" t="s">
        <v>23</v>
      </c>
      <c r="L455" s="53" t="s">
        <v>638</v>
      </c>
      <c r="M455" s="11">
        <v>0</v>
      </c>
      <c r="N455" s="54">
        <v>0</v>
      </c>
      <c r="O455" s="54">
        <v>0</v>
      </c>
      <c r="P455" s="54">
        <v>0</v>
      </c>
      <c r="Q455" s="1">
        <v>42705</v>
      </c>
      <c r="R455" s="14">
        <f>VLOOKUP($D455,'GT NBV Sep 2015'!$G:$O,9,0)</f>
        <v>3.4000000000000002E-2</v>
      </c>
      <c r="S455" s="15">
        <f t="shared" si="64"/>
        <v>0</v>
      </c>
      <c r="T455" s="15">
        <f t="shared" si="65"/>
        <v>15</v>
      </c>
      <c r="U455" s="15">
        <f t="shared" si="66"/>
        <v>0</v>
      </c>
      <c r="V455" s="15">
        <f t="shared" si="67"/>
        <v>0</v>
      </c>
      <c r="W455" s="15">
        <f t="shared" si="68"/>
        <v>0</v>
      </c>
      <c r="X455" s="7">
        <f t="shared" si="69"/>
        <v>0</v>
      </c>
      <c r="Y455" s="7">
        <f t="shared" si="70"/>
        <v>0</v>
      </c>
      <c r="Z455" s="7">
        <f t="shared" si="71"/>
        <v>0</v>
      </c>
      <c r="AA455" s="7">
        <f t="shared" si="72"/>
        <v>0</v>
      </c>
    </row>
    <row r="456" spans="1:27" ht="13.8" x14ac:dyDescent="0.3">
      <c r="A456" s="11">
        <v>51940</v>
      </c>
      <c r="B456" s="11" t="s">
        <v>30</v>
      </c>
      <c r="C456" s="11" t="s">
        <v>36</v>
      </c>
      <c r="D456" s="11" t="s">
        <v>49</v>
      </c>
      <c r="E456" s="11" t="s">
        <v>189</v>
      </c>
      <c r="F456" s="18">
        <v>35247</v>
      </c>
      <c r="G456" s="19">
        <v>35247</v>
      </c>
      <c r="H456" s="11" t="s">
        <v>20</v>
      </c>
      <c r="I456" s="11" t="s">
        <v>48</v>
      </c>
      <c r="J456" s="11" t="s">
        <v>256</v>
      </c>
      <c r="K456" s="11" t="s">
        <v>23</v>
      </c>
      <c r="L456" s="53" t="s">
        <v>638</v>
      </c>
      <c r="M456" s="11">
        <v>0</v>
      </c>
      <c r="N456" s="54">
        <v>0</v>
      </c>
      <c r="O456" s="54">
        <v>0</v>
      </c>
      <c r="P456" s="54">
        <v>0</v>
      </c>
      <c r="Q456" s="1">
        <v>42705</v>
      </c>
      <c r="R456" s="14">
        <f>VLOOKUP($D456,'GT NBV Sep 2015'!$G:$O,9,0)</f>
        <v>3.4000000000000002E-2</v>
      </c>
      <c r="S456" s="15">
        <f t="shared" si="64"/>
        <v>0</v>
      </c>
      <c r="T456" s="15">
        <f t="shared" si="65"/>
        <v>15</v>
      </c>
      <c r="U456" s="15">
        <f t="shared" si="66"/>
        <v>0</v>
      </c>
      <c r="V456" s="15">
        <f t="shared" si="67"/>
        <v>0</v>
      </c>
      <c r="W456" s="15">
        <f t="shared" si="68"/>
        <v>0</v>
      </c>
      <c r="X456" s="7">
        <f t="shared" si="69"/>
        <v>0</v>
      </c>
      <c r="Y456" s="7">
        <f t="shared" si="70"/>
        <v>0</v>
      </c>
      <c r="Z456" s="7">
        <f t="shared" si="71"/>
        <v>0</v>
      </c>
      <c r="AA456" s="7">
        <f t="shared" si="72"/>
        <v>0</v>
      </c>
    </row>
    <row r="457" spans="1:27" ht="13.8" x14ac:dyDescent="0.3">
      <c r="A457" s="11">
        <v>53168</v>
      </c>
      <c r="B457" s="11" t="s">
        <v>30</v>
      </c>
      <c r="C457" s="11" t="s">
        <v>36</v>
      </c>
      <c r="D457" s="11" t="s">
        <v>49</v>
      </c>
      <c r="E457" s="11" t="s">
        <v>90</v>
      </c>
      <c r="F457" s="18">
        <v>26115</v>
      </c>
      <c r="G457" s="19">
        <v>26115</v>
      </c>
      <c r="H457" s="11" t="s">
        <v>20</v>
      </c>
      <c r="I457" s="11" t="s">
        <v>48</v>
      </c>
      <c r="J457" s="11" t="s">
        <v>296</v>
      </c>
      <c r="K457" s="11" t="s">
        <v>23</v>
      </c>
      <c r="L457" s="53" t="s">
        <v>638</v>
      </c>
      <c r="M457" s="11">
        <v>0</v>
      </c>
      <c r="N457" s="54">
        <v>0</v>
      </c>
      <c r="O457" s="54">
        <v>0</v>
      </c>
      <c r="P457" s="54">
        <v>0</v>
      </c>
      <c r="Q457" s="1">
        <v>42705</v>
      </c>
      <c r="R457" s="14">
        <f>VLOOKUP($D457,'GT NBV Sep 2015'!$G:$O,9,0)</f>
        <v>3.4000000000000002E-2</v>
      </c>
      <c r="S457" s="15">
        <f t="shared" si="64"/>
        <v>0</v>
      </c>
      <c r="T457" s="15">
        <f t="shared" si="65"/>
        <v>15</v>
      </c>
      <c r="U457" s="15">
        <f t="shared" si="66"/>
        <v>0</v>
      </c>
      <c r="V457" s="15">
        <f t="shared" si="67"/>
        <v>0</v>
      </c>
      <c r="W457" s="15">
        <f t="shared" si="68"/>
        <v>0</v>
      </c>
      <c r="X457" s="7">
        <f t="shared" si="69"/>
        <v>0</v>
      </c>
      <c r="Y457" s="7">
        <f t="shared" si="70"/>
        <v>0</v>
      </c>
      <c r="Z457" s="7">
        <f t="shared" si="71"/>
        <v>0</v>
      </c>
      <c r="AA457" s="7">
        <f t="shared" si="72"/>
        <v>0</v>
      </c>
    </row>
    <row r="458" spans="1:27" ht="13.8" x14ac:dyDescent="0.3">
      <c r="A458" s="11">
        <v>53174</v>
      </c>
      <c r="B458" s="11" t="s">
        <v>30</v>
      </c>
      <c r="C458" s="11" t="s">
        <v>36</v>
      </c>
      <c r="D458" s="11" t="s">
        <v>49</v>
      </c>
      <c r="E458" s="11" t="s">
        <v>90</v>
      </c>
      <c r="F458" s="18">
        <v>26115</v>
      </c>
      <c r="G458" s="19">
        <v>26115</v>
      </c>
      <c r="H458" s="11" t="s">
        <v>20</v>
      </c>
      <c r="I458" s="11" t="s">
        <v>48</v>
      </c>
      <c r="J458" s="11" t="s">
        <v>298</v>
      </c>
      <c r="K458" s="11" t="s">
        <v>23</v>
      </c>
      <c r="L458" s="53" t="s">
        <v>638</v>
      </c>
      <c r="M458" s="11">
        <v>0</v>
      </c>
      <c r="N458" s="54">
        <v>0</v>
      </c>
      <c r="O458" s="54">
        <v>0</v>
      </c>
      <c r="P458" s="54">
        <v>0</v>
      </c>
      <c r="Q458" s="1">
        <v>42705</v>
      </c>
      <c r="R458" s="14">
        <f>VLOOKUP($D458,'GT NBV Sep 2015'!$G:$O,9,0)</f>
        <v>3.4000000000000002E-2</v>
      </c>
      <c r="S458" s="15">
        <f t="shared" si="64"/>
        <v>0</v>
      </c>
      <c r="T458" s="15">
        <f t="shared" si="65"/>
        <v>15</v>
      </c>
      <c r="U458" s="15">
        <f t="shared" si="66"/>
        <v>0</v>
      </c>
      <c r="V458" s="15">
        <f t="shared" si="67"/>
        <v>0</v>
      </c>
      <c r="W458" s="15">
        <f t="shared" si="68"/>
        <v>0</v>
      </c>
      <c r="X458" s="7">
        <f t="shared" si="69"/>
        <v>0</v>
      </c>
      <c r="Y458" s="7">
        <f t="shared" si="70"/>
        <v>0</v>
      </c>
      <c r="Z458" s="7">
        <f t="shared" si="71"/>
        <v>0</v>
      </c>
      <c r="AA458" s="7">
        <f t="shared" si="72"/>
        <v>0</v>
      </c>
    </row>
    <row r="459" spans="1:27" ht="13.8" x14ac:dyDescent="0.3">
      <c r="A459" s="11">
        <v>53203</v>
      </c>
      <c r="B459" s="11" t="s">
        <v>30</v>
      </c>
      <c r="C459" s="11" t="s">
        <v>36</v>
      </c>
      <c r="D459" s="11" t="s">
        <v>49</v>
      </c>
      <c r="E459" s="11" t="s">
        <v>90</v>
      </c>
      <c r="F459" s="18">
        <v>26115</v>
      </c>
      <c r="G459" s="19">
        <v>26115</v>
      </c>
      <c r="H459" s="11" t="s">
        <v>20</v>
      </c>
      <c r="I459" s="11" t="s">
        <v>48</v>
      </c>
      <c r="J459" s="11" t="s">
        <v>300</v>
      </c>
      <c r="K459" s="11" t="s">
        <v>23</v>
      </c>
      <c r="L459" s="53" t="s">
        <v>638</v>
      </c>
      <c r="M459" s="11">
        <v>0</v>
      </c>
      <c r="N459" s="54">
        <v>0</v>
      </c>
      <c r="O459" s="54">
        <v>0</v>
      </c>
      <c r="P459" s="54">
        <v>0</v>
      </c>
      <c r="Q459" s="1">
        <v>42705</v>
      </c>
      <c r="R459" s="14">
        <f>VLOOKUP($D459,'GT NBV Sep 2015'!$G:$O,9,0)</f>
        <v>3.4000000000000002E-2</v>
      </c>
      <c r="S459" s="15">
        <f t="shared" si="64"/>
        <v>0</v>
      </c>
      <c r="T459" s="15">
        <f t="shared" si="65"/>
        <v>15</v>
      </c>
      <c r="U459" s="15">
        <f t="shared" si="66"/>
        <v>0</v>
      </c>
      <c r="V459" s="15">
        <f t="shared" si="67"/>
        <v>0</v>
      </c>
      <c r="W459" s="15">
        <f t="shared" si="68"/>
        <v>0</v>
      </c>
      <c r="X459" s="7">
        <f t="shared" si="69"/>
        <v>0</v>
      </c>
      <c r="Y459" s="7">
        <f t="shared" si="70"/>
        <v>0</v>
      </c>
      <c r="Z459" s="7">
        <f t="shared" si="71"/>
        <v>0</v>
      </c>
      <c r="AA459" s="7">
        <f t="shared" si="72"/>
        <v>0</v>
      </c>
    </row>
    <row r="460" spans="1:27" ht="13.8" x14ac:dyDescent="0.3">
      <c r="A460" s="11">
        <v>53552</v>
      </c>
      <c r="B460" s="11" t="s">
        <v>30</v>
      </c>
      <c r="C460" s="11" t="s">
        <v>36</v>
      </c>
      <c r="D460" s="11" t="s">
        <v>312</v>
      </c>
      <c r="E460" s="11" t="s">
        <v>90</v>
      </c>
      <c r="F460" s="18">
        <v>26115</v>
      </c>
      <c r="G460" s="19">
        <v>26115</v>
      </c>
      <c r="H460" s="11" t="s">
        <v>20</v>
      </c>
      <c r="I460" s="11" t="s">
        <v>55</v>
      </c>
      <c r="J460" s="11" t="s">
        <v>315</v>
      </c>
      <c r="K460" s="11" t="s">
        <v>23</v>
      </c>
      <c r="L460" s="53" t="s">
        <v>638</v>
      </c>
      <c r="M460" s="11">
        <v>0</v>
      </c>
      <c r="N460" s="54">
        <v>0</v>
      </c>
      <c r="O460" s="54">
        <v>0</v>
      </c>
      <c r="P460" s="54">
        <v>0</v>
      </c>
      <c r="Q460" s="1">
        <v>42705</v>
      </c>
      <c r="R460" s="14">
        <f>VLOOKUP($D460,'GT NBV Sep 2015'!$G:$O,9,0)</f>
        <v>2.1000000000000001E-2</v>
      </c>
      <c r="S460" s="15">
        <f t="shared" si="64"/>
        <v>0</v>
      </c>
      <c r="T460" s="15">
        <f t="shared" si="65"/>
        <v>15</v>
      </c>
      <c r="U460" s="15">
        <f t="shared" si="66"/>
        <v>0</v>
      </c>
      <c r="V460" s="15">
        <f t="shared" si="67"/>
        <v>0</v>
      </c>
      <c r="W460" s="15">
        <f t="shared" si="68"/>
        <v>0</v>
      </c>
      <c r="X460" s="7">
        <f t="shared" si="69"/>
        <v>0</v>
      </c>
      <c r="Y460" s="7">
        <f t="shared" si="70"/>
        <v>0</v>
      </c>
      <c r="Z460" s="7">
        <f t="shared" si="71"/>
        <v>0</v>
      </c>
      <c r="AA460" s="7">
        <f t="shared" si="72"/>
        <v>0</v>
      </c>
    </row>
    <row r="461" spans="1:27" ht="13.8" x14ac:dyDescent="0.3">
      <c r="A461" s="11">
        <v>53553</v>
      </c>
      <c r="B461" s="11" t="s">
        <v>30</v>
      </c>
      <c r="C461" s="11" t="s">
        <v>36</v>
      </c>
      <c r="D461" s="11" t="s">
        <v>312</v>
      </c>
      <c r="E461" s="11" t="s">
        <v>28</v>
      </c>
      <c r="F461" s="18">
        <v>27211</v>
      </c>
      <c r="G461" s="19">
        <v>27211</v>
      </c>
      <c r="H461" s="11" t="s">
        <v>20</v>
      </c>
      <c r="I461" s="11" t="s">
        <v>55</v>
      </c>
      <c r="J461" s="11" t="s">
        <v>315</v>
      </c>
      <c r="K461" s="11" t="s">
        <v>23</v>
      </c>
      <c r="L461" s="53" t="s">
        <v>638</v>
      </c>
      <c r="M461" s="11">
        <v>0</v>
      </c>
      <c r="N461" s="54">
        <v>0</v>
      </c>
      <c r="O461" s="54">
        <v>0</v>
      </c>
      <c r="P461" s="54">
        <v>0</v>
      </c>
      <c r="Q461" s="1">
        <v>42705</v>
      </c>
      <c r="R461" s="14">
        <f>VLOOKUP($D461,'GT NBV Sep 2015'!$G:$O,9,0)</f>
        <v>2.1000000000000001E-2</v>
      </c>
      <c r="S461" s="15">
        <f t="shared" si="64"/>
        <v>0</v>
      </c>
      <c r="T461" s="15">
        <f t="shared" si="65"/>
        <v>15</v>
      </c>
      <c r="U461" s="15">
        <f t="shared" si="66"/>
        <v>0</v>
      </c>
      <c r="V461" s="15">
        <f t="shared" si="67"/>
        <v>0</v>
      </c>
      <c r="W461" s="15">
        <f t="shared" si="68"/>
        <v>0</v>
      </c>
      <c r="X461" s="7">
        <f t="shared" si="69"/>
        <v>0</v>
      </c>
      <c r="Y461" s="7">
        <f t="shared" si="70"/>
        <v>0</v>
      </c>
      <c r="Z461" s="7">
        <f t="shared" si="71"/>
        <v>0</v>
      </c>
      <c r="AA461" s="7">
        <f t="shared" si="72"/>
        <v>0</v>
      </c>
    </row>
    <row r="462" spans="1:27" ht="13.8" x14ac:dyDescent="0.3">
      <c r="A462" s="11">
        <v>47457946</v>
      </c>
      <c r="B462" s="11" t="s">
        <v>30</v>
      </c>
      <c r="C462" s="11" t="s">
        <v>36</v>
      </c>
      <c r="D462" s="11" t="s">
        <v>312</v>
      </c>
      <c r="E462" s="11" t="s">
        <v>390</v>
      </c>
      <c r="F462" s="18">
        <v>38169</v>
      </c>
      <c r="G462" s="19">
        <v>38169</v>
      </c>
      <c r="H462" s="11" t="s">
        <v>20</v>
      </c>
      <c r="I462" s="11" t="s">
        <v>55</v>
      </c>
      <c r="J462" s="11" t="s">
        <v>315</v>
      </c>
      <c r="K462" s="11" t="s">
        <v>23</v>
      </c>
      <c r="L462" s="53" t="s">
        <v>638</v>
      </c>
      <c r="M462" s="11">
        <v>0</v>
      </c>
      <c r="N462" s="54">
        <v>0</v>
      </c>
      <c r="O462" s="54">
        <v>0</v>
      </c>
      <c r="P462" s="54">
        <v>0</v>
      </c>
      <c r="Q462" s="1">
        <v>42705</v>
      </c>
      <c r="R462" s="14">
        <f>VLOOKUP($D462,'GT NBV Sep 2015'!$G:$O,9,0)</f>
        <v>2.1000000000000001E-2</v>
      </c>
      <c r="S462" s="15">
        <f t="shared" si="64"/>
        <v>0</v>
      </c>
      <c r="T462" s="15">
        <f t="shared" si="65"/>
        <v>15</v>
      </c>
      <c r="U462" s="15">
        <f t="shared" si="66"/>
        <v>0</v>
      </c>
      <c r="V462" s="15">
        <f t="shared" si="67"/>
        <v>0</v>
      </c>
      <c r="W462" s="15">
        <f t="shared" si="68"/>
        <v>0</v>
      </c>
      <c r="X462" s="7">
        <f t="shared" si="69"/>
        <v>0</v>
      </c>
      <c r="Y462" s="7">
        <f t="shared" si="70"/>
        <v>0</v>
      </c>
      <c r="Z462" s="7">
        <f t="shared" si="71"/>
        <v>0</v>
      </c>
      <c r="AA462" s="7">
        <f t="shared" si="72"/>
        <v>0</v>
      </c>
    </row>
    <row r="463" spans="1:27" ht="13.8" x14ac:dyDescent="0.3">
      <c r="A463" s="11">
        <v>49598964</v>
      </c>
      <c r="B463" s="11" t="s">
        <v>30</v>
      </c>
      <c r="C463" s="11" t="s">
        <v>36</v>
      </c>
      <c r="D463" s="11" t="s">
        <v>312</v>
      </c>
      <c r="E463" s="11" t="s">
        <v>390</v>
      </c>
      <c r="F463" s="18">
        <v>38018</v>
      </c>
      <c r="G463" s="19">
        <v>38018</v>
      </c>
      <c r="H463" s="11" t="s">
        <v>20</v>
      </c>
      <c r="I463" s="11" t="s">
        <v>55</v>
      </c>
      <c r="J463" s="11" t="s">
        <v>315</v>
      </c>
      <c r="K463" s="11" t="s">
        <v>23</v>
      </c>
      <c r="L463" s="53" t="s">
        <v>638</v>
      </c>
      <c r="M463" s="11">
        <v>0</v>
      </c>
      <c r="N463" s="54">
        <v>0</v>
      </c>
      <c r="O463" s="54">
        <v>0</v>
      </c>
      <c r="P463" s="54">
        <v>0</v>
      </c>
      <c r="Q463" s="1">
        <v>42705</v>
      </c>
      <c r="R463" s="14">
        <f>VLOOKUP($D463,'GT NBV Sep 2015'!$G:$O,9,0)</f>
        <v>2.1000000000000001E-2</v>
      </c>
      <c r="S463" s="15">
        <f t="shared" si="64"/>
        <v>0</v>
      </c>
      <c r="T463" s="15">
        <f t="shared" si="65"/>
        <v>15</v>
      </c>
      <c r="U463" s="15">
        <f t="shared" si="66"/>
        <v>0</v>
      </c>
      <c r="V463" s="15">
        <f t="shared" si="67"/>
        <v>0</v>
      </c>
      <c r="W463" s="15">
        <f t="shared" si="68"/>
        <v>0</v>
      </c>
      <c r="X463" s="7">
        <f t="shared" si="69"/>
        <v>0</v>
      </c>
      <c r="Y463" s="7">
        <f t="shared" si="70"/>
        <v>0</v>
      </c>
      <c r="Z463" s="7">
        <f t="shared" si="71"/>
        <v>0</v>
      </c>
      <c r="AA463" s="7">
        <f t="shared" si="72"/>
        <v>0</v>
      </c>
    </row>
    <row r="464" spans="1:27" ht="13.8" x14ac:dyDescent="0.3">
      <c r="A464" s="11">
        <v>53613</v>
      </c>
      <c r="B464" s="11" t="s">
        <v>30</v>
      </c>
      <c r="C464" s="11" t="s">
        <v>36</v>
      </c>
      <c r="D464" s="11" t="s">
        <v>312</v>
      </c>
      <c r="E464" s="11" t="s">
        <v>90</v>
      </c>
      <c r="F464" s="18">
        <v>26115</v>
      </c>
      <c r="G464" s="19">
        <v>26115</v>
      </c>
      <c r="H464" s="11" t="s">
        <v>20</v>
      </c>
      <c r="I464" s="11" t="s">
        <v>55</v>
      </c>
      <c r="J464" s="11" t="s">
        <v>318</v>
      </c>
      <c r="K464" s="11" t="s">
        <v>23</v>
      </c>
      <c r="L464" s="53" t="s">
        <v>638</v>
      </c>
      <c r="M464" s="11">
        <v>0</v>
      </c>
      <c r="N464" s="54">
        <v>0</v>
      </c>
      <c r="O464" s="54">
        <v>0</v>
      </c>
      <c r="P464" s="54">
        <v>0</v>
      </c>
      <c r="Q464" s="1">
        <v>42705</v>
      </c>
      <c r="R464" s="14">
        <f>VLOOKUP($D464,'GT NBV Sep 2015'!$G:$O,9,0)</f>
        <v>2.1000000000000001E-2</v>
      </c>
      <c r="S464" s="15">
        <f t="shared" si="64"/>
        <v>0</v>
      </c>
      <c r="T464" s="15">
        <f t="shared" si="65"/>
        <v>15</v>
      </c>
      <c r="U464" s="15">
        <f t="shared" si="66"/>
        <v>0</v>
      </c>
      <c r="V464" s="15">
        <f t="shared" si="67"/>
        <v>0</v>
      </c>
      <c r="W464" s="15">
        <f t="shared" si="68"/>
        <v>0</v>
      </c>
      <c r="X464" s="7">
        <f t="shared" si="69"/>
        <v>0</v>
      </c>
      <c r="Y464" s="7">
        <f t="shared" si="70"/>
        <v>0</v>
      </c>
      <c r="Z464" s="7">
        <f t="shared" si="71"/>
        <v>0</v>
      </c>
      <c r="AA464" s="7">
        <f t="shared" si="72"/>
        <v>0</v>
      </c>
    </row>
    <row r="465" spans="1:27" ht="13.8" x14ac:dyDescent="0.3">
      <c r="A465" s="11">
        <v>818711</v>
      </c>
      <c r="B465" s="11" t="s">
        <v>30</v>
      </c>
      <c r="C465" s="11" t="s">
        <v>36</v>
      </c>
      <c r="D465" s="11" t="s">
        <v>312</v>
      </c>
      <c r="E465" s="11" t="s">
        <v>92</v>
      </c>
      <c r="F465" s="18">
        <v>36708</v>
      </c>
      <c r="G465" s="19">
        <v>36708</v>
      </c>
      <c r="H465" s="11" t="s">
        <v>68</v>
      </c>
      <c r="I465" s="11" t="s">
        <v>55</v>
      </c>
      <c r="J465" s="11" t="s">
        <v>70</v>
      </c>
      <c r="K465" s="11" t="s">
        <v>23</v>
      </c>
      <c r="L465" s="53" t="s">
        <v>638</v>
      </c>
      <c r="M465" s="11">
        <v>0</v>
      </c>
      <c r="N465" s="54">
        <v>0</v>
      </c>
      <c r="O465" s="54">
        <v>0</v>
      </c>
      <c r="P465" s="54">
        <v>0</v>
      </c>
      <c r="Q465" s="1">
        <v>42705</v>
      </c>
      <c r="R465" s="14">
        <f>VLOOKUP($D465,'GT NBV Sep 2015'!$G:$O,9,0)</f>
        <v>2.1000000000000001E-2</v>
      </c>
      <c r="S465" s="15">
        <f t="shared" si="64"/>
        <v>0</v>
      </c>
      <c r="T465" s="15">
        <f t="shared" si="65"/>
        <v>15</v>
      </c>
      <c r="U465" s="15">
        <f t="shared" si="66"/>
        <v>0</v>
      </c>
      <c r="V465" s="15">
        <f t="shared" si="67"/>
        <v>0</v>
      </c>
      <c r="W465" s="15">
        <f t="shared" si="68"/>
        <v>0</v>
      </c>
      <c r="X465" s="7">
        <f t="shared" si="69"/>
        <v>0</v>
      </c>
      <c r="Y465" s="7">
        <f t="shared" si="70"/>
        <v>0</v>
      </c>
      <c r="Z465" s="7">
        <f t="shared" si="71"/>
        <v>0</v>
      </c>
      <c r="AA465" s="7">
        <f t="shared" si="72"/>
        <v>0</v>
      </c>
    </row>
    <row r="466" spans="1:27" ht="13.8" x14ac:dyDescent="0.3">
      <c r="A466" s="11">
        <v>818712</v>
      </c>
      <c r="B466" s="11" t="s">
        <v>30</v>
      </c>
      <c r="C466" s="11" t="s">
        <v>36</v>
      </c>
      <c r="D466" s="11" t="s">
        <v>312</v>
      </c>
      <c r="E466" s="11" t="s">
        <v>72</v>
      </c>
      <c r="F466" s="18">
        <v>37073</v>
      </c>
      <c r="G466" s="19">
        <v>37073</v>
      </c>
      <c r="H466" s="11" t="s">
        <v>68</v>
      </c>
      <c r="I466" s="11" t="s">
        <v>55</v>
      </c>
      <c r="J466" s="11" t="s">
        <v>70</v>
      </c>
      <c r="K466" s="11" t="s">
        <v>23</v>
      </c>
      <c r="L466" s="53" t="s">
        <v>638</v>
      </c>
      <c r="M466" s="11">
        <v>0</v>
      </c>
      <c r="N466" s="54">
        <v>0</v>
      </c>
      <c r="O466" s="54">
        <v>0</v>
      </c>
      <c r="P466" s="54">
        <v>0</v>
      </c>
      <c r="Q466" s="1">
        <v>42705</v>
      </c>
      <c r="R466" s="14">
        <f>VLOOKUP($D466,'GT NBV Sep 2015'!$G:$O,9,0)</f>
        <v>2.1000000000000001E-2</v>
      </c>
      <c r="S466" s="15">
        <f t="shared" si="64"/>
        <v>0</v>
      </c>
      <c r="T466" s="15">
        <f t="shared" si="65"/>
        <v>15</v>
      </c>
      <c r="U466" s="15">
        <f t="shared" si="66"/>
        <v>0</v>
      </c>
      <c r="V466" s="15">
        <f t="shared" si="67"/>
        <v>0</v>
      </c>
      <c r="W466" s="15">
        <f t="shared" si="68"/>
        <v>0</v>
      </c>
      <c r="X466" s="7">
        <f t="shared" si="69"/>
        <v>0</v>
      </c>
      <c r="Y466" s="7">
        <f t="shared" si="70"/>
        <v>0</v>
      </c>
      <c r="Z466" s="7">
        <f t="shared" si="71"/>
        <v>0</v>
      </c>
      <c r="AA466" s="7">
        <f t="shared" si="72"/>
        <v>0</v>
      </c>
    </row>
    <row r="467" spans="1:27" ht="13.8" x14ac:dyDescent="0.3">
      <c r="A467" s="11">
        <v>43720256</v>
      </c>
      <c r="B467" s="11" t="s">
        <v>30</v>
      </c>
      <c r="C467" s="11" t="s">
        <v>36</v>
      </c>
      <c r="D467" s="11" t="s">
        <v>312</v>
      </c>
      <c r="E467" s="11" t="s">
        <v>390</v>
      </c>
      <c r="F467" s="18">
        <v>38047</v>
      </c>
      <c r="G467" s="19">
        <v>38078</v>
      </c>
      <c r="H467" s="11" t="s">
        <v>68</v>
      </c>
      <c r="I467" s="11" t="s">
        <v>55</v>
      </c>
      <c r="J467" s="11" t="s">
        <v>70</v>
      </c>
      <c r="K467" s="11" t="s">
        <v>23</v>
      </c>
      <c r="L467" s="53" t="s">
        <v>638</v>
      </c>
      <c r="M467" s="11">
        <v>0</v>
      </c>
      <c r="N467" s="54">
        <v>0</v>
      </c>
      <c r="O467" s="54">
        <v>0</v>
      </c>
      <c r="P467" s="54">
        <v>0</v>
      </c>
      <c r="Q467" s="1">
        <v>42705</v>
      </c>
      <c r="R467" s="14">
        <f>VLOOKUP($D467,'GT NBV Sep 2015'!$G:$O,9,0)</f>
        <v>2.1000000000000001E-2</v>
      </c>
      <c r="S467" s="15">
        <f t="shared" si="64"/>
        <v>0</v>
      </c>
      <c r="T467" s="15">
        <f t="shared" si="65"/>
        <v>15</v>
      </c>
      <c r="U467" s="15">
        <f t="shared" si="66"/>
        <v>0</v>
      </c>
      <c r="V467" s="15">
        <f t="shared" si="67"/>
        <v>0</v>
      </c>
      <c r="W467" s="15">
        <f t="shared" si="68"/>
        <v>0</v>
      </c>
      <c r="X467" s="7">
        <f t="shared" si="69"/>
        <v>0</v>
      </c>
      <c r="Y467" s="7">
        <f t="shared" si="70"/>
        <v>0</v>
      </c>
      <c r="Z467" s="7">
        <f t="shared" si="71"/>
        <v>0</v>
      </c>
      <c r="AA467" s="7">
        <f t="shared" si="72"/>
        <v>0</v>
      </c>
    </row>
    <row r="468" spans="1:27" ht="13.8" x14ac:dyDescent="0.3">
      <c r="A468" s="11">
        <v>46073853</v>
      </c>
      <c r="B468" s="11" t="s">
        <v>30</v>
      </c>
      <c r="C468" s="11" t="s">
        <v>36</v>
      </c>
      <c r="D468" s="11" t="s">
        <v>312</v>
      </c>
      <c r="E468" s="11" t="s">
        <v>390</v>
      </c>
      <c r="F468" s="18">
        <v>38169</v>
      </c>
      <c r="G468" s="19">
        <v>38169</v>
      </c>
      <c r="H468" s="11" t="s">
        <v>68</v>
      </c>
      <c r="I468" s="11" t="s">
        <v>55</v>
      </c>
      <c r="J468" s="11" t="s">
        <v>70</v>
      </c>
      <c r="K468" s="11" t="s">
        <v>23</v>
      </c>
      <c r="L468" s="53" t="s">
        <v>638</v>
      </c>
      <c r="M468" s="11">
        <v>0</v>
      </c>
      <c r="N468" s="54">
        <v>0</v>
      </c>
      <c r="O468" s="54">
        <v>0</v>
      </c>
      <c r="P468" s="54">
        <v>0</v>
      </c>
      <c r="Q468" s="1">
        <v>42705</v>
      </c>
      <c r="R468" s="14">
        <f>VLOOKUP($D468,'GT NBV Sep 2015'!$G:$O,9,0)</f>
        <v>2.1000000000000001E-2</v>
      </c>
      <c r="S468" s="15">
        <f t="shared" si="64"/>
        <v>0</v>
      </c>
      <c r="T468" s="15">
        <f t="shared" si="65"/>
        <v>15</v>
      </c>
      <c r="U468" s="15">
        <f t="shared" si="66"/>
        <v>0</v>
      </c>
      <c r="V468" s="15">
        <f t="shared" si="67"/>
        <v>0</v>
      </c>
      <c r="W468" s="15">
        <f t="shared" si="68"/>
        <v>0</v>
      </c>
      <c r="X468" s="7">
        <f t="shared" si="69"/>
        <v>0</v>
      </c>
      <c r="Y468" s="7">
        <f t="shared" si="70"/>
        <v>0</v>
      </c>
      <c r="Z468" s="7">
        <f t="shared" si="71"/>
        <v>0</v>
      </c>
      <c r="AA468" s="7">
        <f t="shared" si="72"/>
        <v>0</v>
      </c>
    </row>
    <row r="469" spans="1:27" ht="13.8" x14ac:dyDescent="0.3">
      <c r="A469" s="11">
        <v>46635719</v>
      </c>
      <c r="B469" s="11" t="s">
        <v>30</v>
      </c>
      <c r="C469" s="11" t="s">
        <v>36</v>
      </c>
      <c r="D469" s="11" t="s">
        <v>312</v>
      </c>
      <c r="E469" s="11" t="s">
        <v>390</v>
      </c>
      <c r="F469" s="18">
        <v>38200</v>
      </c>
      <c r="G469" s="19">
        <v>38200</v>
      </c>
      <c r="H469" s="11" t="s">
        <v>68</v>
      </c>
      <c r="I469" s="11" t="s">
        <v>55</v>
      </c>
      <c r="J469" s="11" t="s">
        <v>70</v>
      </c>
      <c r="K469" s="11" t="s">
        <v>23</v>
      </c>
      <c r="L469" s="53" t="s">
        <v>638</v>
      </c>
      <c r="M469" s="11">
        <v>0</v>
      </c>
      <c r="N469" s="54">
        <v>0</v>
      </c>
      <c r="O469" s="54">
        <v>0</v>
      </c>
      <c r="P469" s="54">
        <v>0</v>
      </c>
      <c r="Q469" s="1">
        <v>42705</v>
      </c>
      <c r="R469" s="14">
        <f>VLOOKUP($D469,'GT NBV Sep 2015'!$G:$O,9,0)</f>
        <v>2.1000000000000001E-2</v>
      </c>
      <c r="S469" s="15">
        <f t="shared" si="64"/>
        <v>0</v>
      </c>
      <c r="T469" s="15">
        <f t="shared" si="65"/>
        <v>15</v>
      </c>
      <c r="U469" s="15">
        <f t="shared" si="66"/>
        <v>0</v>
      </c>
      <c r="V469" s="15">
        <f t="shared" si="67"/>
        <v>0</v>
      </c>
      <c r="W469" s="15">
        <f t="shared" si="68"/>
        <v>0</v>
      </c>
      <c r="X469" s="7">
        <f t="shared" si="69"/>
        <v>0</v>
      </c>
      <c r="Y469" s="7">
        <f t="shared" si="70"/>
        <v>0</v>
      </c>
      <c r="Z469" s="7">
        <f t="shared" si="71"/>
        <v>0</v>
      </c>
      <c r="AA469" s="7">
        <f t="shared" si="72"/>
        <v>0</v>
      </c>
    </row>
    <row r="470" spans="1:27" ht="13.8" x14ac:dyDescent="0.3">
      <c r="A470" s="11">
        <v>52685046</v>
      </c>
      <c r="B470" s="11" t="s">
        <v>30</v>
      </c>
      <c r="C470" s="11" t="s">
        <v>36</v>
      </c>
      <c r="D470" s="11" t="s">
        <v>312</v>
      </c>
      <c r="E470" s="11" t="s">
        <v>391</v>
      </c>
      <c r="F470" s="18">
        <v>38443</v>
      </c>
      <c r="G470" s="19">
        <v>38443</v>
      </c>
      <c r="H470" s="11" t="s">
        <v>68</v>
      </c>
      <c r="I470" s="11" t="s">
        <v>55</v>
      </c>
      <c r="J470" s="11" t="s">
        <v>70</v>
      </c>
      <c r="K470" s="11" t="s">
        <v>23</v>
      </c>
      <c r="L470" s="53" t="s">
        <v>638</v>
      </c>
      <c r="M470" s="11">
        <v>0</v>
      </c>
      <c r="N470" s="54">
        <v>0</v>
      </c>
      <c r="O470" s="54">
        <v>0</v>
      </c>
      <c r="P470" s="54">
        <v>0</v>
      </c>
      <c r="Q470" s="1">
        <v>42705</v>
      </c>
      <c r="R470" s="14">
        <f>VLOOKUP($D470,'GT NBV Sep 2015'!$G:$O,9,0)</f>
        <v>2.1000000000000001E-2</v>
      </c>
      <c r="S470" s="15">
        <f t="shared" si="64"/>
        <v>0</v>
      </c>
      <c r="T470" s="15">
        <f t="shared" si="65"/>
        <v>15</v>
      </c>
      <c r="U470" s="15">
        <f t="shared" si="66"/>
        <v>0</v>
      </c>
      <c r="V470" s="15">
        <f t="shared" si="67"/>
        <v>0</v>
      </c>
      <c r="W470" s="15">
        <f t="shared" si="68"/>
        <v>0</v>
      </c>
      <c r="X470" s="7">
        <f t="shared" si="69"/>
        <v>0</v>
      </c>
      <c r="Y470" s="7">
        <f t="shared" si="70"/>
        <v>0</v>
      </c>
      <c r="Z470" s="7">
        <f t="shared" si="71"/>
        <v>0</v>
      </c>
      <c r="AA470" s="7">
        <f t="shared" si="72"/>
        <v>0</v>
      </c>
    </row>
    <row r="471" spans="1:27" ht="13.8" x14ac:dyDescent="0.3">
      <c r="A471" s="11">
        <v>57436373</v>
      </c>
      <c r="B471" s="11" t="s">
        <v>30</v>
      </c>
      <c r="C471" s="11" t="s">
        <v>36</v>
      </c>
      <c r="D471" s="11" t="s">
        <v>312</v>
      </c>
      <c r="E471" s="11" t="s">
        <v>391</v>
      </c>
      <c r="F471" s="18">
        <v>38596</v>
      </c>
      <c r="G471" s="19">
        <v>38626</v>
      </c>
      <c r="H471" s="11" t="s">
        <v>68</v>
      </c>
      <c r="I471" s="11" t="s">
        <v>55</v>
      </c>
      <c r="J471" s="11" t="s">
        <v>70</v>
      </c>
      <c r="K471" s="11" t="s">
        <v>23</v>
      </c>
      <c r="L471" s="53" t="s">
        <v>638</v>
      </c>
      <c r="M471" s="11">
        <v>0</v>
      </c>
      <c r="N471" s="54">
        <v>0</v>
      </c>
      <c r="O471" s="54">
        <v>0</v>
      </c>
      <c r="P471" s="54">
        <v>0</v>
      </c>
      <c r="Q471" s="1">
        <v>42705</v>
      </c>
      <c r="R471" s="14">
        <f>VLOOKUP($D471,'GT NBV Sep 2015'!$G:$O,9,0)</f>
        <v>2.1000000000000001E-2</v>
      </c>
      <c r="S471" s="15">
        <f t="shared" si="64"/>
        <v>0</v>
      </c>
      <c r="T471" s="15">
        <f t="shared" si="65"/>
        <v>15</v>
      </c>
      <c r="U471" s="15">
        <f t="shared" si="66"/>
        <v>0</v>
      </c>
      <c r="V471" s="15">
        <f t="shared" si="67"/>
        <v>0</v>
      </c>
      <c r="W471" s="15">
        <f t="shared" si="68"/>
        <v>0</v>
      </c>
      <c r="X471" s="7">
        <f t="shared" si="69"/>
        <v>0</v>
      </c>
      <c r="Y471" s="7">
        <f t="shared" si="70"/>
        <v>0</v>
      </c>
      <c r="Z471" s="7">
        <f t="shared" si="71"/>
        <v>0</v>
      </c>
      <c r="AA471" s="7">
        <f t="shared" si="72"/>
        <v>0</v>
      </c>
    </row>
    <row r="472" spans="1:27" ht="13.8" x14ac:dyDescent="0.3">
      <c r="A472" s="11">
        <v>53475</v>
      </c>
      <c r="B472" s="11" t="s">
        <v>30</v>
      </c>
      <c r="C472" s="11" t="s">
        <v>36</v>
      </c>
      <c r="D472" s="11" t="s">
        <v>312</v>
      </c>
      <c r="E472" s="11" t="s">
        <v>90</v>
      </c>
      <c r="F472" s="18">
        <v>26115</v>
      </c>
      <c r="G472" s="19">
        <v>26115</v>
      </c>
      <c r="H472" s="11" t="s">
        <v>20</v>
      </c>
      <c r="I472" s="11" t="s">
        <v>55</v>
      </c>
      <c r="J472" s="11" t="s">
        <v>22</v>
      </c>
      <c r="K472" s="11" t="s">
        <v>23</v>
      </c>
      <c r="L472" s="53" t="s">
        <v>638</v>
      </c>
      <c r="M472" s="11">
        <v>0</v>
      </c>
      <c r="N472" s="54">
        <v>0</v>
      </c>
      <c r="O472" s="54">
        <v>0</v>
      </c>
      <c r="P472" s="54">
        <v>0</v>
      </c>
      <c r="Q472" s="1">
        <v>42705</v>
      </c>
      <c r="R472" s="14">
        <f>VLOOKUP($D472,'GT NBV Sep 2015'!$G:$O,9,0)</f>
        <v>2.1000000000000001E-2</v>
      </c>
      <c r="S472" s="15">
        <f t="shared" si="64"/>
        <v>0</v>
      </c>
      <c r="T472" s="15">
        <f t="shared" si="65"/>
        <v>15</v>
      </c>
      <c r="U472" s="15">
        <f t="shared" si="66"/>
        <v>0</v>
      </c>
      <c r="V472" s="15">
        <f t="shared" si="67"/>
        <v>0</v>
      </c>
      <c r="W472" s="15">
        <f t="shared" si="68"/>
        <v>0</v>
      </c>
      <c r="X472" s="7">
        <f t="shared" si="69"/>
        <v>0</v>
      </c>
      <c r="Y472" s="7">
        <f t="shared" si="70"/>
        <v>0</v>
      </c>
      <c r="Z472" s="7">
        <f t="shared" si="71"/>
        <v>0</v>
      </c>
      <c r="AA472" s="7">
        <f t="shared" si="72"/>
        <v>0</v>
      </c>
    </row>
    <row r="473" spans="1:27" ht="13.8" x14ac:dyDescent="0.3">
      <c r="A473" s="11">
        <v>53476</v>
      </c>
      <c r="B473" s="11" t="s">
        <v>30</v>
      </c>
      <c r="C473" s="11" t="s">
        <v>36</v>
      </c>
      <c r="D473" s="11" t="s">
        <v>312</v>
      </c>
      <c r="E473" s="11" t="s">
        <v>28</v>
      </c>
      <c r="F473" s="18">
        <v>27211</v>
      </c>
      <c r="G473" s="19">
        <v>27211</v>
      </c>
      <c r="H473" s="11" t="s">
        <v>20</v>
      </c>
      <c r="I473" s="11" t="s">
        <v>55</v>
      </c>
      <c r="J473" s="11" t="s">
        <v>22</v>
      </c>
      <c r="K473" s="11" t="s">
        <v>23</v>
      </c>
      <c r="L473" s="53" t="s">
        <v>638</v>
      </c>
      <c r="M473" s="11">
        <v>0</v>
      </c>
      <c r="N473" s="54">
        <v>0</v>
      </c>
      <c r="O473" s="54">
        <v>0</v>
      </c>
      <c r="P473" s="54">
        <v>0</v>
      </c>
      <c r="Q473" s="1">
        <v>42705</v>
      </c>
      <c r="R473" s="14">
        <f>VLOOKUP($D473,'GT NBV Sep 2015'!$G:$O,9,0)</f>
        <v>2.1000000000000001E-2</v>
      </c>
      <c r="S473" s="15">
        <f t="shared" si="64"/>
        <v>0</v>
      </c>
      <c r="T473" s="15">
        <f t="shared" si="65"/>
        <v>15</v>
      </c>
      <c r="U473" s="15">
        <f t="shared" si="66"/>
        <v>0</v>
      </c>
      <c r="V473" s="15">
        <f t="shared" si="67"/>
        <v>0</v>
      </c>
      <c r="W473" s="15">
        <f t="shared" si="68"/>
        <v>0</v>
      </c>
      <c r="X473" s="7">
        <f t="shared" si="69"/>
        <v>0</v>
      </c>
      <c r="Y473" s="7">
        <f t="shared" si="70"/>
        <v>0</v>
      </c>
      <c r="Z473" s="7">
        <f t="shared" si="71"/>
        <v>0</v>
      </c>
      <c r="AA473" s="7">
        <f t="shared" si="72"/>
        <v>0</v>
      </c>
    </row>
    <row r="474" spans="1:27" ht="13.8" x14ac:dyDescent="0.3">
      <c r="A474" s="11">
        <v>53477</v>
      </c>
      <c r="B474" s="11" t="s">
        <v>30</v>
      </c>
      <c r="C474" s="11" t="s">
        <v>36</v>
      </c>
      <c r="D474" s="11" t="s">
        <v>312</v>
      </c>
      <c r="E474" s="11" t="s">
        <v>92</v>
      </c>
      <c r="F474" s="18">
        <v>36708</v>
      </c>
      <c r="G474" s="19">
        <v>36708</v>
      </c>
      <c r="H474" s="11" t="s">
        <v>20</v>
      </c>
      <c r="I474" s="11" t="s">
        <v>55</v>
      </c>
      <c r="J474" s="11" t="s">
        <v>22</v>
      </c>
      <c r="K474" s="11" t="s">
        <v>23</v>
      </c>
      <c r="L474" s="53" t="s">
        <v>638</v>
      </c>
      <c r="M474" s="11">
        <v>0</v>
      </c>
      <c r="N474" s="54">
        <v>0</v>
      </c>
      <c r="O474" s="54">
        <v>0</v>
      </c>
      <c r="P474" s="54">
        <v>0</v>
      </c>
      <c r="Q474" s="1">
        <v>42705</v>
      </c>
      <c r="R474" s="14">
        <f>VLOOKUP($D474,'GT NBV Sep 2015'!$G:$O,9,0)</f>
        <v>2.1000000000000001E-2</v>
      </c>
      <c r="S474" s="15">
        <f t="shared" si="64"/>
        <v>0</v>
      </c>
      <c r="T474" s="15">
        <f t="shared" si="65"/>
        <v>15</v>
      </c>
      <c r="U474" s="15">
        <f t="shared" si="66"/>
        <v>0</v>
      </c>
      <c r="V474" s="15">
        <f t="shared" si="67"/>
        <v>0</v>
      </c>
      <c r="W474" s="15">
        <f t="shared" si="68"/>
        <v>0</v>
      </c>
      <c r="X474" s="7">
        <f t="shared" si="69"/>
        <v>0</v>
      </c>
      <c r="Y474" s="7">
        <f t="shared" si="70"/>
        <v>0</v>
      </c>
      <c r="Z474" s="7">
        <f t="shared" si="71"/>
        <v>0</v>
      </c>
      <c r="AA474" s="7">
        <f t="shared" si="72"/>
        <v>0</v>
      </c>
    </row>
    <row r="475" spans="1:27" ht="13.8" x14ac:dyDescent="0.3">
      <c r="A475" s="11">
        <v>53478</v>
      </c>
      <c r="B475" s="11" t="s">
        <v>30</v>
      </c>
      <c r="C475" s="11" t="s">
        <v>36</v>
      </c>
      <c r="D475" s="11" t="s">
        <v>312</v>
      </c>
      <c r="E475" s="11" t="s">
        <v>72</v>
      </c>
      <c r="F475" s="18">
        <v>37073</v>
      </c>
      <c r="G475" s="19">
        <v>37073</v>
      </c>
      <c r="H475" s="11" t="s">
        <v>20</v>
      </c>
      <c r="I475" s="11" t="s">
        <v>55</v>
      </c>
      <c r="J475" s="11" t="s">
        <v>22</v>
      </c>
      <c r="K475" s="11" t="s">
        <v>23</v>
      </c>
      <c r="L475" s="53" t="s">
        <v>638</v>
      </c>
      <c r="M475" s="11">
        <v>0</v>
      </c>
      <c r="N475" s="54">
        <v>0</v>
      </c>
      <c r="O475" s="54">
        <v>0</v>
      </c>
      <c r="P475" s="54">
        <v>0</v>
      </c>
      <c r="Q475" s="1">
        <v>42705</v>
      </c>
      <c r="R475" s="14">
        <f>VLOOKUP($D475,'GT NBV Sep 2015'!$G:$O,9,0)</f>
        <v>2.1000000000000001E-2</v>
      </c>
      <c r="S475" s="15">
        <f t="shared" si="64"/>
        <v>0</v>
      </c>
      <c r="T475" s="15">
        <f t="shared" si="65"/>
        <v>15</v>
      </c>
      <c r="U475" s="15">
        <f t="shared" si="66"/>
        <v>0</v>
      </c>
      <c r="V475" s="15">
        <f t="shared" si="67"/>
        <v>0</v>
      </c>
      <c r="W475" s="15">
        <f t="shared" si="68"/>
        <v>0</v>
      </c>
      <c r="X475" s="7">
        <f t="shared" si="69"/>
        <v>0</v>
      </c>
      <c r="Y475" s="7">
        <f t="shared" si="70"/>
        <v>0</v>
      </c>
      <c r="Z475" s="7">
        <f t="shared" si="71"/>
        <v>0</v>
      </c>
      <c r="AA475" s="7">
        <f t="shared" si="72"/>
        <v>0</v>
      </c>
    </row>
    <row r="476" spans="1:27" ht="13.8" x14ac:dyDescent="0.3">
      <c r="A476" s="11">
        <v>53474</v>
      </c>
      <c r="B476" s="11" t="s">
        <v>30</v>
      </c>
      <c r="C476" s="11" t="s">
        <v>31</v>
      </c>
      <c r="D476" s="11" t="s">
        <v>312</v>
      </c>
      <c r="E476" s="11" t="s">
        <v>28</v>
      </c>
      <c r="F476" s="18">
        <v>27211</v>
      </c>
      <c r="G476" s="19">
        <v>27211</v>
      </c>
      <c r="H476" s="11" t="s">
        <v>20</v>
      </c>
      <c r="I476" s="11" t="s">
        <v>55</v>
      </c>
      <c r="J476" s="11" t="s">
        <v>22</v>
      </c>
      <c r="K476" s="11" t="s">
        <v>23</v>
      </c>
      <c r="L476" s="53" t="s">
        <v>638</v>
      </c>
      <c r="M476" s="11">
        <v>0</v>
      </c>
      <c r="N476" s="54">
        <v>0</v>
      </c>
      <c r="O476" s="54">
        <v>0</v>
      </c>
      <c r="P476" s="54">
        <v>0</v>
      </c>
      <c r="Q476" s="1">
        <v>42705</v>
      </c>
      <c r="R476" s="14">
        <f>VLOOKUP($D476,'GT NBV Sep 2015'!$G:$O,9,0)</f>
        <v>2.1000000000000001E-2</v>
      </c>
      <c r="S476" s="15">
        <f t="shared" si="64"/>
        <v>0</v>
      </c>
      <c r="T476" s="15">
        <f t="shared" si="65"/>
        <v>15</v>
      </c>
      <c r="U476" s="15">
        <f t="shared" si="66"/>
        <v>0</v>
      </c>
      <c r="V476" s="15">
        <f t="shared" si="67"/>
        <v>0</v>
      </c>
      <c r="W476" s="15">
        <f t="shared" si="68"/>
        <v>0</v>
      </c>
      <c r="X476" s="7">
        <f t="shared" si="69"/>
        <v>0</v>
      </c>
      <c r="Y476" s="7">
        <f t="shared" si="70"/>
        <v>0</v>
      </c>
      <c r="Z476" s="7">
        <f t="shared" si="71"/>
        <v>0</v>
      </c>
      <c r="AA476" s="7">
        <f t="shared" si="72"/>
        <v>0</v>
      </c>
    </row>
    <row r="477" spans="1:27" ht="13.8" x14ac:dyDescent="0.3">
      <c r="A477" s="11">
        <v>818901</v>
      </c>
      <c r="B477" s="11" t="s">
        <v>30</v>
      </c>
      <c r="C477" s="11" t="s">
        <v>36</v>
      </c>
      <c r="D477" s="11" t="s">
        <v>324</v>
      </c>
      <c r="E477" s="11" t="s">
        <v>19</v>
      </c>
      <c r="F477" s="18">
        <v>29403</v>
      </c>
      <c r="G477" s="19">
        <v>29403</v>
      </c>
      <c r="H477" s="11" t="s">
        <v>68</v>
      </c>
      <c r="I477" s="11" t="s">
        <v>59</v>
      </c>
      <c r="J477" s="11" t="s">
        <v>70</v>
      </c>
      <c r="K477" s="11" t="s">
        <v>23</v>
      </c>
      <c r="L477" s="53" t="s">
        <v>638</v>
      </c>
      <c r="M477" s="11">
        <v>0</v>
      </c>
      <c r="N477" s="54">
        <v>0</v>
      </c>
      <c r="O477" s="54">
        <v>0</v>
      </c>
      <c r="P477" s="54">
        <v>0</v>
      </c>
      <c r="Q477" s="1">
        <v>42705</v>
      </c>
      <c r="R477" s="14">
        <f>VLOOKUP($D477,'GT NBV Sep 2015'!$G:$O,9,0)</f>
        <v>2.1000000000000001E-2</v>
      </c>
      <c r="S477" s="15">
        <f t="shared" si="64"/>
        <v>0</v>
      </c>
      <c r="T477" s="15">
        <f t="shared" si="65"/>
        <v>15</v>
      </c>
      <c r="U477" s="15">
        <f t="shared" si="66"/>
        <v>0</v>
      </c>
      <c r="V477" s="15">
        <f t="shared" si="67"/>
        <v>0</v>
      </c>
      <c r="W477" s="15">
        <f t="shared" si="68"/>
        <v>0</v>
      </c>
      <c r="X477" s="7">
        <f t="shared" si="69"/>
        <v>0</v>
      </c>
      <c r="Y477" s="7">
        <f t="shared" si="70"/>
        <v>0</v>
      </c>
      <c r="Z477" s="7">
        <f t="shared" si="71"/>
        <v>0</v>
      </c>
      <c r="AA477" s="7">
        <f t="shared" si="72"/>
        <v>0</v>
      </c>
    </row>
    <row r="478" spans="1:27" ht="13.8" x14ac:dyDescent="0.3">
      <c r="A478" s="11">
        <v>818902</v>
      </c>
      <c r="B478" s="11" t="s">
        <v>30</v>
      </c>
      <c r="C478" s="11" t="s">
        <v>36</v>
      </c>
      <c r="D478" s="11" t="s">
        <v>324</v>
      </c>
      <c r="E478" s="11" t="s">
        <v>82</v>
      </c>
      <c r="F478" s="18">
        <v>30133</v>
      </c>
      <c r="G478" s="19">
        <v>30133</v>
      </c>
      <c r="H478" s="11" t="s">
        <v>68</v>
      </c>
      <c r="I478" s="11" t="s">
        <v>59</v>
      </c>
      <c r="J478" s="11" t="s">
        <v>70</v>
      </c>
      <c r="K478" s="11" t="s">
        <v>23</v>
      </c>
      <c r="L478" s="53" t="s">
        <v>638</v>
      </c>
      <c r="M478" s="11">
        <v>0</v>
      </c>
      <c r="N478" s="54">
        <v>0</v>
      </c>
      <c r="O478" s="54">
        <v>0</v>
      </c>
      <c r="P478" s="54">
        <v>0</v>
      </c>
      <c r="Q478" s="1">
        <v>42705</v>
      </c>
      <c r="R478" s="14">
        <f>VLOOKUP($D478,'GT NBV Sep 2015'!$G:$O,9,0)</f>
        <v>2.1000000000000001E-2</v>
      </c>
      <c r="S478" s="15">
        <f t="shared" si="64"/>
        <v>0</v>
      </c>
      <c r="T478" s="15">
        <f t="shared" si="65"/>
        <v>15</v>
      </c>
      <c r="U478" s="15">
        <f t="shared" si="66"/>
        <v>0</v>
      </c>
      <c r="V478" s="15">
        <f t="shared" si="67"/>
        <v>0</v>
      </c>
      <c r="W478" s="15">
        <f t="shared" si="68"/>
        <v>0</v>
      </c>
      <c r="X478" s="7">
        <f t="shared" si="69"/>
        <v>0</v>
      </c>
      <c r="Y478" s="7">
        <f t="shared" si="70"/>
        <v>0</v>
      </c>
      <c r="Z478" s="7">
        <f t="shared" si="71"/>
        <v>0</v>
      </c>
      <c r="AA478" s="7">
        <f t="shared" si="72"/>
        <v>0</v>
      </c>
    </row>
    <row r="479" spans="1:27" ht="13.8" x14ac:dyDescent="0.3">
      <c r="A479" s="11">
        <v>818903</v>
      </c>
      <c r="B479" s="11" t="s">
        <v>30</v>
      </c>
      <c r="C479" s="11" t="s">
        <v>36</v>
      </c>
      <c r="D479" s="11" t="s">
        <v>324</v>
      </c>
      <c r="E479" s="11" t="s">
        <v>82</v>
      </c>
      <c r="F479" s="18">
        <v>30133</v>
      </c>
      <c r="G479" s="19">
        <v>30133</v>
      </c>
      <c r="H479" s="11" t="s">
        <v>68</v>
      </c>
      <c r="I479" s="11" t="s">
        <v>59</v>
      </c>
      <c r="J479" s="11" t="s">
        <v>70</v>
      </c>
      <c r="K479" s="11" t="s">
        <v>23</v>
      </c>
      <c r="L479" s="53" t="s">
        <v>638</v>
      </c>
      <c r="M479" s="11">
        <v>0</v>
      </c>
      <c r="N479" s="54">
        <v>0</v>
      </c>
      <c r="O479" s="54">
        <v>0</v>
      </c>
      <c r="P479" s="54">
        <v>0</v>
      </c>
      <c r="Q479" s="1">
        <v>42705</v>
      </c>
      <c r="R479" s="14">
        <f>VLOOKUP($D479,'GT NBV Sep 2015'!$G:$O,9,0)</f>
        <v>2.1000000000000001E-2</v>
      </c>
      <c r="S479" s="15">
        <f t="shared" si="64"/>
        <v>0</v>
      </c>
      <c r="T479" s="15">
        <f t="shared" si="65"/>
        <v>15</v>
      </c>
      <c r="U479" s="15">
        <f t="shared" si="66"/>
        <v>0</v>
      </c>
      <c r="V479" s="15">
        <f t="shared" si="67"/>
        <v>0</v>
      </c>
      <c r="W479" s="15">
        <f t="shared" si="68"/>
        <v>0</v>
      </c>
      <c r="X479" s="7">
        <f t="shared" si="69"/>
        <v>0</v>
      </c>
      <c r="Y479" s="7">
        <f t="shared" si="70"/>
        <v>0</v>
      </c>
      <c r="Z479" s="7">
        <f t="shared" si="71"/>
        <v>0</v>
      </c>
      <c r="AA479" s="7">
        <f t="shared" si="72"/>
        <v>0</v>
      </c>
    </row>
    <row r="480" spans="1:27" ht="13.8" x14ac:dyDescent="0.3">
      <c r="A480" s="11">
        <v>818904</v>
      </c>
      <c r="B480" s="11" t="s">
        <v>30</v>
      </c>
      <c r="C480" s="11" t="s">
        <v>36</v>
      </c>
      <c r="D480" s="11" t="s">
        <v>324</v>
      </c>
      <c r="E480" s="11" t="s">
        <v>82</v>
      </c>
      <c r="F480" s="18">
        <v>30133</v>
      </c>
      <c r="G480" s="19">
        <v>30133</v>
      </c>
      <c r="H480" s="11" t="s">
        <v>68</v>
      </c>
      <c r="I480" s="11" t="s">
        <v>59</v>
      </c>
      <c r="J480" s="11" t="s">
        <v>70</v>
      </c>
      <c r="K480" s="11" t="s">
        <v>23</v>
      </c>
      <c r="L480" s="53" t="s">
        <v>638</v>
      </c>
      <c r="M480" s="11">
        <v>0</v>
      </c>
      <c r="N480" s="54">
        <v>0</v>
      </c>
      <c r="O480" s="54">
        <v>0</v>
      </c>
      <c r="P480" s="54">
        <v>0</v>
      </c>
      <c r="Q480" s="1">
        <v>42705</v>
      </c>
      <c r="R480" s="14">
        <f>VLOOKUP($D480,'GT NBV Sep 2015'!$G:$O,9,0)</f>
        <v>2.1000000000000001E-2</v>
      </c>
      <c r="S480" s="15">
        <f t="shared" si="64"/>
        <v>0</v>
      </c>
      <c r="T480" s="15">
        <f t="shared" si="65"/>
        <v>15</v>
      </c>
      <c r="U480" s="15">
        <f t="shared" si="66"/>
        <v>0</v>
      </c>
      <c r="V480" s="15">
        <f t="shared" si="67"/>
        <v>0</v>
      </c>
      <c r="W480" s="15">
        <f t="shared" si="68"/>
        <v>0</v>
      </c>
      <c r="X480" s="7">
        <f t="shared" si="69"/>
        <v>0</v>
      </c>
      <c r="Y480" s="7">
        <f t="shared" si="70"/>
        <v>0</v>
      </c>
      <c r="Z480" s="7">
        <f t="shared" si="71"/>
        <v>0</v>
      </c>
      <c r="AA480" s="7">
        <f t="shared" si="72"/>
        <v>0</v>
      </c>
    </row>
    <row r="481" spans="1:27" ht="13.8" x14ac:dyDescent="0.3">
      <c r="A481" s="11">
        <v>818905</v>
      </c>
      <c r="B481" s="11" t="s">
        <v>30</v>
      </c>
      <c r="C481" s="11" t="s">
        <v>36</v>
      </c>
      <c r="D481" s="11" t="s">
        <v>324</v>
      </c>
      <c r="E481" s="11" t="s">
        <v>84</v>
      </c>
      <c r="F481" s="18">
        <v>30864</v>
      </c>
      <c r="G481" s="19">
        <v>30864</v>
      </c>
      <c r="H481" s="11" t="s">
        <v>68</v>
      </c>
      <c r="I481" s="11" t="s">
        <v>59</v>
      </c>
      <c r="J481" s="11" t="s">
        <v>70</v>
      </c>
      <c r="K481" s="11" t="s">
        <v>23</v>
      </c>
      <c r="L481" s="53" t="s">
        <v>638</v>
      </c>
      <c r="M481" s="11">
        <v>0</v>
      </c>
      <c r="N481" s="54">
        <v>0</v>
      </c>
      <c r="O481" s="54">
        <v>0</v>
      </c>
      <c r="P481" s="54">
        <v>0</v>
      </c>
      <c r="Q481" s="1">
        <v>42705</v>
      </c>
      <c r="R481" s="14">
        <f>VLOOKUP($D481,'GT NBV Sep 2015'!$G:$O,9,0)</f>
        <v>2.1000000000000001E-2</v>
      </c>
      <c r="S481" s="15">
        <f t="shared" si="64"/>
        <v>0</v>
      </c>
      <c r="T481" s="15">
        <f t="shared" si="65"/>
        <v>15</v>
      </c>
      <c r="U481" s="15">
        <f t="shared" si="66"/>
        <v>0</v>
      </c>
      <c r="V481" s="15">
        <f t="shared" si="67"/>
        <v>0</v>
      </c>
      <c r="W481" s="15">
        <f t="shared" si="68"/>
        <v>0</v>
      </c>
      <c r="X481" s="7">
        <f t="shared" si="69"/>
        <v>0</v>
      </c>
      <c r="Y481" s="7">
        <f t="shared" si="70"/>
        <v>0</v>
      </c>
      <c r="Z481" s="7">
        <f t="shared" si="71"/>
        <v>0</v>
      </c>
      <c r="AA481" s="7">
        <f t="shared" si="72"/>
        <v>0</v>
      </c>
    </row>
    <row r="482" spans="1:27" ht="13.8" x14ac:dyDescent="0.3">
      <c r="A482" s="11">
        <v>818906</v>
      </c>
      <c r="B482" s="11" t="s">
        <v>30</v>
      </c>
      <c r="C482" s="11" t="s">
        <v>36</v>
      </c>
      <c r="D482" s="11" t="s">
        <v>324</v>
      </c>
      <c r="E482" s="11" t="s">
        <v>67</v>
      </c>
      <c r="F482" s="18">
        <v>31959</v>
      </c>
      <c r="G482" s="19">
        <v>31959</v>
      </c>
      <c r="H482" s="11" t="s">
        <v>68</v>
      </c>
      <c r="I482" s="11" t="s">
        <v>59</v>
      </c>
      <c r="J482" s="11" t="s">
        <v>70</v>
      </c>
      <c r="K482" s="11" t="s">
        <v>23</v>
      </c>
      <c r="L482" s="53" t="s">
        <v>638</v>
      </c>
      <c r="M482" s="11">
        <v>0</v>
      </c>
      <c r="N482" s="54">
        <v>0</v>
      </c>
      <c r="O482" s="54">
        <v>0</v>
      </c>
      <c r="P482" s="54">
        <v>0</v>
      </c>
      <c r="Q482" s="1">
        <v>42705</v>
      </c>
      <c r="R482" s="14">
        <f>VLOOKUP($D482,'GT NBV Sep 2015'!$G:$O,9,0)</f>
        <v>2.1000000000000001E-2</v>
      </c>
      <c r="S482" s="15">
        <f t="shared" si="64"/>
        <v>0</v>
      </c>
      <c r="T482" s="15">
        <f t="shared" si="65"/>
        <v>15</v>
      </c>
      <c r="U482" s="15">
        <f t="shared" si="66"/>
        <v>0</v>
      </c>
      <c r="V482" s="15">
        <f t="shared" si="67"/>
        <v>0</v>
      </c>
      <c r="W482" s="15">
        <f t="shared" si="68"/>
        <v>0</v>
      </c>
      <c r="X482" s="7">
        <f t="shared" si="69"/>
        <v>0</v>
      </c>
      <c r="Y482" s="7">
        <f t="shared" si="70"/>
        <v>0</v>
      </c>
      <c r="Z482" s="7">
        <f t="shared" si="71"/>
        <v>0</v>
      </c>
      <c r="AA482" s="7">
        <f t="shared" si="72"/>
        <v>0</v>
      </c>
    </row>
    <row r="483" spans="1:27" ht="13.8" x14ac:dyDescent="0.3">
      <c r="A483" s="11">
        <v>818907</v>
      </c>
      <c r="B483" s="11" t="s">
        <v>30</v>
      </c>
      <c r="C483" s="11" t="s">
        <v>36</v>
      </c>
      <c r="D483" s="11" t="s">
        <v>324</v>
      </c>
      <c r="E483" s="11" t="s">
        <v>87</v>
      </c>
      <c r="F483" s="18">
        <v>33420</v>
      </c>
      <c r="G483" s="19">
        <v>33420</v>
      </c>
      <c r="H483" s="11" t="s">
        <v>68</v>
      </c>
      <c r="I483" s="11" t="s">
        <v>59</v>
      </c>
      <c r="J483" s="11" t="s">
        <v>70</v>
      </c>
      <c r="K483" s="11" t="s">
        <v>23</v>
      </c>
      <c r="L483" s="53" t="s">
        <v>638</v>
      </c>
      <c r="M483" s="11">
        <v>0</v>
      </c>
      <c r="N483" s="54">
        <v>0</v>
      </c>
      <c r="O483" s="54">
        <v>0</v>
      </c>
      <c r="P483" s="54">
        <v>0</v>
      </c>
      <c r="Q483" s="1">
        <v>42705</v>
      </c>
      <c r="R483" s="14">
        <f>VLOOKUP($D483,'GT NBV Sep 2015'!$G:$O,9,0)</f>
        <v>2.1000000000000001E-2</v>
      </c>
      <c r="S483" s="15">
        <f t="shared" si="64"/>
        <v>0</v>
      </c>
      <c r="T483" s="15">
        <f t="shared" si="65"/>
        <v>15</v>
      </c>
      <c r="U483" s="15">
        <f t="shared" si="66"/>
        <v>0</v>
      </c>
      <c r="V483" s="15">
        <f t="shared" si="67"/>
        <v>0</v>
      </c>
      <c r="W483" s="15">
        <f t="shared" si="68"/>
        <v>0</v>
      </c>
      <c r="X483" s="7">
        <f t="shared" si="69"/>
        <v>0</v>
      </c>
      <c r="Y483" s="7">
        <f t="shared" si="70"/>
        <v>0</v>
      </c>
      <c r="Z483" s="7">
        <f t="shared" si="71"/>
        <v>0</v>
      </c>
      <c r="AA483" s="7">
        <f t="shared" si="72"/>
        <v>0</v>
      </c>
    </row>
    <row r="484" spans="1:27" ht="13.8" x14ac:dyDescent="0.3">
      <c r="A484" s="11">
        <v>818908</v>
      </c>
      <c r="B484" s="11" t="s">
        <v>30</v>
      </c>
      <c r="C484" s="11" t="s">
        <v>36</v>
      </c>
      <c r="D484" s="11" t="s">
        <v>324</v>
      </c>
      <c r="E484" s="11" t="s">
        <v>38</v>
      </c>
      <c r="F484" s="18">
        <v>33786</v>
      </c>
      <c r="G484" s="19">
        <v>33786</v>
      </c>
      <c r="H484" s="11" t="s">
        <v>68</v>
      </c>
      <c r="I484" s="11" t="s">
        <v>59</v>
      </c>
      <c r="J484" s="11" t="s">
        <v>70</v>
      </c>
      <c r="K484" s="11" t="s">
        <v>23</v>
      </c>
      <c r="L484" s="53" t="s">
        <v>638</v>
      </c>
      <c r="M484" s="11">
        <v>0</v>
      </c>
      <c r="N484" s="54">
        <v>0</v>
      </c>
      <c r="O484" s="54">
        <v>0</v>
      </c>
      <c r="P484" s="54">
        <v>0</v>
      </c>
      <c r="Q484" s="1">
        <v>42705</v>
      </c>
      <c r="R484" s="14">
        <f>VLOOKUP($D484,'GT NBV Sep 2015'!$G:$O,9,0)</f>
        <v>2.1000000000000001E-2</v>
      </c>
      <c r="S484" s="15">
        <f t="shared" si="64"/>
        <v>0</v>
      </c>
      <c r="T484" s="15">
        <f t="shared" si="65"/>
        <v>15</v>
      </c>
      <c r="U484" s="15">
        <f t="shared" si="66"/>
        <v>0</v>
      </c>
      <c r="V484" s="15">
        <f t="shared" si="67"/>
        <v>0</v>
      </c>
      <c r="W484" s="15">
        <f t="shared" si="68"/>
        <v>0</v>
      </c>
      <c r="X484" s="7">
        <f t="shared" si="69"/>
        <v>0</v>
      </c>
      <c r="Y484" s="7">
        <f t="shared" si="70"/>
        <v>0</v>
      </c>
      <c r="Z484" s="7">
        <f t="shared" si="71"/>
        <v>0</v>
      </c>
      <c r="AA484" s="7">
        <f t="shared" si="72"/>
        <v>0</v>
      </c>
    </row>
    <row r="485" spans="1:27" ht="13.8" x14ac:dyDescent="0.3">
      <c r="A485" s="11">
        <v>818909</v>
      </c>
      <c r="B485" s="11" t="s">
        <v>30</v>
      </c>
      <c r="C485" s="11" t="s">
        <v>36</v>
      </c>
      <c r="D485" s="11" t="s">
        <v>324</v>
      </c>
      <c r="E485" s="11" t="s">
        <v>43</v>
      </c>
      <c r="F485" s="18">
        <v>34881</v>
      </c>
      <c r="G485" s="19">
        <v>34881</v>
      </c>
      <c r="H485" s="11" t="s">
        <v>68</v>
      </c>
      <c r="I485" s="11" t="s">
        <v>59</v>
      </c>
      <c r="J485" s="11" t="s">
        <v>70</v>
      </c>
      <c r="K485" s="11" t="s">
        <v>23</v>
      </c>
      <c r="L485" s="53" t="s">
        <v>638</v>
      </c>
      <c r="M485" s="11">
        <v>0</v>
      </c>
      <c r="N485" s="54">
        <v>0</v>
      </c>
      <c r="O485" s="54">
        <v>0</v>
      </c>
      <c r="P485" s="54">
        <v>0</v>
      </c>
      <c r="Q485" s="1">
        <v>42705</v>
      </c>
      <c r="R485" s="14">
        <f>VLOOKUP($D485,'GT NBV Sep 2015'!$G:$O,9,0)</f>
        <v>2.1000000000000001E-2</v>
      </c>
      <c r="S485" s="15">
        <f t="shared" si="64"/>
        <v>0</v>
      </c>
      <c r="T485" s="15">
        <f t="shared" si="65"/>
        <v>15</v>
      </c>
      <c r="U485" s="15">
        <f t="shared" si="66"/>
        <v>0</v>
      </c>
      <c r="V485" s="15">
        <f t="shared" si="67"/>
        <v>0</v>
      </c>
      <c r="W485" s="15">
        <f t="shared" si="68"/>
        <v>0</v>
      </c>
      <c r="X485" s="7">
        <f t="shared" si="69"/>
        <v>0</v>
      </c>
      <c r="Y485" s="7">
        <f t="shared" si="70"/>
        <v>0</v>
      </c>
      <c r="Z485" s="7">
        <f t="shared" si="71"/>
        <v>0</v>
      </c>
      <c r="AA485" s="7">
        <f t="shared" si="72"/>
        <v>0</v>
      </c>
    </row>
    <row r="486" spans="1:27" ht="13.8" x14ac:dyDescent="0.3">
      <c r="A486" s="11">
        <v>818910</v>
      </c>
      <c r="B486" s="11" t="s">
        <v>30</v>
      </c>
      <c r="C486" s="11" t="s">
        <v>36</v>
      </c>
      <c r="D486" s="11" t="s">
        <v>324</v>
      </c>
      <c r="E486" s="11" t="s">
        <v>43</v>
      </c>
      <c r="F486" s="18">
        <v>34881</v>
      </c>
      <c r="G486" s="19">
        <v>34881</v>
      </c>
      <c r="H486" s="11" t="s">
        <v>68</v>
      </c>
      <c r="I486" s="11" t="s">
        <v>59</v>
      </c>
      <c r="J486" s="11" t="s">
        <v>70</v>
      </c>
      <c r="K486" s="11" t="s">
        <v>23</v>
      </c>
      <c r="L486" s="53" t="s">
        <v>638</v>
      </c>
      <c r="M486" s="11">
        <v>0</v>
      </c>
      <c r="N486" s="54">
        <v>0</v>
      </c>
      <c r="O486" s="54">
        <v>0</v>
      </c>
      <c r="P486" s="54">
        <v>0</v>
      </c>
      <c r="Q486" s="1">
        <v>42705</v>
      </c>
      <c r="R486" s="14">
        <f>VLOOKUP($D486,'GT NBV Sep 2015'!$G:$O,9,0)</f>
        <v>2.1000000000000001E-2</v>
      </c>
      <c r="S486" s="15">
        <f t="shared" si="64"/>
        <v>0</v>
      </c>
      <c r="T486" s="15">
        <f t="shared" si="65"/>
        <v>15</v>
      </c>
      <c r="U486" s="15">
        <f t="shared" si="66"/>
        <v>0</v>
      </c>
      <c r="V486" s="15">
        <f t="shared" si="67"/>
        <v>0</v>
      </c>
      <c r="W486" s="15">
        <f t="shared" si="68"/>
        <v>0</v>
      </c>
      <c r="X486" s="7">
        <f t="shared" si="69"/>
        <v>0</v>
      </c>
      <c r="Y486" s="7">
        <f t="shared" si="70"/>
        <v>0</v>
      </c>
      <c r="Z486" s="7">
        <f t="shared" si="71"/>
        <v>0</v>
      </c>
      <c r="AA486" s="7">
        <f t="shared" si="72"/>
        <v>0</v>
      </c>
    </row>
    <row r="487" spans="1:27" ht="13.8" x14ac:dyDescent="0.3">
      <c r="A487" s="11">
        <v>15560255</v>
      </c>
      <c r="B487" s="11" t="s">
        <v>30</v>
      </c>
      <c r="C487" s="11" t="s">
        <v>36</v>
      </c>
      <c r="D487" s="11" t="s">
        <v>324</v>
      </c>
      <c r="E487" s="11" t="s">
        <v>389</v>
      </c>
      <c r="F487" s="18">
        <v>37377</v>
      </c>
      <c r="G487" s="19">
        <v>37408</v>
      </c>
      <c r="H487" s="11" t="s">
        <v>68</v>
      </c>
      <c r="I487" s="11" t="s">
        <v>59</v>
      </c>
      <c r="J487" s="11" t="s">
        <v>70</v>
      </c>
      <c r="K487" s="11" t="s">
        <v>23</v>
      </c>
      <c r="L487" s="53" t="s">
        <v>638</v>
      </c>
      <c r="M487" s="11">
        <v>0</v>
      </c>
      <c r="N487" s="54">
        <v>0</v>
      </c>
      <c r="O487" s="54">
        <v>0</v>
      </c>
      <c r="P487" s="54">
        <v>0</v>
      </c>
      <c r="Q487" s="1">
        <v>42705</v>
      </c>
      <c r="R487" s="14">
        <f>VLOOKUP($D487,'GT NBV Sep 2015'!$G:$O,9,0)</f>
        <v>2.1000000000000001E-2</v>
      </c>
      <c r="S487" s="15">
        <f t="shared" si="64"/>
        <v>0</v>
      </c>
      <c r="T487" s="15">
        <f t="shared" si="65"/>
        <v>15</v>
      </c>
      <c r="U487" s="15">
        <f t="shared" si="66"/>
        <v>0</v>
      </c>
      <c r="V487" s="15">
        <f t="shared" si="67"/>
        <v>0</v>
      </c>
      <c r="W487" s="15">
        <f t="shared" si="68"/>
        <v>0</v>
      </c>
      <c r="X487" s="7">
        <f t="shared" si="69"/>
        <v>0</v>
      </c>
      <c r="Y487" s="7">
        <f t="shared" si="70"/>
        <v>0</v>
      </c>
      <c r="Z487" s="7">
        <f t="shared" si="71"/>
        <v>0</v>
      </c>
      <c r="AA487" s="7">
        <f t="shared" si="72"/>
        <v>0</v>
      </c>
    </row>
    <row r="488" spans="1:27" ht="13.8" x14ac:dyDescent="0.3">
      <c r="A488" s="11">
        <v>43716557</v>
      </c>
      <c r="B488" s="11" t="s">
        <v>30</v>
      </c>
      <c r="C488" s="11" t="s">
        <v>36</v>
      </c>
      <c r="D488" s="11" t="s">
        <v>324</v>
      </c>
      <c r="E488" s="11" t="s">
        <v>390</v>
      </c>
      <c r="F488" s="18">
        <v>38078</v>
      </c>
      <c r="G488" s="19">
        <v>38078</v>
      </c>
      <c r="H488" s="11" t="s">
        <v>68</v>
      </c>
      <c r="I488" s="11" t="s">
        <v>59</v>
      </c>
      <c r="J488" s="11" t="s">
        <v>70</v>
      </c>
      <c r="K488" s="11" t="s">
        <v>23</v>
      </c>
      <c r="L488" s="53" t="s">
        <v>638</v>
      </c>
      <c r="M488" s="11">
        <v>0</v>
      </c>
      <c r="N488" s="54">
        <v>0</v>
      </c>
      <c r="O488" s="54">
        <v>0</v>
      </c>
      <c r="P488" s="54">
        <v>0</v>
      </c>
      <c r="Q488" s="1">
        <v>42705</v>
      </c>
      <c r="R488" s="14">
        <f>VLOOKUP($D488,'GT NBV Sep 2015'!$G:$O,9,0)</f>
        <v>2.1000000000000001E-2</v>
      </c>
      <c r="S488" s="15">
        <f t="shared" si="64"/>
        <v>0</v>
      </c>
      <c r="T488" s="15">
        <f t="shared" si="65"/>
        <v>15</v>
      </c>
      <c r="U488" s="15">
        <f t="shared" si="66"/>
        <v>0</v>
      </c>
      <c r="V488" s="15">
        <f t="shared" si="67"/>
        <v>0</v>
      </c>
      <c r="W488" s="15">
        <f t="shared" si="68"/>
        <v>0</v>
      </c>
      <c r="X488" s="7">
        <f t="shared" si="69"/>
        <v>0</v>
      </c>
      <c r="Y488" s="7">
        <f t="shared" si="70"/>
        <v>0</v>
      </c>
      <c r="Z488" s="7">
        <f t="shared" si="71"/>
        <v>0</v>
      </c>
      <c r="AA488" s="7">
        <f t="shared" si="72"/>
        <v>0</v>
      </c>
    </row>
    <row r="489" spans="1:27" ht="13.8" x14ac:dyDescent="0.3">
      <c r="A489" s="11">
        <v>48588346</v>
      </c>
      <c r="B489" s="11" t="s">
        <v>30</v>
      </c>
      <c r="C489" s="11" t="s">
        <v>36</v>
      </c>
      <c r="D489" s="11" t="s">
        <v>324</v>
      </c>
      <c r="E489" s="11" t="s">
        <v>390</v>
      </c>
      <c r="F489" s="18">
        <v>38292</v>
      </c>
      <c r="G489" s="19">
        <v>38292</v>
      </c>
      <c r="H489" s="11" t="s">
        <v>68</v>
      </c>
      <c r="I489" s="11" t="s">
        <v>59</v>
      </c>
      <c r="J489" s="11" t="s">
        <v>70</v>
      </c>
      <c r="K489" s="11" t="s">
        <v>23</v>
      </c>
      <c r="L489" s="53" t="s">
        <v>638</v>
      </c>
      <c r="M489" s="11">
        <v>0</v>
      </c>
      <c r="N489" s="54">
        <v>0</v>
      </c>
      <c r="O489" s="54">
        <v>0</v>
      </c>
      <c r="P489" s="54">
        <v>0</v>
      </c>
      <c r="Q489" s="1">
        <v>42705</v>
      </c>
      <c r="R489" s="14">
        <f>VLOOKUP($D489,'GT NBV Sep 2015'!$G:$O,9,0)</f>
        <v>2.1000000000000001E-2</v>
      </c>
      <c r="S489" s="15">
        <f t="shared" si="64"/>
        <v>0</v>
      </c>
      <c r="T489" s="15">
        <f t="shared" si="65"/>
        <v>15</v>
      </c>
      <c r="U489" s="15">
        <f t="shared" si="66"/>
        <v>0</v>
      </c>
      <c r="V489" s="15">
        <f t="shared" si="67"/>
        <v>0</v>
      </c>
      <c r="W489" s="15">
        <f t="shared" si="68"/>
        <v>0</v>
      </c>
      <c r="X489" s="7">
        <f t="shared" si="69"/>
        <v>0</v>
      </c>
      <c r="Y489" s="7">
        <f t="shared" si="70"/>
        <v>0</v>
      </c>
      <c r="Z489" s="7">
        <f t="shared" si="71"/>
        <v>0</v>
      </c>
      <c r="AA489" s="7">
        <f t="shared" si="72"/>
        <v>0</v>
      </c>
    </row>
    <row r="490" spans="1:27" ht="13.8" x14ac:dyDescent="0.3">
      <c r="A490" s="11">
        <v>57442792</v>
      </c>
      <c r="B490" s="11" t="s">
        <v>30</v>
      </c>
      <c r="C490" s="11" t="s">
        <v>36</v>
      </c>
      <c r="D490" s="11" t="s">
        <v>324</v>
      </c>
      <c r="E490" s="11" t="s">
        <v>391</v>
      </c>
      <c r="F490" s="18">
        <v>38626</v>
      </c>
      <c r="G490" s="19">
        <v>38626</v>
      </c>
      <c r="H490" s="11" t="s">
        <v>68</v>
      </c>
      <c r="I490" s="11" t="s">
        <v>59</v>
      </c>
      <c r="J490" s="11" t="s">
        <v>70</v>
      </c>
      <c r="K490" s="11" t="s">
        <v>23</v>
      </c>
      <c r="L490" s="53" t="s">
        <v>638</v>
      </c>
      <c r="M490" s="11">
        <v>0</v>
      </c>
      <c r="N490" s="54">
        <v>0</v>
      </c>
      <c r="O490" s="54">
        <v>0</v>
      </c>
      <c r="P490" s="54">
        <v>0</v>
      </c>
      <c r="Q490" s="1">
        <v>42705</v>
      </c>
      <c r="R490" s="14">
        <f>VLOOKUP($D490,'GT NBV Sep 2015'!$G:$O,9,0)</f>
        <v>2.1000000000000001E-2</v>
      </c>
      <c r="S490" s="15">
        <f t="shared" si="64"/>
        <v>0</v>
      </c>
      <c r="T490" s="15">
        <f t="shared" si="65"/>
        <v>15</v>
      </c>
      <c r="U490" s="15">
        <f t="shared" si="66"/>
        <v>0</v>
      </c>
      <c r="V490" s="15">
        <f t="shared" si="67"/>
        <v>0</v>
      </c>
      <c r="W490" s="15">
        <f t="shared" si="68"/>
        <v>0</v>
      </c>
      <c r="X490" s="7">
        <f t="shared" si="69"/>
        <v>0</v>
      </c>
      <c r="Y490" s="7">
        <f t="shared" si="70"/>
        <v>0</v>
      </c>
      <c r="Z490" s="7">
        <f t="shared" si="71"/>
        <v>0</v>
      </c>
      <c r="AA490" s="7">
        <f t="shared" si="72"/>
        <v>0</v>
      </c>
    </row>
    <row r="491" spans="1:27" ht="13.8" x14ac:dyDescent="0.3">
      <c r="A491" s="11">
        <v>89488555</v>
      </c>
      <c r="B491" s="11" t="s">
        <v>30</v>
      </c>
      <c r="C491" s="11" t="s">
        <v>36</v>
      </c>
      <c r="D491" s="11" t="s">
        <v>324</v>
      </c>
      <c r="E491" s="11" t="s">
        <v>394</v>
      </c>
      <c r="F491" s="18">
        <v>39783</v>
      </c>
      <c r="G491" s="19">
        <v>39783</v>
      </c>
      <c r="H491" s="11" t="s">
        <v>68</v>
      </c>
      <c r="I491" s="11" t="s">
        <v>59</v>
      </c>
      <c r="J491" s="11" t="s">
        <v>70</v>
      </c>
      <c r="K491" s="11" t="s">
        <v>23</v>
      </c>
      <c r="L491" s="53" t="s">
        <v>638</v>
      </c>
      <c r="M491" s="11">
        <v>0</v>
      </c>
      <c r="N491" s="54">
        <v>0</v>
      </c>
      <c r="O491" s="54">
        <v>0</v>
      </c>
      <c r="P491" s="54">
        <v>0</v>
      </c>
      <c r="Q491" s="1">
        <v>42705</v>
      </c>
      <c r="R491" s="14">
        <f>VLOOKUP($D491,'GT NBV Sep 2015'!$G:$O,9,0)</f>
        <v>2.1000000000000001E-2</v>
      </c>
      <c r="S491" s="15">
        <f t="shared" si="64"/>
        <v>0</v>
      </c>
      <c r="T491" s="15">
        <f t="shared" si="65"/>
        <v>15</v>
      </c>
      <c r="U491" s="15">
        <f t="shared" si="66"/>
        <v>0</v>
      </c>
      <c r="V491" s="15">
        <f t="shared" si="67"/>
        <v>0</v>
      </c>
      <c r="W491" s="15">
        <f t="shared" si="68"/>
        <v>0</v>
      </c>
      <c r="X491" s="7">
        <f t="shared" si="69"/>
        <v>0</v>
      </c>
      <c r="Y491" s="7">
        <f t="shared" si="70"/>
        <v>0</v>
      </c>
      <c r="Z491" s="7">
        <f t="shared" si="71"/>
        <v>0</v>
      </c>
      <c r="AA491" s="7">
        <f t="shared" si="72"/>
        <v>0</v>
      </c>
    </row>
    <row r="492" spans="1:27" ht="13.8" x14ac:dyDescent="0.3">
      <c r="A492" s="11">
        <v>90633056</v>
      </c>
      <c r="B492" s="11" t="s">
        <v>30</v>
      </c>
      <c r="C492" s="11" t="s">
        <v>36</v>
      </c>
      <c r="D492" s="11" t="s">
        <v>324</v>
      </c>
      <c r="E492" s="11" t="s">
        <v>394</v>
      </c>
      <c r="F492" s="18">
        <v>39539</v>
      </c>
      <c r="G492" s="19">
        <v>39845</v>
      </c>
      <c r="H492" s="11" t="s">
        <v>68</v>
      </c>
      <c r="I492" s="11" t="s">
        <v>59</v>
      </c>
      <c r="J492" s="11" t="s">
        <v>70</v>
      </c>
      <c r="K492" s="11" t="s">
        <v>23</v>
      </c>
      <c r="L492" s="53" t="s">
        <v>638</v>
      </c>
      <c r="M492" s="11">
        <v>0</v>
      </c>
      <c r="N492" s="54">
        <v>0</v>
      </c>
      <c r="O492" s="54">
        <v>0</v>
      </c>
      <c r="P492" s="54">
        <v>0</v>
      </c>
      <c r="Q492" s="1">
        <v>42705</v>
      </c>
      <c r="R492" s="14">
        <f>VLOOKUP($D492,'GT NBV Sep 2015'!$G:$O,9,0)</f>
        <v>2.1000000000000001E-2</v>
      </c>
      <c r="S492" s="15">
        <f t="shared" si="64"/>
        <v>0</v>
      </c>
      <c r="T492" s="15">
        <f t="shared" si="65"/>
        <v>15</v>
      </c>
      <c r="U492" s="15">
        <f t="shared" si="66"/>
        <v>0</v>
      </c>
      <c r="V492" s="15">
        <f t="shared" si="67"/>
        <v>0</v>
      </c>
      <c r="W492" s="15">
        <f t="shared" si="68"/>
        <v>0</v>
      </c>
      <c r="X492" s="7">
        <f t="shared" si="69"/>
        <v>0</v>
      </c>
      <c r="Y492" s="7">
        <f t="shared" si="70"/>
        <v>0</v>
      </c>
      <c r="Z492" s="7">
        <f t="shared" si="71"/>
        <v>0</v>
      </c>
      <c r="AA492" s="7">
        <f t="shared" si="72"/>
        <v>0</v>
      </c>
    </row>
    <row r="493" spans="1:27" ht="13.8" x14ac:dyDescent="0.3">
      <c r="A493" s="11">
        <v>91287286</v>
      </c>
      <c r="B493" s="11" t="s">
        <v>30</v>
      </c>
      <c r="C493" s="11" t="s">
        <v>36</v>
      </c>
      <c r="D493" s="11" t="s">
        <v>324</v>
      </c>
      <c r="E493" s="11" t="s">
        <v>394</v>
      </c>
      <c r="F493" s="18">
        <v>39783</v>
      </c>
      <c r="G493" s="19">
        <v>39873</v>
      </c>
      <c r="H493" s="11" t="s">
        <v>68</v>
      </c>
      <c r="I493" s="11" t="s">
        <v>59</v>
      </c>
      <c r="J493" s="11" t="s">
        <v>70</v>
      </c>
      <c r="K493" s="11" t="s">
        <v>23</v>
      </c>
      <c r="L493" s="53" t="s">
        <v>638</v>
      </c>
      <c r="M493" s="11">
        <v>0</v>
      </c>
      <c r="N493" s="54">
        <v>0</v>
      </c>
      <c r="O493" s="54">
        <v>0</v>
      </c>
      <c r="P493" s="54">
        <v>0</v>
      </c>
      <c r="Q493" s="1">
        <v>42705</v>
      </c>
      <c r="R493" s="14">
        <f>VLOOKUP($D493,'GT NBV Sep 2015'!$G:$O,9,0)</f>
        <v>2.1000000000000001E-2</v>
      </c>
      <c r="S493" s="15">
        <f t="shared" si="64"/>
        <v>0</v>
      </c>
      <c r="T493" s="15">
        <f t="shared" si="65"/>
        <v>15</v>
      </c>
      <c r="U493" s="15">
        <f t="shared" si="66"/>
        <v>0</v>
      </c>
      <c r="V493" s="15">
        <f t="shared" si="67"/>
        <v>0</v>
      </c>
      <c r="W493" s="15">
        <f t="shared" si="68"/>
        <v>0</v>
      </c>
      <c r="X493" s="7">
        <f t="shared" si="69"/>
        <v>0</v>
      </c>
      <c r="Y493" s="7">
        <f t="shared" si="70"/>
        <v>0</v>
      </c>
      <c r="Z493" s="7">
        <f t="shared" si="71"/>
        <v>0</v>
      </c>
      <c r="AA493" s="7">
        <f t="shared" si="72"/>
        <v>0</v>
      </c>
    </row>
    <row r="494" spans="1:27" ht="13.8" x14ac:dyDescent="0.3">
      <c r="A494" s="11">
        <v>95603238</v>
      </c>
      <c r="B494" s="11" t="s">
        <v>30</v>
      </c>
      <c r="C494" s="11" t="s">
        <v>36</v>
      </c>
      <c r="D494" s="11" t="s">
        <v>324</v>
      </c>
      <c r="E494" s="11" t="s">
        <v>457</v>
      </c>
      <c r="F494" s="18">
        <v>40118</v>
      </c>
      <c r="G494" s="19">
        <v>40118</v>
      </c>
      <c r="H494" s="11" t="s">
        <v>68</v>
      </c>
      <c r="I494" s="11" t="s">
        <v>59</v>
      </c>
      <c r="J494" s="11" t="s">
        <v>70</v>
      </c>
      <c r="K494" s="11" t="s">
        <v>23</v>
      </c>
      <c r="L494" s="53" t="s">
        <v>638</v>
      </c>
      <c r="M494" s="11">
        <v>0</v>
      </c>
      <c r="N494" s="54">
        <v>0</v>
      </c>
      <c r="O494" s="54">
        <v>0</v>
      </c>
      <c r="P494" s="54">
        <v>0</v>
      </c>
      <c r="Q494" s="1">
        <v>42705</v>
      </c>
      <c r="R494" s="14">
        <f>VLOOKUP($D494,'GT NBV Sep 2015'!$G:$O,9,0)</f>
        <v>2.1000000000000001E-2</v>
      </c>
      <c r="S494" s="15">
        <f t="shared" si="64"/>
        <v>0</v>
      </c>
      <c r="T494" s="15">
        <f t="shared" si="65"/>
        <v>15</v>
      </c>
      <c r="U494" s="15">
        <f t="shared" si="66"/>
        <v>0</v>
      </c>
      <c r="V494" s="15">
        <f t="shared" si="67"/>
        <v>0</v>
      </c>
      <c r="W494" s="15">
        <f t="shared" si="68"/>
        <v>0</v>
      </c>
      <c r="X494" s="7">
        <f t="shared" si="69"/>
        <v>0</v>
      </c>
      <c r="Y494" s="7">
        <f t="shared" si="70"/>
        <v>0</v>
      </c>
      <c r="Z494" s="7">
        <f t="shared" si="71"/>
        <v>0</v>
      </c>
      <c r="AA494" s="7">
        <f t="shared" si="72"/>
        <v>0</v>
      </c>
    </row>
    <row r="495" spans="1:27" ht="13.8" x14ac:dyDescent="0.3">
      <c r="A495" s="11">
        <v>95603671</v>
      </c>
      <c r="B495" s="11" t="s">
        <v>30</v>
      </c>
      <c r="C495" s="11" t="s">
        <v>36</v>
      </c>
      <c r="D495" s="11" t="s">
        <v>324</v>
      </c>
      <c r="E495" s="11" t="s">
        <v>457</v>
      </c>
      <c r="F495" s="18">
        <v>40118</v>
      </c>
      <c r="G495" s="19">
        <v>40118</v>
      </c>
      <c r="H495" s="11" t="s">
        <v>68</v>
      </c>
      <c r="I495" s="11" t="s">
        <v>59</v>
      </c>
      <c r="J495" s="11" t="s">
        <v>70</v>
      </c>
      <c r="K495" s="11" t="s">
        <v>23</v>
      </c>
      <c r="L495" s="53" t="s">
        <v>638</v>
      </c>
      <c r="M495" s="11">
        <v>0</v>
      </c>
      <c r="N495" s="54">
        <v>0</v>
      </c>
      <c r="O495" s="54">
        <v>0</v>
      </c>
      <c r="P495" s="54">
        <v>0</v>
      </c>
      <c r="Q495" s="1">
        <v>42705</v>
      </c>
      <c r="R495" s="14">
        <f>VLOOKUP($D495,'GT NBV Sep 2015'!$G:$O,9,0)</f>
        <v>2.1000000000000001E-2</v>
      </c>
      <c r="S495" s="15">
        <f t="shared" si="64"/>
        <v>0</v>
      </c>
      <c r="T495" s="15">
        <f t="shared" si="65"/>
        <v>15</v>
      </c>
      <c r="U495" s="15">
        <f t="shared" si="66"/>
        <v>0</v>
      </c>
      <c r="V495" s="15">
        <f t="shared" si="67"/>
        <v>0</v>
      </c>
      <c r="W495" s="15">
        <f t="shared" si="68"/>
        <v>0</v>
      </c>
      <c r="X495" s="7">
        <f t="shared" si="69"/>
        <v>0</v>
      </c>
      <c r="Y495" s="7">
        <f t="shared" si="70"/>
        <v>0</v>
      </c>
      <c r="Z495" s="7">
        <f t="shared" si="71"/>
        <v>0</v>
      </c>
      <c r="AA495" s="7">
        <f t="shared" si="72"/>
        <v>0</v>
      </c>
    </row>
    <row r="496" spans="1:27" ht="13.8" x14ac:dyDescent="0.3">
      <c r="A496" s="11">
        <v>101837694</v>
      </c>
      <c r="B496" s="11" t="s">
        <v>30</v>
      </c>
      <c r="C496" s="11" t="s">
        <v>36</v>
      </c>
      <c r="D496" s="11" t="s">
        <v>324</v>
      </c>
      <c r="E496" s="11" t="s">
        <v>462</v>
      </c>
      <c r="F496" s="18">
        <v>40483</v>
      </c>
      <c r="G496" s="19">
        <v>40483</v>
      </c>
      <c r="H496" s="11" t="s">
        <v>68</v>
      </c>
      <c r="I496" s="11" t="s">
        <v>59</v>
      </c>
      <c r="J496" s="11" t="s">
        <v>70</v>
      </c>
      <c r="K496" s="11" t="s">
        <v>23</v>
      </c>
      <c r="L496" s="53" t="s">
        <v>638</v>
      </c>
      <c r="M496" s="11">
        <v>0</v>
      </c>
      <c r="N496" s="54">
        <v>0</v>
      </c>
      <c r="O496" s="54">
        <v>0</v>
      </c>
      <c r="P496" s="54">
        <v>0</v>
      </c>
      <c r="Q496" s="1">
        <v>42705</v>
      </c>
      <c r="R496" s="14">
        <f>VLOOKUP($D496,'GT NBV Sep 2015'!$G:$O,9,0)</f>
        <v>2.1000000000000001E-2</v>
      </c>
      <c r="S496" s="15">
        <f t="shared" si="64"/>
        <v>0</v>
      </c>
      <c r="T496" s="15">
        <f t="shared" si="65"/>
        <v>15</v>
      </c>
      <c r="U496" s="15">
        <f t="shared" si="66"/>
        <v>0</v>
      </c>
      <c r="V496" s="15">
        <f t="shared" si="67"/>
        <v>0</v>
      </c>
      <c r="W496" s="15">
        <f t="shared" si="68"/>
        <v>0</v>
      </c>
      <c r="X496" s="7">
        <f t="shared" si="69"/>
        <v>0</v>
      </c>
      <c r="Y496" s="7">
        <f t="shared" si="70"/>
        <v>0</v>
      </c>
      <c r="Z496" s="7">
        <f t="shared" si="71"/>
        <v>0</v>
      </c>
      <c r="AA496" s="7">
        <f t="shared" si="72"/>
        <v>0</v>
      </c>
    </row>
    <row r="497" spans="1:27" ht="13.8" x14ac:dyDescent="0.3">
      <c r="A497" s="11">
        <v>91346562</v>
      </c>
      <c r="B497" s="11" t="s">
        <v>30</v>
      </c>
      <c r="C497" s="11" t="s">
        <v>36</v>
      </c>
      <c r="D497" s="11" t="s">
        <v>458</v>
      </c>
      <c r="E497" s="11" t="s">
        <v>394</v>
      </c>
      <c r="F497" s="18">
        <v>39783</v>
      </c>
      <c r="G497" s="19">
        <v>39873</v>
      </c>
      <c r="H497" s="11" t="s">
        <v>68</v>
      </c>
      <c r="I497" s="11" t="s">
        <v>59</v>
      </c>
      <c r="J497" s="11" t="s">
        <v>70</v>
      </c>
      <c r="K497" s="11" t="s">
        <v>410</v>
      </c>
      <c r="L497" s="53" t="s">
        <v>638</v>
      </c>
      <c r="M497" s="11">
        <v>0</v>
      </c>
      <c r="N497" s="54">
        <v>0</v>
      </c>
      <c r="O497" s="54">
        <v>0</v>
      </c>
      <c r="P497" s="54">
        <v>0</v>
      </c>
      <c r="Q497" s="1">
        <v>42705</v>
      </c>
      <c r="R497" s="14">
        <f>VLOOKUP($D497,'GT NBV Sep 2015'!$G:$O,9,0)</f>
        <v>2.1000000000000001E-2</v>
      </c>
      <c r="S497" s="15">
        <f t="shared" si="64"/>
        <v>0</v>
      </c>
      <c r="T497" s="15">
        <f t="shared" si="65"/>
        <v>15</v>
      </c>
      <c r="U497" s="15">
        <f t="shared" si="66"/>
        <v>0</v>
      </c>
      <c r="V497" s="15">
        <f t="shared" si="67"/>
        <v>0</v>
      </c>
      <c r="W497" s="15">
        <f t="shared" si="68"/>
        <v>0</v>
      </c>
      <c r="X497" s="7">
        <f t="shared" si="69"/>
        <v>0</v>
      </c>
      <c r="Y497" s="7">
        <f t="shared" si="70"/>
        <v>0</v>
      </c>
      <c r="Z497" s="7">
        <f t="shared" si="71"/>
        <v>0</v>
      </c>
      <c r="AA497" s="7">
        <f t="shared" si="72"/>
        <v>0</v>
      </c>
    </row>
    <row r="498" spans="1:27" ht="13.8" x14ac:dyDescent="0.3">
      <c r="A498" s="11">
        <v>53873</v>
      </c>
      <c r="B498" s="11" t="s">
        <v>30</v>
      </c>
      <c r="C498" s="11" t="s">
        <v>36</v>
      </c>
      <c r="D498" s="11" t="s">
        <v>324</v>
      </c>
      <c r="E498" s="11" t="s">
        <v>90</v>
      </c>
      <c r="F498" s="18">
        <v>26115</v>
      </c>
      <c r="G498" s="19">
        <v>26115</v>
      </c>
      <c r="H498" s="11" t="s">
        <v>20</v>
      </c>
      <c r="I498" s="11" t="s">
        <v>59</v>
      </c>
      <c r="J498" s="11" t="s">
        <v>22</v>
      </c>
      <c r="K498" s="11" t="s">
        <v>23</v>
      </c>
      <c r="L498" s="53" t="s">
        <v>638</v>
      </c>
      <c r="M498" s="11">
        <v>0</v>
      </c>
      <c r="N498" s="54">
        <v>0</v>
      </c>
      <c r="O498" s="54">
        <v>0</v>
      </c>
      <c r="P498" s="54">
        <v>0</v>
      </c>
      <c r="Q498" s="1">
        <v>42705</v>
      </c>
      <c r="R498" s="14">
        <f>VLOOKUP($D498,'GT NBV Sep 2015'!$G:$O,9,0)</f>
        <v>2.1000000000000001E-2</v>
      </c>
      <c r="S498" s="15">
        <f t="shared" si="64"/>
        <v>0</v>
      </c>
      <c r="T498" s="15">
        <f t="shared" si="65"/>
        <v>15</v>
      </c>
      <c r="U498" s="15">
        <f t="shared" si="66"/>
        <v>0</v>
      </c>
      <c r="V498" s="15">
        <f t="shared" si="67"/>
        <v>0</v>
      </c>
      <c r="W498" s="15">
        <f t="shared" si="68"/>
        <v>0</v>
      </c>
      <c r="X498" s="7">
        <f t="shared" si="69"/>
        <v>0</v>
      </c>
      <c r="Y498" s="7">
        <f t="shared" si="70"/>
        <v>0</v>
      </c>
      <c r="Z498" s="7">
        <f t="shared" si="71"/>
        <v>0</v>
      </c>
      <c r="AA498" s="7">
        <f t="shared" si="72"/>
        <v>0</v>
      </c>
    </row>
    <row r="499" spans="1:27" ht="13.8" x14ac:dyDescent="0.3">
      <c r="A499" s="11">
        <v>53874</v>
      </c>
      <c r="B499" s="11" t="s">
        <v>30</v>
      </c>
      <c r="C499" s="11" t="s">
        <v>36</v>
      </c>
      <c r="D499" s="11" t="s">
        <v>324</v>
      </c>
      <c r="E499" s="11" t="s">
        <v>51</v>
      </c>
      <c r="F499" s="18">
        <v>28672</v>
      </c>
      <c r="G499" s="19">
        <v>28672</v>
      </c>
      <c r="H499" s="11" t="s">
        <v>20</v>
      </c>
      <c r="I499" s="11" t="s">
        <v>59</v>
      </c>
      <c r="J499" s="11" t="s">
        <v>22</v>
      </c>
      <c r="K499" s="11" t="s">
        <v>23</v>
      </c>
      <c r="L499" s="53" t="s">
        <v>638</v>
      </c>
      <c r="M499" s="11">
        <v>0</v>
      </c>
      <c r="N499" s="54">
        <v>0</v>
      </c>
      <c r="O499" s="54">
        <v>0</v>
      </c>
      <c r="P499" s="54">
        <v>0</v>
      </c>
      <c r="Q499" s="1">
        <v>42705</v>
      </c>
      <c r="R499" s="14">
        <f>VLOOKUP($D499,'GT NBV Sep 2015'!$G:$O,9,0)</f>
        <v>2.1000000000000001E-2</v>
      </c>
      <c r="S499" s="15">
        <f t="shared" si="64"/>
        <v>0</v>
      </c>
      <c r="T499" s="15">
        <f t="shared" si="65"/>
        <v>15</v>
      </c>
      <c r="U499" s="15">
        <f t="shared" si="66"/>
        <v>0</v>
      </c>
      <c r="V499" s="15">
        <f t="shared" si="67"/>
        <v>0</v>
      </c>
      <c r="W499" s="15">
        <f t="shared" si="68"/>
        <v>0</v>
      </c>
      <c r="X499" s="7">
        <f t="shared" si="69"/>
        <v>0</v>
      </c>
      <c r="Y499" s="7">
        <f t="shared" si="70"/>
        <v>0</v>
      </c>
      <c r="Z499" s="7">
        <f t="shared" si="71"/>
        <v>0</v>
      </c>
      <c r="AA499" s="7">
        <f t="shared" si="72"/>
        <v>0</v>
      </c>
    </row>
    <row r="500" spans="1:27" ht="13.8" x14ac:dyDescent="0.3">
      <c r="A500" s="11">
        <v>53875</v>
      </c>
      <c r="B500" s="11" t="s">
        <v>30</v>
      </c>
      <c r="C500" s="11" t="s">
        <v>36</v>
      </c>
      <c r="D500" s="11" t="s">
        <v>324</v>
      </c>
      <c r="E500" s="11" t="s">
        <v>19</v>
      </c>
      <c r="F500" s="18">
        <v>29403</v>
      </c>
      <c r="G500" s="19">
        <v>29403</v>
      </c>
      <c r="H500" s="11" t="s">
        <v>20</v>
      </c>
      <c r="I500" s="11" t="s">
        <v>59</v>
      </c>
      <c r="J500" s="11" t="s">
        <v>22</v>
      </c>
      <c r="K500" s="11" t="s">
        <v>23</v>
      </c>
      <c r="L500" s="53" t="s">
        <v>638</v>
      </c>
      <c r="M500" s="11">
        <v>0</v>
      </c>
      <c r="N500" s="54">
        <v>0</v>
      </c>
      <c r="O500" s="54">
        <v>0</v>
      </c>
      <c r="P500" s="54">
        <v>0</v>
      </c>
      <c r="Q500" s="1">
        <v>42705</v>
      </c>
      <c r="R500" s="14">
        <f>VLOOKUP($D500,'GT NBV Sep 2015'!$G:$O,9,0)</f>
        <v>2.1000000000000001E-2</v>
      </c>
      <c r="S500" s="15">
        <f t="shared" si="64"/>
        <v>0</v>
      </c>
      <c r="T500" s="15">
        <f t="shared" si="65"/>
        <v>15</v>
      </c>
      <c r="U500" s="15">
        <f t="shared" si="66"/>
        <v>0</v>
      </c>
      <c r="V500" s="15">
        <f t="shared" si="67"/>
        <v>0</v>
      </c>
      <c r="W500" s="15">
        <f t="shared" si="68"/>
        <v>0</v>
      </c>
      <c r="X500" s="7">
        <f t="shared" si="69"/>
        <v>0</v>
      </c>
      <c r="Y500" s="7">
        <f t="shared" si="70"/>
        <v>0</v>
      </c>
      <c r="Z500" s="7">
        <f t="shared" si="71"/>
        <v>0</v>
      </c>
      <c r="AA500" s="7">
        <f t="shared" si="72"/>
        <v>0</v>
      </c>
    </row>
    <row r="501" spans="1:27" ht="13.8" x14ac:dyDescent="0.3">
      <c r="A501" s="11">
        <v>53876</v>
      </c>
      <c r="B501" s="11" t="s">
        <v>30</v>
      </c>
      <c r="C501" s="11" t="s">
        <v>36</v>
      </c>
      <c r="D501" s="11" t="s">
        <v>324</v>
      </c>
      <c r="E501" s="11" t="s">
        <v>81</v>
      </c>
      <c r="F501" s="18">
        <v>29768</v>
      </c>
      <c r="G501" s="19">
        <v>29768</v>
      </c>
      <c r="H501" s="11" t="s">
        <v>20</v>
      </c>
      <c r="I501" s="11" t="s">
        <v>59</v>
      </c>
      <c r="J501" s="11" t="s">
        <v>22</v>
      </c>
      <c r="K501" s="11" t="s">
        <v>23</v>
      </c>
      <c r="L501" s="53" t="s">
        <v>638</v>
      </c>
      <c r="M501" s="11">
        <v>0</v>
      </c>
      <c r="N501" s="54">
        <v>0</v>
      </c>
      <c r="O501" s="54">
        <v>0</v>
      </c>
      <c r="P501" s="54">
        <v>0</v>
      </c>
      <c r="Q501" s="1">
        <v>42705</v>
      </c>
      <c r="R501" s="14">
        <f>VLOOKUP($D501,'GT NBV Sep 2015'!$G:$O,9,0)</f>
        <v>2.1000000000000001E-2</v>
      </c>
      <c r="S501" s="15">
        <f t="shared" si="64"/>
        <v>0</v>
      </c>
      <c r="T501" s="15">
        <f t="shared" si="65"/>
        <v>15</v>
      </c>
      <c r="U501" s="15">
        <f t="shared" si="66"/>
        <v>0</v>
      </c>
      <c r="V501" s="15">
        <f t="shared" si="67"/>
        <v>0</v>
      </c>
      <c r="W501" s="15">
        <f t="shared" si="68"/>
        <v>0</v>
      </c>
      <c r="X501" s="7">
        <f t="shared" si="69"/>
        <v>0</v>
      </c>
      <c r="Y501" s="7">
        <f t="shared" si="70"/>
        <v>0</v>
      </c>
      <c r="Z501" s="7">
        <f t="shared" si="71"/>
        <v>0</v>
      </c>
      <c r="AA501" s="7">
        <f t="shared" si="72"/>
        <v>0</v>
      </c>
    </row>
    <row r="502" spans="1:27" ht="13.8" x14ac:dyDescent="0.3">
      <c r="A502" s="11">
        <v>53877</v>
      </c>
      <c r="B502" s="11" t="s">
        <v>30</v>
      </c>
      <c r="C502" s="11" t="s">
        <v>36</v>
      </c>
      <c r="D502" s="11" t="s">
        <v>324</v>
      </c>
      <c r="E502" s="11" t="s">
        <v>82</v>
      </c>
      <c r="F502" s="18">
        <v>30133</v>
      </c>
      <c r="G502" s="19">
        <v>30133</v>
      </c>
      <c r="H502" s="11" t="s">
        <v>20</v>
      </c>
      <c r="I502" s="11" t="s">
        <v>59</v>
      </c>
      <c r="J502" s="11" t="s">
        <v>22</v>
      </c>
      <c r="K502" s="11" t="s">
        <v>23</v>
      </c>
      <c r="L502" s="53" t="s">
        <v>638</v>
      </c>
      <c r="M502" s="11">
        <v>0</v>
      </c>
      <c r="N502" s="54">
        <v>0</v>
      </c>
      <c r="O502" s="54">
        <v>0</v>
      </c>
      <c r="P502" s="54">
        <v>0</v>
      </c>
      <c r="Q502" s="1">
        <v>42705</v>
      </c>
      <c r="R502" s="14">
        <f>VLOOKUP($D502,'GT NBV Sep 2015'!$G:$O,9,0)</f>
        <v>2.1000000000000001E-2</v>
      </c>
      <c r="S502" s="15">
        <f t="shared" si="64"/>
        <v>0</v>
      </c>
      <c r="T502" s="15">
        <f t="shared" si="65"/>
        <v>15</v>
      </c>
      <c r="U502" s="15">
        <f t="shared" si="66"/>
        <v>0</v>
      </c>
      <c r="V502" s="15">
        <f t="shared" si="67"/>
        <v>0</v>
      </c>
      <c r="W502" s="15">
        <f t="shared" si="68"/>
        <v>0</v>
      </c>
      <c r="X502" s="7">
        <f t="shared" si="69"/>
        <v>0</v>
      </c>
      <c r="Y502" s="7">
        <f t="shared" si="70"/>
        <v>0</v>
      </c>
      <c r="Z502" s="7">
        <f t="shared" si="71"/>
        <v>0</v>
      </c>
      <c r="AA502" s="7">
        <f t="shared" si="72"/>
        <v>0</v>
      </c>
    </row>
    <row r="503" spans="1:27" ht="13.8" x14ac:dyDescent="0.3">
      <c r="A503" s="11">
        <v>53878</v>
      </c>
      <c r="B503" s="11" t="s">
        <v>30</v>
      </c>
      <c r="C503" s="11" t="s">
        <v>36</v>
      </c>
      <c r="D503" s="11" t="s">
        <v>324</v>
      </c>
      <c r="E503" s="11" t="s">
        <v>84</v>
      </c>
      <c r="F503" s="18">
        <v>30864</v>
      </c>
      <c r="G503" s="19">
        <v>30864</v>
      </c>
      <c r="H503" s="11" t="s">
        <v>20</v>
      </c>
      <c r="I503" s="11" t="s">
        <v>59</v>
      </c>
      <c r="J503" s="11" t="s">
        <v>22</v>
      </c>
      <c r="K503" s="11" t="s">
        <v>23</v>
      </c>
      <c r="L503" s="53" t="s">
        <v>638</v>
      </c>
      <c r="M503" s="11">
        <v>0</v>
      </c>
      <c r="N503" s="54">
        <v>0</v>
      </c>
      <c r="O503" s="54">
        <v>0</v>
      </c>
      <c r="P503" s="54">
        <v>0</v>
      </c>
      <c r="Q503" s="1">
        <v>42705</v>
      </c>
      <c r="R503" s="14">
        <f>VLOOKUP($D503,'GT NBV Sep 2015'!$G:$O,9,0)</f>
        <v>2.1000000000000001E-2</v>
      </c>
      <c r="S503" s="15">
        <f t="shared" si="64"/>
        <v>0</v>
      </c>
      <c r="T503" s="15">
        <f t="shared" si="65"/>
        <v>15</v>
      </c>
      <c r="U503" s="15">
        <f t="shared" si="66"/>
        <v>0</v>
      </c>
      <c r="V503" s="15">
        <f t="shared" si="67"/>
        <v>0</v>
      </c>
      <c r="W503" s="15">
        <f t="shared" si="68"/>
        <v>0</v>
      </c>
      <c r="X503" s="7">
        <f t="shared" si="69"/>
        <v>0</v>
      </c>
      <c r="Y503" s="7">
        <f t="shared" si="70"/>
        <v>0</v>
      </c>
      <c r="Z503" s="7">
        <f t="shared" si="71"/>
        <v>0</v>
      </c>
      <c r="AA503" s="7">
        <f t="shared" si="72"/>
        <v>0</v>
      </c>
    </row>
    <row r="504" spans="1:27" ht="13.8" x14ac:dyDescent="0.3">
      <c r="A504" s="11">
        <v>53879</v>
      </c>
      <c r="B504" s="11" t="s">
        <v>30</v>
      </c>
      <c r="C504" s="11" t="s">
        <v>36</v>
      </c>
      <c r="D504" s="11" t="s">
        <v>324</v>
      </c>
      <c r="E504" s="11" t="s">
        <v>67</v>
      </c>
      <c r="F504" s="18">
        <v>31959</v>
      </c>
      <c r="G504" s="19">
        <v>31959</v>
      </c>
      <c r="H504" s="11" t="s">
        <v>20</v>
      </c>
      <c r="I504" s="11" t="s">
        <v>59</v>
      </c>
      <c r="J504" s="11" t="s">
        <v>22</v>
      </c>
      <c r="K504" s="11" t="s">
        <v>23</v>
      </c>
      <c r="L504" s="53" t="s">
        <v>638</v>
      </c>
      <c r="M504" s="11">
        <v>0</v>
      </c>
      <c r="N504" s="54">
        <v>0</v>
      </c>
      <c r="O504" s="54">
        <v>0</v>
      </c>
      <c r="P504" s="54">
        <v>0</v>
      </c>
      <c r="Q504" s="1">
        <v>42705</v>
      </c>
      <c r="R504" s="14">
        <f>VLOOKUP($D504,'GT NBV Sep 2015'!$G:$O,9,0)</f>
        <v>2.1000000000000001E-2</v>
      </c>
      <c r="S504" s="15">
        <f t="shared" si="64"/>
        <v>0</v>
      </c>
      <c r="T504" s="15">
        <f t="shared" si="65"/>
        <v>15</v>
      </c>
      <c r="U504" s="15">
        <f t="shared" si="66"/>
        <v>0</v>
      </c>
      <c r="V504" s="15">
        <f t="shared" si="67"/>
        <v>0</v>
      </c>
      <c r="W504" s="15">
        <f t="shared" si="68"/>
        <v>0</v>
      </c>
      <c r="X504" s="7">
        <f t="shared" si="69"/>
        <v>0</v>
      </c>
      <c r="Y504" s="7">
        <f t="shared" si="70"/>
        <v>0</v>
      </c>
      <c r="Z504" s="7">
        <f t="shared" si="71"/>
        <v>0</v>
      </c>
      <c r="AA504" s="7">
        <f t="shared" si="72"/>
        <v>0</v>
      </c>
    </row>
    <row r="505" spans="1:27" ht="13.8" x14ac:dyDescent="0.3">
      <c r="A505" s="11">
        <v>53881</v>
      </c>
      <c r="B505" s="11" t="s">
        <v>30</v>
      </c>
      <c r="C505" s="11" t="s">
        <v>36</v>
      </c>
      <c r="D505" s="11" t="s">
        <v>324</v>
      </c>
      <c r="E505" s="11" t="s">
        <v>38</v>
      </c>
      <c r="F505" s="18">
        <v>33786</v>
      </c>
      <c r="G505" s="19">
        <v>33786</v>
      </c>
      <c r="H505" s="11" t="s">
        <v>20</v>
      </c>
      <c r="I505" s="11" t="s">
        <v>59</v>
      </c>
      <c r="J505" s="11" t="s">
        <v>22</v>
      </c>
      <c r="K505" s="11" t="s">
        <v>23</v>
      </c>
      <c r="L505" s="53" t="s">
        <v>638</v>
      </c>
      <c r="M505" s="11">
        <v>0</v>
      </c>
      <c r="N505" s="54">
        <v>0</v>
      </c>
      <c r="O505" s="54">
        <v>0</v>
      </c>
      <c r="P505" s="54">
        <v>0</v>
      </c>
      <c r="Q505" s="1">
        <v>42705</v>
      </c>
      <c r="R505" s="14">
        <f>VLOOKUP($D505,'GT NBV Sep 2015'!$G:$O,9,0)</f>
        <v>2.1000000000000001E-2</v>
      </c>
      <c r="S505" s="15">
        <f t="shared" si="64"/>
        <v>0</v>
      </c>
      <c r="T505" s="15">
        <f t="shared" si="65"/>
        <v>15</v>
      </c>
      <c r="U505" s="15">
        <f t="shared" si="66"/>
        <v>0</v>
      </c>
      <c r="V505" s="15">
        <f t="shared" si="67"/>
        <v>0</v>
      </c>
      <c r="W505" s="15">
        <f t="shared" si="68"/>
        <v>0</v>
      </c>
      <c r="X505" s="7">
        <f t="shared" si="69"/>
        <v>0</v>
      </c>
      <c r="Y505" s="7">
        <f t="shared" si="70"/>
        <v>0</v>
      </c>
      <c r="Z505" s="7">
        <f t="shared" si="71"/>
        <v>0</v>
      </c>
      <c r="AA505" s="7">
        <f t="shared" si="72"/>
        <v>0</v>
      </c>
    </row>
    <row r="506" spans="1:27" ht="13.8" x14ac:dyDescent="0.3">
      <c r="A506" s="11">
        <v>53882</v>
      </c>
      <c r="B506" s="11" t="s">
        <v>30</v>
      </c>
      <c r="C506" s="11" t="s">
        <v>36</v>
      </c>
      <c r="D506" s="11" t="s">
        <v>324</v>
      </c>
      <c r="E506" s="11" t="s">
        <v>43</v>
      </c>
      <c r="F506" s="18">
        <v>34881</v>
      </c>
      <c r="G506" s="19">
        <v>34881</v>
      </c>
      <c r="H506" s="11" t="s">
        <v>20</v>
      </c>
      <c r="I506" s="11" t="s">
        <v>59</v>
      </c>
      <c r="J506" s="11" t="s">
        <v>22</v>
      </c>
      <c r="K506" s="11" t="s">
        <v>23</v>
      </c>
      <c r="L506" s="53" t="s">
        <v>638</v>
      </c>
      <c r="M506" s="11">
        <v>0</v>
      </c>
      <c r="N506" s="54">
        <v>0</v>
      </c>
      <c r="O506" s="54">
        <v>0</v>
      </c>
      <c r="P506" s="54">
        <v>0</v>
      </c>
      <c r="Q506" s="1">
        <v>42705</v>
      </c>
      <c r="R506" s="14">
        <f>VLOOKUP($D506,'GT NBV Sep 2015'!$G:$O,9,0)</f>
        <v>2.1000000000000001E-2</v>
      </c>
      <c r="S506" s="15">
        <f t="shared" si="64"/>
        <v>0</v>
      </c>
      <c r="T506" s="15">
        <f t="shared" si="65"/>
        <v>15</v>
      </c>
      <c r="U506" s="15">
        <f t="shared" si="66"/>
        <v>0</v>
      </c>
      <c r="V506" s="15">
        <f t="shared" si="67"/>
        <v>0</v>
      </c>
      <c r="W506" s="15">
        <f t="shared" si="68"/>
        <v>0</v>
      </c>
      <c r="X506" s="7">
        <f t="shared" si="69"/>
        <v>0</v>
      </c>
      <c r="Y506" s="7">
        <f t="shared" si="70"/>
        <v>0</v>
      </c>
      <c r="Z506" s="7">
        <f t="shared" si="71"/>
        <v>0</v>
      </c>
      <c r="AA506" s="7">
        <f t="shared" si="72"/>
        <v>0</v>
      </c>
    </row>
    <row r="507" spans="1:27" ht="13.8" x14ac:dyDescent="0.3">
      <c r="A507" s="11">
        <v>41739741</v>
      </c>
      <c r="B507" s="11" t="s">
        <v>30</v>
      </c>
      <c r="C507" s="11" t="s">
        <v>36</v>
      </c>
      <c r="D507" s="11" t="s">
        <v>324</v>
      </c>
      <c r="E507" s="11" t="s">
        <v>43</v>
      </c>
      <c r="F507" s="18">
        <v>34881</v>
      </c>
      <c r="G507" s="19">
        <v>34881</v>
      </c>
      <c r="H507" s="11" t="s">
        <v>20</v>
      </c>
      <c r="I507" s="11" t="s">
        <v>59</v>
      </c>
      <c r="J507" s="11" t="s">
        <v>333</v>
      </c>
      <c r="K507" s="11" t="s">
        <v>23</v>
      </c>
      <c r="L507" s="53" t="s">
        <v>638</v>
      </c>
      <c r="M507" s="11">
        <v>0</v>
      </c>
      <c r="N507" s="54">
        <v>0</v>
      </c>
      <c r="O507" s="54">
        <v>0</v>
      </c>
      <c r="P507" s="54">
        <v>0</v>
      </c>
      <c r="Q507" s="1">
        <v>42705</v>
      </c>
      <c r="R507" s="14">
        <f>VLOOKUP($D507,'GT NBV Sep 2015'!$G:$O,9,0)</f>
        <v>2.1000000000000001E-2</v>
      </c>
      <c r="S507" s="15">
        <f t="shared" si="64"/>
        <v>0</v>
      </c>
      <c r="T507" s="15">
        <f t="shared" si="65"/>
        <v>15</v>
      </c>
      <c r="U507" s="15">
        <f t="shared" si="66"/>
        <v>0</v>
      </c>
      <c r="V507" s="15">
        <f t="shared" si="67"/>
        <v>0</v>
      </c>
      <c r="W507" s="15">
        <f t="shared" si="68"/>
        <v>0</v>
      </c>
      <c r="X507" s="7">
        <f t="shared" si="69"/>
        <v>0</v>
      </c>
      <c r="Y507" s="7">
        <f t="shared" si="70"/>
        <v>0</v>
      </c>
      <c r="Z507" s="7">
        <f t="shared" si="71"/>
        <v>0</v>
      </c>
      <c r="AA507" s="7">
        <f t="shared" si="72"/>
        <v>0</v>
      </c>
    </row>
    <row r="508" spans="1:27" ht="13.8" x14ac:dyDescent="0.3">
      <c r="A508" s="11">
        <v>54119</v>
      </c>
      <c r="B508" s="11" t="s">
        <v>30</v>
      </c>
      <c r="C508" s="11" t="s">
        <v>36</v>
      </c>
      <c r="D508" s="11" t="s">
        <v>324</v>
      </c>
      <c r="E508" s="11" t="s">
        <v>90</v>
      </c>
      <c r="F508" s="18">
        <v>26115</v>
      </c>
      <c r="G508" s="19">
        <v>26115</v>
      </c>
      <c r="H508" s="11" t="s">
        <v>20</v>
      </c>
      <c r="I508" s="11" t="s">
        <v>59</v>
      </c>
      <c r="J508" s="11" t="s">
        <v>332</v>
      </c>
      <c r="K508" s="11" t="s">
        <v>23</v>
      </c>
      <c r="L508" s="53" t="s">
        <v>638</v>
      </c>
      <c r="M508" s="11">
        <v>0</v>
      </c>
      <c r="N508" s="54">
        <v>0</v>
      </c>
      <c r="O508" s="54">
        <v>0</v>
      </c>
      <c r="P508" s="54">
        <v>0</v>
      </c>
      <c r="Q508" s="1">
        <v>42705</v>
      </c>
      <c r="R508" s="14">
        <f>VLOOKUP($D508,'GT NBV Sep 2015'!$G:$O,9,0)</f>
        <v>2.1000000000000001E-2</v>
      </c>
      <c r="S508" s="15">
        <f t="shared" si="64"/>
        <v>0</v>
      </c>
      <c r="T508" s="15">
        <f t="shared" si="65"/>
        <v>15</v>
      </c>
      <c r="U508" s="15">
        <f t="shared" si="66"/>
        <v>0</v>
      </c>
      <c r="V508" s="15">
        <f t="shared" si="67"/>
        <v>0</v>
      </c>
      <c r="W508" s="15">
        <f t="shared" si="68"/>
        <v>0</v>
      </c>
      <c r="X508" s="7">
        <f t="shared" si="69"/>
        <v>0</v>
      </c>
      <c r="Y508" s="7">
        <f t="shared" si="70"/>
        <v>0</v>
      </c>
      <c r="Z508" s="7">
        <f t="shared" si="71"/>
        <v>0</v>
      </c>
      <c r="AA508" s="7">
        <f t="shared" si="72"/>
        <v>0</v>
      </c>
    </row>
    <row r="509" spans="1:27" ht="13.8" x14ac:dyDescent="0.3">
      <c r="A509" s="11">
        <v>54120</v>
      </c>
      <c r="B509" s="11" t="s">
        <v>30</v>
      </c>
      <c r="C509" s="11" t="s">
        <v>36</v>
      </c>
      <c r="D509" s="11" t="s">
        <v>324</v>
      </c>
      <c r="E509" s="11" t="s">
        <v>43</v>
      </c>
      <c r="F509" s="18">
        <v>34881</v>
      </c>
      <c r="G509" s="19">
        <v>34881</v>
      </c>
      <c r="H509" s="11" t="s">
        <v>20</v>
      </c>
      <c r="I509" s="11" t="s">
        <v>59</v>
      </c>
      <c r="J509" s="11" t="s">
        <v>332</v>
      </c>
      <c r="K509" s="11" t="s">
        <v>23</v>
      </c>
      <c r="L509" s="53" t="s">
        <v>638</v>
      </c>
      <c r="M509" s="11">
        <v>0</v>
      </c>
      <c r="N509" s="54">
        <v>0</v>
      </c>
      <c r="O509" s="54">
        <v>0</v>
      </c>
      <c r="P509" s="54">
        <v>0</v>
      </c>
      <c r="Q509" s="1">
        <v>42705</v>
      </c>
      <c r="R509" s="14">
        <f>VLOOKUP($D509,'GT NBV Sep 2015'!$G:$O,9,0)</f>
        <v>2.1000000000000001E-2</v>
      </c>
      <c r="S509" s="15">
        <f t="shared" si="64"/>
        <v>0</v>
      </c>
      <c r="T509" s="15">
        <f t="shared" si="65"/>
        <v>15</v>
      </c>
      <c r="U509" s="15">
        <f t="shared" si="66"/>
        <v>0</v>
      </c>
      <c r="V509" s="15">
        <f t="shared" si="67"/>
        <v>0</v>
      </c>
      <c r="W509" s="15">
        <f t="shared" si="68"/>
        <v>0</v>
      </c>
      <c r="X509" s="7">
        <f t="shared" si="69"/>
        <v>0</v>
      </c>
      <c r="Y509" s="7">
        <f t="shared" si="70"/>
        <v>0</v>
      </c>
      <c r="Z509" s="7">
        <f t="shared" si="71"/>
        <v>0</v>
      </c>
      <c r="AA509" s="7">
        <f t="shared" si="72"/>
        <v>0</v>
      </c>
    </row>
    <row r="510" spans="1:27" ht="13.8" x14ac:dyDescent="0.3">
      <c r="A510" s="11">
        <v>54143</v>
      </c>
      <c r="B510" s="11" t="s">
        <v>30</v>
      </c>
      <c r="C510" s="11" t="s">
        <v>36</v>
      </c>
      <c r="D510" s="11" t="s">
        <v>324</v>
      </c>
      <c r="E510" s="11" t="s">
        <v>90</v>
      </c>
      <c r="F510" s="18">
        <v>26115</v>
      </c>
      <c r="G510" s="19">
        <v>26115</v>
      </c>
      <c r="H510" s="11" t="s">
        <v>20</v>
      </c>
      <c r="I510" s="11" t="s">
        <v>59</v>
      </c>
      <c r="J510" s="11" t="s">
        <v>334</v>
      </c>
      <c r="K510" s="11" t="s">
        <v>23</v>
      </c>
      <c r="L510" s="53" t="s">
        <v>638</v>
      </c>
      <c r="M510" s="11">
        <v>0</v>
      </c>
      <c r="N510" s="54">
        <v>0</v>
      </c>
      <c r="O510" s="54">
        <v>0</v>
      </c>
      <c r="P510" s="54">
        <v>0</v>
      </c>
      <c r="Q510" s="1">
        <v>42705</v>
      </c>
      <c r="R510" s="14">
        <f>VLOOKUP($D510,'GT NBV Sep 2015'!$G:$O,9,0)</f>
        <v>2.1000000000000001E-2</v>
      </c>
      <c r="S510" s="15">
        <f t="shared" si="64"/>
        <v>0</v>
      </c>
      <c r="T510" s="15">
        <f t="shared" si="65"/>
        <v>15</v>
      </c>
      <c r="U510" s="15">
        <f t="shared" si="66"/>
        <v>0</v>
      </c>
      <c r="V510" s="15">
        <f t="shared" si="67"/>
        <v>0</v>
      </c>
      <c r="W510" s="15">
        <f t="shared" si="68"/>
        <v>0</v>
      </c>
      <c r="X510" s="7">
        <f t="shared" si="69"/>
        <v>0</v>
      </c>
      <c r="Y510" s="7">
        <f t="shared" si="70"/>
        <v>0</v>
      </c>
      <c r="Z510" s="7">
        <f t="shared" si="71"/>
        <v>0</v>
      </c>
      <c r="AA510" s="7">
        <f t="shared" si="72"/>
        <v>0</v>
      </c>
    </row>
    <row r="511" spans="1:27" ht="13.8" x14ac:dyDescent="0.3">
      <c r="A511" s="11">
        <v>54144</v>
      </c>
      <c r="B511" s="11" t="s">
        <v>30</v>
      </c>
      <c r="C511" s="11" t="s">
        <v>36</v>
      </c>
      <c r="D511" s="11" t="s">
        <v>324</v>
      </c>
      <c r="E511" s="11" t="s">
        <v>43</v>
      </c>
      <c r="F511" s="18">
        <v>34881</v>
      </c>
      <c r="G511" s="19">
        <v>34881</v>
      </c>
      <c r="H511" s="11" t="s">
        <v>20</v>
      </c>
      <c r="I511" s="11" t="s">
        <v>59</v>
      </c>
      <c r="J511" s="11" t="s">
        <v>334</v>
      </c>
      <c r="K511" s="11" t="s">
        <v>23</v>
      </c>
      <c r="L511" s="53" t="s">
        <v>638</v>
      </c>
      <c r="M511" s="11">
        <v>0</v>
      </c>
      <c r="N511" s="54">
        <v>0</v>
      </c>
      <c r="O511" s="54">
        <v>0</v>
      </c>
      <c r="P511" s="54">
        <v>0</v>
      </c>
      <c r="Q511" s="1">
        <v>42705</v>
      </c>
      <c r="R511" s="14">
        <f>VLOOKUP($D511,'GT NBV Sep 2015'!$G:$O,9,0)</f>
        <v>2.1000000000000001E-2</v>
      </c>
      <c r="S511" s="15">
        <f t="shared" si="64"/>
        <v>0</v>
      </c>
      <c r="T511" s="15">
        <f t="shared" si="65"/>
        <v>15</v>
      </c>
      <c r="U511" s="15">
        <f t="shared" si="66"/>
        <v>0</v>
      </c>
      <c r="V511" s="15">
        <f t="shared" si="67"/>
        <v>0</v>
      </c>
      <c r="W511" s="15">
        <f t="shared" si="68"/>
        <v>0</v>
      </c>
      <c r="X511" s="7">
        <f t="shared" si="69"/>
        <v>0</v>
      </c>
      <c r="Y511" s="7">
        <f t="shared" si="70"/>
        <v>0</v>
      </c>
      <c r="Z511" s="7">
        <f t="shared" si="71"/>
        <v>0</v>
      </c>
      <c r="AA511" s="7">
        <f t="shared" si="72"/>
        <v>0</v>
      </c>
    </row>
    <row r="512" spans="1:27" ht="13.8" x14ac:dyDescent="0.3">
      <c r="A512" s="11">
        <v>54280</v>
      </c>
      <c r="B512" s="11" t="s">
        <v>30</v>
      </c>
      <c r="C512" s="11" t="s">
        <v>36</v>
      </c>
      <c r="D512" s="11" t="s">
        <v>324</v>
      </c>
      <c r="E512" s="11" t="s">
        <v>90</v>
      </c>
      <c r="F512" s="18">
        <v>26115</v>
      </c>
      <c r="G512" s="19">
        <v>26115</v>
      </c>
      <c r="H512" s="11" t="s">
        <v>20</v>
      </c>
      <c r="I512" s="11" t="s">
        <v>59</v>
      </c>
      <c r="J512" s="11" t="s">
        <v>342</v>
      </c>
      <c r="K512" s="11" t="s">
        <v>23</v>
      </c>
      <c r="L512" s="53" t="s">
        <v>638</v>
      </c>
      <c r="M512" s="11">
        <v>0</v>
      </c>
      <c r="N512" s="54">
        <v>0</v>
      </c>
      <c r="O512" s="54">
        <v>0</v>
      </c>
      <c r="P512" s="54">
        <v>0</v>
      </c>
      <c r="Q512" s="1">
        <v>42705</v>
      </c>
      <c r="R512" s="14">
        <f>VLOOKUP($D512,'GT NBV Sep 2015'!$G:$O,9,0)</f>
        <v>2.1000000000000001E-2</v>
      </c>
      <c r="S512" s="15">
        <f t="shared" si="64"/>
        <v>0</v>
      </c>
      <c r="T512" s="15">
        <f t="shared" si="65"/>
        <v>15</v>
      </c>
      <c r="U512" s="15">
        <f t="shared" si="66"/>
        <v>0</v>
      </c>
      <c r="V512" s="15">
        <f t="shared" si="67"/>
        <v>0</v>
      </c>
      <c r="W512" s="15">
        <f t="shared" si="68"/>
        <v>0</v>
      </c>
      <c r="X512" s="7">
        <f t="shared" si="69"/>
        <v>0</v>
      </c>
      <c r="Y512" s="7">
        <f t="shared" si="70"/>
        <v>0</v>
      </c>
      <c r="Z512" s="7">
        <f t="shared" si="71"/>
        <v>0</v>
      </c>
      <c r="AA512" s="7">
        <f t="shared" si="72"/>
        <v>0</v>
      </c>
    </row>
    <row r="513" spans="1:27" ht="13.8" x14ac:dyDescent="0.3">
      <c r="A513" s="11">
        <v>54524</v>
      </c>
      <c r="B513" s="11" t="s">
        <v>30</v>
      </c>
      <c r="C513" s="11" t="s">
        <v>36</v>
      </c>
      <c r="D513" s="11" t="s">
        <v>324</v>
      </c>
      <c r="E513" s="11" t="s">
        <v>82</v>
      </c>
      <c r="F513" s="18">
        <v>30133</v>
      </c>
      <c r="G513" s="19">
        <v>30133</v>
      </c>
      <c r="H513" s="11" t="s">
        <v>20</v>
      </c>
      <c r="I513" s="11" t="s">
        <v>59</v>
      </c>
      <c r="J513" s="11" t="s">
        <v>355</v>
      </c>
      <c r="K513" s="11" t="s">
        <v>23</v>
      </c>
      <c r="L513" s="53" t="s">
        <v>638</v>
      </c>
      <c r="M513" s="11">
        <v>0</v>
      </c>
      <c r="N513" s="54">
        <v>0</v>
      </c>
      <c r="O513" s="54">
        <v>0</v>
      </c>
      <c r="P513" s="54">
        <v>0</v>
      </c>
      <c r="Q513" s="1">
        <v>42705</v>
      </c>
      <c r="R513" s="14">
        <f>VLOOKUP($D513,'GT NBV Sep 2015'!$G:$O,9,0)</f>
        <v>2.1000000000000001E-2</v>
      </c>
      <c r="S513" s="15">
        <f t="shared" si="64"/>
        <v>0</v>
      </c>
      <c r="T513" s="15">
        <f t="shared" si="65"/>
        <v>15</v>
      </c>
      <c r="U513" s="15">
        <f t="shared" si="66"/>
        <v>0</v>
      </c>
      <c r="V513" s="15">
        <f t="shared" si="67"/>
        <v>0</v>
      </c>
      <c r="W513" s="15">
        <f t="shared" si="68"/>
        <v>0</v>
      </c>
      <c r="X513" s="7">
        <f t="shared" si="69"/>
        <v>0</v>
      </c>
      <c r="Y513" s="7">
        <f t="shared" si="70"/>
        <v>0</v>
      </c>
      <c r="Z513" s="7">
        <f t="shared" si="71"/>
        <v>0</v>
      </c>
      <c r="AA513" s="7">
        <f t="shared" si="72"/>
        <v>0</v>
      </c>
    </row>
    <row r="514" spans="1:27" ht="13.8" x14ac:dyDescent="0.3">
      <c r="A514" s="11">
        <v>54538</v>
      </c>
      <c r="B514" s="11" t="s">
        <v>30</v>
      </c>
      <c r="C514" s="11" t="s">
        <v>36</v>
      </c>
      <c r="D514" s="11" t="s">
        <v>324</v>
      </c>
      <c r="E514" s="11" t="s">
        <v>51</v>
      </c>
      <c r="F514" s="18">
        <v>28672</v>
      </c>
      <c r="G514" s="19">
        <v>28672</v>
      </c>
      <c r="H514" s="11" t="s">
        <v>20</v>
      </c>
      <c r="I514" s="11" t="s">
        <v>59</v>
      </c>
      <c r="J514" s="11" t="s">
        <v>357</v>
      </c>
      <c r="K514" s="11" t="s">
        <v>23</v>
      </c>
      <c r="L514" s="53" t="s">
        <v>638</v>
      </c>
      <c r="M514" s="11">
        <v>0</v>
      </c>
      <c r="N514" s="54">
        <v>0</v>
      </c>
      <c r="O514" s="54">
        <v>0</v>
      </c>
      <c r="P514" s="54">
        <v>0</v>
      </c>
      <c r="Q514" s="1">
        <v>42705</v>
      </c>
      <c r="R514" s="14">
        <f>VLOOKUP($D514,'GT NBV Sep 2015'!$G:$O,9,0)</f>
        <v>2.1000000000000001E-2</v>
      </c>
      <c r="S514" s="15">
        <f t="shared" si="64"/>
        <v>0</v>
      </c>
      <c r="T514" s="15">
        <f t="shared" si="65"/>
        <v>15</v>
      </c>
      <c r="U514" s="15">
        <f t="shared" si="66"/>
        <v>0</v>
      </c>
      <c r="V514" s="15">
        <f t="shared" si="67"/>
        <v>0</v>
      </c>
      <c r="W514" s="15">
        <f t="shared" si="68"/>
        <v>0</v>
      </c>
      <c r="X514" s="7">
        <f t="shared" si="69"/>
        <v>0</v>
      </c>
      <c r="Y514" s="7">
        <f t="shared" si="70"/>
        <v>0</v>
      </c>
      <c r="Z514" s="7">
        <f t="shared" si="71"/>
        <v>0</v>
      </c>
      <c r="AA514" s="7">
        <f t="shared" si="72"/>
        <v>0</v>
      </c>
    </row>
    <row r="515" spans="1:27" ht="13.8" x14ac:dyDescent="0.3">
      <c r="A515" s="11">
        <v>54539</v>
      </c>
      <c r="B515" s="11" t="s">
        <v>30</v>
      </c>
      <c r="C515" s="11" t="s">
        <v>36</v>
      </c>
      <c r="D515" s="11" t="s">
        <v>324</v>
      </c>
      <c r="E515" s="11" t="s">
        <v>67</v>
      </c>
      <c r="F515" s="18">
        <v>31959</v>
      </c>
      <c r="G515" s="19">
        <v>31959</v>
      </c>
      <c r="H515" s="11" t="s">
        <v>20</v>
      </c>
      <c r="I515" s="11" t="s">
        <v>59</v>
      </c>
      <c r="J515" s="11" t="s">
        <v>357</v>
      </c>
      <c r="K515" s="11" t="s">
        <v>23</v>
      </c>
      <c r="L515" s="53" t="s">
        <v>638</v>
      </c>
      <c r="M515" s="11">
        <v>0</v>
      </c>
      <c r="N515" s="54">
        <v>0</v>
      </c>
      <c r="O515" s="54">
        <v>0</v>
      </c>
      <c r="P515" s="54">
        <v>0</v>
      </c>
      <c r="Q515" s="1">
        <v>42705</v>
      </c>
      <c r="R515" s="14">
        <f>VLOOKUP($D515,'GT NBV Sep 2015'!$G:$O,9,0)</f>
        <v>2.1000000000000001E-2</v>
      </c>
      <c r="S515" s="15">
        <f t="shared" si="64"/>
        <v>0</v>
      </c>
      <c r="T515" s="15">
        <f t="shared" si="65"/>
        <v>15</v>
      </c>
      <c r="U515" s="15">
        <f t="shared" si="66"/>
        <v>0</v>
      </c>
      <c r="V515" s="15">
        <f t="shared" si="67"/>
        <v>0</v>
      </c>
      <c r="W515" s="15">
        <f t="shared" si="68"/>
        <v>0</v>
      </c>
      <c r="X515" s="7">
        <f t="shared" si="69"/>
        <v>0</v>
      </c>
      <c r="Y515" s="7">
        <f t="shared" si="70"/>
        <v>0</v>
      </c>
      <c r="Z515" s="7">
        <f t="shared" si="71"/>
        <v>0</v>
      </c>
      <c r="AA515" s="7">
        <f t="shared" si="72"/>
        <v>0</v>
      </c>
    </row>
    <row r="516" spans="1:27" ht="13.8" x14ac:dyDescent="0.3">
      <c r="A516" s="11">
        <v>54561</v>
      </c>
      <c r="B516" s="11" t="s">
        <v>30</v>
      </c>
      <c r="C516" s="11" t="s">
        <v>36</v>
      </c>
      <c r="D516" s="11" t="s">
        <v>324</v>
      </c>
      <c r="E516" s="11" t="s">
        <v>90</v>
      </c>
      <c r="F516" s="18">
        <v>26115</v>
      </c>
      <c r="G516" s="19">
        <v>26115</v>
      </c>
      <c r="H516" s="11" t="s">
        <v>20</v>
      </c>
      <c r="I516" s="11" t="s">
        <v>59</v>
      </c>
      <c r="J516" s="11" t="s">
        <v>358</v>
      </c>
      <c r="K516" s="11" t="s">
        <v>23</v>
      </c>
      <c r="L516" s="53" t="s">
        <v>638</v>
      </c>
      <c r="M516" s="11">
        <v>0</v>
      </c>
      <c r="N516" s="54">
        <v>0</v>
      </c>
      <c r="O516" s="54">
        <v>0</v>
      </c>
      <c r="P516" s="54">
        <v>0</v>
      </c>
      <c r="Q516" s="1">
        <v>42705</v>
      </c>
      <c r="R516" s="14">
        <f>VLOOKUP($D516,'GT NBV Sep 2015'!$G:$O,9,0)</f>
        <v>2.1000000000000001E-2</v>
      </c>
      <c r="S516" s="15">
        <f t="shared" ref="S516:S573" si="73">N516*(R516/12)</f>
        <v>0</v>
      </c>
      <c r="T516" s="15">
        <f t="shared" ref="T516:T573" si="74">ROUND((+Q516-$L$2)/30,0)</f>
        <v>15</v>
      </c>
      <c r="U516" s="15">
        <f t="shared" ref="U516:U573" si="75">+S516*T516</f>
        <v>0</v>
      </c>
      <c r="V516" s="15">
        <f t="shared" ref="V516:V573" si="76">+O516+U516</f>
        <v>0</v>
      </c>
      <c r="W516" s="15">
        <f t="shared" ref="W516:W573" si="77">+N516-V516</f>
        <v>0</v>
      </c>
      <c r="X516" s="7">
        <f t="shared" si="69"/>
        <v>0</v>
      </c>
      <c r="Y516" s="7">
        <f t="shared" si="70"/>
        <v>0</v>
      </c>
      <c r="Z516" s="7">
        <f t="shared" si="71"/>
        <v>0</v>
      </c>
      <c r="AA516" s="7">
        <f t="shared" si="72"/>
        <v>0</v>
      </c>
    </row>
    <row r="517" spans="1:27" ht="13.8" x14ac:dyDescent="0.3">
      <c r="A517" s="11">
        <v>54622</v>
      </c>
      <c r="B517" s="11" t="s">
        <v>30</v>
      </c>
      <c r="C517" s="11" t="s">
        <v>36</v>
      </c>
      <c r="D517" s="11" t="s">
        <v>324</v>
      </c>
      <c r="E517" s="11" t="s">
        <v>84</v>
      </c>
      <c r="F517" s="18">
        <v>30864</v>
      </c>
      <c r="G517" s="19">
        <v>30864</v>
      </c>
      <c r="H517" s="11" t="s">
        <v>20</v>
      </c>
      <c r="I517" s="11" t="s">
        <v>59</v>
      </c>
      <c r="J517" s="11" t="s">
        <v>361</v>
      </c>
      <c r="K517" s="11" t="s">
        <v>23</v>
      </c>
      <c r="L517" s="53" t="s">
        <v>638</v>
      </c>
      <c r="M517" s="11">
        <v>0</v>
      </c>
      <c r="N517" s="54">
        <v>0</v>
      </c>
      <c r="O517" s="54">
        <v>0</v>
      </c>
      <c r="P517" s="54">
        <v>0</v>
      </c>
      <c r="Q517" s="1">
        <v>42705</v>
      </c>
      <c r="R517" s="14">
        <f>VLOOKUP($D517,'GT NBV Sep 2015'!$G:$O,9,0)</f>
        <v>2.1000000000000001E-2</v>
      </c>
      <c r="S517" s="15">
        <f t="shared" si="73"/>
        <v>0</v>
      </c>
      <c r="T517" s="15">
        <f t="shared" si="74"/>
        <v>15</v>
      </c>
      <c r="U517" s="15">
        <f t="shared" si="75"/>
        <v>0</v>
      </c>
      <c r="V517" s="15">
        <f t="shared" si="76"/>
        <v>0</v>
      </c>
      <c r="W517" s="15">
        <f t="shared" si="77"/>
        <v>0</v>
      </c>
      <c r="X517" s="7">
        <f t="shared" ref="X517:X573" si="78">+N517*(11/12)</f>
        <v>0</v>
      </c>
      <c r="Y517" s="7">
        <f t="shared" ref="Y517:Y573" si="79">+V517*(11/12)</f>
        <v>0</v>
      </c>
      <c r="Z517" s="7">
        <f t="shared" ref="Z517:Z573" si="80">+W517*(11/12)</f>
        <v>0</v>
      </c>
      <c r="AA517" s="7">
        <f t="shared" ref="AA517:AA573" si="81">+X517-Y517-Z517</f>
        <v>0</v>
      </c>
    </row>
    <row r="518" spans="1:27" ht="13.8" x14ac:dyDescent="0.3">
      <c r="A518" s="11">
        <v>54623</v>
      </c>
      <c r="B518" s="11" t="s">
        <v>30</v>
      </c>
      <c r="C518" s="11" t="s">
        <v>36</v>
      </c>
      <c r="D518" s="11" t="s">
        <v>324</v>
      </c>
      <c r="E518" s="11" t="s">
        <v>38</v>
      </c>
      <c r="F518" s="18">
        <v>33786</v>
      </c>
      <c r="G518" s="19">
        <v>33786</v>
      </c>
      <c r="H518" s="11" t="s">
        <v>20</v>
      </c>
      <c r="I518" s="11" t="s">
        <v>59</v>
      </c>
      <c r="J518" s="11" t="s">
        <v>361</v>
      </c>
      <c r="K518" s="11" t="s">
        <v>23</v>
      </c>
      <c r="L518" s="53" t="s">
        <v>638</v>
      </c>
      <c r="M518" s="11">
        <v>0</v>
      </c>
      <c r="N518" s="54">
        <v>0</v>
      </c>
      <c r="O518" s="54">
        <v>0</v>
      </c>
      <c r="P518" s="54">
        <v>0</v>
      </c>
      <c r="Q518" s="1">
        <v>42705</v>
      </c>
      <c r="R518" s="14">
        <f>VLOOKUP($D518,'GT NBV Sep 2015'!$G:$O,9,0)</f>
        <v>2.1000000000000001E-2</v>
      </c>
      <c r="S518" s="15">
        <f t="shared" si="73"/>
        <v>0</v>
      </c>
      <c r="T518" s="15">
        <f t="shared" si="74"/>
        <v>15</v>
      </c>
      <c r="U518" s="15">
        <f t="shared" si="75"/>
        <v>0</v>
      </c>
      <c r="V518" s="15">
        <f t="shared" si="76"/>
        <v>0</v>
      </c>
      <c r="W518" s="15">
        <f t="shared" si="77"/>
        <v>0</v>
      </c>
      <c r="X518" s="7">
        <f t="shared" si="78"/>
        <v>0</v>
      </c>
      <c r="Y518" s="7">
        <f t="shared" si="79"/>
        <v>0</v>
      </c>
      <c r="Z518" s="7">
        <f t="shared" si="80"/>
        <v>0</v>
      </c>
      <c r="AA518" s="7">
        <f t="shared" si="81"/>
        <v>0</v>
      </c>
    </row>
    <row r="519" spans="1:27" ht="13.8" x14ac:dyDescent="0.3">
      <c r="A519" s="11">
        <v>88305032</v>
      </c>
      <c r="B519" s="11" t="s">
        <v>30</v>
      </c>
      <c r="C519" s="11" t="s">
        <v>36</v>
      </c>
      <c r="D519" s="11" t="s">
        <v>364</v>
      </c>
      <c r="E519" s="11" t="s">
        <v>394</v>
      </c>
      <c r="F519" s="18">
        <v>39692</v>
      </c>
      <c r="G519" s="19">
        <v>39722</v>
      </c>
      <c r="H519" s="11" t="s">
        <v>68</v>
      </c>
      <c r="I519" s="11" t="s">
        <v>65</v>
      </c>
      <c r="J519" s="11" t="s">
        <v>70</v>
      </c>
      <c r="K519" s="11" t="s">
        <v>23</v>
      </c>
      <c r="L519" s="53" t="s">
        <v>638</v>
      </c>
      <c r="M519" s="11">
        <v>0</v>
      </c>
      <c r="N519" s="54">
        <v>0</v>
      </c>
      <c r="O519" s="54">
        <v>0</v>
      </c>
      <c r="P519" s="54">
        <v>0</v>
      </c>
      <c r="Q519" s="1">
        <v>42705</v>
      </c>
      <c r="R519" s="14">
        <f>VLOOKUP($D519,'GT NBV Sep 2015'!$G:$O,9,0)</f>
        <v>2.1999999999999999E-2</v>
      </c>
      <c r="S519" s="15">
        <f t="shared" si="73"/>
        <v>0</v>
      </c>
      <c r="T519" s="15">
        <f t="shared" si="74"/>
        <v>15</v>
      </c>
      <c r="U519" s="15">
        <f t="shared" si="75"/>
        <v>0</v>
      </c>
      <c r="V519" s="15">
        <f t="shared" si="76"/>
        <v>0</v>
      </c>
      <c r="W519" s="15">
        <f t="shared" si="77"/>
        <v>0</v>
      </c>
      <c r="X519" s="7">
        <f t="shared" si="78"/>
        <v>0</v>
      </c>
      <c r="Y519" s="7">
        <f t="shared" si="79"/>
        <v>0</v>
      </c>
      <c r="Z519" s="7">
        <f t="shared" si="80"/>
        <v>0</v>
      </c>
      <c r="AA519" s="7">
        <f t="shared" si="81"/>
        <v>0</v>
      </c>
    </row>
    <row r="520" spans="1:27" ht="13.8" x14ac:dyDescent="0.3">
      <c r="A520" s="11">
        <v>88838119</v>
      </c>
      <c r="B520" s="11" t="s">
        <v>30</v>
      </c>
      <c r="C520" s="11" t="s">
        <v>36</v>
      </c>
      <c r="D520" s="11" t="s">
        <v>364</v>
      </c>
      <c r="E520" s="11" t="s">
        <v>394</v>
      </c>
      <c r="F520" s="18">
        <v>39722</v>
      </c>
      <c r="G520" s="19">
        <v>39753</v>
      </c>
      <c r="H520" s="11" t="s">
        <v>68</v>
      </c>
      <c r="I520" s="11" t="s">
        <v>65</v>
      </c>
      <c r="J520" s="11" t="s">
        <v>70</v>
      </c>
      <c r="K520" s="11" t="s">
        <v>23</v>
      </c>
      <c r="L520" s="53" t="s">
        <v>638</v>
      </c>
      <c r="M520" s="11">
        <v>0</v>
      </c>
      <c r="N520" s="54">
        <v>0</v>
      </c>
      <c r="O520" s="54">
        <v>0</v>
      </c>
      <c r="P520" s="54">
        <v>0</v>
      </c>
      <c r="Q520" s="1">
        <v>42705</v>
      </c>
      <c r="R520" s="14">
        <f>VLOOKUP($D520,'GT NBV Sep 2015'!$G:$O,9,0)</f>
        <v>2.1999999999999999E-2</v>
      </c>
      <c r="S520" s="15">
        <f t="shared" si="73"/>
        <v>0</v>
      </c>
      <c r="T520" s="15">
        <f t="shared" si="74"/>
        <v>15</v>
      </c>
      <c r="U520" s="15">
        <f t="shared" si="75"/>
        <v>0</v>
      </c>
      <c r="V520" s="15">
        <f t="shared" si="76"/>
        <v>0</v>
      </c>
      <c r="W520" s="15">
        <f t="shared" si="77"/>
        <v>0</v>
      </c>
      <c r="X520" s="7">
        <f t="shared" si="78"/>
        <v>0</v>
      </c>
      <c r="Y520" s="7">
        <f t="shared" si="79"/>
        <v>0</v>
      </c>
      <c r="Z520" s="7">
        <f t="shared" si="80"/>
        <v>0</v>
      </c>
      <c r="AA520" s="7">
        <f t="shared" si="81"/>
        <v>0</v>
      </c>
    </row>
    <row r="521" spans="1:27" ht="13.8" x14ac:dyDescent="0.3">
      <c r="A521" s="11">
        <v>92306191</v>
      </c>
      <c r="B521" s="11" t="s">
        <v>30</v>
      </c>
      <c r="C521" s="11" t="s">
        <v>36</v>
      </c>
      <c r="D521" s="11" t="s">
        <v>364</v>
      </c>
      <c r="E521" s="11" t="s">
        <v>457</v>
      </c>
      <c r="F521" s="18">
        <v>39904</v>
      </c>
      <c r="G521" s="19">
        <v>39934</v>
      </c>
      <c r="H521" s="11" t="s">
        <v>68</v>
      </c>
      <c r="I521" s="11" t="s">
        <v>65</v>
      </c>
      <c r="J521" s="11" t="s">
        <v>70</v>
      </c>
      <c r="K521" s="11" t="s">
        <v>23</v>
      </c>
      <c r="L521" s="53" t="s">
        <v>638</v>
      </c>
      <c r="M521" s="11">
        <v>0</v>
      </c>
      <c r="N521" s="54">
        <v>0</v>
      </c>
      <c r="O521" s="54">
        <v>0</v>
      </c>
      <c r="P521" s="54">
        <v>0</v>
      </c>
      <c r="Q521" s="1">
        <v>42705</v>
      </c>
      <c r="R521" s="14">
        <f>VLOOKUP($D521,'GT NBV Sep 2015'!$G:$O,9,0)</f>
        <v>2.1999999999999999E-2</v>
      </c>
      <c r="S521" s="15">
        <f t="shared" si="73"/>
        <v>0</v>
      </c>
      <c r="T521" s="15">
        <f t="shared" si="74"/>
        <v>15</v>
      </c>
      <c r="U521" s="15">
        <f t="shared" si="75"/>
        <v>0</v>
      </c>
      <c r="V521" s="15">
        <f t="shared" si="76"/>
        <v>0</v>
      </c>
      <c r="W521" s="15">
        <f t="shared" si="77"/>
        <v>0</v>
      </c>
      <c r="X521" s="7">
        <f t="shared" si="78"/>
        <v>0</v>
      </c>
      <c r="Y521" s="7">
        <f t="shared" si="79"/>
        <v>0</v>
      </c>
      <c r="Z521" s="7">
        <f t="shared" si="80"/>
        <v>0</v>
      </c>
      <c r="AA521" s="7">
        <f t="shared" si="81"/>
        <v>0</v>
      </c>
    </row>
    <row r="522" spans="1:27" ht="13.8" x14ac:dyDescent="0.3">
      <c r="A522" s="11">
        <v>92886603</v>
      </c>
      <c r="B522" s="11" t="s">
        <v>30</v>
      </c>
      <c r="C522" s="11" t="s">
        <v>36</v>
      </c>
      <c r="D522" s="11" t="s">
        <v>364</v>
      </c>
      <c r="E522" s="11" t="s">
        <v>457</v>
      </c>
      <c r="F522" s="18">
        <v>39934</v>
      </c>
      <c r="G522" s="19">
        <v>39965</v>
      </c>
      <c r="H522" s="11" t="s">
        <v>68</v>
      </c>
      <c r="I522" s="11" t="s">
        <v>65</v>
      </c>
      <c r="J522" s="11" t="s">
        <v>70</v>
      </c>
      <c r="K522" s="11" t="s">
        <v>23</v>
      </c>
      <c r="L522" s="53" t="s">
        <v>638</v>
      </c>
      <c r="M522" s="11">
        <v>0</v>
      </c>
      <c r="N522" s="54">
        <v>0</v>
      </c>
      <c r="O522" s="54">
        <v>0</v>
      </c>
      <c r="P522" s="54">
        <v>0</v>
      </c>
      <c r="Q522" s="1">
        <v>42705</v>
      </c>
      <c r="R522" s="14">
        <f>VLOOKUP($D522,'GT NBV Sep 2015'!$G:$O,9,0)</f>
        <v>2.1999999999999999E-2</v>
      </c>
      <c r="S522" s="15">
        <f t="shared" si="73"/>
        <v>0</v>
      </c>
      <c r="T522" s="15">
        <f t="shared" si="74"/>
        <v>15</v>
      </c>
      <c r="U522" s="15">
        <f t="shared" si="75"/>
        <v>0</v>
      </c>
      <c r="V522" s="15">
        <f t="shared" si="76"/>
        <v>0</v>
      </c>
      <c r="W522" s="15">
        <f t="shared" si="77"/>
        <v>0</v>
      </c>
      <c r="X522" s="7">
        <f t="shared" si="78"/>
        <v>0</v>
      </c>
      <c r="Y522" s="7">
        <f t="shared" si="79"/>
        <v>0</v>
      </c>
      <c r="Z522" s="7">
        <f t="shared" si="80"/>
        <v>0</v>
      </c>
      <c r="AA522" s="7">
        <f t="shared" si="81"/>
        <v>0</v>
      </c>
    </row>
    <row r="523" spans="1:27" ht="13.8" x14ac:dyDescent="0.3">
      <c r="A523" s="11">
        <v>102335119</v>
      </c>
      <c r="B523" s="11" t="s">
        <v>30</v>
      </c>
      <c r="C523" s="11" t="s">
        <v>36</v>
      </c>
      <c r="D523" s="11" t="s">
        <v>364</v>
      </c>
      <c r="E523" s="11" t="s">
        <v>462</v>
      </c>
      <c r="F523" s="18">
        <v>40483</v>
      </c>
      <c r="G523" s="19">
        <v>40513</v>
      </c>
      <c r="H523" s="11" t="s">
        <v>68</v>
      </c>
      <c r="I523" s="11" t="s">
        <v>65</v>
      </c>
      <c r="J523" s="11" t="s">
        <v>70</v>
      </c>
      <c r="K523" s="11" t="s">
        <v>23</v>
      </c>
      <c r="L523" s="53" t="s">
        <v>638</v>
      </c>
      <c r="M523" s="11">
        <v>0</v>
      </c>
      <c r="N523" s="54">
        <v>0</v>
      </c>
      <c r="O523" s="54">
        <v>0</v>
      </c>
      <c r="P523" s="54">
        <v>0</v>
      </c>
      <c r="Q523" s="1">
        <v>42705</v>
      </c>
      <c r="R523" s="14">
        <f>VLOOKUP($D523,'GT NBV Sep 2015'!$G:$O,9,0)</f>
        <v>2.1999999999999999E-2</v>
      </c>
      <c r="S523" s="15">
        <f t="shared" si="73"/>
        <v>0</v>
      </c>
      <c r="T523" s="15">
        <f t="shared" si="74"/>
        <v>15</v>
      </c>
      <c r="U523" s="15">
        <f t="shared" si="75"/>
        <v>0</v>
      </c>
      <c r="V523" s="15">
        <f t="shared" si="76"/>
        <v>0</v>
      </c>
      <c r="W523" s="15">
        <f t="shared" si="77"/>
        <v>0</v>
      </c>
      <c r="X523" s="7">
        <f t="shared" si="78"/>
        <v>0</v>
      </c>
      <c r="Y523" s="7">
        <f t="shared" si="79"/>
        <v>0</v>
      </c>
      <c r="Z523" s="7">
        <f t="shared" si="80"/>
        <v>0</v>
      </c>
      <c r="AA523" s="7">
        <f t="shared" si="81"/>
        <v>0</v>
      </c>
    </row>
    <row r="524" spans="1:27" ht="13.8" x14ac:dyDescent="0.3">
      <c r="A524" s="11">
        <v>54707</v>
      </c>
      <c r="B524" s="11" t="s">
        <v>30</v>
      </c>
      <c r="C524" s="11" t="s">
        <v>36</v>
      </c>
      <c r="D524" s="11" t="s">
        <v>364</v>
      </c>
      <c r="E524" s="11" t="s">
        <v>90</v>
      </c>
      <c r="F524" s="18">
        <v>26115</v>
      </c>
      <c r="G524" s="19">
        <v>26115</v>
      </c>
      <c r="H524" s="11" t="s">
        <v>20</v>
      </c>
      <c r="I524" s="11" t="s">
        <v>65</v>
      </c>
      <c r="J524" s="11" t="s">
        <v>22</v>
      </c>
      <c r="K524" s="11" t="s">
        <v>23</v>
      </c>
      <c r="L524" s="53" t="s">
        <v>638</v>
      </c>
      <c r="M524" s="11">
        <v>0</v>
      </c>
      <c r="N524" s="54">
        <v>0</v>
      </c>
      <c r="O524" s="54">
        <v>0</v>
      </c>
      <c r="P524" s="54">
        <v>0</v>
      </c>
      <c r="Q524" s="1">
        <v>42705</v>
      </c>
      <c r="R524" s="14">
        <f>VLOOKUP($D524,'GT NBV Sep 2015'!$G:$O,9,0)</f>
        <v>2.1999999999999999E-2</v>
      </c>
      <c r="S524" s="15">
        <f t="shared" si="73"/>
        <v>0</v>
      </c>
      <c r="T524" s="15">
        <f t="shared" si="74"/>
        <v>15</v>
      </c>
      <c r="U524" s="15">
        <f t="shared" si="75"/>
        <v>0</v>
      </c>
      <c r="V524" s="15">
        <f t="shared" si="76"/>
        <v>0</v>
      </c>
      <c r="W524" s="15">
        <f t="shared" si="77"/>
        <v>0</v>
      </c>
      <c r="X524" s="7">
        <f t="shared" si="78"/>
        <v>0</v>
      </c>
      <c r="Y524" s="7">
        <f t="shared" si="79"/>
        <v>0</v>
      </c>
      <c r="Z524" s="7">
        <f t="shared" si="80"/>
        <v>0</v>
      </c>
      <c r="AA524" s="7">
        <f t="shared" si="81"/>
        <v>0</v>
      </c>
    </row>
    <row r="525" spans="1:27" ht="13.8" x14ac:dyDescent="0.3">
      <c r="A525" s="11">
        <v>651639943</v>
      </c>
      <c r="B525" s="11" t="s">
        <v>30</v>
      </c>
      <c r="C525" s="11" t="s">
        <v>36</v>
      </c>
      <c r="D525" s="11" t="s">
        <v>478</v>
      </c>
      <c r="E525" s="11" t="s">
        <v>471</v>
      </c>
      <c r="F525" s="18">
        <v>40664</v>
      </c>
      <c r="G525" s="19">
        <v>40695</v>
      </c>
      <c r="H525" s="11" t="s">
        <v>68</v>
      </c>
      <c r="I525" s="11" t="s">
        <v>479</v>
      </c>
      <c r="J525" s="11" t="s">
        <v>70</v>
      </c>
      <c r="K525" s="11" t="s">
        <v>23</v>
      </c>
      <c r="L525" s="53" t="s">
        <v>638</v>
      </c>
      <c r="M525" s="11">
        <v>0</v>
      </c>
      <c r="N525" s="54">
        <v>0</v>
      </c>
      <c r="O525" s="54">
        <v>0</v>
      </c>
      <c r="P525" s="54">
        <v>0</v>
      </c>
      <c r="Q525" s="1">
        <v>42705</v>
      </c>
      <c r="R525" s="14">
        <f>VLOOKUP($D525,'GT NBV Sep 2015'!$G:$O,9,0)</f>
        <v>0.14285714285714285</v>
      </c>
      <c r="S525" s="15">
        <f t="shared" si="73"/>
        <v>0</v>
      </c>
      <c r="T525" s="15">
        <f t="shared" si="74"/>
        <v>15</v>
      </c>
      <c r="U525" s="15">
        <f t="shared" si="75"/>
        <v>0</v>
      </c>
      <c r="V525" s="15">
        <f t="shared" si="76"/>
        <v>0</v>
      </c>
      <c r="W525" s="15">
        <f t="shared" si="77"/>
        <v>0</v>
      </c>
      <c r="X525" s="7">
        <f t="shared" si="78"/>
        <v>0</v>
      </c>
      <c r="Y525" s="7">
        <f t="shared" si="79"/>
        <v>0</v>
      </c>
      <c r="Z525" s="7">
        <f t="shared" si="80"/>
        <v>0</v>
      </c>
      <c r="AA525" s="7">
        <f t="shared" si="81"/>
        <v>0</v>
      </c>
    </row>
    <row r="526" spans="1:27" ht="13.8" x14ac:dyDescent="0.3">
      <c r="A526" s="11">
        <v>651646775</v>
      </c>
      <c r="B526" s="11" t="s">
        <v>30</v>
      </c>
      <c r="C526" s="11" t="s">
        <v>36</v>
      </c>
      <c r="D526" s="11" t="s">
        <v>478</v>
      </c>
      <c r="E526" s="11" t="s">
        <v>424</v>
      </c>
      <c r="F526" s="18">
        <v>38961</v>
      </c>
      <c r="G526" s="19">
        <v>38991</v>
      </c>
      <c r="H526" s="11" t="s">
        <v>20</v>
      </c>
      <c r="I526" s="11" t="s">
        <v>479</v>
      </c>
      <c r="J526" s="11" t="s">
        <v>480</v>
      </c>
      <c r="K526" s="11" t="s">
        <v>23</v>
      </c>
      <c r="L526" s="53" t="s">
        <v>638</v>
      </c>
      <c r="M526" s="11">
        <v>0</v>
      </c>
      <c r="N526" s="54">
        <v>0</v>
      </c>
      <c r="O526" s="54">
        <v>0</v>
      </c>
      <c r="P526" s="54">
        <v>0</v>
      </c>
      <c r="Q526" s="1">
        <v>42705</v>
      </c>
      <c r="R526" s="14">
        <f>VLOOKUP($D526,'GT NBV Sep 2015'!$G:$O,9,0)</f>
        <v>0.14285714285714285</v>
      </c>
      <c r="S526" s="15">
        <f t="shared" si="73"/>
        <v>0</v>
      </c>
      <c r="T526" s="15">
        <f t="shared" si="74"/>
        <v>15</v>
      </c>
      <c r="U526" s="15">
        <f t="shared" si="75"/>
        <v>0</v>
      </c>
      <c r="V526" s="15">
        <f t="shared" si="76"/>
        <v>0</v>
      </c>
      <c r="W526" s="15">
        <f t="shared" si="77"/>
        <v>0</v>
      </c>
      <c r="X526" s="7">
        <f t="shared" si="78"/>
        <v>0</v>
      </c>
      <c r="Y526" s="7">
        <f t="shared" si="79"/>
        <v>0</v>
      </c>
      <c r="Z526" s="7">
        <f t="shared" si="80"/>
        <v>0</v>
      </c>
      <c r="AA526" s="7">
        <f t="shared" si="81"/>
        <v>0</v>
      </c>
    </row>
    <row r="527" spans="1:27" ht="13.8" x14ac:dyDescent="0.3">
      <c r="A527" s="11">
        <v>651647134</v>
      </c>
      <c r="B527" s="11" t="s">
        <v>30</v>
      </c>
      <c r="C527" s="11" t="s">
        <v>36</v>
      </c>
      <c r="D527" s="11" t="s">
        <v>478</v>
      </c>
      <c r="E527" s="11" t="s">
        <v>424</v>
      </c>
      <c r="F527" s="18">
        <v>38991</v>
      </c>
      <c r="G527" s="19">
        <v>39022</v>
      </c>
      <c r="H527" s="11" t="s">
        <v>20</v>
      </c>
      <c r="I527" s="11" t="s">
        <v>479</v>
      </c>
      <c r="J527" s="11" t="s">
        <v>480</v>
      </c>
      <c r="K527" s="11" t="s">
        <v>23</v>
      </c>
      <c r="L527" s="53" t="s">
        <v>638</v>
      </c>
      <c r="M527" s="11">
        <v>0</v>
      </c>
      <c r="N527" s="54">
        <v>0</v>
      </c>
      <c r="O527" s="54">
        <v>0</v>
      </c>
      <c r="P527" s="54">
        <v>0</v>
      </c>
      <c r="Q527" s="1">
        <v>42705</v>
      </c>
      <c r="R527" s="14">
        <f>VLOOKUP($D527,'GT NBV Sep 2015'!$G:$O,9,0)</f>
        <v>0.14285714285714285</v>
      </c>
      <c r="S527" s="15">
        <f t="shared" si="73"/>
        <v>0</v>
      </c>
      <c r="T527" s="15">
        <f t="shared" si="74"/>
        <v>15</v>
      </c>
      <c r="U527" s="15">
        <f t="shared" si="75"/>
        <v>0</v>
      </c>
      <c r="V527" s="15">
        <f t="shared" si="76"/>
        <v>0</v>
      </c>
      <c r="W527" s="15">
        <f t="shared" si="77"/>
        <v>0</v>
      </c>
      <c r="X527" s="7">
        <f t="shared" si="78"/>
        <v>0</v>
      </c>
      <c r="Y527" s="7">
        <f t="shared" si="79"/>
        <v>0</v>
      </c>
      <c r="Z527" s="7">
        <f t="shared" si="80"/>
        <v>0</v>
      </c>
      <c r="AA527" s="7">
        <f t="shared" si="81"/>
        <v>0</v>
      </c>
    </row>
    <row r="528" spans="1:27" ht="13.8" x14ac:dyDescent="0.3">
      <c r="A528" s="11">
        <v>651648370</v>
      </c>
      <c r="B528" s="11" t="s">
        <v>30</v>
      </c>
      <c r="C528" s="11" t="s">
        <v>36</v>
      </c>
      <c r="D528" s="11" t="s">
        <v>478</v>
      </c>
      <c r="E528" s="11" t="s">
        <v>424</v>
      </c>
      <c r="F528" s="18">
        <v>39052</v>
      </c>
      <c r="G528" s="19">
        <v>39083</v>
      </c>
      <c r="H528" s="11" t="s">
        <v>20</v>
      </c>
      <c r="I528" s="11" t="s">
        <v>479</v>
      </c>
      <c r="J528" s="11" t="s">
        <v>480</v>
      </c>
      <c r="K528" s="11" t="s">
        <v>23</v>
      </c>
      <c r="L528" s="53" t="s">
        <v>638</v>
      </c>
      <c r="M528" s="11">
        <v>0</v>
      </c>
      <c r="N528" s="54">
        <v>0</v>
      </c>
      <c r="O528" s="54">
        <v>0</v>
      </c>
      <c r="P528" s="54">
        <v>0</v>
      </c>
      <c r="Q528" s="1">
        <v>42705</v>
      </c>
      <c r="R528" s="14">
        <f>VLOOKUP($D528,'GT NBV Sep 2015'!$G:$O,9,0)</f>
        <v>0.14285714285714285</v>
      </c>
      <c r="S528" s="15">
        <f t="shared" si="73"/>
        <v>0</v>
      </c>
      <c r="T528" s="15">
        <f t="shared" si="74"/>
        <v>15</v>
      </c>
      <c r="U528" s="15">
        <f t="shared" si="75"/>
        <v>0</v>
      </c>
      <c r="V528" s="15">
        <f t="shared" si="76"/>
        <v>0</v>
      </c>
      <c r="W528" s="15">
        <f t="shared" si="77"/>
        <v>0</v>
      </c>
      <c r="X528" s="7">
        <f t="shared" si="78"/>
        <v>0</v>
      </c>
      <c r="Y528" s="7">
        <f t="shared" si="79"/>
        <v>0</v>
      </c>
      <c r="Z528" s="7">
        <f t="shared" si="80"/>
        <v>0</v>
      </c>
      <c r="AA528" s="7">
        <f t="shared" si="81"/>
        <v>0</v>
      </c>
    </row>
    <row r="529" spans="1:27" ht="13.8" x14ac:dyDescent="0.3">
      <c r="A529" s="11">
        <v>651649070</v>
      </c>
      <c r="B529" s="11" t="s">
        <v>30</v>
      </c>
      <c r="C529" s="11" t="s">
        <v>36</v>
      </c>
      <c r="D529" s="11" t="s">
        <v>478</v>
      </c>
      <c r="E529" s="11" t="s">
        <v>393</v>
      </c>
      <c r="F529" s="18">
        <v>39114</v>
      </c>
      <c r="G529" s="19">
        <v>39142</v>
      </c>
      <c r="H529" s="11" t="s">
        <v>20</v>
      </c>
      <c r="I529" s="11" t="s">
        <v>479</v>
      </c>
      <c r="J529" s="11" t="s">
        <v>480</v>
      </c>
      <c r="K529" s="11" t="s">
        <v>23</v>
      </c>
      <c r="L529" s="53" t="s">
        <v>638</v>
      </c>
      <c r="M529" s="11">
        <v>0</v>
      </c>
      <c r="N529" s="54">
        <v>0</v>
      </c>
      <c r="O529" s="54">
        <v>0</v>
      </c>
      <c r="P529" s="54">
        <v>0</v>
      </c>
      <c r="Q529" s="1">
        <v>42705</v>
      </c>
      <c r="R529" s="14">
        <f>VLOOKUP($D529,'GT NBV Sep 2015'!$G:$O,9,0)</f>
        <v>0.14285714285714285</v>
      </c>
      <c r="S529" s="15">
        <f t="shared" si="73"/>
        <v>0</v>
      </c>
      <c r="T529" s="15">
        <f t="shared" si="74"/>
        <v>15</v>
      </c>
      <c r="U529" s="15">
        <f t="shared" si="75"/>
        <v>0</v>
      </c>
      <c r="V529" s="15">
        <f t="shared" si="76"/>
        <v>0</v>
      </c>
      <c r="W529" s="15">
        <f t="shared" si="77"/>
        <v>0</v>
      </c>
      <c r="X529" s="7">
        <f t="shared" si="78"/>
        <v>0</v>
      </c>
      <c r="Y529" s="7">
        <f t="shared" si="79"/>
        <v>0</v>
      </c>
      <c r="Z529" s="7">
        <f t="shared" si="80"/>
        <v>0</v>
      </c>
      <c r="AA529" s="7">
        <f t="shared" si="81"/>
        <v>0</v>
      </c>
    </row>
    <row r="530" spans="1:27" ht="13.8" x14ac:dyDescent="0.3">
      <c r="A530" s="11">
        <v>651649589</v>
      </c>
      <c r="B530" s="11" t="s">
        <v>30</v>
      </c>
      <c r="C530" s="11" t="s">
        <v>36</v>
      </c>
      <c r="D530" s="11" t="s">
        <v>478</v>
      </c>
      <c r="E530" s="11" t="s">
        <v>393</v>
      </c>
      <c r="F530" s="18">
        <v>39142</v>
      </c>
      <c r="G530" s="19">
        <v>39173</v>
      </c>
      <c r="H530" s="11" t="s">
        <v>20</v>
      </c>
      <c r="I530" s="11" t="s">
        <v>479</v>
      </c>
      <c r="J530" s="11" t="s">
        <v>480</v>
      </c>
      <c r="K530" s="11" t="s">
        <v>23</v>
      </c>
      <c r="L530" s="53" t="s">
        <v>638</v>
      </c>
      <c r="M530" s="11">
        <v>0</v>
      </c>
      <c r="N530" s="54">
        <v>0</v>
      </c>
      <c r="O530" s="54">
        <v>0</v>
      </c>
      <c r="P530" s="54">
        <v>0</v>
      </c>
      <c r="Q530" s="1">
        <v>42705</v>
      </c>
      <c r="R530" s="14">
        <f>VLOOKUP($D530,'GT NBV Sep 2015'!$G:$O,9,0)</f>
        <v>0.14285714285714285</v>
      </c>
      <c r="S530" s="15">
        <f t="shared" si="73"/>
        <v>0</v>
      </c>
      <c r="T530" s="15">
        <f t="shared" si="74"/>
        <v>15</v>
      </c>
      <c r="U530" s="15">
        <f t="shared" si="75"/>
        <v>0</v>
      </c>
      <c r="V530" s="15">
        <f t="shared" si="76"/>
        <v>0</v>
      </c>
      <c r="W530" s="15">
        <f t="shared" si="77"/>
        <v>0</v>
      </c>
      <c r="X530" s="7">
        <f t="shared" si="78"/>
        <v>0</v>
      </c>
      <c r="Y530" s="7">
        <f t="shared" si="79"/>
        <v>0</v>
      </c>
      <c r="Z530" s="7">
        <f t="shared" si="80"/>
        <v>0</v>
      </c>
      <c r="AA530" s="7">
        <f t="shared" si="81"/>
        <v>0</v>
      </c>
    </row>
    <row r="531" spans="1:27" ht="13.8" x14ac:dyDescent="0.3">
      <c r="A531" s="11">
        <v>651650035</v>
      </c>
      <c r="B531" s="11" t="s">
        <v>30</v>
      </c>
      <c r="C531" s="11" t="s">
        <v>36</v>
      </c>
      <c r="D531" s="11" t="s">
        <v>478</v>
      </c>
      <c r="E531" s="11" t="s">
        <v>393</v>
      </c>
      <c r="F531" s="18">
        <v>39173</v>
      </c>
      <c r="G531" s="19">
        <v>39234</v>
      </c>
      <c r="H531" s="11" t="s">
        <v>20</v>
      </c>
      <c r="I531" s="11" t="s">
        <v>479</v>
      </c>
      <c r="J531" s="11" t="s">
        <v>480</v>
      </c>
      <c r="K531" s="11" t="s">
        <v>23</v>
      </c>
      <c r="L531" s="53" t="s">
        <v>638</v>
      </c>
      <c r="M531" s="11">
        <v>0</v>
      </c>
      <c r="N531" s="54">
        <v>0</v>
      </c>
      <c r="O531" s="54">
        <v>0</v>
      </c>
      <c r="P531" s="54">
        <v>0</v>
      </c>
      <c r="Q531" s="1">
        <v>42705</v>
      </c>
      <c r="R531" s="14">
        <f>VLOOKUP($D531,'GT NBV Sep 2015'!$G:$O,9,0)</f>
        <v>0.14285714285714285</v>
      </c>
      <c r="S531" s="15">
        <f t="shared" si="73"/>
        <v>0</v>
      </c>
      <c r="T531" s="15">
        <f t="shared" si="74"/>
        <v>15</v>
      </c>
      <c r="U531" s="15">
        <f t="shared" si="75"/>
        <v>0</v>
      </c>
      <c r="V531" s="15">
        <f t="shared" si="76"/>
        <v>0</v>
      </c>
      <c r="W531" s="15">
        <f t="shared" si="77"/>
        <v>0</v>
      </c>
      <c r="X531" s="7">
        <f t="shared" si="78"/>
        <v>0</v>
      </c>
      <c r="Y531" s="7">
        <f t="shared" si="79"/>
        <v>0</v>
      </c>
      <c r="Z531" s="7">
        <f t="shared" si="80"/>
        <v>0</v>
      </c>
      <c r="AA531" s="7">
        <f t="shared" si="81"/>
        <v>0</v>
      </c>
    </row>
    <row r="532" spans="1:27" ht="13.8" x14ac:dyDescent="0.3">
      <c r="A532" s="11">
        <v>651651297</v>
      </c>
      <c r="B532" s="11" t="s">
        <v>30</v>
      </c>
      <c r="C532" s="11" t="s">
        <v>36</v>
      </c>
      <c r="D532" s="11" t="s">
        <v>478</v>
      </c>
      <c r="E532" s="11" t="s">
        <v>393</v>
      </c>
      <c r="F532" s="18">
        <v>39264</v>
      </c>
      <c r="G532" s="19">
        <v>39326</v>
      </c>
      <c r="H532" s="11" t="s">
        <v>20</v>
      </c>
      <c r="I532" s="11" t="s">
        <v>479</v>
      </c>
      <c r="J532" s="11" t="s">
        <v>480</v>
      </c>
      <c r="K532" s="11" t="s">
        <v>23</v>
      </c>
      <c r="L532" s="53" t="s">
        <v>638</v>
      </c>
      <c r="M532" s="11">
        <v>0</v>
      </c>
      <c r="N532" s="54">
        <v>0</v>
      </c>
      <c r="O532" s="54">
        <v>0</v>
      </c>
      <c r="P532" s="54">
        <v>0</v>
      </c>
      <c r="Q532" s="1">
        <v>42705</v>
      </c>
      <c r="R532" s="14">
        <f>VLOOKUP($D532,'GT NBV Sep 2015'!$G:$O,9,0)</f>
        <v>0.14285714285714285</v>
      </c>
      <c r="S532" s="15">
        <f t="shared" si="73"/>
        <v>0</v>
      </c>
      <c r="T532" s="15">
        <f t="shared" si="74"/>
        <v>15</v>
      </c>
      <c r="U532" s="15">
        <f t="shared" si="75"/>
        <v>0</v>
      </c>
      <c r="V532" s="15">
        <f t="shared" si="76"/>
        <v>0</v>
      </c>
      <c r="W532" s="15">
        <f t="shared" si="77"/>
        <v>0</v>
      </c>
      <c r="X532" s="7">
        <f t="shared" si="78"/>
        <v>0</v>
      </c>
      <c r="Y532" s="7">
        <f t="shared" si="79"/>
        <v>0</v>
      </c>
      <c r="Z532" s="7">
        <f t="shared" si="80"/>
        <v>0</v>
      </c>
      <c r="AA532" s="7">
        <f t="shared" si="81"/>
        <v>0</v>
      </c>
    </row>
    <row r="533" spans="1:27" ht="13.8" x14ac:dyDescent="0.3">
      <c r="A533" s="11">
        <v>651652364</v>
      </c>
      <c r="B533" s="11" t="s">
        <v>30</v>
      </c>
      <c r="C533" s="11" t="s">
        <v>36</v>
      </c>
      <c r="D533" s="11" t="s">
        <v>478</v>
      </c>
      <c r="E533" s="11" t="s">
        <v>393</v>
      </c>
      <c r="F533" s="18">
        <v>39326</v>
      </c>
      <c r="G533" s="19">
        <v>39387</v>
      </c>
      <c r="H533" s="11" t="s">
        <v>20</v>
      </c>
      <c r="I533" s="11" t="s">
        <v>479</v>
      </c>
      <c r="J533" s="11" t="s">
        <v>480</v>
      </c>
      <c r="K533" s="11" t="s">
        <v>23</v>
      </c>
      <c r="L533" s="53" t="s">
        <v>638</v>
      </c>
      <c r="M533" s="11">
        <v>0</v>
      </c>
      <c r="N533" s="54">
        <v>0</v>
      </c>
      <c r="O533" s="54">
        <v>0</v>
      </c>
      <c r="P533" s="54">
        <v>0</v>
      </c>
      <c r="Q533" s="1">
        <v>42705</v>
      </c>
      <c r="R533" s="14">
        <f>VLOOKUP($D533,'GT NBV Sep 2015'!$G:$O,9,0)</f>
        <v>0.14285714285714285</v>
      </c>
      <c r="S533" s="15">
        <f t="shared" si="73"/>
        <v>0</v>
      </c>
      <c r="T533" s="15">
        <f t="shared" si="74"/>
        <v>15</v>
      </c>
      <c r="U533" s="15">
        <f t="shared" si="75"/>
        <v>0</v>
      </c>
      <c r="V533" s="15">
        <f t="shared" si="76"/>
        <v>0</v>
      </c>
      <c r="W533" s="15">
        <f t="shared" si="77"/>
        <v>0</v>
      </c>
      <c r="X533" s="7">
        <f t="shared" si="78"/>
        <v>0</v>
      </c>
      <c r="Y533" s="7">
        <f t="shared" si="79"/>
        <v>0</v>
      </c>
      <c r="Z533" s="7">
        <f t="shared" si="80"/>
        <v>0</v>
      </c>
      <c r="AA533" s="7">
        <f t="shared" si="81"/>
        <v>0</v>
      </c>
    </row>
    <row r="534" spans="1:27" ht="13.8" x14ac:dyDescent="0.3">
      <c r="A534" s="11">
        <v>651652973</v>
      </c>
      <c r="B534" s="11" t="s">
        <v>30</v>
      </c>
      <c r="C534" s="11" t="s">
        <v>36</v>
      </c>
      <c r="D534" s="11" t="s">
        <v>478</v>
      </c>
      <c r="E534" s="11" t="s">
        <v>393</v>
      </c>
      <c r="F534" s="18">
        <v>39356</v>
      </c>
      <c r="G534" s="19">
        <v>39387</v>
      </c>
      <c r="H534" s="11" t="s">
        <v>20</v>
      </c>
      <c r="I534" s="11" t="s">
        <v>479</v>
      </c>
      <c r="J534" s="11" t="s">
        <v>480</v>
      </c>
      <c r="K534" s="11" t="s">
        <v>23</v>
      </c>
      <c r="L534" s="53" t="s">
        <v>638</v>
      </c>
      <c r="M534" s="11">
        <v>0</v>
      </c>
      <c r="N534" s="54">
        <v>0</v>
      </c>
      <c r="O534" s="54">
        <v>0</v>
      </c>
      <c r="P534" s="54">
        <v>0</v>
      </c>
      <c r="Q534" s="1">
        <v>42705</v>
      </c>
      <c r="R534" s="14">
        <f>VLOOKUP($D534,'GT NBV Sep 2015'!$G:$O,9,0)</f>
        <v>0.14285714285714285</v>
      </c>
      <c r="S534" s="15">
        <f t="shared" si="73"/>
        <v>0</v>
      </c>
      <c r="T534" s="15">
        <f t="shared" si="74"/>
        <v>15</v>
      </c>
      <c r="U534" s="15">
        <f t="shared" si="75"/>
        <v>0</v>
      </c>
      <c r="V534" s="15">
        <f t="shared" si="76"/>
        <v>0</v>
      </c>
      <c r="W534" s="15">
        <f t="shared" si="77"/>
        <v>0</v>
      </c>
      <c r="X534" s="7">
        <f t="shared" si="78"/>
        <v>0</v>
      </c>
      <c r="Y534" s="7">
        <f t="shared" si="79"/>
        <v>0</v>
      </c>
      <c r="Z534" s="7">
        <f t="shared" si="80"/>
        <v>0</v>
      </c>
      <c r="AA534" s="7">
        <f t="shared" si="81"/>
        <v>0</v>
      </c>
    </row>
    <row r="535" spans="1:27" ht="13.8" x14ac:dyDescent="0.3">
      <c r="A535" s="11">
        <v>651654258</v>
      </c>
      <c r="B535" s="11" t="s">
        <v>30</v>
      </c>
      <c r="C535" s="11" t="s">
        <v>36</v>
      </c>
      <c r="D535" s="11" t="s">
        <v>478</v>
      </c>
      <c r="E535" s="11" t="s">
        <v>393</v>
      </c>
      <c r="F535" s="18">
        <v>39417</v>
      </c>
      <c r="G535" s="19">
        <v>39479</v>
      </c>
      <c r="H535" s="11" t="s">
        <v>20</v>
      </c>
      <c r="I535" s="11" t="s">
        <v>479</v>
      </c>
      <c r="J535" s="11" t="s">
        <v>480</v>
      </c>
      <c r="K535" s="11" t="s">
        <v>23</v>
      </c>
      <c r="L535" s="53" t="s">
        <v>638</v>
      </c>
      <c r="M535" s="11">
        <v>0</v>
      </c>
      <c r="N535" s="54">
        <v>0</v>
      </c>
      <c r="O535" s="54">
        <v>0</v>
      </c>
      <c r="P535" s="54">
        <v>0</v>
      </c>
      <c r="Q535" s="1">
        <v>42705</v>
      </c>
      <c r="R535" s="14">
        <f>VLOOKUP($D535,'GT NBV Sep 2015'!$G:$O,9,0)</f>
        <v>0.14285714285714285</v>
      </c>
      <c r="S535" s="15">
        <f t="shared" si="73"/>
        <v>0</v>
      </c>
      <c r="T535" s="15">
        <f t="shared" si="74"/>
        <v>15</v>
      </c>
      <c r="U535" s="15">
        <f t="shared" si="75"/>
        <v>0</v>
      </c>
      <c r="V535" s="15">
        <f t="shared" si="76"/>
        <v>0</v>
      </c>
      <c r="W535" s="15">
        <f t="shared" si="77"/>
        <v>0</v>
      </c>
      <c r="X535" s="7">
        <f t="shared" si="78"/>
        <v>0</v>
      </c>
      <c r="Y535" s="7">
        <f t="shared" si="79"/>
        <v>0</v>
      </c>
      <c r="Z535" s="7">
        <f t="shared" si="80"/>
        <v>0</v>
      </c>
      <c r="AA535" s="7">
        <f t="shared" si="81"/>
        <v>0</v>
      </c>
    </row>
    <row r="536" spans="1:27" ht="13.8" x14ac:dyDescent="0.3">
      <c r="A536" s="11">
        <v>651654606</v>
      </c>
      <c r="B536" s="11" t="s">
        <v>30</v>
      </c>
      <c r="C536" s="11" t="s">
        <v>36</v>
      </c>
      <c r="D536" s="11" t="s">
        <v>478</v>
      </c>
      <c r="E536" s="11" t="s">
        <v>394</v>
      </c>
      <c r="F536" s="18">
        <v>39448</v>
      </c>
      <c r="G536" s="19">
        <v>39479</v>
      </c>
      <c r="H536" s="11" t="s">
        <v>20</v>
      </c>
      <c r="I536" s="11" t="s">
        <v>479</v>
      </c>
      <c r="J536" s="11" t="s">
        <v>480</v>
      </c>
      <c r="K536" s="11" t="s">
        <v>23</v>
      </c>
      <c r="L536" s="53" t="s">
        <v>638</v>
      </c>
      <c r="M536" s="11">
        <v>0</v>
      </c>
      <c r="N536" s="54">
        <v>0</v>
      </c>
      <c r="O536" s="54">
        <v>0</v>
      </c>
      <c r="P536" s="54">
        <v>0</v>
      </c>
      <c r="Q536" s="1">
        <v>42705</v>
      </c>
      <c r="R536" s="14">
        <f>VLOOKUP($D536,'GT NBV Sep 2015'!$G:$O,9,0)</f>
        <v>0.14285714285714285</v>
      </c>
      <c r="S536" s="15">
        <f t="shared" si="73"/>
        <v>0</v>
      </c>
      <c r="T536" s="15">
        <f t="shared" si="74"/>
        <v>15</v>
      </c>
      <c r="U536" s="15">
        <f t="shared" si="75"/>
        <v>0</v>
      </c>
      <c r="V536" s="15">
        <f t="shared" si="76"/>
        <v>0</v>
      </c>
      <c r="W536" s="15">
        <f t="shared" si="77"/>
        <v>0</v>
      </c>
      <c r="X536" s="7">
        <f t="shared" si="78"/>
        <v>0</v>
      </c>
      <c r="Y536" s="7">
        <f t="shared" si="79"/>
        <v>0</v>
      </c>
      <c r="Z536" s="7">
        <f t="shared" si="80"/>
        <v>0</v>
      </c>
      <c r="AA536" s="7">
        <f t="shared" si="81"/>
        <v>0</v>
      </c>
    </row>
    <row r="537" spans="1:27" ht="13.8" x14ac:dyDescent="0.3">
      <c r="A537" s="11">
        <v>651655061</v>
      </c>
      <c r="B537" s="11" t="s">
        <v>30</v>
      </c>
      <c r="C537" s="11" t="s">
        <v>36</v>
      </c>
      <c r="D537" s="11" t="s">
        <v>478</v>
      </c>
      <c r="E537" s="11" t="s">
        <v>394</v>
      </c>
      <c r="F537" s="18">
        <v>39479</v>
      </c>
      <c r="G537" s="19">
        <v>39539</v>
      </c>
      <c r="H537" s="11" t="s">
        <v>20</v>
      </c>
      <c r="I537" s="11" t="s">
        <v>479</v>
      </c>
      <c r="J537" s="11" t="s">
        <v>480</v>
      </c>
      <c r="K537" s="11" t="s">
        <v>23</v>
      </c>
      <c r="L537" s="53" t="s">
        <v>638</v>
      </c>
      <c r="M537" s="11">
        <v>0</v>
      </c>
      <c r="N537" s="54">
        <v>0</v>
      </c>
      <c r="O537" s="54">
        <v>0</v>
      </c>
      <c r="P537" s="54">
        <v>0</v>
      </c>
      <c r="Q537" s="1">
        <v>42705</v>
      </c>
      <c r="R537" s="14">
        <f>VLOOKUP($D537,'GT NBV Sep 2015'!$G:$O,9,0)</f>
        <v>0.14285714285714285</v>
      </c>
      <c r="S537" s="15">
        <f t="shared" si="73"/>
        <v>0</v>
      </c>
      <c r="T537" s="15">
        <f t="shared" si="74"/>
        <v>15</v>
      </c>
      <c r="U537" s="15">
        <f t="shared" si="75"/>
        <v>0</v>
      </c>
      <c r="V537" s="15">
        <f t="shared" si="76"/>
        <v>0</v>
      </c>
      <c r="W537" s="15">
        <f t="shared" si="77"/>
        <v>0</v>
      </c>
      <c r="X537" s="7">
        <f t="shared" si="78"/>
        <v>0</v>
      </c>
      <c r="Y537" s="7">
        <f t="shared" si="79"/>
        <v>0</v>
      </c>
      <c r="Z537" s="7">
        <f t="shared" si="80"/>
        <v>0</v>
      </c>
      <c r="AA537" s="7">
        <f t="shared" si="81"/>
        <v>0</v>
      </c>
    </row>
    <row r="538" spans="1:27" ht="13.8" x14ac:dyDescent="0.3">
      <c r="A538" s="11">
        <v>651655467</v>
      </c>
      <c r="B538" s="11" t="s">
        <v>30</v>
      </c>
      <c r="C538" s="11" t="s">
        <v>36</v>
      </c>
      <c r="D538" s="11" t="s">
        <v>478</v>
      </c>
      <c r="E538" s="11" t="s">
        <v>394</v>
      </c>
      <c r="F538" s="18">
        <v>39508</v>
      </c>
      <c r="G538" s="19">
        <v>39539</v>
      </c>
      <c r="H538" s="11" t="s">
        <v>20</v>
      </c>
      <c r="I538" s="11" t="s">
        <v>479</v>
      </c>
      <c r="J538" s="11" t="s">
        <v>480</v>
      </c>
      <c r="K538" s="11" t="s">
        <v>23</v>
      </c>
      <c r="L538" s="53" t="s">
        <v>638</v>
      </c>
      <c r="M538" s="11">
        <v>0</v>
      </c>
      <c r="N538" s="54">
        <v>0</v>
      </c>
      <c r="O538" s="54">
        <v>0</v>
      </c>
      <c r="P538" s="54">
        <v>0</v>
      </c>
      <c r="Q538" s="1">
        <v>42705</v>
      </c>
      <c r="R538" s="14">
        <f>VLOOKUP($D538,'GT NBV Sep 2015'!$G:$O,9,0)</f>
        <v>0.14285714285714285</v>
      </c>
      <c r="S538" s="15">
        <f t="shared" si="73"/>
        <v>0</v>
      </c>
      <c r="T538" s="15">
        <f t="shared" si="74"/>
        <v>15</v>
      </c>
      <c r="U538" s="15">
        <f t="shared" si="75"/>
        <v>0</v>
      </c>
      <c r="V538" s="15">
        <f t="shared" si="76"/>
        <v>0</v>
      </c>
      <c r="W538" s="15">
        <f t="shared" si="77"/>
        <v>0</v>
      </c>
      <c r="X538" s="7">
        <f t="shared" si="78"/>
        <v>0</v>
      </c>
      <c r="Y538" s="7">
        <f t="shared" si="79"/>
        <v>0</v>
      </c>
      <c r="Z538" s="7">
        <f t="shared" si="80"/>
        <v>0</v>
      </c>
      <c r="AA538" s="7">
        <f t="shared" si="81"/>
        <v>0</v>
      </c>
    </row>
    <row r="539" spans="1:27" ht="13.8" x14ac:dyDescent="0.3">
      <c r="A539" s="11">
        <v>651656529</v>
      </c>
      <c r="B539" s="11" t="s">
        <v>30</v>
      </c>
      <c r="C539" s="11" t="s">
        <v>36</v>
      </c>
      <c r="D539" s="11" t="s">
        <v>478</v>
      </c>
      <c r="E539" s="11" t="s">
        <v>394</v>
      </c>
      <c r="F539" s="18">
        <v>39569</v>
      </c>
      <c r="G539" s="19">
        <v>39600</v>
      </c>
      <c r="H539" s="11" t="s">
        <v>20</v>
      </c>
      <c r="I539" s="11" t="s">
        <v>479</v>
      </c>
      <c r="J539" s="11" t="s">
        <v>480</v>
      </c>
      <c r="K539" s="11" t="s">
        <v>23</v>
      </c>
      <c r="L539" s="53" t="s">
        <v>638</v>
      </c>
      <c r="M539" s="11">
        <v>0</v>
      </c>
      <c r="N539" s="54">
        <v>0</v>
      </c>
      <c r="O539" s="54">
        <v>0</v>
      </c>
      <c r="P539" s="54">
        <v>0</v>
      </c>
      <c r="Q539" s="1">
        <v>42705</v>
      </c>
      <c r="R539" s="14">
        <f>VLOOKUP($D539,'GT NBV Sep 2015'!$G:$O,9,0)</f>
        <v>0.14285714285714285</v>
      </c>
      <c r="S539" s="15">
        <f t="shared" si="73"/>
        <v>0</v>
      </c>
      <c r="T539" s="15">
        <f t="shared" si="74"/>
        <v>15</v>
      </c>
      <c r="U539" s="15">
        <f t="shared" si="75"/>
        <v>0</v>
      </c>
      <c r="V539" s="15">
        <f t="shared" si="76"/>
        <v>0</v>
      </c>
      <c r="W539" s="15">
        <f t="shared" si="77"/>
        <v>0</v>
      </c>
      <c r="X539" s="7">
        <f t="shared" si="78"/>
        <v>0</v>
      </c>
      <c r="Y539" s="7">
        <f t="shared" si="79"/>
        <v>0</v>
      </c>
      <c r="Z539" s="7">
        <f t="shared" si="80"/>
        <v>0</v>
      </c>
      <c r="AA539" s="7">
        <f t="shared" si="81"/>
        <v>0</v>
      </c>
    </row>
    <row r="540" spans="1:27" ht="13.8" x14ac:dyDescent="0.3">
      <c r="A540" s="11">
        <v>641581194</v>
      </c>
      <c r="B540" s="11" t="s">
        <v>30</v>
      </c>
      <c r="C540" s="11" t="s">
        <v>36</v>
      </c>
      <c r="D540" s="11" t="s">
        <v>37</v>
      </c>
      <c r="E540" s="11" t="s">
        <v>477</v>
      </c>
      <c r="F540" s="18">
        <v>41275</v>
      </c>
      <c r="G540" s="19">
        <v>41334</v>
      </c>
      <c r="H540" s="11" t="s">
        <v>68</v>
      </c>
      <c r="I540" s="11" t="s">
        <v>39</v>
      </c>
      <c r="J540" s="11" t="s">
        <v>70</v>
      </c>
      <c r="K540" s="11" t="s">
        <v>23</v>
      </c>
      <c r="L540" s="53" t="s">
        <v>638</v>
      </c>
      <c r="M540" s="11">
        <v>4</v>
      </c>
      <c r="N540" s="54">
        <v>-9.9499999999999993</v>
      </c>
      <c r="O540" s="54">
        <v>-1.2</v>
      </c>
      <c r="P540" s="54">
        <v>-8.75</v>
      </c>
      <c r="Q540" s="1">
        <v>42705</v>
      </c>
      <c r="R540" s="14">
        <f>VLOOKUP($D540,'GT NBV Sep 2015'!$G:$O,9,0)</f>
        <v>2.1999999999999999E-2</v>
      </c>
      <c r="S540" s="15">
        <f t="shared" si="73"/>
        <v>-1.8241666666666666E-2</v>
      </c>
      <c r="T540" s="15">
        <f t="shared" si="74"/>
        <v>15</v>
      </c>
      <c r="U540" s="15">
        <f t="shared" si="75"/>
        <v>-0.27362500000000001</v>
      </c>
      <c r="V540" s="15">
        <f t="shared" si="76"/>
        <v>-1.473625</v>
      </c>
      <c r="W540" s="15">
        <f t="shared" si="77"/>
        <v>-8.4763749999999991</v>
      </c>
      <c r="X540" s="7">
        <f t="shared" si="78"/>
        <v>-9.1208333333333318</v>
      </c>
      <c r="Y540" s="7">
        <f t="shared" si="79"/>
        <v>-1.3508229166666665</v>
      </c>
      <c r="Z540" s="7">
        <f t="shared" si="80"/>
        <v>-7.7700104166666657</v>
      </c>
      <c r="AA540" s="7">
        <f t="shared" si="81"/>
        <v>0</v>
      </c>
    </row>
    <row r="541" spans="1:27" ht="13.8" x14ac:dyDescent="0.3">
      <c r="A541" s="11">
        <v>641581095</v>
      </c>
      <c r="B541" s="11" t="s">
        <v>30</v>
      </c>
      <c r="C541" s="11" t="s">
        <v>36</v>
      </c>
      <c r="D541" s="11" t="s">
        <v>49</v>
      </c>
      <c r="E541" s="11" t="s">
        <v>477</v>
      </c>
      <c r="F541" s="18">
        <v>41306</v>
      </c>
      <c r="G541" s="19">
        <v>41334</v>
      </c>
      <c r="H541" s="11" t="s">
        <v>68</v>
      </c>
      <c r="I541" s="11" t="s">
        <v>48</v>
      </c>
      <c r="J541" s="11" t="s">
        <v>70</v>
      </c>
      <c r="K541" s="11" t="s">
        <v>23</v>
      </c>
      <c r="L541" s="53" t="s">
        <v>638</v>
      </c>
      <c r="M541" s="11">
        <v>5</v>
      </c>
      <c r="N541" s="54">
        <v>-10.81</v>
      </c>
      <c r="O541" s="54">
        <v>-1.71</v>
      </c>
      <c r="P541" s="54">
        <v>-9.1</v>
      </c>
      <c r="Q541" s="1">
        <v>42705</v>
      </c>
      <c r="R541" s="14">
        <f>VLOOKUP($D541,'GT NBV Sep 2015'!$G:$O,9,0)</f>
        <v>3.4000000000000002E-2</v>
      </c>
      <c r="S541" s="15">
        <f t="shared" si="73"/>
        <v>-3.0628333333333337E-2</v>
      </c>
      <c r="T541" s="15">
        <f t="shared" si="74"/>
        <v>15</v>
      </c>
      <c r="U541" s="15">
        <f t="shared" si="75"/>
        <v>-0.45942500000000008</v>
      </c>
      <c r="V541" s="15">
        <f t="shared" si="76"/>
        <v>-2.1694249999999999</v>
      </c>
      <c r="W541" s="15">
        <f t="shared" si="77"/>
        <v>-8.6405750000000001</v>
      </c>
      <c r="X541" s="7">
        <f t="shared" si="78"/>
        <v>-9.9091666666666676</v>
      </c>
      <c r="Y541" s="7">
        <f t="shared" si="79"/>
        <v>-1.9886395833333332</v>
      </c>
      <c r="Z541" s="7">
        <f t="shared" si="80"/>
        <v>-7.920527083333333</v>
      </c>
      <c r="AA541" s="7">
        <f t="shared" si="81"/>
        <v>0</v>
      </c>
    </row>
    <row r="542" spans="1:27" ht="13.8" x14ac:dyDescent="0.3">
      <c r="A542" s="11">
        <v>50290</v>
      </c>
      <c r="B542" s="11" t="s">
        <v>30</v>
      </c>
      <c r="C542" s="11" t="s">
        <v>36</v>
      </c>
      <c r="D542" s="11" t="s">
        <v>192</v>
      </c>
      <c r="E542" s="11" t="s">
        <v>80</v>
      </c>
      <c r="F542" s="18">
        <v>29037</v>
      </c>
      <c r="G542" s="19">
        <v>29037</v>
      </c>
      <c r="H542" s="11" t="s">
        <v>20</v>
      </c>
      <c r="I542" s="11" t="s">
        <v>69</v>
      </c>
      <c r="J542" s="11" t="s">
        <v>209</v>
      </c>
      <c r="K542" s="11" t="s">
        <v>23</v>
      </c>
      <c r="L542" s="53" t="s">
        <v>638</v>
      </c>
      <c r="M542" s="11">
        <v>1</v>
      </c>
      <c r="N542" s="54">
        <v>4408.87</v>
      </c>
      <c r="O542" s="54">
        <v>5925.66</v>
      </c>
      <c r="P542" s="54">
        <v>-1516.79</v>
      </c>
      <c r="Q542" s="1">
        <v>42705</v>
      </c>
      <c r="R542" s="14">
        <f>VLOOKUP($D542,'GT NBV Sep 2015'!$G:$O,9,0)</f>
        <v>2.5999999999999999E-2</v>
      </c>
      <c r="S542" s="15">
        <f t="shared" si="73"/>
        <v>9.5525516666666661</v>
      </c>
      <c r="T542" s="15">
        <f t="shared" si="74"/>
        <v>15</v>
      </c>
      <c r="U542" s="15">
        <f t="shared" si="75"/>
        <v>143.288275</v>
      </c>
      <c r="V542" s="15">
        <f t="shared" si="76"/>
        <v>6068.9482749999997</v>
      </c>
      <c r="W542" s="15">
        <f t="shared" si="77"/>
        <v>-1660.0782749999998</v>
      </c>
      <c r="X542" s="7">
        <f t="shared" si="78"/>
        <v>4041.4641666666662</v>
      </c>
      <c r="Y542" s="7">
        <f t="shared" si="79"/>
        <v>5563.2025854166659</v>
      </c>
      <c r="Z542" s="7">
        <f t="shared" si="80"/>
        <v>-1521.7384187499997</v>
      </c>
      <c r="AA542" s="7">
        <f t="shared" si="81"/>
        <v>0</v>
      </c>
    </row>
    <row r="543" spans="1:27" ht="13.8" x14ac:dyDescent="0.3">
      <c r="A543" s="11">
        <v>50166</v>
      </c>
      <c r="B543" s="11" t="s">
        <v>30</v>
      </c>
      <c r="C543" s="11" t="s">
        <v>36</v>
      </c>
      <c r="D543" s="11" t="s">
        <v>192</v>
      </c>
      <c r="E543" s="11" t="s">
        <v>90</v>
      </c>
      <c r="F543" s="18">
        <v>26115</v>
      </c>
      <c r="G543" s="19">
        <v>26115</v>
      </c>
      <c r="H543" s="11" t="s">
        <v>20</v>
      </c>
      <c r="I543" s="11" t="s">
        <v>69</v>
      </c>
      <c r="J543" s="11" t="s">
        <v>195</v>
      </c>
      <c r="K543" s="11" t="s">
        <v>23</v>
      </c>
      <c r="L543" s="53" t="s">
        <v>638</v>
      </c>
      <c r="M543" s="11">
        <v>1</v>
      </c>
      <c r="N543" s="54">
        <v>4500</v>
      </c>
      <c r="O543" s="54">
        <v>6389.8</v>
      </c>
      <c r="P543" s="54">
        <v>-1889.8</v>
      </c>
      <c r="Q543" s="1">
        <v>42705</v>
      </c>
      <c r="R543" s="14">
        <f>VLOOKUP($D543,'GT NBV Sep 2015'!$G:$O,9,0)</f>
        <v>2.5999999999999999E-2</v>
      </c>
      <c r="S543" s="15">
        <f t="shared" si="73"/>
        <v>9.75</v>
      </c>
      <c r="T543" s="15">
        <f t="shared" si="74"/>
        <v>15</v>
      </c>
      <c r="U543" s="15">
        <f t="shared" si="75"/>
        <v>146.25</v>
      </c>
      <c r="V543" s="15">
        <f t="shared" si="76"/>
        <v>6536.05</v>
      </c>
      <c r="W543" s="15">
        <f t="shared" si="77"/>
        <v>-2036.0500000000002</v>
      </c>
      <c r="X543" s="7">
        <f t="shared" si="78"/>
        <v>4125</v>
      </c>
      <c r="Y543" s="7">
        <f t="shared" si="79"/>
        <v>5991.3791666666666</v>
      </c>
      <c r="Z543" s="7">
        <f t="shared" si="80"/>
        <v>-1866.3791666666668</v>
      </c>
      <c r="AA543" s="7">
        <f t="shared" si="81"/>
        <v>0</v>
      </c>
    </row>
    <row r="544" spans="1:27" ht="13.8" x14ac:dyDescent="0.3">
      <c r="A544" s="11">
        <v>50226</v>
      </c>
      <c r="B544" s="11" t="s">
        <v>30</v>
      </c>
      <c r="C544" s="11" t="s">
        <v>36</v>
      </c>
      <c r="D544" s="11" t="s">
        <v>192</v>
      </c>
      <c r="E544" s="11" t="s">
        <v>34</v>
      </c>
      <c r="F544" s="18">
        <v>27576</v>
      </c>
      <c r="G544" s="19">
        <v>27576</v>
      </c>
      <c r="H544" s="11" t="s">
        <v>20</v>
      </c>
      <c r="I544" s="11" t="s">
        <v>69</v>
      </c>
      <c r="J544" s="11" t="s">
        <v>200</v>
      </c>
      <c r="K544" s="11" t="s">
        <v>23</v>
      </c>
      <c r="L544" s="53" t="s">
        <v>638</v>
      </c>
      <c r="M544" s="11">
        <v>1</v>
      </c>
      <c r="N544" s="54">
        <v>10414.200000000001</v>
      </c>
      <c r="O544" s="54">
        <v>14392.36</v>
      </c>
      <c r="P544" s="54">
        <v>-3978.16</v>
      </c>
      <c r="Q544" s="1">
        <v>42705</v>
      </c>
      <c r="R544" s="14">
        <f>VLOOKUP($D544,'GT NBV Sep 2015'!$G:$O,9,0)</f>
        <v>2.5999999999999999E-2</v>
      </c>
      <c r="S544" s="15">
        <f t="shared" si="73"/>
        <v>22.5641</v>
      </c>
      <c r="T544" s="15">
        <f t="shared" si="74"/>
        <v>15</v>
      </c>
      <c r="U544" s="15">
        <f t="shared" si="75"/>
        <v>338.4615</v>
      </c>
      <c r="V544" s="15">
        <f t="shared" si="76"/>
        <v>14730.8215</v>
      </c>
      <c r="W544" s="15">
        <f t="shared" si="77"/>
        <v>-4316.6214999999993</v>
      </c>
      <c r="X544" s="7">
        <f t="shared" si="78"/>
        <v>9546.35</v>
      </c>
      <c r="Y544" s="7">
        <f t="shared" si="79"/>
        <v>13503.253041666667</v>
      </c>
      <c r="Z544" s="7">
        <f t="shared" si="80"/>
        <v>-3956.903041666666</v>
      </c>
      <c r="AA544" s="7">
        <f t="shared" si="81"/>
        <v>0</v>
      </c>
    </row>
    <row r="545" spans="1:27" ht="13.8" x14ac:dyDescent="0.3">
      <c r="A545" s="11">
        <v>50240</v>
      </c>
      <c r="B545" s="11" t="s">
        <v>30</v>
      </c>
      <c r="C545" s="11" t="s">
        <v>36</v>
      </c>
      <c r="D545" s="11" t="s">
        <v>192</v>
      </c>
      <c r="E545" s="11" t="s">
        <v>72</v>
      </c>
      <c r="F545" s="18">
        <v>37073</v>
      </c>
      <c r="G545" s="19">
        <v>37073</v>
      </c>
      <c r="H545" s="11" t="s">
        <v>20</v>
      </c>
      <c r="I545" s="11" t="s">
        <v>69</v>
      </c>
      <c r="J545" s="11" t="s">
        <v>204</v>
      </c>
      <c r="K545" s="11" t="s">
        <v>23</v>
      </c>
      <c r="L545" s="53" t="s">
        <v>638</v>
      </c>
      <c r="M545" s="11">
        <v>2</v>
      </c>
      <c r="N545" s="54">
        <v>32500</v>
      </c>
      <c r="O545" s="54">
        <v>36895.300000000003</v>
      </c>
      <c r="P545" s="54">
        <v>-4395.3</v>
      </c>
      <c r="Q545" s="1">
        <v>42705</v>
      </c>
      <c r="R545" s="14">
        <f>VLOOKUP($D545,'GT NBV Sep 2015'!$G:$O,9,0)</f>
        <v>2.5999999999999999E-2</v>
      </c>
      <c r="S545" s="15">
        <f t="shared" si="73"/>
        <v>70.416666666666657</v>
      </c>
      <c r="T545" s="15">
        <f t="shared" si="74"/>
        <v>15</v>
      </c>
      <c r="U545" s="15">
        <f t="shared" si="75"/>
        <v>1056.2499999999998</v>
      </c>
      <c r="V545" s="15">
        <f t="shared" si="76"/>
        <v>37951.550000000003</v>
      </c>
      <c r="W545" s="15">
        <f t="shared" si="77"/>
        <v>-5451.5500000000029</v>
      </c>
      <c r="X545" s="7">
        <f t="shared" si="78"/>
        <v>29791.666666666664</v>
      </c>
      <c r="Y545" s="7">
        <f t="shared" si="79"/>
        <v>34788.920833333337</v>
      </c>
      <c r="Z545" s="7">
        <f t="shared" si="80"/>
        <v>-4997.2541666666693</v>
      </c>
      <c r="AA545" s="7">
        <f t="shared" si="81"/>
        <v>0</v>
      </c>
    </row>
    <row r="546" spans="1:27" ht="13.8" x14ac:dyDescent="0.3">
      <c r="A546" s="11">
        <v>50317</v>
      </c>
      <c r="B546" s="11" t="s">
        <v>30</v>
      </c>
      <c r="C546" s="11" t="s">
        <v>36</v>
      </c>
      <c r="D546" s="11" t="s">
        <v>192</v>
      </c>
      <c r="E546" s="11" t="s">
        <v>90</v>
      </c>
      <c r="F546" s="18">
        <v>26115</v>
      </c>
      <c r="G546" s="19">
        <v>26115</v>
      </c>
      <c r="H546" s="11" t="s">
        <v>20</v>
      </c>
      <c r="I546" s="11" t="s">
        <v>69</v>
      </c>
      <c r="J546" s="11" t="s">
        <v>211</v>
      </c>
      <c r="K546" s="11" t="s">
        <v>23</v>
      </c>
      <c r="L546" s="53" t="s">
        <v>638</v>
      </c>
      <c r="M546" s="11">
        <v>9</v>
      </c>
      <c r="N546" s="54">
        <v>12924.18</v>
      </c>
      <c r="O546" s="54">
        <v>18351.759999999998</v>
      </c>
      <c r="P546" s="54">
        <v>-5427.58</v>
      </c>
      <c r="Q546" s="1">
        <v>42705</v>
      </c>
      <c r="R546" s="14">
        <f>VLOOKUP($D546,'GT NBV Sep 2015'!$G:$O,9,0)</f>
        <v>2.5999999999999999E-2</v>
      </c>
      <c r="S546" s="15">
        <f t="shared" si="73"/>
        <v>28.002389999999998</v>
      </c>
      <c r="T546" s="15">
        <f t="shared" si="74"/>
        <v>15</v>
      </c>
      <c r="U546" s="15">
        <f t="shared" si="75"/>
        <v>420.03584999999998</v>
      </c>
      <c r="V546" s="15">
        <f t="shared" si="76"/>
        <v>18771.795849999999</v>
      </c>
      <c r="W546" s="15">
        <f t="shared" si="77"/>
        <v>-5847.6158499999983</v>
      </c>
      <c r="X546" s="7">
        <f t="shared" si="78"/>
        <v>11847.164999999999</v>
      </c>
      <c r="Y546" s="7">
        <f t="shared" si="79"/>
        <v>17207.479529166663</v>
      </c>
      <c r="Z546" s="7">
        <f t="shared" si="80"/>
        <v>-5360.3145291666651</v>
      </c>
      <c r="AA546" s="7">
        <f t="shared" si="81"/>
        <v>0</v>
      </c>
    </row>
    <row r="547" spans="1:27" ht="13.8" x14ac:dyDescent="0.3">
      <c r="A547" s="11">
        <v>640795196</v>
      </c>
      <c r="B547" s="11" t="s">
        <v>30</v>
      </c>
      <c r="C547" s="11" t="s">
        <v>36</v>
      </c>
      <c r="D547" s="11" t="s">
        <v>324</v>
      </c>
      <c r="E547" s="11" t="s">
        <v>477</v>
      </c>
      <c r="F547" s="18">
        <v>41306</v>
      </c>
      <c r="G547" s="19">
        <v>41275</v>
      </c>
      <c r="H547" s="11" t="s">
        <v>20</v>
      </c>
      <c r="I547" s="11" t="s">
        <v>59</v>
      </c>
      <c r="J547" s="11" t="s">
        <v>333</v>
      </c>
      <c r="K547" s="11" t="s">
        <v>23</v>
      </c>
      <c r="L547" s="53" t="s">
        <v>638</v>
      </c>
      <c r="M547" s="11">
        <v>0</v>
      </c>
      <c r="N547" s="54">
        <v>-7129.65</v>
      </c>
      <c r="O547" s="54">
        <v>-538.65</v>
      </c>
      <c r="P547" s="54">
        <v>-6591</v>
      </c>
      <c r="Q547" s="1">
        <v>42705</v>
      </c>
      <c r="R547" s="14">
        <f>VLOOKUP($D547,'GT NBV Sep 2015'!$G:$O,9,0)</f>
        <v>2.1000000000000001E-2</v>
      </c>
      <c r="S547" s="15">
        <f t="shared" si="73"/>
        <v>-12.4768875</v>
      </c>
      <c r="T547" s="15">
        <f t="shared" si="74"/>
        <v>15</v>
      </c>
      <c r="U547" s="15">
        <f t="shared" si="75"/>
        <v>-187.1533125</v>
      </c>
      <c r="V547" s="15">
        <f t="shared" si="76"/>
        <v>-725.80331249999995</v>
      </c>
      <c r="W547" s="15">
        <f t="shared" si="77"/>
        <v>-6403.8466874999995</v>
      </c>
      <c r="X547" s="7">
        <f t="shared" si="78"/>
        <v>-6535.5124999999998</v>
      </c>
      <c r="Y547" s="7">
        <f t="shared" si="79"/>
        <v>-665.31970312499993</v>
      </c>
      <c r="Z547" s="7">
        <f t="shared" si="80"/>
        <v>-5870.1927968749997</v>
      </c>
      <c r="AA547" s="7">
        <f t="shared" si="81"/>
        <v>0</v>
      </c>
    </row>
    <row r="548" spans="1:27" ht="13.8" x14ac:dyDescent="0.3">
      <c r="A548" s="11">
        <v>640795199</v>
      </c>
      <c r="B548" s="11" t="s">
        <v>30</v>
      </c>
      <c r="C548" s="11" t="s">
        <v>36</v>
      </c>
      <c r="D548" s="11" t="s">
        <v>37</v>
      </c>
      <c r="E548" s="11" t="s">
        <v>477</v>
      </c>
      <c r="F548" s="18">
        <v>41306</v>
      </c>
      <c r="G548" s="19">
        <v>41275</v>
      </c>
      <c r="H548" s="11" t="s">
        <v>20</v>
      </c>
      <c r="I548" s="11" t="s">
        <v>39</v>
      </c>
      <c r="J548" s="11" t="s">
        <v>99</v>
      </c>
      <c r="K548" s="11" t="s">
        <v>23</v>
      </c>
      <c r="L548" s="53" t="s">
        <v>638</v>
      </c>
      <c r="M548" s="11">
        <v>0</v>
      </c>
      <c r="N548" s="54">
        <v>-12341.01</v>
      </c>
      <c r="O548" s="54">
        <v>-1482.54</v>
      </c>
      <c r="P548" s="54">
        <v>-10858.47</v>
      </c>
      <c r="Q548" s="1">
        <v>42705</v>
      </c>
      <c r="R548" s="14">
        <f>VLOOKUP($D548,'GT NBV Sep 2015'!$G:$O,9,0)</f>
        <v>2.1999999999999999E-2</v>
      </c>
      <c r="S548" s="15">
        <f t="shared" si="73"/>
        <v>-22.625184999999998</v>
      </c>
      <c r="T548" s="15">
        <f t="shared" si="74"/>
        <v>15</v>
      </c>
      <c r="U548" s="15">
        <f t="shared" si="75"/>
        <v>-339.37777499999999</v>
      </c>
      <c r="V548" s="15">
        <f t="shared" si="76"/>
        <v>-1821.9177749999999</v>
      </c>
      <c r="W548" s="15">
        <f t="shared" si="77"/>
        <v>-10519.092225</v>
      </c>
      <c r="X548" s="7">
        <f t="shared" si="78"/>
        <v>-11312.592499999999</v>
      </c>
      <c r="Y548" s="7">
        <f t="shared" si="79"/>
        <v>-1670.0912937499997</v>
      </c>
      <c r="Z548" s="7">
        <f t="shared" si="80"/>
        <v>-9642.5012062499991</v>
      </c>
      <c r="AA548" s="7">
        <f t="shared" si="81"/>
        <v>0</v>
      </c>
    </row>
    <row r="549" spans="1:27" ht="13.8" x14ac:dyDescent="0.3">
      <c r="A549" s="11">
        <v>50415</v>
      </c>
      <c r="B549" s="11" t="s">
        <v>30</v>
      </c>
      <c r="C549" s="11" t="s">
        <v>36</v>
      </c>
      <c r="D549" s="11" t="s">
        <v>192</v>
      </c>
      <c r="E549" s="11" t="s">
        <v>90</v>
      </c>
      <c r="F549" s="18">
        <v>26115</v>
      </c>
      <c r="G549" s="19">
        <v>26115</v>
      </c>
      <c r="H549" s="11" t="s">
        <v>20</v>
      </c>
      <c r="I549" s="11" t="s">
        <v>69</v>
      </c>
      <c r="J549" s="11" t="s">
        <v>221</v>
      </c>
      <c r="K549" s="11" t="s">
        <v>23</v>
      </c>
      <c r="L549" s="53" t="s">
        <v>638</v>
      </c>
      <c r="M549" s="11">
        <v>24</v>
      </c>
      <c r="N549" s="54">
        <v>28753.439999999999</v>
      </c>
      <c r="O549" s="54">
        <v>40828.61</v>
      </c>
      <c r="P549" s="54">
        <v>-12075.17</v>
      </c>
      <c r="Q549" s="1">
        <v>42705</v>
      </c>
      <c r="R549" s="14">
        <f>VLOOKUP($D549,'GT NBV Sep 2015'!$G:$O,9,0)</f>
        <v>2.5999999999999999E-2</v>
      </c>
      <c r="S549" s="15">
        <f t="shared" si="73"/>
        <v>62.299119999999995</v>
      </c>
      <c r="T549" s="15">
        <f t="shared" si="74"/>
        <v>15</v>
      </c>
      <c r="U549" s="15">
        <f t="shared" si="75"/>
        <v>934.4867999999999</v>
      </c>
      <c r="V549" s="15">
        <f t="shared" si="76"/>
        <v>41763.096799999999</v>
      </c>
      <c r="W549" s="15">
        <f t="shared" si="77"/>
        <v>-13009.656800000001</v>
      </c>
      <c r="X549" s="7">
        <f t="shared" si="78"/>
        <v>26357.319999999996</v>
      </c>
      <c r="Y549" s="7">
        <f t="shared" si="79"/>
        <v>38282.83873333333</v>
      </c>
      <c r="Z549" s="7">
        <f t="shared" si="80"/>
        <v>-11925.518733333334</v>
      </c>
      <c r="AA549" s="7">
        <f t="shared" si="81"/>
        <v>0</v>
      </c>
    </row>
    <row r="550" spans="1:27" ht="13.8" x14ac:dyDescent="0.3">
      <c r="A550" s="11">
        <v>50164</v>
      </c>
      <c r="B550" s="11" t="s">
        <v>30</v>
      </c>
      <c r="C550" s="11" t="s">
        <v>36</v>
      </c>
      <c r="D550" s="11" t="s">
        <v>192</v>
      </c>
      <c r="E550" s="11" t="s">
        <v>90</v>
      </c>
      <c r="F550" s="18">
        <v>26115</v>
      </c>
      <c r="G550" s="19">
        <v>26115</v>
      </c>
      <c r="H550" s="11" t="s">
        <v>20</v>
      </c>
      <c r="I550" s="11" t="s">
        <v>69</v>
      </c>
      <c r="J550" s="11" t="s">
        <v>194</v>
      </c>
      <c r="K550" s="11" t="s">
        <v>23</v>
      </c>
      <c r="L550" s="53" t="s">
        <v>638</v>
      </c>
      <c r="M550" s="11">
        <v>560</v>
      </c>
      <c r="N550" s="54">
        <v>37772</v>
      </c>
      <c r="O550" s="54">
        <v>53634.559999999998</v>
      </c>
      <c r="P550" s="54">
        <v>-15862.56</v>
      </c>
      <c r="Q550" s="1">
        <v>42705</v>
      </c>
      <c r="R550" s="14">
        <f>VLOOKUP($D550,'GT NBV Sep 2015'!$G:$O,9,0)</f>
        <v>2.5999999999999999E-2</v>
      </c>
      <c r="S550" s="15">
        <f t="shared" si="73"/>
        <v>81.839333333333329</v>
      </c>
      <c r="T550" s="15">
        <f t="shared" si="74"/>
        <v>15</v>
      </c>
      <c r="U550" s="15">
        <f t="shared" si="75"/>
        <v>1227.5899999999999</v>
      </c>
      <c r="V550" s="15">
        <f t="shared" si="76"/>
        <v>54862.149999999994</v>
      </c>
      <c r="W550" s="15">
        <f t="shared" si="77"/>
        <v>-17090.149999999994</v>
      </c>
      <c r="X550" s="7">
        <f t="shared" si="78"/>
        <v>34624.333333333328</v>
      </c>
      <c r="Y550" s="7">
        <f t="shared" si="79"/>
        <v>50290.304166666661</v>
      </c>
      <c r="Z550" s="7">
        <f t="shared" si="80"/>
        <v>-15665.970833333327</v>
      </c>
      <c r="AA550" s="7">
        <f t="shared" si="81"/>
        <v>0</v>
      </c>
    </row>
    <row r="551" spans="1:27" ht="13.8" x14ac:dyDescent="0.3">
      <c r="A551" s="11">
        <v>640795202</v>
      </c>
      <c r="B551" s="11" t="s">
        <v>30</v>
      </c>
      <c r="C551" s="11" t="s">
        <v>36</v>
      </c>
      <c r="D551" s="11" t="s">
        <v>49</v>
      </c>
      <c r="E551" s="11" t="s">
        <v>477</v>
      </c>
      <c r="F551" s="18">
        <v>41306</v>
      </c>
      <c r="G551" s="19">
        <v>41275</v>
      </c>
      <c r="H551" s="11" t="s">
        <v>20</v>
      </c>
      <c r="I551" s="11" t="s">
        <v>48</v>
      </c>
      <c r="J551" s="11" t="s">
        <v>280</v>
      </c>
      <c r="K551" s="11" t="s">
        <v>23</v>
      </c>
      <c r="L551" s="53" t="s">
        <v>638</v>
      </c>
      <c r="M551" s="11">
        <v>0</v>
      </c>
      <c r="N551" s="54">
        <v>-24187.68</v>
      </c>
      <c r="O551" s="54">
        <v>-3831.67</v>
      </c>
      <c r="P551" s="54">
        <v>-20356.009999999998</v>
      </c>
      <c r="Q551" s="1">
        <v>42705</v>
      </c>
      <c r="R551" s="14">
        <f>VLOOKUP($D551,'GT NBV Sep 2015'!$G:$O,9,0)</f>
        <v>3.4000000000000002E-2</v>
      </c>
      <c r="S551" s="15">
        <f t="shared" si="73"/>
        <v>-68.531760000000006</v>
      </c>
      <c r="T551" s="15">
        <f t="shared" si="74"/>
        <v>15</v>
      </c>
      <c r="U551" s="15">
        <f t="shared" si="75"/>
        <v>-1027.9764</v>
      </c>
      <c r="V551" s="15">
        <f t="shared" si="76"/>
        <v>-4859.6463999999996</v>
      </c>
      <c r="W551" s="15">
        <f t="shared" si="77"/>
        <v>-19328.033600000002</v>
      </c>
      <c r="X551" s="7">
        <f t="shared" si="78"/>
        <v>-22172.04</v>
      </c>
      <c r="Y551" s="7">
        <f t="shared" si="79"/>
        <v>-4454.6758666666665</v>
      </c>
      <c r="Z551" s="7">
        <f t="shared" si="80"/>
        <v>-17717.364133333336</v>
      </c>
      <c r="AA551" s="7">
        <f t="shared" si="81"/>
        <v>0</v>
      </c>
    </row>
    <row r="552" spans="1:27" ht="13.8" x14ac:dyDescent="0.3">
      <c r="A552" s="11">
        <v>50236</v>
      </c>
      <c r="B552" s="11" t="s">
        <v>30</v>
      </c>
      <c r="C552" s="11" t="s">
        <v>36</v>
      </c>
      <c r="D552" s="11" t="s">
        <v>192</v>
      </c>
      <c r="E552" s="11" t="s">
        <v>90</v>
      </c>
      <c r="F552" s="18">
        <v>26115</v>
      </c>
      <c r="G552" s="19">
        <v>26115</v>
      </c>
      <c r="H552" s="11" t="s">
        <v>20</v>
      </c>
      <c r="I552" s="11" t="s">
        <v>69</v>
      </c>
      <c r="J552" s="11" t="s">
        <v>202</v>
      </c>
      <c r="K552" s="11" t="s">
        <v>23</v>
      </c>
      <c r="L552" s="53" t="s">
        <v>638</v>
      </c>
      <c r="M552" s="11">
        <v>2</v>
      </c>
      <c r="N552" s="54">
        <v>53039.34</v>
      </c>
      <c r="O552" s="54">
        <v>75313.509999999995</v>
      </c>
      <c r="P552" s="54">
        <v>-22274.17</v>
      </c>
      <c r="Q552" s="1">
        <v>42705</v>
      </c>
      <c r="R552" s="14">
        <f>VLOOKUP($D552,'GT NBV Sep 2015'!$G:$O,9,0)</f>
        <v>2.5999999999999999E-2</v>
      </c>
      <c r="S552" s="15">
        <f t="shared" si="73"/>
        <v>114.91856999999999</v>
      </c>
      <c r="T552" s="15">
        <f t="shared" si="74"/>
        <v>15</v>
      </c>
      <c r="U552" s="15">
        <f t="shared" si="75"/>
        <v>1723.7785499999998</v>
      </c>
      <c r="V552" s="15">
        <f t="shared" si="76"/>
        <v>77037.288549999997</v>
      </c>
      <c r="W552" s="15">
        <f t="shared" si="77"/>
        <v>-23997.948550000001</v>
      </c>
      <c r="X552" s="7">
        <f t="shared" si="78"/>
        <v>48619.394999999997</v>
      </c>
      <c r="Y552" s="7">
        <f t="shared" si="79"/>
        <v>70617.514504166655</v>
      </c>
      <c r="Z552" s="7">
        <f t="shared" si="80"/>
        <v>-21998.119504166665</v>
      </c>
      <c r="AA552" s="7">
        <f t="shared" si="81"/>
        <v>0</v>
      </c>
    </row>
    <row r="553" spans="1:27" ht="13.8" x14ac:dyDescent="0.3">
      <c r="A553" s="11">
        <v>50244</v>
      </c>
      <c r="B553" s="11" t="s">
        <v>30</v>
      </c>
      <c r="C553" s="11" t="s">
        <v>36</v>
      </c>
      <c r="D553" s="11" t="s">
        <v>192</v>
      </c>
      <c r="E553" s="11" t="s">
        <v>90</v>
      </c>
      <c r="F553" s="18">
        <v>26115</v>
      </c>
      <c r="G553" s="19">
        <v>26115</v>
      </c>
      <c r="H553" s="11" t="s">
        <v>20</v>
      </c>
      <c r="I553" s="11" t="s">
        <v>69</v>
      </c>
      <c r="J553" s="11" t="s">
        <v>205</v>
      </c>
      <c r="K553" s="11" t="s">
        <v>23</v>
      </c>
      <c r="L553" s="53" t="s">
        <v>638</v>
      </c>
      <c r="M553" s="11">
        <v>2</v>
      </c>
      <c r="N553" s="54">
        <v>56827.86</v>
      </c>
      <c r="O553" s="54">
        <v>80693.039999999994</v>
      </c>
      <c r="P553" s="54">
        <v>-23865.18</v>
      </c>
      <c r="Q553" s="1">
        <v>42705</v>
      </c>
      <c r="R553" s="14">
        <f>VLOOKUP($D553,'GT NBV Sep 2015'!$G:$O,9,0)</f>
        <v>2.5999999999999999E-2</v>
      </c>
      <c r="S553" s="15">
        <f t="shared" si="73"/>
        <v>123.12702999999999</v>
      </c>
      <c r="T553" s="15">
        <f t="shared" si="74"/>
        <v>15</v>
      </c>
      <c r="U553" s="15">
        <f t="shared" si="75"/>
        <v>1846.9054499999997</v>
      </c>
      <c r="V553" s="15">
        <f t="shared" si="76"/>
        <v>82539.945449999999</v>
      </c>
      <c r="W553" s="15">
        <f t="shared" si="77"/>
        <v>-25712.085449999999</v>
      </c>
      <c r="X553" s="7">
        <f t="shared" si="78"/>
        <v>52092.205000000002</v>
      </c>
      <c r="Y553" s="7">
        <f t="shared" si="79"/>
        <v>75661.61666249999</v>
      </c>
      <c r="Z553" s="7">
        <f t="shared" si="80"/>
        <v>-23569.411662499999</v>
      </c>
      <c r="AA553" s="7">
        <f t="shared" si="81"/>
        <v>0</v>
      </c>
    </row>
    <row r="554" spans="1:27" ht="13.8" x14ac:dyDescent="0.3">
      <c r="A554" s="11">
        <v>640795208</v>
      </c>
      <c r="B554" s="11" t="s">
        <v>30</v>
      </c>
      <c r="C554" s="11" t="s">
        <v>36</v>
      </c>
      <c r="D554" s="11" t="s">
        <v>49</v>
      </c>
      <c r="E554" s="11" t="s">
        <v>477</v>
      </c>
      <c r="F554" s="18">
        <v>41306</v>
      </c>
      <c r="G554" s="19">
        <v>41306</v>
      </c>
      <c r="H554" s="11" t="s">
        <v>20</v>
      </c>
      <c r="I554" s="11" t="s">
        <v>48</v>
      </c>
      <c r="J554" s="11" t="s">
        <v>407</v>
      </c>
      <c r="K554" s="11" t="s">
        <v>23</v>
      </c>
      <c r="L554" s="53" t="s">
        <v>638</v>
      </c>
      <c r="M554" s="11">
        <v>0</v>
      </c>
      <c r="N554" s="54">
        <v>-28803.759999999998</v>
      </c>
      <c r="O554" s="54">
        <v>-4562.92</v>
      </c>
      <c r="P554" s="54">
        <v>-24240.84</v>
      </c>
      <c r="Q554" s="1">
        <v>42705</v>
      </c>
      <c r="R554" s="14">
        <f>VLOOKUP($D554,'GT NBV Sep 2015'!$G:$O,9,0)</f>
        <v>3.4000000000000002E-2</v>
      </c>
      <c r="S554" s="15">
        <f t="shared" si="73"/>
        <v>-81.610653333333332</v>
      </c>
      <c r="T554" s="15">
        <f t="shared" si="74"/>
        <v>15</v>
      </c>
      <c r="U554" s="15">
        <f t="shared" si="75"/>
        <v>-1224.1597999999999</v>
      </c>
      <c r="V554" s="15">
        <f t="shared" si="76"/>
        <v>-5787.0797999999995</v>
      </c>
      <c r="W554" s="15">
        <f t="shared" si="77"/>
        <v>-23016.680199999999</v>
      </c>
      <c r="X554" s="7">
        <f t="shared" si="78"/>
        <v>-26403.446666666663</v>
      </c>
      <c r="Y554" s="7">
        <f t="shared" si="79"/>
        <v>-5304.8231499999993</v>
      </c>
      <c r="Z554" s="7">
        <f t="shared" si="80"/>
        <v>-21098.623516666667</v>
      </c>
      <c r="AA554" s="7">
        <f t="shared" si="81"/>
        <v>0</v>
      </c>
    </row>
    <row r="555" spans="1:27" ht="13.8" x14ac:dyDescent="0.3">
      <c r="A555" s="11">
        <v>640795205</v>
      </c>
      <c r="B555" s="11" t="s">
        <v>30</v>
      </c>
      <c r="C555" s="11" t="s">
        <v>36</v>
      </c>
      <c r="D555" s="11" t="s">
        <v>49</v>
      </c>
      <c r="E555" s="11" t="s">
        <v>477</v>
      </c>
      <c r="F555" s="18">
        <v>41306</v>
      </c>
      <c r="G555" s="19">
        <v>41275</v>
      </c>
      <c r="H555" s="11" t="s">
        <v>20</v>
      </c>
      <c r="I555" s="11" t="s">
        <v>48</v>
      </c>
      <c r="J555" s="11" t="s">
        <v>52</v>
      </c>
      <c r="K555" s="11" t="s">
        <v>23</v>
      </c>
      <c r="L555" s="53" t="s">
        <v>638</v>
      </c>
      <c r="M555" s="11">
        <v>0</v>
      </c>
      <c r="N555" s="54">
        <v>-30395.87</v>
      </c>
      <c r="O555" s="54">
        <v>-4815.1400000000003</v>
      </c>
      <c r="P555" s="54">
        <v>-25580.73</v>
      </c>
      <c r="Q555" s="1">
        <v>42705</v>
      </c>
      <c r="R555" s="14">
        <f>VLOOKUP($D555,'GT NBV Sep 2015'!$G:$O,9,0)</f>
        <v>3.4000000000000002E-2</v>
      </c>
      <c r="S555" s="15">
        <f t="shared" si="73"/>
        <v>-86.121631666666673</v>
      </c>
      <c r="T555" s="15">
        <f t="shared" si="74"/>
        <v>15</v>
      </c>
      <c r="U555" s="15">
        <f t="shared" si="75"/>
        <v>-1291.8244750000001</v>
      </c>
      <c r="V555" s="15">
        <f t="shared" si="76"/>
        <v>-6106.9644750000007</v>
      </c>
      <c r="W555" s="15">
        <f t="shared" si="77"/>
        <v>-24288.905524999998</v>
      </c>
      <c r="X555" s="7">
        <f t="shared" si="78"/>
        <v>-27862.880833333333</v>
      </c>
      <c r="Y555" s="7">
        <f t="shared" si="79"/>
        <v>-5598.0507687500003</v>
      </c>
      <c r="Z555" s="7">
        <f t="shared" si="80"/>
        <v>-22264.83006458333</v>
      </c>
      <c r="AA555" s="7">
        <f t="shared" si="81"/>
        <v>0</v>
      </c>
    </row>
    <row r="556" spans="1:27" ht="13.8" x14ac:dyDescent="0.3">
      <c r="A556" s="11">
        <v>50253</v>
      </c>
      <c r="B556" s="11" t="s">
        <v>30</v>
      </c>
      <c r="C556" s="11" t="s">
        <v>36</v>
      </c>
      <c r="D556" s="11" t="s">
        <v>192</v>
      </c>
      <c r="E556" s="11" t="s">
        <v>58</v>
      </c>
      <c r="F556" s="18">
        <v>33055</v>
      </c>
      <c r="G556" s="19">
        <v>33055</v>
      </c>
      <c r="H556" s="11" t="s">
        <v>20</v>
      </c>
      <c r="I556" s="11" t="s">
        <v>69</v>
      </c>
      <c r="J556" s="11" t="s">
        <v>206</v>
      </c>
      <c r="K556" s="11" t="s">
        <v>23</v>
      </c>
      <c r="L556" s="53" t="s">
        <v>638</v>
      </c>
      <c r="M556" s="11">
        <v>0</v>
      </c>
      <c r="N556" s="54">
        <v>123757.92</v>
      </c>
      <c r="O556" s="54">
        <v>153414.73000000001</v>
      </c>
      <c r="P556" s="54">
        <v>-29656.81</v>
      </c>
      <c r="Q556" s="1">
        <v>42705</v>
      </c>
      <c r="R556" s="14">
        <f>VLOOKUP($D556,'GT NBV Sep 2015'!$G:$O,9,0)</f>
        <v>2.5999999999999999E-2</v>
      </c>
      <c r="S556" s="15">
        <f t="shared" si="73"/>
        <v>268.14215999999999</v>
      </c>
      <c r="T556" s="15">
        <f t="shared" si="74"/>
        <v>15</v>
      </c>
      <c r="U556" s="15">
        <f t="shared" si="75"/>
        <v>4022.1324</v>
      </c>
      <c r="V556" s="15">
        <f t="shared" si="76"/>
        <v>157436.86240000001</v>
      </c>
      <c r="W556" s="15">
        <f t="shared" si="77"/>
        <v>-33678.942400000014</v>
      </c>
      <c r="X556" s="7">
        <f t="shared" si="78"/>
        <v>113444.76</v>
      </c>
      <c r="Y556" s="7">
        <f t="shared" si="79"/>
        <v>144317.12386666666</v>
      </c>
      <c r="Z556" s="7">
        <f t="shared" si="80"/>
        <v>-30872.363866666677</v>
      </c>
      <c r="AA556" s="7">
        <f t="shared" si="81"/>
        <v>0</v>
      </c>
    </row>
    <row r="557" spans="1:27" ht="13.8" x14ac:dyDescent="0.3">
      <c r="A557" s="11">
        <v>50289</v>
      </c>
      <c r="B557" s="11" t="s">
        <v>30</v>
      </c>
      <c r="C557" s="11" t="s">
        <v>36</v>
      </c>
      <c r="D557" s="11" t="s">
        <v>192</v>
      </c>
      <c r="E557" s="11" t="s">
        <v>90</v>
      </c>
      <c r="F557" s="18">
        <v>26115</v>
      </c>
      <c r="G557" s="19">
        <v>26115</v>
      </c>
      <c r="H557" s="11" t="s">
        <v>20</v>
      </c>
      <c r="I557" s="11" t="s">
        <v>69</v>
      </c>
      <c r="J557" s="11" t="s">
        <v>209</v>
      </c>
      <c r="K557" s="11" t="s">
        <v>23</v>
      </c>
      <c r="L557" s="53" t="s">
        <v>638</v>
      </c>
      <c r="M557" s="11">
        <v>0</v>
      </c>
      <c r="N557" s="54">
        <v>80750.28</v>
      </c>
      <c r="O557" s="54">
        <v>114661.81</v>
      </c>
      <c r="P557" s="54">
        <v>-33911.53</v>
      </c>
      <c r="Q557" s="1">
        <v>42705</v>
      </c>
      <c r="R557" s="14">
        <f>VLOOKUP($D557,'GT NBV Sep 2015'!$G:$O,9,0)</f>
        <v>2.5999999999999999E-2</v>
      </c>
      <c r="S557" s="15">
        <f t="shared" si="73"/>
        <v>174.95893999999998</v>
      </c>
      <c r="T557" s="15">
        <f t="shared" si="74"/>
        <v>15</v>
      </c>
      <c r="U557" s="15">
        <f t="shared" si="75"/>
        <v>2624.3840999999998</v>
      </c>
      <c r="V557" s="15">
        <f t="shared" si="76"/>
        <v>117286.19409999999</v>
      </c>
      <c r="W557" s="15">
        <f t="shared" si="77"/>
        <v>-36535.914099999995</v>
      </c>
      <c r="X557" s="7">
        <f t="shared" si="78"/>
        <v>74021.09</v>
      </c>
      <c r="Y557" s="7">
        <f t="shared" si="79"/>
        <v>107512.34459166665</v>
      </c>
      <c r="Z557" s="7">
        <f t="shared" si="80"/>
        <v>-33491.254591666657</v>
      </c>
      <c r="AA557" s="7">
        <f t="shared" si="81"/>
        <v>0</v>
      </c>
    </row>
    <row r="558" spans="1:27" ht="13.8" x14ac:dyDescent="0.3">
      <c r="A558" s="11">
        <v>50423</v>
      </c>
      <c r="B558" s="11" t="s">
        <v>30</v>
      </c>
      <c r="C558" s="11" t="s">
        <v>36</v>
      </c>
      <c r="D558" s="11" t="s">
        <v>192</v>
      </c>
      <c r="E558" s="11" t="s">
        <v>90</v>
      </c>
      <c r="F558" s="18">
        <v>26115</v>
      </c>
      <c r="G558" s="19">
        <v>26115</v>
      </c>
      <c r="H558" s="11" t="s">
        <v>20</v>
      </c>
      <c r="I558" s="11" t="s">
        <v>69</v>
      </c>
      <c r="J558" s="11" t="s">
        <v>224</v>
      </c>
      <c r="K558" s="11" t="s">
        <v>23</v>
      </c>
      <c r="L558" s="53" t="s">
        <v>638</v>
      </c>
      <c r="M558" s="11">
        <v>0</v>
      </c>
      <c r="N558" s="54">
        <v>150807.9</v>
      </c>
      <c r="O558" s="54">
        <v>214140.52</v>
      </c>
      <c r="P558" s="54">
        <v>-63332.62</v>
      </c>
      <c r="Q558" s="1">
        <v>42705</v>
      </c>
      <c r="R558" s="14">
        <f>VLOOKUP($D558,'GT NBV Sep 2015'!$G:$O,9,0)</f>
        <v>2.5999999999999999E-2</v>
      </c>
      <c r="S558" s="15">
        <f t="shared" si="73"/>
        <v>326.75045</v>
      </c>
      <c r="T558" s="15">
        <f t="shared" si="74"/>
        <v>15</v>
      </c>
      <c r="U558" s="15">
        <f t="shared" si="75"/>
        <v>4901.2567500000005</v>
      </c>
      <c r="V558" s="15">
        <f t="shared" si="76"/>
        <v>219041.77674999999</v>
      </c>
      <c r="W558" s="15">
        <f t="shared" si="77"/>
        <v>-68233.876749999996</v>
      </c>
      <c r="X558" s="7">
        <f t="shared" si="78"/>
        <v>138240.57499999998</v>
      </c>
      <c r="Y558" s="7">
        <f t="shared" si="79"/>
        <v>200788.29535416665</v>
      </c>
      <c r="Z558" s="7">
        <f t="shared" si="80"/>
        <v>-62547.72035416666</v>
      </c>
      <c r="AA558" s="7">
        <f t="shared" si="81"/>
        <v>0</v>
      </c>
    </row>
    <row r="559" spans="1:27" ht="13.8" x14ac:dyDescent="0.3">
      <c r="A559" s="11">
        <v>640795193</v>
      </c>
      <c r="B559" s="11" t="s">
        <v>30</v>
      </c>
      <c r="C559" s="11" t="s">
        <v>36</v>
      </c>
      <c r="D559" s="11" t="s">
        <v>49</v>
      </c>
      <c r="E559" s="11" t="s">
        <v>477</v>
      </c>
      <c r="F559" s="18">
        <v>41306</v>
      </c>
      <c r="G559" s="19">
        <v>41275</v>
      </c>
      <c r="H559" s="11" t="s">
        <v>20</v>
      </c>
      <c r="I559" s="11" t="s">
        <v>48</v>
      </c>
      <c r="J559" s="11" t="s">
        <v>265</v>
      </c>
      <c r="K559" s="11" t="s">
        <v>23</v>
      </c>
      <c r="L559" s="53" t="s">
        <v>638</v>
      </c>
      <c r="M559" s="11">
        <v>0</v>
      </c>
      <c r="N559" s="54">
        <v>-79725.149999999994</v>
      </c>
      <c r="O559" s="54">
        <v>-12629.6</v>
      </c>
      <c r="P559" s="54">
        <v>-67095.55</v>
      </c>
      <c r="Q559" s="1">
        <v>42705</v>
      </c>
      <c r="R559" s="14">
        <f>VLOOKUP($D559,'GT NBV Sep 2015'!$G:$O,9,0)</f>
        <v>3.4000000000000002E-2</v>
      </c>
      <c r="S559" s="15">
        <f t="shared" si="73"/>
        <v>-225.887925</v>
      </c>
      <c r="T559" s="15">
        <f t="shared" si="74"/>
        <v>15</v>
      </c>
      <c r="U559" s="15">
        <f t="shared" si="75"/>
        <v>-3388.3188749999999</v>
      </c>
      <c r="V559" s="15">
        <f t="shared" si="76"/>
        <v>-16017.918874999999</v>
      </c>
      <c r="W559" s="15">
        <f t="shared" si="77"/>
        <v>-63707.231124999991</v>
      </c>
      <c r="X559" s="7">
        <f t="shared" si="78"/>
        <v>-73081.387499999997</v>
      </c>
      <c r="Y559" s="7">
        <f t="shared" si="79"/>
        <v>-14683.092302083332</v>
      </c>
      <c r="Z559" s="7">
        <f t="shared" si="80"/>
        <v>-58398.295197916654</v>
      </c>
      <c r="AA559" s="7">
        <f t="shared" si="81"/>
        <v>0</v>
      </c>
    </row>
    <row r="560" spans="1:27" ht="13.8" x14ac:dyDescent="0.3">
      <c r="A560" s="11">
        <v>50335</v>
      </c>
      <c r="B560" s="11" t="s">
        <v>30</v>
      </c>
      <c r="C560" s="11" t="s">
        <v>36</v>
      </c>
      <c r="D560" s="11" t="s">
        <v>192</v>
      </c>
      <c r="E560" s="11" t="s">
        <v>34</v>
      </c>
      <c r="F560" s="18">
        <v>27576</v>
      </c>
      <c r="G560" s="19">
        <v>27576</v>
      </c>
      <c r="H560" s="11" t="s">
        <v>20</v>
      </c>
      <c r="I560" s="11" t="s">
        <v>69</v>
      </c>
      <c r="J560" s="11" t="s">
        <v>212</v>
      </c>
      <c r="K560" s="11" t="s">
        <v>23</v>
      </c>
      <c r="L560" s="53" t="s">
        <v>638</v>
      </c>
      <c r="M560" s="11">
        <v>1</v>
      </c>
      <c r="N560" s="54">
        <v>219603.85</v>
      </c>
      <c r="O560" s="54">
        <v>303491.09999999998</v>
      </c>
      <c r="P560" s="54">
        <v>-83887.25</v>
      </c>
      <c r="Q560" s="1">
        <v>42705</v>
      </c>
      <c r="R560" s="14">
        <f>VLOOKUP($D560,'GT NBV Sep 2015'!$G:$O,9,0)</f>
        <v>2.5999999999999999E-2</v>
      </c>
      <c r="S560" s="15">
        <f t="shared" si="73"/>
        <v>475.80834166666665</v>
      </c>
      <c r="T560" s="15">
        <f t="shared" si="74"/>
        <v>15</v>
      </c>
      <c r="U560" s="15">
        <f t="shared" si="75"/>
        <v>7137.1251249999996</v>
      </c>
      <c r="V560" s="15">
        <f t="shared" si="76"/>
        <v>310628.225125</v>
      </c>
      <c r="W560" s="15">
        <f t="shared" si="77"/>
        <v>-91024.375124999991</v>
      </c>
      <c r="X560" s="7">
        <f t="shared" si="78"/>
        <v>201303.52916666667</v>
      </c>
      <c r="Y560" s="7">
        <f t="shared" si="79"/>
        <v>284742.53969791665</v>
      </c>
      <c r="Z560" s="7">
        <f t="shared" si="80"/>
        <v>-83439.010531249995</v>
      </c>
      <c r="AA560" s="7">
        <f t="shared" si="81"/>
        <v>0</v>
      </c>
    </row>
    <row r="561" spans="1:27" ht="13.8" x14ac:dyDescent="0.3">
      <c r="A561" s="11">
        <v>50272</v>
      </c>
      <c r="B561" s="11" t="s">
        <v>30</v>
      </c>
      <c r="C561" s="11" t="s">
        <v>36</v>
      </c>
      <c r="D561" s="11" t="s">
        <v>192</v>
      </c>
      <c r="E561" s="11" t="s">
        <v>90</v>
      </c>
      <c r="F561" s="18">
        <v>26115</v>
      </c>
      <c r="G561" s="19">
        <v>26115</v>
      </c>
      <c r="H561" s="11" t="s">
        <v>20</v>
      </c>
      <c r="I561" s="11" t="s">
        <v>69</v>
      </c>
      <c r="J561" s="11" t="s">
        <v>207</v>
      </c>
      <c r="K561" s="11" t="s">
        <v>23</v>
      </c>
      <c r="L561" s="53" t="s">
        <v>638</v>
      </c>
      <c r="M561" s="11">
        <v>2334</v>
      </c>
      <c r="N561" s="54">
        <v>229767.18</v>
      </c>
      <c r="O561" s="54">
        <v>326259.19</v>
      </c>
      <c r="P561" s="54">
        <v>-96492.01</v>
      </c>
      <c r="Q561" s="1">
        <v>42705</v>
      </c>
      <c r="R561" s="14">
        <f>VLOOKUP($D561,'GT NBV Sep 2015'!$G:$O,9,0)</f>
        <v>2.5999999999999999E-2</v>
      </c>
      <c r="S561" s="15">
        <f t="shared" si="73"/>
        <v>497.82888999999994</v>
      </c>
      <c r="T561" s="15">
        <f t="shared" si="74"/>
        <v>15</v>
      </c>
      <c r="U561" s="15">
        <f t="shared" si="75"/>
        <v>7467.4333499999993</v>
      </c>
      <c r="V561" s="15">
        <f t="shared" si="76"/>
        <v>333726.62335000001</v>
      </c>
      <c r="W561" s="15">
        <f t="shared" si="77"/>
        <v>-103959.44335000002</v>
      </c>
      <c r="X561" s="7">
        <f t="shared" si="78"/>
        <v>210619.91499999998</v>
      </c>
      <c r="Y561" s="7">
        <f t="shared" si="79"/>
        <v>305916.07140416664</v>
      </c>
      <c r="Z561" s="7">
        <f t="shared" si="80"/>
        <v>-95296.156404166672</v>
      </c>
      <c r="AA561" s="7">
        <f t="shared" si="81"/>
        <v>0</v>
      </c>
    </row>
    <row r="562" spans="1:27" ht="13.8" x14ac:dyDescent="0.3">
      <c r="A562" s="11">
        <v>50310</v>
      </c>
      <c r="B562" s="11" t="s">
        <v>30</v>
      </c>
      <c r="C562" s="11" t="s">
        <v>36</v>
      </c>
      <c r="D562" s="11" t="s">
        <v>192</v>
      </c>
      <c r="E562" s="11" t="s">
        <v>90</v>
      </c>
      <c r="F562" s="18">
        <v>26115</v>
      </c>
      <c r="G562" s="19">
        <v>26115</v>
      </c>
      <c r="H562" s="11" t="s">
        <v>20</v>
      </c>
      <c r="I562" s="11" t="s">
        <v>69</v>
      </c>
      <c r="J562" s="11" t="s">
        <v>210</v>
      </c>
      <c r="K562" s="11" t="s">
        <v>23</v>
      </c>
      <c r="L562" s="53" t="s">
        <v>638</v>
      </c>
      <c r="M562" s="11">
        <v>3240</v>
      </c>
      <c r="N562" s="54">
        <v>232584.36</v>
      </c>
      <c r="O562" s="54">
        <v>330259.46000000002</v>
      </c>
      <c r="P562" s="54">
        <v>-97675.1</v>
      </c>
      <c r="Q562" s="1">
        <v>42705</v>
      </c>
      <c r="R562" s="14">
        <f>VLOOKUP($D562,'GT NBV Sep 2015'!$G:$O,9,0)</f>
        <v>2.5999999999999999E-2</v>
      </c>
      <c r="S562" s="15">
        <f t="shared" si="73"/>
        <v>503.93277999999992</v>
      </c>
      <c r="T562" s="15">
        <f t="shared" si="74"/>
        <v>15</v>
      </c>
      <c r="U562" s="15">
        <f t="shared" si="75"/>
        <v>7558.9916999999987</v>
      </c>
      <c r="V562" s="15">
        <f t="shared" si="76"/>
        <v>337818.45170000003</v>
      </c>
      <c r="W562" s="15">
        <f t="shared" si="77"/>
        <v>-105234.09170000005</v>
      </c>
      <c r="X562" s="7">
        <f t="shared" si="78"/>
        <v>213202.33</v>
      </c>
      <c r="Y562" s="7">
        <f t="shared" si="79"/>
        <v>309666.91405833338</v>
      </c>
      <c r="Z562" s="7">
        <f t="shared" si="80"/>
        <v>-96464.584058333377</v>
      </c>
      <c r="AA562" s="7">
        <f t="shared" si="81"/>
        <v>0</v>
      </c>
    </row>
    <row r="563" spans="1:27" ht="13.8" x14ac:dyDescent="0.3">
      <c r="A563" s="11">
        <v>50417</v>
      </c>
      <c r="B563" s="11" t="s">
        <v>30</v>
      </c>
      <c r="C563" s="11" t="s">
        <v>36</v>
      </c>
      <c r="D563" s="11" t="s">
        <v>192</v>
      </c>
      <c r="E563" s="11" t="s">
        <v>90</v>
      </c>
      <c r="F563" s="18">
        <v>26115</v>
      </c>
      <c r="G563" s="19">
        <v>26115</v>
      </c>
      <c r="H563" s="11" t="s">
        <v>20</v>
      </c>
      <c r="I563" s="11" t="s">
        <v>69</v>
      </c>
      <c r="J563" s="11" t="s">
        <v>222</v>
      </c>
      <c r="K563" s="11" t="s">
        <v>23</v>
      </c>
      <c r="L563" s="53" t="s">
        <v>638</v>
      </c>
      <c r="M563" s="11">
        <v>24</v>
      </c>
      <c r="N563" s="54">
        <v>254335.78</v>
      </c>
      <c r="O563" s="54">
        <v>361145.52</v>
      </c>
      <c r="P563" s="54">
        <v>-106809.74</v>
      </c>
      <c r="Q563" s="1">
        <v>42705</v>
      </c>
      <c r="R563" s="14">
        <f>VLOOKUP($D563,'GT NBV Sep 2015'!$G:$O,9,0)</f>
        <v>2.5999999999999999E-2</v>
      </c>
      <c r="S563" s="15">
        <f t="shared" si="73"/>
        <v>551.06085666666661</v>
      </c>
      <c r="T563" s="15">
        <f t="shared" si="74"/>
        <v>15</v>
      </c>
      <c r="U563" s="15">
        <f t="shared" si="75"/>
        <v>8265.9128499999988</v>
      </c>
      <c r="V563" s="15">
        <f t="shared" si="76"/>
        <v>369411.43285000004</v>
      </c>
      <c r="W563" s="15">
        <f t="shared" si="77"/>
        <v>-115075.65285000004</v>
      </c>
      <c r="X563" s="7">
        <f t="shared" si="78"/>
        <v>233141.13166666665</v>
      </c>
      <c r="Y563" s="7">
        <f t="shared" si="79"/>
        <v>338627.14677916671</v>
      </c>
      <c r="Z563" s="7">
        <f t="shared" si="80"/>
        <v>-105486.01511250004</v>
      </c>
      <c r="AA563" s="7">
        <f t="shared" si="81"/>
        <v>0</v>
      </c>
    </row>
    <row r="564" spans="1:27" ht="13.8" x14ac:dyDescent="0.3">
      <c r="A564" s="11">
        <v>50204</v>
      </c>
      <c r="B564" s="11" t="s">
        <v>30</v>
      </c>
      <c r="C564" s="11" t="s">
        <v>36</v>
      </c>
      <c r="D564" s="11" t="s">
        <v>192</v>
      </c>
      <c r="E564" s="11" t="s">
        <v>138</v>
      </c>
      <c r="F564" s="18">
        <v>34151</v>
      </c>
      <c r="G564" s="19">
        <v>34151</v>
      </c>
      <c r="H564" s="11" t="s">
        <v>20</v>
      </c>
      <c r="I564" s="11" t="s">
        <v>69</v>
      </c>
      <c r="J564" s="11" t="s">
        <v>198</v>
      </c>
      <c r="K564" s="11" t="s">
        <v>23</v>
      </c>
      <c r="L564" s="53" t="s">
        <v>638</v>
      </c>
      <c r="M564" s="11">
        <v>2</v>
      </c>
      <c r="N564" s="54">
        <v>560171.79</v>
      </c>
      <c r="O564" s="54">
        <v>678459.97</v>
      </c>
      <c r="P564" s="54">
        <v>-118288.18</v>
      </c>
      <c r="Q564" s="1">
        <v>42705</v>
      </c>
      <c r="R564" s="14">
        <f>VLOOKUP($D564,'GT NBV Sep 2015'!$G:$O,9,0)</f>
        <v>2.5999999999999999E-2</v>
      </c>
      <c r="S564" s="15">
        <f t="shared" si="73"/>
        <v>1213.705545</v>
      </c>
      <c r="T564" s="15">
        <f t="shared" si="74"/>
        <v>15</v>
      </c>
      <c r="U564" s="15">
        <f t="shared" si="75"/>
        <v>18205.583175</v>
      </c>
      <c r="V564" s="15">
        <f t="shared" si="76"/>
        <v>696665.55317500001</v>
      </c>
      <c r="W564" s="15">
        <f t="shared" si="77"/>
        <v>-136493.76317499997</v>
      </c>
      <c r="X564" s="7">
        <f t="shared" si="78"/>
        <v>513490.8075</v>
      </c>
      <c r="Y564" s="7">
        <f t="shared" si="79"/>
        <v>638610.0904104166</v>
      </c>
      <c r="Z564" s="7">
        <f t="shared" si="80"/>
        <v>-125119.28291041663</v>
      </c>
      <c r="AA564" s="7">
        <f t="shared" si="81"/>
        <v>0</v>
      </c>
    </row>
    <row r="565" spans="1:27" ht="13.8" x14ac:dyDescent="0.3">
      <c r="A565" s="11">
        <v>683811440</v>
      </c>
      <c r="B565" s="11" t="s">
        <v>30</v>
      </c>
      <c r="C565" s="11" t="s">
        <v>36</v>
      </c>
      <c r="D565" s="11" t="s">
        <v>49</v>
      </c>
      <c r="E565" s="11" t="s">
        <v>466</v>
      </c>
      <c r="F565" s="18">
        <v>41913</v>
      </c>
      <c r="G565" s="19">
        <v>41913</v>
      </c>
      <c r="H565" s="11" t="s">
        <v>20</v>
      </c>
      <c r="I565" s="11" t="s">
        <v>48</v>
      </c>
      <c r="J565" s="11" t="s">
        <v>407</v>
      </c>
      <c r="K565" s="11" t="s">
        <v>23</v>
      </c>
      <c r="L565" s="53" t="s">
        <v>638</v>
      </c>
      <c r="M565" s="11">
        <v>0</v>
      </c>
      <c r="N565" s="54">
        <v>-135844.21</v>
      </c>
      <c r="O565" s="54">
        <v>-11955.36</v>
      </c>
      <c r="P565" s="54">
        <v>-123888.85</v>
      </c>
      <c r="Q565" s="1">
        <v>42705</v>
      </c>
      <c r="R565" s="14">
        <f>VLOOKUP($D565,'GT NBV Sep 2015'!$G:$O,9,0)</f>
        <v>3.4000000000000002E-2</v>
      </c>
      <c r="S565" s="15">
        <f t="shared" si="73"/>
        <v>-384.89192833333334</v>
      </c>
      <c r="T565" s="15">
        <f t="shared" si="74"/>
        <v>15</v>
      </c>
      <c r="U565" s="15">
        <f t="shared" si="75"/>
        <v>-5773.378925</v>
      </c>
      <c r="V565" s="15">
        <f t="shared" si="76"/>
        <v>-17728.738925000001</v>
      </c>
      <c r="W565" s="15">
        <f t="shared" si="77"/>
        <v>-118115.47107499999</v>
      </c>
      <c r="X565" s="7">
        <f t="shared" si="78"/>
        <v>-124523.85916666665</v>
      </c>
      <c r="Y565" s="7">
        <f t="shared" si="79"/>
        <v>-16251.344014583334</v>
      </c>
      <c r="Z565" s="7">
        <f t="shared" si="80"/>
        <v>-108272.51515208332</v>
      </c>
      <c r="AA565" s="7">
        <f t="shared" si="81"/>
        <v>0</v>
      </c>
    </row>
    <row r="566" spans="1:27" ht="13.8" x14ac:dyDescent="0.3">
      <c r="A566" s="11">
        <v>50239</v>
      </c>
      <c r="B566" s="11" t="s">
        <v>30</v>
      </c>
      <c r="C566" s="11" t="s">
        <v>36</v>
      </c>
      <c r="D566" s="11" t="s">
        <v>192</v>
      </c>
      <c r="E566" s="11" t="s">
        <v>90</v>
      </c>
      <c r="F566" s="18">
        <v>26115</v>
      </c>
      <c r="G566" s="19">
        <v>26115</v>
      </c>
      <c r="H566" s="11" t="s">
        <v>20</v>
      </c>
      <c r="I566" s="11" t="s">
        <v>69</v>
      </c>
      <c r="J566" s="11" t="s">
        <v>203</v>
      </c>
      <c r="K566" s="11" t="s">
        <v>23</v>
      </c>
      <c r="L566" s="53" t="s">
        <v>638</v>
      </c>
      <c r="M566" s="11">
        <v>2</v>
      </c>
      <c r="N566" s="54">
        <v>302173.09999999998</v>
      </c>
      <c r="O566" s="54">
        <v>429072.39</v>
      </c>
      <c r="P566" s="54">
        <v>-126899.29</v>
      </c>
      <c r="Q566" s="1">
        <v>42705</v>
      </c>
      <c r="R566" s="14">
        <f>VLOOKUP($D566,'GT NBV Sep 2015'!$G:$O,9,0)</f>
        <v>2.5999999999999999E-2</v>
      </c>
      <c r="S566" s="15">
        <f t="shared" si="73"/>
        <v>654.70838333333324</v>
      </c>
      <c r="T566" s="15">
        <f t="shared" si="74"/>
        <v>15</v>
      </c>
      <c r="U566" s="15">
        <f t="shared" si="75"/>
        <v>9820.6257499999992</v>
      </c>
      <c r="V566" s="15">
        <f t="shared" si="76"/>
        <v>438893.01575000002</v>
      </c>
      <c r="W566" s="15">
        <f t="shared" si="77"/>
        <v>-136719.91575000004</v>
      </c>
      <c r="X566" s="7">
        <f t="shared" si="78"/>
        <v>276992.0083333333</v>
      </c>
      <c r="Y566" s="7">
        <f t="shared" si="79"/>
        <v>402318.59777083335</v>
      </c>
      <c r="Z566" s="7">
        <f t="shared" si="80"/>
        <v>-125326.58943750004</v>
      </c>
      <c r="AA566" s="7">
        <f t="shared" si="81"/>
        <v>0</v>
      </c>
    </row>
    <row r="567" spans="1:27" ht="13.8" x14ac:dyDescent="0.3">
      <c r="A567" s="11">
        <v>50178</v>
      </c>
      <c r="B567" s="11" t="s">
        <v>30</v>
      </c>
      <c r="C567" s="11" t="s">
        <v>36</v>
      </c>
      <c r="D567" s="11" t="s">
        <v>192</v>
      </c>
      <c r="E567" s="11" t="s">
        <v>34</v>
      </c>
      <c r="F567" s="18">
        <v>27576</v>
      </c>
      <c r="G567" s="19">
        <v>27576</v>
      </c>
      <c r="H567" s="11" t="s">
        <v>20</v>
      </c>
      <c r="I567" s="11" t="s">
        <v>69</v>
      </c>
      <c r="J567" s="11" t="s">
        <v>196</v>
      </c>
      <c r="K567" s="11" t="s">
        <v>23</v>
      </c>
      <c r="L567" s="53" t="s">
        <v>638</v>
      </c>
      <c r="M567" s="11">
        <v>2</v>
      </c>
      <c r="N567" s="54">
        <v>333254.49</v>
      </c>
      <c r="O567" s="54">
        <v>460555.54</v>
      </c>
      <c r="P567" s="54">
        <v>-127301.05</v>
      </c>
      <c r="Q567" s="1">
        <v>42705</v>
      </c>
      <c r="R567" s="14">
        <f>VLOOKUP($D567,'GT NBV Sep 2015'!$G:$O,9,0)</f>
        <v>2.5999999999999999E-2</v>
      </c>
      <c r="S567" s="15">
        <f t="shared" si="73"/>
        <v>722.05139499999996</v>
      </c>
      <c r="T567" s="15">
        <f t="shared" si="74"/>
        <v>15</v>
      </c>
      <c r="U567" s="15">
        <f t="shared" si="75"/>
        <v>10830.770924999999</v>
      </c>
      <c r="V567" s="15">
        <f t="shared" si="76"/>
        <v>471386.310925</v>
      </c>
      <c r="W567" s="15">
        <f t="shared" si="77"/>
        <v>-138131.82092500001</v>
      </c>
      <c r="X567" s="7">
        <f t="shared" si="78"/>
        <v>305483.28249999997</v>
      </c>
      <c r="Y567" s="7">
        <f t="shared" si="79"/>
        <v>432104.11834791664</v>
      </c>
      <c r="Z567" s="7">
        <f t="shared" si="80"/>
        <v>-126620.83584791666</v>
      </c>
      <c r="AA567" s="7">
        <f t="shared" si="81"/>
        <v>0</v>
      </c>
    </row>
    <row r="568" spans="1:27" ht="13.8" x14ac:dyDescent="0.3">
      <c r="A568" s="11">
        <v>50369</v>
      </c>
      <c r="B568" s="11" t="s">
        <v>30</v>
      </c>
      <c r="C568" s="11" t="s">
        <v>36</v>
      </c>
      <c r="D568" s="11" t="s">
        <v>192</v>
      </c>
      <c r="E568" s="11" t="s">
        <v>34</v>
      </c>
      <c r="F568" s="18">
        <v>27576</v>
      </c>
      <c r="G568" s="19">
        <v>27576</v>
      </c>
      <c r="H568" s="11" t="s">
        <v>20</v>
      </c>
      <c r="I568" s="11" t="s">
        <v>69</v>
      </c>
      <c r="J568" s="11" t="s">
        <v>215</v>
      </c>
      <c r="K568" s="11" t="s">
        <v>23</v>
      </c>
      <c r="L568" s="53" t="s">
        <v>638</v>
      </c>
      <c r="M568" s="11">
        <v>2</v>
      </c>
      <c r="N568" s="54">
        <v>352271.73</v>
      </c>
      <c r="O568" s="54">
        <v>486837.24</v>
      </c>
      <c r="P568" s="54">
        <v>-134565.51</v>
      </c>
      <c r="Q568" s="1">
        <v>42705</v>
      </c>
      <c r="R568" s="14">
        <f>VLOOKUP($D568,'GT NBV Sep 2015'!$G:$O,9,0)</f>
        <v>2.5999999999999999E-2</v>
      </c>
      <c r="S568" s="15">
        <f t="shared" si="73"/>
        <v>763.25541499999997</v>
      </c>
      <c r="T568" s="15">
        <f t="shared" si="74"/>
        <v>15</v>
      </c>
      <c r="U568" s="15">
        <f t="shared" si="75"/>
        <v>11448.831225</v>
      </c>
      <c r="V568" s="15">
        <f t="shared" si="76"/>
        <v>498286.07122499996</v>
      </c>
      <c r="W568" s="15">
        <f t="shared" si="77"/>
        <v>-146014.34122499998</v>
      </c>
      <c r="X568" s="7">
        <f t="shared" si="78"/>
        <v>322915.75249999994</v>
      </c>
      <c r="Y568" s="7">
        <f t="shared" si="79"/>
        <v>456762.23195624998</v>
      </c>
      <c r="Z568" s="7">
        <f t="shared" si="80"/>
        <v>-133846.47945624997</v>
      </c>
      <c r="AA568" s="7">
        <f t="shared" si="81"/>
        <v>0</v>
      </c>
    </row>
    <row r="569" spans="1:27" ht="13.8" x14ac:dyDescent="0.3">
      <c r="A569" s="11">
        <v>50366</v>
      </c>
      <c r="B569" s="11" t="s">
        <v>30</v>
      </c>
      <c r="C569" s="11" t="s">
        <v>36</v>
      </c>
      <c r="D569" s="11" t="s">
        <v>192</v>
      </c>
      <c r="E569" s="11" t="s">
        <v>34</v>
      </c>
      <c r="F569" s="18">
        <v>27576</v>
      </c>
      <c r="G569" s="19">
        <v>27576</v>
      </c>
      <c r="H569" s="11" t="s">
        <v>20</v>
      </c>
      <c r="I569" s="11" t="s">
        <v>69</v>
      </c>
      <c r="J569" s="11" t="s">
        <v>214</v>
      </c>
      <c r="K569" s="11" t="s">
        <v>23</v>
      </c>
      <c r="L569" s="53" t="s">
        <v>638</v>
      </c>
      <c r="M569" s="11">
        <v>1</v>
      </c>
      <c r="N569" s="54">
        <v>417926.49</v>
      </c>
      <c r="O569" s="54">
        <v>577571.69999999995</v>
      </c>
      <c r="P569" s="54">
        <v>-159645.21</v>
      </c>
      <c r="Q569" s="1">
        <v>42705</v>
      </c>
      <c r="R569" s="14">
        <f>VLOOKUP($D569,'GT NBV Sep 2015'!$G:$O,9,0)</f>
        <v>2.5999999999999999E-2</v>
      </c>
      <c r="S569" s="15">
        <f t="shared" si="73"/>
        <v>905.50739499999997</v>
      </c>
      <c r="T569" s="15">
        <f t="shared" si="74"/>
        <v>15</v>
      </c>
      <c r="U569" s="15">
        <f t="shared" si="75"/>
        <v>13582.610924999999</v>
      </c>
      <c r="V569" s="15">
        <f t="shared" si="76"/>
        <v>591154.310925</v>
      </c>
      <c r="W569" s="15">
        <f t="shared" si="77"/>
        <v>-173227.82092500001</v>
      </c>
      <c r="X569" s="7">
        <f t="shared" si="78"/>
        <v>383099.28249999997</v>
      </c>
      <c r="Y569" s="7">
        <f t="shared" si="79"/>
        <v>541891.45168125001</v>
      </c>
      <c r="Z569" s="7">
        <f t="shared" si="80"/>
        <v>-158792.16918125001</v>
      </c>
      <c r="AA569" s="7">
        <f t="shared" si="81"/>
        <v>0</v>
      </c>
    </row>
    <row r="570" spans="1:27" ht="13.8" x14ac:dyDescent="0.3">
      <c r="A570" s="11">
        <v>683811485</v>
      </c>
      <c r="B570" s="11" t="s">
        <v>30</v>
      </c>
      <c r="C570" s="11" t="s">
        <v>36</v>
      </c>
      <c r="D570" s="11" t="s">
        <v>49</v>
      </c>
      <c r="E570" s="11" t="s">
        <v>466</v>
      </c>
      <c r="F570" s="18">
        <v>41913</v>
      </c>
      <c r="G570" s="19">
        <v>41913</v>
      </c>
      <c r="H570" s="11" t="s">
        <v>20</v>
      </c>
      <c r="I570" s="11" t="s">
        <v>48</v>
      </c>
      <c r="J570" s="11" t="s">
        <v>407</v>
      </c>
      <c r="K570" s="11" t="s">
        <v>23</v>
      </c>
      <c r="L570" s="53" t="s">
        <v>638</v>
      </c>
      <c r="M570" s="11">
        <v>0</v>
      </c>
      <c r="N570" s="54">
        <v>-178157.47</v>
      </c>
      <c r="O570" s="54">
        <v>-15679.26</v>
      </c>
      <c r="P570" s="54">
        <v>-162478.21</v>
      </c>
      <c r="Q570" s="1">
        <v>42705</v>
      </c>
      <c r="R570" s="14">
        <f>VLOOKUP($D570,'GT NBV Sep 2015'!$G:$O,9,0)</f>
        <v>3.4000000000000002E-2</v>
      </c>
      <c r="S570" s="15">
        <f t="shared" si="73"/>
        <v>-504.77949833333338</v>
      </c>
      <c r="T570" s="15">
        <f t="shared" si="74"/>
        <v>15</v>
      </c>
      <c r="U570" s="15">
        <f t="shared" si="75"/>
        <v>-7571.6924750000007</v>
      </c>
      <c r="V570" s="15">
        <f t="shared" si="76"/>
        <v>-23250.952475000002</v>
      </c>
      <c r="W570" s="15">
        <f t="shared" si="77"/>
        <v>-154906.517525</v>
      </c>
      <c r="X570" s="7">
        <f t="shared" si="78"/>
        <v>-163311.01416666666</v>
      </c>
      <c r="Y570" s="7">
        <f t="shared" si="79"/>
        <v>-21313.373102083333</v>
      </c>
      <c r="Z570" s="7">
        <f t="shared" si="80"/>
        <v>-141997.64106458332</v>
      </c>
      <c r="AA570" s="7">
        <f t="shared" si="81"/>
        <v>0</v>
      </c>
    </row>
    <row r="571" spans="1:27" ht="13.8" x14ac:dyDescent="0.3">
      <c r="A571" s="11">
        <v>50618783</v>
      </c>
      <c r="B571" s="11" t="s">
        <v>30</v>
      </c>
      <c r="C571" s="11" t="s">
        <v>36</v>
      </c>
      <c r="D571" s="11" t="s">
        <v>312</v>
      </c>
      <c r="E571" s="11" t="s">
        <v>390</v>
      </c>
      <c r="F571" s="18">
        <v>38200</v>
      </c>
      <c r="G571" s="19">
        <v>38200</v>
      </c>
      <c r="H571" s="11" t="s">
        <v>20</v>
      </c>
      <c r="I571" s="11" t="s">
        <v>55</v>
      </c>
      <c r="J571" s="11" t="s">
        <v>315</v>
      </c>
      <c r="K571" s="11" t="s">
        <v>23</v>
      </c>
      <c r="L571" s="53" t="s">
        <v>638</v>
      </c>
      <c r="M571" s="11">
        <v>0</v>
      </c>
      <c r="N571" s="54">
        <v>-354795</v>
      </c>
      <c r="O571" s="54">
        <v>-122431.8</v>
      </c>
      <c r="P571" s="54">
        <v>-232363.2</v>
      </c>
      <c r="Q571" s="1">
        <v>42705</v>
      </c>
      <c r="R571" s="14">
        <f>VLOOKUP($D571,'GT NBV Sep 2015'!$G:$O,9,0)</f>
        <v>2.1000000000000001E-2</v>
      </c>
      <c r="S571" s="15">
        <f t="shared" si="73"/>
        <v>-620.89125000000001</v>
      </c>
      <c r="T571" s="15">
        <f t="shared" si="74"/>
        <v>15</v>
      </c>
      <c r="U571" s="15">
        <f t="shared" si="75"/>
        <v>-9313.3687499999996</v>
      </c>
      <c r="V571" s="15">
        <f t="shared" si="76"/>
        <v>-131745.16875000001</v>
      </c>
      <c r="W571" s="15">
        <f t="shared" si="77"/>
        <v>-223049.83124999999</v>
      </c>
      <c r="X571" s="7">
        <f t="shared" si="78"/>
        <v>-325228.75</v>
      </c>
      <c r="Y571" s="7">
        <f t="shared" si="79"/>
        <v>-120766.40468750001</v>
      </c>
      <c r="Z571" s="7">
        <f t="shared" si="80"/>
        <v>-204462.34531249999</v>
      </c>
      <c r="AA571" s="7">
        <f t="shared" si="81"/>
        <v>0</v>
      </c>
    </row>
    <row r="572" spans="1:27" ht="13.8" x14ac:dyDescent="0.3">
      <c r="A572" s="11">
        <v>50220</v>
      </c>
      <c r="B572" s="11" t="s">
        <v>30</v>
      </c>
      <c r="C572" s="11" t="s">
        <v>36</v>
      </c>
      <c r="D572" s="11" t="s">
        <v>192</v>
      </c>
      <c r="E572" s="11" t="s">
        <v>34</v>
      </c>
      <c r="F572" s="18">
        <v>27576</v>
      </c>
      <c r="G572" s="19">
        <v>27576</v>
      </c>
      <c r="H572" s="11" t="s">
        <v>20</v>
      </c>
      <c r="I572" s="11" t="s">
        <v>69</v>
      </c>
      <c r="J572" s="11" t="s">
        <v>199</v>
      </c>
      <c r="K572" s="11" t="s">
        <v>23</v>
      </c>
      <c r="L572" s="53" t="s">
        <v>638</v>
      </c>
      <c r="M572" s="11">
        <v>2</v>
      </c>
      <c r="N572" s="54">
        <v>831325.07</v>
      </c>
      <c r="O572" s="54">
        <v>1148885.8500000001</v>
      </c>
      <c r="P572" s="54">
        <v>-317560.78000000003</v>
      </c>
      <c r="Q572" s="1">
        <v>42705</v>
      </c>
      <c r="R572" s="14">
        <f>VLOOKUP($D572,'GT NBV Sep 2015'!$G:$O,9,0)</f>
        <v>2.5999999999999999E-2</v>
      </c>
      <c r="S572" s="15">
        <f t="shared" si="73"/>
        <v>1801.204318333333</v>
      </c>
      <c r="T572" s="15">
        <f t="shared" si="74"/>
        <v>15</v>
      </c>
      <c r="U572" s="15">
        <f t="shared" si="75"/>
        <v>27018.064774999995</v>
      </c>
      <c r="V572" s="15">
        <f t="shared" si="76"/>
        <v>1175903.9147750002</v>
      </c>
      <c r="W572" s="15">
        <f t="shared" si="77"/>
        <v>-344578.84477500024</v>
      </c>
      <c r="X572" s="7">
        <f t="shared" si="78"/>
        <v>762047.98083333322</v>
      </c>
      <c r="Y572" s="7">
        <f t="shared" si="79"/>
        <v>1077911.9218770834</v>
      </c>
      <c r="Z572" s="7">
        <f t="shared" si="80"/>
        <v>-315863.94104375021</v>
      </c>
      <c r="AA572" s="7">
        <f t="shared" si="81"/>
        <v>0</v>
      </c>
    </row>
    <row r="573" spans="1:27" ht="13.8" x14ac:dyDescent="0.3">
      <c r="A573" s="11">
        <v>50194</v>
      </c>
      <c r="B573" s="11" t="s">
        <v>30</v>
      </c>
      <c r="C573" s="11" t="s">
        <v>36</v>
      </c>
      <c r="D573" s="11" t="s">
        <v>192</v>
      </c>
      <c r="E573" s="11" t="s">
        <v>34</v>
      </c>
      <c r="F573" s="18">
        <v>27576</v>
      </c>
      <c r="G573" s="19">
        <v>27576</v>
      </c>
      <c r="H573" s="11" t="s">
        <v>20</v>
      </c>
      <c r="I573" s="11" t="s">
        <v>69</v>
      </c>
      <c r="J573" s="11" t="s">
        <v>197</v>
      </c>
      <c r="K573" s="11" t="s">
        <v>23</v>
      </c>
      <c r="L573" s="53" t="s">
        <v>638</v>
      </c>
      <c r="M573" s="11">
        <v>2</v>
      </c>
      <c r="N573" s="54">
        <v>1978934.5</v>
      </c>
      <c r="O573" s="54">
        <v>2734874.64</v>
      </c>
      <c r="P573" s="54">
        <v>-755940.14</v>
      </c>
      <c r="Q573" s="1">
        <v>42705</v>
      </c>
      <c r="R573" s="14">
        <f>VLOOKUP($D573,'GT NBV Sep 2015'!$G:$O,9,0)</f>
        <v>2.5999999999999999E-2</v>
      </c>
      <c r="S573" s="15">
        <f t="shared" si="73"/>
        <v>4287.6914166666666</v>
      </c>
      <c r="T573" s="15">
        <f t="shared" si="74"/>
        <v>15</v>
      </c>
      <c r="U573" s="15">
        <f t="shared" si="75"/>
        <v>64315.371249999997</v>
      </c>
      <c r="V573" s="15">
        <f t="shared" si="76"/>
        <v>2799190.01125</v>
      </c>
      <c r="W573" s="15">
        <f t="shared" si="77"/>
        <v>-820255.51124999998</v>
      </c>
      <c r="X573" s="7">
        <f t="shared" si="78"/>
        <v>1814023.2916666665</v>
      </c>
      <c r="Y573" s="7">
        <f t="shared" si="79"/>
        <v>2565924.1769791665</v>
      </c>
      <c r="Z573" s="7">
        <f t="shared" si="80"/>
        <v>-751900.88531249994</v>
      </c>
      <c r="AA573" s="7">
        <f t="shared" si="81"/>
        <v>0</v>
      </c>
    </row>
    <row r="576" spans="1:27" ht="13.8" thickBot="1" x14ac:dyDescent="0.3">
      <c r="N576" s="7">
        <f>SUM(N4:N575)</f>
        <v>57977737.549999997</v>
      </c>
      <c r="O576" s="7">
        <f t="shared" ref="O576:P576" si="82">SUM(O4:O575)</f>
        <v>45994718.079999976</v>
      </c>
      <c r="P576" s="7">
        <f t="shared" si="82"/>
        <v>11983019.470000001</v>
      </c>
      <c r="U576" s="21">
        <f t="shared" ref="U576" si="83">SUM(U4:U575)</f>
        <v>2158002.730163096</v>
      </c>
      <c r="V576" s="21">
        <f t="shared" ref="V576" si="84">SUM(V4:V575)</f>
        <v>48152720.810163133</v>
      </c>
      <c r="W576" s="21">
        <f t="shared" ref="W576:Y576" si="85">SUM(W4:W575)</f>
        <v>9825016.7398368977</v>
      </c>
      <c r="X576" s="34">
        <f t="shared" si="85"/>
        <v>53146259.420833319</v>
      </c>
      <c r="Y576" s="34">
        <f t="shared" si="85"/>
        <v>44139994.075982831</v>
      </c>
      <c r="Z576" s="34">
        <f>SUM(Z4:Z575)</f>
        <v>9006265.3448505066</v>
      </c>
      <c r="AA576" s="21">
        <f>SUM(AA4:AA575)</f>
        <v>2.2719959247297083E-10</v>
      </c>
    </row>
    <row r="577" spans="14:16" ht="13.8" thickTop="1" x14ac:dyDescent="0.25"/>
    <row r="580" spans="14:16" x14ac:dyDescent="0.25">
      <c r="N580" s="51"/>
      <c r="O580" s="51"/>
      <c r="P580" s="51"/>
    </row>
  </sheetData>
  <sortState ref="A3:X572">
    <sortCondition descending="1" ref="P3:P572"/>
    <sortCondition descending="1" ref="N3:N572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37"/>
  <sheetViews>
    <sheetView zoomScale="80" zoomScaleNormal="80" workbookViewId="0">
      <pane xSplit="2" ySplit="3" topLeftCell="K4" activePane="bottomRight" state="frozen"/>
      <selection sqref="A1:A2"/>
      <selection pane="topRight" sqref="A1:A2"/>
      <selection pane="bottomLeft" sqref="A1:A2"/>
      <selection pane="bottomRight" activeCell="A2" sqref="A1:A2"/>
    </sheetView>
  </sheetViews>
  <sheetFormatPr defaultRowHeight="13.2" x14ac:dyDescent="0.25"/>
  <cols>
    <col min="1" max="1" width="12.5546875" customWidth="1"/>
    <col min="2" max="2" width="16" bestFit="1" customWidth="1"/>
    <col min="3" max="3" width="65.6640625" bestFit="1" customWidth="1"/>
    <col min="4" max="4" width="33.44140625" bestFit="1" customWidth="1"/>
    <col min="5" max="5" width="8" bestFit="1" customWidth="1"/>
    <col min="6" max="6" width="9" bestFit="1" customWidth="1"/>
    <col min="7" max="7" width="8.88671875" bestFit="1" customWidth="1"/>
    <col min="8" max="8" width="30.5546875" bestFit="1" customWidth="1"/>
    <col min="9" max="9" width="32.5546875" bestFit="1" customWidth="1"/>
    <col min="10" max="10" width="41" bestFit="1" customWidth="1"/>
    <col min="11" max="11" width="34.33203125" bestFit="1" customWidth="1"/>
    <col min="12" max="12" width="8.109375" bestFit="1" customWidth="1"/>
    <col min="13" max="13" width="8.5546875" bestFit="1" customWidth="1"/>
    <col min="14" max="14" width="14" bestFit="1" customWidth="1"/>
    <col min="15" max="15" width="17.6640625" bestFit="1" customWidth="1"/>
    <col min="16" max="16" width="15.109375" bestFit="1" customWidth="1"/>
    <col min="17" max="17" width="25.5546875" bestFit="1" customWidth="1"/>
    <col min="19" max="19" width="11.88671875" customWidth="1"/>
    <col min="20" max="20" width="11.33203125" customWidth="1"/>
    <col min="21" max="21" width="11" bestFit="1" customWidth="1"/>
    <col min="22" max="23" width="14" bestFit="1" customWidth="1"/>
    <col min="24" max="25" width="14" style="22" customWidth="1"/>
    <col min="26" max="26" width="14" bestFit="1" customWidth="1"/>
  </cols>
  <sheetData>
    <row r="1" spans="1:27" s="60" customFormat="1" x14ac:dyDescent="0.25">
      <c r="A1" s="66" t="s">
        <v>651</v>
      </c>
    </row>
    <row r="2" spans="1:27" x14ac:dyDescent="0.25">
      <c r="A2" s="66" t="s">
        <v>645</v>
      </c>
      <c r="L2" s="20">
        <v>42248</v>
      </c>
    </row>
    <row r="3" spans="1:27" ht="66.599999999999994" x14ac:dyDescent="0.3">
      <c r="A3" s="10" t="s">
        <v>505</v>
      </c>
      <c r="B3" s="35" t="s">
        <v>499</v>
      </c>
      <c r="C3" s="9" t="s">
        <v>500</v>
      </c>
      <c r="D3" s="10" t="s">
        <v>504</v>
      </c>
      <c r="E3" s="4" t="s">
        <v>4</v>
      </c>
      <c r="F3" s="10" t="s">
        <v>506</v>
      </c>
      <c r="G3" s="2" t="s">
        <v>6</v>
      </c>
      <c r="H3" s="3" t="s">
        <v>7</v>
      </c>
      <c r="I3" s="3" t="s">
        <v>8</v>
      </c>
      <c r="J3" s="3" t="s">
        <v>9</v>
      </c>
      <c r="K3" s="3" t="s">
        <v>10</v>
      </c>
      <c r="L3" s="4" t="s">
        <v>11</v>
      </c>
      <c r="M3" s="5" t="s">
        <v>12</v>
      </c>
      <c r="N3" s="5" t="s">
        <v>13</v>
      </c>
      <c r="O3" s="5" t="s">
        <v>14</v>
      </c>
      <c r="P3" s="5" t="s">
        <v>15</v>
      </c>
      <c r="Q3" s="5" t="s">
        <v>603</v>
      </c>
      <c r="R3" s="35" t="s">
        <v>512</v>
      </c>
      <c r="S3" s="35" t="s">
        <v>601</v>
      </c>
      <c r="T3" s="35" t="s">
        <v>602</v>
      </c>
      <c r="U3" s="35" t="s">
        <v>606</v>
      </c>
      <c r="V3" s="35" t="s">
        <v>607</v>
      </c>
      <c r="W3" s="35" t="s">
        <v>609</v>
      </c>
      <c r="X3" s="8" t="s">
        <v>613</v>
      </c>
      <c r="Y3" s="8" t="s">
        <v>607</v>
      </c>
      <c r="Z3" s="8" t="s">
        <v>608</v>
      </c>
      <c r="AA3" s="8" t="s">
        <v>623</v>
      </c>
    </row>
    <row r="4" spans="1:27" ht="13.8" x14ac:dyDescent="0.3">
      <c r="A4" s="11">
        <v>631475807</v>
      </c>
      <c r="B4" s="11" t="s">
        <v>16</v>
      </c>
      <c r="C4" s="11" t="s">
        <v>17</v>
      </c>
      <c r="D4" s="11" t="s">
        <v>71</v>
      </c>
      <c r="E4" s="11" t="s">
        <v>471</v>
      </c>
      <c r="F4" s="18">
        <v>40787</v>
      </c>
      <c r="G4" s="19">
        <v>40787</v>
      </c>
      <c r="H4" s="11" t="s">
        <v>20</v>
      </c>
      <c r="I4" s="11" t="s">
        <v>48</v>
      </c>
      <c r="J4" s="11" t="s">
        <v>468</v>
      </c>
      <c r="K4" s="11" t="s">
        <v>23</v>
      </c>
      <c r="L4" s="53" t="s">
        <v>638</v>
      </c>
      <c r="M4" s="11">
        <v>1</v>
      </c>
      <c r="N4" s="54">
        <v>1348293.54</v>
      </c>
      <c r="O4" s="54">
        <v>229165.3</v>
      </c>
      <c r="P4" s="54">
        <v>1119128.24</v>
      </c>
      <c r="Q4" s="1">
        <v>42522</v>
      </c>
      <c r="R4" s="14">
        <f>VLOOKUP($D4,'GT NBV Sep 2015'!$G:$O,9,0)</f>
        <v>3.1E-2</v>
      </c>
      <c r="S4" s="15">
        <f t="shared" ref="S4:S67" si="0">N4*(R4/12)</f>
        <v>3483.091645</v>
      </c>
      <c r="T4" s="15">
        <f t="shared" ref="T4:T67" si="1">ROUND((+Q4-$L$2)/30,0)</f>
        <v>9</v>
      </c>
      <c r="U4" s="15">
        <f>+S4*T4</f>
        <v>31347.824805</v>
      </c>
      <c r="V4" s="15">
        <f>+O4+U4</f>
        <v>260513.124805</v>
      </c>
      <c r="W4" s="15">
        <f>+N4-V4</f>
        <v>1087780.4151950001</v>
      </c>
      <c r="X4" s="7">
        <f>+N4*(9/10)</f>
        <v>1213464.186</v>
      </c>
      <c r="Y4" s="7">
        <f>+V4*(9/10)</f>
        <v>234461.8123245</v>
      </c>
      <c r="Z4" s="7">
        <f>+W4*(9/10)</f>
        <v>979002.37367550016</v>
      </c>
      <c r="AA4" s="7">
        <f>+X4-Y4-Z4</f>
        <v>0</v>
      </c>
    </row>
    <row r="5" spans="1:27" ht="13.8" x14ac:dyDescent="0.3">
      <c r="A5" s="11">
        <v>80053766</v>
      </c>
      <c r="B5" s="11" t="s">
        <v>16</v>
      </c>
      <c r="C5" s="11" t="s">
        <v>17</v>
      </c>
      <c r="D5" s="11" t="s">
        <v>309</v>
      </c>
      <c r="E5" s="11" t="s">
        <v>424</v>
      </c>
      <c r="F5" s="18">
        <v>38991</v>
      </c>
      <c r="G5" s="19">
        <v>38991</v>
      </c>
      <c r="H5" s="11" t="s">
        <v>20</v>
      </c>
      <c r="I5" s="11" t="s">
        <v>55</v>
      </c>
      <c r="J5" s="11" t="s">
        <v>316</v>
      </c>
      <c r="K5" s="11" t="s">
        <v>23</v>
      </c>
      <c r="L5" s="53" t="s">
        <v>638</v>
      </c>
      <c r="M5" s="11">
        <v>1</v>
      </c>
      <c r="N5" s="54">
        <v>1609631.27</v>
      </c>
      <c r="O5" s="54">
        <v>769973.27</v>
      </c>
      <c r="P5" s="54">
        <v>839658</v>
      </c>
      <c r="Q5" s="1">
        <v>42522</v>
      </c>
      <c r="R5" s="14">
        <f>VLOOKUP($D5,'GT NBV Sep 2015'!$G:$O,9,0)</f>
        <v>2.1999999999999999E-2</v>
      </c>
      <c r="S5" s="15">
        <f t="shared" si="0"/>
        <v>2950.9906616666667</v>
      </c>
      <c r="T5" s="15">
        <f t="shared" si="1"/>
        <v>9</v>
      </c>
      <c r="U5" s="15">
        <f t="shared" ref="U5:U68" si="2">+S5*T5</f>
        <v>26558.915955</v>
      </c>
      <c r="V5" s="15">
        <f t="shared" ref="V5:V68" si="3">+O5+U5</f>
        <v>796532.18595499999</v>
      </c>
      <c r="W5" s="15">
        <f t="shared" ref="W5:W68" si="4">+N5-V5</f>
        <v>813099.08404500003</v>
      </c>
      <c r="X5" s="7">
        <f t="shared" ref="X5:X68" si="5">+N5*(9/10)</f>
        <v>1448668.1430000002</v>
      </c>
      <c r="Y5" s="7">
        <f t="shared" ref="Y5:Y68" si="6">+V5*(9/10)</f>
        <v>716878.96735950001</v>
      </c>
      <c r="Z5" s="7">
        <f t="shared" ref="Z5:Z68" si="7">+W5*(9/10)</f>
        <v>731789.17564050003</v>
      </c>
      <c r="AA5" s="7">
        <f t="shared" ref="AA5:AA68" si="8">+X5-Y5-Z5</f>
        <v>0</v>
      </c>
    </row>
    <row r="6" spans="1:27" ht="13.8" x14ac:dyDescent="0.3">
      <c r="A6" s="11">
        <v>663569843</v>
      </c>
      <c r="B6" s="11" t="s">
        <v>16</v>
      </c>
      <c r="C6" s="11" t="s">
        <v>17</v>
      </c>
      <c r="D6" s="11" t="s">
        <v>71</v>
      </c>
      <c r="E6" s="11" t="s">
        <v>466</v>
      </c>
      <c r="F6" s="18">
        <v>41640</v>
      </c>
      <c r="G6" s="19">
        <v>41640</v>
      </c>
      <c r="H6" s="11" t="s">
        <v>20</v>
      </c>
      <c r="I6" s="11" t="s">
        <v>48</v>
      </c>
      <c r="J6" s="11" t="s">
        <v>231</v>
      </c>
      <c r="K6" s="11" t="s">
        <v>23</v>
      </c>
      <c r="L6" s="53" t="s">
        <v>638</v>
      </c>
      <c r="M6" s="11">
        <v>2</v>
      </c>
      <c r="N6" s="54">
        <v>880491.88</v>
      </c>
      <c r="O6" s="54">
        <v>44016.01</v>
      </c>
      <c r="P6" s="54">
        <v>836475.87</v>
      </c>
      <c r="Q6" s="1">
        <v>42522</v>
      </c>
      <c r="R6" s="14">
        <f>VLOOKUP($D6,'GT NBV Sep 2015'!$G:$O,9,0)</f>
        <v>3.1E-2</v>
      </c>
      <c r="S6" s="15">
        <f t="shared" si="0"/>
        <v>2274.6040233333333</v>
      </c>
      <c r="T6" s="15">
        <f t="shared" si="1"/>
        <v>9</v>
      </c>
      <c r="U6" s="15">
        <f t="shared" si="2"/>
        <v>20471.43621</v>
      </c>
      <c r="V6" s="15">
        <f t="shared" si="3"/>
        <v>64487.446210000002</v>
      </c>
      <c r="W6" s="15">
        <f t="shared" si="4"/>
        <v>816004.43379000004</v>
      </c>
      <c r="X6" s="7">
        <f t="shared" si="5"/>
        <v>792442.69200000004</v>
      </c>
      <c r="Y6" s="7">
        <f t="shared" si="6"/>
        <v>58038.701589000004</v>
      </c>
      <c r="Z6" s="7">
        <f t="shared" si="7"/>
        <v>734403.99041100009</v>
      </c>
      <c r="AA6" s="7">
        <f t="shared" si="8"/>
        <v>0</v>
      </c>
    </row>
    <row r="7" spans="1:27" ht="13.8" x14ac:dyDescent="0.3">
      <c r="A7" s="11">
        <v>47874662</v>
      </c>
      <c r="B7" s="11" t="s">
        <v>16</v>
      </c>
      <c r="C7" s="11" t="s">
        <v>17</v>
      </c>
      <c r="D7" s="11" t="s">
        <v>71</v>
      </c>
      <c r="E7" s="11" t="s">
        <v>390</v>
      </c>
      <c r="F7" s="18">
        <v>38139</v>
      </c>
      <c r="G7" s="19">
        <v>38139</v>
      </c>
      <c r="H7" s="11" t="s">
        <v>20</v>
      </c>
      <c r="I7" s="11" t="s">
        <v>48</v>
      </c>
      <c r="J7" s="11" t="s">
        <v>244</v>
      </c>
      <c r="K7" s="11" t="s">
        <v>23</v>
      </c>
      <c r="L7" s="53" t="s">
        <v>638</v>
      </c>
      <c r="M7" s="11">
        <v>3</v>
      </c>
      <c r="N7" s="54">
        <v>1009870.69</v>
      </c>
      <c r="O7" s="54">
        <v>454353.37</v>
      </c>
      <c r="P7" s="54">
        <v>555517.31999999995</v>
      </c>
      <c r="Q7" s="1">
        <v>42522</v>
      </c>
      <c r="R7" s="14">
        <f>VLOOKUP($D7,'GT NBV Sep 2015'!$G:$O,9,0)</f>
        <v>3.1E-2</v>
      </c>
      <c r="S7" s="15">
        <f t="shared" si="0"/>
        <v>2608.832615833333</v>
      </c>
      <c r="T7" s="15">
        <f t="shared" si="1"/>
        <v>9</v>
      </c>
      <c r="U7" s="15">
        <f t="shared" si="2"/>
        <v>23479.493542499997</v>
      </c>
      <c r="V7" s="15">
        <f t="shared" si="3"/>
        <v>477832.86354250001</v>
      </c>
      <c r="W7" s="15">
        <f t="shared" si="4"/>
        <v>532037.82645749999</v>
      </c>
      <c r="X7" s="7">
        <f t="shared" si="5"/>
        <v>908883.62099999993</v>
      </c>
      <c r="Y7" s="7">
        <f t="shared" si="6"/>
        <v>430049.57718825003</v>
      </c>
      <c r="Z7" s="7">
        <f t="shared" si="7"/>
        <v>478834.04381175002</v>
      </c>
      <c r="AA7" s="7">
        <f t="shared" si="8"/>
        <v>0</v>
      </c>
    </row>
    <row r="8" spans="1:27" ht="13.8" x14ac:dyDescent="0.3">
      <c r="A8" s="11">
        <v>72838737</v>
      </c>
      <c r="B8" s="11" t="s">
        <v>16</v>
      </c>
      <c r="C8" s="11" t="s">
        <v>17</v>
      </c>
      <c r="D8" s="11" t="s">
        <v>71</v>
      </c>
      <c r="E8" s="11" t="s">
        <v>391</v>
      </c>
      <c r="F8" s="18">
        <v>38687</v>
      </c>
      <c r="G8" s="19">
        <v>38718</v>
      </c>
      <c r="H8" s="11" t="s">
        <v>20</v>
      </c>
      <c r="I8" s="11" t="s">
        <v>48</v>
      </c>
      <c r="J8" s="11" t="s">
        <v>229</v>
      </c>
      <c r="K8" s="11" t="s">
        <v>23</v>
      </c>
      <c r="L8" s="53" t="s">
        <v>638</v>
      </c>
      <c r="M8" s="11">
        <v>1</v>
      </c>
      <c r="N8" s="54">
        <v>748500.25</v>
      </c>
      <c r="O8" s="54">
        <v>306825.38</v>
      </c>
      <c r="P8" s="54">
        <v>441674.87</v>
      </c>
      <c r="Q8" s="1">
        <v>42522</v>
      </c>
      <c r="R8" s="14">
        <f>VLOOKUP($D8,'GT NBV Sep 2015'!$G:$O,9,0)</f>
        <v>3.1E-2</v>
      </c>
      <c r="S8" s="15">
        <f t="shared" si="0"/>
        <v>1933.6256458333332</v>
      </c>
      <c r="T8" s="15">
        <f t="shared" si="1"/>
        <v>9</v>
      </c>
      <c r="U8" s="15">
        <f t="shared" si="2"/>
        <v>17402.6308125</v>
      </c>
      <c r="V8" s="15">
        <f t="shared" si="3"/>
        <v>324228.01081250003</v>
      </c>
      <c r="W8" s="15">
        <f t="shared" si="4"/>
        <v>424272.23918749997</v>
      </c>
      <c r="X8" s="7">
        <f t="shared" si="5"/>
        <v>673650.22499999998</v>
      </c>
      <c r="Y8" s="7">
        <f t="shared" si="6"/>
        <v>291805.20973125001</v>
      </c>
      <c r="Z8" s="7">
        <f t="shared" si="7"/>
        <v>381845.01526874996</v>
      </c>
      <c r="AA8" s="7">
        <f t="shared" si="8"/>
        <v>0</v>
      </c>
    </row>
    <row r="9" spans="1:27" ht="13.8" x14ac:dyDescent="0.3">
      <c r="A9" s="11">
        <v>53069</v>
      </c>
      <c r="B9" s="11" t="s">
        <v>16</v>
      </c>
      <c r="C9" s="11" t="s">
        <v>17</v>
      </c>
      <c r="D9" s="11" t="s">
        <v>71</v>
      </c>
      <c r="E9" s="11" t="s">
        <v>190</v>
      </c>
      <c r="F9" s="18">
        <v>36342</v>
      </c>
      <c r="G9" s="19">
        <v>36342</v>
      </c>
      <c r="H9" s="11" t="s">
        <v>20</v>
      </c>
      <c r="I9" s="11" t="s">
        <v>48</v>
      </c>
      <c r="J9" s="11" t="s">
        <v>285</v>
      </c>
      <c r="K9" s="11" t="s">
        <v>23</v>
      </c>
      <c r="L9" s="53" t="s">
        <v>638</v>
      </c>
      <c r="M9" s="11">
        <v>11</v>
      </c>
      <c r="N9" s="54">
        <v>1175107.1399999999</v>
      </c>
      <c r="O9" s="54">
        <v>763670.99</v>
      </c>
      <c r="P9" s="54">
        <v>411436.15</v>
      </c>
      <c r="Q9" s="1">
        <v>42522</v>
      </c>
      <c r="R9" s="14">
        <f>VLOOKUP($D9,'GT NBV Sep 2015'!$G:$O,9,0)</f>
        <v>3.1E-2</v>
      </c>
      <c r="S9" s="15">
        <f t="shared" si="0"/>
        <v>3035.6934449999999</v>
      </c>
      <c r="T9" s="15">
        <f t="shared" si="1"/>
        <v>9</v>
      </c>
      <c r="U9" s="15">
        <f t="shared" si="2"/>
        <v>27321.241005</v>
      </c>
      <c r="V9" s="15">
        <f t="shared" si="3"/>
        <v>790992.23100499995</v>
      </c>
      <c r="W9" s="15">
        <f t="shared" si="4"/>
        <v>384114.90899499995</v>
      </c>
      <c r="X9" s="7">
        <f t="shared" si="5"/>
        <v>1057596.426</v>
      </c>
      <c r="Y9" s="7">
        <f t="shared" si="6"/>
        <v>711893.0079045</v>
      </c>
      <c r="Z9" s="7">
        <f t="shared" si="7"/>
        <v>345703.41809549998</v>
      </c>
      <c r="AA9" s="7">
        <f t="shared" si="8"/>
        <v>0</v>
      </c>
    </row>
    <row r="10" spans="1:27" ht="13.8" x14ac:dyDescent="0.3">
      <c r="A10" s="11">
        <v>655439852</v>
      </c>
      <c r="B10" s="11" t="s">
        <v>16</v>
      </c>
      <c r="C10" s="11" t="s">
        <v>17</v>
      </c>
      <c r="D10" s="11" t="s">
        <v>71</v>
      </c>
      <c r="E10" s="11" t="s">
        <v>477</v>
      </c>
      <c r="F10" s="18">
        <v>41306</v>
      </c>
      <c r="G10" s="19">
        <v>41275</v>
      </c>
      <c r="H10" s="11" t="s">
        <v>20</v>
      </c>
      <c r="I10" s="11" t="s">
        <v>48</v>
      </c>
      <c r="J10" s="11" t="s">
        <v>287</v>
      </c>
      <c r="K10" s="11" t="s">
        <v>23</v>
      </c>
      <c r="L10" s="53" t="s">
        <v>638</v>
      </c>
      <c r="M10" s="11">
        <v>1</v>
      </c>
      <c r="N10" s="54">
        <v>444383.72</v>
      </c>
      <c r="O10" s="54">
        <v>39986.75</v>
      </c>
      <c r="P10" s="54">
        <v>404396.97</v>
      </c>
      <c r="Q10" s="1">
        <v>42522</v>
      </c>
      <c r="R10" s="14">
        <f>VLOOKUP($D10,'GT NBV Sep 2015'!$G:$O,9,0)</f>
        <v>3.1E-2</v>
      </c>
      <c r="S10" s="15">
        <f t="shared" si="0"/>
        <v>1147.9912766666666</v>
      </c>
      <c r="T10" s="15">
        <f t="shared" si="1"/>
        <v>9</v>
      </c>
      <c r="U10" s="15">
        <f t="shared" si="2"/>
        <v>10331.921490000001</v>
      </c>
      <c r="V10" s="15">
        <f t="shared" si="3"/>
        <v>50318.671490000001</v>
      </c>
      <c r="W10" s="15">
        <f t="shared" si="4"/>
        <v>394065.04850999999</v>
      </c>
      <c r="X10" s="7">
        <f t="shared" si="5"/>
        <v>399945.348</v>
      </c>
      <c r="Y10" s="7">
        <f t="shared" si="6"/>
        <v>45286.804341000003</v>
      </c>
      <c r="Z10" s="7">
        <f t="shared" si="7"/>
        <v>354658.54365900002</v>
      </c>
      <c r="AA10" s="7">
        <f t="shared" si="8"/>
        <v>0</v>
      </c>
    </row>
    <row r="11" spans="1:27" ht="13.8" x14ac:dyDescent="0.3">
      <c r="A11" s="11">
        <v>655439856</v>
      </c>
      <c r="B11" s="11" t="s">
        <v>16</v>
      </c>
      <c r="C11" s="11" t="s">
        <v>17</v>
      </c>
      <c r="D11" s="11" t="s">
        <v>71</v>
      </c>
      <c r="E11" s="11" t="s">
        <v>477</v>
      </c>
      <c r="F11" s="18">
        <v>41306</v>
      </c>
      <c r="G11" s="19">
        <v>41275</v>
      </c>
      <c r="H11" s="11" t="s">
        <v>20</v>
      </c>
      <c r="I11" s="11" t="s">
        <v>48</v>
      </c>
      <c r="J11" s="11" t="s">
        <v>52</v>
      </c>
      <c r="K11" s="11" t="s">
        <v>23</v>
      </c>
      <c r="L11" s="53" t="s">
        <v>638</v>
      </c>
      <c r="M11" s="11">
        <v>1</v>
      </c>
      <c r="N11" s="54">
        <v>444383.69</v>
      </c>
      <c r="O11" s="54">
        <v>39986.75</v>
      </c>
      <c r="P11" s="54">
        <v>404396.94</v>
      </c>
      <c r="Q11" s="1">
        <v>42522</v>
      </c>
      <c r="R11" s="14">
        <f>VLOOKUP($D11,'GT NBV Sep 2015'!$G:$O,9,0)</f>
        <v>3.1E-2</v>
      </c>
      <c r="S11" s="15">
        <f t="shared" si="0"/>
        <v>1147.9911991666668</v>
      </c>
      <c r="T11" s="15">
        <f t="shared" si="1"/>
        <v>9</v>
      </c>
      <c r="U11" s="15">
        <f t="shared" si="2"/>
        <v>10331.920792500001</v>
      </c>
      <c r="V11" s="15">
        <f t="shared" si="3"/>
        <v>50318.670792500001</v>
      </c>
      <c r="W11" s="15">
        <f t="shared" si="4"/>
        <v>394065.01920749998</v>
      </c>
      <c r="X11" s="7">
        <f t="shared" si="5"/>
        <v>399945.321</v>
      </c>
      <c r="Y11" s="7">
        <f t="shared" si="6"/>
        <v>45286.803713250003</v>
      </c>
      <c r="Z11" s="7">
        <f t="shared" si="7"/>
        <v>354658.51728674996</v>
      </c>
      <c r="AA11" s="7">
        <f t="shared" si="8"/>
        <v>0</v>
      </c>
    </row>
    <row r="12" spans="1:27" ht="13.8" x14ac:dyDescent="0.3">
      <c r="A12" s="11">
        <v>642129996</v>
      </c>
      <c r="B12" s="11" t="s">
        <v>16</v>
      </c>
      <c r="C12" s="11" t="s">
        <v>17</v>
      </c>
      <c r="D12" s="11" t="s">
        <v>71</v>
      </c>
      <c r="E12" s="11" t="s">
        <v>395</v>
      </c>
      <c r="F12" s="18">
        <v>41183</v>
      </c>
      <c r="G12" s="19">
        <v>41183</v>
      </c>
      <c r="H12" s="11" t="s">
        <v>20</v>
      </c>
      <c r="I12" s="11" t="s">
        <v>48</v>
      </c>
      <c r="J12" s="11" t="s">
        <v>244</v>
      </c>
      <c r="K12" s="11" t="s">
        <v>23</v>
      </c>
      <c r="L12" s="53" t="s">
        <v>638</v>
      </c>
      <c r="M12" s="11">
        <v>0</v>
      </c>
      <c r="N12" s="54">
        <v>459528.18</v>
      </c>
      <c r="O12" s="54">
        <v>59727.040000000001</v>
      </c>
      <c r="P12" s="54">
        <v>399801.14</v>
      </c>
      <c r="Q12" s="1">
        <v>42522</v>
      </c>
      <c r="R12" s="14">
        <f>VLOOKUP($D12,'GT NBV Sep 2015'!$G:$O,9,0)</f>
        <v>3.1E-2</v>
      </c>
      <c r="S12" s="15">
        <f t="shared" si="0"/>
        <v>1187.1144649999999</v>
      </c>
      <c r="T12" s="15">
        <f t="shared" si="1"/>
        <v>9</v>
      </c>
      <c r="U12" s="15">
        <f t="shared" si="2"/>
        <v>10684.030185</v>
      </c>
      <c r="V12" s="15">
        <f t="shared" si="3"/>
        <v>70411.070185000004</v>
      </c>
      <c r="W12" s="15">
        <f t="shared" si="4"/>
        <v>389117.10981499997</v>
      </c>
      <c r="X12" s="7">
        <f t="shared" si="5"/>
        <v>413575.36200000002</v>
      </c>
      <c r="Y12" s="7">
        <f t="shared" si="6"/>
        <v>63369.963166500005</v>
      </c>
      <c r="Z12" s="7">
        <f t="shared" si="7"/>
        <v>350205.39883349999</v>
      </c>
      <c r="AA12" s="7">
        <f t="shared" si="8"/>
        <v>0</v>
      </c>
    </row>
    <row r="13" spans="1:27" ht="13.8" x14ac:dyDescent="0.3">
      <c r="A13" s="11">
        <v>642130000</v>
      </c>
      <c r="B13" s="11" t="s">
        <v>16</v>
      </c>
      <c r="C13" s="11" t="s">
        <v>17</v>
      </c>
      <c r="D13" s="11" t="s">
        <v>71</v>
      </c>
      <c r="E13" s="11" t="s">
        <v>395</v>
      </c>
      <c r="F13" s="18">
        <v>41183</v>
      </c>
      <c r="G13" s="19">
        <v>41183</v>
      </c>
      <c r="H13" s="11" t="s">
        <v>20</v>
      </c>
      <c r="I13" s="11" t="s">
        <v>48</v>
      </c>
      <c r="J13" s="11" t="s">
        <v>244</v>
      </c>
      <c r="K13" s="11" t="s">
        <v>23</v>
      </c>
      <c r="L13" s="53" t="s">
        <v>638</v>
      </c>
      <c r="M13" s="11">
        <v>0</v>
      </c>
      <c r="N13" s="54">
        <v>459527.28</v>
      </c>
      <c r="O13" s="54">
        <v>59726.92</v>
      </c>
      <c r="P13" s="54">
        <v>399800.36</v>
      </c>
      <c r="Q13" s="1">
        <v>42522</v>
      </c>
      <c r="R13" s="14">
        <f>VLOOKUP($D13,'GT NBV Sep 2015'!$G:$O,9,0)</f>
        <v>3.1E-2</v>
      </c>
      <c r="S13" s="15">
        <f t="shared" si="0"/>
        <v>1187.11214</v>
      </c>
      <c r="T13" s="15">
        <f t="shared" si="1"/>
        <v>9</v>
      </c>
      <c r="U13" s="15">
        <f t="shared" si="2"/>
        <v>10684.009259999999</v>
      </c>
      <c r="V13" s="15">
        <f t="shared" si="3"/>
        <v>70410.929260000004</v>
      </c>
      <c r="W13" s="15">
        <f t="shared" si="4"/>
        <v>389116.35074000002</v>
      </c>
      <c r="X13" s="7">
        <f t="shared" si="5"/>
        <v>413574.55200000003</v>
      </c>
      <c r="Y13" s="7">
        <f t="shared" si="6"/>
        <v>63369.836334000007</v>
      </c>
      <c r="Z13" s="7">
        <f t="shared" si="7"/>
        <v>350204.71566600003</v>
      </c>
      <c r="AA13" s="7">
        <f t="shared" si="8"/>
        <v>0</v>
      </c>
    </row>
    <row r="14" spans="1:27" ht="13.8" x14ac:dyDescent="0.3">
      <c r="A14" s="11">
        <v>680359448</v>
      </c>
      <c r="B14" s="11" t="s">
        <v>16</v>
      </c>
      <c r="C14" s="11" t="s">
        <v>17</v>
      </c>
      <c r="D14" s="11" t="s">
        <v>71</v>
      </c>
      <c r="E14" s="11" t="s">
        <v>477</v>
      </c>
      <c r="F14" s="18">
        <v>41487</v>
      </c>
      <c r="G14" s="19">
        <v>41487</v>
      </c>
      <c r="H14" s="11" t="s">
        <v>20</v>
      </c>
      <c r="I14" s="11" t="s">
        <v>48</v>
      </c>
      <c r="J14" s="11" t="s">
        <v>244</v>
      </c>
      <c r="K14" s="11" t="s">
        <v>23</v>
      </c>
      <c r="L14" s="53" t="s">
        <v>638</v>
      </c>
      <c r="M14" s="11">
        <v>1</v>
      </c>
      <c r="N14" s="54">
        <v>432784.47</v>
      </c>
      <c r="O14" s="54">
        <v>38943.019999999997</v>
      </c>
      <c r="P14" s="54">
        <v>393841.45</v>
      </c>
      <c r="Q14" s="1">
        <v>42522</v>
      </c>
      <c r="R14" s="14">
        <f>VLOOKUP($D14,'GT NBV Sep 2015'!$G:$O,9,0)</f>
        <v>3.1E-2</v>
      </c>
      <c r="S14" s="15">
        <f t="shared" si="0"/>
        <v>1118.0265474999999</v>
      </c>
      <c r="T14" s="15">
        <f t="shared" si="1"/>
        <v>9</v>
      </c>
      <c r="U14" s="15">
        <f t="shared" si="2"/>
        <v>10062.238927499999</v>
      </c>
      <c r="V14" s="15">
        <f t="shared" si="3"/>
        <v>49005.258927499992</v>
      </c>
      <c r="W14" s="15">
        <f t="shared" si="4"/>
        <v>383779.21107249998</v>
      </c>
      <c r="X14" s="7">
        <f t="shared" si="5"/>
        <v>389506.02299999999</v>
      </c>
      <c r="Y14" s="7">
        <f t="shared" si="6"/>
        <v>44104.733034749996</v>
      </c>
      <c r="Z14" s="7">
        <f t="shared" si="7"/>
        <v>345401.28996525001</v>
      </c>
      <c r="AA14" s="7">
        <f t="shared" si="8"/>
        <v>0</v>
      </c>
    </row>
    <row r="15" spans="1:27" ht="13.8" x14ac:dyDescent="0.3">
      <c r="A15" s="11">
        <v>97275585</v>
      </c>
      <c r="B15" s="11" t="s">
        <v>16</v>
      </c>
      <c r="C15" s="11" t="s">
        <v>17</v>
      </c>
      <c r="D15" s="11" t="s">
        <v>71</v>
      </c>
      <c r="E15" s="11" t="s">
        <v>457</v>
      </c>
      <c r="F15" s="18">
        <v>39873</v>
      </c>
      <c r="G15" s="19">
        <v>39814</v>
      </c>
      <c r="H15" s="11" t="s">
        <v>20</v>
      </c>
      <c r="I15" s="11" t="s">
        <v>48</v>
      </c>
      <c r="J15" s="11" t="s">
        <v>430</v>
      </c>
      <c r="K15" s="11" t="s">
        <v>23</v>
      </c>
      <c r="L15" s="53" t="s">
        <v>638</v>
      </c>
      <c r="M15" s="11">
        <v>42</v>
      </c>
      <c r="N15" s="54">
        <v>488313.14</v>
      </c>
      <c r="O15" s="54">
        <v>122054.53</v>
      </c>
      <c r="P15" s="54">
        <v>366258.61</v>
      </c>
      <c r="Q15" s="1">
        <v>42522</v>
      </c>
      <c r="R15" s="14">
        <f>VLOOKUP($D15,'GT NBV Sep 2015'!$G:$O,9,0)</f>
        <v>3.1E-2</v>
      </c>
      <c r="S15" s="15">
        <f t="shared" si="0"/>
        <v>1261.4756116666667</v>
      </c>
      <c r="T15" s="15">
        <f t="shared" si="1"/>
        <v>9</v>
      </c>
      <c r="U15" s="15">
        <f t="shared" si="2"/>
        <v>11353.280505000001</v>
      </c>
      <c r="V15" s="15">
        <f t="shared" si="3"/>
        <v>133407.810505</v>
      </c>
      <c r="W15" s="15">
        <f t="shared" si="4"/>
        <v>354905.32949500001</v>
      </c>
      <c r="X15" s="7">
        <f t="shared" si="5"/>
        <v>439481.826</v>
      </c>
      <c r="Y15" s="7">
        <f t="shared" si="6"/>
        <v>120067.02945450001</v>
      </c>
      <c r="Z15" s="7">
        <f t="shared" si="7"/>
        <v>319414.79654549999</v>
      </c>
      <c r="AA15" s="7">
        <f t="shared" si="8"/>
        <v>0</v>
      </c>
    </row>
    <row r="16" spans="1:27" ht="13.8" x14ac:dyDescent="0.3">
      <c r="A16" s="11">
        <v>645913922</v>
      </c>
      <c r="B16" s="11" t="s">
        <v>16</v>
      </c>
      <c r="C16" s="11" t="s">
        <v>17</v>
      </c>
      <c r="D16" s="11" t="s">
        <v>71</v>
      </c>
      <c r="E16" s="11" t="s">
        <v>395</v>
      </c>
      <c r="F16" s="18">
        <v>41244</v>
      </c>
      <c r="G16" s="19">
        <v>40909</v>
      </c>
      <c r="H16" s="11" t="s">
        <v>20</v>
      </c>
      <c r="I16" s="11" t="s">
        <v>48</v>
      </c>
      <c r="J16" s="11" t="s">
        <v>287</v>
      </c>
      <c r="K16" s="11" t="s">
        <v>23</v>
      </c>
      <c r="L16" s="53" t="s">
        <v>638</v>
      </c>
      <c r="M16" s="11">
        <v>1</v>
      </c>
      <c r="N16" s="54">
        <v>418548.33</v>
      </c>
      <c r="O16" s="54">
        <v>54400.69</v>
      </c>
      <c r="P16" s="54">
        <v>364147.64</v>
      </c>
      <c r="Q16" s="1">
        <v>42522</v>
      </c>
      <c r="R16" s="14">
        <f>VLOOKUP($D16,'GT NBV Sep 2015'!$G:$O,9,0)</f>
        <v>3.1E-2</v>
      </c>
      <c r="S16" s="15">
        <f t="shared" si="0"/>
        <v>1081.2498525000001</v>
      </c>
      <c r="T16" s="15">
        <f t="shared" si="1"/>
        <v>9</v>
      </c>
      <c r="U16" s="15">
        <f t="shared" si="2"/>
        <v>9731.2486725000017</v>
      </c>
      <c r="V16" s="15">
        <f t="shared" si="3"/>
        <v>64131.938672500008</v>
      </c>
      <c r="W16" s="15">
        <f t="shared" si="4"/>
        <v>354416.39132749999</v>
      </c>
      <c r="X16" s="7">
        <f t="shared" si="5"/>
        <v>376693.49700000003</v>
      </c>
      <c r="Y16" s="7">
        <f t="shared" si="6"/>
        <v>57718.744805250011</v>
      </c>
      <c r="Z16" s="7">
        <f t="shared" si="7"/>
        <v>318974.75219475001</v>
      </c>
      <c r="AA16" s="7">
        <f t="shared" si="8"/>
        <v>0</v>
      </c>
    </row>
    <row r="17" spans="1:27" ht="13.8" x14ac:dyDescent="0.3">
      <c r="A17" s="11">
        <v>645913926</v>
      </c>
      <c r="B17" s="11" t="s">
        <v>16</v>
      </c>
      <c r="C17" s="11" t="s">
        <v>17</v>
      </c>
      <c r="D17" s="11" t="s">
        <v>71</v>
      </c>
      <c r="E17" s="11" t="s">
        <v>395</v>
      </c>
      <c r="F17" s="18">
        <v>41244</v>
      </c>
      <c r="G17" s="19">
        <v>40909</v>
      </c>
      <c r="H17" s="11" t="s">
        <v>20</v>
      </c>
      <c r="I17" s="11" t="s">
        <v>48</v>
      </c>
      <c r="J17" s="11" t="s">
        <v>52</v>
      </c>
      <c r="K17" s="11" t="s">
        <v>23</v>
      </c>
      <c r="L17" s="53" t="s">
        <v>638</v>
      </c>
      <c r="M17" s="11">
        <v>1</v>
      </c>
      <c r="N17" s="54">
        <v>418548.29</v>
      </c>
      <c r="O17" s="54">
        <v>54400.69</v>
      </c>
      <c r="P17" s="54">
        <v>364147.6</v>
      </c>
      <c r="Q17" s="1">
        <v>42522</v>
      </c>
      <c r="R17" s="14">
        <f>VLOOKUP($D17,'GT NBV Sep 2015'!$G:$O,9,0)</f>
        <v>3.1E-2</v>
      </c>
      <c r="S17" s="15">
        <f t="shared" si="0"/>
        <v>1081.2497491666666</v>
      </c>
      <c r="T17" s="15">
        <f t="shared" si="1"/>
        <v>9</v>
      </c>
      <c r="U17" s="15">
        <f t="shared" si="2"/>
        <v>9731.2477424999997</v>
      </c>
      <c r="V17" s="15">
        <f t="shared" si="3"/>
        <v>64131.937742499998</v>
      </c>
      <c r="W17" s="15">
        <f t="shared" si="4"/>
        <v>354416.3522575</v>
      </c>
      <c r="X17" s="7">
        <f t="shared" si="5"/>
        <v>376693.46100000001</v>
      </c>
      <c r="Y17" s="7">
        <f t="shared" si="6"/>
        <v>57718.743968249997</v>
      </c>
      <c r="Z17" s="7">
        <f t="shared" si="7"/>
        <v>318974.71703175001</v>
      </c>
      <c r="AA17" s="7">
        <f t="shared" si="8"/>
        <v>0</v>
      </c>
    </row>
    <row r="18" spans="1:27" ht="13.8" x14ac:dyDescent="0.3">
      <c r="A18" s="11">
        <v>48460614</v>
      </c>
      <c r="B18" s="11" t="s">
        <v>16</v>
      </c>
      <c r="C18" s="11" t="s">
        <v>17</v>
      </c>
      <c r="D18" s="11" t="s">
        <v>413</v>
      </c>
      <c r="E18" s="11" t="s">
        <v>390</v>
      </c>
      <c r="F18" s="18">
        <v>38108</v>
      </c>
      <c r="G18" s="19">
        <v>37987</v>
      </c>
      <c r="H18" s="11" t="s">
        <v>20</v>
      </c>
      <c r="I18" s="11" t="s">
        <v>69</v>
      </c>
      <c r="J18" s="11" t="s">
        <v>417</v>
      </c>
      <c r="K18" s="11" t="s">
        <v>410</v>
      </c>
      <c r="L18" s="53" t="s">
        <v>638</v>
      </c>
      <c r="M18" s="11">
        <v>1</v>
      </c>
      <c r="N18" s="54">
        <v>531268.39</v>
      </c>
      <c r="O18" s="54">
        <v>199793.15</v>
      </c>
      <c r="P18" s="54">
        <v>331475.24</v>
      </c>
      <c r="Q18" s="1">
        <v>42522</v>
      </c>
      <c r="R18" s="14">
        <f>VLOOKUP($D18,'GT NBV Sep 2015'!$G:$O,9,0)</f>
        <v>2.7E-2</v>
      </c>
      <c r="S18" s="15">
        <f t="shared" si="0"/>
        <v>1195.3538775</v>
      </c>
      <c r="T18" s="15">
        <f t="shared" si="1"/>
        <v>9</v>
      </c>
      <c r="U18" s="15">
        <f t="shared" si="2"/>
        <v>10758.184897499999</v>
      </c>
      <c r="V18" s="15">
        <f t="shared" si="3"/>
        <v>210551.3348975</v>
      </c>
      <c r="W18" s="15">
        <f t="shared" si="4"/>
        <v>320717.05510250002</v>
      </c>
      <c r="X18" s="7">
        <f t="shared" si="5"/>
        <v>478141.55100000004</v>
      </c>
      <c r="Y18" s="7">
        <f t="shared" si="6"/>
        <v>189496.20140774999</v>
      </c>
      <c r="Z18" s="7">
        <f t="shared" si="7"/>
        <v>288645.34959225002</v>
      </c>
      <c r="AA18" s="7">
        <f t="shared" si="8"/>
        <v>0</v>
      </c>
    </row>
    <row r="19" spans="1:27" ht="13.8" x14ac:dyDescent="0.3">
      <c r="A19" s="11">
        <v>54030571</v>
      </c>
      <c r="B19" s="11" t="s">
        <v>16</v>
      </c>
      <c r="C19" s="11" t="s">
        <v>17</v>
      </c>
      <c r="D19" s="11" t="s">
        <v>309</v>
      </c>
      <c r="E19" s="11" t="s">
        <v>390</v>
      </c>
      <c r="F19" s="18">
        <v>38292</v>
      </c>
      <c r="G19" s="19">
        <v>38292</v>
      </c>
      <c r="H19" s="11" t="s">
        <v>20</v>
      </c>
      <c r="I19" s="11" t="s">
        <v>55</v>
      </c>
      <c r="J19" s="11" t="s">
        <v>316</v>
      </c>
      <c r="K19" s="11" t="s">
        <v>23</v>
      </c>
      <c r="L19" s="53" t="s">
        <v>638</v>
      </c>
      <c r="M19" s="11">
        <v>1</v>
      </c>
      <c r="N19" s="54">
        <v>742483.2</v>
      </c>
      <c r="O19" s="54">
        <v>431963.11</v>
      </c>
      <c r="P19" s="54">
        <v>310520.09000000003</v>
      </c>
      <c r="Q19" s="1">
        <v>42522</v>
      </c>
      <c r="R19" s="14">
        <f>VLOOKUP($D19,'GT NBV Sep 2015'!$G:$O,9,0)</f>
        <v>2.1999999999999999E-2</v>
      </c>
      <c r="S19" s="15">
        <f t="shared" si="0"/>
        <v>1361.2192</v>
      </c>
      <c r="T19" s="15">
        <f t="shared" si="1"/>
        <v>9</v>
      </c>
      <c r="U19" s="15">
        <f t="shared" si="2"/>
        <v>12250.9728</v>
      </c>
      <c r="V19" s="15">
        <f t="shared" si="3"/>
        <v>444214.08279999997</v>
      </c>
      <c r="W19" s="15">
        <f t="shared" si="4"/>
        <v>298269.11719999998</v>
      </c>
      <c r="X19" s="7">
        <f t="shared" si="5"/>
        <v>668234.88</v>
      </c>
      <c r="Y19" s="7">
        <f t="shared" si="6"/>
        <v>399792.67452</v>
      </c>
      <c r="Z19" s="7">
        <f t="shared" si="7"/>
        <v>268442.20548</v>
      </c>
      <c r="AA19" s="7">
        <f t="shared" si="8"/>
        <v>0</v>
      </c>
    </row>
    <row r="20" spans="1:27" ht="13.8" x14ac:dyDescent="0.3">
      <c r="A20" s="11">
        <v>97275583</v>
      </c>
      <c r="B20" s="11" t="s">
        <v>16</v>
      </c>
      <c r="C20" s="11" t="s">
        <v>17</v>
      </c>
      <c r="D20" s="11" t="s">
        <v>71</v>
      </c>
      <c r="E20" s="11" t="s">
        <v>457</v>
      </c>
      <c r="F20" s="18">
        <v>39873</v>
      </c>
      <c r="G20" s="19">
        <v>39814</v>
      </c>
      <c r="H20" s="11" t="s">
        <v>20</v>
      </c>
      <c r="I20" s="11" t="s">
        <v>48</v>
      </c>
      <c r="J20" s="11" t="s">
        <v>392</v>
      </c>
      <c r="K20" s="11" t="s">
        <v>23</v>
      </c>
      <c r="L20" s="53" t="s">
        <v>638</v>
      </c>
      <c r="M20" s="11">
        <v>30</v>
      </c>
      <c r="N20" s="54">
        <v>403670</v>
      </c>
      <c r="O20" s="54">
        <v>100897.86</v>
      </c>
      <c r="P20" s="54">
        <v>302772.14</v>
      </c>
      <c r="Q20" s="1">
        <v>42522</v>
      </c>
      <c r="R20" s="14">
        <f>VLOOKUP($D20,'GT NBV Sep 2015'!$G:$O,9,0)</f>
        <v>3.1E-2</v>
      </c>
      <c r="S20" s="15">
        <f t="shared" si="0"/>
        <v>1042.8141666666666</v>
      </c>
      <c r="T20" s="15">
        <f t="shared" si="1"/>
        <v>9</v>
      </c>
      <c r="U20" s="15">
        <f t="shared" si="2"/>
        <v>9385.3274999999994</v>
      </c>
      <c r="V20" s="15">
        <f t="shared" si="3"/>
        <v>110283.1875</v>
      </c>
      <c r="W20" s="15">
        <f t="shared" si="4"/>
        <v>293386.8125</v>
      </c>
      <c r="X20" s="7">
        <f t="shared" si="5"/>
        <v>363303</v>
      </c>
      <c r="Y20" s="7">
        <f t="shared" si="6"/>
        <v>99254.868750000009</v>
      </c>
      <c r="Z20" s="7">
        <f t="shared" si="7"/>
        <v>264048.13125000003</v>
      </c>
      <c r="AA20" s="7">
        <f t="shared" si="8"/>
        <v>0</v>
      </c>
    </row>
    <row r="21" spans="1:27" ht="13.8" x14ac:dyDescent="0.3">
      <c r="A21" s="11">
        <v>681540525</v>
      </c>
      <c r="B21" s="11" t="s">
        <v>16</v>
      </c>
      <c r="C21" s="11" t="s">
        <v>17</v>
      </c>
      <c r="D21" s="11" t="s">
        <v>57</v>
      </c>
      <c r="E21" s="11" t="s">
        <v>466</v>
      </c>
      <c r="F21" s="18">
        <v>41791</v>
      </c>
      <c r="G21" s="19">
        <v>41791</v>
      </c>
      <c r="H21" s="11" t="s">
        <v>20</v>
      </c>
      <c r="I21" s="11" t="s">
        <v>59</v>
      </c>
      <c r="J21" s="11" t="s">
        <v>342</v>
      </c>
      <c r="K21" s="11" t="s">
        <v>23</v>
      </c>
      <c r="L21" s="53" t="s">
        <v>638</v>
      </c>
      <c r="M21" s="11">
        <v>2</v>
      </c>
      <c r="N21" s="54">
        <v>332353.21000000002</v>
      </c>
      <c r="O21" s="54">
        <v>34282.97</v>
      </c>
      <c r="P21" s="54">
        <v>298070.24</v>
      </c>
      <c r="Q21" s="1">
        <v>42522</v>
      </c>
      <c r="R21" s="14">
        <f>VLOOKUP($D21,'GT NBV Sep 2015'!$G:$O,9,0)</f>
        <v>2.1999999999999999E-2</v>
      </c>
      <c r="S21" s="15">
        <f t="shared" si="0"/>
        <v>609.31421833333332</v>
      </c>
      <c r="T21" s="15">
        <f t="shared" si="1"/>
        <v>9</v>
      </c>
      <c r="U21" s="15">
        <f t="shared" si="2"/>
        <v>5483.8279649999995</v>
      </c>
      <c r="V21" s="15">
        <f t="shared" si="3"/>
        <v>39766.797964999998</v>
      </c>
      <c r="W21" s="15">
        <f t="shared" si="4"/>
        <v>292586.41203500004</v>
      </c>
      <c r="X21" s="7">
        <f t="shared" si="5"/>
        <v>299117.88900000002</v>
      </c>
      <c r="Y21" s="7">
        <f t="shared" si="6"/>
        <v>35790.118168499997</v>
      </c>
      <c r="Z21" s="7">
        <f t="shared" si="7"/>
        <v>263327.77083150006</v>
      </c>
      <c r="AA21" s="7">
        <f t="shared" si="8"/>
        <v>0</v>
      </c>
    </row>
    <row r="22" spans="1:27" ht="13.8" x14ac:dyDescent="0.3">
      <c r="A22" s="11">
        <v>53080</v>
      </c>
      <c r="B22" s="11" t="s">
        <v>16</v>
      </c>
      <c r="C22" s="11" t="s">
        <v>17</v>
      </c>
      <c r="D22" s="11" t="s">
        <v>71</v>
      </c>
      <c r="E22" s="11" t="s">
        <v>72</v>
      </c>
      <c r="F22" s="18">
        <v>37226</v>
      </c>
      <c r="G22" s="19">
        <v>37073</v>
      </c>
      <c r="H22" s="11" t="s">
        <v>20</v>
      </c>
      <c r="I22" s="11" t="s">
        <v>48</v>
      </c>
      <c r="J22" s="11" t="s">
        <v>287</v>
      </c>
      <c r="K22" s="11" t="s">
        <v>23</v>
      </c>
      <c r="L22" s="53" t="s">
        <v>638</v>
      </c>
      <c r="M22" s="11">
        <v>3</v>
      </c>
      <c r="N22" s="54">
        <v>656644.16</v>
      </c>
      <c r="O22" s="54">
        <v>374214.33</v>
      </c>
      <c r="P22" s="54">
        <v>282429.83</v>
      </c>
      <c r="Q22" s="1">
        <v>42522</v>
      </c>
      <c r="R22" s="14">
        <f>VLOOKUP($D22,'GT NBV Sep 2015'!$G:$O,9,0)</f>
        <v>3.1E-2</v>
      </c>
      <c r="S22" s="15">
        <f t="shared" si="0"/>
        <v>1696.3307466666668</v>
      </c>
      <c r="T22" s="15">
        <f t="shared" si="1"/>
        <v>9</v>
      </c>
      <c r="U22" s="15">
        <f t="shared" si="2"/>
        <v>15266.976720000001</v>
      </c>
      <c r="V22" s="15">
        <f t="shared" si="3"/>
        <v>389481.30671999999</v>
      </c>
      <c r="W22" s="15">
        <f t="shared" si="4"/>
        <v>267162.85328000004</v>
      </c>
      <c r="X22" s="7">
        <f t="shared" si="5"/>
        <v>590979.74400000006</v>
      </c>
      <c r="Y22" s="7">
        <f t="shared" si="6"/>
        <v>350533.17604799999</v>
      </c>
      <c r="Z22" s="7">
        <f t="shared" si="7"/>
        <v>240446.56795200004</v>
      </c>
      <c r="AA22" s="7">
        <f t="shared" si="8"/>
        <v>0</v>
      </c>
    </row>
    <row r="23" spans="1:27" ht="13.8" x14ac:dyDescent="0.3">
      <c r="A23" s="11">
        <v>680359451</v>
      </c>
      <c r="B23" s="11" t="s">
        <v>16</v>
      </c>
      <c r="C23" s="11" t="s">
        <v>17</v>
      </c>
      <c r="D23" s="11" t="s">
        <v>71</v>
      </c>
      <c r="E23" s="11" t="s">
        <v>477</v>
      </c>
      <c r="F23" s="18">
        <v>41487</v>
      </c>
      <c r="G23" s="19">
        <v>41487</v>
      </c>
      <c r="H23" s="11" t="s">
        <v>20</v>
      </c>
      <c r="I23" s="11" t="s">
        <v>48</v>
      </c>
      <c r="J23" s="11" t="s">
        <v>246</v>
      </c>
      <c r="K23" s="11" t="s">
        <v>23</v>
      </c>
      <c r="L23" s="53" t="s">
        <v>638</v>
      </c>
      <c r="M23" s="11">
        <v>1</v>
      </c>
      <c r="N23" s="54">
        <v>287761.78000000003</v>
      </c>
      <c r="O23" s="54">
        <v>25893.52</v>
      </c>
      <c r="P23" s="54">
        <v>261868.26</v>
      </c>
      <c r="Q23" s="1">
        <v>42522</v>
      </c>
      <c r="R23" s="14">
        <f>VLOOKUP($D23,'GT NBV Sep 2015'!$G:$O,9,0)</f>
        <v>3.1E-2</v>
      </c>
      <c r="S23" s="15">
        <f t="shared" si="0"/>
        <v>743.38459833333343</v>
      </c>
      <c r="T23" s="15">
        <f t="shared" si="1"/>
        <v>9</v>
      </c>
      <c r="U23" s="15">
        <f t="shared" si="2"/>
        <v>6690.4613850000005</v>
      </c>
      <c r="V23" s="15">
        <f t="shared" si="3"/>
        <v>32583.981384999999</v>
      </c>
      <c r="W23" s="15">
        <f t="shared" si="4"/>
        <v>255177.79861500004</v>
      </c>
      <c r="X23" s="7">
        <f t="shared" si="5"/>
        <v>258985.60200000004</v>
      </c>
      <c r="Y23" s="7">
        <f t="shared" si="6"/>
        <v>29325.583246499998</v>
      </c>
      <c r="Z23" s="7">
        <f t="shared" si="7"/>
        <v>229660.01875350004</v>
      </c>
      <c r="AA23" s="7">
        <f t="shared" si="8"/>
        <v>0</v>
      </c>
    </row>
    <row r="24" spans="1:27" ht="13.8" x14ac:dyDescent="0.3">
      <c r="A24" s="11">
        <v>681540536</v>
      </c>
      <c r="B24" s="11" t="s">
        <v>16</v>
      </c>
      <c r="C24" s="11" t="s">
        <v>17</v>
      </c>
      <c r="D24" s="11" t="s">
        <v>57</v>
      </c>
      <c r="E24" s="11" t="s">
        <v>466</v>
      </c>
      <c r="F24" s="18">
        <v>41791</v>
      </c>
      <c r="G24" s="19">
        <v>41791</v>
      </c>
      <c r="H24" s="11" t="s">
        <v>20</v>
      </c>
      <c r="I24" s="11" t="s">
        <v>59</v>
      </c>
      <c r="J24" s="11" t="s">
        <v>494</v>
      </c>
      <c r="K24" s="11" t="s">
        <v>23</v>
      </c>
      <c r="L24" s="53" t="s">
        <v>638</v>
      </c>
      <c r="M24" s="11">
        <v>2</v>
      </c>
      <c r="N24" s="54">
        <v>280283.76</v>
      </c>
      <c r="O24" s="54">
        <v>28911.89</v>
      </c>
      <c r="P24" s="54">
        <v>251371.87</v>
      </c>
      <c r="Q24" s="1">
        <v>42522</v>
      </c>
      <c r="R24" s="14">
        <f>VLOOKUP($D24,'GT NBV Sep 2015'!$G:$O,9,0)</f>
        <v>2.1999999999999999E-2</v>
      </c>
      <c r="S24" s="15">
        <f t="shared" si="0"/>
        <v>513.85356000000002</v>
      </c>
      <c r="T24" s="15">
        <f t="shared" si="1"/>
        <v>9</v>
      </c>
      <c r="U24" s="15">
        <f t="shared" si="2"/>
        <v>4624.6820399999997</v>
      </c>
      <c r="V24" s="15">
        <f t="shared" si="3"/>
        <v>33536.572039999999</v>
      </c>
      <c r="W24" s="15">
        <f t="shared" si="4"/>
        <v>246747.18796000001</v>
      </c>
      <c r="X24" s="7">
        <f t="shared" si="5"/>
        <v>252255.38400000002</v>
      </c>
      <c r="Y24" s="7">
        <f t="shared" si="6"/>
        <v>30182.914836</v>
      </c>
      <c r="Z24" s="7">
        <f t="shared" si="7"/>
        <v>222072.46916400001</v>
      </c>
      <c r="AA24" s="7">
        <f t="shared" si="8"/>
        <v>0</v>
      </c>
    </row>
    <row r="25" spans="1:27" ht="13.8" x14ac:dyDescent="0.3">
      <c r="A25" s="11">
        <v>59377328</v>
      </c>
      <c r="B25" s="11" t="s">
        <v>16</v>
      </c>
      <c r="C25" s="11" t="s">
        <v>17</v>
      </c>
      <c r="D25" s="11" t="s">
        <v>309</v>
      </c>
      <c r="E25" s="11" t="s">
        <v>391</v>
      </c>
      <c r="F25" s="18">
        <v>38565</v>
      </c>
      <c r="G25" s="19">
        <v>38565</v>
      </c>
      <c r="H25" s="11" t="s">
        <v>20</v>
      </c>
      <c r="I25" s="11" t="s">
        <v>55</v>
      </c>
      <c r="J25" s="11" t="s">
        <v>316</v>
      </c>
      <c r="K25" s="11" t="s">
        <v>23</v>
      </c>
      <c r="L25" s="53" t="s">
        <v>638</v>
      </c>
      <c r="M25" s="11">
        <v>1</v>
      </c>
      <c r="N25" s="54">
        <v>517313.33</v>
      </c>
      <c r="O25" s="54">
        <v>274211.11</v>
      </c>
      <c r="P25" s="54">
        <v>243102.22</v>
      </c>
      <c r="Q25" s="1">
        <v>42522</v>
      </c>
      <c r="R25" s="14">
        <f>VLOOKUP($D25,'GT NBV Sep 2015'!$G:$O,9,0)</f>
        <v>2.1999999999999999E-2</v>
      </c>
      <c r="S25" s="15">
        <f t="shared" si="0"/>
        <v>948.40777166666669</v>
      </c>
      <c r="T25" s="15">
        <f t="shared" si="1"/>
        <v>9</v>
      </c>
      <c r="U25" s="15">
        <f t="shared" si="2"/>
        <v>8535.6699449999996</v>
      </c>
      <c r="V25" s="15">
        <f t="shared" si="3"/>
        <v>282746.77994499996</v>
      </c>
      <c r="W25" s="15">
        <f t="shared" si="4"/>
        <v>234566.55005500006</v>
      </c>
      <c r="X25" s="7">
        <f t="shared" si="5"/>
        <v>465581.99700000003</v>
      </c>
      <c r="Y25" s="7">
        <f t="shared" si="6"/>
        <v>254472.10195049996</v>
      </c>
      <c r="Z25" s="7">
        <f t="shared" si="7"/>
        <v>211109.89504950005</v>
      </c>
      <c r="AA25" s="7">
        <f t="shared" si="8"/>
        <v>0</v>
      </c>
    </row>
    <row r="26" spans="1:27" ht="13.8" x14ac:dyDescent="0.3">
      <c r="A26" s="11">
        <v>76990018</v>
      </c>
      <c r="B26" s="11" t="s">
        <v>16</v>
      </c>
      <c r="C26" s="11" t="s">
        <v>17</v>
      </c>
      <c r="D26" s="11" t="s">
        <v>71</v>
      </c>
      <c r="E26" s="11" t="s">
        <v>393</v>
      </c>
      <c r="F26" s="18">
        <v>39114</v>
      </c>
      <c r="G26" s="19">
        <v>39083</v>
      </c>
      <c r="H26" s="11" t="s">
        <v>20</v>
      </c>
      <c r="I26" s="11" t="s">
        <v>48</v>
      </c>
      <c r="J26" s="11" t="s">
        <v>243</v>
      </c>
      <c r="K26" s="11" t="s">
        <v>23</v>
      </c>
      <c r="L26" s="53" t="s">
        <v>638</v>
      </c>
      <c r="M26" s="11">
        <v>2</v>
      </c>
      <c r="N26" s="54">
        <v>357950</v>
      </c>
      <c r="O26" s="54">
        <v>118100.51</v>
      </c>
      <c r="P26" s="54">
        <v>239849.49</v>
      </c>
      <c r="Q26" s="1">
        <v>42522</v>
      </c>
      <c r="R26" s="14">
        <f>VLOOKUP($D26,'GT NBV Sep 2015'!$G:$O,9,0)</f>
        <v>3.1E-2</v>
      </c>
      <c r="S26" s="15">
        <f t="shared" si="0"/>
        <v>924.70416666666665</v>
      </c>
      <c r="T26" s="15">
        <f t="shared" si="1"/>
        <v>9</v>
      </c>
      <c r="U26" s="15">
        <f t="shared" si="2"/>
        <v>8322.3374999999996</v>
      </c>
      <c r="V26" s="15">
        <f t="shared" si="3"/>
        <v>126422.84749999999</v>
      </c>
      <c r="W26" s="15">
        <f t="shared" si="4"/>
        <v>231527.15250000003</v>
      </c>
      <c r="X26" s="7">
        <f t="shared" si="5"/>
        <v>322155</v>
      </c>
      <c r="Y26" s="7">
        <f t="shared" si="6"/>
        <v>113780.56275</v>
      </c>
      <c r="Z26" s="7">
        <f t="shared" si="7"/>
        <v>208374.43725000002</v>
      </c>
      <c r="AA26" s="7">
        <f t="shared" si="8"/>
        <v>0</v>
      </c>
    </row>
    <row r="27" spans="1:27" ht="13.8" x14ac:dyDescent="0.3">
      <c r="A27" s="11">
        <v>642130003</v>
      </c>
      <c r="B27" s="11" t="s">
        <v>16</v>
      </c>
      <c r="C27" s="11" t="s">
        <v>17</v>
      </c>
      <c r="D27" s="11" t="s">
        <v>71</v>
      </c>
      <c r="E27" s="11" t="s">
        <v>395</v>
      </c>
      <c r="F27" s="18">
        <v>41183</v>
      </c>
      <c r="G27" s="19">
        <v>41183</v>
      </c>
      <c r="H27" s="11" t="s">
        <v>20</v>
      </c>
      <c r="I27" s="11" t="s">
        <v>48</v>
      </c>
      <c r="J27" s="11" t="s">
        <v>246</v>
      </c>
      <c r="K27" s="11" t="s">
        <v>23</v>
      </c>
      <c r="L27" s="53" t="s">
        <v>638</v>
      </c>
      <c r="M27" s="11">
        <v>0</v>
      </c>
      <c r="N27" s="54">
        <v>264255.69</v>
      </c>
      <c r="O27" s="54">
        <v>34346.550000000003</v>
      </c>
      <c r="P27" s="54">
        <v>229909.14</v>
      </c>
      <c r="Q27" s="1">
        <v>42522</v>
      </c>
      <c r="R27" s="14">
        <f>VLOOKUP($D27,'GT NBV Sep 2015'!$G:$O,9,0)</f>
        <v>3.1E-2</v>
      </c>
      <c r="S27" s="15">
        <f t="shared" si="0"/>
        <v>682.66053250000004</v>
      </c>
      <c r="T27" s="15">
        <f t="shared" si="1"/>
        <v>9</v>
      </c>
      <c r="U27" s="15">
        <f t="shared" si="2"/>
        <v>6143.9447925000004</v>
      </c>
      <c r="V27" s="15">
        <f t="shared" si="3"/>
        <v>40490.494792500001</v>
      </c>
      <c r="W27" s="15">
        <f t="shared" si="4"/>
        <v>223765.19520750002</v>
      </c>
      <c r="X27" s="7">
        <f t="shared" si="5"/>
        <v>237830.12100000001</v>
      </c>
      <c r="Y27" s="7">
        <f t="shared" si="6"/>
        <v>36441.445313250006</v>
      </c>
      <c r="Z27" s="7">
        <f t="shared" si="7"/>
        <v>201388.67568675001</v>
      </c>
      <c r="AA27" s="7">
        <f t="shared" si="8"/>
        <v>0</v>
      </c>
    </row>
    <row r="28" spans="1:27" ht="13.8" x14ac:dyDescent="0.3">
      <c r="A28" s="11">
        <v>61189137</v>
      </c>
      <c r="B28" s="11" t="s">
        <v>16</v>
      </c>
      <c r="C28" s="11" t="s">
        <v>17</v>
      </c>
      <c r="D28" s="11" t="s">
        <v>71</v>
      </c>
      <c r="E28" s="11" t="s">
        <v>391</v>
      </c>
      <c r="F28" s="18">
        <v>38565</v>
      </c>
      <c r="G28" s="19">
        <v>38565</v>
      </c>
      <c r="H28" s="11" t="s">
        <v>20</v>
      </c>
      <c r="I28" s="11" t="s">
        <v>48</v>
      </c>
      <c r="J28" s="11" t="s">
        <v>244</v>
      </c>
      <c r="K28" s="11" t="s">
        <v>23</v>
      </c>
      <c r="L28" s="53" t="s">
        <v>638</v>
      </c>
      <c r="M28" s="11">
        <v>1</v>
      </c>
      <c r="N28" s="54">
        <v>387755.15</v>
      </c>
      <c r="O28" s="54">
        <v>158948.67000000001</v>
      </c>
      <c r="P28" s="54">
        <v>228806.48</v>
      </c>
      <c r="Q28" s="1">
        <v>42522</v>
      </c>
      <c r="R28" s="14">
        <f>VLOOKUP($D28,'GT NBV Sep 2015'!$G:$O,9,0)</f>
        <v>3.1E-2</v>
      </c>
      <c r="S28" s="15">
        <f t="shared" si="0"/>
        <v>1001.7008041666667</v>
      </c>
      <c r="T28" s="15">
        <f t="shared" si="1"/>
        <v>9</v>
      </c>
      <c r="U28" s="15">
        <f t="shared" si="2"/>
        <v>9015.3072374999992</v>
      </c>
      <c r="V28" s="15">
        <f t="shared" si="3"/>
        <v>167963.97723750002</v>
      </c>
      <c r="W28" s="15">
        <f t="shared" si="4"/>
        <v>219791.17276250001</v>
      </c>
      <c r="X28" s="7">
        <f t="shared" si="5"/>
        <v>348979.63500000001</v>
      </c>
      <c r="Y28" s="7">
        <f t="shared" si="6"/>
        <v>151167.57951375001</v>
      </c>
      <c r="Z28" s="7">
        <f t="shared" si="7"/>
        <v>197812.05548625</v>
      </c>
      <c r="AA28" s="7">
        <f t="shared" si="8"/>
        <v>0</v>
      </c>
    </row>
    <row r="29" spans="1:27" ht="13.8" x14ac:dyDescent="0.3">
      <c r="A29" s="11">
        <v>81804074</v>
      </c>
      <c r="B29" s="11" t="s">
        <v>16</v>
      </c>
      <c r="C29" s="11" t="s">
        <v>17</v>
      </c>
      <c r="D29" s="11" t="s">
        <v>71</v>
      </c>
      <c r="E29" s="11" t="s">
        <v>393</v>
      </c>
      <c r="F29" s="18">
        <v>39173</v>
      </c>
      <c r="G29" s="19">
        <v>39083</v>
      </c>
      <c r="H29" s="11" t="s">
        <v>20</v>
      </c>
      <c r="I29" s="11" t="s">
        <v>48</v>
      </c>
      <c r="J29" s="11" t="s">
        <v>243</v>
      </c>
      <c r="K29" s="11" t="s">
        <v>23</v>
      </c>
      <c r="L29" s="53" t="s">
        <v>638</v>
      </c>
      <c r="M29" s="11">
        <v>0</v>
      </c>
      <c r="N29" s="54">
        <v>321269.76000000001</v>
      </c>
      <c r="O29" s="54">
        <v>105998.39</v>
      </c>
      <c r="P29" s="54">
        <v>215271.37</v>
      </c>
      <c r="Q29" s="1">
        <v>42522</v>
      </c>
      <c r="R29" s="14">
        <f>VLOOKUP($D29,'GT NBV Sep 2015'!$G:$O,9,0)</f>
        <v>3.1E-2</v>
      </c>
      <c r="S29" s="15">
        <f t="shared" si="0"/>
        <v>829.94687999999996</v>
      </c>
      <c r="T29" s="15">
        <f t="shared" si="1"/>
        <v>9</v>
      </c>
      <c r="U29" s="15">
        <f t="shared" si="2"/>
        <v>7469.5219199999992</v>
      </c>
      <c r="V29" s="15">
        <f t="shared" si="3"/>
        <v>113467.91192</v>
      </c>
      <c r="W29" s="15">
        <f t="shared" si="4"/>
        <v>207801.84808000003</v>
      </c>
      <c r="X29" s="7">
        <f t="shared" si="5"/>
        <v>289142.78400000004</v>
      </c>
      <c r="Y29" s="7">
        <f t="shared" si="6"/>
        <v>102121.12072799999</v>
      </c>
      <c r="Z29" s="7">
        <f t="shared" si="7"/>
        <v>187021.66327200003</v>
      </c>
      <c r="AA29" s="7">
        <f t="shared" si="8"/>
        <v>0</v>
      </c>
    </row>
    <row r="30" spans="1:27" ht="13.8" x14ac:dyDescent="0.3">
      <c r="A30" s="11">
        <v>97275582</v>
      </c>
      <c r="B30" s="11" t="s">
        <v>16</v>
      </c>
      <c r="C30" s="11" t="s">
        <v>17</v>
      </c>
      <c r="D30" s="11" t="s">
        <v>71</v>
      </c>
      <c r="E30" s="11" t="s">
        <v>457</v>
      </c>
      <c r="F30" s="18">
        <v>39873</v>
      </c>
      <c r="G30" s="19">
        <v>39814</v>
      </c>
      <c r="H30" s="11" t="s">
        <v>20</v>
      </c>
      <c r="I30" s="11" t="s">
        <v>48</v>
      </c>
      <c r="J30" s="11" t="s">
        <v>427</v>
      </c>
      <c r="K30" s="11" t="s">
        <v>23</v>
      </c>
      <c r="L30" s="53" t="s">
        <v>638</v>
      </c>
      <c r="M30" s="11">
        <v>30</v>
      </c>
      <c r="N30" s="54">
        <v>287044.01</v>
      </c>
      <c r="O30" s="54">
        <v>71747.039999999994</v>
      </c>
      <c r="P30" s="54">
        <v>215296.97</v>
      </c>
      <c r="Q30" s="1">
        <v>42522</v>
      </c>
      <c r="R30" s="14">
        <f>VLOOKUP($D30,'GT NBV Sep 2015'!$G:$O,9,0)</f>
        <v>3.1E-2</v>
      </c>
      <c r="S30" s="15">
        <f t="shared" si="0"/>
        <v>741.5303591666667</v>
      </c>
      <c r="T30" s="15">
        <f t="shared" si="1"/>
        <v>9</v>
      </c>
      <c r="U30" s="15">
        <f t="shared" si="2"/>
        <v>6673.7732325000006</v>
      </c>
      <c r="V30" s="15">
        <f t="shared" si="3"/>
        <v>78420.81323249999</v>
      </c>
      <c r="W30" s="15">
        <f t="shared" si="4"/>
        <v>208623.19676750002</v>
      </c>
      <c r="X30" s="7">
        <f t="shared" si="5"/>
        <v>258339.60900000003</v>
      </c>
      <c r="Y30" s="7">
        <f t="shared" si="6"/>
        <v>70578.731909249997</v>
      </c>
      <c r="Z30" s="7">
        <f t="shared" si="7"/>
        <v>187760.87709075003</v>
      </c>
      <c r="AA30" s="7">
        <f t="shared" si="8"/>
        <v>0</v>
      </c>
    </row>
    <row r="31" spans="1:27" ht="13.8" x14ac:dyDescent="0.3">
      <c r="A31" s="11">
        <v>23241916</v>
      </c>
      <c r="B31" s="11" t="s">
        <v>16</v>
      </c>
      <c r="C31" s="11" t="s">
        <v>17</v>
      </c>
      <c r="D31" s="11" t="s">
        <v>71</v>
      </c>
      <c r="E31" s="11" t="s">
        <v>389</v>
      </c>
      <c r="F31" s="18">
        <v>37561</v>
      </c>
      <c r="G31" s="19">
        <v>37561</v>
      </c>
      <c r="H31" s="11" t="s">
        <v>20</v>
      </c>
      <c r="I31" s="11" t="s">
        <v>48</v>
      </c>
      <c r="J31" s="11" t="s">
        <v>244</v>
      </c>
      <c r="K31" s="11" t="s">
        <v>23</v>
      </c>
      <c r="L31" s="53" t="s">
        <v>638</v>
      </c>
      <c r="M31" s="11">
        <v>2</v>
      </c>
      <c r="N31" s="54">
        <v>434711.09</v>
      </c>
      <c r="O31" s="54">
        <v>230352.04</v>
      </c>
      <c r="P31" s="54">
        <v>204359.05</v>
      </c>
      <c r="Q31" s="1">
        <v>42522</v>
      </c>
      <c r="R31" s="14">
        <f>VLOOKUP($D31,'GT NBV Sep 2015'!$G:$O,9,0)</f>
        <v>3.1E-2</v>
      </c>
      <c r="S31" s="15">
        <f t="shared" si="0"/>
        <v>1123.0036491666667</v>
      </c>
      <c r="T31" s="15">
        <f t="shared" si="1"/>
        <v>9</v>
      </c>
      <c r="U31" s="15">
        <f t="shared" si="2"/>
        <v>10107.032842500001</v>
      </c>
      <c r="V31" s="15">
        <f t="shared" si="3"/>
        <v>240459.0728425</v>
      </c>
      <c r="W31" s="15">
        <f t="shared" si="4"/>
        <v>194252.01715750003</v>
      </c>
      <c r="X31" s="7">
        <f t="shared" si="5"/>
        <v>391239.98100000003</v>
      </c>
      <c r="Y31" s="7">
        <f t="shared" si="6"/>
        <v>216413.16555825001</v>
      </c>
      <c r="Z31" s="7">
        <f t="shared" si="7"/>
        <v>174826.81544175002</v>
      </c>
      <c r="AA31" s="7">
        <f t="shared" si="8"/>
        <v>0</v>
      </c>
    </row>
    <row r="32" spans="1:27" ht="13.8" x14ac:dyDescent="0.3">
      <c r="A32" s="11">
        <v>57215755</v>
      </c>
      <c r="B32" s="11" t="s">
        <v>16</v>
      </c>
      <c r="C32" s="11" t="s">
        <v>17</v>
      </c>
      <c r="D32" s="11" t="s">
        <v>71</v>
      </c>
      <c r="E32" s="11" t="s">
        <v>390</v>
      </c>
      <c r="F32" s="18">
        <v>38292</v>
      </c>
      <c r="G32" s="19">
        <v>38292</v>
      </c>
      <c r="H32" s="11" t="s">
        <v>20</v>
      </c>
      <c r="I32" s="11" t="s">
        <v>48</v>
      </c>
      <c r="J32" s="11" t="s">
        <v>244</v>
      </c>
      <c r="K32" s="11" t="s">
        <v>23</v>
      </c>
      <c r="L32" s="53" t="s">
        <v>638</v>
      </c>
      <c r="M32" s="11">
        <v>1</v>
      </c>
      <c r="N32" s="54">
        <v>372086.97</v>
      </c>
      <c r="O32" s="54">
        <v>167406.54999999999</v>
      </c>
      <c r="P32" s="54">
        <v>204680.42</v>
      </c>
      <c r="Q32" s="1">
        <v>42522</v>
      </c>
      <c r="R32" s="14">
        <f>VLOOKUP($D32,'GT NBV Sep 2015'!$G:$O,9,0)</f>
        <v>3.1E-2</v>
      </c>
      <c r="S32" s="15">
        <f t="shared" si="0"/>
        <v>961.22467249999988</v>
      </c>
      <c r="T32" s="15">
        <f t="shared" si="1"/>
        <v>9</v>
      </c>
      <c r="U32" s="15">
        <f t="shared" si="2"/>
        <v>8651.0220524999986</v>
      </c>
      <c r="V32" s="15">
        <f t="shared" si="3"/>
        <v>176057.57205249998</v>
      </c>
      <c r="W32" s="15">
        <f t="shared" si="4"/>
        <v>196029.39794749999</v>
      </c>
      <c r="X32" s="7">
        <f t="shared" si="5"/>
        <v>334878.27299999999</v>
      </c>
      <c r="Y32" s="7">
        <f t="shared" si="6"/>
        <v>158451.81484724997</v>
      </c>
      <c r="Z32" s="7">
        <f t="shared" si="7"/>
        <v>176426.45815275001</v>
      </c>
      <c r="AA32" s="7">
        <f t="shared" si="8"/>
        <v>0</v>
      </c>
    </row>
    <row r="33" spans="1:27" ht="13.8" x14ac:dyDescent="0.3">
      <c r="A33" s="11">
        <v>637498583</v>
      </c>
      <c r="B33" s="11" t="s">
        <v>16</v>
      </c>
      <c r="C33" s="11" t="s">
        <v>17</v>
      </c>
      <c r="D33" s="11" t="s">
        <v>71</v>
      </c>
      <c r="E33" s="11" t="s">
        <v>471</v>
      </c>
      <c r="F33" s="18">
        <v>40787</v>
      </c>
      <c r="G33" s="19">
        <v>40787</v>
      </c>
      <c r="H33" s="11" t="s">
        <v>20</v>
      </c>
      <c r="I33" s="11" t="s">
        <v>48</v>
      </c>
      <c r="J33" s="11" t="s">
        <v>475</v>
      </c>
      <c r="K33" s="11" t="s">
        <v>23</v>
      </c>
      <c r="L33" s="53" t="s">
        <v>638</v>
      </c>
      <c r="M33" s="11">
        <v>1</v>
      </c>
      <c r="N33" s="54">
        <v>243645.56</v>
      </c>
      <c r="O33" s="54">
        <v>41411.69</v>
      </c>
      <c r="P33" s="54">
        <v>202233.87</v>
      </c>
      <c r="Q33" s="1">
        <v>42522</v>
      </c>
      <c r="R33" s="14">
        <f>VLOOKUP($D33,'GT NBV Sep 2015'!$G:$O,9,0)</f>
        <v>3.1E-2</v>
      </c>
      <c r="S33" s="15">
        <f t="shared" si="0"/>
        <v>629.41769666666664</v>
      </c>
      <c r="T33" s="15">
        <f t="shared" si="1"/>
        <v>9</v>
      </c>
      <c r="U33" s="15">
        <f t="shared" si="2"/>
        <v>5664.7592699999996</v>
      </c>
      <c r="V33" s="15">
        <f t="shared" si="3"/>
        <v>47076.449270000005</v>
      </c>
      <c r="W33" s="15">
        <f t="shared" si="4"/>
        <v>196569.11072999999</v>
      </c>
      <c r="X33" s="7">
        <f t="shared" si="5"/>
        <v>219281.00400000002</v>
      </c>
      <c r="Y33" s="7">
        <f t="shared" si="6"/>
        <v>42368.804343000003</v>
      </c>
      <c r="Z33" s="7">
        <f t="shared" si="7"/>
        <v>176912.19965699999</v>
      </c>
      <c r="AA33" s="7">
        <f t="shared" si="8"/>
        <v>0</v>
      </c>
    </row>
    <row r="34" spans="1:27" ht="13.8" x14ac:dyDescent="0.3">
      <c r="A34" s="11">
        <v>80053743</v>
      </c>
      <c r="B34" s="11" t="s">
        <v>16</v>
      </c>
      <c r="C34" s="11" t="s">
        <v>17</v>
      </c>
      <c r="D34" s="11" t="s">
        <v>309</v>
      </c>
      <c r="E34" s="11" t="s">
        <v>424</v>
      </c>
      <c r="F34" s="18">
        <v>38991</v>
      </c>
      <c r="G34" s="19">
        <v>38991</v>
      </c>
      <c r="H34" s="11" t="s">
        <v>20</v>
      </c>
      <c r="I34" s="11" t="s">
        <v>55</v>
      </c>
      <c r="J34" s="11" t="s">
        <v>315</v>
      </c>
      <c r="K34" s="11" t="s">
        <v>23</v>
      </c>
      <c r="L34" s="53" t="s">
        <v>638</v>
      </c>
      <c r="M34" s="11">
        <v>1</v>
      </c>
      <c r="N34" s="54">
        <v>368874.05</v>
      </c>
      <c r="O34" s="54">
        <v>176452.31</v>
      </c>
      <c r="P34" s="54">
        <v>192421.74</v>
      </c>
      <c r="Q34" s="1">
        <v>42522</v>
      </c>
      <c r="R34" s="14">
        <f>VLOOKUP($D34,'GT NBV Sep 2015'!$G:$O,9,0)</f>
        <v>2.1999999999999999E-2</v>
      </c>
      <c r="S34" s="15">
        <f t="shared" si="0"/>
        <v>676.26909166666667</v>
      </c>
      <c r="T34" s="15">
        <f t="shared" si="1"/>
        <v>9</v>
      </c>
      <c r="U34" s="15">
        <f t="shared" si="2"/>
        <v>6086.4218250000004</v>
      </c>
      <c r="V34" s="15">
        <f t="shared" si="3"/>
        <v>182538.731825</v>
      </c>
      <c r="W34" s="15">
        <f t="shared" si="4"/>
        <v>186335.31817499999</v>
      </c>
      <c r="X34" s="7">
        <f t="shared" si="5"/>
        <v>331986.64500000002</v>
      </c>
      <c r="Y34" s="7">
        <f t="shared" si="6"/>
        <v>164284.85864250001</v>
      </c>
      <c r="Z34" s="7">
        <f t="shared" si="7"/>
        <v>167701.78635750001</v>
      </c>
      <c r="AA34" s="7">
        <f t="shared" si="8"/>
        <v>0</v>
      </c>
    </row>
    <row r="35" spans="1:27" ht="13.8" x14ac:dyDescent="0.3">
      <c r="A35" s="11">
        <v>23241882</v>
      </c>
      <c r="B35" s="11" t="s">
        <v>16</v>
      </c>
      <c r="C35" s="11" t="s">
        <v>17</v>
      </c>
      <c r="D35" s="11" t="s">
        <v>71</v>
      </c>
      <c r="E35" s="11" t="s">
        <v>389</v>
      </c>
      <c r="F35" s="18">
        <v>37561</v>
      </c>
      <c r="G35" s="19">
        <v>37561</v>
      </c>
      <c r="H35" s="11" t="s">
        <v>20</v>
      </c>
      <c r="I35" s="11" t="s">
        <v>48</v>
      </c>
      <c r="J35" s="11" t="s">
        <v>244</v>
      </c>
      <c r="K35" s="11" t="s">
        <v>23</v>
      </c>
      <c r="L35" s="53" t="s">
        <v>638</v>
      </c>
      <c r="M35" s="11">
        <v>1</v>
      </c>
      <c r="N35" s="54">
        <v>407920.16</v>
      </c>
      <c r="O35" s="54">
        <v>216155.61</v>
      </c>
      <c r="P35" s="54">
        <v>191764.55</v>
      </c>
      <c r="Q35" s="1">
        <v>42522</v>
      </c>
      <c r="R35" s="14">
        <f>VLOOKUP($D35,'GT NBV Sep 2015'!$G:$O,9,0)</f>
        <v>3.1E-2</v>
      </c>
      <c r="S35" s="15">
        <f t="shared" si="0"/>
        <v>1053.7937466666665</v>
      </c>
      <c r="T35" s="15">
        <f t="shared" si="1"/>
        <v>9</v>
      </c>
      <c r="U35" s="15">
        <f t="shared" si="2"/>
        <v>9484.1437199999982</v>
      </c>
      <c r="V35" s="15">
        <f t="shared" si="3"/>
        <v>225639.75371999998</v>
      </c>
      <c r="W35" s="15">
        <f t="shared" si="4"/>
        <v>182280.40628</v>
      </c>
      <c r="X35" s="7">
        <f t="shared" si="5"/>
        <v>367128.14399999997</v>
      </c>
      <c r="Y35" s="7">
        <f t="shared" si="6"/>
        <v>203075.77834799999</v>
      </c>
      <c r="Z35" s="7">
        <f t="shared" si="7"/>
        <v>164052.36565200001</v>
      </c>
      <c r="AA35" s="7">
        <f t="shared" si="8"/>
        <v>0</v>
      </c>
    </row>
    <row r="36" spans="1:27" ht="13.8" x14ac:dyDescent="0.3">
      <c r="A36" s="11">
        <v>23241900</v>
      </c>
      <c r="B36" s="11" t="s">
        <v>16</v>
      </c>
      <c r="C36" s="11" t="s">
        <v>17</v>
      </c>
      <c r="D36" s="11" t="s">
        <v>71</v>
      </c>
      <c r="E36" s="11" t="s">
        <v>389</v>
      </c>
      <c r="F36" s="18">
        <v>37561</v>
      </c>
      <c r="G36" s="19">
        <v>37561</v>
      </c>
      <c r="H36" s="11" t="s">
        <v>20</v>
      </c>
      <c r="I36" s="11" t="s">
        <v>48</v>
      </c>
      <c r="J36" s="11" t="s">
        <v>246</v>
      </c>
      <c r="K36" s="11" t="s">
        <v>23</v>
      </c>
      <c r="L36" s="53" t="s">
        <v>638</v>
      </c>
      <c r="M36" s="11">
        <v>1</v>
      </c>
      <c r="N36" s="54">
        <v>407920.13</v>
      </c>
      <c r="O36" s="54">
        <v>216155.59</v>
      </c>
      <c r="P36" s="54">
        <v>191764.54</v>
      </c>
      <c r="Q36" s="1">
        <v>42522</v>
      </c>
      <c r="R36" s="14">
        <f>VLOOKUP($D36,'GT NBV Sep 2015'!$G:$O,9,0)</f>
        <v>3.1E-2</v>
      </c>
      <c r="S36" s="15">
        <f t="shared" si="0"/>
        <v>1053.7936691666666</v>
      </c>
      <c r="T36" s="15">
        <f t="shared" si="1"/>
        <v>9</v>
      </c>
      <c r="U36" s="15">
        <f t="shared" si="2"/>
        <v>9484.1430225000004</v>
      </c>
      <c r="V36" s="15">
        <f t="shared" si="3"/>
        <v>225639.7330225</v>
      </c>
      <c r="W36" s="15">
        <f t="shared" si="4"/>
        <v>182280.3969775</v>
      </c>
      <c r="X36" s="7">
        <f t="shared" si="5"/>
        <v>367128.11700000003</v>
      </c>
      <c r="Y36" s="7">
        <f t="shared" si="6"/>
        <v>203075.75972025</v>
      </c>
      <c r="Z36" s="7">
        <f t="shared" si="7"/>
        <v>164052.35727974999</v>
      </c>
      <c r="AA36" s="7">
        <f t="shared" si="8"/>
        <v>0</v>
      </c>
    </row>
    <row r="37" spans="1:27" ht="13.8" x14ac:dyDescent="0.3">
      <c r="A37" s="11">
        <v>72839089</v>
      </c>
      <c r="B37" s="11" t="s">
        <v>16</v>
      </c>
      <c r="C37" s="11" t="s">
        <v>17</v>
      </c>
      <c r="D37" s="11" t="s">
        <v>57</v>
      </c>
      <c r="E37" s="11" t="s">
        <v>391</v>
      </c>
      <c r="F37" s="18">
        <v>38687</v>
      </c>
      <c r="G37" s="19">
        <v>38718</v>
      </c>
      <c r="H37" s="11" t="s">
        <v>20</v>
      </c>
      <c r="I37" s="11" t="s">
        <v>59</v>
      </c>
      <c r="J37" s="11" t="s">
        <v>433</v>
      </c>
      <c r="K37" s="11" t="s">
        <v>23</v>
      </c>
      <c r="L37" s="53" t="s">
        <v>638</v>
      </c>
      <c r="M37" s="11">
        <v>2</v>
      </c>
      <c r="N37" s="54">
        <v>1225669.18</v>
      </c>
      <c r="O37" s="54">
        <v>1036730.28</v>
      </c>
      <c r="P37" s="54">
        <v>188938.9</v>
      </c>
      <c r="Q37" s="1">
        <v>42522</v>
      </c>
      <c r="R37" s="14">
        <f>VLOOKUP($D37,'GT NBV Sep 2015'!$G:$O,9,0)</f>
        <v>2.1999999999999999E-2</v>
      </c>
      <c r="S37" s="15">
        <f t="shared" si="0"/>
        <v>2247.0601633333331</v>
      </c>
      <c r="T37" s="15">
        <f t="shared" si="1"/>
        <v>9</v>
      </c>
      <c r="U37" s="15">
        <f t="shared" si="2"/>
        <v>20223.541469999996</v>
      </c>
      <c r="V37" s="15">
        <f t="shared" si="3"/>
        <v>1056953.8214700001</v>
      </c>
      <c r="W37" s="15">
        <f t="shared" si="4"/>
        <v>168715.35852999985</v>
      </c>
      <c r="X37" s="7">
        <f t="shared" si="5"/>
        <v>1103102.2619999999</v>
      </c>
      <c r="Y37" s="7">
        <f t="shared" si="6"/>
        <v>951258.43932300014</v>
      </c>
      <c r="Z37" s="7">
        <f t="shared" si="7"/>
        <v>151843.82267699987</v>
      </c>
      <c r="AA37" s="7">
        <f t="shared" si="8"/>
        <v>0</v>
      </c>
    </row>
    <row r="38" spans="1:27" ht="13.8" x14ac:dyDescent="0.3">
      <c r="A38" s="11">
        <v>680359438</v>
      </c>
      <c r="B38" s="11" t="s">
        <v>16</v>
      </c>
      <c r="C38" s="11" t="s">
        <v>17</v>
      </c>
      <c r="D38" s="11" t="s">
        <v>71</v>
      </c>
      <c r="E38" s="11" t="s">
        <v>477</v>
      </c>
      <c r="F38" s="18">
        <v>41487</v>
      </c>
      <c r="G38" s="19">
        <v>41487</v>
      </c>
      <c r="H38" s="11" t="s">
        <v>20</v>
      </c>
      <c r="I38" s="11" t="s">
        <v>48</v>
      </c>
      <c r="J38" s="11" t="s">
        <v>244</v>
      </c>
      <c r="K38" s="11" t="s">
        <v>23</v>
      </c>
      <c r="L38" s="53" t="s">
        <v>638</v>
      </c>
      <c r="M38" s="11">
        <v>0</v>
      </c>
      <c r="N38" s="54">
        <v>207851.27</v>
      </c>
      <c r="O38" s="54">
        <v>18702.97</v>
      </c>
      <c r="P38" s="54">
        <v>189148.3</v>
      </c>
      <c r="Q38" s="1">
        <v>42522</v>
      </c>
      <c r="R38" s="14">
        <f>VLOOKUP($D38,'GT NBV Sep 2015'!$G:$O,9,0)</f>
        <v>3.1E-2</v>
      </c>
      <c r="S38" s="15">
        <f t="shared" si="0"/>
        <v>536.94911416666662</v>
      </c>
      <c r="T38" s="15">
        <f t="shared" si="1"/>
        <v>9</v>
      </c>
      <c r="U38" s="15">
        <f t="shared" si="2"/>
        <v>4832.5420274999997</v>
      </c>
      <c r="V38" s="15">
        <f t="shared" si="3"/>
        <v>23535.512027500001</v>
      </c>
      <c r="W38" s="15">
        <f t="shared" si="4"/>
        <v>184315.7579725</v>
      </c>
      <c r="X38" s="7">
        <f t="shared" si="5"/>
        <v>187066.14299999998</v>
      </c>
      <c r="Y38" s="7">
        <f t="shared" si="6"/>
        <v>21181.96082475</v>
      </c>
      <c r="Z38" s="7">
        <f t="shared" si="7"/>
        <v>165884.18217525</v>
      </c>
      <c r="AA38" s="7">
        <f t="shared" si="8"/>
        <v>0</v>
      </c>
    </row>
    <row r="39" spans="1:27" ht="13.8" x14ac:dyDescent="0.3">
      <c r="A39" s="11">
        <v>681540539</v>
      </c>
      <c r="B39" s="11" t="s">
        <v>16</v>
      </c>
      <c r="C39" s="11" t="s">
        <v>17</v>
      </c>
      <c r="D39" s="11" t="s">
        <v>57</v>
      </c>
      <c r="E39" s="11" t="s">
        <v>466</v>
      </c>
      <c r="F39" s="18">
        <v>41791</v>
      </c>
      <c r="G39" s="19">
        <v>41791</v>
      </c>
      <c r="H39" s="11" t="s">
        <v>20</v>
      </c>
      <c r="I39" s="11" t="s">
        <v>59</v>
      </c>
      <c r="J39" s="11" t="s">
        <v>406</v>
      </c>
      <c r="K39" s="11" t="s">
        <v>23</v>
      </c>
      <c r="L39" s="53" t="s">
        <v>638</v>
      </c>
      <c r="M39" s="11">
        <v>2</v>
      </c>
      <c r="N39" s="54">
        <v>194980.21</v>
      </c>
      <c r="O39" s="54">
        <v>20112.64</v>
      </c>
      <c r="P39" s="54">
        <v>174867.57</v>
      </c>
      <c r="Q39" s="1">
        <v>42522</v>
      </c>
      <c r="R39" s="14">
        <f>VLOOKUP($D39,'GT NBV Sep 2015'!$G:$O,9,0)</f>
        <v>2.1999999999999999E-2</v>
      </c>
      <c r="S39" s="15">
        <f t="shared" si="0"/>
        <v>357.4637183333333</v>
      </c>
      <c r="T39" s="15">
        <f t="shared" si="1"/>
        <v>9</v>
      </c>
      <c r="U39" s="15">
        <f t="shared" si="2"/>
        <v>3217.1734649999999</v>
      </c>
      <c r="V39" s="15">
        <f t="shared" si="3"/>
        <v>23329.813464999999</v>
      </c>
      <c r="W39" s="15">
        <f t="shared" si="4"/>
        <v>171650.39653500001</v>
      </c>
      <c r="X39" s="7">
        <f t="shared" si="5"/>
        <v>175482.18899999998</v>
      </c>
      <c r="Y39" s="7">
        <f t="shared" si="6"/>
        <v>20996.832118499999</v>
      </c>
      <c r="Z39" s="7">
        <f t="shared" si="7"/>
        <v>154485.35688150002</v>
      </c>
      <c r="AA39" s="7">
        <f t="shared" si="8"/>
        <v>0</v>
      </c>
    </row>
    <row r="40" spans="1:27" ht="13.8" x14ac:dyDescent="0.3">
      <c r="A40" s="11">
        <v>72839104</v>
      </c>
      <c r="B40" s="11" t="s">
        <v>16</v>
      </c>
      <c r="C40" s="11" t="s">
        <v>17</v>
      </c>
      <c r="D40" s="11" t="s">
        <v>57</v>
      </c>
      <c r="E40" s="11" t="s">
        <v>391</v>
      </c>
      <c r="F40" s="18">
        <v>38687</v>
      </c>
      <c r="G40" s="19">
        <v>38718</v>
      </c>
      <c r="H40" s="11" t="s">
        <v>20</v>
      </c>
      <c r="I40" s="11" t="s">
        <v>59</v>
      </c>
      <c r="J40" s="11" t="s">
        <v>442</v>
      </c>
      <c r="K40" s="11" t="s">
        <v>23</v>
      </c>
      <c r="L40" s="53" t="s">
        <v>638</v>
      </c>
      <c r="M40" s="11">
        <v>1</v>
      </c>
      <c r="N40" s="54">
        <v>1114953.8999999999</v>
      </c>
      <c r="O40" s="54">
        <v>943081.94</v>
      </c>
      <c r="P40" s="54">
        <v>171871.96</v>
      </c>
      <c r="Q40" s="1">
        <v>42522</v>
      </c>
      <c r="R40" s="14">
        <f>VLOOKUP($D40,'GT NBV Sep 2015'!$G:$O,9,0)</f>
        <v>2.1999999999999999E-2</v>
      </c>
      <c r="S40" s="15">
        <f t="shared" si="0"/>
        <v>2044.0821499999997</v>
      </c>
      <c r="T40" s="15">
        <f t="shared" si="1"/>
        <v>9</v>
      </c>
      <c r="U40" s="15">
        <f t="shared" si="2"/>
        <v>18396.739349999996</v>
      </c>
      <c r="V40" s="15">
        <f t="shared" si="3"/>
        <v>961478.67934999999</v>
      </c>
      <c r="W40" s="15">
        <f t="shared" si="4"/>
        <v>153475.22064999992</v>
      </c>
      <c r="X40" s="7">
        <f t="shared" si="5"/>
        <v>1003458.5099999999</v>
      </c>
      <c r="Y40" s="7">
        <f t="shared" si="6"/>
        <v>865330.811415</v>
      </c>
      <c r="Z40" s="7">
        <f t="shared" si="7"/>
        <v>138127.69858499992</v>
      </c>
      <c r="AA40" s="7">
        <f t="shared" si="8"/>
        <v>0</v>
      </c>
    </row>
    <row r="41" spans="1:27" ht="13.8" x14ac:dyDescent="0.3">
      <c r="A41" s="11">
        <v>72839106</v>
      </c>
      <c r="B41" s="11" t="s">
        <v>16</v>
      </c>
      <c r="C41" s="11" t="s">
        <v>17</v>
      </c>
      <c r="D41" s="11" t="s">
        <v>57</v>
      </c>
      <c r="E41" s="11" t="s">
        <v>391</v>
      </c>
      <c r="F41" s="18">
        <v>38687</v>
      </c>
      <c r="G41" s="19">
        <v>38718</v>
      </c>
      <c r="H41" s="11" t="s">
        <v>20</v>
      </c>
      <c r="I41" s="11" t="s">
        <v>59</v>
      </c>
      <c r="J41" s="11" t="s">
        <v>444</v>
      </c>
      <c r="K41" s="11" t="s">
        <v>23</v>
      </c>
      <c r="L41" s="53" t="s">
        <v>638</v>
      </c>
      <c r="M41" s="11">
        <v>2</v>
      </c>
      <c r="N41" s="54">
        <v>1104891.19</v>
      </c>
      <c r="O41" s="54">
        <v>934570.41</v>
      </c>
      <c r="P41" s="54">
        <v>170320.78</v>
      </c>
      <c r="Q41" s="1">
        <v>42522</v>
      </c>
      <c r="R41" s="14">
        <f>VLOOKUP($D41,'GT NBV Sep 2015'!$G:$O,9,0)</f>
        <v>2.1999999999999999E-2</v>
      </c>
      <c r="S41" s="15">
        <f t="shared" si="0"/>
        <v>2025.6338483333332</v>
      </c>
      <c r="T41" s="15">
        <f t="shared" si="1"/>
        <v>9</v>
      </c>
      <c r="U41" s="15">
        <f t="shared" si="2"/>
        <v>18230.704634999998</v>
      </c>
      <c r="V41" s="15">
        <f t="shared" si="3"/>
        <v>952801.11463500001</v>
      </c>
      <c r="W41" s="15">
        <f t="shared" si="4"/>
        <v>152090.07536499994</v>
      </c>
      <c r="X41" s="7">
        <f t="shared" si="5"/>
        <v>994402.071</v>
      </c>
      <c r="Y41" s="7">
        <f t="shared" si="6"/>
        <v>857521.00317150005</v>
      </c>
      <c r="Z41" s="7">
        <f t="shared" si="7"/>
        <v>136881.06782849994</v>
      </c>
      <c r="AA41" s="7">
        <f t="shared" si="8"/>
        <v>0</v>
      </c>
    </row>
    <row r="42" spans="1:27" ht="13.8" x14ac:dyDescent="0.3">
      <c r="A42" s="11">
        <v>653592846</v>
      </c>
      <c r="B42" s="11" t="s">
        <v>16</v>
      </c>
      <c r="C42" s="11" t="s">
        <v>17</v>
      </c>
      <c r="D42" s="11" t="s">
        <v>45</v>
      </c>
      <c r="E42" s="11" t="s">
        <v>477</v>
      </c>
      <c r="F42" s="18">
        <v>41395</v>
      </c>
      <c r="G42" s="19">
        <v>41275</v>
      </c>
      <c r="H42" s="11" t="s">
        <v>20</v>
      </c>
      <c r="I42" s="11" t="s">
        <v>39</v>
      </c>
      <c r="J42" s="11" t="s">
        <v>168</v>
      </c>
      <c r="K42" s="11" t="s">
        <v>23</v>
      </c>
      <c r="L42" s="53" t="s">
        <v>638</v>
      </c>
      <c r="M42" s="11">
        <v>1</v>
      </c>
      <c r="N42" s="54">
        <v>176843.72</v>
      </c>
      <c r="O42" s="54">
        <v>8415.82</v>
      </c>
      <c r="P42" s="54">
        <v>168427.9</v>
      </c>
      <c r="Q42" s="1">
        <v>42522</v>
      </c>
      <c r="R42" s="14">
        <f>VLOOKUP($D42,'GT NBV Sep 2015'!$G:$O,9,0)</f>
        <v>2.3E-2</v>
      </c>
      <c r="S42" s="15">
        <f t="shared" si="0"/>
        <v>338.95046333333329</v>
      </c>
      <c r="T42" s="15">
        <f t="shared" si="1"/>
        <v>9</v>
      </c>
      <c r="U42" s="15">
        <f t="shared" si="2"/>
        <v>3050.5541699999994</v>
      </c>
      <c r="V42" s="15">
        <f t="shared" si="3"/>
        <v>11466.374169999999</v>
      </c>
      <c r="W42" s="15">
        <f t="shared" si="4"/>
        <v>165377.34583000001</v>
      </c>
      <c r="X42" s="7">
        <f t="shared" si="5"/>
        <v>159159.348</v>
      </c>
      <c r="Y42" s="7">
        <f t="shared" si="6"/>
        <v>10319.736752999999</v>
      </c>
      <c r="Z42" s="7">
        <f t="shared" si="7"/>
        <v>148839.61124700002</v>
      </c>
      <c r="AA42" s="7">
        <f t="shared" si="8"/>
        <v>0</v>
      </c>
    </row>
    <row r="43" spans="1:27" ht="13.8" x14ac:dyDescent="0.3">
      <c r="A43" s="11">
        <v>80053767</v>
      </c>
      <c r="B43" s="11" t="s">
        <v>16</v>
      </c>
      <c r="C43" s="11" t="s">
        <v>17</v>
      </c>
      <c r="D43" s="11" t="s">
        <v>309</v>
      </c>
      <c r="E43" s="11" t="s">
        <v>424</v>
      </c>
      <c r="F43" s="18">
        <v>38991</v>
      </c>
      <c r="G43" s="19">
        <v>38991</v>
      </c>
      <c r="H43" s="11" t="s">
        <v>20</v>
      </c>
      <c r="I43" s="11" t="s">
        <v>55</v>
      </c>
      <c r="J43" s="11" t="s">
        <v>318</v>
      </c>
      <c r="K43" s="11" t="s">
        <v>23</v>
      </c>
      <c r="L43" s="53" t="s">
        <v>638</v>
      </c>
      <c r="M43" s="11">
        <v>1</v>
      </c>
      <c r="N43" s="54">
        <v>305539.33</v>
      </c>
      <c r="O43" s="54">
        <v>146155.91</v>
      </c>
      <c r="P43" s="54">
        <v>159383.42000000001</v>
      </c>
      <c r="Q43" s="1">
        <v>42522</v>
      </c>
      <c r="R43" s="14">
        <f>VLOOKUP($D43,'GT NBV Sep 2015'!$G:$O,9,0)</f>
        <v>2.1999999999999999E-2</v>
      </c>
      <c r="S43" s="15">
        <f t="shared" si="0"/>
        <v>560.15543833333334</v>
      </c>
      <c r="T43" s="15">
        <f t="shared" si="1"/>
        <v>9</v>
      </c>
      <c r="U43" s="15">
        <f t="shared" si="2"/>
        <v>5041.3989449999999</v>
      </c>
      <c r="V43" s="15">
        <f t="shared" si="3"/>
        <v>151197.308945</v>
      </c>
      <c r="W43" s="15">
        <f t="shared" si="4"/>
        <v>154342.02105500002</v>
      </c>
      <c r="X43" s="7">
        <f t="shared" si="5"/>
        <v>274985.397</v>
      </c>
      <c r="Y43" s="7">
        <f t="shared" si="6"/>
        <v>136077.57805050001</v>
      </c>
      <c r="Z43" s="7">
        <f t="shared" si="7"/>
        <v>138907.81894950001</v>
      </c>
      <c r="AA43" s="7">
        <f t="shared" si="8"/>
        <v>0</v>
      </c>
    </row>
    <row r="44" spans="1:27" ht="13.8" x14ac:dyDescent="0.3">
      <c r="A44" s="11">
        <v>72839090</v>
      </c>
      <c r="B44" s="11" t="s">
        <v>16</v>
      </c>
      <c r="C44" s="11" t="s">
        <v>17</v>
      </c>
      <c r="D44" s="11" t="s">
        <v>57</v>
      </c>
      <c r="E44" s="11" t="s">
        <v>391</v>
      </c>
      <c r="F44" s="18">
        <v>38687</v>
      </c>
      <c r="G44" s="19">
        <v>38718</v>
      </c>
      <c r="H44" s="11" t="s">
        <v>20</v>
      </c>
      <c r="I44" s="11" t="s">
        <v>59</v>
      </c>
      <c r="J44" s="11" t="s">
        <v>434</v>
      </c>
      <c r="K44" s="11" t="s">
        <v>23</v>
      </c>
      <c r="L44" s="53" t="s">
        <v>638</v>
      </c>
      <c r="M44" s="11">
        <v>2</v>
      </c>
      <c r="N44" s="54">
        <v>982406.61</v>
      </c>
      <c r="O44" s="54">
        <v>830967.03</v>
      </c>
      <c r="P44" s="54">
        <v>151439.57999999999</v>
      </c>
      <c r="Q44" s="1">
        <v>42522</v>
      </c>
      <c r="R44" s="14">
        <f>VLOOKUP($D44,'GT NBV Sep 2015'!$G:$O,9,0)</f>
        <v>2.1999999999999999E-2</v>
      </c>
      <c r="S44" s="15">
        <f t="shared" si="0"/>
        <v>1801.0787849999999</v>
      </c>
      <c r="T44" s="15">
        <f t="shared" si="1"/>
        <v>9</v>
      </c>
      <c r="U44" s="15">
        <f t="shared" si="2"/>
        <v>16209.709064999999</v>
      </c>
      <c r="V44" s="15">
        <f t="shared" si="3"/>
        <v>847176.73906499997</v>
      </c>
      <c r="W44" s="15">
        <f t="shared" si="4"/>
        <v>135229.87093500001</v>
      </c>
      <c r="X44" s="7">
        <f t="shared" si="5"/>
        <v>884165.94900000002</v>
      </c>
      <c r="Y44" s="7">
        <f t="shared" si="6"/>
        <v>762459.06515849999</v>
      </c>
      <c r="Z44" s="7">
        <f t="shared" si="7"/>
        <v>121706.88384150002</v>
      </c>
      <c r="AA44" s="7">
        <f t="shared" si="8"/>
        <v>0</v>
      </c>
    </row>
    <row r="45" spans="1:27" ht="13.8" x14ac:dyDescent="0.3">
      <c r="A45" s="11">
        <v>58584132</v>
      </c>
      <c r="B45" s="11" t="s">
        <v>16</v>
      </c>
      <c r="C45" s="11" t="s">
        <v>17</v>
      </c>
      <c r="D45" s="11" t="s">
        <v>71</v>
      </c>
      <c r="E45" s="11" t="s">
        <v>391</v>
      </c>
      <c r="F45" s="18">
        <v>38565</v>
      </c>
      <c r="G45" s="19">
        <v>38353</v>
      </c>
      <c r="H45" s="11" t="s">
        <v>20</v>
      </c>
      <c r="I45" s="11" t="s">
        <v>48</v>
      </c>
      <c r="J45" s="11" t="s">
        <v>287</v>
      </c>
      <c r="K45" s="11" t="s">
        <v>23</v>
      </c>
      <c r="L45" s="53" t="s">
        <v>638</v>
      </c>
      <c r="M45" s="11">
        <v>1</v>
      </c>
      <c r="N45" s="54">
        <v>254174.88</v>
      </c>
      <c r="O45" s="54">
        <v>104191.42</v>
      </c>
      <c r="P45" s="54">
        <v>149983.46</v>
      </c>
      <c r="Q45" s="1">
        <v>42522</v>
      </c>
      <c r="R45" s="14">
        <f>VLOOKUP($D45,'GT NBV Sep 2015'!$G:$O,9,0)</f>
        <v>3.1E-2</v>
      </c>
      <c r="S45" s="15">
        <f t="shared" si="0"/>
        <v>656.61843999999996</v>
      </c>
      <c r="T45" s="15">
        <f t="shared" si="1"/>
        <v>9</v>
      </c>
      <c r="U45" s="15">
        <f t="shared" si="2"/>
        <v>5909.5659599999999</v>
      </c>
      <c r="V45" s="15">
        <f t="shared" si="3"/>
        <v>110100.98595999999</v>
      </c>
      <c r="W45" s="15">
        <f t="shared" si="4"/>
        <v>144073.89404000001</v>
      </c>
      <c r="X45" s="7">
        <f t="shared" si="5"/>
        <v>228757.39200000002</v>
      </c>
      <c r="Y45" s="7">
        <f t="shared" si="6"/>
        <v>99090.887363999995</v>
      </c>
      <c r="Z45" s="7">
        <f t="shared" si="7"/>
        <v>129666.50463600001</v>
      </c>
      <c r="AA45" s="7">
        <f t="shared" si="8"/>
        <v>0</v>
      </c>
    </row>
    <row r="46" spans="1:27" ht="13.8" x14ac:dyDescent="0.3">
      <c r="A46" s="11">
        <v>84916360</v>
      </c>
      <c r="B46" s="11" t="s">
        <v>16</v>
      </c>
      <c r="C46" s="11" t="s">
        <v>17</v>
      </c>
      <c r="D46" s="11" t="s">
        <v>71</v>
      </c>
      <c r="E46" s="11" t="s">
        <v>393</v>
      </c>
      <c r="F46" s="18">
        <v>39173</v>
      </c>
      <c r="G46" s="19">
        <v>39083</v>
      </c>
      <c r="H46" s="11" t="s">
        <v>20</v>
      </c>
      <c r="I46" s="11" t="s">
        <v>48</v>
      </c>
      <c r="J46" s="11" t="s">
        <v>287</v>
      </c>
      <c r="K46" s="11" t="s">
        <v>23</v>
      </c>
      <c r="L46" s="53" t="s">
        <v>638</v>
      </c>
      <c r="M46" s="11">
        <v>1</v>
      </c>
      <c r="N46" s="54">
        <v>211240.86</v>
      </c>
      <c r="O46" s="54">
        <v>69695.92</v>
      </c>
      <c r="P46" s="54">
        <v>141544.94</v>
      </c>
      <c r="Q46" s="1">
        <v>42522</v>
      </c>
      <c r="R46" s="14">
        <f>VLOOKUP($D46,'GT NBV Sep 2015'!$G:$O,9,0)</f>
        <v>3.1E-2</v>
      </c>
      <c r="S46" s="15">
        <f t="shared" si="0"/>
        <v>545.705555</v>
      </c>
      <c r="T46" s="15">
        <f t="shared" si="1"/>
        <v>9</v>
      </c>
      <c r="U46" s="15">
        <f t="shared" si="2"/>
        <v>4911.3499950000005</v>
      </c>
      <c r="V46" s="15">
        <f t="shared" si="3"/>
        <v>74607.269994999995</v>
      </c>
      <c r="W46" s="15">
        <f t="shared" si="4"/>
        <v>136633.59000500001</v>
      </c>
      <c r="X46" s="7">
        <f t="shared" si="5"/>
        <v>190116.774</v>
      </c>
      <c r="Y46" s="7">
        <f t="shared" si="6"/>
        <v>67146.5429955</v>
      </c>
      <c r="Z46" s="7">
        <f t="shared" si="7"/>
        <v>122970.2310045</v>
      </c>
      <c r="AA46" s="7">
        <f t="shared" si="8"/>
        <v>0</v>
      </c>
    </row>
    <row r="47" spans="1:27" ht="13.8" x14ac:dyDescent="0.3">
      <c r="A47" s="11">
        <v>51727</v>
      </c>
      <c r="B47" s="11" t="s">
        <v>16</v>
      </c>
      <c r="C47" s="11" t="s">
        <v>17</v>
      </c>
      <c r="D47" s="11" t="s">
        <v>71</v>
      </c>
      <c r="E47" s="11" t="s">
        <v>72</v>
      </c>
      <c r="F47" s="18">
        <v>37073</v>
      </c>
      <c r="G47" s="19">
        <v>37073</v>
      </c>
      <c r="H47" s="11" t="s">
        <v>20</v>
      </c>
      <c r="I47" s="11" t="s">
        <v>48</v>
      </c>
      <c r="J47" s="11" t="s">
        <v>245</v>
      </c>
      <c r="K47" s="11" t="s">
        <v>23</v>
      </c>
      <c r="L47" s="53" t="s">
        <v>638</v>
      </c>
      <c r="M47" s="11">
        <v>1</v>
      </c>
      <c r="N47" s="54">
        <v>301532.19</v>
      </c>
      <c r="O47" s="54">
        <v>171839.9</v>
      </c>
      <c r="P47" s="54">
        <v>129692.29</v>
      </c>
      <c r="Q47" s="1">
        <v>42522</v>
      </c>
      <c r="R47" s="14">
        <f>VLOOKUP($D47,'GT NBV Sep 2015'!$G:$O,9,0)</f>
        <v>3.1E-2</v>
      </c>
      <c r="S47" s="15">
        <f t="shared" si="0"/>
        <v>778.95815749999997</v>
      </c>
      <c r="T47" s="15">
        <f t="shared" si="1"/>
        <v>9</v>
      </c>
      <c r="U47" s="15">
        <f t="shared" si="2"/>
        <v>7010.6234175</v>
      </c>
      <c r="V47" s="15">
        <f t="shared" si="3"/>
        <v>178850.52341749999</v>
      </c>
      <c r="W47" s="15">
        <f t="shared" si="4"/>
        <v>122681.66658250001</v>
      </c>
      <c r="X47" s="7">
        <f t="shared" si="5"/>
        <v>271378.97100000002</v>
      </c>
      <c r="Y47" s="7">
        <f t="shared" si="6"/>
        <v>160965.47107574999</v>
      </c>
      <c r="Z47" s="7">
        <f t="shared" si="7"/>
        <v>110413.49992425001</v>
      </c>
      <c r="AA47" s="7">
        <f t="shared" si="8"/>
        <v>0</v>
      </c>
    </row>
    <row r="48" spans="1:27" ht="13.8" x14ac:dyDescent="0.3">
      <c r="A48" s="11">
        <v>59377348</v>
      </c>
      <c r="B48" s="11" t="s">
        <v>16</v>
      </c>
      <c r="C48" s="11" t="s">
        <v>17</v>
      </c>
      <c r="D48" s="11" t="s">
        <v>309</v>
      </c>
      <c r="E48" s="11" t="s">
        <v>391</v>
      </c>
      <c r="F48" s="18">
        <v>38565</v>
      </c>
      <c r="G48" s="19">
        <v>38565</v>
      </c>
      <c r="H48" s="11" t="s">
        <v>20</v>
      </c>
      <c r="I48" s="11" t="s">
        <v>55</v>
      </c>
      <c r="J48" s="11" t="s">
        <v>318</v>
      </c>
      <c r="K48" s="11" t="s">
        <v>23</v>
      </c>
      <c r="L48" s="53" t="s">
        <v>638</v>
      </c>
      <c r="M48" s="11">
        <v>1</v>
      </c>
      <c r="N48" s="54">
        <v>261348.08</v>
      </c>
      <c r="O48" s="54">
        <v>138532.19</v>
      </c>
      <c r="P48" s="54">
        <v>122815.89</v>
      </c>
      <c r="Q48" s="1">
        <v>42522</v>
      </c>
      <c r="R48" s="14">
        <f>VLOOKUP($D48,'GT NBV Sep 2015'!$G:$O,9,0)</f>
        <v>2.1999999999999999E-2</v>
      </c>
      <c r="S48" s="15">
        <f t="shared" si="0"/>
        <v>479.13814666666661</v>
      </c>
      <c r="T48" s="15">
        <f t="shared" si="1"/>
        <v>9</v>
      </c>
      <c r="U48" s="15">
        <f t="shared" si="2"/>
        <v>4312.2433199999996</v>
      </c>
      <c r="V48" s="15">
        <f t="shared" si="3"/>
        <v>142844.43332000001</v>
      </c>
      <c r="W48" s="15">
        <f t="shared" si="4"/>
        <v>118503.64667999998</v>
      </c>
      <c r="X48" s="7">
        <f t="shared" si="5"/>
        <v>235213.272</v>
      </c>
      <c r="Y48" s="7">
        <f t="shared" si="6"/>
        <v>128559.98998800002</v>
      </c>
      <c r="Z48" s="7">
        <f t="shared" si="7"/>
        <v>106653.28201199998</v>
      </c>
      <c r="AA48" s="7">
        <f t="shared" si="8"/>
        <v>0</v>
      </c>
    </row>
    <row r="49" spans="1:27" ht="13.8" x14ac:dyDescent="0.3">
      <c r="A49" s="11">
        <v>56548709</v>
      </c>
      <c r="B49" s="11" t="s">
        <v>16</v>
      </c>
      <c r="C49" s="11" t="s">
        <v>17</v>
      </c>
      <c r="D49" s="11" t="s">
        <v>71</v>
      </c>
      <c r="E49" s="11" t="s">
        <v>390</v>
      </c>
      <c r="F49" s="18">
        <v>38322</v>
      </c>
      <c r="G49" s="19">
        <v>38353</v>
      </c>
      <c r="H49" s="11" t="s">
        <v>20</v>
      </c>
      <c r="I49" s="11" t="s">
        <v>48</v>
      </c>
      <c r="J49" s="11" t="s">
        <v>244</v>
      </c>
      <c r="K49" s="11" t="s">
        <v>23</v>
      </c>
      <c r="L49" s="53" t="s">
        <v>638</v>
      </c>
      <c r="M49" s="11">
        <v>1</v>
      </c>
      <c r="N49" s="54">
        <v>220399.88</v>
      </c>
      <c r="O49" s="54">
        <v>99160.639999999999</v>
      </c>
      <c r="P49" s="54">
        <v>121239.24</v>
      </c>
      <c r="Q49" s="1">
        <v>42522</v>
      </c>
      <c r="R49" s="14">
        <f>VLOOKUP($D49,'GT NBV Sep 2015'!$G:$O,9,0)</f>
        <v>3.1E-2</v>
      </c>
      <c r="S49" s="15">
        <f t="shared" si="0"/>
        <v>569.36635666666666</v>
      </c>
      <c r="T49" s="15">
        <f t="shared" si="1"/>
        <v>9</v>
      </c>
      <c r="U49" s="15">
        <f t="shared" si="2"/>
        <v>5124.2972099999997</v>
      </c>
      <c r="V49" s="15">
        <f t="shared" si="3"/>
        <v>104284.93721</v>
      </c>
      <c r="W49" s="15">
        <f t="shared" si="4"/>
        <v>116114.94279</v>
      </c>
      <c r="X49" s="7">
        <f t="shared" si="5"/>
        <v>198359.89200000002</v>
      </c>
      <c r="Y49" s="7">
        <f t="shared" si="6"/>
        <v>93856.443489000012</v>
      </c>
      <c r="Z49" s="7">
        <f t="shared" si="7"/>
        <v>104503.44851100001</v>
      </c>
      <c r="AA49" s="7">
        <f t="shared" si="8"/>
        <v>0</v>
      </c>
    </row>
    <row r="50" spans="1:27" ht="13.8" x14ac:dyDescent="0.3">
      <c r="A50" s="11">
        <v>43450574</v>
      </c>
      <c r="B50" s="11" t="s">
        <v>16</v>
      </c>
      <c r="C50" s="11" t="s">
        <v>17</v>
      </c>
      <c r="D50" s="11" t="s">
        <v>71</v>
      </c>
      <c r="E50" s="11" t="s">
        <v>396</v>
      </c>
      <c r="F50" s="18">
        <v>37956</v>
      </c>
      <c r="G50" s="19">
        <v>37622</v>
      </c>
      <c r="H50" s="11" t="s">
        <v>20</v>
      </c>
      <c r="I50" s="11" t="s">
        <v>48</v>
      </c>
      <c r="J50" s="11" t="s">
        <v>287</v>
      </c>
      <c r="K50" s="11" t="s">
        <v>23</v>
      </c>
      <c r="L50" s="53" t="s">
        <v>638</v>
      </c>
      <c r="M50" s="11">
        <v>1</v>
      </c>
      <c r="N50" s="54">
        <v>232441.01</v>
      </c>
      <c r="O50" s="54">
        <v>113873.93</v>
      </c>
      <c r="P50" s="54">
        <v>118567.08</v>
      </c>
      <c r="Q50" s="1">
        <v>42522</v>
      </c>
      <c r="R50" s="14">
        <f>VLOOKUP($D50,'GT NBV Sep 2015'!$G:$O,9,0)</f>
        <v>3.1E-2</v>
      </c>
      <c r="S50" s="15">
        <f t="shared" si="0"/>
        <v>600.47260916666664</v>
      </c>
      <c r="T50" s="15">
        <f t="shared" si="1"/>
        <v>9</v>
      </c>
      <c r="U50" s="15">
        <f t="shared" si="2"/>
        <v>5404.2534825000002</v>
      </c>
      <c r="V50" s="15">
        <f t="shared" si="3"/>
        <v>119278.1834825</v>
      </c>
      <c r="W50" s="15">
        <f t="shared" si="4"/>
        <v>113162.82651750001</v>
      </c>
      <c r="X50" s="7">
        <f t="shared" si="5"/>
        <v>209196.90900000001</v>
      </c>
      <c r="Y50" s="7">
        <f t="shared" si="6"/>
        <v>107350.36513424999</v>
      </c>
      <c r="Z50" s="7">
        <f t="shared" si="7"/>
        <v>101846.54386575002</v>
      </c>
      <c r="AA50" s="7">
        <f t="shared" si="8"/>
        <v>0</v>
      </c>
    </row>
    <row r="51" spans="1:27" ht="13.8" x14ac:dyDescent="0.3">
      <c r="A51" s="11">
        <v>76990021</v>
      </c>
      <c r="B51" s="11" t="s">
        <v>16</v>
      </c>
      <c r="C51" s="11" t="s">
        <v>17</v>
      </c>
      <c r="D51" s="11" t="s">
        <v>71</v>
      </c>
      <c r="E51" s="11" t="s">
        <v>393</v>
      </c>
      <c r="F51" s="18">
        <v>39173</v>
      </c>
      <c r="G51" s="19">
        <v>39203</v>
      </c>
      <c r="H51" s="11" t="s">
        <v>20</v>
      </c>
      <c r="I51" s="11" t="s">
        <v>48</v>
      </c>
      <c r="J51" s="11" t="s">
        <v>244</v>
      </c>
      <c r="K51" s="11" t="s">
        <v>23</v>
      </c>
      <c r="L51" s="53" t="s">
        <v>638</v>
      </c>
      <c r="M51" s="11">
        <v>1</v>
      </c>
      <c r="N51" s="54">
        <v>175000</v>
      </c>
      <c r="O51" s="54">
        <v>57738.76</v>
      </c>
      <c r="P51" s="54">
        <v>117261.24</v>
      </c>
      <c r="Q51" s="1">
        <v>42522</v>
      </c>
      <c r="R51" s="14">
        <f>VLOOKUP($D51,'GT NBV Sep 2015'!$G:$O,9,0)</f>
        <v>3.1E-2</v>
      </c>
      <c r="S51" s="15">
        <f t="shared" si="0"/>
        <v>452.08333333333331</v>
      </c>
      <c r="T51" s="15">
        <f t="shared" si="1"/>
        <v>9</v>
      </c>
      <c r="U51" s="15">
        <f t="shared" si="2"/>
        <v>4068.75</v>
      </c>
      <c r="V51" s="15">
        <f t="shared" si="3"/>
        <v>61807.51</v>
      </c>
      <c r="W51" s="15">
        <f t="shared" si="4"/>
        <v>113192.48999999999</v>
      </c>
      <c r="X51" s="7">
        <f t="shared" si="5"/>
        <v>157500</v>
      </c>
      <c r="Y51" s="7">
        <f t="shared" si="6"/>
        <v>55626.759000000005</v>
      </c>
      <c r="Z51" s="7">
        <f t="shared" si="7"/>
        <v>101873.24099999999</v>
      </c>
      <c r="AA51" s="7">
        <f t="shared" si="8"/>
        <v>0</v>
      </c>
    </row>
    <row r="52" spans="1:27" ht="13.8" x14ac:dyDescent="0.3">
      <c r="A52" s="11">
        <v>85348124</v>
      </c>
      <c r="B52" s="11" t="s">
        <v>16</v>
      </c>
      <c r="C52" s="11" t="s">
        <v>17</v>
      </c>
      <c r="D52" s="11" t="s">
        <v>309</v>
      </c>
      <c r="E52" s="11" t="s">
        <v>393</v>
      </c>
      <c r="F52" s="18">
        <v>39173</v>
      </c>
      <c r="G52" s="19">
        <v>39173</v>
      </c>
      <c r="H52" s="11" t="s">
        <v>20</v>
      </c>
      <c r="I52" s="11" t="s">
        <v>55</v>
      </c>
      <c r="J52" s="11" t="s">
        <v>318</v>
      </c>
      <c r="K52" s="11" t="s">
        <v>23</v>
      </c>
      <c r="L52" s="53" t="s">
        <v>638</v>
      </c>
      <c r="M52" s="11">
        <v>1</v>
      </c>
      <c r="N52" s="54">
        <v>198208.29</v>
      </c>
      <c r="O52" s="54">
        <v>84563.57</v>
      </c>
      <c r="P52" s="54">
        <v>113644.72</v>
      </c>
      <c r="Q52" s="1">
        <v>42522</v>
      </c>
      <c r="R52" s="14">
        <f>VLOOKUP($D52,'GT NBV Sep 2015'!$G:$O,9,0)</f>
        <v>2.1999999999999999E-2</v>
      </c>
      <c r="S52" s="15">
        <f t="shared" si="0"/>
        <v>363.381865</v>
      </c>
      <c r="T52" s="15">
        <f t="shared" si="1"/>
        <v>9</v>
      </c>
      <c r="U52" s="15">
        <f t="shared" si="2"/>
        <v>3270.4367849999999</v>
      </c>
      <c r="V52" s="15">
        <f t="shared" si="3"/>
        <v>87834.006785000005</v>
      </c>
      <c r="W52" s="15">
        <f t="shared" si="4"/>
        <v>110374.283215</v>
      </c>
      <c r="X52" s="7">
        <f t="shared" si="5"/>
        <v>178387.46100000001</v>
      </c>
      <c r="Y52" s="7">
        <f t="shared" si="6"/>
        <v>79050.60610650001</v>
      </c>
      <c r="Z52" s="7">
        <f t="shared" si="7"/>
        <v>99336.8548935</v>
      </c>
      <c r="AA52" s="7">
        <f t="shared" si="8"/>
        <v>0</v>
      </c>
    </row>
    <row r="53" spans="1:27" ht="13.8" x14ac:dyDescent="0.3">
      <c r="A53" s="11">
        <v>86310483</v>
      </c>
      <c r="B53" s="11" t="s">
        <v>16</v>
      </c>
      <c r="C53" s="11" t="s">
        <v>17</v>
      </c>
      <c r="D53" s="11" t="s">
        <v>71</v>
      </c>
      <c r="E53" s="11" t="s">
        <v>393</v>
      </c>
      <c r="F53" s="18">
        <v>39234</v>
      </c>
      <c r="G53" s="19">
        <v>39234</v>
      </c>
      <c r="H53" s="11" t="s">
        <v>20</v>
      </c>
      <c r="I53" s="11" t="s">
        <v>48</v>
      </c>
      <c r="J53" s="11" t="s">
        <v>234</v>
      </c>
      <c r="K53" s="11" t="s">
        <v>23</v>
      </c>
      <c r="L53" s="53" t="s">
        <v>638</v>
      </c>
      <c r="M53" s="11">
        <v>1</v>
      </c>
      <c r="N53" s="54">
        <v>168284.92</v>
      </c>
      <c r="O53" s="54">
        <v>55523.21</v>
      </c>
      <c r="P53" s="54">
        <v>112761.71</v>
      </c>
      <c r="Q53" s="1">
        <v>42522</v>
      </c>
      <c r="R53" s="14">
        <f>VLOOKUP($D53,'GT NBV Sep 2015'!$G:$O,9,0)</f>
        <v>3.1E-2</v>
      </c>
      <c r="S53" s="15">
        <f t="shared" si="0"/>
        <v>434.73604333333338</v>
      </c>
      <c r="T53" s="15">
        <f t="shared" si="1"/>
        <v>9</v>
      </c>
      <c r="U53" s="15">
        <f t="shared" si="2"/>
        <v>3912.6243900000004</v>
      </c>
      <c r="V53" s="15">
        <f t="shared" si="3"/>
        <v>59435.834389999996</v>
      </c>
      <c r="W53" s="15">
        <f t="shared" si="4"/>
        <v>108849.08561000001</v>
      </c>
      <c r="X53" s="7">
        <f t="shared" si="5"/>
        <v>151456.42800000001</v>
      </c>
      <c r="Y53" s="7">
        <f t="shared" si="6"/>
        <v>53492.250950999995</v>
      </c>
      <c r="Z53" s="7">
        <f t="shared" si="7"/>
        <v>97964.177049000005</v>
      </c>
      <c r="AA53" s="7">
        <f t="shared" si="8"/>
        <v>0</v>
      </c>
    </row>
    <row r="54" spans="1:27" ht="13.8" x14ac:dyDescent="0.3">
      <c r="A54" s="11">
        <v>86310486</v>
      </c>
      <c r="B54" s="11" t="s">
        <v>16</v>
      </c>
      <c r="C54" s="11" t="s">
        <v>17</v>
      </c>
      <c r="D54" s="11" t="s">
        <v>71</v>
      </c>
      <c r="E54" s="11" t="s">
        <v>393</v>
      </c>
      <c r="F54" s="18">
        <v>39234</v>
      </c>
      <c r="G54" s="19">
        <v>39234</v>
      </c>
      <c r="H54" s="11" t="s">
        <v>20</v>
      </c>
      <c r="I54" s="11" t="s">
        <v>48</v>
      </c>
      <c r="J54" s="11" t="s">
        <v>244</v>
      </c>
      <c r="K54" s="11" t="s">
        <v>23</v>
      </c>
      <c r="L54" s="53" t="s">
        <v>638</v>
      </c>
      <c r="M54" s="11">
        <v>1</v>
      </c>
      <c r="N54" s="54">
        <v>168284.92</v>
      </c>
      <c r="O54" s="54">
        <v>55523.21</v>
      </c>
      <c r="P54" s="54">
        <v>112761.71</v>
      </c>
      <c r="Q54" s="1">
        <v>42522</v>
      </c>
      <c r="R54" s="14">
        <f>VLOOKUP($D54,'GT NBV Sep 2015'!$G:$O,9,0)</f>
        <v>3.1E-2</v>
      </c>
      <c r="S54" s="15">
        <f t="shared" si="0"/>
        <v>434.73604333333338</v>
      </c>
      <c r="T54" s="15">
        <f t="shared" si="1"/>
        <v>9</v>
      </c>
      <c r="U54" s="15">
        <f t="shared" si="2"/>
        <v>3912.6243900000004</v>
      </c>
      <c r="V54" s="15">
        <f t="shared" si="3"/>
        <v>59435.834389999996</v>
      </c>
      <c r="W54" s="15">
        <f t="shared" si="4"/>
        <v>108849.08561000001</v>
      </c>
      <c r="X54" s="7">
        <f t="shared" si="5"/>
        <v>151456.42800000001</v>
      </c>
      <c r="Y54" s="7">
        <f t="shared" si="6"/>
        <v>53492.250950999995</v>
      </c>
      <c r="Z54" s="7">
        <f t="shared" si="7"/>
        <v>97964.177049000005</v>
      </c>
      <c r="AA54" s="7">
        <f t="shared" si="8"/>
        <v>0</v>
      </c>
    </row>
    <row r="55" spans="1:27" ht="13.8" x14ac:dyDescent="0.3">
      <c r="A55" s="11">
        <v>47891445</v>
      </c>
      <c r="B55" s="11" t="s">
        <v>16</v>
      </c>
      <c r="C55" s="11" t="s">
        <v>17</v>
      </c>
      <c r="D55" s="11" t="s">
        <v>71</v>
      </c>
      <c r="E55" s="11" t="s">
        <v>390</v>
      </c>
      <c r="F55" s="18">
        <v>38139</v>
      </c>
      <c r="G55" s="19">
        <v>37987</v>
      </c>
      <c r="H55" s="11" t="s">
        <v>20</v>
      </c>
      <c r="I55" s="11" t="s">
        <v>48</v>
      </c>
      <c r="J55" s="11" t="s">
        <v>287</v>
      </c>
      <c r="K55" s="11" t="s">
        <v>23</v>
      </c>
      <c r="L55" s="53" t="s">
        <v>638</v>
      </c>
      <c r="M55" s="11">
        <v>1</v>
      </c>
      <c r="N55" s="54">
        <v>202988.06</v>
      </c>
      <c r="O55" s="54">
        <v>91326.85</v>
      </c>
      <c r="P55" s="54">
        <v>111661.21</v>
      </c>
      <c r="Q55" s="1">
        <v>42522</v>
      </c>
      <c r="R55" s="14">
        <f>VLOOKUP($D55,'GT NBV Sep 2015'!$G:$O,9,0)</f>
        <v>3.1E-2</v>
      </c>
      <c r="S55" s="15">
        <f t="shared" si="0"/>
        <v>524.38582166666663</v>
      </c>
      <c r="T55" s="15">
        <f t="shared" si="1"/>
        <v>9</v>
      </c>
      <c r="U55" s="15">
        <f t="shared" si="2"/>
        <v>4719.4723949999998</v>
      </c>
      <c r="V55" s="15">
        <f t="shared" si="3"/>
        <v>96046.32239500001</v>
      </c>
      <c r="W55" s="15">
        <f t="shared" si="4"/>
        <v>106941.73760499999</v>
      </c>
      <c r="X55" s="7">
        <f t="shared" si="5"/>
        <v>182689.25400000002</v>
      </c>
      <c r="Y55" s="7">
        <f t="shared" si="6"/>
        <v>86441.690155500008</v>
      </c>
      <c r="Z55" s="7">
        <f t="shared" si="7"/>
        <v>96247.563844499993</v>
      </c>
      <c r="AA55" s="7">
        <f t="shared" si="8"/>
        <v>0</v>
      </c>
    </row>
    <row r="56" spans="1:27" ht="13.8" x14ac:dyDescent="0.3">
      <c r="A56" s="11">
        <v>84916359</v>
      </c>
      <c r="B56" s="11" t="s">
        <v>16</v>
      </c>
      <c r="C56" s="11" t="s">
        <v>17</v>
      </c>
      <c r="D56" s="11" t="s">
        <v>71</v>
      </c>
      <c r="E56" s="11" t="s">
        <v>393</v>
      </c>
      <c r="F56" s="18">
        <v>39173</v>
      </c>
      <c r="G56" s="19">
        <v>39083</v>
      </c>
      <c r="H56" s="11" t="s">
        <v>20</v>
      </c>
      <c r="I56" s="11" t="s">
        <v>48</v>
      </c>
      <c r="J56" s="11" t="s">
        <v>430</v>
      </c>
      <c r="K56" s="11" t="s">
        <v>23</v>
      </c>
      <c r="L56" s="53" t="s">
        <v>638</v>
      </c>
      <c r="M56" s="11">
        <v>6</v>
      </c>
      <c r="N56" s="54">
        <v>166722.98000000001</v>
      </c>
      <c r="O56" s="54">
        <v>55007.87</v>
      </c>
      <c r="P56" s="54">
        <v>111715.11</v>
      </c>
      <c r="Q56" s="1">
        <v>42522</v>
      </c>
      <c r="R56" s="14">
        <f>VLOOKUP($D56,'GT NBV Sep 2015'!$G:$O,9,0)</f>
        <v>3.1E-2</v>
      </c>
      <c r="S56" s="15">
        <f t="shared" si="0"/>
        <v>430.70103166666667</v>
      </c>
      <c r="T56" s="15">
        <f t="shared" si="1"/>
        <v>9</v>
      </c>
      <c r="U56" s="15">
        <f t="shared" si="2"/>
        <v>3876.3092849999998</v>
      </c>
      <c r="V56" s="15">
        <f t="shared" si="3"/>
        <v>58884.179285000006</v>
      </c>
      <c r="W56" s="15">
        <f t="shared" si="4"/>
        <v>107838.800715</v>
      </c>
      <c r="X56" s="7">
        <f t="shared" si="5"/>
        <v>150050.682</v>
      </c>
      <c r="Y56" s="7">
        <f t="shared" si="6"/>
        <v>52995.761356500007</v>
      </c>
      <c r="Z56" s="7">
        <f t="shared" si="7"/>
        <v>97054.920643500009</v>
      </c>
      <c r="AA56" s="7">
        <f t="shared" si="8"/>
        <v>0</v>
      </c>
    </row>
    <row r="57" spans="1:27" ht="13.8" x14ac:dyDescent="0.3">
      <c r="A57" s="11">
        <v>646550035</v>
      </c>
      <c r="B57" s="11" t="s">
        <v>16</v>
      </c>
      <c r="C57" s="11" t="s">
        <v>17</v>
      </c>
      <c r="D57" s="11" t="s">
        <v>57</v>
      </c>
      <c r="E57" s="11" t="s">
        <v>395</v>
      </c>
      <c r="F57" s="18">
        <v>41244</v>
      </c>
      <c r="G57" s="19">
        <v>40909</v>
      </c>
      <c r="H57" s="11" t="s">
        <v>20</v>
      </c>
      <c r="I57" s="11" t="s">
        <v>59</v>
      </c>
      <c r="J57" s="11" t="s">
        <v>333</v>
      </c>
      <c r="K57" s="11" t="s">
        <v>23</v>
      </c>
      <c r="L57" s="53" t="s">
        <v>638</v>
      </c>
      <c r="M57" s="11">
        <v>11</v>
      </c>
      <c r="N57" s="54">
        <v>152053.45000000001</v>
      </c>
      <c r="O57" s="54">
        <v>40780.1</v>
      </c>
      <c r="P57" s="54">
        <v>111273.35</v>
      </c>
      <c r="Q57" s="1">
        <v>42522</v>
      </c>
      <c r="R57" s="14">
        <f>VLOOKUP($D57,'GT NBV Sep 2015'!$G:$O,9,0)</f>
        <v>2.1999999999999999E-2</v>
      </c>
      <c r="S57" s="15">
        <f t="shared" si="0"/>
        <v>278.76465833333333</v>
      </c>
      <c r="T57" s="15">
        <f t="shared" si="1"/>
        <v>9</v>
      </c>
      <c r="U57" s="15">
        <f t="shared" si="2"/>
        <v>2508.8819250000001</v>
      </c>
      <c r="V57" s="15">
        <f t="shared" si="3"/>
        <v>43288.981925</v>
      </c>
      <c r="W57" s="15">
        <f t="shared" si="4"/>
        <v>108764.46807500001</v>
      </c>
      <c r="X57" s="7">
        <f t="shared" si="5"/>
        <v>136848.10500000001</v>
      </c>
      <c r="Y57" s="7">
        <f t="shared" si="6"/>
        <v>38960.083732500003</v>
      </c>
      <c r="Z57" s="7">
        <f t="shared" si="7"/>
        <v>97888.021267500008</v>
      </c>
      <c r="AA57" s="7">
        <f t="shared" si="8"/>
        <v>0</v>
      </c>
    </row>
    <row r="58" spans="1:27" ht="13.8" x14ac:dyDescent="0.3">
      <c r="A58" s="11">
        <v>72839107</v>
      </c>
      <c r="B58" s="11" t="s">
        <v>16</v>
      </c>
      <c r="C58" s="11" t="s">
        <v>17</v>
      </c>
      <c r="D58" s="11" t="s">
        <v>57</v>
      </c>
      <c r="E58" s="11" t="s">
        <v>391</v>
      </c>
      <c r="F58" s="18">
        <v>38687</v>
      </c>
      <c r="G58" s="19">
        <v>38718</v>
      </c>
      <c r="H58" s="11" t="s">
        <v>20</v>
      </c>
      <c r="I58" s="11" t="s">
        <v>59</v>
      </c>
      <c r="J58" s="11" t="s">
        <v>445</v>
      </c>
      <c r="K58" s="11" t="s">
        <v>23</v>
      </c>
      <c r="L58" s="53" t="s">
        <v>638</v>
      </c>
      <c r="M58" s="11">
        <v>6</v>
      </c>
      <c r="N58" s="54">
        <v>710882.4</v>
      </c>
      <c r="O58" s="54">
        <v>601298.72</v>
      </c>
      <c r="P58" s="54">
        <v>109583.67999999999</v>
      </c>
      <c r="Q58" s="1">
        <v>42522</v>
      </c>
      <c r="R58" s="14">
        <f>VLOOKUP($D58,'GT NBV Sep 2015'!$G:$O,9,0)</f>
        <v>2.1999999999999999E-2</v>
      </c>
      <c r="S58" s="15">
        <f t="shared" si="0"/>
        <v>1303.2844</v>
      </c>
      <c r="T58" s="15">
        <f t="shared" si="1"/>
        <v>9</v>
      </c>
      <c r="U58" s="15">
        <f t="shared" si="2"/>
        <v>11729.559600000001</v>
      </c>
      <c r="V58" s="15">
        <f t="shared" si="3"/>
        <v>613028.27960000001</v>
      </c>
      <c r="W58" s="15">
        <f t="shared" si="4"/>
        <v>97854.120400000014</v>
      </c>
      <c r="X58" s="7">
        <f t="shared" si="5"/>
        <v>639794.16</v>
      </c>
      <c r="Y58" s="7">
        <f t="shared" si="6"/>
        <v>551725.45163999998</v>
      </c>
      <c r="Z58" s="7">
        <f t="shared" si="7"/>
        <v>88068.708360000019</v>
      </c>
      <c r="AA58" s="7">
        <f t="shared" si="8"/>
        <v>0</v>
      </c>
    </row>
    <row r="59" spans="1:27" ht="13.8" x14ac:dyDescent="0.3">
      <c r="A59" s="11">
        <v>100214736</v>
      </c>
      <c r="B59" s="11" t="s">
        <v>16</v>
      </c>
      <c r="C59" s="11" t="s">
        <v>17</v>
      </c>
      <c r="D59" s="11" t="s">
        <v>57</v>
      </c>
      <c r="E59" s="11" t="s">
        <v>457</v>
      </c>
      <c r="F59" s="18">
        <v>40118</v>
      </c>
      <c r="G59" s="19">
        <v>39814</v>
      </c>
      <c r="H59" s="11" t="s">
        <v>20</v>
      </c>
      <c r="I59" s="11" t="s">
        <v>59</v>
      </c>
      <c r="J59" s="11" t="s">
        <v>339</v>
      </c>
      <c r="K59" s="11" t="s">
        <v>23</v>
      </c>
      <c r="L59" s="53" t="s">
        <v>638</v>
      </c>
      <c r="M59" s="11">
        <v>2</v>
      </c>
      <c r="N59" s="54">
        <v>223276.88</v>
      </c>
      <c r="O59" s="54">
        <v>115157.55</v>
      </c>
      <c r="P59" s="54">
        <v>108119.33</v>
      </c>
      <c r="Q59" s="1">
        <v>42522</v>
      </c>
      <c r="R59" s="14">
        <f>VLOOKUP($D59,'GT NBV Sep 2015'!$G:$O,9,0)</f>
        <v>2.1999999999999999E-2</v>
      </c>
      <c r="S59" s="15">
        <f t="shared" si="0"/>
        <v>409.3409466666667</v>
      </c>
      <c r="T59" s="15">
        <f t="shared" si="1"/>
        <v>9</v>
      </c>
      <c r="U59" s="15">
        <f t="shared" si="2"/>
        <v>3684.0685200000003</v>
      </c>
      <c r="V59" s="15">
        <f t="shared" si="3"/>
        <v>118841.61852</v>
      </c>
      <c r="W59" s="15">
        <f t="shared" si="4"/>
        <v>104435.26148</v>
      </c>
      <c r="X59" s="7">
        <f t="shared" si="5"/>
        <v>200949.19200000001</v>
      </c>
      <c r="Y59" s="7">
        <f t="shared" si="6"/>
        <v>106957.456668</v>
      </c>
      <c r="Z59" s="7">
        <f t="shared" si="7"/>
        <v>93991.735331999997</v>
      </c>
      <c r="AA59" s="7">
        <f t="shared" si="8"/>
        <v>0</v>
      </c>
    </row>
    <row r="60" spans="1:27" ht="13.8" x14ac:dyDescent="0.3">
      <c r="A60" s="11">
        <v>57215756</v>
      </c>
      <c r="B60" s="11" t="s">
        <v>16</v>
      </c>
      <c r="C60" s="11" t="s">
        <v>17</v>
      </c>
      <c r="D60" s="11" t="s">
        <v>71</v>
      </c>
      <c r="E60" s="11" t="s">
        <v>390</v>
      </c>
      <c r="F60" s="18">
        <v>38292</v>
      </c>
      <c r="G60" s="19">
        <v>38292</v>
      </c>
      <c r="H60" s="11" t="s">
        <v>20</v>
      </c>
      <c r="I60" s="11" t="s">
        <v>48</v>
      </c>
      <c r="J60" s="11" t="s">
        <v>245</v>
      </c>
      <c r="K60" s="11" t="s">
        <v>23</v>
      </c>
      <c r="L60" s="53" t="s">
        <v>638</v>
      </c>
      <c r="M60" s="11">
        <v>0</v>
      </c>
      <c r="N60" s="54">
        <v>194292.79</v>
      </c>
      <c r="O60" s="54">
        <v>87414.74</v>
      </c>
      <c r="P60" s="54">
        <v>106878.05</v>
      </c>
      <c r="Q60" s="1">
        <v>42522</v>
      </c>
      <c r="R60" s="14">
        <f>VLOOKUP($D60,'GT NBV Sep 2015'!$G:$O,9,0)</f>
        <v>3.1E-2</v>
      </c>
      <c r="S60" s="15">
        <f t="shared" si="0"/>
        <v>501.92304083333335</v>
      </c>
      <c r="T60" s="15">
        <f t="shared" si="1"/>
        <v>9</v>
      </c>
      <c r="U60" s="15">
        <f t="shared" si="2"/>
        <v>4517.3073675000005</v>
      </c>
      <c r="V60" s="15">
        <f t="shared" si="3"/>
        <v>91932.04736750001</v>
      </c>
      <c r="W60" s="15">
        <f t="shared" si="4"/>
        <v>102360.7426325</v>
      </c>
      <c r="X60" s="7">
        <f t="shared" si="5"/>
        <v>174863.511</v>
      </c>
      <c r="Y60" s="7">
        <f t="shared" si="6"/>
        <v>82738.842630750005</v>
      </c>
      <c r="Z60" s="7">
        <f t="shared" si="7"/>
        <v>92124.668369249994</v>
      </c>
      <c r="AA60" s="7">
        <f t="shared" si="8"/>
        <v>0</v>
      </c>
    </row>
    <row r="61" spans="1:27" ht="13.8" x14ac:dyDescent="0.3">
      <c r="A61" s="11">
        <v>96916014</v>
      </c>
      <c r="B61" s="11" t="s">
        <v>16</v>
      </c>
      <c r="C61" s="11" t="s">
        <v>17</v>
      </c>
      <c r="D61" s="11" t="s">
        <v>45</v>
      </c>
      <c r="E61" s="11" t="s">
        <v>457</v>
      </c>
      <c r="F61" s="18">
        <v>39845</v>
      </c>
      <c r="G61" s="19">
        <v>39814</v>
      </c>
      <c r="H61" s="11" t="s">
        <v>20</v>
      </c>
      <c r="I61" s="11" t="s">
        <v>39</v>
      </c>
      <c r="J61" s="11" t="s">
        <v>153</v>
      </c>
      <c r="K61" s="11" t="s">
        <v>23</v>
      </c>
      <c r="L61" s="53" t="s">
        <v>638</v>
      </c>
      <c r="M61" s="11">
        <v>1</v>
      </c>
      <c r="N61" s="54">
        <v>121946.07</v>
      </c>
      <c r="O61" s="54">
        <v>16120.27</v>
      </c>
      <c r="P61" s="54">
        <v>105825.8</v>
      </c>
      <c r="Q61" s="1">
        <v>42522</v>
      </c>
      <c r="R61" s="14">
        <f>VLOOKUP($D61,'GT NBV Sep 2015'!$G:$O,9,0)</f>
        <v>2.3E-2</v>
      </c>
      <c r="S61" s="15">
        <f t="shared" si="0"/>
        <v>233.72996749999999</v>
      </c>
      <c r="T61" s="15">
        <f t="shared" si="1"/>
        <v>9</v>
      </c>
      <c r="U61" s="15">
        <f t="shared" si="2"/>
        <v>2103.5697074999998</v>
      </c>
      <c r="V61" s="15">
        <f t="shared" si="3"/>
        <v>18223.839707499999</v>
      </c>
      <c r="W61" s="15">
        <f t="shared" si="4"/>
        <v>103722.23029250001</v>
      </c>
      <c r="X61" s="7">
        <f t="shared" si="5"/>
        <v>109751.463</v>
      </c>
      <c r="Y61" s="7">
        <f t="shared" si="6"/>
        <v>16401.455736749998</v>
      </c>
      <c r="Z61" s="7">
        <f t="shared" si="7"/>
        <v>93350.007263250009</v>
      </c>
      <c r="AA61" s="7">
        <f t="shared" si="8"/>
        <v>0</v>
      </c>
    </row>
    <row r="62" spans="1:27" ht="13.8" x14ac:dyDescent="0.3">
      <c r="A62" s="11">
        <v>72835745</v>
      </c>
      <c r="B62" s="11" t="s">
        <v>16</v>
      </c>
      <c r="C62" s="11" t="s">
        <v>17</v>
      </c>
      <c r="D62" s="11" t="s">
        <v>71</v>
      </c>
      <c r="E62" s="11" t="s">
        <v>424</v>
      </c>
      <c r="F62" s="18">
        <v>38838</v>
      </c>
      <c r="G62" s="19">
        <v>38718</v>
      </c>
      <c r="H62" s="11" t="s">
        <v>20</v>
      </c>
      <c r="I62" s="11" t="s">
        <v>48</v>
      </c>
      <c r="J62" s="11" t="s">
        <v>430</v>
      </c>
      <c r="K62" s="11" t="s">
        <v>23</v>
      </c>
      <c r="L62" s="53" t="s">
        <v>638</v>
      </c>
      <c r="M62" s="11">
        <v>6</v>
      </c>
      <c r="N62" s="54">
        <v>165762.85</v>
      </c>
      <c r="O62" s="54">
        <v>61320.32</v>
      </c>
      <c r="P62" s="54">
        <v>104442.53</v>
      </c>
      <c r="Q62" s="1">
        <v>42522</v>
      </c>
      <c r="R62" s="14">
        <f>VLOOKUP($D62,'GT NBV Sep 2015'!$G:$O,9,0)</f>
        <v>3.1E-2</v>
      </c>
      <c r="S62" s="15">
        <f t="shared" si="0"/>
        <v>428.22069583333337</v>
      </c>
      <c r="T62" s="15">
        <f t="shared" si="1"/>
        <v>9</v>
      </c>
      <c r="U62" s="15">
        <f t="shared" si="2"/>
        <v>3853.9862625000005</v>
      </c>
      <c r="V62" s="15">
        <f t="shared" si="3"/>
        <v>65174.306262500002</v>
      </c>
      <c r="W62" s="15">
        <f t="shared" si="4"/>
        <v>100588.5437375</v>
      </c>
      <c r="X62" s="7">
        <f t="shared" si="5"/>
        <v>149186.565</v>
      </c>
      <c r="Y62" s="7">
        <f t="shared" si="6"/>
        <v>58656.875636250006</v>
      </c>
      <c r="Z62" s="7">
        <f t="shared" si="7"/>
        <v>90529.689363750003</v>
      </c>
      <c r="AA62" s="7">
        <f t="shared" si="8"/>
        <v>0</v>
      </c>
    </row>
    <row r="63" spans="1:27" ht="13.8" x14ac:dyDescent="0.3">
      <c r="A63" s="11">
        <v>86310487</v>
      </c>
      <c r="B63" s="11" t="s">
        <v>16</v>
      </c>
      <c r="C63" s="11" t="s">
        <v>17</v>
      </c>
      <c r="D63" s="11" t="s">
        <v>71</v>
      </c>
      <c r="E63" s="11" t="s">
        <v>393</v>
      </c>
      <c r="F63" s="18">
        <v>39234</v>
      </c>
      <c r="G63" s="19">
        <v>39234</v>
      </c>
      <c r="H63" s="11" t="s">
        <v>20</v>
      </c>
      <c r="I63" s="11" t="s">
        <v>48</v>
      </c>
      <c r="J63" s="11" t="s">
        <v>244</v>
      </c>
      <c r="K63" s="11" t="s">
        <v>23</v>
      </c>
      <c r="L63" s="53" t="s">
        <v>638</v>
      </c>
      <c r="M63" s="11">
        <v>1</v>
      </c>
      <c r="N63" s="54">
        <v>154261.17000000001</v>
      </c>
      <c r="O63" s="54">
        <v>50896.28</v>
      </c>
      <c r="P63" s="54">
        <v>103364.89</v>
      </c>
      <c r="Q63" s="1">
        <v>42522</v>
      </c>
      <c r="R63" s="14">
        <f>VLOOKUP($D63,'GT NBV Sep 2015'!$G:$O,9,0)</f>
        <v>3.1E-2</v>
      </c>
      <c r="S63" s="15">
        <f t="shared" si="0"/>
        <v>398.50802250000004</v>
      </c>
      <c r="T63" s="15">
        <f t="shared" si="1"/>
        <v>9</v>
      </c>
      <c r="U63" s="15">
        <f t="shared" si="2"/>
        <v>3586.5722025000005</v>
      </c>
      <c r="V63" s="15">
        <f t="shared" si="3"/>
        <v>54482.852202499998</v>
      </c>
      <c r="W63" s="15">
        <f t="shared" si="4"/>
        <v>99778.317797500014</v>
      </c>
      <c r="X63" s="7">
        <f t="shared" si="5"/>
        <v>138835.05300000001</v>
      </c>
      <c r="Y63" s="7">
        <f t="shared" si="6"/>
        <v>49034.566982249999</v>
      </c>
      <c r="Z63" s="7">
        <f t="shared" si="7"/>
        <v>89800.486017750009</v>
      </c>
      <c r="AA63" s="7">
        <f t="shared" si="8"/>
        <v>0</v>
      </c>
    </row>
    <row r="64" spans="1:27" ht="13.8" x14ac:dyDescent="0.3">
      <c r="A64" s="11">
        <v>73410773</v>
      </c>
      <c r="B64" s="11" t="s">
        <v>16</v>
      </c>
      <c r="C64" s="11" t="s">
        <v>17</v>
      </c>
      <c r="D64" s="11" t="s">
        <v>71</v>
      </c>
      <c r="E64" s="11" t="s">
        <v>391</v>
      </c>
      <c r="F64" s="18">
        <v>38657</v>
      </c>
      <c r="G64" s="19">
        <v>38687</v>
      </c>
      <c r="H64" s="11" t="s">
        <v>20</v>
      </c>
      <c r="I64" s="11" t="s">
        <v>48</v>
      </c>
      <c r="J64" s="11" t="s">
        <v>244</v>
      </c>
      <c r="K64" s="11" t="s">
        <v>23</v>
      </c>
      <c r="L64" s="53" t="s">
        <v>638</v>
      </c>
      <c r="M64" s="11">
        <v>1</v>
      </c>
      <c r="N64" s="54">
        <v>174264.58</v>
      </c>
      <c r="O64" s="54">
        <v>71434.570000000007</v>
      </c>
      <c r="P64" s="54">
        <v>102830.01</v>
      </c>
      <c r="Q64" s="1">
        <v>42522</v>
      </c>
      <c r="R64" s="14">
        <f>VLOOKUP($D64,'GT NBV Sep 2015'!$G:$O,9,0)</f>
        <v>3.1E-2</v>
      </c>
      <c r="S64" s="15">
        <f t="shared" si="0"/>
        <v>450.18349833333332</v>
      </c>
      <c r="T64" s="15">
        <f t="shared" si="1"/>
        <v>9</v>
      </c>
      <c r="U64" s="15">
        <f t="shared" si="2"/>
        <v>4051.6514849999999</v>
      </c>
      <c r="V64" s="15">
        <f t="shared" si="3"/>
        <v>75486.221485000002</v>
      </c>
      <c r="W64" s="15">
        <f t="shared" si="4"/>
        <v>98778.358514999985</v>
      </c>
      <c r="X64" s="7">
        <f t="shared" si="5"/>
        <v>156838.122</v>
      </c>
      <c r="Y64" s="7">
        <f t="shared" si="6"/>
        <v>67937.599336500003</v>
      </c>
      <c r="Z64" s="7">
        <f t="shared" si="7"/>
        <v>88900.522663499985</v>
      </c>
      <c r="AA64" s="7">
        <f t="shared" si="8"/>
        <v>0</v>
      </c>
    </row>
    <row r="65" spans="1:27" ht="13.8" x14ac:dyDescent="0.3">
      <c r="A65" s="11">
        <v>84916357</v>
      </c>
      <c r="B65" s="11" t="s">
        <v>16</v>
      </c>
      <c r="C65" s="11" t="s">
        <v>17</v>
      </c>
      <c r="D65" s="11" t="s">
        <v>71</v>
      </c>
      <c r="E65" s="11" t="s">
        <v>393</v>
      </c>
      <c r="F65" s="18">
        <v>39387</v>
      </c>
      <c r="G65" s="19">
        <v>39083</v>
      </c>
      <c r="H65" s="11" t="s">
        <v>20</v>
      </c>
      <c r="I65" s="11" t="s">
        <v>48</v>
      </c>
      <c r="J65" s="11" t="s">
        <v>392</v>
      </c>
      <c r="K65" s="11" t="s">
        <v>23</v>
      </c>
      <c r="L65" s="53" t="s">
        <v>638</v>
      </c>
      <c r="M65" s="11">
        <v>15</v>
      </c>
      <c r="N65" s="54">
        <v>153077.22</v>
      </c>
      <c r="O65" s="54">
        <v>50505.65</v>
      </c>
      <c r="P65" s="54">
        <v>102571.57</v>
      </c>
      <c r="Q65" s="1">
        <v>42522</v>
      </c>
      <c r="R65" s="14">
        <f>VLOOKUP($D65,'GT NBV Sep 2015'!$G:$O,9,0)</f>
        <v>3.1E-2</v>
      </c>
      <c r="S65" s="15">
        <f t="shared" si="0"/>
        <v>395.44948499999998</v>
      </c>
      <c r="T65" s="15">
        <f t="shared" si="1"/>
        <v>9</v>
      </c>
      <c r="U65" s="15">
        <f t="shared" si="2"/>
        <v>3559.0453649999999</v>
      </c>
      <c r="V65" s="15">
        <f t="shared" si="3"/>
        <v>54064.695365</v>
      </c>
      <c r="W65" s="15">
        <f t="shared" si="4"/>
        <v>99012.524635000009</v>
      </c>
      <c r="X65" s="7">
        <f t="shared" si="5"/>
        <v>137769.49799999999</v>
      </c>
      <c r="Y65" s="7">
        <f t="shared" si="6"/>
        <v>48658.225828499999</v>
      </c>
      <c r="Z65" s="7">
        <f t="shared" si="7"/>
        <v>89111.272171500008</v>
      </c>
      <c r="AA65" s="7">
        <f t="shared" si="8"/>
        <v>0</v>
      </c>
    </row>
    <row r="66" spans="1:27" ht="13.8" x14ac:dyDescent="0.3">
      <c r="A66" s="11">
        <v>56548703</v>
      </c>
      <c r="B66" s="11" t="s">
        <v>16</v>
      </c>
      <c r="C66" s="11" t="s">
        <v>17</v>
      </c>
      <c r="D66" s="11" t="s">
        <v>71</v>
      </c>
      <c r="E66" s="11" t="s">
        <v>390</v>
      </c>
      <c r="F66" s="18">
        <v>38322</v>
      </c>
      <c r="G66" s="19">
        <v>38353</v>
      </c>
      <c r="H66" s="11" t="s">
        <v>20</v>
      </c>
      <c r="I66" s="11" t="s">
        <v>48</v>
      </c>
      <c r="J66" s="11" t="s">
        <v>244</v>
      </c>
      <c r="K66" s="11" t="s">
        <v>23</v>
      </c>
      <c r="L66" s="53" t="s">
        <v>638</v>
      </c>
      <c r="M66" s="11">
        <v>1</v>
      </c>
      <c r="N66" s="54">
        <v>183824.9</v>
      </c>
      <c r="O66" s="54">
        <v>82705.11</v>
      </c>
      <c r="P66" s="54">
        <v>101119.79</v>
      </c>
      <c r="Q66" s="1">
        <v>42522</v>
      </c>
      <c r="R66" s="14">
        <f>VLOOKUP($D66,'GT NBV Sep 2015'!$G:$O,9,0)</f>
        <v>3.1E-2</v>
      </c>
      <c r="S66" s="15">
        <f t="shared" si="0"/>
        <v>474.88099166666666</v>
      </c>
      <c r="T66" s="15">
        <f t="shared" si="1"/>
        <v>9</v>
      </c>
      <c r="U66" s="15">
        <f t="shared" si="2"/>
        <v>4273.9289250000002</v>
      </c>
      <c r="V66" s="15">
        <f t="shared" si="3"/>
        <v>86979.038925000001</v>
      </c>
      <c r="W66" s="15">
        <f t="shared" si="4"/>
        <v>96845.861074999993</v>
      </c>
      <c r="X66" s="7">
        <f t="shared" si="5"/>
        <v>165442.41</v>
      </c>
      <c r="Y66" s="7">
        <f t="shared" si="6"/>
        <v>78281.135032500009</v>
      </c>
      <c r="Z66" s="7">
        <f t="shared" si="7"/>
        <v>87161.274967499994</v>
      </c>
      <c r="AA66" s="7">
        <f t="shared" si="8"/>
        <v>0</v>
      </c>
    </row>
    <row r="67" spans="1:27" ht="13.8" x14ac:dyDescent="0.3">
      <c r="A67" s="11">
        <v>72839103</v>
      </c>
      <c r="B67" s="11" t="s">
        <v>16</v>
      </c>
      <c r="C67" s="11" t="s">
        <v>17</v>
      </c>
      <c r="D67" s="11" t="s">
        <v>57</v>
      </c>
      <c r="E67" s="11" t="s">
        <v>391</v>
      </c>
      <c r="F67" s="18">
        <v>38687</v>
      </c>
      <c r="G67" s="19">
        <v>38718</v>
      </c>
      <c r="H67" s="11" t="s">
        <v>20</v>
      </c>
      <c r="I67" s="11" t="s">
        <v>59</v>
      </c>
      <c r="J67" s="11" t="s">
        <v>352</v>
      </c>
      <c r="K67" s="11" t="s">
        <v>23</v>
      </c>
      <c r="L67" s="53" t="s">
        <v>638</v>
      </c>
      <c r="M67" s="11">
        <v>1</v>
      </c>
      <c r="N67" s="54">
        <v>648529.15</v>
      </c>
      <c r="O67" s="54">
        <v>548557.31999999995</v>
      </c>
      <c r="P67" s="54">
        <v>99971.83</v>
      </c>
      <c r="Q67" s="1">
        <v>42522</v>
      </c>
      <c r="R67" s="14">
        <f>VLOOKUP($D67,'GT NBV Sep 2015'!$G:$O,9,0)</f>
        <v>2.1999999999999999E-2</v>
      </c>
      <c r="S67" s="15">
        <f t="shared" si="0"/>
        <v>1188.9701083333334</v>
      </c>
      <c r="T67" s="15">
        <f t="shared" si="1"/>
        <v>9</v>
      </c>
      <c r="U67" s="15">
        <f t="shared" si="2"/>
        <v>10700.730975</v>
      </c>
      <c r="V67" s="15">
        <f t="shared" si="3"/>
        <v>559258.0509749999</v>
      </c>
      <c r="W67" s="15">
        <f t="shared" si="4"/>
        <v>89271.09902500012</v>
      </c>
      <c r="X67" s="7">
        <f t="shared" si="5"/>
        <v>583676.23499999999</v>
      </c>
      <c r="Y67" s="7">
        <f t="shared" si="6"/>
        <v>503332.24587749992</v>
      </c>
      <c r="Z67" s="7">
        <f t="shared" si="7"/>
        <v>80343.989122500105</v>
      </c>
      <c r="AA67" s="7">
        <f t="shared" si="8"/>
        <v>0</v>
      </c>
    </row>
    <row r="68" spans="1:27" ht="13.8" x14ac:dyDescent="0.3">
      <c r="A68" s="11">
        <v>86310489</v>
      </c>
      <c r="B68" s="11" t="s">
        <v>16</v>
      </c>
      <c r="C68" s="11" t="s">
        <v>17</v>
      </c>
      <c r="D68" s="11" t="s">
        <v>309</v>
      </c>
      <c r="E68" s="11" t="s">
        <v>393</v>
      </c>
      <c r="F68" s="18">
        <v>39234</v>
      </c>
      <c r="G68" s="19">
        <v>39234</v>
      </c>
      <c r="H68" s="11" t="s">
        <v>20</v>
      </c>
      <c r="I68" s="11" t="s">
        <v>55</v>
      </c>
      <c r="J68" s="11" t="s">
        <v>318</v>
      </c>
      <c r="K68" s="11" t="s">
        <v>23</v>
      </c>
      <c r="L68" s="53" t="s">
        <v>638</v>
      </c>
      <c r="M68" s="11">
        <v>1</v>
      </c>
      <c r="N68" s="54">
        <v>173501.81</v>
      </c>
      <c r="O68" s="54">
        <v>74022.789999999994</v>
      </c>
      <c r="P68" s="54">
        <v>99479.02</v>
      </c>
      <c r="Q68" s="1">
        <v>42522</v>
      </c>
      <c r="R68" s="14">
        <f>VLOOKUP($D68,'GT NBV Sep 2015'!$G:$O,9,0)</f>
        <v>2.1999999999999999E-2</v>
      </c>
      <c r="S68" s="15">
        <f t="shared" ref="S68:S131" si="9">N68*(R68/12)</f>
        <v>318.08665166666668</v>
      </c>
      <c r="T68" s="15">
        <f t="shared" ref="T68:T131" si="10">ROUND((+Q68-$L$2)/30,0)</f>
        <v>9</v>
      </c>
      <c r="U68" s="15">
        <f t="shared" si="2"/>
        <v>2862.779865</v>
      </c>
      <c r="V68" s="15">
        <f t="shared" si="3"/>
        <v>76885.569864999998</v>
      </c>
      <c r="W68" s="15">
        <f t="shared" si="4"/>
        <v>96616.240135</v>
      </c>
      <c r="X68" s="7">
        <f t="shared" si="5"/>
        <v>156151.62900000002</v>
      </c>
      <c r="Y68" s="7">
        <f t="shared" si="6"/>
        <v>69197.012878499998</v>
      </c>
      <c r="Z68" s="7">
        <f t="shared" si="7"/>
        <v>86954.616121500003</v>
      </c>
      <c r="AA68" s="7">
        <f t="shared" si="8"/>
        <v>0</v>
      </c>
    </row>
    <row r="69" spans="1:27" ht="13.8" x14ac:dyDescent="0.3">
      <c r="A69" s="11">
        <v>99674462</v>
      </c>
      <c r="B69" s="11" t="s">
        <v>16</v>
      </c>
      <c r="C69" s="11" t="s">
        <v>17</v>
      </c>
      <c r="D69" s="11" t="s">
        <v>71</v>
      </c>
      <c r="E69" s="11" t="s">
        <v>457</v>
      </c>
      <c r="F69" s="18">
        <v>40118</v>
      </c>
      <c r="G69" s="19">
        <v>39814</v>
      </c>
      <c r="H69" s="11" t="s">
        <v>20</v>
      </c>
      <c r="I69" s="11" t="s">
        <v>48</v>
      </c>
      <c r="J69" s="11" t="s">
        <v>287</v>
      </c>
      <c r="K69" s="11" t="s">
        <v>23</v>
      </c>
      <c r="L69" s="53" t="s">
        <v>638</v>
      </c>
      <c r="M69" s="11">
        <v>1</v>
      </c>
      <c r="N69" s="54">
        <v>131377.51</v>
      </c>
      <c r="O69" s="54">
        <v>32837.99</v>
      </c>
      <c r="P69" s="54">
        <v>98539.520000000004</v>
      </c>
      <c r="Q69" s="1">
        <v>42522</v>
      </c>
      <c r="R69" s="14">
        <f>VLOOKUP($D69,'GT NBV Sep 2015'!$G:$O,9,0)</f>
        <v>3.1E-2</v>
      </c>
      <c r="S69" s="15">
        <f t="shared" si="9"/>
        <v>339.39190083333335</v>
      </c>
      <c r="T69" s="15">
        <f t="shared" si="10"/>
        <v>9</v>
      </c>
      <c r="U69" s="15">
        <f t="shared" ref="U69:U132" si="11">+S69*T69</f>
        <v>3054.5271075000001</v>
      </c>
      <c r="V69" s="15">
        <f t="shared" ref="V69:V132" si="12">+O69+U69</f>
        <v>35892.517107499996</v>
      </c>
      <c r="W69" s="15">
        <f t="shared" ref="W69:W132" si="13">+N69-V69</f>
        <v>95484.992892500013</v>
      </c>
      <c r="X69" s="7">
        <f t="shared" ref="X69:X132" si="14">+N69*(9/10)</f>
        <v>118239.75900000001</v>
      </c>
      <c r="Y69" s="7">
        <f t="shared" ref="Y69:Y132" si="15">+V69*(9/10)</f>
        <v>32303.265396749997</v>
      </c>
      <c r="Z69" s="7">
        <f t="shared" ref="Z69:Z132" si="16">+W69*(9/10)</f>
        <v>85936.493603250012</v>
      </c>
      <c r="AA69" s="7">
        <f t="shared" ref="AA69:AA132" si="17">+X69-Y69-Z69</f>
        <v>0</v>
      </c>
    </row>
    <row r="70" spans="1:27" ht="13.8" x14ac:dyDescent="0.3">
      <c r="A70" s="11">
        <v>86310485</v>
      </c>
      <c r="B70" s="11" t="s">
        <v>16</v>
      </c>
      <c r="C70" s="11" t="s">
        <v>17</v>
      </c>
      <c r="D70" s="11" t="s">
        <v>71</v>
      </c>
      <c r="E70" s="11" t="s">
        <v>393</v>
      </c>
      <c r="F70" s="18">
        <v>39234</v>
      </c>
      <c r="G70" s="19">
        <v>39234</v>
      </c>
      <c r="H70" s="11" t="s">
        <v>20</v>
      </c>
      <c r="I70" s="11" t="s">
        <v>48</v>
      </c>
      <c r="J70" s="11" t="s">
        <v>414</v>
      </c>
      <c r="K70" s="11" t="s">
        <v>23</v>
      </c>
      <c r="L70" s="53" t="s">
        <v>638</v>
      </c>
      <c r="M70" s="11">
        <v>1</v>
      </c>
      <c r="N70" s="54">
        <v>140237.43</v>
      </c>
      <c r="O70" s="54">
        <v>46269.34</v>
      </c>
      <c r="P70" s="54">
        <v>93968.09</v>
      </c>
      <c r="Q70" s="1">
        <v>42522</v>
      </c>
      <c r="R70" s="14">
        <f>VLOOKUP($D70,'GT NBV Sep 2015'!$G:$O,9,0)</f>
        <v>3.1E-2</v>
      </c>
      <c r="S70" s="15">
        <f t="shared" si="9"/>
        <v>362.28002749999996</v>
      </c>
      <c r="T70" s="15">
        <f t="shared" si="10"/>
        <v>9</v>
      </c>
      <c r="U70" s="15">
        <f t="shared" si="11"/>
        <v>3260.5202474999996</v>
      </c>
      <c r="V70" s="15">
        <f t="shared" si="12"/>
        <v>49529.860247499993</v>
      </c>
      <c r="W70" s="15">
        <f t="shared" si="13"/>
        <v>90707.5697525</v>
      </c>
      <c r="X70" s="7">
        <f t="shared" si="14"/>
        <v>126213.68699999999</v>
      </c>
      <c r="Y70" s="7">
        <f t="shared" si="15"/>
        <v>44576.874222749997</v>
      </c>
      <c r="Z70" s="7">
        <f t="shared" si="16"/>
        <v>81636.812777250001</v>
      </c>
      <c r="AA70" s="7">
        <f t="shared" si="17"/>
        <v>0</v>
      </c>
    </row>
    <row r="71" spans="1:27" ht="13.8" x14ac:dyDescent="0.3">
      <c r="A71" s="11">
        <v>646577780</v>
      </c>
      <c r="B71" s="11" t="s">
        <v>16</v>
      </c>
      <c r="C71" s="11" t="s">
        <v>17</v>
      </c>
      <c r="D71" s="11" t="s">
        <v>71</v>
      </c>
      <c r="E71" s="11" t="s">
        <v>391</v>
      </c>
      <c r="F71" s="18">
        <v>38657</v>
      </c>
      <c r="G71" s="19">
        <v>38687</v>
      </c>
      <c r="H71" s="11" t="s">
        <v>20</v>
      </c>
      <c r="I71" s="11" t="s">
        <v>48</v>
      </c>
      <c r="J71" s="11" t="s">
        <v>244</v>
      </c>
      <c r="K71" s="11" t="s">
        <v>23</v>
      </c>
      <c r="L71" s="53" t="s">
        <v>638</v>
      </c>
      <c r="M71" s="11">
        <v>1</v>
      </c>
      <c r="N71" s="54">
        <v>145219.34</v>
      </c>
      <c r="O71" s="54">
        <v>59528.34</v>
      </c>
      <c r="P71" s="54">
        <v>85691</v>
      </c>
      <c r="Q71" s="1">
        <v>42522</v>
      </c>
      <c r="R71" s="14">
        <f>VLOOKUP($D71,'GT NBV Sep 2015'!$G:$O,9,0)</f>
        <v>3.1E-2</v>
      </c>
      <c r="S71" s="15">
        <f t="shared" si="9"/>
        <v>375.14996166666663</v>
      </c>
      <c r="T71" s="15">
        <f t="shared" si="10"/>
        <v>9</v>
      </c>
      <c r="U71" s="15">
        <f t="shared" si="11"/>
        <v>3376.3496549999995</v>
      </c>
      <c r="V71" s="15">
        <f t="shared" si="12"/>
        <v>62904.689654999995</v>
      </c>
      <c r="W71" s="15">
        <f t="shared" si="13"/>
        <v>82314.650345000002</v>
      </c>
      <c r="X71" s="7">
        <f t="shared" si="14"/>
        <v>130697.406</v>
      </c>
      <c r="Y71" s="7">
        <f t="shared" si="15"/>
        <v>56614.220689499998</v>
      </c>
      <c r="Z71" s="7">
        <f t="shared" si="16"/>
        <v>74083.185310500005</v>
      </c>
      <c r="AA71" s="7">
        <f t="shared" si="17"/>
        <v>0</v>
      </c>
    </row>
    <row r="72" spans="1:27" ht="13.8" x14ac:dyDescent="0.3">
      <c r="A72" s="11">
        <v>86310488</v>
      </c>
      <c r="B72" s="11" t="s">
        <v>16</v>
      </c>
      <c r="C72" s="11" t="s">
        <v>17</v>
      </c>
      <c r="D72" s="11" t="s">
        <v>71</v>
      </c>
      <c r="E72" s="11" t="s">
        <v>393</v>
      </c>
      <c r="F72" s="18">
        <v>39234</v>
      </c>
      <c r="G72" s="19">
        <v>39234</v>
      </c>
      <c r="H72" s="11" t="s">
        <v>20</v>
      </c>
      <c r="I72" s="11" t="s">
        <v>48</v>
      </c>
      <c r="J72" s="11" t="s">
        <v>245</v>
      </c>
      <c r="K72" s="11" t="s">
        <v>23</v>
      </c>
      <c r="L72" s="53" t="s">
        <v>638</v>
      </c>
      <c r="M72" s="11">
        <v>1</v>
      </c>
      <c r="N72" s="54">
        <v>126213.68</v>
      </c>
      <c r="O72" s="54">
        <v>41642.410000000003</v>
      </c>
      <c r="P72" s="54">
        <v>84571.27</v>
      </c>
      <c r="Q72" s="1">
        <v>42522</v>
      </c>
      <c r="R72" s="14">
        <f>VLOOKUP($D72,'GT NBV Sep 2015'!$G:$O,9,0)</f>
        <v>3.1E-2</v>
      </c>
      <c r="S72" s="15">
        <f t="shared" si="9"/>
        <v>326.05200666666667</v>
      </c>
      <c r="T72" s="15">
        <f t="shared" si="10"/>
        <v>9</v>
      </c>
      <c r="U72" s="15">
        <f t="shared" si="11"/>
        <v>2934.4680600000002</v>
      </c>
      <c r="V72" s="15">
        <f t="shared" si="12"/>
        <v>44576.878060000003</v>
      </c>
      <c r="W72" s="15">
        <f t="shared" si="13"/>
        <v>81636.80193999999</v>
      </c>
      <c r="X72" s="7">
        <f t="shared" si="14"/>
        <v>113592.31199999999</v>
      </c>
      <c r="Y72" s="7">
        <f t="shared" si="15"/>
        <v>40119.190254000001</v>
      </c>
      <c r="Z72" s="7">
        <f t="shared" si="16"/>
        <v>73473.12174599999</v>
      </c>
      <c r="AA72" s="7">
        <f t="shared" si="17"/>
        <v>0</v>
      </c>
    </row>
    <row r="73" spans="1:27" ht="13.8" x14ac:dyDescent="0.3">
      <c r="A73" s="11">
        <v>49006</v>
      </c>
      <c r="B73" s="11" t="s">
        <v>16</v>
      </c>
      <c r="C73" s="11" t="s">
        <v>17</v>
      </c>
      <c r="D73" s="11" t="s">
        <v>45</v>
      </c>
      <c r="E73" s="11" t="s">
        <v>28</v>
      </c>
      <c r="F73" s="18">
        <v>27211</v>
      </c>
      <c r="G73" s="19">
        <v>27211</v>
      </c>
      <c r="H73" s="11" t="s">
        <v>20</v>
      </c>
      <c r="I73" s="11" t="s">
        <v>39</v>
      </c>
      <c r="J73" s="11" t="s">
        <v>93</v>
      </c>
      <c r="K73" s="11" t="s">
        <v>23</v>
      </c>
      <c r="L73" s="53" t="s">
        <v>638</v>
      </c>
      <c r="M73" s="11">
        <v>0</v>
      </c>
      <c r="N73" s="54">
        <v>654557</v>
      </c>
      <c r="O73" s="54">
        <v>571078.42000000004</v>
      </c>
      <c r="P73" s="54">
        <v>83478.58</v>
      </c>
      <c r="Q73" s="1">
        <v>42522</v>
      </c>
      <c r="R73" s="14">
        <f>VLOOKUP($D73,'GT NBV Sep 2015'!$G:$O,9,0)</f>
        <v>2.3E-2</v>
      </c>
      <c r="S73" s="15">
        <f t="shared" si="9"/>
        <v>1254.5675833333332</v>
      </c>
      <c r="T73" s="15">
        <f t="shared" si="10"/>
        <v>9</v>
      </c>
      <c r="U73" s="15">
        <f t="shared" si="11"/>
        <v>11291.108249999999</v>
      </c>
      <c r="V73" s="15">
        <f t="shared" si="12"/>
        <v>582369.52825000009</v>
      </c>
      <c r="W73" s="15">
        <f t="shared" si="13"/>
        <v>72187.47174999991</v>
      </c>
      <c r="X73" s="7">
        <f t="shared" si="14"/>
        <v>589101.30000000005</v>
      </c>
      <c r="Y73" s="7">
        <f t="shared" si="15"/>
        <v>524132.5754250001</v>
      </c>
      <c r="Z73" s="7">
        <f t="shared" si="16"/>
        <v>64968.72457499992</v>
      </c>
      <c r="AA73" s="7">
        <f t="shared" si="17"/>
        <v>0</v>
      </c>
    </row>
    <row r="74" spans="1:27" ht="13.8" x14ac:dyDescent="0.3">
      <c r="A74" s="11">
        <v>59835391</v>
      </c>
      <c r="B74" s="11" t="s">
        <v>16</v>
      </c>
      <c r="C74" s="11" t="s">
        <v>236</v>
      </c>
      <c r="D74" s="11" t="s">
        <v>71</v>
      </c>
      <c r="E74" s="11" t="s">
        <v>391</v>
      </c>
      <c r="F74" s="18">
        <v>38657</v>
      </c>
      <c r="G74" s="19">
        <v>38687</v>
      </c>
      <c r="H74" s="11" t="s">
        <v>20</v>
      </c>
      <c r="I74" s="11" t="s">
        <v>48</v>
      </c>
      <c r="J74" s="11" t="s">
        <v>245</v>
      </c>
      <c r="K74" s="11" t="s">
        <v>23</v>
      </c>
      <c r="L74" s="53" t="s">
        <v>638</v>
      </c>
      <c r="M74" s="11">
        <v>1</v>
      </c>
      <c r="N74" s="54">
        <v>141588.44</v>
      </c>
      <c r="O74" s="54">
        <v>58039.96</v>
      </c>
      <c r="P74" s="54">
        <v>83548.479999999996</v>
      </c>
      <c r="Q74" s="1">
        <v>42522</v>
      </c>
      <c r="R74" s="14">
        <f>VLOOKUP($D74,'GT NBV Sep 2015'!$G:$O,9,0)</f>
        <v>3.1E-2</v>
      </c>
      <c r="S74" s="15">
        <f t="shared" si="9"/>
        <v>365.77013666666664</v>
      </c>
      <c r="T74" s="15">
        <f t="shared" si="10"/>
        <v>9</v>
      </c>
      <c r="U74" s="15">
        <f t="shared" si="11"/>
        <v>3291.9312299999997</v>
      </c>
      <c r="V74" s="15">
        <f t="shared" si="12"/>
        <v>61331.891230000001</v>
      </c>
      <c r="W74" s="15">
        <f t="shared" si="13"/>
        <v>80256.548769999994</v>
      </c>
      <c r="X74" s="7">
        <f t="shared" si="14"/>
        <v>127429.59600000001</v>
      </c>
      <c r="Y74" s="7">
        <f t="shared" si="15"/>
        <v>55198.702107000005</v>
      </c>
      <c r="Z74" s="7">
        <f t="shared" si="16"/>
        <v>72230.893893</v>
      </c>
      <c r="AA74" s="7">
        <f t="shared" si="17"/>
        <v>0</v>
      </c>
    </row>
    <row r="75" spans="1:27" ht="13.8" x14ac:dyDescent="0.3">
      <c r="A75" s="11">
        <v>56548700</v>
      </c>
      <c r="B75" s="11" t="s">
        <v>16</v>
      </c>
      <c r="C75" s="11" t="s">
        <v>17</v>
      </c>
      <c r="D75" s="11" t="s">
        <v>71</v>
      </c>
      <c r="E75" s="11" t="s">
        <v>390</v>
      </c>
      <c r="F75" s="18">
        <v>38322</v>
      </c>
      <c r="G75" s="19">
        <v>38353</v>
      </c>
      <c r="H75" s="11" t="s">
        <v>20</v>
      </c>
      <c r="I75" s="11" t="s">
        <v>48</v>
      </c>
      <c r="J75" s="11" t="s">
        <v>245</v>
      </c>
      <c r="K75" s="11" t="s">
        <v>23</v>
      </c>
      <c r="L75" s="53" t="s">
        <v>638</v>
      </c>
      <c r="M75" s="11">
        <v>1</v>
      </c>
      <c r="N75" s="54">
        <v>147999.92000000001</v>
      </c>
      <c r="O75" s="54">
        <v>66587</v>
      </c>
      <c r="P75" s="54">
        <v>81412.92</v>
      </c>
      <c r="Q75" s="1">
        <v>42522</v>
      </c>
      <c r="R75" s="14">
        <f>VLOOKUP($D75,'GT NBV Sep 2015'!$G:$O,9,0)</f>
        <v>3.1E-2</v>
      </c>
      <c r="S75" s="15">
        <f t="shared" si="9"/>
        <v>382.33312666666671</v>
      </c>
      <c r="T75" s="15">
        <f t="shared" si="10"/>
        <v>9</v>
      </c>
      <c r="U75" s="15">
        <f t="shared" si="11"/>
        <v>3440.9981400000006</v>
      </c>
      <c r="V75" s="15">
        <f t="shared" si="12"/>
        <v>70027.998139999996</v>
      </c>
      <c r="W75" s="15">
        <f t="shared" si="13"/>
        <v>77971.921860000017</v>
      </c>
      <c r="X75" s="7">
        <f t="shared" si="14"/>
        <v>133199.92800000001</v>
      </c>
      <c r="Y75" s="7">
        <f t="shared" si="15"/>
        <v>63025.198325999998</v>
      </c>
      <c r="Z75" s="7">
        <f t="shared" si="16"/>
        <v>70174.729674000017</v>
      </c>
      <c r="AA75" s="7">
        <f t="shared" si="17"/>
        <v>0</v>
      </c>
    </row>
    <row r="76" spans="1:27" ht="13.8" x14ac:dyDescent="0.3">
      <c r="A76" s="11">
        <v>72839100</v>
      </c>
      <c r="B76" s="11" t="s">
        <v>16</v>
      </c>
      <c r="C76" s="11" t="s">
        <v>17</v>
      </c>
      <c r="D76" s="11" t="s">
        <v>57</v>
      </c>
      <c r="E76" s="11" t="s">
        <v>391</v>
      </c>
      <c r="F76" s="18">
        <v>38687</v>
      </c>
      <c r="G76" s="19">
        <v>38718</v>
      </c>
      <c r="H76" s="11" t="s">
        <v>20</v>
      </c>
      <c r="I76" s="11" t="s">
        <v>59</v>
      </c>
      <c r="J76" s="11" t="s">
        <v>337</v>
      </c>
      <c r="K76" s="11" t="s">
        <v>23</v>
      </c>
      <c r="L76" s="53" t="s">
        <v>638</v>
      </c>
      <c r="M76" s="11">
        <v>1</v>
      </c>
      <c r="N76" s="54">
        <v>518822.94</v>
      </c>
      <c r="O76" s="54">
        <v>438845.54</v>
      </c>
      <c r="P76" s="54">
        <v>79977.399999999994</v>
      </c>
      <c r="Q76" s="1">
        <v>42522</v>
      </c>
      <c r="R76" s="14">
        <f>VLOOKUP($D76,'GT NBV Sep 2015'!$G:$O,9,0)</f>
        <v>2.1999999999999999E-2</v>
      </c>
      <c r="S76" s="15">
        <f t="shared" si="9"/>
        <v>951.17538999999999</v>
      </c>
      <c r="T76" s="15">
        <f t="shared" si="10"/>
        <v>9</v>
      </c>
      <c r="U76" s="15">
        <f t="shared" si="11"/>
        <v>8560.5785099999994</v>
      </c>
      <c r="V76" s="15">
        <f t="shared" si="12"/>
        <v>447406.11851</v>
      </c>
      <c r="W76" s="15">
        <f t="shared" si="13"/>
        <v>71416.821490000002</v>
      </c>
      <c r="X76" s="7">
        <f t="shared" si="14"/>
        <v>466940.64600000001</v>
      </c>
      <c r="Y76" s="7">
        <f t="shared" si="15"/>
        <v>402665.50665900001</v>
      </c>
      <c r="Z76" s="7">
        <f t="shared" si="16"/>
        <v>64275.139341000002</v>
      </c>
      <c r="AA76" s="7">
        <f t="shared" si="17"/>
        <v>0</v>
      </c>
    </row>
    <row r="77" spans="1:27" ht="13.8" x14ac:dyDescent="0.3">
      <c r="A77" s="11">
        <v>54030589</v>
      </c>
      <c r="B77" s="11" t="s">
        <v>16</v>
      </c>
      <c r="C77" s="11" t="s">
        <v>17</v>
      </c>
      <c r="D77" s="11" t="s">
        <v>309</v>
      </c>
      <c r="E77" s="11" t="s">
        <v>390</v>
      </c>
      <c r="F77" s="18">
        <v>38292</v>
      </c>
      <c r="G77" s="19">
        <v>38292</v>
      </c>
      <c r="H77" s="11" t="s">
        <v>20</v>
      </c>
      <c r="I77" s="11" t="s">
        <v>55</v>
      </c>
      <c r="J77" s="11" t="s">
        <v>318</v>
      </c>
      <c r="K77" s="11" t="s">
        <v>23</v>
      </c>
      <c r="L77" s="53" t="s">
        <v>638</v>
      </c>
      <c r="M77" s="11">
        <v>1</v>
      </c>
      <c r="N77" s="54">
        <v>189618.8</v>
      </c>
      <c r="O77" s="54">
        <v>110316.74</v>
      </c>
      <c r="P77" s="54">
        <v>79302.06</v>
      </c>
      <c r="Q77" s="1">
        <v>42522</v>
      </c>
      <c r="R77" s="14">
        <f>VLOOKUP($D77,'GT NBV Sep 2015'!$G:$O,9,0)</f>
        <v>2.1999999999999999E-2</v>
      </c>
      <c r="S77" s="15">
        <f t="shared" si="9"/>
        <v>347.63446666666664</v>
      </c>
      <c r="T77" s="15">
        <f t="shared" si="10"/>
        <v>9</v>
      </c>
      <c r="U77" s="15">
        <f t="shared" si="11"/>
        <v>3128.7101999999995</v>
      </c>
      <c r="V77" s="15">
        <f t="shared" si="12"/>
        <v>113445.45020000001</v>
      </c>
      <c r="W77" s="15">
        <f t="shared" si="13"/>
        <v>76173.349799999982</v>
      </c>
      <c r="X77" s="7">
        <f t="shared" si="14"/>
        <v>170656.91999999998</v>
      </c>
      <c r="Y77" s="7">
        <f t="shared" si="15"/>
        <v>102100.90518</v>
      </c>
      <c r="Z77" s="7">
        <f t="shared" si="16"/>
        <v>68556.014819999982</v>
      </c>
      <c r="AA77" s="7">
        <f t="shared" si="17"/>
        <v>0</v>
      </c>
    </row>
    <row r="78" spans="1:27" ht="13.8" x14ac:dyDescent="0.3">
      <c r="A78" s="11">
        <v>48460584</v>
      </c>
      <c r="B78" s="11" t="s">
        <v>16</v>
      </c>
      <c r="C78" s="11" t="s">
        <v>17</v>
      </c>
      <c r="D78" s="11" t="s">
        <v>415</v>
      </c>
      <c r="E78" s="11" t="s">
        <v>390</v>
      </c>
      <c r="F78" s="18">
        <v>38108</v>
      </c>
      <c r="G78" s="19">
        <v>37987</v>
      </c>
      <c r="H78" s="11" t="s">
        <v>20</v>
      </c>
      <c r="I78" s="11" t="s">
        <v>39</v>
      </c>
      <c r="J78" s="11" t="s">
        <v>416</v>
      </c>
      <c r="K78" s="11" t="s">
        <v>410</v>
      </c>
      <c r="L78" s="53" t="s">
        <v>638</v>
      </c>
      <c r="M78" s="11">
        <v>1</v>
      </c>
      <c r="N78" s="54">
        <v>98714.92</v>
      </c>
      <c r="O78" s="54">
        <v>22235.23</v>
      </c>
      <c r="P78" s="54">
        <v>76479.69</v>
      </c>
      <c r="Q78" s="1">
        <v>42522</v>
      </c>
      <c r="R78" s="14">
        <f>VLOOKUP($D78,'GT NBV Sep 2015'!$G:$O,9,0)</f>
        <v>2.3E-2</v>
      </c>
      <c r="S78" s="15">
        <f t="shared" si="9"/>
        <v>189.20359666666664</v>
      </c>
      <c r="T78" s="15">
        <f t="shared" si="10"/>
        <v>9</v>
      </c>
      <c r="U78" s="15">
        <f t="shared" si="11"/>
        <v>1702.8323699999999</v>
      </c>
      <c r="V78" s="15">
        <f t="shared" si="12"/>
        <v>23938.06237</v>
      </c>
      <c r="W78" s="15">
        <f t="shared" si="13"/>
        <v>74776.857629999999</v>
      </c>
      <c r="X78" s="7">
        <f t="shared" si="14"/>
        <v>88843.428</v>
      </c>
      <c r="Y78" s="7">
        <f t="shared" si="15"/>
        <v>21544.256132999999</v>
      </c>
      <c r="Z78" s="7">
        <f t="shared" si="16"/>
        <v>67299.171866999997</v>
      </c>
      <c r="AA78" s="7">
        <f t="shared" si="17"/>
        <v>0</v>
      </c>
    </row>
    <row r="79" spans="1:27" ht="13.8" x14ac:dyDescent="0.3">
      <c r="A79" s="11">
        <v>86310484</v>
      </c>
      <c r="B79" s="11" t="s">
        <v>16</v>
      </c>
      <c r="C79" s="11" t="s">
        <v>17</v>
      </c>
      <c r="D79" s="11" t="s">
        <v>71</v>
      </c>
      <c r="E79" s="11" t="s">
        <v>393</v>
      </c>
      <c r="F79" s="18">
        <v>39234</v>
      </c>
      <c r="G79" s="19">
        <v>39234</v>
      </c>
      <c r="H79" s="11" t="s">
        <v>20</v>
      </c>
      <c r="I79" s="11" t="s">
        <v>48</v>
      </c>
      <c r="J79" s="11" t="s">
        <v>241</v>
      </c>
      <c r="K79" s="11" t="s">
        <v>23</v>
      </c>
      <c r="L79" s="53" t="s">
        <v>638</v>
      </c>
      <c r="M79" s="11">
        <v>1</v>
      </c>
      <c r="N79" s="54">
        <v>112189.94</v>
      </c>
      <c r="O79" s="54">
        <v>37015.47</v>
      </c>
      <c r="P79" s="54">
        <v>75174.47</v>
      </c>
      <c r="Q79" s="1">
        <v>42522</v>
      </c>
      <c r="R79" s="14">
        <f>VLOOKUP($D79,'GT NBV Sep 2015'!$G:$O,9,0)</f>
        <v>3.1E-2</v>
      </c>
      <c r="S79" s="15">
        <f t="shared" si="9"/>
        <v>289.82401166666665</v>
      </c>
      <c r="T79" s="15">
        <f t="shared" si="10"/>
        <v>9</v>
      </c>
      <c r="U79" s="15">
        <f t="shared" si="11"/>
        <v>2608.4161049999998</v>
      </c>
      <c r="V79" s="15">
        <f t="shared" si="12"/>
        <v>39623.886104999998</v>
      </c>
      <c r="W79" s="15">
        <f t="shared" si="13"/>
        <v>72566.053895000005</v>
      </c>
      <c r="X79" s="7">
        <f t="shared" si="14"/>
        <v>100970.94600000001</v>
      </c>
      <c r="Y79" s="7">
        <f t="shared" si="15"/>
        <v>35661.497494499999</v>
      </c>
      <c r="Z79" s="7">
        <f t="shared" si="16"/>
        <v>65309.448505500004</v>
      </c>
      <c r="AA79" s="7">
        <f t="shared" si="17"/>
        <v>0</v>
      </c>
    </row>
    <row r="80" spans="1:27" ht="13.8" x14ac:dyDescent="0.3">
      <c r="A80" s="11">
        <v>85925364</v>
      </c>
      <c r="B80" s="11" t="s">
        <v>16</v>
      </c>
      <c r="C80" s="11" t="s">
        <v>17</v>
      </c>
      <c r="D80" s="11" t="s">
        <v>71</v>
      </c>
      <c r="E80" s="11" t="s">
        <v>393</v>
      </c>
      <c r="F80" s="18">
        <v>39173</v>
      </c>
      <c r="G80" s="19">
        <v>39173</v>
      </c>
      <c r="H80" s="11" t="s">
        <v>20</v>
      </c>
      <c r="I80" s="11" t="s">
        <v>48</v>
      </c>
      <c r="J80" s="11" t="s">
        <v>244</v>
      </c>
      <c r="K80" s="11" t="s">
        <v>23</v>
      </c>
      <c r="L80" s="53" t="s">
        <v>638</v>
      </c>
      <c r="M80" s="11">
        <v>1</v>
      </c>
      <c r="N80" s="54">
        <v>111666.96</v>
      </c>
      <c r="O80" s="54">
        <v>36842.92</v>
      </c>
      <c r="P80" s="54">
        <v>74824.039999999994</v>
      </c>
      <c r="Q80" s="1">
        <v>42522</v>
      </c>
      <c r="R80" s="14">
        <f>VLOOKUP($D80,'GT NBV Sep 2015'!$G:$O,9,0)</f>
        <v>3.1E-2</v>
      </c>
      <c r="S80" s="15">
        <f t="shared" si="9"/>
        <v>288.47298000000001</v>
      </c>
      <c r="T80" s="15">
        <f t="shared" si="10"/>
        <v>9</v>
      </c>
      <c r="U80" s="15">
        <f t="shared" si="11"/>
        <v>2596.2568200000001</v>
      </c>
      <c r="V80" s="15">
        <f t="shared" si="12"/>
        <v>39439.176820000001</v>
      </c>
      <c r="W80" s="15">
        <f t="shared" si="13"/>
        <v>72227.783179999999</v>
      </c>
      <c r="X80" s="7">
        <f t="shared" si="14"/>
        <v>100500.26400000001</v>
      </c>
      <c r="Y80" s="7">
        <f t="shared" si="15"/>
        <v>35495.259138000001</v>
      </c>
      <c r="Z80" s="7">
        <f t="shared" si="16"/>
        <v>65005.004862000002</v>
      </c>
      <c r="AA80" s="7">
        <f t="shared" si="17"/>
        <v>0</v>
      </c>
    </row>
    <row r="81" spans="1:27" ht="13.8" x14ac:dyDescent="0.3">
      <c r="A81" s="11">
        <v>626671198</v>
      </c>
      <c r="B81" s="11" t="s">
        <v>16</v>
      </c>
      <c r="C81" s="11" t="s">
        <v>17</v>
      </c>
      <c r="D81" s="11" t="s">
        <v>71</v>
      </c>
      <c r="E81" s="11" t="s">
        <v>457</v>
      </c>
      <c r="F81" s="18">
        <v>39904</v>
      </c>
      <c r="G81" s="19">
        <v>39934</v>
      </c>
      <c r="H81" s="11" t="s">
        <v>20</v>
      </c>
      <c r="I81" s="11" t="s">
        <v>48</v>
      </c>
      <c r="J81" s="11" t="s">
        <v>293</v>
      </c>
      <c r="K81" s="11" t="s">
        <v>23</v>
      </c>
      <c r="L81" s="53" t="s">
        <v>638</v>
      </c>
      <c r="M81" s="11">
        <v>1</v>
      </c>
      <c r="N81" s="54">
        <v>96215</v>
      </c>
      <c r="O81" s="54">
        <v>24049.07</v>
      </c>
      <c r="P81" s="54">
        <v>72165.929999999993</v>
      </c>
      <c r="Q81" s="1">
        <v>42522</v>
      </c>
      <c r="R81" s="14">
        <f>VLOOKUP($D81,'GT NBV Sep 2015'!$G:$O,9,0)</f>
        <v>3.1E-2</v>
      </c>
      <c r="S81" s="15">
        <f t="shared" si="9"/>
        <v>248.55541666666667</v>
      </c>
      <c r="T81" s="15">
        <f t="shared" si="10"/>
        <v>9</v>
      </c>
      <c r="U81" s="15">
        <f t="shared" si="11"/>
        <v>2236.9987500000002</v>
      </c>
      <c r="V81" s="15">
        <f t="shared" si="12"/>
        <v>26286.068749999999</v>
      </c>
      <c r="W81" s="15">
        <f t="shared" si="13"/>
        <v>69928.931249999994</v>
      </c>
      <c r="X81" s="7">
        <f t="shared" si="14"/>
        <v>86593.5</v>
      </c>
      <c r="Y81" s="7">
        <f t="shared" si="15"/>
        <v>23657.461875000001</v>
      </c>
      <c r="Z81" s="7">
        <f t="shared" si="16"/>
        <v>62936.038124999999</v>
      </c>
      <c r="AA81" s="7">
        <f t="shared" si="17"/>
        <v>0</v>
      </c>
    </row>
    <row r="82" spans="1:27" ht="13.8" x14ac:dyDescent="0.3">
      <c r="A82" s="11">
        <v>57215753</v>
      </c>
      <c r="B82" s="11" t="s">
        <v>16</v>
      </c>
      <c r="C82" s="11" t="s">
        <v>17</v>
      </c>
      <c r="D82" s="11" t="s">
        <v>71</v>
      </c>
      <c r="E82" s="11" t="s">
        <v>390</v>
      </c>
      <c r="F82" s="18">
        <v>38292</v>
      </c>
      <c r="G82" s="19">
        <v>38292</v>
      </c>
      <c r="H82" s="11" t="s">
        <v>20</v>
      </c>
      <c r="I82" s="11" t="s">
        <v>48</v>
      </c>
      <c r="J82" s="11" t="s">
        <v>241</v>
      </c>
      <c r="K82" s="11" t="s">
        <v>23</v>
      </c>
      <c r="L82" s="53" t="s">
        <v>638</v>
      </c>
      <c r="M82" s="11">
        <v>0</v>
      </c>
      <c r="N82" s="54">
        <v>129528.54</v>
      </c>
      <c r="O82" s="54">
        <v>58276.5</v>
      </c>
      <c r="P82" s="54">
        <v>71252.039999999994</v>
      </c>
      <c r="Q82" s="1">
        <v>42522</v>
      </c>
      <c r="R82" s="14">
        <f>VLOOKUP($D82,'GT NBV Sep 2015'!$G:$O,9,0)</f>
        <v>3.1E-2</v>
      </c>
      <c r="S82" s="15">
        <f t="shared" si="9"/>
        <v>334.61539499999998</v>
      </c>
      <c r="T82" s="15">
        <f t="shared" si="10"/>
        <v>9</v>
      </c>
      <c r="U82" s="15">
        <f t="shared" si="11"/>
        <v>3011.5385549999996</v>
      </c>
      <c r="V82" s="15">
        <f t="shared" si="12"/>
        <v>61288.038554999999</v>
      </c>
      <c r="W82" s="15">
        <f t="shared" si="13"/>
        <v>68240.501445000002</v>
      </c>
      <c r="X82" s="7">
        <f t="shared" si="14"/>
        <v>116575.686</v>
      </c>
      <c r="Y82" s="7">
        <f t="shared" si="15"/>
        <v>55159.234699499997</v>
      </c>
      <c r="Z82" s="7">
        <f t="shared" si="16"/>
        <v>61416.451300500004</v>
      </c>
      <c r="AA82" s="7">
        <f t="shared" si="17"/>
        <v>0</v>
      </c>
    </row>
    <row r="83" spans="1:27" ht="13.8" x14ac:dyDescent="0.3">
      <c r="A83" s="11">
        <v>72839101</v>
      </c>
      <c r="B83" s="11" t="s">
        <v>16</v>
      </c>
      <c r="C83" s="11" t="s">
        <v>17</v>
      </c>
      <c r="D83" s="11" t="s">
        <v>57</v>
      </c>
      <c r="E83" s="11" t="s">
        <v>391</v>
      </c>
      <c r="F83" s="18">
        <v>38687</v>
      </c>
      <c r="G83" s="19">
        <v>38718</v>
      </c>
      <c r="H83" s="11" t="s">
        <v>20</v>
      </c>
      <c r="I83" s="11" t="s">
        <v>59</v>
      </c>
      <c r="J83" s="11" t="s">
        <v>338</v>
      </c>
      <c r="K83" s="11" t="s">
        <v>23</v>
      </c>
      <c r="L83" s="53" t="s">
        <v>638</v>
      </c>
      <c r="M83" s="11">
        <v>1</v>
      </c>
      <c r="N83" s="54">
        <v>448948.43</v>
      </c>
      <c r="O83" s="54">
        <v>379742.3</v>
      </c>
      <c r="P83" s="54">
        <v>69206.13</v>
      </c>
      <c r="Q83" s="1">
        <v>42522</v>
      </c>
      <c r="R83" s="14">
        <f>VLOOKUP($D83,'GT NBV Sep 2015'!$G:$O,9,0)</f>
        <v>2.1999999999999999E-2</v>
      </c>
      <c r="S83" s="15">
        <f t="shared" si="9"/>
        <v>823.07212166666659</v>
      </c>
      <c r="T83" s="15">
        <f t="shared" si="10"/>
        <v>9</v>
      </c>
      <c r="U83" s="15">
        <f t="shared" si="11"/>
        <v>7407.6490949999989</v>
      </c>
      <c r="V83" s="15">
        <f t="shared" si="12"/>
        <v>387149.94909499999</v>
      </c>
      <c r="W83" s="15">
        <f t="shared" si="13"/>
        <v>61798.480905000004</v>
      </c>
      <c r="X83" s="7">
        <f t="shared" si="14"/>
        <v>404053.587</v>
      </c>
      <c r="Y83" s="7">
        <f t="shared" si="15"/>
        <v>348434.95418549998</v>
      </c>
      <c r="Z83" s="7">
        <f t="shared" si="16"/>
        <v>55618.632814500008</v>
      </c>
      <c r="AA83" s="7">
        <f t="shared" si="17"/>
        <v>0</v>
      </c>
    </row>
    <row r="84" spans="1:27" ht="13.8" x14ac:dyDescent="0.3">
      <c r="A84" s="11">
        <v>57215720</v>
      </c>
      <c r="B84" s="11" t="s">
        <v>16</v>
      </c>
      <c r="C84" s="11" t="s">
        <v>17</v>
      </c>
      <c r="D84" s="11" t="s">
        <v>71</v>
      </c>
      <c r="E84" s="11" t="s">
        <v>390</v>
      </c>
      <c r="F84" s="18">
        <v>38292</v>
      </c>
      <c r="G84" s="19">
        <v>38292</v>
      </c>
      <c r="H84" s="11" t="s">
        <v>20</v>
      </c>
      <c r="I84" s="11" t="s">
        <v>48</v>
      </c>
      <c r="J84" s="11" t="s">
        <v>234</v>
      </c>
      <c r="K84" s="11" t="s">
        <v>23</v>
      </c>
      <c r="L84" s="53" t="s">
        <v>638</v>
      </c>
      <c r="M84" s="11">
        <v>0</v>
      </c>
      <c r="N84" s="54">
        <v>116575.7</v>
      </c>
      <c r="O84" s="54">
        <v>52448.86</v>
      </c>
      <c r="P84" s="54">
        <v>64126.84</v>
      </c>
      <c r="Q84" s="1">
        <v>42522</v>
      </c>
      <c r="R84" s="14">
        <f>VLOOKUP($D84,'GT NBV Sep 2015'!$G:$O,9,0)</f>
        <v>3.1E-2</v>
      </c>
      <c r="S84" s="15">
        <f t="shared" si="9"/>
        <v>301.15389166666665</v>
      </c>
      <c r="T84" s="15">
        <f t="shared" si="10"/>
        <v>9</v>
      </c>
      <c r="U84" s="15">
        <f t="shared" si="11"/>
        <v>2710.385025</v>
      </c>
      <c r="V84" s="15">
        <f t="shared" si="12"/>
        <v>55159.245025000004</v>
      </c>
      <c r="W84" s="15">
        <f t="shared" si="13"/>
        <v>61416.454974999993</v>
      </c>
      <c r="X84" s="7">
        <f t="shared" si="14"/>
        <v>104918.13</v>
      </c>
      <c r="Y84" s="7">
        <f t="shared" si="15"/>
        <v>49643.320522500006</v>
      </c>
      <c r="Z84" s="7">
        <f t="shared" si="16"/>
        <v>55274.809477499992</v>
      </c>
      <c r="AA84" s="7">
        <f t="shared" si="17"/>
        <v>0</v>
      </c>
    </row>
    <row r="85" spans="1:27" ht="13.8" x14ac:dyDescent="0.3">
      <c r="A85" s="11">
        <v>49308</v>
      </c>
      <c r="B85" s="11" t="s">
        <v>16</v>
      </c>
      <c r="C85" s="11" t="s">
        <v>17</v>
      </c>
      <c r="D85" s="11" t="s">
        <v>45</v>
      </c>
      <c r="E85" s="11" t="s">
        <v>28</v>
      </c>
      <c r="F85" s="18">
        <v>27211</v>
      </c>
      <c r="G85" s="19">
        <v>27211</v>
      </c>
      <c r="H85" s="11" t="s">
        <v>20</v>
      </c>
      <c r="I85" s="11" t="s">
        <v>39</v>
      </c>
      <c r="J85" s="11" t="s">
        <v>141</v>
      </c>
      <c r="K85" s="11" t="s">
        <v>23</v>
      </c>
      <c r="L85" s="53" t="s">
        <v>638</v>
      </c>
      <c r="M85" s="11">
        <v>0</v>
      </c>
      <c r="N85" s="54">
        <v>482433</v>
      </c>
      <c r="O85" s="54">
        <v>420906.16</v>
      </c>
      <c r="P85" s="54">
        <v>61526.84</v>
      </c>
      <c r="Q85" s="1">
        <v>42522</v>
      </c>
      <c r="R85" s="14">
        <f>VLOOKUP($D85,'GT NBV Sep 2015'!$G:$O,9,0)</f>
        <v>2.3E-2</v>
      </c>
      <c r="S85" s="15">
        <f t="shared" si="9"/>
        <v>924.66324999999995</v>
      </c>
      <c r="T85" s="15">
        <f t="shared" si="10"/>
        <v>9</v>
      </c>
      <c r="U85" s="15">
        <f t="shared" si="11"/>
        <v>8321.9692500000001</v>
      </c>
      <c r="V85" s="15">
        <f t="shared" si="12"/>
        <v>429228.12925</v>
      </c>
      <c r="W85" s="15">
        <f t="shared" si="13"/>
        <v>53204.870750000002</v>
      </c>
      <c r="X85" s="7">
        <f t="shared" si="14"/>
        <v>434189.7</v>
      </c>
      <c r="Y85" s="7">
        <f t="shared" si="15"/>
        <v>386305.31632500002</v>
      </c>
      <c r="Z85" s="7">
        <f t="shared" si="16"/>
        <v>47884.383675000005</v>
      </c>
      <c r="AA85" s="7">
        <f t="shared" si="17"/>
        <v>0</v>
      </c>
    </row>
    <row r="86" spans="1:27" ht="13.8" x14ac:dyDescent="0.3">
      <c r="A86" s="11">
        <v>679000443</v>
      </c>
      <c r="B86" s="11" t="s">
        <v>16</v>
      </c>
      <c r="C86" s="11" t="s">
        <v>17</v>
      </c>
      <c r="D86" s="11" t="s">
        <v>45</v>
      </c>
      <c r="E86" s="11" t="s">
        <v>491</v>
      </c>
      <c r="F86" s="18">
        <v>42036</v>
      </c>
      <c r="G86" s="19">
        <v>42036</v>
      </c>
      <c r="H86" s="11" t="s">
        <v>68</v>
      </c>
      <c r="I86" s="11" t="s">
        <v>39</v>
      </c>
      <c r="J86" s="11" t="s">
        <v>70</v>
      </c>
      <c r="K86" s="11" t="s">
        <v>23</v>
      </c>
      <c r="L86" s="53" t="s">
        <v>638</v>
      </c>
      <c r="M86" s="11">
        <v>3</v>
      </c>
      <c r="N86" s="54">
        <v>62237.82</v>
      </c>
      <c r="O86" s="54">
        <v>493.63</v>
      </c>
      <c r="P86" s="54">
        <v>61744.19</v>
      </c>
      <c r="Q86" s="1">
        <v>42522</v>
      </c>
      <c r="R86" s="14">
        <f>VLOOKUP($D86,'GT NBV Sep 2015'!$G:$O,9,0)</f>
        <v>2.3E-2</v>
      </c>
      <c r="S86" s="15">
        <f t="shared" si="9"/>
        <v>119.28915499999999</v>
      </c>
      <c r="T86" s="15">
        <f t="shared" si="10"/>
        <v>9</v>
      </c>
      <c r="U86" s="15">
        <f t="shared" si="11"/>
        <v>1073.6023949999999</v>
      </c>
      <c r="V86" s="15">
        <f t="shared" si="12"/>
        <v>1567.232395</v>
      </c>
      <c r="W86" s="15">
        <f t="shared" si="13"/>
        <v>60670.587605000001</v>
      </c>
      <c r="X86" s="7">
        <f t="shared" si="14"/>
        <v>56014.038</v>
      </c>
      <c r="Y86" s="7">
        <f t="shared" si="15"/>
        <v>1410.5091555000001</v>
      </c>
      <c r="Z86" s="7">
        <f t="shared" si="16"/>
        <v>54603.528844500004</v>
      </c>
      <c r="AA86" s="7">
        <f t="shared" si="17"/>
        <v>0</v>
      </c>
    </row>
    <row r="87" spans="1:27" ht="13.8" x14ac:dyDescent="0.3">
      <c r="A87" s="11">
        <v>81804117</v>
      </c>
      <c r="B87" s="11" t="s">
        <v>16</v>
      </c>
      <c r="C87" s="11" t="s">
        <v>17</v>
      </c>
      <c r="D87" s="11" t="s">
        <v>71</v>
      </c>
      <c r="E87" s="11" t="s">
        <v>393</v>
      </c>
      <c r="F87" s="18">
        <v>39173</v>
      </c>
      <c r="G87" s="19">
        <v>39173</v>
      </c>
      <c r="H87" s="11" t="s">
        <v>20</v>
      </c>
      <c r="I87" s="11" t="s">
        <v>48</v>
      </c>
      <c r="J87" s="11" t="s">
        <v>244</v>
      </c>
      <c r="K87" s="11" t="s">
        <v>23</v>
      </c>
      <c r="L87" s="53" t="s">
        <v>638</v>
      </c>
      <c r="M87" s="11">
        <v>0</v>
      </c>
      <c r="N87" s="54">
        <v>90864.1</v>
      </c>
      <c r="O87" s="54">
        <v>29979.32</v>
      </c>
      <c r="P87" s="54">
        <v>60884.78</v>
      </c>
      <c r="Q87" s="1">
        <v>42522</v>
      </c>
      <c r="R87" s="14">
        <f>VLOOKUP($D87,'GT NBV Sep 2015'!$G:$O,9,0)</f>
        <v>3.1E-2</v>
      </c>
      <c r="S87" s="15">
        <f t="shared" si="9"/>
        <v>234.73225833333333</v>
      </c>
      <c r="T87" s="15">
        <f t="shared" si="10"/>
        <v>9</v>
      </c>
      <c r="U87" s="15">
        <f t="shared" si="11"/>
        <v>2112.5903250000001</v>
      </c>
      <c r="V87" s="15">
        <f t="shared" si="12"/>
        <v>32091.910325000001</v>
      </c>
      <c r="W87" s="15">
        <f t="shared" si="13"/>
        <v>58772.189675000001</v>
      </c>
      <c r="X87" s="7">
        <f t="shared" si="14"/>
        <v>81777.69</v>
      </c>
      <c r="Y87" s="7">
        <f t="shared" si="15"/>
        <v>28882.719292500002</v>
      </c>
      <c r="Z87" s="7">
        <f t="shared" si="16"/>
        <v>52894.970707500004</v>
      </c>
      <c r="AA87" s="7">
        <f t="shared" si="17"/>
        <v>0</v>
      </c>
    </row>
    <row r="88" spans="1:27" ht="13.8" x14ac:dyDescent="0.3">
      <c r="A88" s="11">
        <v>57215754</v>
      </c>
      <c r="B88" s="11" t="s">
        <v>16</v>
      </c>
      <c r="C88" s="11" t="s">
        <v>17</v>
      </c>
      <c r="D88" s="11" t="s">
        <v>71</v>
      </c>
      <c r="E88" s="11" t="s">
        <v>390</v>
      </c>
      <c r="F88" s="18">
        <v>38292</v>
      </c>
      <c r="G88" s="19">
        <v>38292</v>
      </c>
      <c r="H88" s="11" t="s">
        <v>20</v>
      </c>
      <c r="I88" s="11" t="s">
        <v>48</v>
      </c>
      <c r="J88" s="11" t="s">
        <v>414</v>
      </c>
      <c r="K88" s="11" t="s">
        <v>23</v>
      </c>
      <c r="L88" s="53" t="s">
        <v>638</v>
      </c>
      <c r="M88" s="11">
        <v>0</v>
      </c>
      <c r="N88" s="54">
        <v>103622.83</v>
      </c>
      <c r="O88" s="54">
        <v>46621.2</v>
      </c>
      <c r="P88" s="54">
        <v>57001.63</v>
      </c>
      <c r="Q88" s="1">
        <v>42522</v>
      </c>
      <c r="R88" s="14">
        <f>VLOOKUP($D88,'GT NBV Sep 2015'!$G:$O,9,0)</f>
        <v>3.1E-2</v>
      </c>
      <c r="S88" s="15">
        <f t="shared" si="9"/>
        <v>267.69231083333335</v>
      </c>
      <c r="T88" s="15">
        <f t="shared" si="10"/>
        <v>9</v>
      </c>
      <c r="U88" s="15">
        <f t="shared" si="11"/>
        <v>2409.2307975000003</v>
      </c>
      <c r="V88" s="15">
        <f t="shared" si="12"/>
        <v>49030.430797499997</v>
      </c>
      <c r="W88" s="15">
        <f t="shared" si="13"/>
        <v>54592.399202500004</v>
      </c>
      <c r="X88" s="7">
        <f t="shared" si="14"/>
        <v>93260.547000000006</v>
      </c>
      <c r="Y88" s="7">
        <f t="shared" si="15"/>
        <v>44127.387717749996</v>
      </c>
      <c r="Z88" s="7">
        <f t="shared" si="16"/>
        <v>49133.159282250002</v>
      </c>
      <c r="AA88" s="7">
        <f t="shared" si="17"/>
        <v>0</v>
      </c>
    </row>
    <row r="89" spans="1:27" ht="13.8" x14ac:dyDescent="0.3">
      <c r="A89" s="11">
        <v>61189133</v>
      </c>
      <c r="B89" s="11" t="s">
        <v>16</v>
      </c>
      <c r="C89" s="11" t="s">
        <v>17</v>
      </c>
      <c r="D89" s="11" t="s">
        <v>71</v>
      </c>
      <c r="E89" s="11" t="s">
        <v>391</v>
      </c>
      <c r="F89" s="18">
        <v>38565</v>
      </c>
      <c r="G89" s="19">
        <v>38565</v>
      </c>
      <c r="H89" s="11" t="s">
        <v>20</v>
      </c>
      <c r="I89" s="11" t="s">
        <v>48</v>
      </c>
      <c r="J89" s="11" t="s">
        <v>241</v>
      </c>
      <c r="K89" s="11" t="s">
        <v>23</v>
      </c>
      <c r="L89" s="53" t="s">
        <v>638</v>
      </c>
      <c r="M89" s="11">
        <v>0</v>
      </c>
      <c r="N89" s="54">
        <v>94675.26</v>
      </c>
      <c r="O89" s="54">
        <v>38809.300000000003</v>
      </c>
      <c r="P89" s="54">
        <v>55865.96</v>
      </c>
      <c r="Q89" s="1">
        <v>42522</v>
      </c>
      <c r="R89" s="14">
        <f>VLOOKUP($D89,'GT NBV Sep 2015'!$G:$O,9,0)</f>
        <v>3.1E-2</v>
      </c>
      <c r="S89" s="15">
        <f t="shared" si="9"/>
        <v>244.577755</v>
      </c>
      <c r="T89" s="15">
        <f t="shared" si="10"/>
        <v>9</v>
      </c>
      <c r="U89" s="15">
        <f t="shared" si="11"/>
        <v>2201.199795</v>
      </c>
      <c r="V89" s="15">
        <f t="shared" si="12"/>
        <v>41010.499795000003</v>
      </c>
      <c r="W89" s="15">
        <f t="shared" si="13"/>
        <v>53664.760204999991</v>
      </c>
      <c r="X89" s="7">
        <f t="shared" si="14"/>
        <v>85207.733999999997</v>
      </c>
      <c r="Y89" s="7">
        <f t="shared" si="15"/>
        <v>36909.449815500004</v>
      </c>
      <c r="Z89" s="7">
        <f t="shared" si="16"/>
        <v>48298.284184499993</v>
      </c>
      <c r="AA89" s="7">
        <f t="shared" si="17"/>
        <v>0</v>
      </c>
    </row>
    <row r="90" spans="1:27" ht="13.8" x14ac:dyDescent="0.3">
      <c r="A90" s="11">
        <v>643548776</v>
      </c>
      <c r="B90" s="11" t="s">
        <v>16</v>
      </c>
      <c r="C90" s="11" t="s">
        <v>17</v>
      </c>
      <c r="D90" s="11" t="s">
        <v>71</v>
      </c>
      <c r="E90" s="11" t="s">
        <v>391</v>
      </c>
      <c r="F90" s="18">
        <v>38565</v>
      </c>
      <c r="G90" s="19">
        <v>38565</v>
      </c>
      <c r="H90" s="11" t="s">
        <v>20</v>
      </c>
      <c r="I90" s="11" t="s">
        <v>48</v>
      </c>
      <c r="J90" s="11" t="s">
        <v>414</v>
      </c>
      <c r="K90" s="11" t="s">
        <v>23</v>
      </c>
      <c r="L90" s="53" t="s">
        <v>638</v>
      </c>
      <c r="M90" s="11">
        <v>0</v>
      </c>
      <c r="N90" s="54">
        <v>94675.26</v>
      </c>
      <c r="O90" s="54">
        <v>38809.300000000003</v>
      </c>
      <c r="P90" s="54">
        <v>55865.96</v>
      </c>
      <c r="Q90" s="1">
        <v>42522</v>
      </c>
      <c r="R90" s="14">
        <f>VLOOKUP($D90,'GT NBV Sep 2015'!$G:$O,9,0)</f>
        <v>3.1E-2</v>
      </c>
      <c r="S90" s="15">
        <f t="shared" si="9"/>
        <v>244.577755</v>
      </c>
      <c r="T90" s="15">
        <f t="shared" si="10"/>
        <v>9</v>
      </c>
      <c r="U90" s="15">
        <f t="shared" si="11"/>
        <v>2201.199795</v>
      </c>
      <c r="V90" s="15">
        <f t="shared" si="12"/>
        <v>41010.499795000003</v>
      </c>
      <c r="W90" s="15">
        <f t="shared" si="13"/>
        <v>53664.760204999991</v>
      </c>
      <c r="X90" s="7">
        <f t="shared" si="14"/>
        <v>85207.733999999997</v>
      </c>
      <c r="Y90" s="7">
        <f t="shared" si="15"/>
        <v>36909.449815500004</v>
      </c>
      <c r="Z90" s="7">
        <f t="shared" si="16"/>
        <v>48298.284184499993</v>
      </c>
      <c r="AA90" s="7">
        <f t="shared" si="17"/>
        <v>0</v>
      </c>
    </row>
    <row r="91" spans="1:27" ht="13.8" x14ac:dyDescent="0.3">
      <c r="A91" s="11">
        <v>61189079</v>
      </c>
      <c r="B91" s="11" t="s">
        <v>16</v>
      </c>
      <c r="C91" s="11" t="s">
        <v>17</v>
      </c>
      <c r="D91" s="11" t="s">
        <v>71</v>
      </c>
      <c r="E91" s="11" t="s">
        <v>391</v>
      </c>
      <c r="F91" s="18">
        <v>38565</v>
      </c>
      <c r="G91" s="19">
        <v>38565</v>
      </c>
      <c r="H91" s="11" t="s">
        <v>20</v>
      </c>
      <c r="I91" s="11" t="s">
        <v>48</v>
      </c>
      <c r="J91" s="11" t="s">
        <v>234</v>
      </c>
      <c r="K91" s="11" t="s">
        <v>23</v>
      </c>
      <c r="L91" s="53" t="s">
        <v>638</v>
      </c>
      <c r="M91" s="11">
        <v>0</v>
      </c>
      <c r="N91" s="54">
        <v>94675.26</v>
      </c>
      <c r="O91" s="54">
        <v>38809.300000000003</v>
      </c>
      <c r="P91" s="54">
        <v>55865.96</v>
      </c>
      <c r="Q91" s="1">
        <v>42522</v>
      </c>
      <c r="R91" s="14">
        <f>VLOOKUP($D91,'GT NBV Sep 2015'!$G:$O,9,0)</f>
        <v>3.1E-2</v>
      </c>
      <c r="S91" s="15">
        <f t="shared" si="9"/>
        <v>244.577755</v>
      </c>
      <c r="T91" s="15">
        <f t="shared" si="10"/>
        <v>9</v>
      </c>
      <c r="U91" s="15">
        <f t="shared" si="11"/>
        <v>2201.199795</v>
      </c>
      <c r="V91" s="15">
        <f t="shared" si="12"/>
        <v>41010.499795000003</v>
      </c>
      <c r="W91" s="15">
        <f t="shared" si="13"/>
        <v>53664.760204999991</v>
      </c>
      <c r="X91" s="7">
        <f t="shared" si="14"/>
        <v>85207.733999999997</v>
      </c>
      <c r="Y91" s="7">
        <f t="shared" si="15"/>
        <v>36909.449815500004</v>
      </c>
      <c r="Z91" s="7">
        <f t="shared" si="16"/>
        <v>48298.284184499993</v>
      </c>
      <c r="AA91" s="7">
        <f t="shared" si="17"/>
        <v>0</v>
      </c>
    </row>
    <row r="92" spans="1:27" ht="13.8" x14ac:dyDescent="0.3">
      <c r="A92" s="11">
        <v>61189135</v>
      </c>
      <c r="B92" s="11" t="s">
        <v>16</v>
      </c>
      <c r="C92" s="11" t="s">
        <v>17</v>
      </c>
      <c r="D92" s="11" t="s">
        <v>71</v>
      </c>
      <c r="E92" s="11" t="s">
        <v>391</v>
      </c>
      <c r="F92" s="18">
        <v>38565</v>
      </c>
      <c r="G92" s="19">
        <v>38565</v>
      </c>
      <c r="H92" s="11" t="s">
        <v>20</v>
      </c>
      <c r="I92" s="11" t="s">
        <v>48</v>
      </c>
      <c r="J92" s="11" t="s">
        <v>244</v>
      </c>
      <c r="K92" s="11" t="s">
        <v>23</v>
      </c>
      <c r="L92" s="53" t="s">
        <v>638</v>
      </c>
      <c r="M92" s="11">
        <v>0</v>
      </c>
      <c r="N92" s="54">
        <v>94675.26</v>
      </c>
      <c r="O92" s="54">
        <v>38809.300000000003</v>
      </c>
      <c r="P92" s="54">
        <v>55865.96</v>
      </c>
      <c r="Q92" s="1">
        <v>42522</v>
      </c>
      <c r="R92" s="14">
        <f>VLOOKUP($D92,'GT NBV Sep 2015'!$G:$O,9,0)</f>
        <v>3.1E-2</v>
      </c>
      <c r="S92" s="15">
        <f t="shared" si="9"/>
        <v>244.577755</v>
      </c>
      <c r="T92" s="15">
        <f t="shared" si="10"/>
        <v>9</v>
      </c>
      <c r="U92" s="15">
        <f t="shared" si="11"/>
        <v>2201.199795</v>
      </c>
      <c r="V92" s="15">
        <f t="shared" si="12"/>
        <v>41010.499795000003</v>
      </c>
      <c r="W92" s="15">
        <f t="shared" si="13"/>
        <v>53664.760204999991</v>
      </c>
      <c r="X92" s="7">
        <f t="shared" si="14"/>
        <v>85207.733999999997</v>
      </c>
      <c r="Y92" s="7">
        <f t="shared" si="15"/>
        <v>36909.449815500004</v>
      </c>
      <c r="Z92" s="7">
        <f t="shared" si="16"/>
        <v>48298.284184499993</v>
      </c>
      <c r="AA92" s="7">
        <f t="shared" si="17"/>
        <v>0</v>
      </c>
    </row>
    <row r="93" spans="1:27" ht="13.8" x14ac:dyDescent="0.3">
      <c r="A93" s="11">
        <v>61189138</v>
      </c>
      <c r="B93" s="11" t="s">
        <v>16</v>
      </c>
      <c r="C93" s="11" t="s">
        <v>17</v>
      </c>
      <c r="D93" s="11" t="s">
        <v>71</v>
      </c>
      <c r="E93" s="11" t="s">
        <v>391</v>
      </c>
      <c r="F93" s="18">
        <v>38565</v>
      </c>
      <c r="G93" s="19">
        <v>38565</v>
      </c>
      <c r="H93" s="11" t="s">
        <v>20</v>
      </c>
      <c r="I93" s="11" t="s">
        <v>48</v>
      </c>
      <c r="J93" s="11" t="s">
        <v>245</v>
      </c>
      <c r="K93" s="11" t="s">
        <v>23</v>
      </c>
      <c r="L93" s="53" t="s">
        <v>638</v>
      </c>
      <c r="M93" s="11">
        <v>0</v>
      </c>
      <c r="N93" s="54">
        <v>94675.26</v>
      </c>
      <c r="O93" s="54">
        <v>38809.300000000003</v>
      </c>
      <c r="P93" s="54">
        <v>55865.96</v>
      </c>
      <c r="Q93" s="1">
        <v>42522</v>
      </c>
      <c r="R93" s="14">
        <f>VLOOKUP($D93,'GT NBV Sep 2015'!$G:$O,9,0)</f>
        <v>3.1E-2</v>
      </c>
      <c r="S93" s="15">
        <f t="shared" si="9"/>
        <v>244.577755</v>
      </c>
      <c r="T93" s="15">
        <f t="shared" si="10"/>
        <v>9</v>
      </c>
      <c r="U93" s="15">
        <f t="shared" si="11"/>
        <v>2201.199795</v>
      </c>
      <c r="V93" s="15">
        <f t="shared" si="12"/>
        <v>41010.499795000003</v>
      </c>
      <c r="W93" s="15">
        <f t="shared" si="13"/>
        <v>53664.760204999991</v>
      </c>
      <c r="X93" s="7">
        <f t="shared" si="14"/>
        <v>85207.733999999997</v>
      </c>
      <c r="Y93" s="7">
        <f t="shared" si="15"/>
        <v>36909.449815500004</v>
      </c>
      <c r="Z93" s="7">
        <f t="shared" si="16"/>
        <v>48298.284184499993</v>
      </c>
      <c r="AA93" s="7">
        <f t="shared" si="17"/>
        <v>0</v>
      </c>
    </row>
    <row r="94" spans="1:27" ht="13.8" x14ac:dyDescent="0.3">
      <c r="A94" s="11">
        <v>61189139</v>
      </c>
      <c r="B94" s="11" t="s">
        <v>16</v>
      </c>
      <c r="C94" s="11" t="s">
        <v>17</v>
      </c>
      <c r="D94" s="11" t="s">
        <v>71</v>
      </c>
      <c r="E94" s="11" t="s">
        <v>391</v>
      </c>
      <c r="F94" s="18">
        <v>38565</v>
      </c>
      <c r="G94" s="19">
        <v>38565</v>
      </c>
      <c r="H94" s="11" t="s">
        <v>20</v>
      </c>
      <c r="I94" s="11" t="s">
        <v>48</v>
      </c>
      <c r="J94" s="11" t="s">
        <v>245</v>
      </c>
      <c r="K94" s="11" t="s">
        <v>23</v>
      </c>
      <c r="L94" s="53" t="s">
        <v>638</v>
      </c>
      <c r="M94" s="11">
        <v>0</v>
      </c>
      <c r="N94" s="54">
        <v>94675.26</v>
      </c>
      <c r="O94" s="54">
        <v>38809.300000000003</v>
      </c>
      <c r="P94" s="54">
        <v>55865.96</v>
      </c>
      <c r="Q94" s="1">
        <v>42522</v>
      </c>
      <c r="R94" s="14">
        <f>VLOOKUP($D94,'GT NBV Sep 2015'!$G:$O,9,0)</f>
        <v>3.1E-2</v>
      </c>
      <c r="S94" s="15">
        <f t="shared" si="9"/>
        <v>244.577755</v>
      </c>
      <c r="T94" s="15">
        <f t="shared" si="10"/>
        <v>9</v>
      </c>
      <c r="U94" s="15">
        <f t="shared" si="11"/>
        <v>2201.199795</v>
      </c>
      <c r="V94" s="15">
        <f t="shared" si="12"/>
        <v>41010.499795000003</v>
      </c>
      <c r="W94" s="15">
        <f t="shared" si="13"/>
        <v>53664.760204999991</v>
      </c>
      <c r="X94" s="7">
        <f t="shared" si="14"/>
        <v>85207.733999999997</v>
      </c>
      <c r="Y94" s="7">
        <f t="shared" si="15"/>
        <v>36909.449815500004</v>
      </c>
      <c r="Z94" s="7">
        <f t="shared" si="16"/>
        <v>48298.284184499993</v>
      </c>
      <c r="AA94" s="7">
        <f t="shared" si="17"/>
        <v>0</v>
      </c>
    </row>
    <row r="95" spans="1:27" ht="13.8" x14ac:dyDescent="0.3">
      <c r="A95" s="11">
        <v>61189140</v>
      </c>
      <c r="B95" s="11" t="s">
        <v>16</v>
      </c>
      <c r="C95" s="11" t="s">
        <v>17</v>
      </c>
      <c r="D95" s="11" t="s">
        <v>71</v>
      </c>
      <c r="E95" s="11" t="s">
        <v>391</v>
      </c>
      <c r="F95" s="18">
        <v>38565</v>
      </c>
      <c r="G95" s="19">
        <v>38565</v>
      </c>
      <c r="H95" s="11" t="s">
        <v>20</v>
      </c>
      <c r="I95" s="11" t="s">
        <v>48</v>
      </c>
      <c r="J95" s="11" t="s">
        <v>245</v>
      </c>
      <c r="K95" s="11" t="s">
        <v>23</v>
      </c>
      <c r="L95" s="53" t="s">
        <v>638</v>
      </c>
      <c r="M95" s="11">
        <v>0</v>
      </c>
      <c r="N95" s="54">
        <v>94675.26</v>
      </c>
      <c r="O95" s="54">
        <v>38809.300000000003</v>
      </c>
      <c r="P95" s="54">
        <v>55865.96</v>
      </c>
      <c r="Q95" s="1">
        <v>42522</v>
      </c>
      <c r="R95" s="14">
        <f>VLOOKUP($D95,'GT NBV Sep 2015'!$G:$O,9,0)</f>
        <v>3.1E-2</v>
      </c>
      <c r="S95" s="15">
        <f t="shared" si="9"/>
        <v>244.577755</v>
      </c>
      <c r="T95" s="15">
        <f t="shared" si="10"/>
        <v>9</v>
      </c>
      <c r="U95" s="15">
        <f t="shared" si="11"/>
        <v>2201.199795</v>
      </c>
      <c r="V95" s="15">
        <f t="shared" si="12"/>
        <v>41010.499795000003</v>
      </c>
      <c r="W95" s="15">
        <f t="shared" si="13"/>
        <v>53664.760204999991</v>
      </c>
      <c r="X95" s="7">
        <f t="shared" si="14"/>
        <v>85207.733999999997</v>
      </c>
      <c r="Y95" s="7">
        <f t="shared" si="15"/>
        <v>36909.449815500004</v>
      </c>
      <c r="Z95" s="7">
        <f t="shared" si="16"/>
        <v>48298.284184499993</v>
      </c>
      <c r="AA95" s="7">
        <f t="shared" si="17"/>
        <v>0</v>
      </c>
    </row>
    <row r="96" spans="1:27" ht="13.8" x14ac:dyDescent="0.3">
      <c r="A96" s="11">
        <v>626671143</v>
      </c>
      <c r="B96" s="11" t="s">
        <v>16</v>
      </c>
      <c r="C96" s="11" t="s">
        <v>17</v>
      </c>
      <c r="D96" s="11" t="s">
        <v>401</v>
      </c>
      <c r="E96" s="11" t="s">
        <v>462</v>
      </c>
      <c r="F96" s="18">
        <v>40330</v>
      </c>
      <c r="G96" s="19">
        <v>40179</v>
      </c>
      <c r="H96" s="11" t="s">
        <v>20</v>
      </c>
      <c r="I96" s="11" t="s">
        <v>69</v>
      </c>
      <c r="J96" s="11" t="s">
        <v>209</v>
      </c>
      <c r="K96" s="11" t="s">
        <v>402</v>
      </c>
      <c r="L96" s="53" t="s">
        <v>638</v>
      </c>
      <c r="M96" s="11">
        <v>0</v>
      </c>
      <c r="N96" s="54">
        <v>64585.24</v>
      </c>
      <c r="O96" s="54">
        <v>10507.11</v>
      </c>
      <c r="P96" s="54">
        <v>54078.13</v>
      </c>
      <c r="Q96" s="1">
        <v>42522</v>
      </c>
      <c r="R96" s="14">
        <f>VLOOKUP($D96,'GT NBV Sep 2015'!$G:$O,9,0)</f>
        <v>2.7E-2</v>
      </c>
      <c r="S96" s="15">
        <f t="shared" si="9"/>
        <v>145.31679</v>
      </c>
      <c r="T96" s="15">
        <f t="shared" si="10"/>
        <v>9</v>
      </c>
      <c r="U96" s="15">
        <f t="shared" si="11"/>
        <v>1307.8511100000001</v>
      </c>
      <c r="V96" s="15">
        <f t="shared" si="12"/>
        <v>11814.96111</v>
      </c>
      <c r="W96" s="15">
        <f t="shared" si="13"/>
        <v>52770.278890000001</v>
      </c>
      <c r="X96" s="7">
        <f t="shared" si="14"/>
        <v>58126.716</v>
      </c>
      <c r="Y96" s="7">
        <f t="shared" si="15"/>
        <v>10633.464999</v>
      </c>
      <c r="Z96" s="7">
        <f t="shared" si="16"/>
        <v>47493.251001000004</v>
      </c>
      <c r="AA96" s="7">
        <f t="shared" si="17"/>
        <v>0</v>
      </c>
    </row>
    <row r="97" spans="1:27" ht="13.8" x14ac:dyDescent="0.3">
      <c r="A97" s="11">
        <v>97275584</v>
      </c>
      <c r="B97" s="11" t="s">
        <v>16</v>
      </c>
      <c r="C97" s="11" t="s">
        <v>17</v>
      </c>
      <c r="D97" s="11" t="s">
        <v>71</v>
      </c>
      <c r="E97" s="11" t="s">
        <v>457</v>
      </c>
      <c r="F97" s="18">
        <v>39873</v>
      </c>
      <c r="G97" s="19">
        <v>39814</v>
      </c>
      <c r="H97" s="11" t="s">
        <v>20</v>
      </c>
      <c r="I97" s="11" t="s">
        <v>48</v>
      </c>
      <c r="J97" s="11" t="s">
        <v>429</v>
      </c>
      <c r="K97" s="11" t="s">
        <v>23</v>
      </c>
      <c r="L97" s="53" t="s">
        <v>638</v>
      </c>
      <c r="M97" s="11">
        <v>30</v>
      </c>
      <c r="N97" s="54">
        <v>71761.009999999995</v>
      </c>
      <c r="O97" s="54">
        <v>17936.759999999998</v>
      </c>
      <c r="P97" s="54">
        <v>53824.25</v>
      </c>
      <c r="Q97" s="1">
        <v>42522</v>
      </c>
      <c r="R97" s="14">
        <f>VLOOKUP($D97,'GT NBV Sep 2015'!$G:$O,9,0)</f>
        <v>3.1E-2</v>
      </c>
      <c r="S97" s="15">
        <f t="shared" si="9"/>
        <v>185.38260916666664</v>
      </c>
      <c r="T97" s="15">
        <f t="shared" si="10"/>
        <v>9</v>
      </c>
      <c r="U97" s="15">
        <f t="shared" si="11"/>
        <v>1668.4434824999998</v>
      </c>
      <c r="V97" s="15">
        <f t="shared" si="12"/>
        <v>19605.203482499997</v>
      </c>
      <c r="W97" s="15">
        <f t="shared" si="13"/>
        <v>52155.806517499994</v>
      </c>
      <c r="X97" s="7">
        <f t="shared" si="14"/>
        <v>64584.909</v>
      </c>
      <c r="Y97" s="7">
        <f t="shared" si="15"/>
        <v>17644.683134249997</v>
      </c>
      <c r="Z97" s="7">
        <f t="shared" si="16"/>
        <v>46940.225865749999</v>
      </c>
      <c r="AA97" s="7">
        <f t="shared" si="17"/>
        <v>0</v>
      </c>
    </row>
    <row r="98" spans="1:27" ht="13.8" x14ac:dyDescent="0.3">
      <c r="A98" s="11">
        <v>81804115</v>
      </c>
      <c r="B98" s="11" t="s">
        <v>16</v>
      </c>
      <c r="C98" s="11" t="s">
        <v>17</v>
      </c>
      <c r="D98" s="11" t="s">
        <v>71</v>
      </c>
      <c r="E98" s="11" t="s">
        <v>393</v>
      </c>
      <c r="F98" s="18">
        <v>39173</v>
      </c>
      <c r="G98" s="19">
        <v>39173</v>
      </c>
      <c r="H98" s="11" t="s">
        <v>20</v>
      </c>
      <c r="I98" s="11" t="s">
        <v>48</v>
      </c>
      <c r="J98" s="11" t="s">
        <v>414</v>
      </c>
      <c r="K98" s="11" t="s">
        <v>23</v>
      </c>
      <c r="L98" s="53" t="s">
        <v>638</v>
      </c>
      <c r="M98" s="11">
        <v>0</v>
      </c>
      <c r="N98" s="54">
        <v>77883.5</v>
      </c>
      <c r="O98" s="54">
        <v>25696.55</v>
      </c>
      <c r="P98" s="54">
        <v>52186.95</v>
      </c>
      <c r="Q98" s="1">
        <v>42522</v>
      </c>
      <c r="R98" s="14">
        <f>VLOOKUP($D98,'GT NBV Sep 2015'!$G:$O,9,0)</f>
        <v>3.1E-2</v>
      </c>
      <c r="S98" s="15">
        <f t="shared" si="9"/>
        <v>201.19904166666666</v>
      </c>
      <c r="T98" s="15">
        <f t="shared" si="10"/>
        <v>9</v>
      </c>
      <c r="U98" s="15">
        <f t="shared" si="11"/>
        <v>1810.791375</v>
      </c>
      <c r="V98" s="15">
        <f t="shared" si="12"/>
        <v>27507.341375</v>
      </c>
      <c r="W98" s="15">
        <f t="shared" si="13"/>
        <v>50376.158624999996</v>
      </c>
      <c r="X98" s="7">
        <f t="shared" si="14"/>
        <v>70095.150000000009</v>
      </c>
      <c r="Y98" s="7">
        <f t="shared" si="15"/>
        <v>24756.6072375</v>
      </c>
      <c r="Z98" s="7">
        <f t="shared" si="16"/>
        <v>45338.542762500001</v>
      </c>
      <c r="AA98" s="7">
        <f t="shared" si="17"/>
        <v>0</v>
      </c>
    </row>
    <row r="99" spans="1:27" ht="13.8" x14ac:dyDescent="0.3">
      <c r="A99" s="11">
        <v>81804116</v>
      </c>
      <c r="B99" s="11" t="s">
        <v>16</v>
      </c>
      <c r="C99" s="11" t="s">
        <v>17</v>
      </c>
      <c r="D99" s="11" t="s">
        <v>71</v>
      </c>
      <c r="E99" s="11" t="s">
        <v>393</v>
      </c>
      <c r="F99" s="18">
        <v>39173</v>
      </c>
      <c r="G99" s="19">
        <v>39173</v>
      </c>
      <c r="H99" s="11" t="s">
        <v>20</v>
      </c>
      <c r="I99" s="11" t="s">
        <v>48</v>
      </c>
      <c r="J99" s="11" t="s">
        <v>244</v>
      </c>
      <c r="K99" s="11" t="s">
        <v>23</v>
      </c>
      <c r="L99" s="53" t="s">
        <v>638</v>
      </c>
      <c r="M99" s="11">
        <v>0</v>
      </c>
      <c r="N99" s="54">
        <v>77883.5</v>
      </c>
      <c r="O99" s="54">
        <v>25696.55</v>
      </c>
      <c r="P99" s="54">
        <v>52186.95</v>
      </c>
      <c r="Q99" s="1">
        <v>42522</v>
      </c>
      <c r="R99" s="14">
        <f>VLOOKUP($D99,'GT NBV Sep 2015'!$G:$O,9,0)</f>
        <v>3.1E-2</v>
      </c>
      <c r="S99" s="15">
        <f t="shared" si="9"/>
        <v>201.19904166666666</v>
      </c>
      <c r="T99" s="15">
        <f t="shared" si="10"/>
        <v>9</v>
      </c>
      <c r="U99" s="15">
        <f t="shared" si="11"/>
        <v>1810.791375</v>
      </c>
      <c r="V99" s="15">
        <f t="shared" si="12"/>
        <v>27507.341375</v>
      </c>
      <c r="W99" s="15">
        <f t="shared" si="13"/>
        <v>50376.158624999996</v>
      </c>
      <c r="X99" s="7">
        <f t="shared" si="14"/>
        <v>70095.150000000009</v>
      </c>
      <c r="Y99" s="7">
        <f t="shared" si="15"/>
        <v>24756.6072375</v>
      </c>
      <c r="Z99" s="7">
        <f t="shared" si="16"/>
        <v>45338.542762500001</v>
      </c>
      <c r="AA99" s="7">
        <f t="shared" si="17"/>
        <v>0</v>
      </c>
    </row>
    <row r="100" spans="1:27" ht="13.8" x14ac:dyDescent="0.3">
      <c r="A100" s="11">
        <v>84916329</v>
      </c>
      <c r="B100" s="11" t="s">
        <v>16</v>
      </c>
      <c r="C100" s="11" t="s">
        <v>17</v>
      </c>
      <c r="D100" s="11" t="s">
        <v>71</v>
      </c>
      <c r="E100" s="11" t="s">
        <v>393</v>
      </c>
      <c r="F100" s="18">
        <v>39387</v>
      </c>
      <c r="G100" s="19">
        <v>39083</v>
      </c>
      <c r="H100" s="11" t="s">
        <v>20</v>
      </c>
      <c r="I100" s="11" t="s">
        <v>48</v>
      </c>
      <c r="J100" s="11" t="s">
        <v>427</v>
      </c>
      <c r="K100" s="11" t="s">
        <v>23</v>
      </c>
      <c r="L100" s="53" t="s">
        <v>638</v>
      </c>
      <c r="M100" s="11">
        <v>8</v>
      </c>
      <c r="N100" s="54">
        <v>77131.960000000006</v>
      </c>
      <c r="O100" s="54">
        <v>25448.59</v>
      </c>
      <c r="P100" s="54">
        <v>51683.37</v>
      </c>
      <c r="Q100" s="1">
        <v>42522</v>
      </c>
      <c r="R100" s="14">
        <f>VLOOKUP($D100,'GT NBV Sep 2015'!$G:$O,9,0)</f>
        <v>3.1E-2</v>
      </c>
      <c r="S100" s="15">
        <f t="shared" si="9"/>
        <v>199.25756333333334</v>
      </c>
      <c r="T100" s="15">
        <f t="shared" si="10"/>
        <v>9</v>
      </c>
      <c r="U100" s="15">
        <f t="shared" si="11"/>
        <v>1793.31807</v>
      </c>
      <c r="V100" s="15">
        <f t="shared" si="12"/>
        <v>27241.908070000001</v>
      </c>
      <c r="W100" s="15">
        <f t="shared" si="13"/>
        <v>49890.051930000001</v>
      </c>
      <c r="X100" s="7">
        <f t="shared" si="14"/>
        <v>69418.76400000001</v>
      </c>
      <c r="Y100" s="7">
        <f t="shared" si="15"/>
        <v>24517.717263000002</v>
      </c>
      <c r="Z100" s="7">
        <f t="shared" si="16"/>
        <v>44901.046737000004</v>
      </c>
      <c r="AA100" s="7">
        <f t="shared" si="17"/>
        <v>0</v>
      </c>
    </row>
    <row r="101" spans="1:27" ht="13.8" x14ac:dyDescent="0.3">
      <c r="A101" s="11">
        <v>642130098</v>
      </c>
      <c r="B101" s="11" t="s">
        <v>16</v>
      </c>
      <c r="C101" s="11" t="s">
        <v>17</v>
      </c>
      <c r="D101" s="11" t="s">
        <v>71</v>
      </c>
      <c r="E101" s="11" t="s">
        <v>393</v>
      </c>
      <c r="F101" s="18">
        <v>39417</v>
      </c>
      <c r="G101" s="19">
        <v>39417</v>
      </c>
      <c r="H101" s="11" t="s">
        <v>20</v>
      </c>
      <c r="I101" s="11" t="s">
        <v>48</v>
      </c>
      <c r="J101" s="11" t="s">
        <v>244</v>
      </c>
      <c r="K101" s="11" t="s">
        <v>23</v>
      </c>
      <c r="L101" s="53" t="s">
        <v>638</v>
      </c>
      <c r="M101" s="11">
        <v>1</v>
      </c>
      <c r="N101" s="54">
        <v>66716.789999999994</v>
      </c>
      <c r="O101" s="54">
        <v>22012.26</v>
      </c>
      <c r="P101" s="54">
        <v>44704.53</v>
      </c>
      <c r="Q101" s="1">
        <v>42522</v>
      </c>
      <c r="R101" s="14">
        <f>VLOOKUP($D101,'GT NBV Sep 2015'!$G:$O,9,0)</f>
        <v>3.1E-2</v>
      </c>
      <c r="S101" s="15">
        <f t="shared" si="9"/>
        <v>172.35170749999997</v>
      </c>
      <c r="T101" s="15">
        <f t="shared" si="10"/>
        <v>9</v>
      </c>
      <c r="U101" s="15">
        <f t="shared" si="11"/>
        <v>1551.1653674999998</v>
      </c>
      <c r="V101" s="15">
        <f t="shared" si="12"/>
        <v>23563.4253675</v>
      </c>
      <c r="W101" s="15">
        <f t="shared" si="13"/>
        <v>43153.364632499994</v>
      </c>
      <c r="X101" s="7">
        <f t="shared" si="14"/>
        <v>60045.110999999997</v>
      </c>
      <c r="Y101" s="7">
        <f t="shared" si="15"/>
        <v>21207.082830750001</v>
      </c>
      <c r="Z101" s="7">
        <f t="shared" si="16"/>
        <v>38838.028169249992</v>
      </c>
      <c r="AA101" s="7">
        <f t="shared" si="17"/>
        <v>0</v>
      </c>
    </row>
    <row r="102" spans="1:27" ht="13.8" x14ac:dyDescent="0.3">
      <c r="A102" s="11">
        <v>56548712</v>
      </c>
      <c r="B102" s="11" t="s">
        <v>16</v>
      </c>
      <c r="C102" s="11" t="s">
        <v>17</v>
      </c>
      <c r="D102" s="11" t="s">
        <v>71</v>
      </c>
      <c r="E102" s="11" t="s">
        <v>390</v>
      </c>
      <c r="F102" s="18">
        <v>38139</v>
      </c>
      <c r="G102" s="19">
        <v>38169</v>
      </c>
      <c r="H102" s="11" t="s">
        <v>20</v>
      </c>
      <c r="I102" s="11" t="s">
        <v>48</v>
      </c>
      <c r="J102" s="11" t="s">
        <v>245</v>
      </c>
      <c r="K102" s="11" t="s">
        <v>23</v>
      </c>
      <c r="L102" s="53" t="s">
        <v>638</v>
      </c>
      <c r="M102" s="11">
        <v>1</v>
      </c>
      <c r="N102" s="54">
        <v>80750</v>
      </c>
      <c r="O102" s="54">
        <v>36330.43</v>
      </c>
      <c r="P102" s="54">
        <v>44419.57</v>
      </c>
      <c r="Q102" s="1">
        <v>42522</v>
      </c>
      <c r="R102" s="14">
        <f>VLOOKUP($D102,'GT NBV Sep 2015'!$G:$O,9,0)</f>
        <v>3.1E-2</v>
      </c>
      <c r="S102" s="15">
        <f t="shared" si="9"/>
        <v>208.60416666666666</v>
      </c>
      <c r="T102" s="15">
        <f t="shared" si="10"/>
        <v>9</v>
      </c>
      <c r="U102" s="15">
        <f t="shared" si="11"/>
        <v>1877.4375</v>
      </c>
      <c r="V102" s="15">
        <f t="shared" si="12"/>
        <v>38207.8675</v>
      </c>
      <c r="W102" s="15">
        <f t="shared" si="13"/>
        <v>42542.1325</v>
      </c>
      <c r="X102" s="7">
        <f t="shared" si="14"/>
        <v>72675</v>
      </c>
      <c r="Y102" s="7">
        <f t="shared" si="15"/>
        <v>34387.080750000001</v>
      </c>
      <c r="Z102" s="7">
        <f t="shared" si="16"/>
        <v>38287.919249999999</v>
      </c>
      <c r="AA102" s="7">
        <f t="shared" si="17"/>
        <v>0</v>
      </c>
    </row>
    <row r="103" spans="1:27" ht="13.8" x14ac:dyDescent="0.3">
      <c r="A103" s="11">
        <v>48460612</v>
      </c>
      <c r="B103" s="11" t="s">
        <v>16</v>
      </c>
      <c r="C103" s="11" t="s">
        <v>17</v>
      </c>
      <c r="D103" s="11" t="s">
        <v>413</v>
      </c>
      <c r="E103" s="11" t="s">
        <v>390</v>
      </c>
      <c r="F103" s="18">
        <v>38108</v>
      </c>
      <c r="G103" s="19">
        <v>37987</v>
      </c>
      <c r="H103" s="11" t="s">
        <v>20</v>
      </c>
      <c r="I103" s="11" t="s">
        <v>69</v>
      </c>
      <c r="J103" s="11" t="s">
        <v>210</v>
      </c>
      <c r="K103" s="11" t="s">
        <v>410</v>
      </c>
      <c r="L103" s="53" t="s">
        <v>638</v>
      </c>
      <c r="M103" s="11">
        <v>0</v>
      </c>
      <c r="N103" s="54">
        <v>71294.100000000006</v>
      </c>
      <c r="O103" s="54">
        <v>26811.439999999999</v>
      </c>
      <c r="P103" s="54">
        <v>44482.66</v>
      </c>
      <c r="Q103" s="1">
        <v>42522</v>
      </c>
      <c r="R103" s="14">
        <f>VLOOKUP($D103,'GT NBV Sep 2015'!$G:$O,9,0)</f>
        <v>2.7E-2</v>
      </c>
      <c r="S103" s="15">
        <f t="shared" si="9"/>
        <v>160.41172499999999</v>
      </c>
      <c r="T103" s="15">
        <f t="shared" si="10"/>
        <v>9</v>
      </c>
      <c r="U103" s="15">
        <f t="shared" si="11"/>
        <v>1443.7055249999999</v>
      </c>
      <c r="V103" s="15">
        <f t="shared" si="12"/>
        <v>28255.145525</v>
      </c>
      <c r="W103" s="15">
        <f t="shared" si="13"/>
        <v>43038.954475000006</v>
      </c>
      <c r="X103" s="7">
        <f t="shared" si="14"/>
        <v>64164.69000000001</v>
      </c>
      <c r="Y103" s="7">
        <f t="shared" si="15"/>
        <v>25429.630972499999</v>
      </c>
      <c r="Z103" s="7">
        <f t="shared" si="16"/>
        <v>38735.059027500007</v>
      </c>
      <c r="AA103" s="7">
        <f t="shared" si="17"/>
        <v>0</v>
      </c>
    </row>
    <row r="104" spans="1:27" ht="13.8" x14ac:dyDescent="0.3">
      <c r="A104" s="11">
        <v>72839092</v>
      </c>
      <c r="B104" s="11" t="s">
        <v>16</v>
      </c>
      <c r="C104" s="11" t="s">
        <v>17</v>
      </c>
      <c r="D104" s="11" t="s">
        <v>57</v>
      </c>
      <c r="E104" s="11" t="s">
        <v>391</v>
      </c>
      <c r="F104" s="18">
        <v>38687</v>
      </c>
      <c r="G104" s="19">
        <v>38718</v>
      </c>
      <c r="H104" s="11" t="s">
        <v>20</v>
      </c>
      <c r="I104" s="11" t="s">
        <v>59</v>
      </c>
      <c r="J104" s="11" t="s">
        <v>436</v>
      </c>
      <c r="K104" s="11" t="s">
        <v>23</v>
      </c>
      <c r="L104" s="53" t="s">
        <v>638</v>
      </c>
      <c r="M104" s="11">
        <v>1</v>
      </c>
      <c r="N104" s="54">
        <v>282994.84999999998</v>
      </c>
      <c r="O104" s="54">
        <v>239370.73</v>
      </c>
      <c r="P104" s="54">
        <v>43624.12</v>
      </c>
      <c r="Q104" s="1">
        <v>42522</v>
      </c>
      <c r="R104" s="14">
        <f>VLOOKUP($D104,'GT NBV Sep 2015'!$G:$O,9,0)</f>
        <v>2.1999999999999999E-2</v>
      </c>
      <c r="S104" s="15">
        <f t="shared" si="9"/>
        <v>518.82389166666667</v>
      </c>
      <c r="T104" s="15">
        <f t="shared" si="10"/>
        <v>9</v>
      </c>
      <c r="U104" s="15">
        <f t="shared" si="11"/>
        <v>4669.4150250000002</v>
      </c>
      <c r="V104" s="15">
        <f t="shared" si="12"/>
        <v>244040.14502500001</v>
      </c>
      <c r="W104" s="15">
        <f t="shared" si="13"/>
        <v>38954.704974999971</v>
      </c>
      <c r="X104" s="7">
        <f t="shared" si="14"/>
        <v>254695.36499999999</v>
      </c>
      <c r="Y104" s="7">
        <f t="shared" si="15"/>
        <v>219636.1305225</v>
      </c>
      <c r="Z104" s="7">
        <f t="shared" si="16"/>
        <v>35059.234477499973</v>
      </c>
      <c r="AA104" s="7">
        <f t="shared" si="17"/>
        <v>0</v>
      </c>
    </row>
    <row r="105" spans="1:27" ht="13.8" x14ac:dyDescent="0.3">
      <c r="A105" s="11">
        <v>81804113</v>
      </c>
      <c r="B105" s="11" t="s">
        <v>16</v>
      </c>
      <c r="C105" s="11" t="s">
        <v>17</v>
      </c>
      <c r="D105" s="11" t="s">
        <v>71</v>
      </c>
      <c r="E105" s="11" t="s">
        <v>393</v>
      </c>
      <c r="F105" s="18">
        <v>39173</v>
      </c>
      <c r="G105" s="19">
        <v>39173</v>
      </c>
      <c r="H105" s="11" t="s">
        <v>20</v>
      </c>
      <c r="I105" s="11" t="s">
        <v>48</v>
      </c>
      <c r="J105" s="11" t="s">
        <v>234</v>
      </c>
      <c r="K105" s="11" t="s">
        <v>23</v>
      </c>
      <c r="L105" s="53" t="s">
        <v>638</v>
      </c>
      <c r="M105" s="11">
        <v>0</v>
      </c>
      <c r="N105" s="54">
        <v>64902.93</v>
      </c>
      <c r="O105" s="54">
        <v>21413.8</v>
      </c>
      <c r="P105" s="54">
        <v>43489.13</v>
      </c>
      <c r="Q105" s="1">
        <v>42522</v>
      </c>
      <c r="R105" s="14">
        <f>VLOOKUP($D105,'GT NBV Sep 2015'!$G:$O,9,0)</f>
        <v>3.1E-2</v>
      </c>
      <c r="S105" s="15">
        <f t="shared" si="9"/>
        <v>167.66590249999999</v>
      </c>
      <c r="T105" s="15">
        <f t="shared" si="10"/>
        <v>9</v>
      </c>
      <c r="U105" s="15">
        <f t="shared" si="11"/>
        <v>1508.9931224999998</v>
      </c>
      <c r="V105" s="15">
        <f t="shared" si="12"/>
        <v>22922.793122499999</v>
      </c>
      <c r="W105" s="15">
        <f t="shared" si="13"/>
        <v>41980.136877500001</v>
      </c>
      <c r="X105" s="7">
        <f t="shared" si="14"/>
        <v>58412.637000000002</v>
      </c>
      <c r="Y105" s="7">
        <f t="shared" si="15"/>
        <v>20630.513810249999</v>
      </c>
      <c r="Z105" s="7">
        <f t="shared" si="16"/>
        <v>37782.123189750004</v>
      </c>
      <c r="AA105" s="7">
        <f t="shared" si="17"/>
        <v>0</v>
      </c>
    </row>
    <row r="106" spans="1:27" ht="13.8" x14ac:dyDescent="0.3">
      <c r="A106" s="11">
        <v>73410776</v>
      </c>
      <c r="B106" s="11" t="s">
        <v>16</v>
      </c>
      <c r="C106" s="11" t="s">
        <v>17</v>
      </c>
      <c r="D106" s="11" t="s">
        <v>71</v>
      </c>
      <c r="E106" s="11" t="s">
        <v>424</v>
      </c>
      <c r="F106" s="18">
        <v>38930</v>
      </c>
      <c r="G106" s="19">
        <v>38930</v>
      </c>
      <c r="H106" s="11" t="s">
        <v>20</v>
      </c>
      <c r="I106" s="11" t="s">
        <v>48</v>
      </c>
      <c r="J106" s="11" t="s">
        <v>244</v>
      </c>
      <c r="K106" s="11" t="s">
        <v>23</v>
      </c>
      <c r="L106" s="53" t="s">
        <v>638</v>
      </c>
      <c r="M106" s="11">
        <v>1</v>
      </c>
      <c r="N106" s="54">
        <v>68581.960000000006</v>
      </c>
      <c r="O106" s="54">
        <v>25370.39</v>
      </c>
      <c r="P106" s="54">
        <v>43211.57</v>
      </c>
      <c r="Q106" s="1">
        <v>42522</v>
      </c>
      <c r="R106" s="14">
        <f>VLOOKUP($D106,'GT NBV Sep 2015'!$G:$O,9,0)</f>
        <v>3.1E-2</v>
      </c>
      <c r="S106" s="15">
        <f t="shared" si="9"/>
        <v>177.17006333333336</v>
      </c>
      <c r="T106" s="15">
        <f t="shared" si="10"/>
        <v>9</v>
      </c>
      <c r="U106" s="15">
        <f t="shared" si="11"/>
        <v>1594.5305700000004</v>
      </c>
      <c r="V106" s="15">
        <f t="shared" si="12"/>
        <v>26964.920569999998</v>
      </c>
      <c r="W106" s="15">
        <f t="shared" si="13"/>
        <v>41617.039430000004</v>
      </c>
      <c r="X106" s="7">
        <f t="shared" si="14"/>
        <v>61723.76400000001</v>
      </c>
      <c r="Y106" s="7">
        <f t="shared" si="15"/>
        <v>24268.428512999999</v>
      </c>
      <c r="Z106" s="7">
        <f t="shared" si="16"/>
        <v>37455.335487000004</v>
      </c>
      <c r="AA106" s="7">
        <f t="shared" si="17"/>
        <v>0</v>
      </c>
    </row>
    <row r="107" spans="1:27" ht="13.8" x14ac:dyDescent="0.3">
      <c r="A107" s="11">
        <v>49204</v>
      </c>
      <c r="B107" s="11" t="s">
        <v>16</v>
      </c>
      <c r="C107" s="11" t="s">
        <v>17</v>
      </c>
      <c r="D107" s="11" t="s">
        <v>45</v>
      </c>
      <c r="E107" s="11" t="s">
        <v>28</v>
      </c>
      <c r="F107" s="18">
        <v>27211</v>
      </c>
      <c r="G107" s="19">
        <v>27211</v>
      </c>
      <c r="H107" s="11" t="s">
        <v>20</v>
      </c>
      <c r="I107" s="11" t="s">
        <v>39</v>
      </c>
      <c r="J107" s="11" t="s">
        <v>133</v>
      </c>
      <c r="K107" s="11" t="s">
        <v>23</v>
      </c>
      <c r="L107" s="53" t="s">
        <v>638</v>
      </c>
      <c r="M107" s="11">
        <v>0</v>
      </c>
      <c r="N107" s="54">
        <v>320140</v>
      </c>
      <c r="O107" s="54">
        <v>279311.11</v>
      </c>
      <c r="P107" s="54">
        <v>40828.89</v>
      </c>
      <c r="Q107" s="1">
        <v>42522</v>
      </c>
      <c r="R107" s="14">
        <f>VLOOKUP($D107,'GT NBV Sep 2015'!$G:$O,9,0)</f>
        <v>2.3E-2</v>
      </c>
      <c r="S107" s="15">
        <f t="shared" si="9"/>
        <v>613.60166666666669</v>
      </c>
      <c r="T107" s="15">
        <f t="shared" si="10"/>
        <v>9</v>
      </c>
      <c r="U107" s="15">
        <f t="shared" si="11"/>
        <v>5522.415</v>
      </c>
      <c r="V107" s="15">
        <f t="shared" si="12"/>
        <v>284833.52499999997</v>
      </c>
      <c r="W107" s="15">
        <f t="shared" si="13"/>
        <v>35306.475000000035</v>
      </c>
      <c r="X107" s="7">
        <f t="shared" si="14"/>
        <v>288126</v>
      </c>
      <c r="Y107" s="7">
        <f t="shared" si="15"/>
        <v>256350.17249999999</v>
      </c>
      <c r="Z107" s="7">
        <f t="shared" si="16"/>
        <v>31775.827500000032</v>
      </c>
      <c r="AA107" s="7">
        <f t="shared" si="17"/>
        <v>0</v>
      </c>
    </row>
    <row r="108" spans="1:27" ht="13.8" x14ac:dyDescent="0.3">
      <c r="A108" s="11">
        <v>56548706</v>
      </c>
      <c r="B108" s="11" t="s">
        <v>16</v>
      </c>
      <c r="C108" s="11" t="s">
        <v>17</v>
      </c>
      <c r="D108" s="11" t="s">
        <v>71</v>
      </c>
      <c r="E108" s="11" t="s">
        <v>391</v>
      </c>
      <c r="F108" s="18">
        <v>38353</v>
      </c>
      <c r="G108" s="19">
        <v>38353</v>
      </c>
      <c r="H108" s="11" t="s">
        <v>20</v>
      </c>
      <c r="I108" s="11" t="s">
        <v>48</v>
      </c>
      <c r="J108" s="11" t="s">
        <v>245</v>
      </c>
      <c r="K108" s="11" t="s">
        <v>23</v>
      </c>
      <c r="L108" s="53" t="s">
        <v>638</v>
      </c>
      <c r="M108" s="11">
        <v>1</v>
      </c>
      <c r="N108" s="54">
        <v>69135.87</v>
      </c>
      <c r="O108" s="54">
        <v>28340.19</v>
      </c>
      <c r="P108" s="54">
        <v>40795.68</v>
      </c>
      <c r="Q108" s="1">
        <v>42522</v>
      </c>
      <c r="R108" s="14">
        <f>VLOOKUP($D108,'GT NBV Sep 2015'!$G:$O,9,0)</f>
        <v>3.1E-2</v>
      </c>
      <c r="S108" s="15">
        <f t="shared" si="9"/>
        <v>178.60099749999998</v>
      </c>
      <c r="T108" s="15">
        <f t="shared" si="10"/>
        <v>9</v>
      </c>
      <c r="U108" s="15">
        <f t="shared" si="11"/>
        <v>1607.4089774999998</v>
      </c>
      <c r="V108" s="15">
        <f t="shared" si="12"/>
        <v>29947.598977499998</v>
      </c>
      <c r="W108" s="15">
        <f t="shared" si="13"/>
        <v>39188.271022499997</v>
      </c>
      <c r="X108" s="7">
        <f t="shared" si="14"/>
        <v>62222.282999999996</v>
      </c>
      <c r="Y108" s="7">
        <f t="shared" si="15"/>
        <v>26952.83907975</v>
      </c>
      <c r="Z108" s="7">
        <f t="shared" si="16"/>
        <v>35269.44392025</v>
      </c>
      <c r="AA108" s="7">
        <f t="shared" si="17"/>
        <v>0</v>
      </c>
    </row>
    <row r="109" spans="1:27" ht="13.8" x14ac:dyDescent="0.3">
      <c r="A109" s="11">
        <v>94915702</v>
      </c>
      <c r="B109" s="11" t="s">
        <v>16</v>
      </c>
      <c r="C109" s="11" t="s">
        <v>17</v>
      </c>
      <c r="D109" s="11" t="s">
        <v>71</v>
      </c>
      <c r="E109" s="11" t="s">
        <v>394</v>
      </c>
      <c r="F109" s="18">
        <v>39692</v>
      </c>
      <c r="G109" s="19">
        <v>39448</v>
      </c>
      <c r="H109" s="11" t="s">
        <v>20</v>
      </c>
      <c r="I109" s="11" t="s">
        <v>48</v>
      </c>
      <c r="J109" s="11" t="s">
        <v>454</v>
      </c>
      <c r="K109" s="11" t="s">
        <v>23</v>
      </c>
      <c r="L109" s="53" t="s">
        <v>638</v>
      </c>
      <c r="M109" s="11">
        <v>1</v>
      </c>
      <c r="N109" s="54">
        <v>56894.879999999997</v>
      </c>
      <c r="O109" s="54">
        <v>16496.310000000001</v>
      </c>
      <c r="P109" s="54">
        <v>40398.57</v>
      </c>
      <c r="Q109" s="1">
        <v>42522</v>
      </c>
      <c r="R109" s="14">
        <f>VLOOKUP($D109,'GT NBV Sep 2015'!$G:$O,9,0)</f>
        <v>3.1E-2</v>
      </c>
      <c r="S109" s="15">
        <f t="shared" si="9"/>
        <v>146.97844000000001</v>
      </c>
      <c r="T109" s="15">
        <f t="shared" si="10"/>
        <v>9</v>
      </c>
      <c r="U109" s="15">
        <f t="shared" si="11"/>
        <v>1322.8059600000001</v>
      </c>
      <c r="V109" s="15">
        <f t="shared" si="12"/>
        <v>17819.115960000003</v>
      </c>
      <c r="W109" s="15">
        <f t="shared" si="13"/>
        <v>39075.764039999995</v>
      </c>
      <c r="X109" s="7">
        <f t="shared" si="14"/>
        <v>51205.392</v>
      </c>
      <c r="Y109" s="7">
        <f t="shared" si="15"/>
        <v>16037.204364000003</v>
      </c>
      <c r="Z109" s="7">
        <f t="shared" si="16"/>
        <v>35168.187635999995</v>
      </c>
      <c r="AA109" s="7">
        <f t="shared" si="17"/>
        <v>0</v>
      </c>
    </row>
    <row r="110" spans="1:27" ht="13.8" x14ac:dyDescent="0.3">
      <c r="A110" s="11">
        <v>653592839</v>
      </c>
      <c r="B110" s="11" t="s">
        <v>16</v>
      </c>
      <c r="C110" s="11" t="s">
        <v>17</v>
      </c>
      <c r="D110" s="11" t="s">
        <v>45</v>
      </c>
      <c r="E110" s="11" t="s">
        <v>477</v>
      </c>
      <c r="F110" s="18">
        <v>41395</v>
      </c>
      <c r="G110" s="19">
        <v>41275</v>
      </c>
      <c r="H110" s="11" t="s">
        <v>20</v>
      </c>
      <c r="I110" s="11" t="s">
        <v>39</v>
      </c>
      <c r="J110" s="11" t="s">
        <v>166</v>
      </c>
      <c r="K110" s="11" t="s">
        <v>23</v>
      </c>
      <c r="L110" s="53" t="s">
        <v>638</v>
      </c>
      <c r="M110" s="11">
        <v>0</v>
      </c>
      <c r="N110" s="54">
        <v>40243.54</v>
      </c>
      <c r="O110" s="54">
        <v>1915.15</v>
      </c>
      <c r="P110" s="54">
        <v>38328.39</v>
      </c>
      <c r="Q110" s="1">
        <v>42522</v>
      </c>
      <c r="R110" s="14">
        <f>VLOOKUP($D110,'GT NBV Sep 2015'!$G:$O,9,0)</f>
        <v>2.3E-2</v>
      </c>
      <c r="S110" s="15">
        <f t="shared" si="9"/>
        <v>77.133451666666659</v>
      </c>
      <c r="T110" s="15">
        <f t="shared" si="10"/>
        <v>9</v>
      </c>
      <c r="U110" s="15">
        <f t="shared" si="11"/>
        <v>694.20106499999997</v>
      </c>
      <c r="V110" s="15">
        <f t="shared" si="12"/>
        <v>2609.3510649999998</v>
      </c>
      <c r="W110" s="15">
        <f t="shared" si="13"/>
        <v>37634.188934999998</v>
      </c>
      <c r="X110" s="7">
        <f t="shared" si="14"/>
        <v>36219.186000000002</v>
      </c>
      <c r="Y110" s="7">
        <f t="shared" si="15"/>
        <v>2348.4159584999998</v>
      </c>
      <c r="Z110" s="7">
        <f t="shared" si="16"/>
        <v>33870.7700415</v>
      </c>
      <c r="AA110" s="7">
        <f t="shared" si="17"/>
        <v>0</v>
      </c>
    </row>
    <row r="111" spans="1:27" ht="13.8" x14ac:dyDescent="0.3">
      <c r="A111" s="11">
        <v>653592843</v>
      </c>
      <c r="B111" s="11" t="s">
        <v>16</v>
      </c>
      <c r="C111" s="11" t="s">
        <v>17</v>
      </c>
      <c r="D111" s="11" t="s">
        <v>45</v>
      </c>
      <c r="E111" s="11" t="s">
        <v>477</v>
      </c>
      <c r="F111" s="18">
        <v>41395</v>
      </c>
      <c r="G111" s="19">
        <v>41275</v>
      </c>
      <c r="H111" s="11" t="s">
        <v>20</v>
      </c>
      <c r="I111" s="11" t="s">
        <v>39</v>
      </c>
      <c r="J111" s="11" t="s">
        <v>167</v>
      </c>
      <c r="K111" s="11" t="s">
        <v>23</v>
      </c>
      <c r="L111" s="53" t="s">
        <v>638</v>
      </c>
      <c r="M111" s="11">
        <v>1</v>
      </c>
      <c r="N111" s="54">
        <v>40243.54</v>
      </c>
      <c r="O111" s="54">
        <v>1915.15</v>
      </c>
      <c r="P111" s="54">
        <v>38328.39</v>
      </c>
      <c r="Q111" s="1">
        <v>42522</v>
      </c>
      <c r="R111" s="14">
        <f>VLOOKUP($D111,'GT NBV Sep 2015'!$G:$O,9,0)</f>
        <v>2.3E-2</v>
      </c>
      <c r="S111" s="15">
        <f t="shared" si="9"/>
        <v>77.133451666666659</v>
      </c>
      <c r="T111" s="15">
        <f t="shared" si="10"/>
        <v>9</v>
      </c>
      <c r="U111" s="15">
        <f t="shared" si="11"/>
        <v>694.20106499999997</v>
      </c>
      <c r="V111" s="15">
        <f t="shared" si="12"/>
        <v>2609.3510649999998</v>
      </c>
      <c r="W111" s="15">
        <f t="shared" si="13"/>
        <v>37634.188934999998</v>
      </c>
      <c r="X111" s="7">
        <f t="shared" si="14"/>
        <v>36219.186000000002</v>
      </c>
      <c r="Y111" s="7">
        <f t="shared" si="15"/>
        <v>2348.4159584999998</v>
      </c>
      <c r="Z111" s="7">
        <f t="shared" si="16"/>
        <v>33870.7700415</v>
      </c>
      <c r="AA111" s="7">
        <f t="shared" si="17"/>
        <v>0</v>
      </c>
    </row>
    <row r="112" spans="1:27" ht="13.8" x14ac:dyDescent="0.3">
      <c r="A112" s="11">
        <v>652868514</v>
      </c>
      <c r="B112" s="11" t="s">
        <v>16</v>
      </c>
      <c r="C112" s="11" t="s">
        <v>17</v>
      </c>
      <c r="D112" s="11" t="s">
        <v>45</v>
      </c>
      <c r="E112" s="11" t="s">
        <v>395</v>
      </c>
      <c r="F112" s="18">
        <v>41214</v>
      </c>
      <c r="G112" s="19">
        <v>40909</v>
      </c>
      <c r="H112" s="11" t="s">
        <v>20</v>
      </c>
      <c r="I112" s="11" t="s">
        <v>39</v>
      </c>
      <c r="J112" s="11" t="s">
        <v>46</v>
      </c>
      <c r="K112" s="11" t="s">
        <v>23</v>
      </c>
      <c r="L112" s="53" t="s">
        <v>638</v>
      </c>
      <c r="M112" s="11">
        <v>1</v>
      </c>
      <c r="N112" s="54">
        <v>39689.85</v>
      </c>
      <c r="O112" s="54">
        <v>2728.27</v>
      </c>
      <c r="P112" s="54">
        <v>36961.58</v>
      </c>
      <c r="Q112" s="1">
        <v>42522</v>
      </c>
      <c r="R112" s="14">
        <f>VLOOKUP($D112,'GT NBV Sep 2015'!$G:$O,9,0)</f>
        <v>2.3E-2</v>
      </c>
      <c r="S112" s="15">
        <f t="shared" si="9"/>
        <v>76.072212499999992</v>
      </c>
      <c r="T112" s="15">
        <f t="shared" si="10"/>
        <v>9</v>
      </c>
      <c r="U112" s="15">
        <f t="shared" si="11"/>
        <v>684.64991249999991</v>
      </c>
      <c r="V112" s="15">
        <f t="shared" si="12"/>
        <v>3412.9199125</v>
      </c>
      <c r="W112" s="15">
        <f t="shared" si="13"/>
        <v>36276.930087499997</v>
      </c>
      <c r="X112" s="7">
        <f t="shared" si="14"/>
        <v>35720.864999999998</v>
      </c>
      <c r="Y112" s="7">
        <f t="shared" si="15"/>
        <v>3071.6279212499999</v>
      </c>
      <c r="Z112" s="7">
        <f t="shared" si="16"/>
        <v>32649.237078749997</v>
      </c>
      <c r="AA112" s="7">
        <f t="shared" si="17"/>
        <v>0</v>
      </c>
    </row>
    <row r="113" spans="1:27" ht="13.8" x14ac:dyDescent="0.3">
      <c r="A113" s="11">
        <v>72839093</v>
      </c>
      <c r="B113" s="11" t="s">
        <v>16</v>
      </c>
      <c r="C113" s="11" t="s">
        <v>17</v>
      </c>
      <c r="D113" s="11" t="s">
        <v>57</v>
      </c>
      <c r="E113" s="11" t="s">
        <v>391</v>
      </c>
      <c r="F113" s="18">
        <v>38687</v>
      </c>
      <c r="G113" s="19">
        <v>38718</v>
      </c>
      <c r="H113" s="11" t="s">
        <v>20</v>
      </c>
      <c r="I113" s="11" t="s">
        <v>59</v>
      </c>
      <c r="J113" s="11" t="s">
        <v>437</v>
      </c>
      <c r="K113" s="11" t="s">
        <v>23</v>
      </c>
      <c r="L113" s="53" t="s">
        <v>638</v>
      </c>
      <c r="M113" s="11">
        <v>1</v>
      </c>
      <c r="N113" s="54">
        <v>235828.09</v>
      </c>
      <c r="O113" s="54">
        <v>199474.81</v>
      </c>
      <c r="P113" s="54">
        <v>36353.279999999999</v>
      </c>
      <c r="Q113" s="1">
        <v>42522</v>
      </c>
      <c r="R113" s="14">
        <f>VLOOKUP($D113,'GT NBV Sep 2015'!$G:$O,9,0)</f>
        <v>2.1999999999999999E-2</v>
      </c>
      <c r="S113" s="15">
        <f t="shared" si="9"/>
        <v>432.35149833333332</v>
      </c>
      <c r="T113" s="15">
        <f t="shared" si="10"/>
        <v>9</v>
      </c>
      <c r="U113" s="15">
        <f t="shared" si="11"/>
        <v>3891.163485</v>
      </c>
      <c r="V113" s="15">
        <f t="shared" si="12"/>
        <v>203365.97348499999</v>
      </c>
      <c r="W113" s="15">
        <f t="shared" si="13"/>
        <v>32462.116515000002</v>
      </c>
      <c r="X113" s="7">
        <f t="shared" si="14"/>
        <v>212245.28099999999</v>
      </c>
      <c r="Y113" s="7">
        <f t="shared" si="15"/>
        <v>183029.37613650001</v>
      </c>
      <c r="Z113" s="7">
        <f t="shared" si="16"/>
        <v>29215.904863500004</v>
      </c>
      <c r="AA113" s="7">
        <f t="shared" si="17"/>
        <v>0</v>
      </c>
    </row>
    <row r="114" spans="1:27" ht="13.8" x14ac:dyDescent="0.3">
      <c r="A114" s="11">
        <v>72839087</v>
      </c>
      <c r="B114" s="11" t="s">
        <v>16</v>
      </c>
      <c r="C114" s="11" t="s">
        <v>17</v>
      </c>
      <c r="D114" s="11" t="s">
        <v>57</v>
      </c>
      <c r="E114" s="11" t="s">
        <v>391</v>
      </c>
      <c r="F114" s="18">
        <v>38687</v>
      </c>
      <c r="G114" s="19">
        <v>38718</v>
      </c>
      <c r="H114" s="11" t="s">
        <v>20</v>
      </c>
      <c r="I114" s="11" t="s">
        <v>59</v>
      </c>
      <c r="J114" s="11" t="s">
        <v>431</v>
      </c>
      <c r="K114" s="11" t="s">
        <v>23</v>
      </c>
      <c r="L114" s="53" t="s">
        <v>638</v>
      </c>
      <c r="M114" s="11">
        <v>1</v>
      </c>
      <c r="N114" s="54">
        <v>235828.09</v>
      </c>
      <c r="O114" s="54">
        <v>199474.81</v>
      </c>
      <c r="P114" s="54">
        <v>36353.279999999999</v>
      </c>
      <c r="Q114" s="1">
        <v>42522</v>
      </c>
      <c r="R114" s="14">
        <f>VLOOKUP($D114,'GT NBV Sep 2015'!$G:$O,9,0)</f>
        <v>2.1999999999999999E-2</v>
      </c>
      <c r="S114" s="15">
        <f t="shared" si="9"/>
        <v>432.35149833333332</v>
      </c>
      <c r="T114" s="15">
        <f t="shared" si="10"/>
        <v>9</v>
      </c>
      <c r="U114" s="15">
        <f t="shared" si="11"/>
        <v>3891.163485</v>
      </c>
      <c r="V114" s="15">
        <f t="shared" si="12"/>
        <v>203365.97348499999</v>
      </c>
      <c r="W114" s="15">
        <f t="shared" si="13"/>
        <v>32462.116515000002</v>
      </c>
      <c r="X114" s="7">
        <f t="shared" si="14"/>
        <v>212245.28099999999</v>
      </c>
      <c r="Y114" s="7">
        <f t="shared" si="15"/>
        <v>183029.37613650001</v>
      </c>
      <c r="Z114" s="7">
        <f t="shared" si="16"/>
        <v>29215.904863500004</v>
      </c>
      <c r="AA114" s="7">
        <f t="shared" si="17"/>
        <v>0</v>
      </c>
    </row>
    <row r="115" spans="1:27" ht="13.8" x14ac:dyDescent="0.3">
      <c r="A115" s="11">
        <v>53890291</v>
      </c>
      <c r="B115" s="11" t="s">
        <v>16</v>
      </c>
      <c r="C115" s="11" t="s">
        <v>17</v>
      </c>
      <c r="D115" s="11" t="s">
        <v>71</v>
      </c>
      <c r="E115" s="11" t="s">
        <v>390</v>
      </c>
      <c r="F115" s="18">
        <v>38322</v>
      </c>
      <c r="G115" s="19">
        <v>38353</v>
      </c>
      <c r="H115" s="11" t="s">
        <v>20</v>
      </c>
      <c r="I115" s="11" t="s">
        <v>48</v>
      </c>
      <c r="J115" s="11" t="s">
        <v>414</v>
      </c>
      <c r="K115" s="11" t="s">
        <v>23</v>
      </c>
      <c r="L115" s="53" t="s">
        <v>638</v>
      </c>
      <c r="M115" s="11">
        <v>1</v>
      </c>
      <c r="N115" s="54">
        <v>64999.97</v>
      </c>
      <c r="O115" s="54">
        <v>29244.29</v>
      </c>
      <c r="P115" s="54">
        <v>35755.68</v>
      </c>
      <c r="Q115" s="1">
        <v>42522</v>
      </c>
      <c r="R115" s="14">
        <f>VLOOKUP($D115,'GT NBV Sep 2015'!$G:$O,9,0)</f>
        <v>3.1E-2</v>
      </c>
      <c r="S115" s="15">
        <f t="shared" si="9"/>
        <v>167.91658916666668</v>
      </c>
      <c r="T115" s="15">
        <f t="shared" si="10"/>
        <v>9</v>
      </c>
      <c r="U115" s="15">
        <f t="shared" si="11"/>
        <v>1511.2493025000001</v>
      </c>
      <c r="V115" s="15">
        <f t="shared" si="12"/>
        <v>30755.539302500001</v>
      </c>
      <c r="W115" s="15">
        <f t="shared" si="13"/>
        <v>34244.4306975</v>
      </c>
      <c r="X115" s="7">
        <f t="shared" si="14"/>
        <v>58499.973000000005</v>
      </c>
      <c r="Y115" s="7">
        <f t="shared" si="15"/>
        <v>27679.985372250001</v>
      </c>
      <c r="Z115" s="7">
        <f t="shared" si="16"/>
        <v>30819.987627750001</v>
      </c>
      <c r="AA115" s="7">
        <f t="shared" si="17"/>
        <v>0</v>
      </c>
    </row>
    <row r="116" spans="1:27" ht="13.8" x14ac:dyDescent="0.3">
      <c r="A116" s="11">
        <v>72839097</v>
      </c>
      <c r="B116" s="11" t="s">
        <v>16</v>
      </c>
      <c r="C116" s="11" t="s">
        <v>17</v>
      </c>
      <c r="D116" s="11" t="s">
        <v>57</v>
      </c>
      <c r="E116" s="11" t="s">
        <v>391</v>
      </c>
      <c r="F116" s="18">
        <v>38687</v>
      </c>
      <c r="G116" s="19">
        <v>38718</v>
      </c>
      <c r="H116" s="11" t="s">
        <v>20</v>
      </c>
      <c r="I116" s="11" t="s">
        <v>59</v>
      </c>
      <c r="J116" s="11" t="s">
        <v>440</v>
      </c>
      <c r="K116" s="11" t="s">
        <v>23</v>
      </c>
      <c r="L116" s="53" t="s">
        <v>638</v>
      </c>
      <c r="M116" s="11">
        <v>1</v>
      </c>
      <c r="N116" s="54">
        <v>231292.2</v>
      </c>
      <c r="O116" s="54">
        <v>195638.13</v>
      </c>
      <c r="P116" s="54">
        <v>35654.07</v>
      </c>
      <c r="Q116" s="1">
        <v>42522</v>
      </c>
      <c r="R116" s="14">
        <f>VLOOKUP($D116,'GT NBV Sep 2015'!$G:$O,9,0)</f>
        <v>2.1999999999999999E-2</v>
      </c>
      <c r="S116" s="15">
        <f t="shared" si="9"/>
        <v>424.03570000000002</v>
      </c>
      <c r="T116" s="15">
        <f t="shared" si="10"/>
        <v>9</v>
      </c>
      <c r="U116" s="15">
        <f t="shared" si="11"/>
        <v>3816.3213000000001</v>
      </c>
      <c r="V116" s="15">
        <f t="shared" si="12"/>
        <v>199454.45130000002</v>
      </c>
      <c r="W116" s="15">
        <f t="shared" si="13"/>
        <v>31837.748699999996</v>
      </c>
      <c r="X116" s="7">
        <f t="shared" si="14"/>
        <v>208162.98</v>
      </c>
      <c r="Y116" s="7">
        <f t="shared" si="15"/>
        <v>179509.00617000001</v>
      </c>
      <c r="Z116" s="7">
        <f t="shared" si="16"/>
        <v>28653.973829999999</v>
      </c>
      <c r="AA116" s="7">
        <f t="shared" si="17"/>
        <v>0</v>
      </c>
    </row>
    <row r="117" spans="1:27" ht="13.8" x14ac:dyDescent="0.3">
      <c r="A117" s="11">
        <v>49598949</v>
      </c>
      <c r="B117" s="11" t="s">
        <v>16</v>
      </c>
      <c r="C117" s="11" t="s">
        <v>17</v>
      </c>
      <c r="D117" s="11" t="s">
        <v>71</v>
      </c>
      <c r="E117" s="11" t="s">
        <v>390</v>
      </c>
      <c r="F117" s="18">
        <v>38169</v>
      </c>
      <c r="G117" s="19">
        <v>38200</v>
      </c>
      <c r="H117" s="11" t="s">
        <v>20</v>
      </c>
      <c r="I117" s="11" t="s">
        <v>48</v>
      </c>
      <c r="J117" s="11" t="s">
        <v>234</v>
      </c>
      <c r="K117" s="11" t="s">
        <v>23</v>
      </c>
      <c r="L117" s="53" t="s">
        <v>638</v>
      </c>
      <c r="M117" s="11">
        <v>1</v>
      </c>
      <c r="N117" s="54">
        <v>63849.61</v>
      </c>
      <c r="O117" s="54">
        <v>28726.73</v>
      </c>
      <c r="P117" s="54">
        <v>35122.879999999997</v>
      </c>
      <c r="Q117" s="1">
        <v>42522</v>
      </c>
      <c r="R117" s="14">
        <f>VLOOKUP($D117,'GT NBV Sep 2015'!$G:$O,9,0)</f>
        <v>3.1E-2</v>
      </c>
      <c r="S117" s="15">
        <f t="shared" si="9"/>
        <v>164.94482583333334</v>
      </c>
      <c r="T117" s="15">
        <f t="shared" si="10"/>
        <v>9</v>
      </c>
      <c r="U117" s="15">
        <f t="shared" si="11"/>
        <v>1484.5034325000001</v>
      </c>
      <c r="V117" s="15">
        <f t="shared" si="12"/>
        <v>30211.233432500001</v>
      </c>
      <c r="W117" s="15">
        <f t="shared" si="13"/>
        <v>33638.376567500003</v>
      </c>
      <c r="X117" s="7">
        <f t="shared" si="14"/>
        <v>57464.649000000005</v>
      </c>
      <c r="Y117" s="7">
        <f t="shared" si="15"/>
        <v>27190.11008925</v>
      </c>
      <c r="Z117" s="7">
        <f t="shared" si="16"/>
        <v>30274.538910750005</v>
      </c>
      <c r="AA117" s="7">
        <f t="shared" si="17"/>
        <v>0</v>
      </c>
    </row>
    <row r="118" spans="1:27" ht="13.8" x14ac:dyDescent="0.3">
      <c r="A118" s="11">
        <v>56651436</v>
      </c>
      <c r="B118" s="11" t="s">
        <v>16</v>
      </c>
      <c r="C118" s="11" t="s">
        <v>17</v>
      </c>
      <c r="D118" s="11" t="s">
        <v>71</v>
      </c>
      <c r="E118" s="11" t="s">
        <v>390</v>
      </c>
      <c r="F118" s="18">
        <v>38169</v>
      </c>
      <c r="G118" s="19">
        <v>38200</v>
      </c>
      <c r="H118" s="11" t="s">
        <v>20</v>
      </c>
      <c r="I118" s="11" t="s">
        <v>48</v>
      </c>
      <c r="J118" s="11" t="s">
        <v>234</v>
      </c>
      <c r="K118" s="11" t="s">
        <v>23</v>
      </c>
      <c r="L118" s="53" t="s">
        <v>638</v>
      </c>
      <c r="M118" s="11">
        <v>1</v>
      </c>
      <c r="N118" s="54">
        <v>63849.61</v>
      </c>
      <c r="O118" s="54">
        <v>28726.73</v>
      </c>
      <c r="P118" s="54">
        <v>35122.879999999997</v>
      </c>
      <c r="Q118" s="1">
        <v>42522</v>
      </c>
      <c r="R118" s="14">
        <f>VLOOKUP($D118,'GT NBV Sep 2015'!$G:$O,9,0)</f>
        <v>3.1E-2</v>
      </c>
      <c r="S118" s="15">
        <f t="shared" si="9"/>
        <v>164.94482583333334</v>
      </c>
      <c r="T118" s="15">
        <f t="shared" si="10"/>
        <v>9</v>
      </c>
      <c r="U118" s="15">
        <f t="shared" si="11"/>
        <v>1484.5034325000001</v>
      </c>
      <c r="V118" s="15">
        <f t="shared" si="12"/>
        <v>30211.233432500001</v>
      </c>
      <c r="W118" s="15">
        <f t="shared" si="13"/>
        <v>33638.376567500003</v>
      </c>
      <c r="X118" s="7">
        <f t="shared" si="14"/>
        <v>57464.649000000005</v>
      </c>
      <c r="Y118" s="7">
        <f t="shared" si="15"/>
        <v>27190.11008925</v>
      </c>
      <c r="Z118" s="7">
        <f t="shared" si="16"/>
        <v>30274.538910750005</v>
      </c>
      <c r="AA118" s="7">
        <f t="shared" si="17"/>
        <v>0</v>
      </c>
    </row>
    <row r="119" spans="1:27" ht="13.8" x14ac:dyDescent="0.3">
      <c r="A119" s="11">
        <v>656171176</v>
      </c>
      <c r="B119" s="11" t="s">
        <v>16</v>
      </c>
      <c r="C119" s="11" t="s">
        <v>17</v>
      </c>
      <c r="D119" s="11" t="s">
        <v>188</v>
      </c>
      <c r="E119" s="11" t="s">
        <v>395</v>
      </c>
      <c r="F119" s="18">
        <v>41183</v>
      </c>
      <c r="G119" s="19">
        <v>40909</v>
      </c>
      <c r="H119" s="11" t="s">
        <v>20</v>
      </c>
      <c r="I119" s="11" t="s">
        <v>69</v>
      </c>
      <c r="J119" s="11" t="s">
        <v>216</v>
      </c>
      <c r="K119" s="11" t="s">
        <v>23</v>
      </c>
      <c r="L119" s="53" t="s">
        <v>638</v>
      </c>
      <c r="M119" s="11">
        <v>211</v>
      </c>
      <c r="N119" s="54">
        <v>42314.400000000001</v>
      </c>
      <c r="O119" s="54">
        <v>7227.04</v>
      </c>
      <c r="P119" s="54">
        <v>35087.360000000001</v>
      </c>
      <c r="Q119" s="1">
        <v>42522</v>
      </c>
      <c r="R119" s="14">
        <f>VLOOKUP($D119,'GT NBV Sep 2015'!$G:$O,9,0)</f>
        <v>2.7E-2</v>
      </c>
      <c r="S119" s="15">
        <f t="shared" si="9"/>
        <v>95.207399999999993</v>
      </c>
      <c r="T119" s="15">
        <f t="shared" si="10"/>
        <v>9</v>
      </c>
      <c r="U119" s="15">
        <f t="shared" si="11"/>
        <v>856.86659999999995</v>
      </c>
      <c r="V119" s="15">
        <f t="shared" si="12"/>
        <v>8083.9066000000003</v>
      </c>
      <c r="W119" s="15">
        <f t="shared" si="13"/>
        <v>34230.493399999999</v>
      </c>
      <c r="X119" s="7">
        <f t="shared" si="14"/>
        <v>38082.959999999999</v>
      </c>
      <c r="Y119" s="7">
        <f t="shared" si="15"/>
        <v>7275.5159400000002</v>
      </c>
      <c r="Z119" s="7">
        <f t="shared" si="16"/>
        <v>30807.444060000002</v>
      </c>
      <c r="AA119" s="7">
        <f t="shared" si="17"/>
        <v>0</v>
      </c>
    </row>
    <row r="120" spans="1:27" ht="13.8" x14ac:dyDescent="0.3">
      <c r="A120" s="11">
        <v>81804114</v>
      </c>
      <c r="B120" s="11" t="s">
        <v>16</v>
      </c>
      <c r="C120" s="11" t="s">
        <v>17</v>
      </c>
      <c r="D120" s="11" t="s">
        <v>71</v>
      </c>
      <c r="E120" s="11" t="s">
        <v>393</v>
      </c>
      <c r="F120" s="18">
        <v>39173</v>
      </c>
      <c r="G120" s="19">
        <v>39173</v>
      </c>
      <c r="H120" s="11" t="s">
        <v>20</v>
      </c>
      <c r="I120" s="11" t="s">
        <v>48</v>
      </c>
      <c r="J120" s="11" t="s">
        <v>241</v>
      </c>
      <c r="K120" s="11" t="s">
        <v>23</v>
      </c>
      <c r="L120" s="53" t="s">
        <v>638</v>
      </c>
      <c r="M120" s="11">
        <v>0</v>
      </c>
      <c r="N120" s="54">
        <v>51922.34</v>
      </c>
      <c r="O120" s="54">
        <v>17131.04</v>
      </c>
      <c r="P120" s="54">
        <v>34791.300000000003</v>
      </c>
      <c r="Q120" s="1">
        <v>42522</v>
      </c>
      <c r="R120" s="14">
        <f>VLOOKUP($D120,'GT NBV Sep 2015'!$G:$O,9,0)</f>
        <v>3.1E-2</v>
      </c>
      <c r="S120" s="15">
        <f t="shared" si="9"/>
        <v>134.13271166666667</v>
      </c>
      <c r="T120" s="15">
        <f t="shared" si="10"/>
        <v>9</v>
      </c>
      <c r="U120" s="15">
        <f t="shared" si="11"/>
        <v>1207.194405</v>
      </c>
      <c r="V120" s="15">
        <f t="shared" si="12"/>
        <v>18338.234404999999</v>
      </c>
      <c r="W120" s="15">
        <f t="shared" si="13"/>
        <v>33584.105595000001</v>
      </c>
      <c r="X120" s="7">
        <f t="shared" si="14"/>
        <v>46730.106</v>
      </c>
      <c r="Y120" s="7">
        <f t="shared" si="15"/>
        <v>16504.410964499999</v>
      </c>
      <c r="Z120" s="7">
        <f t="shared" si="16"/>
        <v>30225.695035500001</v>
      </c>
      <c r="AA120" s="7">
        <f t="shared" si="17"/>
        <v>0</v>
      </c>
    </row>
    <row r="121" spans="1:27" ht="13.8" x14ac:dyDescent="0.3">
      <c r="A121" s="11">
        <v>81804118</v>
      </c>
      <c r="B121" s="11" t="s">
        <v>16</v>
      </c>
      <c r="C121" s="11" t="s">
        <v>17</v>
      </c>
      <c r="D121" s="11" t="s">
        <v>71</v>
      </c>
      <c r="E121" s="11" t="s">
        <v>393</v>
      </c>
      <c r="F121" s="18">
        <v>39173</v>
      </c>
      <c r="G121" s="19">
        <v>39173</v>
      </c>
      <c r="H121" s="11" t="s">
        <v>20</v>
      </c>
      <c r="I121" s="11" t="s">
        <v>48</v>
      </c>
      <c r="J121" s="11" t="s">
        <v>245</v>
      </c>
      <c r="K121" s="11" t="s">
        <v>23</v>
      </c>
      <c r="L121" s="53" t="s">
        <v>638</v>
      </c>
      <c r="M121" s="11">
        <v>0</v>
      </c>
      <c r="N121" s="54">
        <v>51922.34</v>
      </c>
      <c r="O121" s="54">
        <v>17131.04</v>
      </c>
      <c r="P121" s="54">
        <v>34791.300000000003</v>
      </c>
      <c r="Q121" s="1">
        <v>42522</v>
      </c>
      <c r="R121" s="14">
        <f>VLOOKUP($D121,'GT NBV Sep 2015'!$G:$O,9,0)</f>
        <v>3.1E-2</v>
      </c>
      <c r="S121" s="15">
        <f t="shared" si="9"/>
        <v>134.13271166666667</v>
      </c>
      <c r="T121" s="15">
        <f t="shared" si="10"/>
        <v>9</v>
      </c>
      <c r="U121" s="15">
        <f t="shared" si="11"/>
        <v>1207.194405</v>
      </c>
      <c r="V121" s="15">
        <f t="shared" si="12"/>
        <v>18338.234404999999</v>
      </c>
      <c r="W121" s="15">
        <f t="shared" si="13"/>
        <v>33584.105595000001</v>
      </c>
      <c r="X121" s="7">
        <f t="shared" si="14"/>
        <v>46730.106</v>
      </c>
      <c r="Y121" s="7">
        <f t="shared" si="15"/>
        <v>16504.410964499999</v>
      </c>
      <c r="Z121" s="7">
        <f t="shared" si="16"/>
        <v>30225.695035500001</v>
      </c>
      <c r="AA121" s="7">
        <f t="shared" si="17"/>
        <v>0</v>
      </c>
    </row>
    <row r="122" spans="1:27" ht="13.8" x14ac:dyDescent="0.3">
      <c r="A122" s="11">
        <v>72839099</v>
      </c>
      <c r="B122" s="11" t="s">
        <v>16</v>
      </c>
      <c r="C122" s="11" t="s">
        <v>17</v>
      </c>
      <c r="D122" s="11" t="s">
        <v>57</v>
      </c>
      <c r="E122" s="11" t="s">
        <v>391</v>
      </c>
      <c r="F122" s="18">
        <v>38687</v>
      </c>
      <c r="G122" s="19">
        <v>38718</v>
      </c>
      <c r="H122" s="11" t="s">
        <v>20</v>
      </c>
      <c r="I122" s="11" t="s">
        <v>59</v>
      </c>
      <c r="J122" s="11" t="s">
        <v>336</v>
      </c>
      <c r="K122" s="11" t="s">
        <v>23</v>
      </c>
      <c r="L122" s="53" t="s">
        <v>638</v>
      </c>
      <c r="M122" s="11">
        <v>1</v>
      </c>
      <c r="N122" s="54">
        <v>212246.63</v>
      </c>
      <c r="O122" s="54">
        <v>179528.47</v>
      </c>
      <c r="P122" s="54">
        <v>32718.16</v>
      </c>
      <c r="Q122" s="1">
        <v>42522</v>
      </c>
      <c r="R122" s="14">
        <f>VLOOKUP($D122,'GT NBV Sep 2015'!$G:$O,9,0)</f>
        <v>2.1999999999999999E-2</v>
      </c>
      <c r="S122" s="15">
        <f t="shared" si="9"/>
        <v>389.11882166666669</v>
      </c>
      <c r="T122" s="15">
        <f t="shared" si="10"/>
        <v>9</v>
      </c>
      <c r="U122" s="15">
        <f t="shared" si="11"/>
        <v>3502.0693950000004</v>
      </c>
      <c r="V122" s="15">
        <f t="shared" si="12"/>
        <v>183030.539395</v>
      </c>
      <c r="W122" s="15">
        <f t="shared" si="13"/>
        <v>29216.090605000005</v>
      </c>
      <c r="X122" s="7">
        <f t="shared" si="14"/>
        <v>191021.967</v>
      </c>
      <c r="Y122" s="7">
        <f t="shared" si="15"/>
        <v>164727.48545549999</v>
      </c>
      <c r="Z122" s="7">
        <f t="shared" si="16"/>
        <v>26294.481544500006</v>
      </c>
      <c r="AA122" s="7">
        <f t="shared" si="17"/>
        <v>0</v>
      </c>
    </row>
    <row r="123" spans="1:27" ht="13.8" x14ac:dyDescent="0.3">
      <c r="A123" s="11">
        <v>626671147</v>
      </c>
      <c r="B123" s="11" t="s">
        <v>16</v>
      </c>
      <c r="C123" s="11" t="s">
        <v>17</v>
      </c>
      <c r="D123" s="11" t="s">
        <v>57</v>
      </c>
      <c r="E123" s="11" t="s">
        <v>462</v>
      </c>
      <c r="F123" s="18">
        <v>40483</v>
      </c>
      <c r="G123" s="19">
        <v>40179</v>
      </c>
      <c r="H123" s="11" t="s">
        <v>20</v>
      </c>
      <c r="I123" s="11" t="s">
        <v>59</v>
      </c>
      <c r="J123" s="11" t="s">
        <v>473</v>
      </c>
      <c r="K123" s="11" t="s">
        <v>23</v>
      </c>
      <c r="L123" s="53" t="s">
        <v>638</v>
      </c>
      <c r="M123" s="11">
        <v>1</v>
      </c>
      <c r="N123" s="54">
        <v>57254.69</v>
      </c>
      <c r="O123" s="54">
        <v>24804.99</v>
      </c>
      <c r="P123" s="54">
        <v>32449.7</v>
      </c>
      <c r="Q123" s="1">
        <v>42522</v>
      </c>
      <c r="R123" s="14">
        <f>VLOOKUP($D123,'GT NBV Sep 2015'!$G:$O,9,0)</f>
        <v>2.1999999999999999E-2</v>
      </c>
      <c r="S123" s="15">
        <f t="shared" si="9"/>
        <v>104.96693166666667</v>
      </c>
      <c r="T123" s="15">
        <f t="shared" si="10"/>
        <v>9</v>
      </c>
      <c r="U123" s="15">
        <f t="shared" si="11"/>
        <v>944.70238500000005</v>
      </c>
      <c r="V123" s="15">
        <f t="shared" si="12"/>
        <v>25749.692385000002</v>
      </c>
      <c r="W123" s="15">
        <f t="shared" si="13"/>
        <v>31504.997615</v>
      </c>
      <c r="X123" s="7">
        <f t="shared" si="14"/>
        <v>51529.221000000005</v>
      </c>
      <c r="Y123" s="7">
        <f t="shared" si="15"/>
        <v>23174.723146500004</v>
      </c>
      <c r="Z123" s="7">
        <f t="shared" si="16"/>
        <v>28354.497853500001</v>
      </c>
      <c r="AA123" s="7">
        <f t="shared" si="17"/>
        <v>0</v>
      </c>
    </row>
    <row r="124" spans="1:27" ht="13.8" x14ac:dyDescent="0.3">
      <c r="A124" s="11">
        <v>51102</v>
      </c>
      <c r="B124" s="11" t="s">
        <v>16</v>
      </c>
      <c r="C124" s="11" t="s">
        <v>17</v>
      </c>
      <c r="D124" s="11" t="s">
        <v>71</v>
      </c>
      <c r="E124" s="11" t="s">
        <v>87</v>
      </c>
      <c r="F124" s="18">
        <v>33420</v>
      </c>
      <c r="G124" s="19">
        <v>33420</v>
      </c>
      <c r="H124" s="11" t="s">
        <v>20</v>
      </c>
      <c r="I124" s="11" t="s">
        <v>48</v>
      </c>
      <c r="J124" s="11" t="s">
        <v>235</v>
      </c>
      <c r="K124" s="11" t="s">
        <v>23</v>
      </c>
      <c r="L124" s="53" t="s">
        <v>638</v>
      </c>
      <c r="M124" s="11">
        <v>0</v>
      </c>
      <c r="N124" s="54">
        <v>839720.29</v>
      </c>
      <c r="O124" s="54">
        <v>814370.17</v>
      </c>
      <c r="P124" s="54">
        <v>25350.12</v>
      </c>
      <c r="Q124" s="1">
        <v>42522</v>
      </c>
      <c r="R124" s="14">
        <f>VLOOKUP($D124,'GT NBV Sep 2015'!$G:$O,9,0)</f>
        <v>3.1E-2</v>
      </c>
      <c r="S124" s="15">
        <f t="shared" si="9"/>
        <v>2169.2774158333336</v>
      </c>
      <c r="T124" s="15">
        <f t="shared" si="10"/>
        <v>9</v>
      </c>
      <c r="U124" s="15">
        <f t="shared" si="11"/>
        <v>19523.496742500003</v>
      </c>
      <c r="V124" s="15">
        <f t="shared" si="12"/>
        <v>833893.66674250003</v>
      </c>
      <c r="W124" s="15">
        <f t="shared" si="13"/>
        <v>5826.6232575000031</v>
      </c>
      <c r="X124" s="7">
        <f t="shared" si="14"/>
        <v>755748.26100000006</v>
      </c>
      <c r="Y124" s="7">
        <f t="shared" si="15"/>
        <v>750504.30006825004</v>
      </c>
      <c r="Z124" s="7">
        <f t="shared" si="16"/>
        <v>5243.9609317500026</v>
      </c>
      <c r="AA124" s="7">
        <f t="shared" si="17"/>
        <v>1.1823431123048067E-11</v>
      </c>
    </row>
    <row r="125" spans="1:27" ht="13.8" x14ac:dyDescent="0.3">
      <c r="A125" s="11">
        <v>72839091</v>
      </c>
      <c r="B125" s="11" t="s">
        <v>16</v>
      </c>
      <c r="C125" s="11" t="s">
        <v>17</v>
      </c>
      <c r="D125" s="11" t="s">
        <v>57</v>
      </c>
      <c r="E125" s="11" t="s">
        <v>391</v>
      </c>
      <c r="F125" s="18">
        <v>38687</v>
      </c>
      <c r="G125" s="19">
        <v>38718</v>
      </c>
      <c r="H125" s="11" t="s">
        <v>20</v>
      </c>
      <c r="I125" s="11" t="s">
        <v>59</v>
      </c>
      <c r="J125" s="11" t="s">
        <v>435</v>
      </c>
      <c r="K125" s="11" t="s">
        <v>23</v>
      </c>
      <c r="L125" s="53" t="s">
        <v>638</v>
      </c>
      <c r="M125" s="11">
        <v>2</v>
      </c>
      <c r="N125" s="54">
        <v>205837.58</v>
      </c>
      <c r="O125" s="54">
        <v>174107.38</v>
      </c>
      <c r="P125" s="54">
        <v>31730.2</v>
      </c>
      <c r="Q125" s="1">
        <v>42522</v>
      </c>
      <c r="R125" s="14">
        <f>VLOOKUP($D125,'GT NBV Sep 2015'!$G:$O,9,0)</f>
        <v>2.1999999999999999E-2</v>
      </c>
      <c r="S125" s="15">
        <f t="shared" si="9"/>
        <v>377.36889666666661</v>
      </c>
      <c r="T125" s="15">
        <f t="shared" si="10"/>
        <v>9</v>
      </c>
      <c r="U125" s="15">
        <f t="shared" si="11"/>
        <v>3396.3200699999998</v>
      </c>
      <c r="V125" s="15">
        <f t="shared" si="12"/>
        <v>177503.70006999999</v>
      </c>
      <c r="W125" s="15">
        <f t="shared" si="13"/>
        <v>28333.879929999996</v>
      </c>
      <c r="X125" s="7">
        <f t="shared" si="14"/>
        <v>185253.82199999999</v>
      </c>
      <c r="Y125" s="7">
        <f t="shared" si="15"/>
        <v>159753.330063</v>
      </c>
      <c r="Z125" s="7">
        <f t="shared" si="16"/>
        <v>25500.491936999995</v>
      </c>
      <c r="AA125" s="7">
        <f t="shared" si="17"/>
        <v>0</v>
      </c>
    </row>
    <row r="126" spans="1:27" ht="13.8" x14ac:dyDescent="0.3">
      <c r="A126" s="11">
        <v>62156176</v>
      </c>
      <c r="B126" s="11" t="s">
        <v>16</v>
      </c>
      <c r="C126" s="11" t="s">
        <v>236</v>
      </c>
      <c r="D126" s="11" t="s">
        <v>71</v>
      </c>
      <c r="E126" s="11" t="s">
        <v>391</v>
      </c>
      <c r="F126" s="18">
        <v>38657</v>
      </c>
      <c r="G126" s="19">
        <v>38687</v>
      </c>
      <c r="H126" s="11" t="s">
        <v>20</v>
      </c>
      <c r="I126" s="11" t="s">
        <v>48</v>
      </c>
      <c r="J126" s="11" t="s">
        <v>245</v>
      </c>
      <c r="K126" s="11" t="s">
        <v>23</v>
      </c>
      <c r="L126" s="53" t="s">
        <v>638</v>
      </c>
      <c r="M126" s="11">
        <v>1</v>
      </c>
      <c r="N126" s="54">
        <v>53543</v>
      </c>
      <c r="O126" s="54">
        <v>21948.36</v>
      </c>
      <c r="P126" s="54">
        <v>31594.639999999999</v>
      </c>
      <c r="Q126" s="1">
        <v>42522</v>
      </c>
      <c r="R126" s="14">
        <f>VLOOKUP($D126,'GT NBV Sep 2015'!$G:$O,9,0)</f>
        <v>3.1E-2</v>
      </c>
      <c r="S126" s="15">
        <f t="shared" si="9"/>
        <v>138.31941666666665</v>
      </c>
      <c r="T126" s="15">
        <f t="shared" si="10"/>
        <v>9</v>
      </c>
      <c r="U126" s="15">
        <f t="shared" si="11"/>
        <v>1244.8747499999999</v>
      </c>
      <c r="V126" s="15">
        <f t="shared" si="12"/>
        <v>23193.23475</v>
      </c>
      <c r="W126" s="15">
        <f t="shared" si="13"/>
        <v>30349.76525</v>
      </c>
      <c r="X126" s="7">
        <f t="shared" si="14"/>
        <v>48188.700000000004</v>
      </c>
      <c r="Y126" s="7">
        <f t="shared" si="15"/>
        <v>20873.911274999999</v>
      </c>
      <c r="Z126" s="7">
        <f t="shared" si="16"/>
        <v>27314.788725000002</v>
      </c>
      <c r="AA126" s="7">
        <f t="shared" si="17"/>
        <v>0</v>
      </c>
    </row>
    <row r="127" spans="1:27" ht="13.8" x14ac:dyDescent="0.3">
      <c r="A127" s="11">
        <v>73410779</v>
      </c>
      <c r="B127" s="11" t="s">
        <v>16</v>
      </c>
      <c r="C127" s="11" t="s">
        <v>17</v>
      </c>
      <c r="D127" s="11" t="s">
        <v>71</v>
      </c>
      <c r="E127" s="11" t="s">
        <v>391</v>
      </c>
      <c r="F127" s="18">
        <v>38657</v>
      </c>
      <c r="G127" s="19">
        <v>38687</v>
      </c>
      <c r="H127" s="11" t="s">
        <v>20</v>
      </c>
      <c r="I127" s="11" t="s">
        <v>48</v>
      </c>
      <c r="J127" s="11" t="s">
        <v>245</v>
      </c>
      <c r="K127" s="11" t="s">
        <v>23</v>
      </c>
      <c r="L127" s="53" t="s">
        <v>638</v>
      </c>
      <c r="M127" s="11">
        <v>1</v>
      </c>
      <c r="N127" s="54">
        <v>52543</v>
      </c>
      <c r="O127" s="54">
        <v>21538.44</v>
      </c>
      <c r="P127" s="54">
        <v>31004.560000000001</v>
      </c>
      <c r="Q127" s="1">
        <v>42522</v>
      </c>
      <c r="R127" s="14">
        <f>VLOOKUP($D127,'GT NBV Sep 2015'!$G:$O,9,0)</f>
        <v>3.1E-2</v>
      </c>
      <c r="S127" s="15">
        <f t="shared" si="9"/>
        <v>135.73608333333334</v>
      </c>
      <c r="T127" s="15">
        <f t="shared" si="10"/>
        <v>9</v>
      </c>
      <c r="U127" s="15">
        <f t="shared" si="11"/>
        <v>1221.6247499999999</v>
      </c>
      <c r="V127" s="15">
        <f t="shared" si="12"/>
        <v>22760.064749999998</v>
      </c>
      <c r="W127" s="15">
        <f t="shared" si="13"/>
        <v>29782.935250000002</v>
      </c>
      <c r="X127" s="7">
        <f t="shared" si="14"/>
        <v>47288.700000000004</v>
      </c>
      <c r="Y127" s="7">
        <f t="shared" si="15"/>
        <v>20484.058274999999</v>
      </c>
      <c r="Z127" s="7">
        <f t="shared" si="16"/>
        <v>26804.641725000001</v>
      </c>
      <c r="AA127" s="7">
        <f t="shared" si="17"/>
        <v>0</v>
      </c>
    </row>
    <row r="128" spans="1:27" ht="13.8" x14ac:dyDescent="0.3">
      <c r="A128" s="11">
        <v>49596</v>
      </c>
      <c r="B128" s="11" t="s">
        <v>16</v>
      </c>
      <c r="C128" s="11" t="s">
        <v>17</v>
      </c>
      <c r="D128" s="11" t="s">
        <v>45</v>
      </c>
      <c r="E128" s="11" t="s">
        <v>28</v>
      </c>
      <c r="F128" s="18">
        <v>27211</v>
      </c>
      <c r="G128" s="19">
        <v>27211</v>
      </c>
      <c r="H128" s="11" t="s">
        <v>20</v>
      </c>
      <c r="I128" s="11" t="s">
        <v>39</v>
      </c>
      <c r="J128" s="11" t="s">
        <v>158</v>
      </c>
      <c r="K128" s="11" t="s">
        <v>23</v>
      </c>
      <c r="L128" s="53" t="s">
        <v>638</v>
      </c>
      <c r="M128" s="11">
        <v>0</v>
      </c>
      <c r="N128" s="54">
        <v>237502.26</v>
      </c>
      <c r="O128" s="54">
        <v>207212.54</v>
      </c>
      <c r="P128" s="54">
        <v>30289.72</v>
      </c>
      <c r="Q128" s="1">
        <v>42522</v>
      </c>
      <c r="R128" s="14">
        <f>VLOOKUP($D128,'GT NBV Sep 2015'!$G:$O,9,0)</f>
        <v>2.3E-2</v>
      </c>
      <c r="S128" s="15">
        <f t="shared" si="9"/>
        <v>455.21266500000002</v>
      </c>
      <c r="T128" s="15">
        <f t="shared" si="10"/>
        <v>9</v>
      </c>
      <c r="U128" s="15">
        <f t="shared" si="11"/>
        <v>4096.9139850000001</v>
      </c>
      <c r="V128" s="15">
        <f t="shared" si="12"/>
        <v>211309.453985</v>
      </c>
      <c r="W128" s="15">
        <f t="shared" si="13"/>
        <v>26192.806015000009</v>
      </c>
      <c r="X128" s="7">
        <f t="shared" si="14"/>
        <v>213752.03400000001</v>
      </c>
      <c r="Y128" s="7">
        <f t="shared" si="15"/>
        <v>190178.50858650001</v>
      </c>
      <c r="Z128" s="7">
        <f t="shared" si="16"/>
        <v>23573.52541350001</v>
      </c>
      <c r="AA128" s="7">
        <f t="shared" si="17"/>
        <v>0</v>
      </c>
    </row>
    <row r="129" spans="1:27" ht="13.8" x14ac:dyDescent="0.3">
      <c r="A129" s="11">
        <v>642130080</v>
      </c>
      <c r="B129" s="11" t="s">
        <v>16</v>
      </c>
      <c r="C129" s="11" t="s">
        <v>17</v>
      </c>
      <c r="D129" s="11" t="s">
        <v>71</v>
      </c>
      <c r="E129" s="11" t="s">
        <v>393</v>
      </c>
      <c r="F129" s="18">
        <v>39417</v>
      </c>
      <c r="G129" s="19">
        <v>39417</v>
      </c>
      <c r="H129" s="11" t="s">
        <v>20</v>
      </c>
      <c r="I129" s="11" t="s">
        <v>48</v>
      </c>
      <c r="J129" s="11" t="s">
        <v>244</v>
      </c>
      <c r="K129" s="11" t="s">
        <v>23</v>
      </c>
      <c r="L129" s="53" t="s">
        <v>638</v>
      </c>
      <c r="M129" s="11">
        <v>1</v>
      </c>
      <c r="N129" s="54">
        <v>44248.26</v>
      </c>
      <c r="O129" s="54">
        <v>14599.08</v>
      </c>
      <c r="P129" s="54">
        <v>29649.18</v>
      </c>
      <c r="Q129" s="1">
        <v>42522</v>
      </c>
      <c r="R129" s="14">
        <f>VLOOKUP($D129,'GT NBV Sep 2015'!$G:$O,9,0)</f>
        <v>3.1E-2</v>
      </c>
      <c r="S129" s="15">
        <f t="shared" si="9"/>
        <v>114.30800500000001</v>
      </c>
      <c r="T129" s="15">
        <f t="shared" si="10"/>
        <v>9</v>
      </c>
      <c r="U129" s="15">
        <f t="shared" si="11"/>
        <v>1028.7720450000002</v>
      </c>
      <c r="V129" s="15">
        <f t="shared" si="12"/>
        <v>15627.852045</v>
      </c>
      <c r="W129" s="15">
        <f t="shared" si="13"/>
        <v>28620.407955000002</v>
      </c>
      <c r="X129" s="7">
        <f t="shared" si="14"/>
        <v>39823.434000000001</v>
      </c>
      <c r="Y129" s="7">
        <f t="shared" si="15"/>
        <v>14065.0668405</v>
      </c>
      <c r="Z129" s="7">
        <f t="shared" si="16"/>
        <v>25758.367159500001</v>
      </c>
      <c r="AA129" s="7">
        <f t="shared" si="17"/>
        <v>0</v>
      </c>
    </row>
    <row r="130" spans="1:27" ht="13.8" x14ac:dyDescent="0.3">
      <c r="A130" s="11">
        <v>72839096</v>
      </c>
      <c r="B130" s="11" t="s">
        <v>16</v>
      </c>
      <c r="C130" s="11" t="s">
        <v>17</v>
      </c>
      <c r="D130" s="11" t="s">
        <v>57</v>
      </c>
      <c r="E130" s="11" t="s">
        <v>391</v>
      </c>
      <c r="F130" s="18">
        <v>38687</v>
      </c>
      <c r="G130" s="19">
        <v>38718</v>
      </c>
      <c r="H130" s="11" t="s">
        <v>20</v>
      </c>
      <c r="I130" s="11" t="s">
        <v>59</v>
      </c>
      <c r="J130" s="11" t="s">
        <v>439</v>
      </c>
      <c r="K130" s="11" t="s">
        <v>23</v>
      </c>
      <c r="L130" s="53" t="s">
        <v>638</v>
      </c>
      <c r="M130" s="11">
        <v>1</v>
      </c>
      <c r="N130" s="54">
        <v>188663.25</v>
      </c>
      <c r="O130" s="54">
        <v>159580.5</v>
      </c>
      <c r="P130" s="54">
        <v>29082.75</v>
      </c>
      <c r="Q130" s="1">
        <v>42522</v>
      </c>
      <c r="R130" s="14">
        <f>VLOOKUP($D130,'GT NBV Sep 2015'!$G:$O,9,0)</f>
        <v>2.1999999999999999E-2</v>
      </c>
      <c r="S130" s="15">
        <f t="shared" si="9"/>
        <v>345.88262500000002</v>
      </c>
      <c r="T130" s="15">
        <f t="shared" si="10"/>
        <v>9</v>
      </c>
      <c r="U130" s="15">
        <f t="shared" si="11"/>
        <v>3112.9436250000003</v>
      </c>
      <c r="V130" s="15">
        <f t="shared" si="12"/>
        <v>162693.44362500001</v>
      </c>
      <c r="W130" s="15">
        <f t="shared" si="13"/>
        <v>25969.806374999986</v>
      </c>
      <c r="X130" s="7">
        <f t="shared" si="14"/>
        <v>169796.92500000002</v>
      </c>
      <c r="Y130" s="7">
        <f t="shared" si="15"/>
        <v>146424.09926250001</v>
      </c>
      <c r="Z130" s="7">
        <f t="shared" si="16"/>
        <v>23372.825737499988</v>
      </c>
      <c r="AA130" s="7">
        <f t="shared" si="17"/>
        <v>0</v>
      </c>
    </row>
    <row r="131" spans="1:27" ht="13.8" x14ac:dyDescent="0.3">
      <c r="A131" s="11">
        <v>61189141</v>
      </c>
      <c r="B131" s="11" t="s">
        <v>16</v>
      </c>
      <c r="C131" s="11" t="s">
        <v>17</v>
      </c>
      <c r="D131" s="11" t="s">
        <v>71</v>
      </c>
      <c r="E131" s="11" t="s">
        <v>391</v>
      </c>
      <c r="F131" s="18">
        <v>38565</v>
      </c>
      <c r="G131" s="19">
        <v>38565</v>
      </c>
      <c r="H131" s="11" t="s">
        <v>20</v>
      </c>
      <c r="I131" s="11" t="s">
        <v>48</v>
      </c>
      <c r="J131" s="11" t="s">
        <v>246</v>
      </c>
      <c r="K131" s="11" t="s">
        <v>23</v>
      </c>
      <c r="L131" s="53" t="s">
        <v>638</v>
      </c>
      <c r="M131" s="11">
        <v>0</v>
      </c>
      <c r="N131" s="54">
        <v>47337.69</v>
      </c>
      <c r="O131" s="54">
        <v>19404.68</v>
      </c>
      <c r="P131" s="54">
        <v>27933.01</v>
      </c>
      <c r="Q131" s="1">
        <v>42522</v>
      </c>
      <c r="R131" s="14">
        <f>VLOOKUP($D131,'GT NBV Sep 2015'!$G:$O,9,0)</f>
        <v>3.1E-2</v>
      </c>
      <c r="S131" s="15">
        <f t="shared" si="9"/>
        <v>122.2890325</v>
      </c>
      <c r="T131" s="15">
        <f t="shared" si="10"/>
        <v>9</v>
      </c>
      <c r="U131" s="15">
        <f t="shared" si="11"/>
        <v>1100.6012925</v>
      </c>
      <c r="V131" s="15">
        <f t="shared" si="12"/>
        <v>20505.2812925</v>
      </c>
      <c r="W131" s="15">
        <f t="shared" si="13"/>
        <v>26832.408707500002</v>
      </c>
      <c r="X131" s="7">
        <f t="shared" si="14"/>
        <v>42603.921000000002</v>
      </c>
      <c r="Y131" s="7">
        <f t="shared" si="15"/>
        <v>18454.753163249999</v>
      </c>
      <c r="Z131" s="7">
        <f t="shared" si="16"/>
        <v>24149.167836750003</v>
      </c>
      <c r="AA131" s="7">
        <f t="shared" si="17"/>
        <v>0</v>
      </c>
    </row>
    <row r="132" spans="1:27" ht="13.8" x14ac:dyDescent="0.3">
      <c r="A132" s="11">
        <v>49479</v>
      </c>
      <c r="B132" s="11" t="s">
        <v>16</v>
      </c>
      <c r="C132" s="11" t="s">
        <v>17</v>
      </c>
      <c r="D132" s="11" t="s">
        <v>45</v>
      </c>
      <c r="E132" s="11" t="s">
        <v>28</v>
      </c>
      <c r="F132" s="18">
        <v>27211</v>
      </c>
      <c r="G132" s="19">
        <v>27211</v>
      </c>
      <c r="H132" s="11" t="s">
        <v>20</v>
      </c>
      <c r="I132" s="11" t="s">
        <v>39</v>
      </c>
      <c r="J132" s="11" t="s">
        <v>152</v>
      </c>
      <c r="K132" s="11" t="s">
        <v>23</v>
      </c>
      <c r="L132" s="53" t="s">
        <v>638</v>
      </c>
      <c r="M132" s="11">
        <v>0</v>
      </c>
      <c r="N132" s="54">
        <v>209531.12</v>
      </c>
      <c r="O132" s="54">
        <v>182808.68</v>
      </c>
      <c r="P132" s="54">
        <v>26722.44</v>
      </c>
      <c r="Q132" s="1">
        <v>42522</v>
      </c>
      <c r="R132" s="14">
        <f>VLOOKUP($D132,'GT NBV Sep 2015'!$G:$O,9,0)</f>
        <v>2.3E-2</v>
      </c>
      <c r="S132" s="15">
        <f t="shared" ref="S132:S195" si="18">N132*(R132/12)</f>
        <v>401.60131333333328</v>
      </c>
      <c r="T132" s="15">
        <f t="shared" ref="T132:T195" si="19">ROUND((+Q132-$L$2)/30,0)</f>
        <v>9</v>
      </c>
      <c r="U132" s="15">
        <f t="shared" si="11"/>
        <v>3614.4118199999994</v>
      </c>
      <c r="V132" s="15">
        <f t="shared" si="12"/>
        <v>186423.09182</v>
      </c>
      <c r="W132" s="15">
        <f t="shared" si="13"/>
        <v>23108.028179999994</v>
      </c>
      <c r="X132" s="7">
        <f t="shared" si="14"/>
        <v>188578.008</v>
      </c>
      <c r="Y132" s="7">
        <f t="shared" si="15"/>
        <v>167780.782638</v>
      </c>
      <c r="Z132" s="7">
        <f t="shared" si="16"/>
        <v>20797.225361999994</v>
      </c>
      <c r="AA132" s="7">
        <f t="shared" si="17"/>
        <v>0</v>
      </c>
    </row>
    <row r="133" spans="1:27" ht="13.8" x14ac:dyDescent="0.3">
      <c r="A133" s="11">
        <v>49981</v>
      </c>
      <c r="B133" s="11" t="s">
        <v>16</v>
      </c>
      <c r="C133" s="11" t="s">
        <v>17</v>
      </c>
      <c r="D133" s="11" t="s">
        <v>45</v>
      </c>
      <c r="E133" s="11" t="s">
        <v>28</v>
      </c>
      <c r="F133" s="18">
        <v>27211</v>
      </c>
      <c r="G133" s="19">
        <v>27211</v>
      </c>
      <c r="H133" s="11" t="s">
        <v>20</v>
      </c>
      <c r="I133" s="11" t="s">
        <v>39</v>
      </c>
      <c r="J133" s="11" t="s">
        <v>182</v>
      </c>
      <c r="K133" s="11" t="s">
        <v>23</v>
      </c>
      <c r="L133" s="53" t="s">
        <v>638</v>
      </c>
      <c r="M133" s="11">
        <v>0</v>
      </c>
      <c r="N133" s="54">
        <v>206076.53</v>
      </c>
      <c r="O133" s="54">
        <v>179794.67</v>
      </c>
      <c r="P133" s="54">
        <v>26281.86</v>
      </c>
      <c r="Q133" s="1">
        <v>42522</v>
      </c>
      <c r="R133" s="14">
        <f>VLOOKUP($D133,'GT NBV Sep 2015'!$G:$O,9,0)</f>
        <v>2.3E-2</v>
      </c>
      <c r="S133" s="15">
        <f t="shared" si="18"/>
        <v>394.98001583333331</v>
      </c>
      <c r="T133" s="15">
        <f t="shared" si="19"/>
        <v>9</v>
      </c>
      <c r="U133" s="15">
        <f t="shared" ref="U133:U196" si="20">+S133*T133</f>
        <v>3554.8201424999997</v>
      </c>
      <c r="V133" s="15">
        <f t="shared" ref="V133:V196" si="21">+O133+U133</f>
        <v>183349.4901425</v>
      </c>
      <c r="W133" s="15">
        <f t="shared" ref="W133:W196" si="22">+N133-V133</f>
        <v>22727.0398575</v>
      </c>
      <c r="X133" s="7">
        <f t="shared" ref="X133:X196" si="23">+N133*(9/10)</f>
        <v>185468.87700000001</v>
      </c>
      <c r="Y133" s="7">
        <f t="shared" ref="Y133:Y196" si="24">+V133*(9/10)</f>
        <v>165014.54112825001</v>
      </c>
      <c r="Z133" s="7">
        <f t="shared" ref="Z133:Z196" si="25">+W133*(9/10)</f>
        <v>20454.335871750001</v>
      </c>
      <c r="AA133" s="7">
        <f t="shared" ref="AA133:AA196" si="26">+X133-Y133-Z133</f>
        <v>0</v>
      </c>
    </row>
    <row r="134" spans="1:27" ht="13.8" x14ac:dyDescent="0.3">
      <c r="A134" s="11">
        <v>656171165</v>
      </c>
      <c r="B134" s="11" t="s">
        <v>16</v>
      </c>
      <c r="C134" s="11" t="s">
        <v>17</v>
      </c>
      <c r="D134" s="11" t="s">
        <v>57</v>
      </c>
      <c r="E134" s="11" t="s">
        <v>395</v>
      </c>
      <c r="F134" s="18">
        <v>41214</v>
      </c>
      <c r="G134" s="19">
        <v>41214</v>
      </c>
      <c r="H134" s="11" t="s">
        <v>20</v>
      </c>
      <c r="I134" s="11" t="s">
        <v>59</v>
      </c>
      <c r="J134" s="11" t="s">
        <v>339</v>
      </c>
      <c r="K134" s="11" t="s">
        <v>23</v>
      </c>
      <c r="L134" s="53" t="s">
        <v>638</v>
      </c>
      <c r="M134" s="11">
        <v>1</v>
      </c>
      <c r="N134" s="54">
        <v>34039.230000000003</v>
      </c>
      <c r="O134" s="54">
        <v>9129.18</v>
      </c>
      <c r="P134" s="54">
        <v>24910.05</v>
      </c>
      <c r="Q134" s="1">
        <v>42522</v>
      </c>
      <c r="R134" s="14">
        <f>VLOOKUP($D134,'GT NBV Sep 2015'!$G:$O,9,0)</f>
        <v>2.1999999999999999E-2</v>
      </c>
      <c r="S134" s="15">
        <f t="shared" si="18"/>
        <v>62.405255000000004</v>
      </c>
      <c r="T134" s="15">
        <f t="shared" si="19"/>
        <v>9</v>
      </c>
      <c r="U134" s="15">
        <f t="shared" si="20"/>
        <v>561.64729499999999</v>
      </c>
      <c r="V134" s="15">
        <f t="shared" si="21"/>
        <v>9690.827295000001</v>
      </c>
      <c r="W134" s="15">
        <f t="shared" si="22"/>
        <v>24348.402705</v>
      </c>
      <c r="X134" s="7">
        <f t="shared" si="23"/>
        <v>30635.307000000004</v>
      </c>
      <c r="Y134" s="7">
        <f t="shared" si="24"/>
        <v>8721.744565500001</v>
      </c>
      <c r="Z134" s="7">
        <f t="shared" si="25"/>
        <v>21913.5624345</v>
      </c>
      <c r="AA134" s="7">
        <f t="shared" si="26"/>
        <v>0</v>
      </c>
    </row>
    <row r="135" spans="1:27" ht="13.8" x14ac:dyDescent="0.3">
      <c r="A135" s="11">
        <v>656171169</v>
      </c>
      <c r="B135" s="11" t="s">
        <v>16</v>
      </c>
      <c r="C135" s="11" t="s">
        <v>17</v>
      </c>
      <c r="D135" s="11" t="s">
        <v>57</v>
      </c>
      <c r="E135" s="11" t="s">
        <v>395</v>
      </c>
      <c r="F135" s="18">
        <v>41214</v>
      </c>
      <c r="G135" s="19">
        <v>41214</v>
      </c>
      <c r="H135" s="11" t="s">
        <v>20</v>
      </c>
      <c r="I135" s="11" t="s">
        <v>59</v>
      </c>
      <c r="J135" s="11" t="s">
        <v>339</v>
      </c>
      <c r="K135" s="11" t="s">
        <v>23</v>
      </c>
      <c r="L135" s="53" t="s">
        <v>638</v>
      </c>
      <c r="M135" s="11">
        <v>1</v>
      </c>
      <c r="N135" s="54">
        <v>34039.199999999997</v>
      </c>
      <c r="O135" s="54">
        <v>9129.17</v>
      </c>
      <c r="P135" s="54">
        <v>24910.03</v>
      </c>
      <c r="Q135" s="1">
        <v>42522</v>
      </c>
      <c r="R135" s="14">
        <f>VLOOKUP($D135,'GT NBV Sep 2015'!$G:$O,9,0)</f>
        <v>2.1999999999999999E-2</v>
      </c>
      <c r="S135" s="15">
        <f t="shared" si="18"/>
        <v>62.405199999999994</v>
      </c>
      <c r="T135" s="15">
        <f t="shared" si="19"/>
        <v>9</v>
      </c>
      <c r="U135" s="15">
        <f t="shared" si="20"/>
        <v>561.64679999999998</v>
      </c>
      <c r="V135" s="15">
        <f t="shared" si="21"/>
        <v>9690.8168000000005</v>
      </c>
      <c r="W135" s="15">
        <f t="shared" si="22"/>
        <v>24348.383199999997</v>
      </c>
      <c r="X135" s="7">
        <f t="shared" si="23"/>
        <v>30635.279999999999</v>
      </c>
      <c r="Y135" s="7">
        <f t="shared" si="24"/>
        <v>8721.7351200000012</v>
      </c>
      <c r="Z135" s="7">
        <f t="shared" si="25"/>
        <v>21913.544879999998</v>
      </c>
      <c r="AA135" s="7">
        <f t="shared" si="26"/>
        <v>0</v>
      </c>
    </row>
    <row r="136" spans="1:27" ht="13.8" x14ac:dyDescent="0.3">
      <c r="A136" s="11">
        <v>49598952</v>
      </c>
      <c r="B136" s="11" t="s">
        <v>16</v>
      </c>
      <c r="C136" s="11" t="s">
        <v>17</v>
      </c>
      <c r="D136" s="11" t="s">
        <v>71</v>
      </c>
      <c r="E136" s="11" t="s">
        <v>390</v>
      </c>
      <c r="F136" s="18">
        <v>38169</v>
      </c>
      <c r="G136" s="19">
        <v>38200</v>
      </c>
      <c r="H136" s="11" t="s">
        <v>20</v>
      </c>
      <c r="I136" s="11" t="s">
        <v>48</v>
      </c>
      <c r="J136" s="11" t="s">
        <v>414</v>
      </c>
      <c r="K136" s="11" t="s">
        <v>23</v>
      </c>
      <c r="L136" s="53" t="s">
        <v>638</v>
      </c>
      <c r="M136" s="11">
        <v>1</v>
      </c>
      <c r="N136" s="54">
        <v>44509.36</v>
      </c>
      <c r="O136" s="54">
        <v>20025.310000000001</v>
      </c>
      <c r="P136" s="54">
        <v>24484.05</v>
      </c>
      <c r="Q136" s="1">
        <v>42522</v>
      </c>
      <c r="R136" s="14">
        <f>VLOOKUP($D136,'GT NBV Sep 2015'!$G:$O,9,0)</f>
        <v>3.1E-2</v>
      </c>
      <c r="S136" s="15">
        <f t="shared" si="18"/>
        <v>114.98251333333333</v>
      </c>
      <c r="T136" s="15">
        <f t="shared" si="19"/>
        <v>9</v>
      </c>
      <c r="U136" s="15">
        <f t="shared" si="20"/>
        <v>1034.8426199999999</v>
      </c>
      <c r="V136" s="15">
        <f t="shared" si="21"/>
        <v>21060.152620000001</v>
      </c>
      <c r="W136" s="15">
        <f t="shared" si="22"/>
        <v>23449.20738</v>
      </c>
      <c r="X136" s="7">
        <f t="shared" si="23"/>
        <v>40058.423999999999</v>
      </c>
      <c r="Y136" s="7">
        <f t="shared" si="24"/>
        <v>18954.137358</v>
      </c>
      <c r="Z136" s="7">
        <f t="shared" si="25"/>
        <v>21104.286641999999</v>
      </c>
      <c r="AA136" s="7">
        <f t="shared" si="26"/>
        <v>0</v>
      </c>
    </row>
    <row r="137" spans="1:27" ht="13.8" x14ac:dyDescent="0.3">
      <c r="A137" s="11">
        <v>56651439</v>
      </c>
      <c r="B137" s="11" t="s">
        <v>16</v>
      </c>
      <c r="C137" s="11" t="s">
        <v>17</v>
      </c>
      <c r="D137" s="11" t="s">
        <v>71</v>
      </c>
      <c r="E137" s="11" t="s">
        <v>390</v>
      </c>
      <c r="F137" s="18">
        <v>38169</v>
      </c>
      <c r="G137" s="19">
        <v>38200</v>
      </c>
      <c r="H137" s="11" t="s">
        <v>20</v>
      </c>
      <c r="I137" s="11" t="s">
        <v>48</v>
      </c>
      <c r="J137" s="11" t="s">
        <v>414</v>
      </c>
      <c r="K137" s="11" t="s">
        <v>23</v>
      </c>
      <c r="L137" s="53" t="s">
        <v>638</v>
      </c>
      <c r="M137" s="11">
        <v>1</v>
      </c>
      <c r="N137" s="54">
        <v>44509.34</v>
      </c>
      <c r="O137" s="54">
        <v>20025.3</v>
      </c>
      <c r="P137" s="54">
        <v>24484.04</v>
      </c>
      <c r="Q137" s="1">
        <v>42522</v>
      </c>
      <c r="R137" s="14">
        <f>VLOOKUP($D137,'GT NBV Sep 2015'!$G:$O,9,0)</f>
        <v>3.1E-2</v>
      </c>
      <c r="S137" s="15">
        <f t="shared" si="18"/>
        <v>114.98246166666665</v>
      </c>
      <c r="T137" s="15">
        <f t="shared" si="19"/>
        <v>9</v>
      </c>
      <c r="U137" s="15">
        <f t="shared" si="20"/>
        <v>1034.8421549999998</v>
      </c>
      <c r="V137" s="15">
        <f t="shared" si="21"/>
        <v>21060.142154999998</v>
      </c>
      <c r="W137" s="15">
        <f t="shared" si="22"/>
        <v>23449.197844999999</v>
      </c>
      <c r="X137" s="7">
        <f t="shared" si="23"/>
        <v>40058.405999999995</v>
      </c>
      <c r="Y137" s="7">
        <f t="shared" si="24"/>
        <v>18954.127939499998</v>
      </c>
      <c r="Z137" s="7">
        <f t="shared" si="25"/>
        <v>21104.278060500001</v>
      </c>
      <c r="AA137" s="7">
        <f t="shared" si="26"/>
        <v>0</v>
      </c>
    </row>
    <row r="138" spans="1:27" ht="13.8" x14ac:dyDescent="0.3">
      <c r="A138" s="11">
        <v>656166831</v>
      </c>
      <c r="B138" s="11" t="s">
        <v>16</v>
      </c>
      <c r="C138" s="11" t="s">
        <v>17</v>
      </c>
      <c r="D138" s="11" t="s">
        <v>57</v>
      </c>
      <c r="E138" s="11" t="s">
        <v>462</v>
      </c>
      <c r="F138" s="18">
        <v>40483</v>
      </c>
      <c r="G138" s="19">
        <v>40483</v>
      </c>
      <c r="H138" s="11" t="s">
        <v>20</v>
      </c>
      <c r="I138" s="11" t="s">
        <v>59</v>
      </c>
      <c r="J138" s="11" t="s">
        <v>339</v>
      </c>
      <c r="K138" s="11" t="s">
        <v>23</v>
      </c>
      <c r="L138" s="53" t="s">
        <v>638</v>
      </c>
      <c r="M138" s="11">
        <v>1</v>
      </c>
      <c r="N138" s="54">
        <v>42149.9</v>
      </c>
      <c r="O138" s="54">
        <v>18261</v>
      </c>
      <c r="P138" s="54">
        <v>23888.9</v>
      </c>
      <c r="Q138" s="1">
        <v>42522</v>
      </c>
      <c r="R138" s="14">
        <f>VLOOKUP($D138,'GT NBV Sep 2015'!$G:$O,9,0)</f>
        <v>2.1999999999999999E-2</v>
      </c>
      <c r="S138" s="15">
        <f t="shared" si="18"/>
        <v>77.274816666666666</v>
      </c>
      <c r="T138" s="15">
        <f t="shared" si="19"/>
        <v>9</v>
      </c>
      <c r="U138" s="15">
        <f t="shared" si="20"/>
        <v>695.47334999999998</v>
      </c>
      <c r="V138" s="15">
        <f t="shared" si="21"/>
        <v>18956.47335</v>
      </c>
      <c r="W138" s="15">
        <f t="shared" si="22"/>
        <v>23193.426650000001</v>
      </c>
      <c r="X138" s="7">
        <f t="shared" si="23"/>
        <v>37934.910000000003</v>
      </c>
      <c r="Y138" s="7">
        <f t="shared" si="24"/>
        <v>17060.826015000002</v>
      </c>
      <c r="Z138" s="7">
        <f t="shared" si="25"/>
        <v>20874.083985000001</v>
      </c>
      <c r="AA138" s="7">
        <f t="shared" si="26"/>
        <v>0</v>
      </c>
    </row>
    <row r="139" spans="1:27" ht="13.8" x14ac:dyDescent="0.3">
      <c r="A139" s="11">
        <v>646577814</v>
      </c>
      <c r="B139" s="11" t="s">
        <v>16</v>
      </c>
      <c r="C139" s="11" t="s">
        <v>17</v>
      </c>
      <c r="D139" s="11" t="s">
        <v>71</v>
      </c>
      <c r="E139" s="11" t="s">
        <v>393</v>
      </c>
      <c r="F139" s="18">
        <v>39173</v>
      </c>
      <c r="G139" s="19">
        <v>39173</v>
      </c>
      <c r="H139" s="11" t="s">
        <v>20</v>
      </c>
      <c r="I139" s="11" t="s">
        <v>48</v>
      </c>
      <c r="J139" s="11" t="s">
        <v>234</v>
      </c>
      <c r="K139" s="11" t="s">
        <v>23</v>
      </c>
      <c r="L139" s="53" t="s">
        <v>638</v>
      </c>
      <c r="M139" s="11">
        <v>1</v>
      </c>
      <c r="N139" s="54">
        <v>35589.53</v>
      </c>
      <c r="O139" s="54">
        <v>11742.26</v>
      </c>
      <c r="P139" s="54">
        <v>23847.27</v>
      </c>
      <c r="Q139" s="1">
        <v>42522</v>
      </c>
      <c r="R139" s="14">
        <f>VLOOKUP($D139,'GT NBV Sep 2015'!$G:$O,9,0)</f>
        <v>3.1E-2</v>
      </c>
      <c r="S139" s="15">
        <f t="shared" si="18"/>
        <v>91.93961916666666</v>
      </c>
      <c r="T139" s="15">
        <f t="shared" si="19"/>
        <v>9</v>
      </c>
      <c r="U139" s="15">
        <f t="shared" si="20"/>
        <v>827.45657249999999</v>
      </c>
      <c r="V139" s="15">
        <f t="shared" si="21"/>
        <v>12569.7165725</v>
      </c>
      <c r="W139" s="15">
        <f t="shared" si="22"/>
        <v>23019.813427499997</v>
      </c>
      <c r="X139" s="7">
        <f t="shared" si="23"/>
        <v>32030.577000000001</v>
      </c>
      <c r="Y139" s="7">
        <f t="shared" si="24"/>
        <v>11312.744915249999</v>
      </c>
      <c r="Z139" s="7">
        <f t="shared" si="25"/>
        <v>20717.83208475</v>
      </c>
      <c r="AA139" s="7">
        <f t="shared" si="26"/>
        <v>0</v>
      </c>
    </row>
    <row r="140" spans="1:27" ht="13.8" x14ac:dyDescent="0.3">
      <c r="A140" s="11">
        <v>646577331</v>
      </c>
      <c r="B140" s="11" t="s">
        <v>16</v>
      </c>
      <c r="C140" s="11" t="s">
        <v>17</v>
      </c>
      <c r="D140" s="11" t="s">
        <v>57</v>
      </c>
      <c r="E140" s="11" t="s">
        <v>457</v>
      </c>
      <c r="F140" s="18">
        <v>40148</v>
      </c>
      <c r="G140" s="19">
        <v>39814</v>
      </c>
      <c r="H140" s="11" t="s">
        <v>20</v>
      </c>
      <c r="I140" s="11" t="s">
        <v>59</v>
      </c>
      <c r="J140" s="11" t="s">
        <v>339</v>
      </c>
      <c r="K140" s="11" t="s">
        <v>23</v>
      </c>
      <c r="L140" s="53" t="s">
        <v>638</v>
      </c>
      <c r="M140" s="11">
        <v>1</v>
      </c>
      <c r="N140" s="54">
        <v>48403.12</v>
      </c>
      <c r="O140" s="54">
        <v>24964.45</v>
      </c>
      <c r="P140" s="54">
        <v>23438.67</v>
      </c>
      <c r="Q140" s="1">
        <v>42522</v>
      </c>
      <c r="R140" s="14">
        <f>VLOOKUP($D140,'GT NBV Sep 2015'!$G:$O,9,0)</f>
        <v>2.1999999999999999E-2</v>
      </c>
      <c r="S140" s="15">
        <f t="shared" si="18"/>
        <v>88.739053333333331</v>
      </c>
      <c r="T140" s="15">
        <f t="shared" si="19"/>
        <v>9</v>
      </c>
      <c r="U140" s="15">
        <f t="shared" si="20"/>
        <v>798.65147999999999</v>
      </c>
      <c r="V140" s="15">
        <f t="shared" si="21"/>
        <v>25763.101480000001</v>
      </c>
      <c r="W140" s="15">
        <f t="shared" si="22"/>
        <v>22640.018520000001</v>
      </c>
      <c r="X140" s="7">
        <f t="shared" si="23"/>
        <v>43562.808000000005</v>
      </c>
      <c r="Y140" s="7">
        <f t="shared" si="24"/>
        <v>23186.791332000001</v>
      </c>
      <c r="Z140" s="7">
        <f t="shared" si="25"/>
        <v>20376.016668</v>
      </c>
      <c r="AA140" s="7">
        <f t="shared" si="26"/>
        <v>0</v>
      </c>
    </row>
    <row r="141" spans="1:27" ht="13.8" x14ac:dyDescent="0.3">
      <c r="A141" s="11">
        <v>629037245</v>
      </c>
      <c r="B141" s="11" t="s">
        <v>16</v>
      </c>
      <c r="C141" s="11" t="s">
        <v>17</v>
      </c>
      <c r="D141" s="11" t="s">
        <v>57</v>
      </c>
      <c r="E141" s="11" t="s">
        <v>457</v>
      </c>
      <c r="F141" s="18">
        <v>40148</v>
      </c>
      <c r="G141" s="19">
        <v>40148</v>
      </c>
      <c r="H141" s="11" t="s">
        <v>20</v>
      </c>
      <c r="I141" s="11" t="s">
        <v>59</v>
      </c>
      <c r="J141" s="11" t="s">
        <v>339</v>
      </c>
      <c r="K141" s="11" t="s">
        <v>23</v>
      </c>
      <c r="L141" s="53" t="s">
        <v>638</v>
      </c>
      <c r="M141" s="11">
        <v>1</v>
      </c>
      <c r="N141" s="54">
        <v>48403.09</v>
      </c>
      <c r="O141" s="54">
        <v>24964.44</v>
      </c>
      <c r="P141" s="54">
        <v>23438.65</v>
      </c>
      <c r="Q141" s="1">
        <v>42522</v>
      </c>
      <c r="R141" s="14">
        <f>VLOOKUP($D141,'GT NBV Sep 2015'!$G:$O,9,0)</f>
        <v>2.1999999999999999E-2</v>
      </c>
      <c r="S141" s="15">
        <f t="shared" si="18"/>
        <v>88.738998333333328</v>
      </c>
      <c r="T141" s="15">
        <f t="shared" si="19"/>
        <v>9</v>
      </c>
      <c r="U141" s="15">
        <f t="shared" si="20"/>
        <v>798.65098499999999</v>
      </c>
      <c r="V141" s="15">
        <f t="shared" si="21"/>
        <v>25763.090984999999</v>
      </c>
      <c r="W141" s="15">
        <f t="shared" si="22"/>
        <v>22639.999014999998</v>
      </c>
      <c r="X141" s="7">
        <f t="shared" si="23"/>
        <v>43562.780999999995</v>
      </c>
      <c r="Y141" s="7">
        <f t="shared" si="24"/>
        <v>23186.781886500001</v>
      </c>
      <c r="Z141" s="7">
        <f t="shared" si="25"/>
        <v>20375.999113499998</v>
      </c>
      <c r="AA141" s="7">
        <f t="shared" si="26"/>
        <v>0</v>
      </c>
    </row>
    <row r="142" spans="1:27" ht="13.8" x14ac:dyDescent="0.3">
      <c r="A142" s="11">
        <v>656201415</v>
      </c>
      <c r="B142" s="11" t="s">
        <v>16</v>
      </c>
      <c r="C142" s="11" t="s">
        <v>17</v>
      </c>
      <c r="D142" s="11" t="s">
        <v>309</v>
      </c>
      <c r="E142" s="11" t="s">
        <v>395</v>
      </c>
      <c r="F142" s="18">
        <v>41244</v>
      </c>
      <c r="G142" s="19">
        <v>40909</v>
      </c>
      <c r="H142" s="11" t="s">
        <v>20</v>
      </c>
      <c r="I142" s="11" t="s">
        <v>55</v>
      </c>
      <c r="J142" s="11" t="s">
        <v>488</v>
      </c>
      <c r="K142" s="11" t="s">
        <v>23</v>
      </c>
      <c r="L142" s="53" t="s">
        <v>638</v>
      </c>
      <c r="M142" s="11">
        <v>12</v>
      </c>
      <c r="N142" s="54">
        <v>27728.76</v>
      </c>
      <c r="O142" s="54">
        <v>4660.38</v>
      </c>
      <c r="P142" s="54">
        <v>23068.38</v>
      </c>
      <c r="Q142" s="1">
        <v>42522</v>
      </c>
      <c r="R142" s="14">
        <f>VLOOKUP($D142,'GT NBV Sep 2015'!$G:$O,9,0)</f>
        <v>2.1999999999999999E-2</v>
      </c>
      <c r="S142" s="15">
        <f t="shared" si="18"/>
        <v>50.836059999999996</v>
      </c>
      <c r="T142" s="15">
        <f t="shared" si="19"/>
        <v>9</v>
      </c>
      <c r="U142" s="15">
        <f t="shared" si="20"/>
        <v>457.52453999999994</v>
      </c>
      <c r="V142" s="15">
        <f t="shared" si="21"/>
        <v>5117.9045400000005</v>
      </c>
      <c r="W142" s="15">
        <f t="shared" si="22"/>
        <v>22610.855459999999</v>
      </c>
      <c r="X142" s="7">
        <f t="shared" si="23"/>
        <v>24955.883999999998</v>
      </c>
      <c r="Y142" s="7">
        <f t="shared" si="24"/>
        <v>4606.1140860000005</v>
      </c>
      <c r="Z142" s="7">
        <f t="shared" si="25"/>
        <v>20349.769914</v>
      </c>
      <c r="AA142" s="7">
        <f t="shared" si="26"/>
        <v>0</v>
      </c>
    </row>
    <row r="143" spans="1:27" ht="13.8" x14ac:dyDescent="0.3">
      <c r="A143" s="11">
        <v>49483</v>
      </c>
      <c r="B143" s="11" t="s">
        <v>16</v>
      </c>
      <c r="C143" s="11" t="s">
        <v>17</v>
      </c>
      <c r="D143" s="11" t="s">
        <v>45</v>
      </c>
      <c r="E143" s="11" t="s">
        <v>138</v>
      </c>
      <c r="F143" s="18">
        <v>34151</v>
      </c>
      <c r="G143" s="19">
        <v>34151</v>
      </c>
      <c r="H143" s="11" t="s">
        <v>20</v>
      </c>
      <c r="I143" s="11" t="s">
        <v>39</v>
      </c>
      <c r="J143" s="11" t="s">
        <v>152</v>
      </c>
      <c r="K143" s="11" t="s">
        <v>23</v>
      </c>
      <c r="L143" s="53" t="s">
        <v>638</v>
      </c>
      <c r="M143" s="11">
        <v>0</v>
      </c>
      <c r="N143" s="54">
        <v>42602.92</v>
      </c>
      <c r="O143" s="54">
        <v>20049.05</v>
      </c>
      <c r="P143" s="54">
        <v>22553.87</v>
      </c>
      <c r="Q143" s="1">
        <v>42522</v>
      </c>
      <c r="R143" s="14">
        <f>VLOOKUP($D143,'GT NBV Sep 2015'!$G:$O,9,0)</f>
        <v>2.3E-2</v>
      </c>
      <c r="S143" s="15">
        <f t="shared" si="18"/>
        <v>81.655596666666654</v>
      </c>
      <c r="T143" s="15">
        <f t="shared" si="19"/>
        <v>9</v>
      </c>
      <c r="U143" s="15">
        <f t="shared" si="20"/>
        <v>734.90036999999984</v>
      </c>
      <c r="V143" s="15">
        <f t="shared" si="21"/>
        <v>20783.950369999999</v>
      </c>
      <c r="W143" s="15">
        <f t="shared" si="22"/>
        <v>21818.96963</v>
      </c>
      <c r="X143" s="7">
        <f t="shared" si="23"/>
        <v>38342.627999999997</v>
      </c>
      <c r="Y143" s="7">
        <f t="shared" si="24"/>
        <v>18705.555333</v>
      </c>
      <c r="Z143" s="7">
        <f t="shared" si="25"/>
        <v>19637.072667</v>
      </c>
      <c r="AA143" s="7">
        <f t="shared" si="26"/>
        <v>0</v>
      </c>
    </row>
    <row r="144" spans="1:27" ht="13.8" x14ac:dyDescent="0.3">
      <c r="A144" s="11">
        <v>97275542</v>
      </c>
      <c r="B144" s="11" t="s">
        <v>16</v>
      </c>
      <c r="C144" s="11" t="s">
        <v>17</v>
      </c>
      <c r="D144" s="11" t="s">
        <v>71</v>
      </c>
      <c r="E144" s="11" t="s">
        <v>457</v>
      </c>
      <c r="F144" s="18">
        <v>39873</v>
      </c>
      <c r="G144" s="19">
        <v>39814</v>
      </c>
      <c r="H144" s="11" t="s">
        <v>20</v>
      </c>
      <c r="I144" s="11" t="s">
        <v>48</v>
      </c>
      <c r="J144" s="11" t="s">
        <v>426</v>
      </c>
      <c r="K144" s="11" t="s">
        <v>23</v>
      </c>
      <c r="L144" s="53" t="s">
        <v>638</v>
      </c>
      <c r="M144" s="11">
        <v>20</v>
      </c>
      <c r="N144" s="54">
        <v>29756.98</v>
      </c>
      <c r="O144" s="54">
        <v>7437.8</v>
      </c>
      <c r="P144" s="54">
        <v>22319.18</v>
      </c>
      <c r="Q144" s="1">
        <v>42522</v>
      </c>
      <c r="R144" s="14">
        <f>VLOOKUP($D144,'GT NBV Sep 2015'!$G:$O,9,0)</f>
        <v>3.1E-2</v>
      </c>
      <c r="S144" s="15">
        <f t="shared" si="18"/>
        <v>76.87219833333333</v>
      </c>
      <c r="T144" s="15">
        <f t="shared" si="19"/>
        <v>9</v>
      </c>
      <c r="U144" s="15">
        <f t="shared" si="20"/>
        <v>691.849785</v>
      </c>
      <c r="V144" s="15">
        <f t="shared" si="21"/>
        <v>8129.6497850000005</v>
      </c>
      <c r="W144" s="15">
        <f t="shared" si="22"/>
        <v>21627.330214999998</v>
      </c>
      <c r="X144" s="7">
        <f t="shared" si="23"/>
        <v>26781.281999999999</v>
      </c>
      <c r="Y144" s="7">
        <f t="shared" si="24"/>
        <v>7316.6848065000004</v>
      </c>
      <c r="Z144" s="7">
        <f t="shared" si="25"/>
        <v>19464.597193499998</v>
      </c>
      <c r="AA144" s="7">
        <f t="shared" si="26"/>
        <v>0</v>
      </c>
    </row>
    <row r="145" spans="1:27" ht="13.8" x14ac:dyDescent="0.3">
      <c r="A145" s="11">
        <v>646577853</v>
      </c>
      <c r="B145" s="11" t="s">
        <v>16</v>
      </c>
      <c r="C145" s="11" t="s">
        <v>17</v>
      </c>
      <c r="D145" s="11" t="s">
        <v>71</v>
      </c>
      <c r="E145" s="11" t="s">
        <v>462</v>
      </c>
      <c r="F145" s="18">
        <v>40452</v>
      </c>
      <c r="G145" s="19">
        <v>40452</v>
      </c>
      <c r="H145" s="11" t="s">
        <v>20</v>
      </c>
      <c r="I145" s="11" t="s">
        <v>48</v>
      </c>
      <c r="J145" s="11" t="s">
        <v>293</v>
      </c>
      <c r="K145" s="11" t="s">
        <v>23</v>
      </c>
      <c r="L145" s="53" t="s">
        <v>638</v>
      </c>
      <c r="M145" s="11">
        <v>1</v>
      </c>
      <c r="N145" s="54">
        <v>27961.4</v>
      </c>
      <c r="O145" s="54">
        <v>5870.75</v>
      </c>
      <c r="P145" s="54">
        <v>22090.65</v>
      </c>
      <c r="Q145" s="1">
        <v>42522</v>
      </c>
      <c r="R145" s="14">
        <f>VLOOKUP($D145,'GT NBV Sep 2015'!$G:$O,9,0)</f>
        <v>3.1E-2</v>
      </c>
      <c r="S145" s="15">
        <f t="shared" si="18"/>
        <v>72.233616666666663</v>
      </c>
      <c r="T145" s="15">
        <f t="shared" si="19"/>
        <v>9</v>
      </c>
      <c r="U145" s="15">
        <f t="shared" si="20"/>
        <v>650.10254999999995</v>
      </c>
      <c r="V145" s="15">
        <f t="shared" si="21"/>
        <v>6520.8525499999996</v>
      </c>
      <c r="W145" s="15">
        <f t="shared" si="22"/>
        <v>21440.547450000002</v>
      </c>
      <c r="X145" s="7">
        <f t="shared" si="23"/>
        <v>25165.260000000002</v>
      </c>
      <c r="Y145" s="7">
        <f t="shared" si="24"/>
        <v>5868.7672949999996</v>
      </c>
      <c r="Z145" s="7">
        <f t="shared" si="25"/>
        <v>19296.492705000001</v>
      </c>
      <c r="AA145" s="7">
        <f t="shared" si="26"/>
        <v>0</v>
      </c>
    </row>
    <row r="146" spans="1:27" ht="13.8" x14ac:dyDescent="0.3">
      <c r="A146" s="11">
        <v>72839105</v>
      </c>
      <c r="B146" s="11" t="s">
        <v>16</v>
      </c>
      <c r="C146" s="11" t="s">
        <v>17</v>
      </c>
      <c r="D146" s="11" t="s">
        <v>57</v>
      </c>
      <c r="E146" s="11" t="s">
        <v>391</v>
      </c>
      <c r="F146" s="18">
        <v>38687</v>
      </c>
      <c r="G146" s="19">
        <v>38718</v>
      </c>
      <c r="H146" s="11" t="s">
        <v>20</v>
      </c>
      <c r="I146" s="11" t="s">
        <v>59</v>
      </c>
      <c r="J146" s="11" t="s">
        <v>443</v>
      </c>
      <c r="K146" s="11" t="s">
        <v>23</v>
      </c>
      <c r="L146" s="53" t="s">
        <v>638</v>
      </c>
      <c r="M146" s="11">
        <v>1</v>
      </c>
      <c r="N146" s="54">
        <v>141496.5</v>
      </c>
      <c r="O146" s="54">
        <v>119684.58</v>
      </c>
      <c r="P146" s="54">
        <v>21811.919999999998</v>
      </c>
      <c r="Q146" s="1">
        <v>42522</v>
      </c>
      <c r="R146" s="14">
        <f>VLOOKUP($D146,'GT NBV Sep 2015'!$G:$O,9,0)</f>
        <v>2.1999999999999999E-2</v>
      </c>
      <c r="S146" s="15">
        <f t="shared" si="18"/>
        <v>259.41025000000002</v>
      </c>
      <c r="T146" s="15">
        <f t="shared" si="19"/>
        <v>9</v>
      </c>
      <c r="U146" s="15">
        <f t="shared" si="20"/>
        <v>2334.6922500000001</v>
      </c>
      <c r="V146" s="15">
        <f t="shared" si="21"/>
        <v>122019.27225000001</v>
      </c>
      <c r="W146" s="15">
        <f t="shared" si="22"/>
        <v>19477.227749999991</v>
      </c>
      <c r="X146" s="7">
        <f t="shared" si="23"/>
        <v>127346.85</v>
      </c>
      <c r="Y146" s="7">
        <f t="shared" si="24"/>
        <v>109817.34502500002</v>
      </c>
      <c r="Z146" s="7">
        <f t="shared" si="25"/>
        <v>17529.504974999993</v>
      </c>
      <c r="AA146" s="7">
        <f t="shared" si="26"/>
        <v>0</v>
      </c>
    </row>
    <row r="147" spans="1:27" ht="13.8" x14ac:dyDescent="0.3">
      <c r="A147" s="11">
        <v>87446716</v>
      </c>
      <c r="B147" s="11" t="s">
        <v>16</v>
      </c>
      <c r="C147" s="11" t="s">
        <v>17</v>
      </c>
      <c r="D147" s="11" t="s">
        <v>447</v>
      </c>
      <c r="E147" s="11" t="s">
        <v>393</v>
      </c>
      <c r="F147" s="18">
        <v>39417</v>
      </c>
      <c r="G147" s="19">
        <v>39083</v>
      </c>
      <c r="H147" s="11" t="s">
        <v>20</v>
      </c>
      <c r="I147" s="11" t="s">
        <v>48</v>
      </c>
      <c r="J147" s="11" t="s">
        <v>455</v>
      </c>
      <c r="K147" s="11" t="s">
        <v>448</v>
      </c>
      <c r="L147" s="53" t="s">
        <v>638</v>
      </c>
      <c r="M147" s="11">
        <v>1</v>
      </c>
      <c r="N147" s="54">
        <v>28927.599999999999</v>
      </c>
      <c r="O147" s="54">
        <v>6981.48</v>
      </c>
      <c r="P147" s="54">
        <v>21946.12</v>
      </c>
      <c r="Q147" s="1">
        <v>42522</v>
      </c>
      <c r="R147" s="14">
        <f>VLOOKUP($D147,'GT NBV Sep 2015'!$G:$O,9,0)</f>
        <v>3.1E-2</v>
      </c>
      <c r="S147" s="15">
        <f t="shared" si="18"/>
        <v>74.729633333333325</v>
      </c>
      <c r="T147" s="15">
        <f t="shared" si="19"/>
        <v>9</v>
      </c>
      <c r="U147" s="15">
        <f t="shared" si="20"/>
        <v>672.56669999999997</v>
      </c>
      <c r="V147" s="15">
        <f t="shared" si="21"/>
        <v>7654.0466999999999</v>
      </c>
      <c r="W147" s="15">
        <f t="shared" si="22"/>
        <v>21273.5533</v>
      </c>
      <c r="X147" s="7">
        <f t="shared" si="23"/>
        <v>26034.84</v>
      </c>
      <c r="Y147" s="7">
        <f t="shared" si="24"/>
        <v>6888.64203</v>
      </c>
      <c r="Z147" s="7">
        <f t="shared" si="25"/>
        <v>19146.197970000001</v>
      </c>
      <c r="AA147" s="7">
        <f t="shared" si="26"/>
        <v>0</v>
      </c>
    </row>
    <row r="148" spans="1:27" ht="13.8" x14ac:dyDescent="0.3">
      <c r="A148" s="11">
        <v>87446726</v>
      </c>
      <c r="B148" s="11" t="s">
        <v>16</v>
      </c>
      <c r="C148" s="11" t="s">
        <v>17</v>
      </c>
      <c r="D148" s="11" t="s">
        <v>447</v>
      </c>
      <c r="E148" s="11" t="s">
        <v>393</v>
      </c>
      <c r="F148" s="18">
        <v>39417</v>
      </c>
      <c r="G148" s="19">
        <v>39083</v>
      </c>
      <c r="H148" s="11" t="s">
        <v>20</v>
      </c>
      <c r="I148" s="11" t="s">
        <v>48</v>
      </c>
      <c r="J148" s="11" t="s">
        <v>456</v>
      </c>
      <c r="K148" s="11" t="s">
        <v>448</v>
      </c>
      <c r="L148" s="53" t="s">
        <v>638</v>
      </c>
      <c r="M148" s="11">
        <v>1</v>
      </c>
      <c r="N148" s="54">
        <v>28927.59</v>
      </c>
      <c r="O148" s="54">
        <v>6981.47</v>
      </c>
      <c r="P148" s="54">
        <v>21946.12</v>
      </c>
      <c r="Q148" s="1">
        <v>42522</v>
      </c>
      <c r="R148" s="14">
        <f>VLOOKUP($D148,'GT NBV Sep 2015'!$G:$O,9,0)</f>
        <v>3.1E-2</v>
      </c>
      <c r="S148" s="15">
        <f t="shared" si="18"/>
        <v>74.7296075</v>
      </c>
      <c r="T148" s="15">
        <f t="shared" si="19"/>
        <v>9</v>
      </c>
      <c r="U148" s="15">
        <f t="shared" si="20"/>
        <v>672.56646750000004</v>
      </c>
      <c r="V148" s="15">
        <f t="shared" si="21"/>
        <v>7654.0364675000001</v>
      </c>
      <c r="W148" s="15">
        <f t="shared" si="22"/>
        <v>21273.553532500002</v>
      </c>
      <c r="X148" s="7">
        <f t="shared" si="23"/>
        <v>26034.831000000002</v>
      </c>
      <c r="Y148" s="7">
        <f t="shared" si="24"/>
        <v>6888.6328207500001</v>
      </c>
      <c r="Z148" s="7">
        <f t="shared" si="25"/>
        <v>19146.198179250001</v>
      </c>
      <c r="AA148" s="7">
        <f t="shared" si="26"/>
        <v>0</v>
      </c>
    </row>
    <row r="149" spans="1:27" ht="13.8" x14ac:dyDescent="0.3">
      <c r="A149" s="11">
        <v>49309</v>
      </c>
      <c r="B149" s="11" t="s">
        <v>16</v>
      </c>
      <c r="C149" s="11" t="s">
        <v>17</v>
      </c>
      <c r="D149" s="11" t="s">
        <v>45</v>
      </c>
      <c r="E149" s="11" t="s">
        <v>82</v>
      </c>
      <c r="F149" s="18">
        <v>30133</v>
      </c>
      <c r="G149" s="19">
        <v>30133</v>
      </c>
      <c r="H149" s="11" t="s">
        <v>20</v>
      </c>
      <c r="I149" s="11" t="s">
        <v>39</v>
      </c>
      <c r="J149" s="11" t="s">
        <v>141</v>
      </c>
      <c r="K149" s="11" t="s">
        <v>23</v>
      </c>
      <c r="L149" s="53" t="s">
        <v>638</v>
      </c>
      <c r="M149" s="11">
        <v>0</v>
      </c>
      <c r="N149" s="54">
        <v>72500</v>
      </c>
      <c r="O149" s="54">
        <v>50986.36</v>
      </c>
      <c r="P149" s="54">
        <v>21513.64</v>
      </c>
      <c r="Q149" s="1">
        <v>42522</v>
      </c>
      <c r="R149" s="14">
        <f>VLOOKUP($D149,'GT NBV Sep 2015'!$G:$O,9,0)</f>
        <v>2.3E-2</v>
      </c>
      <c r="S149" s="15">
        <f t="shared" si="18"/>
        <v>138.95833333333331</v>
      </c>
      <c r="T149" s="15">
        <f t="shared" si="19"/>
        <v>9</v>
      </c>
      <c r="U149" s="15">
        <f t="shared" si="20"/>
        <v>1250.6249999999998</v>
      </c>
      <c r="V149" s="15">
        <f t="shared" si="21"/>
        <v>52236.985000000001</v>
      </c>
      <c r="W149" s="15">
        <f t="shared" si="22"/>
        <v>20263.014999999999</v>
      </c>
      <c r="X149" s="7">
        <f t="shared" si="23"/>
        <v>65250</v>
      </c>
      <c r="Y149" s="7">
        <f t="shared" si="24"/>
        <v>47013.286500000002</v>
      </c>
      <c r="Z149" s="7">
        <f t="shared" si="25"/>
        <v>18236.713500000002</v>
      </c>
      <c r="AA149" s="7">
        <f t="shared" si="26"/>
        <v>0</v>
      </c>
    </row>
    <row r="150" spans="1:27" ht="13.8" x14ac:dyDescent="0.3">
      <c r="A150" s="11">
        <v>86469217</v>
      </c>
      <c r="B150" s="11" t="s">
        <v>16</v>
      </c>
      <c r="C150" s="11" t="s">
        <v>17</v>
      </c>
      <c r="D150" s="11" t="s">
        <v>71</v>
      </c>
      <c r="E150" s="11" t="s">
        <v>393</v>
      </c>
      <c r="F150" s="18">
        <v>39387</v>
      </c>
      <c r="G150" s="19">
        <v>39083</v>
      </c>
      <c r="H150" s="11" t="s">
        <v>20</v>
      </c>
      <c r="I150" s="11" t="s">
        <v>48</v>
      </c>
      <c r="J150" s="11" t="s">
        <v>452</v>
      </c>
      <c r="K150" s="11" t="s">
        <v>23</v>
      </c>
      <c r="L150" s="53" t="s">
        <v>638</v>
      </c>
      <c r="M150" s="11">
        <v>6</v>
      </c>
      <c r="N150" s="54">
        <v>31505.22</v>
      </c>
      <c r="O150" s="54">
        <v>10394.700000000001</v>
      </c>
      <c r="P150" s="54">
        <v>21110.52</v>
      </c>
      <c r="Q150" s="1">
        <v>42522</v>
      </c>
      <c r="R150" s="14">
        <f>VLOOKUP($D150,'GT NBV Sep 2015'!$G:$O,9,0)</f>
        <v>3.1E-2</v>
      </c>
      <c r="S150" s="15">
        <f t="shared" si="18"/>
        <v>81.388485000000003</v>
      </c>
      <c r="T150" s="15">
        <f t="shared" si="19"/>
        <v>9</v>
      </c>
      <c r="U150" s="15">
        <f t="shared" si="20"/>
        <v>732.49636499999997</v>
      </c>
      <c r="V150" s="15">
        <f t="shared" si="21"/>
        <v>11127.196365</v>
      </c>
      <c r="W150" s="15">
        <f t="shared" si="22"/>
        <v>20378.023635000001</v>
      </c>
      <c r="X150" s="7">
        <f t="shared" si="23"/>
        <v>28354.698</v>
      </c>
      <c r="Y150" s="7">
        <f t="shared" si="24"/>
        <v>10014.4767285</v>
      </c>
      <c r="Z150" s="7">
        <f t="shared" si="25"/>
        <v>18340.221271500002</v>
      </c>
      <c r="AA150" s="7">
        <f t="shared" si="26"/>
        <v>0</v>
      </c>
    </row>
    <row r="151" spans="1:27" ht="13.8" x14ac:dyDescent="0.3">
      <c r="A151" s="11">
        <v>48870816</v>
      </c>
      <c r="B151" s="11" t="s">
        <v>16</v>
      </c>
      <c r="C151" s="11" t="s">
        <v>17</v>
      </c>
      <c r="D151" s="11" t="s">
        <v>188</v>
      </c>
      <c r="E151" s="11" t="s">
        <v>92</v>
      </c>
      <c r="F151" s="18">
        <v>36800</v>
      </c>
      <c r="G151" s="19">
        <v>36526</v>
      </c>
      <c r="H151" s="11" t="s">
        <v>20</v>
      </c>
      <c r="I151" s="11" t="s">
        <v>69</v>
      </c>
      <c r="J151" s="11" t="s">
        <v>210</v>
      </c>
      <c r="K151" s="11" t="s">
        <v>23</v>
      </c>
      <c r="L151" s="53" t="s">
        <v>638</v>
      </c>
      <c r="M151" s="11">
        <v>0</v>
      </c>
      <c r="N151" s="54">
        <v>99400.68</v>
      </c>
      <c r="O151" s="54">
        <v>79661.399999999994</v>
      </c>
      <c r="P151" s="54">
        <v>19739.28</v>
      </c>
      <c r="Q151" s="1">
        <v>42522</v>
      </c>
      <c r="R151" s="14">
        <f>VLOOKUP($D151,'GT NBV Sep 2015'!$G:$O,9,0)</f>
        <v>2.7E-2</v>
      </c>
      <c r="S151" s="15">
        <f t="shared" si="18"/>
        <v>223.65152999999998</v>
      </c>
      <c r="T151" s="15">
        <f t="shared" si="19"/>
        <v>9</v>
      </c>
      <c r="U151" s="15">
        <f t="shared" si="20"/>
        <v>2012.8637699999999</v>
      </c>
      <c r="V151" s="15">
        <f t="shared" si="21"/>
        <v>81674.26376999999</v>
      </c>
      <c r="W151" s="15">
        <f t="shared" si="22"/>
        <v>17726.416230000003</v>
      </c>
      <c r="X151" s="7">
        <f t="shared" si="23"/>
        <v>89460.611999999994</v>
      </c>
      <c r="Y151" s="7">
        <f t="shared" si="24"/>
        <v>73506.837392999994</v>
      </c>
      <c r="Z151" s="7">
        <f t="shared" si="25"/>
        <v>15953.774607000003</v>
      </c>
      <c r="AA151" s="7">
        <f t="shared" si="26"/>
        <v>0</v>
      </c>
    </row>
    <row r="152" spans="1:27" ht="13.8" x14ac:dyDescent="0.3">
      <c r="A152" s="11">
        <v>50378</v>
      </c>
      <c r="B152" s="11" t="s">
        <v>16</v>
      </c>
      <c r="C152" s="11" t="s">
        <v>17</v>
      </c>
      <c r="D152" s="11" t="s">
        <v>188</v>
      </c>
      <c r="E152" s="11" t="s">
        <v>190</v>
      </c>
      <c r="F152" s="18">
        <v>36342</v>
      </c>
      <c r="G152" s="19">
        <v>36342</v>
      </c>
      <c r="H152" s="11" t="s">
        <v>20</v>
      </c>
      <c r="I152" s="11" t="s">
        <v>69</v>
      </c>
      <c r="J152" s="11" t="s">
        <v>217</v>
      </c>
      <c r="K152" s="11" t="s">
        <v>23</v>
      </c>
      <c r="L152" s="53" t="s">
        <v>638</v>
      </c>
      <c r="M152" s="11">
        <v>1</v>
      </c>
      <c r="N152" s="54">
        <v>130474.79</v>
      </c>
      <c r="O152" s="54">
        <v>111421.42</v>
      </c>
      <c r="P152" s="54">
        <v>19053.37</v>
      </c>
      <c r="Q152" s="1">
        <v>42522</v>
      </c>
      <c r="R152" s="14">
        <f>VLOOKUP($D152,'GT NBV Sep 2015'!$G:$O,9,0)</f>
        <v>2.7E-2</v>
      </c>
      <c r="S152" s="15">
        <f t="shared" si="18"/>
        <v>293.56827749999997</v>
      </c>
      <c r="T152" s="15">
        <f t="shared" si="19"/>
        <v>9</v>
      </c>
      <c r="U152" s="15">
        <f t="shared" si="20"/>
        <v>2642.1144974999997</v>
      </c>
      <c r="V152" s="15">
        <f t="shared" si="21"/>
        <v>114063.5344975</v>
      </c>
      <c r="W152" s="15">
        <f t="shared" si="22"/>
        <v>16411.255502499989</v>
      </c>
      <c r="X152" s="7">
        <f t="shared" si="23"/>
        <v>117427.311</v>
      </c>
      <c r="Y152" s="7">
        <f t="shared" si="24"/>
        <v>102657.18104775001</v>
      </c>
      <c r="Z152" s="7">
        <f t="shared" si="25"/>
        <v>14770.12995224999</v>
      </c>
      <c r="AA152" s="7">
        <f t="shared" si="26"/>
        <v>0</v>
      </c>
    </row>
    <row r="153" spans="1:27" ht="13.8" x14ac:dyDescent="0.3">
      <c r="A153" s="11">
        <v>49597</v>
      </c>
      <c r="B153" s="11" t="s">
        <v>16</v>
      </c>
      <c r="C153" s="11" t="s">
        <v>17</v>
      </c>
      <c r="D153" s="11" t="s">
        <v>45</v>
      </c>
      <c r="E153" s="11" t="s">
        <v>19</v>
      </c>
      <c r="F153" s="18">
        <v>29403</v>
      </c>
      <c r="G153" s="19">
        <v>29403</v>
      </c>
      <c r="H153" s="11" t="s">
        <v>20</v>
      </c>
      <c r="I153" s="11" t="s">
        <v>39</v>
      </c>
      <c r="J153" s="11" t="s">
        <v>158</v>
      </c>
      <c r="K153" s="11" t="s">
        <v>23</v>
      </c>
      <c r="L153" s="53" t="s">
        <v>638</v>
      </c>
      <c r="M153" s="11">
        <v>0</v>
      </c>
      <c r="N153" s="54">
        <v>78101.63</v>
      </c>
      <c r="O153" s="54">
        <v>58229.56</v>
      </c>
      <c r="P153" s="54">
        <v>19872.07</v>
      </c>
      <c r="Q153" s="1">
        <v>42522</v>
      </c>
      <c r="R153" s="14">
        <f>VLOOKUP($D153,'GT NBV Sep 2015'!$G:$O,9,0)</f>
        <v>2.3E-2</v>
      </c>
      <c r="S153" s="15">
        <f t="shared" si="18"/>
        <v>149.69479083333334</v>
      </c>
      <c r="T153" s="15">
        <f t="shared" si="19"/>
        <v>9</v>
      </c>
      <c r="U153" s="15">
        <f t="shared" si="20"/>
        <v>1347.2531175000001</v>
      </c>
      <c r="V153" s="15">
        <f t="shared" si="21"/>
        <v>59576.813117499994</v>
      </c>
      <c r="W153" s="15">
        <f t="shared" si="22"/>
        <v>18524.81688250001</v>
      </c>
      <c r="X153" s="7">
        <f t="shared" si="23"/>
        <v>70291.467000000004</v>
      </c>
      <c r="Y153" s="7">
        <f t="shared" si="24"/>
        <v>53619.131805749996</v>
      </c>
      <c r="Z153" s="7">
        <f t="shared" si="25"/>
        <v>16672.335194250008</v>
      </c>
      <c r="AA153" s="7">
        <f t="shared" si="26"/>
        <v>0</v>
      </c>
    </row>
    <row r="154" spans="1:27" ht="13.8" x14ac:dyDescent="0.3">
      <c r="A154" s="11">
        <v>56548715</v>
      </c>
      <c r="B154" s="11" t="s">
        <v>16</v>
      </c>
      <c r="C154" s="11" t="s">
        <v>17</v>
      </c>
      <c r="D154" s="11" t="s">
        <v>71</v>
      </c>
      <c r="E154" s="11" t="s">
        <v>390</v>
      </c>
      <c r="F154" s="18">
        <v>38322</v>
      </c>
      <c r="G154" s="19">
        <v>38353</v>
      </c>
      <c r="H154" s="11" t="s">
        <v>20</v>
      </c>
      <c r="I154" s="11" t="s">
        <v>48</v>
      </c>
      <c r="J154" s="11" t="s">
        <v>246</v>
      </c>
      <c r="K154" s="11" t="s">
        <v>23</v>
      </c>
      <c r="L154" s="53" t="s">
        <v>638</v>
      </c>
      <c r="M154" s="11">
        <v>1</v>
      </c>
      <c r="N154" s="54">
        <v>35061.980000000003</v>
      </c>
      <c r="O154" s="54">
        <v>15774.82</v>
      </c>
      <c r="P154" s="54">
        <v>19287.16</v>
      </c>
      <c r="Q154" s="1">
        <v>42522</v>
      </c>
      <c r="R154" s="14">
        <f>VLOOKUP($D154,'GT NBV Sep 2015'!$G:$O,9,0)</f>
        <v>3.1E-2</v>
      </c>
      <c r="S154" s="15">
        <f t="shared" si="18"/>
        <v>90.576781666666676</v>
      </c>
      <c r="T154" s="15">
        <f t="shared" si="19"/>
        <v>9</v>
      </c>
      <c r="U154" s="15">
        <f t="shared" si="20"/>
        <v>815.19103500000006</v>
      </c>
      <c r="V154" s="15">
        <f t="shared" si="21"/>
        <v>16590.011035</v>
      </c>
      <c r="W154" s="15">
        <f t="shared" si="22"/>
        <v>18471.968965000004</v>
      </c>
      <c r="X154" s="7">
        <f t="shared" si="23"/>
        <v>31555.782000000003</v>
      </c>
      <c r="Y154" s="7">
        <f t="shared" si="24"/>
        <v>14931.009931500001</v>
      </c>
      <c r="Z154" s="7">
        <f t="shared" si="25"/>
        <v>16624.772068500002</v>
      </c>
      <c r="AA154" s="7">
        <f t="shared" si="26"/>
        <v>0</v>
      </c>
    </row>
    <row r="155" spans="1:27" ht="13.8" x14ac:dyDescent="0.3">
      <c r="A155" s="11">
        <v>72839102</v>
      </c>
      <c r="B155" s="11" t="s">
        <v>16</v>
      </c>
      <c r="C155" s="11" t="s">
        <v>17</v>
      </c>
      <c r="D155" s="11" t="s">
        <v>57</v>
      </c>
      <c r="E155" s="11" t="s">
        <v>391</v>
      </c>
      <c r="F155" s="18">
        <v>38687</v>
      </c>
      <c r="G155" s="19">
        <v>38718</v>
      </c>
      <c r="H155" s="11" t="s">
        <v>20</v>
      </c>
      <c r="I155" s="11" t="s">
        <v>59</v>
      </c>
      <c r="J155" s="11" t="s">
        <v>441</v>
      </c>
      <c r="K155" s="11" t="s">
        <v>23</v>
      </c>
      <c r="L155" s="53" t="s">
        <v>638</v>
      </c>
      <c r="M155" s="11">
        <v>1</v>
      </c>
      <c r="N155" s="54">
        <v>117915.01</v>
      </c>
      <c r="O155" s="54">
        <v>99738.22</v>
      </c>
      <c r="P155" s="54">
        <v>18176.79</v>
      </c>
      <c r="Q155" s="1">
        <v>42522</v>
      </c>
      <c r="R155" s="14">
        <f>VLOOKUP($D155,'GT NBV Sep 2015'!$G:$O,9,0)</f>
        <v>2.1999999999999999E-2</v>
      </c>
      <c r="S155" s="15">
        <f t="shared" si="18"/>
        <v>216.17751833333332</v>
      </c>
      <c r="T155" s="15">
        <f t="shared" si="19"/>
        <v>9</v>
      </c>
      <c r="U155" s="15">
        <f t="shared" si="20"/>
        <v>1945.597665</v>
      </c>
      <c r="V155" s="15">
        <f t="shared" si="21"/>
        <v>101683.817665</v>
      </c>
      <c r="W155" s="15">
        <f t="shared" si="22"/>
        <v>16231.192335</v>
      </c>
      <c r="X155" s="7">
        <f t="shared" si="23"/>
        <v>106123.50899999999</v>
      </c>
      <c r="Y155" s="7">
        <f t="shared" si="24"/>
        <v>91515.4358985</v>
      </c>
      <c r="Z155" s="7">
        <f t="shared" si="25"/>
        <v>14608.0731015</v>
      </c>
      <c r="AA155" s="7">
        <f t="shared" si="26"/>
        <v>0</v>
      </c>
    </row>
    <row r="156" spans="1:27" ht="13.8" x14ac:dyDescent="0.3">
      <c r="A156" s="11">
        <v>626671163</v>
      </c>
      <c r="B156" s="11" t="s">
        <v>16</v>
      </c>
      <c r="C156" s="11" t="s">
        <v>17</v>
      </c>
      <c r="D156" s="11" t="s">
        <v>71</v>
      </c>
      <c r="E156" s="11" t="s">
        <v>462</v>
      </c>
      <c r="F156" s="18">
        <v>40422</v>
      </c>
      <c r="G156" s="19">
        <v>40422</v>
      </c>
      <c r="H156" s="11" t="s">
        <v>20</v>
      </c>
      <c r="I156" s="11" t="s">
        <v>48</v>
      </c>
      <c r="J156" s="11" t="s">
        <v>293</v>
      </c>
      <c r="K156" s="11" t="s">
        <v>23</v>
      </c>
      <c r="L156" s="53" t="s">
        <v>638</v>
      </c>
      <c r="M156" s="11">
        <v>1</v>
      </c>
      <c r="N156" s="54">
        <v>23009.66</v>
      </c>
      <c r="O156" s="54">
        <v>4831.09</v>
      </c>
      <c r="P156" s="54">
        <v>18178.57</v>
      </c>
      <c r="Q156" s="1">
        <v>42522</v>
      </c>
      <c r="R156" s="14">
        <f>VLOOKUP($D156,'GT NBV Sep 2015'!$G:$O,9,0)</f>
        <v>3.1E-2</v>
      </c>
      <c r="S156" s="15">
        <f t="shared" si="18"/>
        <v>59.441621666666663</v>
      </c>
      <c r="T156" s="15">
        <f t="shared" si="19"/>
        <v>9</v>
      </c>
      <c r="U156" s="15">
        <f t="shared" si="20"/>
        <v>534.97459499999991</v>
      </c>
      <c r="V156" s="15">
        <f t="shared" si="21"/>
        <v>5366.0645949999998</v>
      </c>
      <c r="W156" s="15">
        <f t="shared" si="22"/>
        <v>17643.595405</v>
      </c>
      <c r="X156" s="7">
        <f t="shared" si="23"/>
        <v>20708.694</v>
      </c>
      <c r="Y156" s="7">
        <f t="shared" si="24"/>
        <v>4829.4581355</v>
      </c>
      <c r="Z156" s="7">
        <f t="shared" si="25"/>
        <v>15879.2358645</v>
      </c>
      <c r="AA156" s="7">
        <f t="shared" si="26"/>
        <v>0</v>
      </c>
    </row>
    <row r="157" spans="1:27" ht="13.8" x14ac:dyDescent="0.3">
      <c r="A157" s="11">
        <v>72839088</v>
      </c>
      <c r="B157" s="11" t="s">
        <v>16</v>
      </c>
      <c r="C157" s="11" t="s">
        <v>17</v>
      </c>
      <c r="D157" s="11" t="s">
        <v>57</v>
      </c>
      <c r="E157" s="11" t="s">
        <v>391</v>
      </c>
      <c r="F157" s="18">
        <v>38687</v>
      </c>
      <c r="G157" s="19">
        <v>38718</v>
      </c>
      <c r="H157" s="11" t="s">
        <v>20</v>
      </c>
      <c r="I157" s="11" t="s">
        <v>59</v>
      </c>
      <c r="J157" s="11" t="s">
        <v>432</v>
      </c>
      <c r="K157" s="11" t="s">
        <v>23</v>
      </c>
      <c r="L157" s="53" t="s">
        <v>638</v>
      </c>
      <c r="M157" s="11">
        <v>2</v>
      </c>
      <c r="N157" s="54">
        <v>30675.07</v>
      </c>
      <c r="O157" s="54">
        <v>25946.46</v>
      </c>
      <c r="P157" s="54">
        <v>4728.6099999999997</v>
      </c>
      <c r="Q157" s="1">
        <v>42522</v>
      </c>
      <c r="R157" s="14">
        <f>VLOOKUP($D157,'GT NBV Sep 2015'!$G:$O,9,0)</f>
        <v>2.1999999999999999E-2</v>
      </c>
      <c r="S157" s="15">
        <f t="shared" si="18"/>
        <v>56.237628333333333</v>
      </c>
      <c r="T157" s="15">
        <f t="shared" si="19"/>
        <v>9</v>
      </c>
      <c r="U157" s="15">
        <f t="shared" si="20"/>
        <v>506.13865499999997</v>
      </c>
      <c r="V157" s="15">
        <f t="shared" si="21"/>
        <v>26452.598654999998</v>
      </c>
      <c r="W157" s="15">
        <f t="shared" si="22"/>
        <v>4222.4713450000017</v>
      </c>
      <c r="X157" s="7">
        <f t="shared" si="23"/>
        <v>27607.563000000002</v>
      </c>
      <c r="Y157" s="7">
        <f t="shared" si="24"/>
        <v>23807.338789499998</v>
      </c>
      <c r="Z157" s="7">
        <f t="shared" si="25"/>
        <v>3800.2242105000018</v>
      </c>
      <c r="AA157" s="7">
        <f t="shared" si="26"/>
        <v>0</v>
      </c>
    </row>
    <row r="158" spans="1:27" ht="13.8" x14ac:dyDescent="0.3">
      <c r="A158" s="11">
        <v>48460613</v>
      </c>
      <c r="B158" s="11" t="s">
        <v>16</v>
      </c>
      <c r="C158" s="11" t="s">
        <v>17</v>
      </c>
      <c r="D158" s="11" t="s">
        <v>413</v>
      </c>
      <c r="E158" s="11" t="s">
        <v>390</v>
      </c>
      <c r="F158" s="18">
        <v>38108</v>
      </c>
      <c r="G158" s="19">
        <v>37987</v>
      </c>
      <c r="H158" s="11" t="s">
        <v>20</v>
      </c>
      <c r="I158" s="11" t="s">
        <v>69</v>
      </c>
      <c r="J158" s="11" t="s">
        <v>200</v>
      </c>
      <c r="K158" s="11" t="s">
        <v>410</v>
      </c>
      <c r="L158" s="53" t="s">
        <v>638</v>
      </c>
      <c r="M158" s="11">
        <v>1</v>
      </c>
      <c r="N158" s="54">
        <v>27420.799999999999</v>
      </c>
      <c r="O158" s="54">
        <v>10312.09</v>
      </c>
      <c r="P158" s="54">
        <v>17108.71</v>
      </c>
      <c r="Q158" s="1">
        <v>42522</v>
      </c>
      <c r="R158" s="14">
        <f>VLOOKUP($D158,'GT NBV Sep 2015'!$G:$O,9,0)</f>
        <v>2.7E-2</v>
      </c>
      <c r="S158" s="15">
        <f t="shared" si="18"/>
        <v>61.696799999999996</v>
      </c>
      <c r="T158" s="15">
        <f t="shared" si="19"/>
        <v>9</v>
      </c>
      <c r="U158" s="15">
        <f t="shared" si="20"/>
        <v>555.27119999999991</v>
      </c>
      <c r="V158" s="15">
        <f t="shared" si="21"/>
        <v>10867.361199999999</v>
      </c>
      <c r="W158" s="15">
        <f t="shared" si="22"/>
        <v>16553.4388</v>
      </c>
      <c r="X158" s="7">
        <f t="shared" si="23"/>
        <v>24678.720000000001</v>
      </c>
      <c r="Y158" s="7">
        <f t="shared" si="24"/>
        <v>9780.6250799999998</v>
      </c>
      <c r="Z158" s="7">
        <f t="shared" si="25"/>
        <v>14898.09492</v>
      </c>
      <c r="AA158" s="7">
        <f t="shared" si="26"/>
        <v>0</v>
      </c>
    </row>
    <row r="159" spans="1:27" ht="13.8" x14ac:dyDescent="0.3">
      <c r="A159" s="11">
        <v>84916358</v>
      </c>
      <c r="B159" s="11" t="s">
        <v>16</v>
      </c>
      <c r="C159" s="11" t="s">
        <v>17</v>
      </c>
      <c r="D159" s="11" t="s">
        <v>71</v>
      </c>
      <c r="E159" s="11" t="s">
        <v>393</v>
      </c>
      <c r="F159" s="18">
        <v>39173</v>
      </c>
      <c r="G159" s="19">
        <v>39083</v>
      </c>
      <c r="H159" s="11" t="s">
        <v>20</v>
      </c>
      <c r="I159" s="11" t="s">
        <v>48</v>
      </c>
      <c r="J159" s="11" t="s">
        <v>429</v>
      </c>
      <c r="K159" s="11" t="s">
        <v>23</v>
      </c>
      <c r="L159" s="53" t="s">
        <v>638</v>
      </c>
      <c r="M159" s="11">
        <v>4</v>
      </c>
      <c r="N159" s="54">
        <v>25008.45</v>
      </c>
      <c r="O159" s="54">
        <v>8251.18</v>
      </c>
      <c r="P159" s="54">
        <v>16757.27</v>
      </c>
      <c r="Q159" s="1">
        <v>42522</v>
      </c>
      <c r="R159" s="14">
        <f>VLOOKUP($D159,'GT NBV Sep 2015'!$G:$O,9,0)</f>
        <v>3.1E-2</v>
      </c>
      <c r="S159" s="15">
        <f t="shared" si="18"/>
        <v>64.605162500000006</v>
      </c>
      <c r="T159" s="15">
        <f t="shared" si="19"/>
        <v>9</v>
      </c>
      <c r="U159" s="15">
        <f t="shared" si="20"/>
        <v>581.44646250000005</v>
      </c>
      <c r="V159" s="15">
        <f t="shared" si="21"/>
        <v>8832.6264625000003</v>
      </c>
      <c r="W159" s="15">
        <f t="shared" si="22"/>
        <v>16175.8235375</v>
      </c>
      <c r="X159" s="7">
        <f t="shared" si="23"/>
        <v>22507.605</v>
      </c>
      <c r="Y159" s="7">
        <f t="shared" si="24"/>
        <v>7949.3638162500001</v>
      </c>
      <c r="Z159" s="7">
        <f t="shared" si="25"/>
        <v>14558.24118375</v>
      </c>
      <c r="AA159" s="7">
        <f t="shared" si="26"/>
        <v>0</v>
      </c>
    </row>
    <row r="160" spans="1:27" ht="13.8" x14ac:dyDescent="0.3">
      <c r="A160" s="11">
        <v>626671155</v>
      </c>
      <c r="B160" s="11" t="s">
        <v>16</v>
      </c>
      <c r="C160" s="11" t="s">
        <v>17</v>
      </c>
      <c r="D160" s="11" t="s">
        <v>57</v>
      </c>
      <c r="E160" s="11" t="s">
        <v>462</v>
      </c>
      <c r="F160" s="18">
        <v>40483</v>
      </c>
      <c r="G160" s="19">
        <v>40483</v>
      </c>
      <c r="H160" s="11" t="s">
        <v>20</v>
      </c>
      <c r="I160" s="11" t="s">
        <v>59</v>
      </c>
      <c r="J160" s="11" t="s">
        <v>339</v>
      </c>
      <c r="K160" s="11" t="s">
        <v>23</v>
      </c>
      <c r="L160" s="53" t="s">
        <v>638</v>
      </c>
      <c r="M160" s="11">
        <v>0</v>
      </c>
      <c r="N160" s="54">
        <v>29506.78</v>
      </c>
      <c r="O160" s="54">
        <v>12783.5</v>
      </c>
      <c r="P160" s="54">
        <v>16723.28</v>
      </c>
      <c r="Q160" s="1">
        <v>42522</v>
      </c>
      <c r="R160" s="14">
        <f>VLOOKUP($D160,'GT NBV Sep 2015'!$G:$O,9,0)</f>
        <v>2.1999999999999999E-2</v>
      </c>
      <c r="S160" s="15">
        <f t="shared" si="18"/>
        <v>54.095763333333331</v>
      </c>
      <c r="T160" s="15">
        <f t="shared" si="19"/>
        <v>9</v>
      </c>
      <c r="U160" s="15">
        <f t="shared" si="20"/>
        <v>486.86186999999995</v>
      </c>
      <c r="V160" s="15">
        <f t="shared" si="21"/>
        <v>13270.361870000001</v>
      </c>
      <c r="W160" s="15">
        <f t="shared" si="22"/>
        <v>16236.418129999998</v>
      </c>
      <c r="X160" s="7">
        <f t="shared" si="23"/>
        <v>26556.101999999999</v>
      </c>
      <c r="Y160" s="7">
        <f t="shared" si="24"/>
        <v>11943.325683000001</v>
      </c>
      <c r="Z160" s="7">
        <f t="shared" si="25"/>
        <v>14612.776316999998</v>
      </c>
      <c r="AA160" s="7">
        <f t="shared" si="26"/>
        <v>0</v>
      </c>
    </row>
    <row r="161" spans="1:27" ht="13.8" x14ac:dyDescent="0.3">
      <c r="A161" s="11">
        <v>85925363</v>
      </c>
      <c r="B161" s="11" t="s">
        <v>16</v>
      </c>
      <c r="C161" s="11" t="s">
        <v>17</v>
      </c>
      <c r="D161" s="11" t="s">
        <v>71</v>
      </c>
      <c r="E161" s="11" t="s">
        <v>393</v>
      </c>
      <c r="F161" s="18">
        <v>39173</v>
      </c>
      <c r="G161" s="19">
        <v>39173</v>
      </c>
      <c r="H161" s="11" t="s">
        <v>20</v>
      </c>
      <c r="I161" s="11" t="s">
        <v>48</v>
      </c>
      <c r="J161" s="11" t="s">
        <v>414</v>
      </c>
      <c r="K161" s="11" t="s">
        <v>23</v>
      </c>
      <c r="L161" s="53" t="s">
        <v>638</v>
      </c>
      <c r="M161" s="11">
        <v>1</v>
      </c>
      <c r="N161" s="54">
        <v>24633.31</v>
      </c>
      <c r="O161" s="54">
        <v>8127.41</v>
      </c>
      <c r="P161" s="54">
        <v>16505.900000000001</v>
      </c>
      <c r="Q161" s="1">
        <v>42522</v>
      </c>
      <c r="R161" s="14">
        <f>VLOOKUP($D161,'GT NBV Sep 2015'!$G:$O,9,0)</f>
        <v>3.1E-2</v>
      </c>
      <c r="S161" s="15">
        <f t="shared" si="18"/>
        <v>63.636050833333336</v>
      </c>
      <c r="T161" s="15">
        <f t="shared" si="19"/>
        <v>9</v>
      </c>
      <c r="U161" s="15">
        <f t="shared" si="20"/>
        <v>572.72445749999997</v>
      </c>
      <c r="V161" s="15">
        <f t="shared" si="21"/>
        <v>8700.1344575000003</v>
      </c>
      <c r="W161" s="15">
        <f t="shared" si="22"/>
        <v>15933.175542500001</v>
      </c>
      <c r="X161" s="7">
        <f t="shared" si="23"/>
        <v>22169.979000000003</v>
      </c>
      <c r="Y161" s="7">
        <f t="shared" si="24"/>
        <v>7830.1210117500004</v>
      </c>
      <c r="Z161" s="7">
        <f t="shared" si="25"/>
        <v>14339.857988250002</v>
      </c>
      <c r="AA161" s="7">
        <f t="shared" si="26"/>
        <v>0</v>
      </c>
    </row>
    <row r="162" spans="1:27" ht="13.8" x14ac:dyDescent="0.3">
      <c r="A162" s="11">
        <v>99674569</v>
      </c>
      <c r="B162" s="11" t="s">
        <v>16</v>
      </c>
      <c r="C162" s="11" t="s">
        <v>17</v>
      </c>
      <c r="D162" s="11" t="s">
        <v>45</v>
      </c>
      <c r="E162" s="11" t="s">
        <v>457</v>
      </c>
      <c r="F162" s="18">
        <v>40148</v>
      </c>
      <c r="G162" s="19">
        <v>39814</v>
      </c>
      <c r="H162" s="11" t="s">
        <v>20</v>
      </c>
      <c r="I162" s="11" t="s">
        <v>39</v>
      </c>
      <c r="J162" s="11" t="s">
        <v>461</v>
      </c>
      <c r="K162" s="11" t="s">
        <v>23</v>
      </c>
      <c r="L162" s="53" t="s">
        <v>638</v>
      </c>
      <c r="M162" s="11">
        <v>0</v>
      </c>
      <c r="N162" s="54">
        <v>18234.3</v>
      </c>
      <c r="O162" s="54">
        <v>2410.42</v>
      </c>
      <c r="P162" s="54">
        <v>15823.88</v>
      </c>
      <c r="Q162" s="1">
        <v>42522</v>
      </c>
      <c r="R162" s="14">
        <f>VLOOKUP($D162,'GT NBV Sep 2015'!$G:$O,9,0)</f>
        <v>2.3E-2</v>
      </c>
      <c r="S162" s="15">
        <f t="shared" si="18"/>
        <v>34.949074999999993</v>
      </c>
      <c r="T162" s="15">
        <f t="shared" si="19"/>
        <v>9</v>
      </c>
      <c r="U162" s="15">
        <f t="shared" si="20"/>
        <v>314.54167499999994</v>
      </c>
      <c r="V162" s="15">
        <f t="shared" si="21"/>
        <v>2724.961675</v>
      </c>
      <c r="W162" s="15">
        <f t="shared" si="22"/>
        <v>15509.338324999999</v>
      </c>
      <c r="X162" s="7">
        <f t="shared" si="23"/>
        <v>16410.87</v>
      </c>
      <c r="Y162" s="7">
        <f t="shared" si="24"/>
        <v>2452.4655075000001</v>
      </c>
      <c r="Z162" s="7">
        <f t="shared" si="25"/>
        <v>13958.4044925</v>
      </c>
      <c r="AA162" s="7">
        <f t="shared" si="26"/>
        <v>0</v>
      </c>
    </row>
    <row r="163" spans="1:27" ht="13.8" x14ac:dyDescent="0.3">
      <c r="A163" s="11">
        <v>94915643</v>
      </c>
      <c r="B163" s="11" t="s">
        <v>16</v>
      </c>
      <c r="C163" s="11" t="s">
        <v>17</v>
      </c>
      <c r="D163" s="11" t="s">
        <v>71</v>
      </c>
      <c r="E163" s="11" t="s">
        <v>394</v>
      </c>
      <c r="F163" s="18">
        <v>39692</v>
      </c>
      <c r="G163" s="19">
        <v>39448</v>
      </c>
      <c r="H163" s="11" t="s">
        <v>20</v>
      </c>
      <c r="I163" s="11" t="s">
        <v>48</v>
      </c>
      <c r="J163" s="11" t="s">
        <v>453</v>
      </c>
      <c r="K163" s="11" t="s">
        <v>23</v>
      </c>
      <c r="L163" s="53" t="s">
        <v>638</v>
      </c>
      <c r="M163" s="11">
        <v>1</v>
      </c>
      <c r="N163" s="54">
        <v>21518.33</v>
      </c>
      <c r="O163" s="54">
        <v>6239.1</v>
      </c>
      <c r="P163" s="54">
        <v>15279.23</v>
      </c>
      <c r="Q163" s="1">
        <v>42522</v>
      </c>
      <c r="R163" s="14">
        <f>VLOOKUP($D163,'GT NBV Sep 2015'!$G:$O,9,0)</f>
        <v>3.1E-2</v>
      </c>
      <c r="S163" s="15">
        <f t="shared" si="18"/>
        <v>55.589019166666674</v>
      </c>
      <c r="T163" s="15">
        <f t="shared" si="19"/>
        <v>9</v>
      </c>
      <c r="U163" s="15">
        <f t="shared" si="20"/>
        <v>500.30117250000006</v>
      </c>
      <c r="V163" s="15">
        <f t="shared" si="21"/>
        <v>6739.4011725</v>
      </c>
      <c r="W163" s="15">
        <f t="shared" si="22"/>
        <v>14778.928827500002</v>
      </c>
      <c r="X163" s="7">
        <f t="shared" si="23"/>
        <v>19366.497000000003</v>
      </c>
      <c r="Y163" s="7">
        <f t="shared" si="24"/>
        <v>6065.4610552499998</v>
      </c>
      <c r="Z163" s="7">
        <f t="shared" si="25"/>
        <v>13301.035944750001</v>
      </c>
      <c r="AA163" s="7">
        <f t="shared" si="26"/>
        <v>0</v>
      </c>
    </row>
    <row r="164" spans="1:27" ht="13.8" x14ac:dyDescent="0.3">
      <c r="A164" s="11">
        <v>642130116</v>
      </c>
      <c r="B164" s="11" t="s">
        <v>16</v>
      </c>
      <c r="C164" s="11" t="s">
        <v>17</v>
      </c>
      <c r="D164" s="11" t="s">
        <v>71</v>
      </c>
      <c r="E164" s="11" t="s">
        <v>391</v>
      </c>
      <c r="F164" s="18">
        <v>38657</v>
      </c>
      <c r="G164" s="19">
        <v>38687</v>
      </c>
      <c r="H164" s="11" t="s">
        <v>20</v>
      </c>
      <c r="I164" s="11" t="s">
        <v>48</v>
      </c>
      <c r="J164" s="11" t="s">
        <v>246</v>
      </c>
      <c r="K164" s="11" t="s">
        <v>23</v>
      </c>
      <c r="L164" s="53" t="s">
        <v>638</v>
      </c>
      <c r="M164" s="11">
        <v>1</v>
      </c>
      <c r="N164" s="54">
        <v>25406.5</v>
      </c>
      <c r="O164" s="54">
        <v>10414.64</v>
      </c>
      <c r="P164" s="54">
        <v>14991.86</v>
      </c>
      <c r="Q164" s="1">
        <v>42522</v>
      </c>
      <c r="R164" s="14">
        <f>VLOOKUP($D164,'GT NBV Sep 2015'!$G:$O,9,0)</f>
        <v>3.1E-2</v>
      </c>
      <c r="S164" s="15">
        <f t="shared" si="18"/>
        <v>65.633458333333337</v>
      </c>
      <c r="T164" s="15">
        <f t="shared" si="19"/>
        <v>9</v>
      </c>
      <c r="U164" s="15">
        <f t="shared" si="20"/>
        <v>590.70112500000005</v>
      </c>
      <c r="V164" s="15">
        <f t="shared" si="21"/>
        <v>11005.341124999999</v>
      </c>
      <c r="W164" s="15">
        <f t="shared" si="22"/>
        <v>14401.158875000001</v>
      </c>
      <c r="X164" s="7">
        <f t="shared" si="23"/>
        <v>22865.850000000002</v>
      </c>
      <c r="Y164" s="7">
        <f t="shared" si="24"/>
        <v>9904.8070124999995</v>
      </c>
      <c r="Z164" s="7">
        <f t="shared" si="25"/>
        <v>12961.042987500001</v>
      </c>
      <c r="AA164" s="7">
        <f t="shared" si="26"/>
        <v>0</v>
      </c>
    </row>
    <row r="165" spans="1:27" ht="13.8" x14ac:dyDescent="0.3">
      <c r="A165" s="11">
        <v>72835744</v>
      </c>
      <c r="B165" s="11" t="s">
        <v>16</v>
      </c>
      <c r="C165" s="11" t="s">
        <v>17</v>
      </c>
      <c r="D165" s="11" t="s">
        <v>71</v>
      </c>
      <c r="E165" s="11" t="s">
        <v>424</v>
      </c>
      <c r="F165" s="18">
        <v>38838</v>
      </c>
      <c r="G165" s="19">
        <v>38718</v>
      </c>
      <c r="H165" s="11" t="s">
        <v>20</v>
      </c>
      <c r="I165" s="11" t="s">
        <v>48</v>
      </c>
      <c r="J165" s="11" t="s">
        <v>429</v>
      </c>
      <c r="K165" s="11" t="s">
        <v>23</v>
      </c>
      <c r="L165" s="53" t="s">
        <v>638</v>
      </c>
      <c r="M165" s="11">
        <v>4</v>
      </c>
      <c r="N165" s="54">
        <v>23681.52</v>
      </c>
      <c r="O165" s="54">
        <v>8760.4599999999991</v>
      </c>
      <c r="P165" s="54">
        <v>14921.06</v>
      </c>
      <c r="Q165" s="1">
        <v>42522</v>
      </c>
      <c r="R165" s="14">
        <f>VLOOKUP($D165,'GT NBV Sep 2015'!$G:$O,9,0)</f>
        <v>3.1E-2</v>
      </c>
      <c r="S165" s="15">
        <f t="shared" si="18"/>
        <v>61.177260000000004</v>
      </c>
      <c r="T165" s="15">
        <f t="shared" si="19"/>
        <v>9</v>
      </c>
      <c r="U165" s="15">
        <f t="shared" si="20"/>
        <v>550.59534000000008</v>
      </c>
      <c r="V165" s="15">
        <f t="shared" si="21"/>
        <v>9311.055339999999</v>
      </c>
      <c r="W165" s="15">
        <f t="shared" si="22"/>
        <v>14370.464660000001</v>
      </c>
      <c r="X165" s="7">
        <f t="shared" si="23"/>
        <v>21313.368000000002</v>
      </c>
      <c r="Y165" s="7">
        <f t="shared" si="24"/>
        <v>8379.9498059999987</v>
      </c>
      <c r="Z165" s="7">
        <f t="shared" si="25"/>
        <v>12933.418194000002</v>
      </c>
      <c r="AA165" s="7">
        <f t="shared" si="26"/>
        <v>0</v>
      </c>
    </row>
    <row r="166" spans="1:27" ht="13.8" x14ac:dyDescent="0.3">
      <c r="A166" s="11">
        <v>51103</v>
      </c>
      <c r="B166" s="11" t="s">
        <v>16</v>
      </c>
      <c r="C166" s="11" t="s">
        <v>17</v>
      </c>
      <c r="D166" s="11" t="s">
        <v>71</v>
      </c>
      <c r="E166" s="11" t="s">
        <v>38</v>
      </c>
      <c r="F166" s="18">
        <v>33786</v>
      </c>
      <c r="G166" s="19">
        <v>33786</v>
      </c>
      <c r="H166" s="11" t="s">
        <v>20</v>
      </c>
      <c r="I166" s="11" t="s">
        <v>48</v>
      </c>
      <c r="J166" s="11" t="s">
        <v>235</v>
      </c>
      <c r="K166" s="11" t="s">
        <v>23</v>
      </c>
      <c r="L166" s="53" t="s">
        <v>638</v>
      </c>
      <c r="M166" s="11">
        <v>0</v>
      </c>
      <c r="N166" s="54">
        <v>190903.53</v>
      </c>
      <c r="O166" s="54">
        <v>177505.73</v>
      </c>
      <c r="P166" s="54">
        <v>13397.8</v>
      </c>
      <c r="Q166" s="1">
        <v>42522</v>
      </c>
      <c r="R166" s="14">
        <f>VLOOKUP($D166,'GT NBV Sep 2015'!$G:$O,9,0)</f>
        <v>3.1E-2</v>
      </c>
      <c r="S166" s="15">
        <f t="shared" si="18"/>
        <v>493.16745249999997</v>
      </c>
      <c r="T166" s="15">
        <f t="shared" si="19"/>
        <v>9</v>
      </c>
      <c r="U166" s="15">
        <f t="shared" si="20"/>
        <v>4438.5070724999996</v>
      </c>
      <c r="V166" s="15">
        <f t="shared" si="21"/>
        <v>181944.23707250002</v>
      </c>
      <c r="W166" s="15">
        <f t="shared" si="22"/>
        <v>8959.2929274999769</v>
      </c>
      <c r="X166" s="7">
        <f t="shared" si="23"/>
        <v>171813.177</v>
      </c>
      <c r="Y166" s="7">
        <f t="shared" si="24"/>
        <v>163749.81336525001</v>
      </c>
      <c r="Z166" s="7">
        <f t="shared" si="25"/>
        <v>8063.3636347499796</v>
      </c>
      <c r="AA166" s="7">
        <f t="shared" si="26"/>
        <v>0</v>
      </c>
    </row>
    <row r="167" spans="1:27" ht="13.8" x14ac:dyDescent="0.3">
      <c r="A167" s="11">
        <v>645482925</v>
      </c>
      <c r="B167" s="11" t="s">
        <v>16</v>
      </c>
      <c r="C167" s="11" t="s">
        <v>17</v>
      </c>
      <c r="D167" s="11" t="s">
        <v>71</v>
      </c>
      <c r="E167" s="11" t="s">
        <v>477</v>
      </c>
      <c r="F167" s="18">
        <v>41456</v>
      </c>
      <c r="G167" s="19">
        <v>41456</v>
      </c>
      <c r="H167" s="11" t="s">
        <v>68</v>
      </c>
      <c r="I167" s="11" t="s">
        <v>48</v>
      </c>
      <c r="J167" s="11" t="s">
        <v>70</v>
      </c>
      <c r="K167" s="11" t="s">
        <v>23</v>
      </c>
      <c r="L167" s="53" t="s">
        <v>638</v>
      </c>
      <c r="M167" s="11">
        <v>1</v>
      </c>
      <c r="N167" s="54">
        <v>16387.830000000002</v>
      </c>
      <c r="O167" s="54">
        <v>1474.62</v>
      </c>
      <c r="P167" s="54">
        <v>14913.21</v>
      </c>
      <c r="Q167" s="1">
        <v>42522</v>
      </c>
      <c r="R167" s="14">
        <f>VLOOKUP($D167,'GT NBV Sep 2015'!$G:$O,9,0)</f>
        <v>3.1E-2</v>
      </c>
      <c r="S167" s="15">
        <f t="shared" si="18"/>
        <v>42.335227500000002</v>
      </c>
      <c r="T167" s="15">
        <f t="shared" si="19"/>
        <v>9</v>
      </c>
      <c r="U167" s="15">
        <f t="shared" si="20"/>
        <v>381.01704749999999</v>
      </c>
      <c r="V167" s="15">
        <f t="shared" si="21"/>
        <v>1855.6370474999999</v>
      </c>
      <c r="W167" s="15">
        <f t="shared" si="22"/>
        <v>14532.192952500001</v>
      </c>
      <c r="X167" s="7">
        <f t="shared" si="23"/>
        <v>14749.047000000002</v>
      </c>
      <c r="Y167" s="7">
        <f t="shared" si="24"/>
        <v>1670.0733427499999</v>
      </c>
      <c r="Z167" s="7">
        <f t="shared" si="25"/>
        <v>13078.973657250002</v>
      </c>
      <c r="AA167" s="7">
        <f t="shared" si="26"/>
        <v>0</v>
      </c>
    </row>
    <row r="168" spans="1:27" ht="13.8" x14ac:dyDescent="0.3">
      <c r="A168" s="11">
        <v>49598</v>
      </c>
      <c r="B168" s="11" t="s">
        <v>16</v>
      </c>
      <c r="C168" s="11" t="s">
        <v>17</v>
      </c>
      <c r="D168" s="11" t="s">
        <v>45</v>
      </c>
      <c r="E168" s="11" t="s">
        <v>84</v>
      </c>
      <c r="F168" s="18">
        <v>30864</v>
      </c>
      <c r="G168" s="19">
        <v>30864</v>
      </c>
      <c r="H168" s="11" t="s">
        <v>20</v>
      </c>
      <c r="I168" s="11" t="s">
        <v>39</v>
      </c>
      <c r="J168" s="11" t="s">
        <v>158</v>
      </c>
      <c r="K168" s="11" t="s">
        <v>23</v>
      </c>
      <c r="L168" s="53" t="s">
        <v>638</v>
      </c>
      <c r="M168" s="11">
        <v>0</v>
      </c>
      <c r="N168" s="54">
        <v>43887</v>
      </c>
      <c r="O168" s="54">
        <v>29007.5</v>
      </c>
      <c r="P168" s="54">
        <v>14879.5</v>
      </c>
      <c r="Q168" s="1">
        <v>42522</v>
      </c>
      <c r="R168" s="14">
        <f>VLOOKUP($D168,'GT NBV Sep 2015'!$G:$O,9,0)</f>
        <v>2.3E-2</v>
      </c>
      <c r="S168" s="15">
        <f t="shared" si="18"/>
        <v>84.116749999999996</v>
      </c>
      <c r="T168" s="15">
        <f t="shared" si="19"/>
        <v>9</v>
      </c>
      <c r="U168" s="15">
        <f t="shared" si="20"/>
        <v>757.05074999999999</v>
      </c>
      <c r="V168" s="15">
        <f t="shared" si="21"/>
        <v>29764.550749999999</v>
      </c>
      <c r="W168" s="15">
        <f t="shared" si="22"/>
        <v>14122.449250000001</v>
      </c>
      <c r="X168" s="7">
        <f t="shared" si="23"/>
        <v>39498.300000000003</v>
      </c>
      <c r="Y168" s="7">
        <f t="shared" si="24"/>
        <v>26788.095675</v>
      </c>
      <c r="Z168" s="7">
        <f t="shared" si="25"/>
        <v>12710.204325000002</v>
      </c>
      <c r="AA168" s="7">
        <f t="shared" si="26"/>
        <v>0</v>
      </c>
    </row>
    <row r="169" spans="1:27" ht="13.8" x14ac:dyDescent="0.3">
      <c r="A169" s="11">
        <v>49598955</v>
      </c>
      <c r="B169" s="11" t="s">
        <v>16</v>
      </c>
      <c r="C169" s="11" t="s">
        <v>17</v>
      </c>
      <c r="D169" s="11" t="s">
        <v>71</v>
      </c>
      <c r="E169" s="11" t="s">
        <v>390</v>
      </c>
      <c r="F169" s="18">
        <v>38169</v>
      </c>
      <c r="G169" s="19">
        <v>38200</v>
      </c>
      <c r="H169" s="11" t="s">
        <v>20</v>
      </c>
      <c r="I169" s="11" t="s">
        <v>48</v>
      </c>
      <c r="J169" s="11" t="s">
        <v>241</v>
      </c>
      <c r="K169" s="11" t="s">
        <v>23</v>
      </c>
      <c r="L169" s="53" t="s">
        <v>638</v>
      </c>
      <c r="M169" s="11">
        <v>1</v>
      </c>
      <c r="N169" s="54">
        <v>26264.37</v>
      </c>
      <c r="O169" s="54">
        <v>11816.67</v>
      </c>
      <c r="P169" s="54">
        <v>14447.7</v>
      </c>
      <c r="Q169" s="1">
        <v>42522</v>
      </c>
      <c r="R169" s="14">
        <f>VLOOKUP($D169,'GT NBV Sep 2015'!$G:$O,9,0)</f>
        <v>3.1E-2</v>
      </c>
      <c r="S169" s="15">
        <f t="shared" si="18"/>
        <v>67.849622499999995</v>
      </c>
      <c r="T169" s="15">
        <f t="shared" si="19"/>
        <v>9</v>
      </c>
      <c r="U169" s="15">
        <f t="shared" si="20"/>
        <v>610.64660249999997</v>
      </c>
      <c r="V169" s="15">
        <f t="shared" si="21"/>
        <v>12427.316602499999</v>
      </c>
      <c r="W169" s="15">
        <f t="shared" si="22"/>
        <v>13837.0533975</v>
      </c>
      <c r="X169" s="7">
        <f t="shared" si="23"/>
        <v>23637.933000000001</v>
      </c>
      <c r="Y169" s="7">
        <f t="shared" si="24"/>
        <v>11184.58494225</v>
      </c>
      <c r="Z169" s="7">
        <f t="shared" si="25"/>
        <v>12453.348057749999</v>
      </c>
      <c r="AA169" s="7">
        <f t="shared" si="26"/>
        <v>0</v>
      </c>
    </row>
    <row r="170" spans="1:27" ht="13.8" x14ac:dyDescent="0.3">
      <c r="A170" s="11">
        <v>56651442</v>
      </c>
      <c r="B170" s="11" t="s">
        <v>16</v>
      </c>
      <c r="C170" s="11" t="s">
        <v>17</v>
      </c>
      <c r="D170" s="11" t="s">
        <v>71</v>
      </c>
      <c r="E170" s="11" t="s">
        <v>390</v>
      </c>
      <c r="F170" s="18">
        <v>38169</v>
      </c>
      <c r="G170" s="19">
        <v>38200</v>
      </c>
      <c r="H170" s="11" t="s">
        <v>20</v>
      </c>
      <c r="I170" s="11" t="s">
        <v>48</v>
      </c>
      <c r="J170" s="11" t="s">
        <v>241</v>
      </c>
      <c r="K170" s="11" t="s">
        <v>23</v>
      </c>
      <c r="L170" s="53" t="s">
        <v>638</v>
      </c>
      <c r="M170" s="11">
        <v>1</v>
      </c>
      <c r="N170" s="54">
        <v>26264.37</v>
      </c>
      <c r="O170" s="54">
        <v>11816.67</v>
      </c>
      <c r="P170" s="54">
        <v>14447.7</v>
      </c>
      <c r="Q170" s="1">
        <v>42522</v>
      </c>
      <c r="R170" s="14">
        <f>VLOOKUP($D170,'GT NBV Sep 2015'!$G:$O,9,0)</f>
        <v>3.1E-2</v>
      </c>
      <c r="S170" s="15">
        <f t="shared" si="18"/>
        <v>67.849622499999995</v>
      </c>
      <c r="T170" s="15">
        <f t="shared" si="19"/>
        <v>9</v>
      </c>
      <c r="U170" s="15">
        <f t="shared" si="20"/>
        <v>610.64660249999997</v>
      </c>
      <c r="V170" s="15">
        <f t="shared" si="21"/>
        <v>12427.316602499999</v>
      </c>
      <c r="W170" s="15">
        <f t="shared" si="22"/>
        <v>13837.0533975</v>
      </c>
      <c r="X170" s="7">
        <f t="shared" si="23"/>
        <v>23637.933000000001</v>
      </c>
      <c r="Y170" s="7">
        <f t="shared" si="24"/>
        <v>11184.58494225</v>
      </c>
      <c r="Z170" s="7">
        <f t="shared" si="25"/>
        <v>12453.348057749999</v>
      </c>
      <c r="AA170" s="7">
        <f t="shared" si="26"/>
        <v>0</v>
      </c>
    </row>
    <row r="171" spans="1:27" ht="13.8" x14ac:dyDescent="0.3">
      <c r="A171" s="11">
        <v>30518972</v>
      </c>
      <c r="B171" s="11" t="s">
        <v>16</v>
      </c>
      <c r="C171" s="11" t="s">
        <v>17</v>
      </c>
      <c r="D171" s="11" t="s">
        <v>401</v>
      </c>
      <c r="E171" s="11" t="s">
        <v>189</v>
      </c>
      <c r="F171" s="18">
        <v>35247</v>
      </c>
      <c r="G171" s="19">
        <v>35247</v>
      </c>
      <c r="H171" s="11" t="s">
        <v>20</v>
      </c>
      <c r="I171" s="11" t="s">
        <v>69</v>
      </c>
      <c r="J171" s="11" t="s">
        <v>213</v>
      </c>
      <c r="K171" s="11" t="s">
        <v>402</v>
      </c>
      <c r="L171" s="53" t="s">
        <v>638</v>
      </c>
      <c r="M171" s="11">
        <v>1</v>
      </c>
      <c r="N171" s="54">
        <v>35690.67</v>
      </c>
      <c r="O171" s="54">
        <v>21290.01</v>
      </c>
      <c r="P171" s="54">
        <v>14400.66</v>
      </c>
      <c r="Q171" s="1">
        <v>42522</v>
      </c>
      <c r="R171" s="14">
        <f>VLOOKUP($D171,'GT NBV Sep 2015'!$G:$O,9,0)</f>
        <v>2.7E-2</v>
      </c>
      <c r="S171" s="15">
        <f t="shared" si="18"/>
        <v>80.304007499999983</v>
      </c>
      <c r="T171" s="15">
        <f t="shared" si="19"/>
        <v>9</v>
      </c>
      <c r="U171" s="15">
        <f t="shared" si="20"/>
        <v>722.73606749999988</v>
      </c>
      <c r="V171" s="15">
        <f t="shared" si="21"/>
        <v>22012.746067499997</v>
      </c>
      <c r="W171" s="15">
        <f t="shared" si="22"/>
        <v>13677.923932500002</v>
      </c>
      <c r="X171" s="7">
        <f t="shared" si="23"/>
        <v>32121.602999999999</v>
      </c>
      <c r="Y171" s="7">
        <f t="shared" si="24"/>
        <v>19811.471460749999</v>
      </c>
      <c r="Z171" s="7">
        <f t="shared" si="25"/>
        <v>12310.131539250002</v>
      </c>
      <c r="AA171" s="7">
        <f t="shared" si="26"/>
        <v>0</v>
      </c>
    </row>
    <row r="172" spans="1:27" ht="13.8" x14ac:dyDescent="0.3">
      <c r="A172" s="11">
        <v>50033</v>
      </c>
      <c r="B172" s="11" t="s">
        <v>16</v>
      </c>
      <c r="C172" s="11" t="s">
        <v>17</v>
      </c>
      <c r="D172" s="11" t="s">
        <v>45</v>
      </c>
      <c r="E172" s="11" t="s">
        <v>28</v>
      </c>
      <c r="F172" s="18">
        <v>27211</v>
      </c>
      <c r="G172" s="19">
        <v>27211</v>
      </c>
      <c r="H172" s="11" t="s">
        <v>20</v>
      </c>
      <c r="I172" s="11" t="s">
        <v>39</v>
      </c>
      <c r="J172" s="11" t="s">
        <v>187</v>
      </c>
      <c r="K172" s="11" t="s">
        <v>23</v>
      </c>
      <c r="L172" s="53" t="s">
        <v>638</v>
      </c>
      <c r="M172" s="11">
        <v>1</v>
      </c>
      <c r="N172" s="54">
        <v>107965.6</v>
      </c>
      <c r="O172" s="54">
        <v>94196.26</v>
      </c>
      <c r="P172" s="54">
        <v>13769.34</v>
      </c>
      <c r="Q172" s="1">
        <v>42522</v>
      </c>
      <c r="R172" s="14">
        <f>VLOOKUP($D172,'GT NBV Sep 2015'!$G:$O,9,0)</f>
        <v>2.3E-2</v>
      </c>
      <c r="S172" s="15">
        <f t="shared" si="18"/>
        <v>206.93406666666667</v>
      </c>
      <c r="T172" s="15">
        <f t="shared" si="19"/>
        <v>9</v>
      </c>
      <c r="U172" s="15">
        <f t="shared" si="20"/>
        <v>1862.4066</v>
      </c>
      <c r="V172" s="15">
        <f t="shared" si="21"/>
        <v>96058.666599999997</v>
      </c>
      <c r="W172" s="15">
        <f t="shared" si="22"/>
        <v>11906.933400000009</v>
      </c>
      <c r="X172" s="7">
        <f t="shared" si="23"/>
        <v>97169.040000000008</v>
      </c>
      <c r="Y172" s="7">
        <f t="shared" si="24"/>
        <v>86452.799939999997</v>
      </c>
      <c r="Z172" s="7">
        <f t="shared" si="25"/>
        <v>10716.240060000009</v>
      </c>
      <c r="AA172" s="7">
        <f t="shared" si="26"/>
        <v>0</v>
      </c>
    </row>
    <row r="173" spans="1:27" ht="13.8" x14ac:dyDescent="0.3">
      <c r="A173" s="11">
        <v>72817464</v>
      </c>
      <c r="B173" s="11" t="s">
        <v>16</v>
      </c>
      <c r="C173" s="11" t="s">
        <v>17</v>
      </c>
      <c r="D173" s="11" t="s">
        <v>71</v>
      </c>
      <c r="E173" s="11" t="s">
        <v>424</v>
      </c>
      <c r="F173" s="18">
        <v>38869</v>
      </c>
      <c r="G173" s="19">
        <v>38869</v>
      </c>
      <c r="H173" s="11" t="s">
        <v>20</v>
      </c>
      <c r="I173" s="11" t="s">
        <v>48</v>
      </c>
      <c r="J173" s="11" t="s">
        <v>234</v>
      </c>
      <c r="K173" s="11" t="s">
        <v>23</v>
      </c>
      <c r="L173" s="53" t="s">
        <v>638</v>
      </c>
      <c r="M173" s="11">
        <v>1</v>
      </c>
      <c r="N173" s="54">
        <v>20925.060000000001</v>
      </c>
      <c r="O173" s="54">
        <v>7740.77</v>
      </c>
      <c r="P173" s="54">
        <v>13184.29</v>
      </c>
      <c r="Q173" s="1">
        <v>42522</v>
      </c>
      <c r="R173" s="14">
        <f>VLOOKUP($D173,'GT NBV Sep 2015'!$G:$O,9,0)</f>
        <v>3.1E-2</v>
      </c>
      <c r="S173" s="15">
        <f t="shared" si="18"/>
        <v>54.056405000000005</v>
      </c>
      <c r="T173" s="15">
        <f t="shared" si="19"/>
        <v>9</v>
      </c>
      <c r="U173" s="15">
        <f t="shared" si="20"/>
        <v>486.50764500000002</v>
      </c>
      <c r="V173" s="15">
        <f t="shared" si="21"/>
        <v>8227.2776450000001</v>
      </c>
      <c r="W173" s="15">
        <f t="shared" si="22"/>
        <v>12697.782355000001</v>
      </c>
      <c r="X173" s="7">
        <f t="shared" si="23"/>
        <v>18832.554</v>
      </c>
      <c r="Y173" s="7">
        <f t="shared" si="24"/>
        <v>7404.5498805000007</v>
      </c>
      <c r="Z173" s="7">
        <f t="shared" si="25"/>
        <v>11428.004119500001</v>
      </c>
      <c r="AA173" s="7">
        <f t="shared" si="26"/>
        <v>0</v>
      </c>
    </row>
    <row r="174" spans="1:27" ht="13.8" x14ac:dyDescent="0.3">
      <c r="A174" s="11">
        <v>72839095</v>
      </c>
      <c r="B174" s="11" t="s">
        <v>16</v>
      </c>
      <c r="C174" s="11" t="s">
        <v>17</v>
      </c>
      <c r="D174" s="11" t="s">
        <v>57</v>
      </c>
      <c r="E174" s="11" t="s">
        <v>391</v>
      </c>
      <c r="F174" s="18">
        <v>38687</v>
      </c>
      <c r="G174" s="19">
        <v>38718</v>
      </c>
      <c r="H174" s="11" t="s">
        <v>20</v>
      </c>
      <c r="I174" s="11" t="s">
        <v>59</v>
      </c>
      <c r="J174" s="11" t="s">
        <v>438</v>
      </c>
      <c r="K174" s="11" t="s">
        <v>23</v>
      </c>
      <c r="L174" s="53" t="s">
        <v>638</v>
      </c>
      <c r="M174" s="11">
        <v>1</v>
      </c>
      <c r="N174" s="54">
        <v>84206.25</v>
      </c>
      <c r="O174" s="54">
        <v>71225.72</v>
      </c>
      <c r="P174" s="54">
        <v>12980.53</v>
      </c>
      <c r="Q174" s="1">
        <v>42522</v>
      </c>
      <c r="R174" s="14">
        <f>VLOOKUP($D174,'GT NBV Sep 2015'!$G:$O,9,0)</f>
        <v>2.1999999999999999E-2</v>
      </c>
      <c r="S174" s="15">
        <f t="shared" si="18"/>
        <v>154.37812499999998</v>
      </c>
      <c r="T174" s="15">
        <f t="shared" si="19"/>
        <v>9</v>
      </c>
      <c r="U174" s="15">
        <f t="shared" si="20"/>
        <v>1389.4031249999998</v>
      </c>
      <c r="V174" s="15">
        <f t="shared" si="21"/>
        <v>72615.123124999998</v>
      </c>
      <c r="W174" s="15">
        <f t="shared" si="22"/>
        <v>11591.126875000002</v>
      </c>
      <c r="X174" s="7">
        <f t="shared" si="23"/>
        <v>75785.625</v>
      </c>
      <c r="Y174" s="7">
        <f t="shared" si="24"/>
        <v>65353.610812500003</v>
      </c>
      <c r="Z174" s="7">
        <f t="shared" si="25"/>
        <v>10432.014187500003</v>
      </c>
      <c r="AA174" s="7">
        <f t="shared" si="26"/>
        <v>0</v>
      </c>
    </row>
    <row r="175" spans="1:27" ht="13.8" x14ac:dyDescent="0.3">
      <c r="A175" s="11">
        <v>646577798</v>
      </c>
      <c r="B175" s="11" t="s">
        <v>16</v>
      </c>
      <c r="C175" s="11" t="s">
        <v>17</v>
      </c>
      <c r="D175" s="11" t="s">
        <v>71</v>
      </c>
      <c r="E175" s="11" t="s">
        <v>393</v>
      </c>
      <c r="F175" s="18">
        <v>39173</v>
      </c>
      <c r="G175" s="19">
        <v>39173</v>
      </c>
      <c r="H175" s="11" t="s">
        <v>20</v>
      </c>
      <c r="I175" s="11" t="s">
        <v>48</v>
      </c>
      <c r="J175" s="11" t="s">
        <v>241</v>
      </c>
      <c r="K175" s="11" t="s">
        <v>23</v>
      </c>
      <c r="L175" s="53" t="s">
        <v>638</v>
      </c>
      <c r="M175" s="11">
        <v>1</v>
      </c>
      <c r="N175" s="54">
        <v>18436.25</v>
      </c>
      <c r="O175" s="54">
        <v>6082.78</v>
      </c>
      <c r="P175" s="54">
        <v>12353.47</v>
      </c>
      <c r="Q175" s="1">
        <v>42522</v>
      </c>
      <c r="R175" s="14">
        <f>VLOOKUP($D175,'GT NBV Sep 2015'!$G:$O,9,0)</f>
        <v>3.1E-2</v>
      </c>
      <c r="S175" s="15">
        <f t="shared" si="18"/>
        <v>47.626979166666665</v>
      </c>
      <c r="T175" s="15">
        <f t="shared" si="19"/>
        <v>9</v>
      </c>
      <c r="U175" s="15">
        <f t="shared" si="20"/>
        <v>428.64281249999999</v>
      </c>
      <c r="V175" s="15">
        <f t="shared" si="21"/>
        <v>6511.4228125</v>
      </c>
      <c r="W175" s="15">
        <f t="shared" si="22"/>
        <v>11924.827187499999</v>
      </c>
      <c r="X175" s="7">
        <f t="shared" si="23"/>
        <v>16592.625</v>
      </c>
      <c r="Y175" s="7">
        <f t="shared" si="24"/>
        <v>5860.2805312500004</v>
      </c>
      <c r="Z175" s="7">
        <f t="shared" si="25"/>
        <v>10732.34446875</v>
      </c>
      <c r="AA175" s="7">
        <f t="shared" si="26"/>
        <v>0</v>
      </c>
    </row>
    <row r="176" spans="1:27" ht="13.8" x14ac:dyDescent="0.3">
      <c r="A176" s="11">
        <v>30537747</v>
      </c>
      <c r="B176" s="11" t="s">
        <v>16</v>
      </c>
      <c r="C176" s="11" t="s">
        <v>17</v>
      </c>
      <c r="D176" s="11" t="s">
        <v>401</v>
      </c>
      <c r="E176" s="11" t="s">
        <v>43</v>
      </c>
      <c r="F176" s="18">
        <v>34881</v>
      </c>
      <c r="G176" s="19">
        <v>34881</v>
      </c>
      <c r="H176" s="11" t="s">
        <v>20</v>
      </c>
      <c r="I176" s="11" t="s">
        <v>69</v>
      </c>
      <c r="J176" s="11" t="s">
        <v>201</v>
      </c>
      <c r="K176" s="11" t="s">
        <v>402</v>
      </c>
      <c r="L176" s="53" t="s">
        <v>638</v>
      </c>
      <c r="M176" s="11">
        <v>1</v>
      </c>
      <c r="N176" s="54">
        <v>33202.980000000003</v>
      </c>
      <c r="O176" s="54">
        <v>20834.95</v>
      </c>
      <c r="P176" s="54">
        <v>12368.03</v>
      </c>
      <c r="Q176" s="1">
        <v>42522</v>
      </c>
      <c r="R176" s="14">
        <f>VLOOKUP($D176,'GT NBV Sep 2015'!$G:$O,9,0)</f>
        <v>2.7E-2</v>
      </c>
      <c r="S176" s="15">
        <f t="shared" si="18"/>
        <v>74.706704999999999</v>
      </c>
      <c r="T176" s="15">
        <f t="shared" si="19"/>
        <v>9</v>
      </c>
      <c r="U176" s="15">
        <f t="shared" si="20"/>
        <v>672.36034500000005</v>
      </c>
      <c r="V176" s="15">
        <f t="shared" si="21"/>
        <v>21507.310345000002</v>
      </c>
      <c r="W176" s="15">
        <f t="shared" si="22"/>
        <v>11695.669655000002</v>
      </c>
      <c r="X176" s="7">
        <f t="shared" si="23"/>
        <v>29882.682000000004</v>
      </c>
      <c r="Y176" s="7">
        <f t="shared" si="24"/>
        <v>19356.579310500001</v>
      </c>
      <c r="Z176" s="7">
        <f t="shared" si="25"/>
        <v>10526.102689500001</v>
      </c>
      <c r="AA176" s="7">
        <f t="shared" si="26"/>
        <v>0</v>
      </c>
    </row>
    <row r="177" spans="1:27" ht="13.8" x14ac:dyDescent="0.3">
      <c r="A177" s="11">
        <v>86310575</v>
      </c>
      <c r="B177" s="11" t="s">
        <v>16</v>
      </c>
      <c r="C177" s="11" t="s">
        <v>236</v>
      </c>
      <c r="D177" s="11" t="s">
        <v>71</v>
      </c>
      <c r="E177" s="11" t="s">
        <v>393</v>
      </c>
      <c r="F177" s="18">
        <v>39264</v>
      </c>
      <c r="G177" s="19">
        <v>39295</v>
      </c>
      <c r="H177" s="11" t="s">
        <v>20</v>
      </c>
      <c r="I177" s="11" t="s">
        <v>48</v>
      </c>
      <c r="J177" s="11" t="s">
        <v>234</v>
      </c>
      <c r="K177" s="11" t="s">
        <v>23</v>
      </c>
      <c r="L177" s="53" t="s">
        <v>638</v>
      </c>
      <c r="M177" s="11">
        <v>1</v>
      </c>
      <c r="N177" s="54">
        <v>17596.45</v>
      </c>
      <c r="O177" s="54">
        <v>5805.7</v>
      </c>
      <c r="P177" s="54">
        <v>11790.75</v>
      </c>
      <c r="Q177" s="1">
        <v>42522</v>
      </c>
      <c r="R177" s="14">
        <f>VLOOKUP($D177,'GT NBV Sep 2015'!$G:$O,9,0)</f>
        <v>3.1E-2</v>
      </c>
      <c r="S177" s="15">
        <f t="shared" si="18"/>
        <v>45.457495833333333</v>
      </c>
      <c r="T177" s="15">
        <f t="shared" si="19"/>
        <v>9</v>
      </c>
      <c r="U177" s="15">
        <f t="shared" si="20"/>
        <v>409.11746249999999</v>
      </c>
      <c r="V177" s="15">
        <f t="shared" si="21"/>
        <v>6214.8174625000001</v>
      </c>
      <c r="W177" s="15">
        <f t="shared" si="22"/>
        <v>11381.632537500001</v>
      </c>
      <c r="X177" s="7">
        <f t="shared" si="23"/>
        <v>15836.805</v>
      </c>
      <c r="Y177" s="7">
        <f t="shared" si="24"/>
        <v>5593.3357162500006</v>
      </c>
      <c r="Z177" s="7">
        <f t="shared" si="25"/>
        <v>10243.469283750002</v>
      </c>
      <c r="AA177" s="7">
        <f t="shared" si="26"/>
        <v>0</v>
      </c>
    </row>
    <row r="178" spans="1:27" ht="13.8" x14ac:dyDescent="0.3">
      <c r="A178" s="11">
        <v>102109651</v>
      </c>
      <c r="B178" s="11" t="s">
        <v>16</v>
      </c>
      <c r="C178" s="11" t="s">
        <v>17</v>
      </c>
      <c r="D178" s="11" t="s">
        <v>71</v>
      </c>
      <c r="E178" s="11" t="s">
        <v>393</v>
      </c>
      <c r="F178" s="18">
        <v>39142</v>
      </c>
      <c r="G178" s="19">
        <v>39142</v>
      </c>
      <c r="H178" s="11" t="s">
        <v>20</v>
      </c>
      <c r="I178" s="11" t="s">
        <v>48</v>
      </c>
      <c r="J178" s="11" t="s">
        <v>234</v>
      </c>
      <c r="K178" s="11" t="s">
        <v>23</v>
      </c>
      <c r="L178" s="53" t="s">
        <v>638</v>
      </c>
      <c r="M178" s="11">
        <v>1</v>
      </c>
      <c r="N178" s="54">
        <v>17585.48</v>
      </c>
      <c r="O178" s="54">
        <v>5802.08</v>
      </c>
      <c r="P178" s="54">
        <v>11783.4</v>
      </c>
      <c r="Q178" s="1">
        <v>42522</v>
      </c>
      <c r="R178" s="14">
        <f>VLOOKUP($D178,'GT NBV Sep 2015'!$G:$O,9,0)</f>
        <v>3.1E-2</v>
      </c>
      <c r="S178" s="15">
        <f t="shared" si="18"/>
        <v>45.429156666666664</v>
      </c>
      <c r="T178" s="15">
        <f t="shared" si="19"/>
        <v>9</v>
      </c>
      <c r="U178" s="15">
        <f t="shared" si="20"/>
        <v>408.86240999999995</v>
      </c>
      <c r="V178" s="15">
        <f t="shared" si="21"/>
        <v>6210.9424099999997</v>
      </c>
      <c r="W178" s="15">
        <f t="shared" si="22"/>
        <v>11374.53759</v>
      </c>
      <c r="X178" s="7">
        <f t="shared" si="23"/>
        <v>15826.932000000001</v>
      </c>
      <c r="Y178" s="7">
        <f t="shared" si="24"/>
        <v>5589.8481689999999</v>
      </c>
      <c r="Z178" s="7">
        <f t="shared" si="25"/>
        <v>10237.083831</v>
      </c>
      <c r="AA178" s="7">
        <f t="shared" si="26"/>
        <v>0</v>
      </c>
    </row>
    <row r="179" spans="1:27" ht="13.8" x14ac:dyDescent="0.3">
      <c r="A179" s="11">
        <v>91122082</v>
      </c>
      <c r="B179" s="11" t="s">
        <v>16</v>
      </c>
      <c r="C179" s="11" t="s">
        <v>17</v>
      </c>
      <c r="D179" s="11" t="s">
        <v>45</v>
      </c>
      <c r="E179" s="11" t="s">
        <v>394</v>
      </c>
      <c r="F179" s="18">
        <v>39569</v>
      </c>
      <c r="G179" s="19">
        <v>39448</v>
      </c>
      <c r="H179" s="11" t="s">
        <v>20</v>
      </c>
      <c r="I179" s="11" t="s">
        <v>39</v>
      </c>
      <c r="J179" s="11" t="s">
        <v>183</v>
      </c>
      <c r="K179" s="11" t="s">
        <v>23</v>
      </c>
      <c r="L179" s="53" t="s">
        <v>638</v>
      </c>
      <c r="M179" s="11">
        <v>0</v>
      </c>
      <c r="N179" s="54">
        <v>13894.68</v>
      </c>
      <c r="O179" s="54">
        <v>2130.64</v>
      </c>
      <c r="P179" s="54">
        <v>11764.04</v>
      </c>
      <c r="Q179" s="1">
        <v>42522</v>
      </c>
      <c r="R179" s="14">
        <f>VLOOKUP($D179,'GT NBV Sep 2015'!$G:$O,9,0)</f>
        <v>2.3E-2</v>
      </c>
      <c r="S179" s="15">
        <f t="shared" si="18"/>
        <v>26.63147</v>
      </c>
      <c r="T179" s="15">
        <f t="shared" si="19"/>
        <v>9</v>
      </c>
      <c r="U179" s="15">
        <f t="shared" si="20"/>
        <v>239.68323000000001</v>
      </c>
      <c r="V179" s="15">
        <f t="shared" si="21"/>
        <v>2370.32323</v>
      </c>
      <c r="W179" s="15">
        <f t="shared" si="22"/>
        <v>11524.35677</v>
      </c>
      <c r="X179" s="7">
        <f t="shared" si="23"/>
        <v>12505.212000000001</v>
      </c>
      <c r="Y179" s="7">
        <f t="shared" si="24"/>
        <v>2133.2909070000001</v>
      </c>
      <c r="Z179" s="7">
        <f t="shared" si="25"/>
        <v>10371.921093000001</v>
      </c>
      <c r="AA179" s="7">
        <f t="shared" si="26"/>
        <v>0</v>
      </c>
    </row>
    <row r="180" spans="1:27" ht="13.8" x14ac:dyDescent="0.3">
      <c r="A180" s="11">
        <v>56560424</v>
      </c>
      <c r="B180" s="11" t="s">
        <v>16</v>
      </c>
      <c r="C180" s="11" t="s">
        <v>17</v>
      </c>
      <c r="D180" s="11" t="s">
        <v>71</v>
      </c>
      <c r="E180" s="11" t="s">
        <v>391</v>
      </c>
      <c r="F180" s="18">
        <v>38353</v>
      </c>
      <c r="G180" s="19">
        <v>38353</v>
      </c>
      <c r="H180" s="11" t="s">
        <v>20</v>
      </c>
      <c r="I180" s="11" t="s">
        <v>48</v>
      </c>
      <c r="J180" s="11" t="s">
        <v>234</v>
      </c>
      <c r="K180" s="11" t="s">
        <v>23</v>
      </c>
      <c r="L180" s="53" t="s">
        <v>638</v>
      </c>
      <c r="M180" s="11">
        <v>1</v>
      </c>
      <c r="N180" s="54">
        <v>19192.72</v>
      </c>
      <c r="O180" s="54">
        <v>7867.48</v>
      </c>
      <c r="P180" s="54">
        <v>11325.24</v>
      </c>
      <c r="Q180" s="1">
        <v>42522</v>
      </c>
      <c r="R180" s="14">
        <f>VLOOKUP($D180,'GT NBV Sep 2015'!$G:$O,9,0)</f>
        <v>3.1E-2</v>
      </c>
      <c r="S180" s="15">
        <f t="shared" si="18"/>
        <v>49.581193333333339</v>
      </c>
      <c r="T180" s="15">
        <f t="shared" si="19"/>
        <v>9</v>
      </c>
      <c r="U180" s="15">
        <f t="shared" si="20"/>
        <v>446.23074000000003</v>
      </c>
      <c r="V180" s="15">
        <f t="shared" si="21"/>
        <v>8313.7107400000004</v>
      </c>
      <c r="W180" s="15">
        <f t="shared" si="22"/>
        <v>10879.009260000001</v>
      </c>
      <c r="X180" s="7">
        <f t="shared" si="23"/>
        <v>17273.448</v>
      </c>
      <c r="Y180" s="7">
        <f t="shared" si="24"/>
        <v>7482.3396660000008</v>
      </c>
      <c r="Z180" s="7">
        <f t="shared" si="25"/>
        <v>9791.1083340000005</v>
      </c>
      <c r="AA180" s="7">
        <f t="shared" si="26"/>
        <v>0</v>
      </c>
    </row>
    <row r="181" spans="1:27" ht="13.8" x14ac:dyDescent="0.3">
      <c r="A181" s="11">
        <v>636585379</v>
      </c>
      <c r="B181" s="11" t="s">
        <v>16</v>
      </c>
      <c r="C181" s="11" t="s">
        <v>17</v>
      </c>
      <c r="D181" s="11" t="s">
        <v>45</v>
      </c>
      <c r="E181" s="11" t="s">
        <v>471</v>
      </c>
      <c r="F181" s="18">
        <v>40848</v>
      </c>
      <c r="G181" s="19">
        <v>40544</v>
      </c>
      <c r="H181" s="11" t="s">
        <v>20</v>
      </c>
      <c r="I181" s="11" t="s">
        <v>39</v>
      </c>
      <c r="J181" s="11" t="s">
        <v>156</v>
      </c>
      <c r="K181" s="11" t="s">
        <v>23</v>
      </c>
      <c r="L181" s="53" t="s">
        <v>638</v>
      </c>
      <c r="M181" s="11">
        <v>2</v>
      </c>
      <c r="N181" s="54">
        <v>12532.27</v>
      </c>
      <c r="O181" s="54">
        <v>1126.53</v>
      </c>
      <c r="P181" s="54">
        <v>11405.74</v>
      </c>
      <c r="Q181" s="1">
        <v>42522</v>
      </c>
      <c r="R181" s="14">
        <f>VLOOKUP($D181,'GT NBV Sep 2015'!$G:$O,9,0)</f>
        <v>2.3E-2</v>
      </c>
      <c r="S181" s="15">
        <f t="shared" si="18"/>
        <v>24.020184166666667</v>
      </c>
      <c r="T181" s="15">
        <f t="shared" si="19"/>
        <v>9</v>
      </c>
      <c r="U181" s="15">
        <f t="shared" si="20"/>
        <v>216.1816575</v>
      </c>
      <c r="V181" s="15">
        <f t="shared" si="21"/>
        <v>1342.7116575</v>
      </c>
      <c r="W181" s="15">
        <f t="shared" si="22"/>
        <v>11189.5583425</v>
      </c>
      <c r="X181" s="7">
        <f t="shared" si="23"/>
        <v>11279.043000000001</v>
      </c>
      <c r="Y181" s="7">
        <f t="shared" si="24"/>
        <v>1208.4404917500001</v>
      </c>
      <c r="Z181" s="7">
        <f t="shared" si="25"/>
        <v>10070.60250825</v>
      </c>
      <c r="AA181" s="7">
        <f t="shared" si="26"/>
        <v>0</v>
      </c>
    </row>
    <row r="182" spans="1:27" ht="13.8" x14ac:dyDescent="0.3">
      <c r="A182" s="11">
        <v>50377</v>
      </c>
      <c r="B182" s="11" t="s">
        <v>16</v>
      </c>
      <c r="C182" s="11" t="s">
        <v>17</v>
      </c>
      <c r="D182" s="11" t="s">
        <v>188</v>
      </c>
      <c r="E182" s="11" t="s">
        <v>190</v>
      </c>
      <c r="F182" s="18">
        <v>36342</v>
      </c>
      <c r="G182" s="19">
        <v>36342</v>
      </c>
      <c r="H182" s="11" t="s">
        <v>20</v>
      </c>
      <c r="I182" s="11" t="s">
        <v>69</v>
      </c>
      <c r="J182" s="11" t="s">
        <v>216</v>
      </c>
      <c r="K182" s="11" t="s">
        <v>23</v>
      </c>
      <c r="L182" s="53" t="s">
        <v>638</v>
      </c>
      <c r="M182" s="11">
        <v>0</v>
      </c>
      <c r="N182" s="54">
        <v>70255.649999999994</v>
      </c>
      <c r="O182" s="54">
        <v>59996.15</v>
      </c>
      <c r="P182" s="54">
        <v>10259.5</v>
      </c>
      <c r="Q182" s="1">
        <v>42522</v>
      </c>
      <c r="R182" s="14">
        <f>VLOOKUP($D182,'GT NBV Sep 2015'!$G:$O,9,0)</f>
        <v>2.7E-2</v>
      </c>
      <c r="S182" s="15">
        <f t="shared" si="18"/>
        <v>158.07521249999996</v>
      </c>
      <c r="T182" s="15">
        <f t="shared" si="19"/>
        <v>9</v>
      </c>
      <c r="U182" s="15">
        <f t="shared" si="20"/>
        <v>1422.6769124999996</v>
      </c>
      <c r="V182" s="15">
        <f t="shared" si="21"/>
        <v>61418.826912500001</v>
      </c>
      <c r="W182" s="15">
        <f t="shared" si="22"/>
        <v>8836.8230874999936</v>
      </c>
      <c r="X182" s="7">
        <f t="shared" si="23"/>
        <v>63230.084999999999</v>
      </c>
      <c r="Y182" s="7">
        <f t="shared" si="24"/>
        <v>55276.94422125</v>
      </c>
      <c r="Z182" s="7">
        <f t="shared" si="25"/>
        <v>7953.1407787499948</v>
      </c>
      <c r="AA182" s="7">
        <f t="shared" si="26"/>
        <v>0</v>
      </c>
    </row>
    <row r="183" spans="1:27" ht="13.8" x14ac:dyDescent="0.3">
      <c r="A183" s="11">
        <v>56548691</v>
      </c>
      <c r="B183" s="11" t="s">
        <v>16</v>
      </c>
      <c r="C183" s="11" t="s">
        <v>17</v>
      </c>
      <c r="D183" s="11" t="s">
        <v>71</v>
      </c>
      <c r="E183" s="11" t="s">
        <v>391</v>
      </c>
      <c r="F183" s="18">
        <v>38473</v>
      </c>
      <c r="G183" s="19">
        <v>38473</v>
      </c>
      <c r="H183" s="11" t="s">
        <v>20</v>
      </c>
      <c r="I183" s="11" t="s">
        <v>48</v>
      </c>
      <c r="J183" s="11" t="s">
        <v>234</v>
      </c>
      <c r="K183" s="11" t="s">
        <v>23</v>
      </c>
      <c r="L183" s="53" t="s">
        <v>638</v>
      </c>
      <c r="M183" s="11">
        <v>1</v>
      </c>
      <c r="N183" s="54">
        <v>19068.28</v>
      </c>
      <c r="O183" s="54">
        <v>7816.47</v>
      </c>
      <c r="P183" s="54">
        <v>11251.81</v>
      </c>
      <c r="Q183" s="1">
        <v>42522</v>
      </c>
      <c r="R183" s="14">
        <f>VLOOKUP($D183,'GT NBV Sep 2015'!$G:$O,9,0)</f>
        <v>3.1E-2</v>
      </c>
      <c r="S183" s="15">
        <f t="shared" si="18"/>
        <v>49.259723333333326</v>
      </c>
      <c r="T183" s="15">
        <f t="shared" si="19"/>
        <v>9</v>
      </c>
      <c r="U183" s="15">
        <f t="shared" si="20"/>
        <v>443.33750999999995</v>
      </c>
      <c r="V183" s="15">
        <f t="shared" si="21"/>
        <v>8259.8075100000005</v>
      </c>
      <c r="W183" s="15">
        <f t="shared" si="22"/>
        <v>10808.472489999998</v>
      </c>
      <c r="X183" s="7">
        <f t="shared" si="23"/>
        <v>17161.452000000001</v>
      </c>
      <c r="Y183" s="7">
        <f t="shared" si="24"/>
        <v>7433.8267590000005</v>
      </c>
      <c r="Z183" s="7">
        <f t="shared" si="25"/>
        <v>9727.6252409999979</v>
      </c>
      <c r="AA183" s="7">
        <f t="shared" si="26"/>
        <v>0</v>
      </c>
    </row>
    <row r="184" spans="1:27" ht="13.8" x14ac:dyDescent="0.3">
      <c r="A184" s="11">
        <v>63019785</v>
      </c>
      <c r="B184" s="11" t="s">
        <v>16</v>
      </c>
      <c r="C184" s="11" t="s">
        <v>17</v>
      </c>
      <c r="D184" s="11" t="s">
        <v>71</v>
      </c>
      <c r="E184" s="11" t="s">
        <v>391</v>
      </c>
      <c r="F184" s="18">
        <v>38626</v>
      </c>
      <c r="G184" s="19">
        <v>38626</v>
      </c>
      <c r="H184" s="11" t="s">
        <v>20</v>
      </c>
      <c r="I184" s="11" t="s">
        <v>48</v>
      </c>
      <c r="J184" s="11" t="s">
        <v>234</v>
      </c>
      <c r="K184" s="11" t="s">
        <v>23</v>
      </c>
      <c r="L184" s="53" t="s">
        <v>638</v>
      </c>
      <c r="M184" s="11">
        <v>1</v>
      </c>
      <c r="N184" s="54">
        <v>19054.8</v>
      </c>
      <c r="O184" s="54">
        <v>7810.95</v>
      </c>
      <c r="P184" s="54">
        <v>11243.85</v>
      </c>
      <c r="Q184" s="1">
        <v>42522</v>
      </c>
      <c r="R184" s="14">
        <f>VLOOKUP($D184,'GT NBV Sep 2015'!$G:$O,9,0)</f>
        <v>3.1E-2</v>
      </c>
      <c r="S184" s="15">
        <f t="shared" si="18"/>
        <v>49.224899999999998</v>
      </c>
      <c r="T184" s="15">
        <f t="shared" si="19"/>
        <v>9</v>
      </c>
      <c r="U184" s="15">
        <f t="shared" si="20"/>
        <v>443.02409999999998</v>
      </c>
      <c r="V184" s="15">
        <f t="shared" si="21"/>
        <v>8253.9740999999995</v>
      </c>
      <c r="W184" s="15">
        <f t="shared" si="22"/>
        <v>10800.8259</v>
      </c>
      <c r="X184" s="7">
        <f t="shared" si="23"/>
        <v>17149.32</v>
      </c>
      <c r="Y184" s="7">
        <f t="shared" si="24"/>
        <v>7428.5766899999999</v>
      </c>
      <c r="Z184" s="7">
        <f t="shared" si="25"/>
        <v>9720.7433099999998</v>
      </c>
      <c r="AA184" s="7">
        <f t="shared" si="26"/>
        <v>0</v>
      </c>
    </row>
    <row r="185" spans="1:27" ht="13.8" x14ac:dyDescent="0.3">
      <c r="A185" s="11">
        <v>49171</v>
      </c>
      <c r="B185" s="11" t="s">
        <v>16</v>
      </c>
      <c r="C185" s="11" t="s">
        <v>17</v>
      </c>
      <c r="D185" s="11" t="s">
        <v>45</v>
      </c>
      <c r="E185" s="11" t="s">
        <v>28</v>
      </c>
      <c r="F185" s="18">
        <v>27211</v>
      </c>
      <c r="G185" s="19">
        <v>27211</v>
      </c>
      <c r="H185" s="11" t="s">
        <v>20</v>
      </c>
      <c r="I185" s="11" t="s">
        <v>39</v>
      </c>
      <c r="J185" s="11" t="s">
        <v>131</v>
      </c>
      <c r="K185" s="11" t="s">
        <v>23</v>
      </c>
      <c r="L185" s="53" t="s">
        <v>638</v>
      </c>
      <c r="M185" s="11">
        <v>0</v>
      </c>
      <c r="N185" s="54">
        <v>86668.45</v>
      </c>
      <c r="O185" s="54">
        <v>75615.240000000005</v>
      </c>
      <c r="P185" s="54">
        <v>11053.21</v>
      </c>
      <c r="Q185" s="1">
        <v>42522</v>
      </c>
      <c r="R185" s="14">
        <f>VLOOKUP($D185,'GT NBV Sep 2015'!$G:$O,9,0)</f>
        <v>2.3E-2</v>
      </c>
      <c r="S185" s="15">
        <f t="shared" si="18"/>
        <v>166.11452916666664</v>
      </c>
      <c r="T185" s="15">
        <f t="shared" si="19"/>
        <v>9</v>
      </c>
      <c r="U185" s="15">
        <f t="shared" si="20"/>
        <v>1495.0307624999998</v>
      </c>
      <c r="V185" s="15">
        <f t="shared" si="21"/>
        <v>77110.270762500004</v>
      </c>
      <c r="W185" s="15">
        <f t="shared" si="22"/>
        <v>9558.1792374999932</v>
      </c>
      <c r="X185" s="7">
        <f t="shared" si="23"/>
        <v>78001.604999999996</v>
      </c>
      <c r="Y185" s="7">
        <f t="shared" si="24"/>
        <v>69399.243686250004</v>
      </c>
      <c r="Z185" s="7">
        <f t="shared" si="25"/>
        <v>8602.3613137499942</v>
      </c>
      <c r="AA185" s="7">
        <f t="shared" si="26"/>
        <v>0</v>
      </c>
    </row>
    <row r="186" spans="1:27" ht="13.8" x14ac:dyDescent="0.3">
      <c r="A186" s="11">
        <v>72839098</v>
      </c>
      <c r="B186" s="11" t="s">
        <v>16</v>
      </c>
      <c r="C186" s="11" t="s">
        <v>17</v>
      </c>
      <c r="D186" s="11" t="s">
        <v>57</v>
      </c>
      <c r="E186" s="11" t="s">
        <v>391</v>
      </c>
      <c r="F186" s="18">
        <v>38687</v>
      </c>
      <c r="G186" s="19">
        <v>38718</v>
      </c>
      <c r="H186" s="11" t="s">
        <v>20</v>
      </c>
      <c r="I186" s="11" t="s">
        <v>59</v>
      </c>
      <c r="J186" s="11" t="s">
        <v>332</v>
      </c>
      <c r="K186" s="11" t="s">
        <v>23</v>
      </c>
      <c r="L186" s="53" t="s">
        <v>638</v>
      </c>
      <c r="M186" s="11">
        <v>1</v>
      </c>
      <c r="N186" s="54">
        <v>70748.27</v>
      </c>
      <c r="O186" s="54">
        <v>59842.31</v>
      </c>
      <c r="P186" s="54">
        <v>10905.96</v>
      </c>
      <c r="Q186" s="1">
        <v>42522</v>
      </c>
      <c r="R186" s="14">
        <f>VLOOKUP($D186,'GT NBV Sep 2015'!$G:$O,9,0)</f>
        <v>2.1999999999999999E-2</v>
      </c>
      <c r="S186" s="15">
        <f t="shared" si="18"/>
        <v>129.70516166666667</v>
      </c>
      <c r="T186" s="15">
        <f t="shared" si="19"/>
        <v>9</v>
      </c>
      <c r="U186" s="15">
        <f t="shared" si="20"/>
        <v>1167.3464550000001</v>
      </c>
      <c r="V186" s="15">
        <f t="shared" si="21"/>
        <v>61009.656454999997</v>
      </c>
      <c r="W186" s="15">
        <f t="shared" si="22"/>
        <v>9738.6135450000074</v>
      </c>
      <c r="X186" s="7">
        <f t="shared" si="23"/>
        <v>63673.443000000007</v>
      </c>
      <c r="Y186" s="7">
        <f t="shared" si="24"/>
        <v>54908.690809499996</v>
      </c>
      <c r="Z186" s="7">
        <f t="shared" si="25"/>
        <v>8764.7521905000067</v>
      </c>
      <c r="AA186" s="7">
        <f t="shared" si="26"/>
        <v>0</v>
      </c>
    </row>
    <row r="187" spans="1:27" ht="13.8" x14ac:dyDescent="0.3">
      <c r="A187" s="11">
        <v>59835393</v>
      </c>
      <c r="B187" s="11" t="s">
        <v>16</v>
      </c>
      <c r="C187" s="11" t="s">
        <v>236</v>
      </c>
      <c r="D187" s="11" t="s">
        <v>71</v>
      </c>
      <c r="E187" s="11" t="s">
        <v>391</v>
      </c>
      <c r="F187" s="18">
        <v>38657</v>
      </c>
      <c r="G187" s="19">
        <v>38687</v>
      </c>
      <c r="H187" s="11" t="s">
        <v>20</v>
      </c>
      <c r="I187" s="11" t="s">
        <v>48</v>
      </c>
      <c r="J187" s="11" t="s">
        <v>246</v>
      </c>
      <c r="K187" s="11" t="s">
        <v>23</v>
      </c>
      <c r="L187" s="53" t="s">
        <v>638</v>
      </c>
      <c r="M187" s="11">
        <v>1</v>
      </c>
      <c r="N187" s="54">
        <v>18153.52</v>
      </c>
      <c r="O187" s="54">
        <v>7441.49</v>
      </c>
      <c r="P187" s="54">
        <v>10712.03</v>
      </c>
      <c r="Q187" s="1">
        <v>42522</v>
      </c>
      <c r="R187" s="14">
        <f>VLOOKUP($D187,'GT NBV Sep 2015'!$G:$O,9,0)</f>
        <v>3.1E-2</v>
      </c>
      <c r="S187" s="15">
        <f t="shared" si="18"/>
        <v>46.896593333333335</v>
      </c>
      <c r="T187" s="15">
        <f t="shared" si="19"/>
        <v>9</v>
      </c>
      <c r="U187" s="15">
        <f t="shared" si="20"/>
        <v>422.06934000000001</v>
      </c>
      <c r="V187" s="15">
        <f t="shared" si="21"/>
        <v>7863.5593399999998</v>
      </c>
      <c r="W187" s="15">
        <f t="shared" si="22"/>
        <v>10289.960660000001</v>
      </c>
      <c r="X187" s="7">
        <f t="shared" si="23"/>
        <v>16338.168000000001</v>
      </c>
      <c r="Y187" s="7">
        <f t="shared" si="24"/>
        <v>7077.2034059999996</v>
      </c>
      <c r="Z187" s="7">
        <f t="shared" si="25"/>
        <v>9260.9645940000009</v>
      </c>
      <c r="AA187" s="7">
        <f t="shared" si="26"/>
        <v>0</v>
      </c>
    </row>
    <row r="188" spans="1:27" ht="13.8" x14ac:dyDescent="0.3">
      <c r="A188" s="11">
        <v>86469216</v>
      </c>
      <c r="B188" s="11" t="s">
        <v>16</v>
      </c>
      <c r="C188" s="11" t="s">
        <v>17</v>
      </c>
      <c r="D188" s="11" t="s">
        <v>71</v>
      </c>
      <c r="E188" s="11" t="s">
        <v>393</v>
      </c>
      <c r="F188" s="18">
        <v>39387</v>
      </c>
      <c r="G188" s="19">
        <v>39083</v>
      </c>
      <c r="H188" s="11" t="s">
        <v>20</v>
      </c>
      <c r="I188" s="11" t="s">
        <v>48</v>
      </c>
      <c r="J188" s="11" t="s">
        <v>428</v>
      </c>
      <c r="K188" s="11" t="s">
        <v>23</v>
      </c>
      <c r="L188" s="53" t="s">
        <v>638</v>
      </c>
      <c r="M188" s="11">
        <v>3</v>
      </c>
      <c r="N188" s="54">
        <v>15752.5</v>
      </c>
      <c r="O188" s="54">
        <v>5197.3100000000004</v>
      </c>
      <c r="P188" s="54">
        <v>10555.19</v>
      </c>
      <c r="Q188" s="1">
        <v>42522</v>
      </c>
      <c r="R188" s="14">
        <f>VLOOKUP($D188,'GT NBV Sep 2015'!$G:$O,9,0)</f>
        <v>3.1E-2</v>
      </c>
      <c r="S188" s="15">
        <f t="shared" si="18"/>
        <v>40.693958333333335</v>
      </c>
      <c r="T188" s="15">
        <f t="shared" si="19"/>
        <v>9</v>
      </c>
      <c r="U188" s="15">
        <f t="shared" si="20"/>
        <v>366.24562500000002</v>
      </c>
      <c r="V188" s="15">
        <f t="shared" si="21"/>
        <v>5563.5556250000009</v>
      </c>
      <c r="W188" s="15">
        <f t="shared" si="22"/>
        <v>10188.944374999999</v>
      </c>
      <c r="X188" s="7">
        <f t="shared" si="23"/>
        <v>14177.25</v>
      </c>
      <c r="Y188" s="7">
        <f t="shared" si="24"/>
        <v>5007.200062500001</v>
      </c>
      <c r="Z188" s="7">
        <f t="shared" si="25"/>
        <v>9170.0499374999999</v>
      </c>
      <c r="AA188" s="7">
        <f t="shared" si="26"/>
        <v>0</v>
      </c>
    </row>
    <row r="189" spans="1:27" ht="13.8" x14ac:dyDescent="0.3">
      <c r="A189" s="11">
        <v>72817467</v>
      </c>
      <c r="B189" s="11" t="s">
        <v>16</v>
      </c>
      <c r="C189" s="11" t="s">
        <v>17</v>
      </c>
      <c r="D189" s="11" t="s">
        <v>71</v>
      </c>
      <c r="E189" s="11" t="s">
        <v>424</v>
      </c>
      <c r="F189" s="18">
        <v>38869</v>
      </c>
      <c r="G189" s="19">
        <v>38869</v>
      </c>
      <c r="H189" s="11" t="s">
        <v>20</v>
      </c>
      <c r="I189" s="11" t="s">
        <v>48</v>
      </c>
      <c r="J189" s="11" t="s">
        <v>414</v>
      </c>
      <c r="K189" s="11" t="s">
        <v>23</v>
      </c>
      <c r="L189" s="53" t="s">
        <v>638</v>
      </c>
      <c r="M189" s="11">
        <v>1</v>
      </c>
      <c r="N189" s="54">
        <v>15217.31</v>
      </c>
      <c r="O189" s="54">
        <v>5629.31</v>
      </c>
      <c r="P189" s="54">
        <v>9588</v>
      </c>
      <c r="Q189" s="1">
        <v>42522</v>
      </c>
      <c r="R189" s="14">
        <f>VLOOKUP($D189,'GT NBV Sep 2015'!$G:$O,9,0)</f>
        <v>3.1E-2</v>
      </c>
      <c r="S189" s="15">
        <f t="shared" si="18"/>
        <v>39.311384166666663</v>
      </c>
      <c r="T189" s="15">
        <f t="shared" si="19"/>
        <v>9</v>
      </c>
      <c r="U189" s="15">
        <f t="shared" si="20"/>
        <v>353.80245749999995</v>
      </c>
      <c r="V189" s="15">
        <f t="shared" si="21"/>
        <v>5983.1124575000003</v>
      </c>
      <c r="W189" s="15">
        <f t="shared" si="22"/>
        <v>9234.1975424999982</v>
      </c>
      <c r="X189" s="7">
        <f t="shared" si="23"/>
        <v>13695.579</v>
      </c>
      <c r="Y189" s="7">
        <f t="shared" si="24"/>
        <v>5384.8012117500002</v>
      </c>
      <c r="Z189" s="7">
        <f t="shared" si="25"/>
        <v>8310.7777882499995</v>
      </c>
      <c r="AA189" s="7">
        <f t="shared" si="26"/>
        <v>0</v>
      </c>
    </row>
    <row r="190" spans="1:27" ht="13.8" x14ac:dyDescent="0.3">
      <c r="A190" s="11">
        <v>49968</v>
      </c>
      <c r="B190" s="11" t="s">
        <v>16</v>
      </c>
      <c r="C190" s="11" t="s">
        <v>17</v>
      </c>
      <c r="D190" s="11" t="s">
        <v>45</v>
      </c>
      <c r="E190" s="11" t="s">
        <v>80</v>
      </c>
      <c r="F190" s="18">
        <v>29037</v>
      </c>
      <c r="G190" s="19">
        <v>29037</v>
      </c>
      <c r="H190" s="11" t="s">
        <v>20</v>
      </c>
      <c r="I190" s="11" t="s">
        <v>39</v>
      </c>
      <c r="J190" s="11" t="s">
        <v>178</v>
      </c>
      <c r="K190" s="11" t="s">
        <v>23</v>
      </c>
      <c r="L190" s="53" t="s">
        <v>638</v>
      </c>
      <c r="M190" s="11">
        <v>0</v>
      </c>
      <c r="N190" s="54">
        <v>40000</v>
      </c>
      <c r="O190" s="54">
        <v>30668.49</v>
      </c>
      <c r="P190" s="54">
        <v>9331.51</v>
      </c>
      <c r="Q190" s="1">
        <v>42522</v>
      </c>
      <c r="R190" s="14">
        <f>VLOOKUP($D190,'GT NBV Sep 2015'!$G:$O,9,0)</f>
        <v>2.3E-2</v>
      </c>
      <c r="S190" s="15">
        <f t="shared" si="18"/>
        <v>76.666666666666657</v>
      </c>
      <c r="T190" s="15">
        <f t="shared" si="19"/>
        <v>9</v>
      </c>
      <c r="U190" s="15">
        <f t="shared" si="20"/>
        <v>689.99999999999989</v>
      </c>
      <c r="V190" s="15">
        <f t="shared" si="21"/>
        <v>31358.49</v>
      </c>
      <c r="W190" s="15">
        <f t="shared" si="22"/>
        <v>8641.5099999999984</v>
      </c>
      <c r="X190" s="7">
        <f t="shared" si="23"/>
        <v>36000</v>
      </c>
      <c r="Y190" s="7">
        <f t="shared" si="24"/>
        <v>28222.641000000003</v>
      </c>
      <c r="Z190" s="7">
        <f t="shared" si="25"/>
        <v>7777.3589999999986</v>
      </c>
      <c r="AA190" s="7">
        <f t="shared" si="26"/>
        <v>0</v>
      </c>
    </row>
    <row r="191" spans="1:27" ht="13.8" x14ac:dyDescent="0.3">
      <c r="A191" s="11">
        <v>50686578</v>
      </c>
      <c r="B191" s="11" t="s">
        <v>16</v>
      </c>
      <c r="C191" s="11" t="s">
        <v>17</v>
      </c>
      <c r="D191" s="11" t="s">
        <v>419</v>
      </c>
      <c r="E191" s="11" t="s">
        <v>390</v>
      </c>
      <c r="F191" s="18">
        <v>38261</v>
      </c>
      <c r="G191" s="19">
        <v>37987</v>
      </c>
      <c r="H191" s="11" t="s">
        <v>20</v>
      </c>
      <c r="I191" s="11" t="s">
        <v>59</v>
      </c>
      <c r="J191" s="11" t="s">
        <v>422</v>
      </c>
      <c r="K191" s="11" t="s">
        <v>410</v>
      </c>
      <c r="L191" s="53" t="s">
        <v>638</v>
      </c>
      <c r="M191" s="11">
        <v>0</v>
      </c>
      <c r="N191" s="54">
        <v>12430</v>
      </c>
      <c r="O191" s="54">
        <v>3238.14</v>
      </c>
      <c r="P191" s="54">
        <v>9191.86</v>
      </c>
      <c r="Q191" s="1">
        <v>42522</v>
      </c>
      <c r="R191" s="14">
        <f>VLOOKUP($D191,'GT NBV Sep 2015'!$G:$O,9,0)</f>
        <v>2.1999999999999999E-2</v>
      </c>
      <c r="S191" s="15">
        <f t="shared" si="18"/>
        <v>22.788333333333334</v>
      </c>
      <c r="T191" s="15">
        <f t="shared" si="19"/>
        <v>9</v>
      </c>
      <c r="U191" s="15">
        <f t="shared" si="20"/>
        <v>205.095</v>
      </c>
      <c r="V191" s="15">
        <f t="shared" si="21"/>
        <v>3443.2349999999997</v>
      </c>
      <c r="W191" s="15">
        <f t="shared" si="22"/>
        <v>8986.7649999999994</v>
      </c>
      <c r="X191" s="7">
        <f t="shared" si="23"/>
        <v>11187</v>
      </c>
      <c r="Y191" s="7">
        <f t="shared" si="24"/>
        <v>3098.9114999999997</v>
      </c>
      <c r="Z191" s="7">
        <f t="shared" si="25"/>
        <v>8088.0884999999998</v>
      </c>
      <c r="AA191" s="7">
        <f t="shared" si="26"/>
        <v>0</v>
      </c>
    </row>
    <row r="192" spans="1:27" ht="13.8" x14ac:dyDescent="0.3">
      <c r="A192" s="11">
        <v>49196</v>
      </c>
      <c r="B192" s="11" t="s">
        <v>16</v>
      </c>
      <c r="C192" s="11" t="s">
        <v>17</v>
      </c>
      <c r="D192" s="11" t="s">
        <v>45</v>
      </c>
      <c r="E192" s="11" t="s">
        <v>28</v>
      </c>
      <c r="F192" s="18">
        <v>27211</v>
      </c>
      <c r="G192" s="19">
        <v>27211</v>
      </c>
      <c r="H192" s="11" t="s">
        <v>20</v>
      </c>
      <c r="I192" s="11" t="s">
        <v>39</v>
      </c>
      <c r="J192" s="11" t="s">
        <v>132</v>
      </c>
      <c r="K192" s="11" t="s">
        <v>23</v>
      </c>
      <c r="L192" s="53" t="s">
        <v>638</v>
      </c>
      <c r="M192" s="11">
        <v>0</v>
      </c>
      <c r="N192" s="54">
        <v>70910.55</v>
      </c>
      <c r="O192" s="54">
        <v>61867.01</v>
      </c>
      <c r="P192" s="54">
        <v>9043.5400000000009</v>
      </c>
      <c r="Q192" s="1">
        <v>42522</v>
      </c>
      <c r="R192" s="14">
        <f>VLOOKUP($D192,'GT NBV Sep 2015'!$G:$O,9,0)</f>
        <v>2.3E-2</v>
      </c>
      <c r="S192" s="15">
        <f t="shared" si="18"/>
        <v>135.91188750000001</v>
      </c>
      <c r="T192" s="15">
        <f t="shared" si="19"/>
        <v>9</v>
      </c>
      <c r="U192" s="15">
        <f t="shared" si="20"/>
        <v>1223.2069875</v>
      </c>
      <c r="V192" s="15">
        <f t="shared" si="21"/>
        <v>63090.216987500004</v>
      </c>
      <c r="W192" s="15">
        <f t="shared" si="22"/>
        <v>7820.3330124999993</v>
      </c>
      <c r="X192" s="7">
        <f t="shared" si="23"/>
        <v>63819.495000000003</v>
      </c>
      <c r="Y192" s="7">
        <f t="shared" si="24"/>
        <v>56781.195288750001</v>
      </c>
      <c r="Z192" s="7">
        <f t="shared" si="25"/>
        <v>7038.2997112499997</v>
      </c>
      <c r="AA192" s="7">
        <f t="shared" si="26"/>
        <v>0</v>
      </c>
    </row>
    <row r="193" spans="1:27" ht="13.8" x14ac:dyDescent="0.3">
      <c r="A193" s="11">
        <v>49532</v>
      </c>
      <c r="B193" s="11" t="s">
        <v>16</v>
      </c>
      <c r="C193" s="11" t="s">
        <v>17</v>
      </c>
      <c r="D193" s="11" t="s">
        <v>45</v>
      </c>
      <c r="E193" s="11" t="s">
        <v>138</v>
      </c>
      <c r="F193" s="18">
        <v>34151</v>
      </c>
      <c r="G193" s="19">
        <v>34151</v>
      </c>
      <c r="H193" s="11" t="s">
        <v>20</v>
      </c>
      <c r="I193" s="11" t="s">
        <v>39</v>
      </c>
      <c r="J193" s="11" t="s">
        <v>155</v>
      </c>
      <c r="K193" s="11" t="s">
        <v>23</v>
      </c>
      <c r="L193" s="53" t="s">
        <v>638</v>
      </c>
      <c r="M193" s="11">
        <v>1</v>
      </c>
      <c r="N193" s="54">
        <v>16707.03</v>
      </c>
      <c r="O193" s="54">
        <v>7862.37</v>
      </c>
      <c r="P193" s="54">
        <v>8844.66</v>
      </c>
      <c r="Q193" s="1">
        <v>42522</v>
      </c>
      <c r="R193" s="14">
        <f>VLOOKUP($D193,'GT NBV Sep 2015'!$G:$O,9,0)</f>
        <v>2.3E-2</v>
      </c>
      <c r="S193" s="15">
        <f t="shared" si="18"/>
        <v>32.021807499999994</v>
      </c>
      <c r="T193" s="15">
        <f t="shared" si="19"/>
        <v>9</v>
      </c>
      <c r="U193" s="15">
        <f t="shared" si="20"/>
        <v>288.19626749999998</v>
      </c>
      <c r="V193" s="15">
        <f t="shared" si="21"/>
        <v>8150.5662675000003</v>
      </c>
      <c r="W193" s="15">
        <f t="shared" si="22"/>
        <v>8556.4637324999985</v>
      </c>
      <c r="X193" s="7">
        <f t="shared" si="23"/>
        <v>15036.326999999999</v>
      </c>
      <c r="Y193" s="7">
        <f t="shared" si="24"/>
        <v>7335.5096407500005</v>
      </c>
      <c r="Z193" s="7">
        <f t="shared" si="25"/>
        <v>7700.8173592499988</v>
      </c>
      <c r="AA193" s="7">
        <f t="shared" si="26"/>
        <v>0</v>
      </c>
    </row>
    <row r="194" spans="1:27" ht="13.8" x14ac:dyDescent="0.3">
      <c r="A194" s="11">
        <v>49610</v>
      </c>
      <c r="B194" s="11" t="s">
        <v>16</v>
      </c>
      <c r="C194" s="11" t="s">
        <v>17</v>
      </c>
      <c r="D194" s="11" t="s">
        <v>45</v>
      </c>
      <c r="E194" s="11" t="s">
        <v>28</v>
      </c>
      <c r="F194" s="18">
        <v>27211</v>
      </c>
      <c r="G194" s="19">
        <v>27211</v>
      </c>
      <c r="H194" s="11" t="s">
        <v>20</v>
      </c>
      <c r="I194" s="11" t="s">
        <v>39</v>
      </c>
      <c r="J194" s="11" t="s">
        <v>162</v>
      </c>
      <c r="K194" s="11" t="s">
        <v>23</v>
      </c>
      <c r="L194" s="53" t="s">
        <v>638</v>
      </c>
      <c r="M194" s="11">
        <v>1</v>
      </c>
      <c r="N194" s="54">
        <v>65551.81</v>
      </c>
      <c r="O194" s="54">
        <v>57191.69</v>
      </c>
      <c r="P194" s="54">
        <v>8360.1200000000008</v>
      </c>
      <c r="Q194" s="1">
        <v>42522</v>
      </c>
      <c r="R194" s="14">
        <f>VLOOKUP($D194,'GT NBV Sep 2015'!$G:$O,9,0)</f>
        <v>2.3E-2</v>
      </c>
      <c r="S194" s="15">
        <f t="shared" si="18"/>
        <v>125.64096916666665</v>
      </c>
      <c r="T194" s="15">
        <f t="shared" si="19"/>
        <v>9</v>
      </c>
      <c r="U194" s="15">
        <f t="shared" si="20"/>
        <v>1130.7687225</v>
      </c>
      <c r="V194" s="15">
        <f t="shared" si="21"/>
        <v>58322.4587225</v>
      </c>
      <c r="W194" s="15">
        <f t="shared" si="22"/>
        <v>7229.3512774999981</v>
      </c>
      <c r="X194" s="7">
        <f t="shared" si="23"/>
        <v>58996.629000000001</v>
      </c>
      <c r="Y194" s="7">
        <f t="shared" si="24"/>
        <v>52490.212850249998</v>
      </c>
      <c r="Z194" s="7">
        <f t="shared" si="25"/>
        <v>6506.4161497499981</v>
      </c>
      <c r="AA194" s="7">
        <f t="shared" si="26"/>
        <v>0</v>
      </c>
    </row>
    <row r="195" spans="1:27" ht="13.8" x14ac:dyDescent="0.3">
      <c r="A195" s="11">
        <v>49590</v>
      </c>
      <c r="B195" s="11" t="s">
        <v>16</v>
      </c>
      <c r="C195" s="11" t="s">
        <v>17</v>
      </c>
      <c r="D195" s="11" t="s">
        <v>45</v>
      </c>
      <c r="E195" s="11" t="s">
        <v>28</v>
      </c>
      <c r="F195" s="18">
        <v>27211</v>
      </c>
      <c r="G195" s="19">
        <v>27211</v>
      </c>
      <c r="H195" s="11" t="s">
        <v>20</v>
      </c>
      <c r="I195" s="11" t="s">
        <v>39</v>
      </c>
      <c r="J195" s="11" t="s">
        <v>157</v>
      </c>
      <c r="K195" s="11" t="s">
        <v>23</v>
      </c>
      <c r="L195" s="53" t="s">
        <v>638</v>
      </c>
      <c r="M195" s="11">
        <v>1</v>
      </c>
      <c r="N195" s="54">
        <v>63819.34</v>
      </c>
      <c r="O195" s="54">
        <v>55680.17</v>
      </c>
      <c r="P195" s="54">
        <v>8139.17</v>
      </c>
      <c r="Q195" s="1">
        <v>42522</v>
      </c>
      <c r="R195" s="14">
        <f>VLOOKUP($D195,'GT NBV Sep 2015'!$G:$O,9,0)</f>
        <v>2.3E-2</v>
      </c>
      <c r="S195" s="15">
        <f t="shared" si="18"/>
        <v>122.32040166666665</v>
      </c>
      <c r="T195" s="15">
        <f t="shared" si="19"/>
        <v>9</v>
      </c>
      <c r="U195" s="15">
        <f t="shared" si="20"/>
        <v>1100.883615</v>
      </c>
      <c r="V195" s="15">
        <f t="shared" si="21"/>
        <v>56781.053614999997</v>
      </c>
      <c r="W195" s="15">
        <f t="shared" si="22"/>
        <v>7038.2863849999994</v>
      </c>
      <c r="X195" s="7">
        <f t="shared" si="23"/>
        <v>57437.405999999995</v>
      </c>
      <c r="Y195" s="7">
        <f t="shared" si="24"/>
        <v>51102.948253499999</v>
      </c>
      <c r="Z195" s="7">
        <f t="shared" si="25"/>
        <v>6334.4577464999993</v>
      </c>
      <c r="AA195" s="7">
        <f t="shared" si="26"/>
        <v>0</v>
      </c>
    </row>
    <row r="196" spans="1:27" ht="13.8" x14ac:dyDescent="0.3">
      <c r="A196" s="11">
        <v>84916383</v>
      </c>
      <c r="B196" s="11" t="s">
        <v>16</v>
      </c>
      <c r="C196" s="11" t="s">
        <v>236</v>
      </c>
      <c r="D196" s="11" t="s">
        <v>71</v>
      </c>
      <c r="E196" s="11" t="s">
        <v>393</v>
      </c>
      <c r="F196" s="18">
        <v>39142</v>
      </c>
      <c r="G196" s="19">
        <v>39142</v>
      </c>
      <c r="H196" s="11" t="s">
        <v>20</v>
      </c>
      <c r="I196" s="11" t="s">
        <v>48</v>
      </c>
      <c r="J196" s="11" t="s">
        <v>414</v>
      </c>
      <c r="K196" s="11" t="s">
        <v>23</v>
      </c>
      <c r="L196" s="53" t="s">
        <v>638</v>
      </c>
      <c r="M196" s="11">
        <v>1</v>
      </c>
      <c r="N196" s="54">
        <v>12171.81</v>
      </c>
      <c r="O196" s="54">
        <v>4015.92</v>
      </c>
      <c r="P196" s="54">
        <v>8155.89</v>
      </c>
      <c r="Q196" s="1">
        <v>42522</v>
      </c>
      <c r="R196" s="14">
        <f>VLOOKUP($D196,'GT NBV Sep 2015'!$G:$O,9,0)</f>
        <v>3.1E-2</v>
      </c>
      <c r="S196" s="15">
        <f t="shared" ref="S196:S259" si="27">N196*(R196/12)</f>
        <v>31.443842499999999</v>
      </c>
      <c r="T196" s="15">
        <f t="shared" ref="T196:T259" si="28">ROUND((+Q196-$L$2)/30,0)</f>
        <v>9</v>
      </c>
      <c r="U196" s="15">
        <f t="shared" si="20"/>
        <v>282.99458249999998</v>
      </c>
      <c r="V196" s="15">
        <f t="shared" si="21"/>
        <v>4298.9145824999996</v>
      </c>
      <c r="W196" s="15">
        <f t="shared" si="22"/>
        <v>7872.8954174999999</v>
      </c>
      <c r="X196" s="7">
        <f t="shared" si="23"/>
        <v>10954.628999999999</v>
      </c>
      <c r="Y196" s="7">
        <f t="shared" si="24"/>
        <v>3869.0231242499999</v>
      </c>
      <c r="Z196" s="7">
        <f t="shared" si="25"/>
        <v>7085.6058757500005</v>
      </c>
      <c r="AA196" s="7">
        <f t="shared" si="26"/>
        <v>0</v>
      </c>
    </row>
    <row r="197" spans="1:27" ht="13.8" x14ac:dyDescent="0.3">
      <c r="A197" s="11">
        <v>646577832</v>
      </c>
      <c r="B197" s="11" t="s">
        <v>16</v>
      </c>
      <c r="C197" s="11" t="s">
        <v>17</v>
      </c>
      <c r="D197" s="11" t="s">
        <v>71</v>
      </c>
      <c r="E197" s="11" t="s">
        <v>393</v>
      </c>
      <c r="F197" s="18">
        <v>39264</v>
      </c>
      <c r="G197" s="19">
        <v>39295</v>
      </c>
      <c r="H197" s="11" t="s">
        <v>20</v>
      </c>
      <c r="I197" s="11" t="s">
        <v>48</v>
      </c>
      <c r="J197" s="11" t="s">
        <v>414</v>
      </c>
      <c r="K197" s="11" t="s">
        <v>23</v>
      </c>
      <c r="L197" s="53" t="s">
        <v>638</v>
      </c>
      <c r="M197" s="11">
        <v>1</v>
      </c>
      <c r="N197" s="54">
        <v>12165.32</v>
      </c>
      <c r="O197" s="54">
        <v>4013.77</v>
      </c>
      <c r="P197" s="54">
        <v>8151.55</v>
      </c>
      <c r="Q197" s="1">
        <v>42522</v>
      </c>
      <c r="R197" s="14">
        <f>VLOOKUP($D197,'GT NBV Sep 2015'!$G:$O,9,0)</f>
        <v>3.1E-2</v>
      </c>
      <c r="S197" s="15">
        <f t="shared" si="27"/>
        <v>31.427076666666665</v>
      </c>
      <c r="T197" s="15">
        <f t="shared" si="28"/>
        <v>9</v>
      </c>
      <c r="U197" s="15">
        <f t="shared" ref="U197:U260" si="29">+S197*T197</f>
        <v>282.84368999999998</v>
      </c>
      <c r="V197" s="15">
        <f t="shared" ref="V197:V260" si="30">+O197+U197</f>
        <v>4296.6136900000001</v>
      </c>
      <c r="W197" s="15">
        <f t="shared" ref="W197:W260" si="31">+N197-V197</f>
        <v>7868.7063099999996</v>
      </c>
      <c r="X197" s="7">
        <f t="shared" ref="X197:X260" si="32">+N197*(9/10)</f>
        <v>10948.788</v>
      </c>
      <c r="Y197" s="7">
        <f t="shared" ref="Y197:Y260" si="33">+V197*(9/10)</f>
        <v>3866.9523210000002</v>
      </c>
      <c r="Z197" s="7">
        <f t="shared" ref="Z197:Z260" si="34">+W197*(9/10)</f>
        <v>7081.8356789999998</v>
      </c>
      <c r="AA197" s="7">
        <f t="shared" ref="AA197:AA260" si="35">+X197-Y197-Z197</f>
        <v>0</v>
      </c>
    </row>
    <row r="198" spans="1:27" ht="13.8" x14ac:dyDescent="0.3">
      <c r="A198" s="11">
        <v>82541410</v>
      </c>
      <c r="B198" s="11" t="s">
        <v>16</v>
      </c>
      <c r="C198" s="11" t="s">
        <v>17</v>
      </c>
      <c r="D198" s="11" t="s">
        <v>71</v>
      </c>
      <c r="E198" s="11" t="s">
        <v>393</v>
      </c>
      <c r="F198" s="18">
        <v>39083</v>
      </c>
      <c r="G198" s="19">
        <v>39083</v>
      </c>
      <c r="H198" s="11" t="s">
        <v>20</v>
      </c>
      <c r="I198" s="11" t="s">
        <v>48</v>
      </c>
      <c r="J198" s="11" t="s">
        <v>414</v>
      </c>
      <c r="K198" s="11" t="s">
        <v>23</v>
      </c>
      <c r="L198" s="53" t="s">
        <v>638</v>
      </c>
      <c r="M198" s="11">
        <v>0</v>
      </c>
      <c r="N198" s="54">
        <v>11593.08</v>
      </c>
      <c r="O198" s="54">
        <v>3824.97</v>
      </c>
      <c r="P198" s="54">
        <v>7768.11</v>
      </c>
      <c r="Q198" s="1">
        <v>42522</v>
      </c>
      <c r="R198" s="14">
        <f>VLOOKUP($D198,'GT NBV Sep 2015'!$G:$O,9,0)</f>
        <v>3.1E-2</v>
      </c>
      <c r="S198" s="15">
        <f t="shared" si="27"/>
        <v>29.948789999999999</v>
      </c>
      <c r="T198" s="15">
        <f t="shared" si="28"/>
        <v>9</v>
      </c>
      <c r="U198" s="15">
        <f t="shared" si="29"/>
        <v>269.53910999999999</v>
      </c>
      <c r="V198" s="15">
        <f t="shared" si="30"/>
        <v>4094.50911</v>
      </c>
      <c r="W198" s="15">
        <f t="shared" si="31"/>
        <v>7498.57089</v>
      </c>
      <c r="X198" s="7">
        <f t="shared" si="32"/>
        <v>10433.772000000001</v>
      </c>
      <c r="Y198" s="7">
        <f t="shared" si="33"/>
        <v>3685.0581990000001</v>
      </c>
      <c r="Z198" s="7">
        <f t="shared" si="34"/>
        <v>6748.7138009999999</v>
      </c>
      <c r="AA198" s="7">
        <f t="shared" si="35"/>
        <v>0</v>
      </c>
    </row>
    <row r="199" spans="1:27" ht="13.8" x14ac:dyDescent="0.3">
      <c r="A199" s="11">
        <v>82541409</v>
      </c>
      <c r="B199" s="11" t="s">
        <v>16</v>
      </c>
      <c r="C199" s="11" t="s">
        <v>17</v>
      </c>
      <c r="D199" s="11" t="s">
        <v>71</v>
      </c>
      <c r="E199" s="11" t="s">
        <v>393</v>
      </c>
      <c r="F199" s="18">
        <v>39083</v>
      </c>
      <c r="G199" s="19">
        <v>39083</v>
      </c>
      <c r="H199" s="11" t="s">
        <v>20</v>
      </c>
      <c r="I199" s="11" t="s">
        <v>48</v>
      </c>
      <c r="J199" s="11" t="s">
        <v>241</v>
      </c>
      <c r="K199" s="11" t="s">
        <v>23</v>
      </c>
      <c r="L199" s="53" t="s">
        <v>638</v>
      </c>
      <c r="M199" s="11">
        <v>0</v>
      </c>
      <c r="N199" s="54">
        <v>11593.06</v>
      </c>
      <c r="O199" s="54">
        <v>3824.97</v>
      </c>
      <c r="P199" s="54">
        <v>7768.09</v>
      </c>
      <c r="Q199" s="1">
        <v>42522</v>
      </c>
      <c r="R199" s="14">
        <f>VLOOKUP($D199,'GT NBV Sep 2015'!$G:$O,9,0)</f>
        <v>3.1E-2</v>
      </c>
      <c r="S199" s="15">
        <f t="shared" si="27"/>
        <v>29.948738333333331</v>
      </c>
      <c r="T199" s="15">
        <f t="shared" si="28"/>
        <v>9</v>
      </c>
      <c r="U199" s="15">
        <f t="shared" si="29"/>
        <v>269.53864499999997</v>
      </c>
      <c r="V199" s="15">
        <f t="shared" si="30"/>
        <v>4094.5086449999999</v>
      </c>
      <c r="W199" s="15">
        <f t="shared" si="31"/>
        <v>7498.5513549999996</v>
      </c>
      <c r="X199" s="7">
        <f t="shared" si="32"/>
        <v>10433.753999999999</v>
      </c>
      <c r="Y199" s="7">
        <f t="shared" si="33"/>
        <v>3685.0577804999998</v>
      </c>
      <c r="Z199" s="7">
        <f t="shared" si="34"/>
        <v>6748.6962194999996</v>
      </c>
      <c r="AA199" s="7">
        <f t="shared" si="35"/>
        <v>0</v>
      </c>
    </row>
    <row r="200" spans="1:27" ht="13.8" x14ac:dyDescent="0.3">
      <c r="A200" s="11">
        <v>82541389</v>
      </c>
      <c r="B200" s="11" t="s">
        <v>16</v>
      </c>
      <c r="C200" s="11" t="s">
        <v>17</v>
      </c>
      <c r="D200" s="11" t="s">
        <v>71</v>
      </c>
      <c r="E200" s="11" t="s">
        <v>393</v>
      </c>
      <c r="F200" s="18">
        <v>39083</v>
      </c>
      <c r="G200" s="19">
        <v>39083</v>
      </c>
      <c r="H200" s="11" t="s">
        <v>20</v>
      </c>
      <c r="I200" s="11" t="s">
        <v>48</v>
      </c>
      <c r="J200" s="11" t="s">
        <v>234</v>
      </c>
      <c r="K200" s="11" t="s">
        <v>23</v>
      </c>
      <c r="L200" s="53" t="s">
        <v>638</v>
      </c>
      <c r="M200" s="11">
        <v>0</v>
      </c>
      <c r="N200" s="54">
        <v>11593.06</v>
      </c>
      <c r="O200" s="54">
        <v>3824.97</v>
      </c>
      <c r="P200" s="54">
        <v>7768.09</v>
      </c>
      <c r="Q200" s="1">
        <v>42522</v>
      </c>
      <c r="R200" s="14">
        <f>VLOOKUP($D200,'GT NBV Sep 2015'!$G:$O,9,0)</f>
        <v>3.1E-2</v>
      </c>
      <c r="S200" s="15">
        <f t="shared" si="27"/>
        <v>29.948738333333331</v>
      </c>
      <c r="T200" s="15">
        <f t="shared" si="28"/>
        <v>9</v>
      </c>
      <c r="U200" s="15">
        <f t="shared" si="29"/>
        <v>269.53864499999997</v>
      </c>
      <c r="V200" s="15">
        <f t="shared" si="30"/>
        <v>4094.5086449999999</v>
      </c>
      <c r="W200" s="15">
        <f t="shared" si="31"/>
        <v>7498.5513549999996</v>
      </c>
      <c r="X200" s="7">
        <f t="shared" si="32"/>
        <v>10433.753999999999</v>
      </c>
      <c r="Y200" s="7">
        <f t="shared" si="33"/>
        <v>3685.0577804999998</v>
      </c>
      <c r="Z200" s="7">
        <f t="shared" si="34"/>
        <v>6748.6962194999996</v>
      </c>
      <c r="AA200" s="7">
        <f t="shared" si="35"/>
        <v>0</v>
      </c>
    </row>
    <row r="201" spans="1:27" ht="13.8" x14ac:dyDescent="0.3">
      <c r="A201" s="11">
        <v>73410764</v>
      </c>
      <c r="B201" s="11" t="s">
        <v>16</v>
      </c>
      <c r="C201" s="11" t="s">
        <v>17</v>
      </c>
      <c r="D201" s="11" t="s">
        <v>71</v>
      </c>
      <c r="E201" s="11" t="s">
        <v>424</v>
      </c>
      <c r="F201" s="18">
        <v>38930</v>
      </c>
      <c r="G201" s="19">
        <v>38930</v>
      </c>
      <c r="H201" s="11" t="s">
        <v>20</v>
      </c>
      <c r="I201" s="11" t="s">
        <v>48</v>
      </c>
      <c r="J201" s="11" t="s">
        <v>234</v>
      </c>
      <c r="K201" s="11" t="s">
        <v>23</v>
      </c>
      <c r="L201" s="53" t="s">
        <v>638</v>
      </c>
      <c r="M201" s="11">
        <v>1</v>
      </c>
      <c r="N201" s="54">
        <v>11957.25</v>
      </c>
      <c r="O201" s="54">
        <v>4423.32</v>
      </c>
      <c r="P201" s="54">
        <v>7533.93</v>
      </c>
      <c r="Q201" s="1">
        <v>42522</v>
      </c>
      <c r="R201" s="14">
        <f>VLOOKUP($D201,'GT NBV Sep 2015'!$G:$O,9,0)</f>
        <v>3.1E-2</v>
      </c>
      <c r="S201" s="15">
        <f t="shared" si="27"/>
        <v>30.8895625</v>
      </c>
      <c r="T201" s="15">
        <f t="shared" si="28"/>
        <v>9</v>
      </c>
      <c r="U201" s="15">
        <f t="shared" si="29"/>
        <v>278.00606249999998</v>
      </c>
      <c r="V201" s="15">
        <f t="shared" si="30"/>
        <v>4701.3260624999994</v>
      </c>
      <c r="W201" s="15">
        <f t="shared" si="31"/>
        <v>7255.9239375000006</v>
      </c>
      <c r="X201" s="7">
        <f t="shared" si="32"/>
        <v>10761.525</v>
      </c>
      <c r="Y201" s="7">
        <f t="shared" si="33"/>
        <v>4231.1934562499991</v>
      </c>
      <c r="Z201" s="7">
        <f t="shared" si="34"/>
        <v>6530.3315437500005</v>
      </c>
      <c r="AA201" s="7">
        <f t="shared" si="35"/>
        <v>0</v>
      </c>
    </row>
    <row r="202" spans="1:27" ht="13.8" x14ac:dyDescent="0.3">
      <c r="A202" s="11">
        <v>56548694</v>
      </c>
      <c r="B202" s="11" t="s">
        <v>16</v>
      </c>
      <c r="C202" s="11" t="s">
        <v>17</v>
      </c>
      <c r="D202" s="11" t="s">
        <v>71</v>
      </c>
      <c r="E202" s="11" t="s">
        <v>391</v>
      </c>
      <c r="F202" s="18">
        <v>38473</v>
      </c>
      <c r="G202" s="19">
        <v>38473</v>
      </c>
      <c r="H202" s="11" t="s">
        <v>20</v>
      </c>
      <c r="I202" s="11" t="s">
        <v>48</v>
      </c>
      <c r="J202" s="11" t="s">
        <v>414</v>
      </c>
      <c r="K202" s="11" t="s">
        <v>23</v>
      </c>
      <c r="L202" s="53" t="s">
        <v>638</v>
      </c>
      <c r="M202" s="11">
        <v>1</v>
      </c>
      <c r="N202" s="54">
        <v>12133.7</v>
      </c>
      <c r="O202" s="54">
        <v>4973.8500000000004</v>
      </c>
      <c r="P202" s="54">
        <v>7159.85</v>
      </c>
      <c r="Q202" s="1">
        <v>42522</v>
      </c>
      <c r="R202" s="14">
        <f>VLOOKUP($D202,'GT NBV Sep 2015'!$G:$O,9,0)</f>
        <v>3.1E-2</v>
      </c>
      <c r="S202" s="15">
        <f t="shared" si="27"/>
        <v>31.345391666666668</v>
      </c>
      <c r="T202" s="15">
        <f t="shared" si="28"/>
        <v>9</v>
      </c>
      <c r="U202" s="15">
        <f t="shared" si="29"/>
        <v>282.10852499999999</v>
      </c>
      <c r="V202" s="15">
        <f t="shared" si="30"/>
        <v>5255.958525</v>
      </c>
      <c r="W202" s="15">
        <f t="shared" si="31"/>
        <v>6877.7414750000007</v>
      </c>
      <c r="X202" s="7">
        <f t="shared" si="32"/>
        <v>10920.330000000002</v>
      </c>
      <c r="Y202" s="7">
        <f t="shared" si="33"/>
        <v>4730.3626725000004</v>
      </c>
      <c r="Z202" s="7">
        <f t="shared" si="34"/>
        <v>6189.9673275000005</v>
      </c>
      <c r="AA202" s="7">
        <f t="shared" si="35"/>
        <v>0</v>
      </c>
    </row>
    <row r="203" spans="1:27" ht="13.8" x14ac:dyDescent="0.3">
      <c r="A203" s="11">
        <v>63019788</v>
      </c>
      <c r="B203" s="11" t="s">
        <v>16</v>
      </c>
      <c r="C203" s="11" t="s">
        <v>17</v>
      </c>
      <c r="D203" s="11" t="s">
        <v>71</v>
      </c>
      <c r="E203" s="11" t="s">
        <v>391</v>
      </c>
      <c r="F203" s="18">
        <v>38626</v>
      </c>
      <c r="G203" s="19">
        <v>38626</v>
      </c>
      <c r="H203" s="11" t="s">
        <v>20</v>
      </c>
      <c r="I203" s="11" t="s">
        <v>48</v>
      </c>
      <c r="J203" s="11" t="s">
        <v>414</v>
      </c>
      <c r="K203" s="11" t="s">
        <v>23</v>
      </c>
      <c r="L203" s="53" t="s">
        <v>638</v>
      </c>
      <c r="M203" s="11">
        <v>1</v>
      </c>
      <c r="N203" s="54">
        <v>12125.11</v>
      </c>
      <c r="O203" s="54">
        <v>4970.33</v>
      </c>
      <c r="P203" s="54">
        <v>7154.78</v>
      </c>
      <c r="Q203" s="1">
        <v>42522</v>
      </c>
      <c r="R203" s="14">
        <f>VLOOKUP($D203,'GT NBV Sep 2015'!$G:$O,9,0)</f>
        <v>3.1E-2</v>
      </c>
      <c r="S203" s="15">
        <f t="shared" si="27"/>
        <v>31.323200833333335</v>
      </c>
      <c r="T203" s="15">
        <f t="shared" si="28"/>
        <v>9</v>
      </c>
      <c r="U203" s="15">
        <f t="shared" si="29"/>
        <v>281.90880750000002</v>
      </c>
      <c r="V203" s="15">
        <f t="shared" si="30"/>
        <v>5252.2388074999999</v>
      </c>
      <c r="W203" s="15">
        <f t="shared" si="31"/>
        <v>6872.8711925000007</v>
      </c>
      <c r="X203" s="7">
        <f t="shared" si="32"/>
        <v>10912.599</v>
      </c>
      <c r="Y203" s="7">
        <f t="shared" si="33"/>
        <v>4727.0149267500001</v>
      </c>
      <c r="Z203" s="7">
        <f t="shared" si="34"/>
        <v>6185.584073250001</v>
      </c>
      <c r="AA203" s="7">
        <f t="shared" si="35"/>
        <v>0</v>
      </c>
    </row>
    <row r="204" spans="1:27" ht="13.8" x14ac:dyDescent="0.3">
      <c r="A204" s="11">
        <v>53890752</v>
      </c>
      <c r="B204" s="11" t="s">
        <v>16</v>
      </c>
      <c r="C204" s="11" t="s">
        <v>17</v>
      </c>
      <c r="D204" s="11" t="s">
        <v>57</v>
      </c>
      <c r="E204" s="11" t="s">
        <v>391</v>
      </c>
      <c r="F204" s="18">
        <v>38353</v>
      </c>
      <c r="G204" s="19">
        <v>38353</v>
      </c>
      <c r="H204" s="11" t="s">
        <v>20</v>
      </c>
      <c r="I204" s="11" t="s">
        <v>59</v>
      </c>
      <c r="J204" s="11" t="s">
        <v>334</v>
      </c>
      <c r="K204" s="11" t="s">
        <v>23</v>
      </c>
      <c r="L204" s="53" t="s">
        <v>638</v>
      </c>
      <c r="M204" s="11">
        <v>10</v>
      </c>
      <c r="N204" s="54">
        <v>44346.22</v>
      </c>
      <c r="O204" s="54">
        <v>37510.18</v>
      </c>
      <c r="P204" s="54">
        <v>6836.04</v>
      </c>
      <c r="Q204" s="1">
        <v>42522</v>
      </c>
      <c r="R204" s="14">
        <f>VLOOKUP($D204,'GT NBV Sep 2015'!$G:$O,9,0)</f>
        <v>2.1999999999999999E-2</v>
      </c>
      <c r="S204" s="15">
        <f t="shared" si="27"/>
        <v>81.30140333333334</v>
      </c>
      <c r="T204" s="15">
        <f t="shared" si="28"/>
        <v>9</v>
      </c>
      <c r="U204" s="15">
        <f t="shared" si="29"/>
        <v>731.7126300000001</v>
      </c>
      <c r="V204" s="15">
        <f t="shared" si="30"/>
        <v>38241.892630000002</v>
      </c>
      <c r="W204" s="15">
        <f t="shared" si="31"/>
        <v>6104.3273699999991</v>
      </c>
      <c r="X204" s="7">
        <f t="shared" si="32"/>
        <v>39911.598000000005</v>
      </c>
      <c r="Y204" s="7">
        <f t="shared" si="33"/>
        <v>34417.703367000002</v>
      </c>
      <c r="Z204" s="7">
        <f t="shared" si="34"/>
        <v>5493.894632999999</v>
      </c>
      <c r="AA204" s="7">
        <f t="shared" si="35"/>
        <v>0</v>
      </c>
    </row>
    <row r="205" spans="1:27" ht="13.8" x14ac:dyDescent="0.3">
      <c r="A205" s="11">
        <v>49565</v>
      </c>
      <c r="B205" s="11" t="s">
        <v>16</v>
      </c>
      <c r="C205" s="11" t="s">
        <v>17</v>
      </c>
      <c r="D205" s="11" t="s">
        <v>45</v>
      </c>
      <c r="E205" s="11" t="s">
        <v>38</v>
      </c>
      <c r="F205" s="18">
        <v>33786</v>
      </c>
      <c r="G205" s="19">
        <v>33786</v>
      </c>
      <c r="H205" s="11" t="s">
        <v>20</v>
      </c>
      <c r="I205" s="11" t="s">
        <v>39</v>
      </c>
      <c r="J205" s="11" t="s">
        <v>156</v>
      </c>
      <c r="K205" s="11" t="s">
        <v>23</v>
      </c>
      <c r="L205" s="53" t="s">
        <v>638</v>
      </c>
      <c r="M205" s="11">
        <v>3</v>
      </c>
      <c r="N205" s="54">
        <v>12900</v>
      </c>
      <c r="O205" s="54">
        <v>6343.62</v>
      </c>
      <c r="P205" s="54">
        <v>6556.38</v>
      </c>
      <c r="Q205" s="1">
        <v>42522</v>
      </c>
      <c r="R205" s="14">
        <f>VLOOKUP($D205,'GT NBV Sep 2015'!$G:$O,9,0)</f>
        <v>2.3E-2</v>
      </c>
      <c r="S205" s="15">
        <f t="shared" si="27"/>
        <v>24.724999999999998</v>
      </c>
      <c r="T205" s="15">
        <f t="shared" si="28"/>
        <v>9</v>
      </c>
      <c r="U205" s="15">
        <f t="shared" si="29"/>
        <v>222.52499999999998</v>
      </c>
      <c r="V205" s="15">
        <f t="shared" si="30"/>
        <v>6566.1449999999995</v>
      </c>
      <c r="W205" s="15">
        <f t="shared" si="31"/>
        <v>6333.8550000000005</v>
      </c>
      <c r="X205" s="7">
        <f t="shared" si="32"/>
        <v>11610</v>
      </c>
      <c r="Y205" s="7">
        <f t="shared" si="33"/>
        <v>5909.5304999999998</v>
      </c>
      <c r="Z205" s="7">
        <f t="shared" si="34"/>
        <v>5700.4695000000002</v>
      </c>
      <c r="AA205" s="7">
        <f t="shared" si="35"/>
        <v>0</v>
      </c>
    </row>
    <row r="206" spans="1:27" ht="13.8" x14ac:dyDescent="0.3">
      <c r="A206" s="11">
        <v>656171225</v>
      </c>
      <c r="B206" s="11" t="s">
        <v>16</v>
      </c>
      <c r="C206" s="11" t="s">
        <v>236</v>
      </c>
      <c r="D206" s="11" t="s">
        <v>57</v>
      </c>
      <c r="E206" s="11" t="s">
        <v>395</v>
      </c>
      <c r="F206" s="18">
        <v>41244</v>
      </c>
      <c r="G206" s="19">
        <v>41244</v>
      </c>
      <c r="H206" s="11" t="s">
        <v>20</v>
      </c>
      <c r="I206" s="11" t="s">
        <v>59</v>
      </c>
      <c r="J206" s="11" t="s">
        <v>339</v>
      </c>
      <c r="K206" s="11" t="s">
        <v>23</v>
      </c>
      <c r="L206" s="53" t="s">
        <v>638</v>
      </c>
      <c r="M206" s="11">
        <v>1</v>
      </c>
      <c r="N206" s="54">
        <v>8505.2199999999993</v>
      </c>
      <c r="O206" s="54">
        <v>2281.06</v>
      </c>
      <c r="P206" s="54">
        <v>6224.16</v>
      </c>
      <c r="Q206" s="1">
        <v>42522</v>
      </c>
      <c r="R206" s="14">
        <f>VLOOKUP($D206,'GT NBV Sep 2015'!$G:$O,9,0)</f>
        <v>2.1999999999999999E-2</v>
      </c>
      <c r="S206" s="15">
        <f t="shared" si="27"/>
        <v>15.592903333333332</v>
      </c>
      <c r="T206" s="15">
        <f t="shared" si="28"/>
        <v>9</v>
      </c>
      <c r="U206" s="15">
        <f t="shared" si="29"/>
        <v>140.33613</v>
      </c>
      <c r="V206" s="15">
        <f t="shared" si="30"/>
        <v>2421.3961300000001</v>
      </c>
      <c r="W206" s="15">
        <f t="shared" si="31"/>
        <v>6083.8238699999993</v>
      </c>
      <c r="X206" s="7">
        <f t="shared" si="32"/>
        <v>7654.6979999999994</v>
      </c>
      <c r="Y206" s="7">
        <f t="shared" si="33"/>
        <v>2179.2565170000003</v>
      </c>
      <c r="Z206" s="7">
        <f t="shared" si="34"/>
        <v>5475.4414829999996</v>
      </c>
      <c r="AA206" s="7">
        <f t="shared" si="35"/>
        <v>0</v>
      </c>
    </row>
    <row r="207" spans="1:27" ht="13.8" x14ac:dyDescent="0.3">
      <c r="A207" s="11">
        <v>656171229</v>
      </c>
      <c r="B207" s="11" t="s">
        <v>16</v>
      </c>
      <c r="C207" s="11" t="s">
        <v>236</v>
      </c>
      <c r="D207" s="11" t="s">
        <v>57</v>
      </c>
      <c r="E207" s="11" t="s">
        <v>395</v>
      </c>
      <c r="F207" s="18">
        <v>41244</v>
      </c>
      <c r="G207" s="19">
        <v>41244</v>
      </c>
      <c r="H207" s="11" t="s">
        <v>20</v>
      </c>
      <c r="I207" s="11" t="s">
        <v>59</v>
      </c>
      <c r="J207" s="11" t="s">
        <v>339</v>
      </c>
      <c r="K207" s="11" t="s">
        <v>23</v>
      </c>
      <c r="L207" s="53" t="s">
        <v>638</v>
      </c>
      <c r="M207" s="11">
        <v>1</v>
      </c>
      <c r="N207" s="54">
        <v>8505.01</v>
      </c>
      <c r="O207" s="54">
        <v>2281.0100000000002</v>
      </c>
      <c r="P207" s="54">
        <v>6224</v>
      </c>
      <c r="Q207" s="1">
        <v>42522</v>
      </c>
      <c r="R207" s="14">
        <f>VLOOKUP($D207,'GT NBV Sep 2015'!$G:$O,9,0)</f>
        <v>2.1999999999999999E-2</v>
      </c>
      <c r="S207" s="15">
        <f t="shared" si="27"/>
        <v>15.592518333333333</v>
      </c>
      <c r="T207" s="15">
        <f t="shared" si="28"/>
        <v>9</v>
      </c>
      <c r="U207" s="15">
        <f t="shared" si="29"/>
        <v>140.33266499999999</v>
      </c>
      <c r="V207" s="15">
        <f t="shared" si="30"/>
        <v>2421.3426650000001</v>
      </c>
      <c r="W207" s="15">
        <f t="shared" si="31"/>
        <v>6083.6673350000001</v>
      </c>
      <c r="X207" s="7">
        <f t="shared" si="32"/>
        <v>7654.509</v>
      </c>
      <c r="Y207" s="7">
        <f t="shared" si="33"/>
        <v>2179.2083985000004</v>
      </c>
      <c r="Z207" s="7">
        <f t="shared" si="34"/>
        <v>5475.3006015000001</v>
      </c>
      <c r="AA207" s="7">
        <f t="shared" si="35"/>
        <v>0</v>
      </c>
    </row>
    <row r="208" spans="1:27" ht="13.8" x14ac:dyDescent="0.3">
      <c r="A208" s="11">
        <v>49566</v>
      </c>
      <c r="B208" s="11" t="s">
        <v>16</v>
      </c>
      <c r="C208" s="11" t="s">
        <v>17</v>
      </c>
      <c r="D208" s="11" t="s">
        <v>45</v>
      </c>
      <c r="E208" s="11" t="s">
        <v>138</v>
      </c>
      <c r="F208" s="18">
        <v>34151</v>
      </c>
      <c r="G208" s="19">
        <v>34151</v>
      </c>
      <c r="H208" s="11" t="s">
        <v>20</v>
      </c>
      <c r="I208" s="11" t="s">
        <v>39</v>
      </c>
      <c r="J208" s="11" t="s">
        <v>156</v>
      </c>
      <c r="K208" s="11" t="s">
        <v>23</v>
      </c>
      <c r="L208" s="53" t="s">
        <v>638</v>
      </c>
      <c r="M208" s="11">
        <v>2</v>
      </c>
      <c r="N208" s="54">
        <v>11694.92</v>
      </c>
      <c r="O208" s="54">
        <v>5503.66</v>
      </c>
      <c r="P208" s="54">
        <v>6191.26</v>
      </c>
      <c r="Q208" s="1">
        <v>42522</v>
      </c>
      <c r="R208" s="14">
        <f>VLOOKUP($D208,'GT NBV Sep 2015'!$G:$O,9,0)</f>
        <v>2.3E-2</v>
      </c>
      <c r="S208" s="15">
        <f t="shared" si="27"/>
        <v>22.415263333333332</v>
      </c>
      <c r="T208" s="15">
        <f t="shared" si="28"/>
        <v>9</v>
      </c>
      <c r="U208" s="15">
        <f t="shared" si="29"/>
        <v>201.73737</v>
      </c>
      <c r="V208" s="15">
        <f t="shared" si="30"/>
        <v>5705.3973699999997</v>
      </c>
      <c r="W208" s="15">
        <f t="shared" si="31"/>
        <v>5989.5226300000004</v>
      </c>
      <c r="X208" s="7">
        <f t="shared" si="32"/>
        <v>10525.428</v>
      </c>
      <c r="Y208" s="7">
        <f t="shared" si="33"/>
        <v>5134.8576329999996</v>
      </c>
      <c r="Z208" s="7">
        <f t="shared" si="34"/>
        <v>5390.5703670000003</v>
      </c>
      <c r="AA208" s="7">
        <f t="shared" si="35"/>
        <v>0</v>
      </c>
    </row>
    <row r="209" spans="1:27" ht="13.8" x14ac:dyDescent="0.3">
      <c r="A209" s="11">
        <v>102109648</v>
      </c>
      <c r="B209" s="11" t="s">
        <v>16</v>
      </c>
      <c r="C209" s="11" t="s">
        <v>17</v>
      </c>
      <c r="D209" s="11" t="s">
        <v>71</v>
      </c>
      <c r="E209" s="11" t="s">
        <v>393</v>
      </c>
      <c r="F209" s="18">
        <v>39142</v>
      </c>
      <c r="G209" s="19">
        <v>39142</v>
      </c>
      <c r="H209" s="11" t="s">
        <v>20</v>
      </c>
      <c r="I209" s="11" t="s">
        <v>48</v>
      </c>
      <c r="J209" s="11" t="s">
        <v>241</v>
      </c>
      <c r="K209" s="11" t="s">
        <v>23</v>
      </c>
      <c r="L209" s="53" t="s">
        <v>638</v>
      </c>
      <c r="M209" s="11">
        <v>1</v>
      </c>
      <c r="N209" s="54">
        <v>9109.7099999999991</v>
      </c>
      <c r="O209" s="54">
        <v>3005.62</v>
      </c>
      <c r="P209" s="54">
        <v>6104.09</v>
      </c>
      <c r="Q209" s="1">
        <v>42522</v>
      </c>
      <c r="R209" s="14">
        <f>VLOOKUP($D209,'GT NBV Sep 2015'!$G:$O,9,0)</f>
        <v>3.1E-2</v>
      </c>
      <c r="S209" s="15">
        <f t="shared" si="27"/>
        <v>23.533417499999999</v>
      </c>
      <c r="T209" s="15">
        <f t="shared" si="28"/>
        <v>9</v>
      </c>
      <c r="U209" s="15">
        <f t="shared" si="29"/>
        <v>211.80075749999997</v>
      </c>
      <c r="V209" s="15">
        <f t="shared" si="30"/>
        <v>3217.4207575</v>
      </c>
      <c r="W209" s="15">
        <f t="shared" si="31"/>
        <v>5892.2892424999991</v>
      </c>
      <c r="X209" s="7">
        <f t="shared" si="32"/>
        <v>8198.7389999999996</v>
      </c>
      <c r="Y209" s="7">
        <f t="shared" si="33"/>
        <v>2895.6786817500001</v>
      </c>
      <c r="Z209" s="7">
        <f t="shared" si="34"/>
        <v>5303.060318249999</v>
      </c>
      <c r="AA209" s="7">
        <f t="shared" si="35"/>
        <v>0</v>
      </c>
    </row>
    <row r="210" spans="1:27" ht="13.8" x14ac:dyDescent="0.3">
      <c r="A210" s="11">
        <v>86310586</v>
      </c>
      <c r="B210" s="11" t="s">
        <v>16</v>
      </c>
      <c r="C210" s="11" t="s">
        <v>236</v>
      </c>
      <c r="D210" s="11" t="s">
        <v>71</v>
      </c>
      <c r="E210" s="11" t="s">
        <v>393</v>
      </c>
      <c r="F210" s="18">
        <v>39264</v>
      </c>
      <c r="G210" s="19">
        <v>39295</v>
      </c>
      <c r="H210" s="11" t="s">
        <v>20</v>
      </c>
      <c r="I210" s="11" t="s">
        <v>48</v>
      </c>
      <c r="J210" s="11" t="s">
        <v>241</v>
      </c>
      <c r="K210" s="11" t="s">
        <v>23</v>
      </c>
      <c r="L210" s="53" t="s">
        <v>638</v>
      </c>
      <c r="M210" s="11">
        <v>1</v>
      </c>
      <c r="N210" s="54">
        <v>9105.82</v>
      </c>
      <c r="O210" s="54">
        <v>3004.34</v>
      </c>
      <c r="P210" s="54">
        <v>6101.48</v>
      </c>
      <c r="Q210" s="1">
        <v>42522</v>
      </c>
      <c r="R210" s="14">
        <f>VLOOKUP($D210,'GT NBV Sep 2015'!$G:$O,9,0)</f>
        <v>3.1E-2</v>
      </c>
      <c r="S210" s="15">
        <f t="shared" si="27"/>
        <v>23.523368333333334</v>
      </c>
      <c r="T210" s="15">
        <f t="shared" si="28"/>
        <v>9</v>
      </c>
      <c r="U210" s="15">
        <f t="shared" si="29"/>
        <v>211.71031500000001</v>
      </c>
      <c r="V210" s="15">
        <f t="shared" si="30"/>
        <v>3216.050315</v>
      </c>
      <c r="W210" s="15">
        <f t="shared" si="31"/>
        <v>5889.7696849999993</v>
      </c>
      <c r="X210" s="7">
        <f t="shared" si="32"/>
        <v>8195.2379999999994</v>
      </c>
      <c r="Y210" s="7">
        <f t="shared" si="33"/>
        <v>2894.4452835000002</v>
      </c>
      <c r="Z210" s="7">
        <f t="shared" si="34"/>
        <v>5300.7927164999992</v>
      </c>
      <c r="AA210" s="7">
        <f t="shared" si="35"/>
        <v>0</v>
      </c>
    </row>
    <row r="211" spans="1:27" ht="13.8" x14ac:dyDescent="0.3">
      <c r="A211" s="11">
        <v>72817470</v>
      </c>
      <c r="B211" s="11" t="s">
        <v>16</v>
      </c>
      <c r="C211" s="11" t="s">
        <v>17</v>
      </c>
      <c r="D211" s="11" t="s">
        <v>71</v>
      </c>
      <c r="E211" s="11" t="s">
        <v>424</v>
      </c>
      <c r="F211" s="18">
        <v>38869</v>
      </c>
      <c r="G211" s="19">
        <v>38869</v>
      </c>
      <c r="H211" s="11" t="s">
        <v>20</v>
      </c>
      <c r="I211" s="11" t="s">
        <v>48</v>
      </c>
      <c r="J211" s="11" t="s">
        <v>241</v>
      </c>
      <c r="K211" s="11" t="s">
        <v>23</v>
      </c>
      <c r="L211" s="53" t="s">
        <v>638</v>
      </c>
      <c r="M211" s="11">
        <v>1</v>
      </c>
      <c r="N211" s="54">
        <v>9426.5</v>
      </c>
      <c r="O211" s="54">
        <v>3487.13</v>
      </c>
      <c r="P211" s="54">
        <v>5939.37</v>
      </c>
      <c r="Q211" s="1">
        <v>42522</v>
      </c>
      <c r="R211" s="14">
        <f>VLOOKUP($D211,'GT NBV Sep 2015'!$G:$O,9,0)</f>
        <v>3.1E-2</v>
      </c>
      <c r="S211" s="15">
        <f t="shared" si="27"/>
        <v>24.351791666666667</v>
      </c>
      <c r="T211" s="15">
        <f t="shared" si="28"/>
        <v>9</v>
      </c>
      <c r="U211" s="15">
        <f t="shared" si="29"/>
        <v>219.16612499999999</v>
      </c>
      <c r="V211" s="15">
        <f t="shared" si="30"/>
        <v>3706.2961250000003</v>
      </c>
      <c r="W211" s="15">
        <f t="shared" si="31"/>
        <v>5720.2038749999992</v>
      </c>
      <c r="X211" s="7">
        <f t="shared" si="32"/>
        <v>8483.85</v>
      </c>
      <c r="Y211" s="7">
        <f t="shared" si="33"/>
        <v>3335.6665125000004</v>
      </c>
      <c r="Z211" s="7">
        <f t="shared" si="34"/>
        <v>5148.1834874999995</v>
      </c>
      <c r="AA211" s="7">
        <f t="shared" si="35"/>
        <v>0</v>
      </c>
    </row>
    <row r="212" spans="1:27" ht="13.8" x14ac:dyDescent="0.3">
      <c r="A212" s="11">
        <v>73410767</v>
      </c>
      <c r="B212" s="11" t="s">
        <v>16</v>
      </c>
      <c r="C212" s="11" t="s">
        <v>17</v>
      </c>
      <c r="D212" s="11" t="s">
        <v>71</v>
      </c>
      <c r="E212" s="11" t="s">
        <v>424</v>
      </c>
      <c r="F212" s="18">
        <v>38930</v>
      </c>
      <c r="G212" s="19">
        <v>38930</v>
      </c>
      <c r="H212" s="11" t="s">
        <v>20</v>
      </c>
      <c r="I212" s="11" t="s">
        <v>48</v>
      </c>
      <c r="J212" s="11" t="s">
        <v>414</v>
      </c>
      <c r="K212" s="11" t="s">
        <v>23</v>
      </c>
      <c r="L212" s="53" t="s">
        <v>638</v>
      </c>
      <c r="M212" s="11">
        <v>1</v>
      </c>
      <c r="N212" s="54">
        <v>9016.36</v>
      </c>
      <c r="O212" s="54">
        <v>3335.4</v>
      </c>
      <c r="P212" s="54">
        <v>5680.96</v>
      </c>
      <c r="Q212" s="1">
        <v>42522</v>
      </c>
      <c r="R212" s="14">
        <f>VLOOKUP($D212,'GT NBV Sep 2015'!$G:$O,9,0)</f>
        <v>3.1E-2</v>
      </c>
      <c r="S212" s="15">
        <f t="shared" si="27"/>
        <v>23.292263333333334</v>
      </c>
      <c r="T212" s="15">
        <f t="shared" si="28"/>
        <v>9</v>
      </c>
      <c r="U212" s="15">
        <f t="shared" si="29"/>
        <v>209.63037</v>
      </c>
      <c r="V212" s="15">
        <f t="shared" si="30"/>
        <v>3545.0303699999999</v>
      </c>
      <c r="W212" s="15">
        <f t="shared" si="31"/>
        <v>5471.3296300000002</v>
      </c>
      <c r="X212" s="7">
        <f t="shared" si="32"/>
        <v>8114.7240000000011</v>
      </c>
      <c r="Y212" s="7">
        <f t="shared" si="33"/>
        <v>3190.527333</v>
      </c>
      <c r="Z212" s="7">
        <f t="shared" si="34"/>
        <v>4924.1966670000002</v>
      </c>
      <c r="AA212" s="7">
        <f t="shared" si="35"/>
        <v>0</v>
      </c>
    </row>
    <row r="213" spans="1:27" ht="13.8" x14ac:dyDescent="0.3">
      <c r="A213" s="11">
        <v>56562396</v>
      </c>
      <c r="B213" s="11" t="s">
        <v>16</v>
      </c>
      <c r="C213" s="11" t="s">
        <v>17</v>
      </c>
      <c r="D213" s="11" t="s">
        <v>71</v>
      </c>
      <c r="E213" s="11" t="s">
        <v>391</v>
      </c>
      <c r="F213" s="18">
        <v>38384</v>
      </c>
      <c r="G213" s="19">
        <v>38384</v>
      </c>
      <c r="H213" s="11" t="s">
        <v>20</v>
      </c>
      <c r="I213" s="11" t="s">
        <v>48</v>
      </c>
      <c r="J213" s="11" t="s">
        <v>414</v>
      </c>
      <c r="K213" s="11" t="s">
        <v>23</v>
      </c>
      <c r="L213" s="53" t="s">
        <v>638</v>
      </c>
      <c r="M213" s="11">
        <v>0</v>
      </c>
      <c r="N213" s="54">
        <v>9188.59</v>
      </c>
      <c r="O213" s="54">
        <v>3766.59</v>
      </c>
      <c r="P213" s="54">
        <v>5422</v>
      </c>
      <c r="Q213" s="1">
        <v>42522</v>
      </c>
      <c r="R213" s="14">
        <f>VLOOKUP($D213,'GT NBV Sep 2015'!$G:$O,9,0)</f>
        <v>3.1E-2</v>
      </c>
      <c r="S213" s="15">
        <f t="shared" si="27"/>
        <v>23.737190833333333</v>
      </c>
      <c r="T213" s="15">
        <f t="shared" si="28"/>
        <v>9</v>
      </c>
      <c r="U213" s="15">
        <f t="shared" si="29"/>
        <v>213.63471749999999</v>
      </c>
      <c r="V213" s="15">
        <f t="shared" si="30"/>
        <v>3980.2247175000002</v>
      </c>
      <c r="W213" s="15">
        <f t="shared" si="31"/>
        <v>5208.3652824999999</v>
      </c>
      <c r="X213" s="7">
        <f t="shared" si="32"/>
        <v>8269.7309999999998</v>
      </c>
      <c r="Y213" s="7">
        <f t="shared" si="33"/>
        <v>3582.2022457500002</v>
      </c>
      <c r="Z213" s="7">
        <f t="shared" si="34"/>
        <v>4687.52875425</v>
      </c>
      <c r="AA213" s="7">
        <f t="shared" si="35"/>
        <v>0</v>
      </c>
    </row>
    <row r="214" spans="1:27" ht="13.8" x14ac:dyDescent="0.3">
      <c r="A214" s="11">
        <v>56562395</v>
      </c>
      <c r="B214" s="11" t="s">
        <v>16</v>
      </c>
      <c r="C214" s="11" t="s">
        <v>17</v>
      </c>
      <c r="D214" s="11" t="s">
        <v>71</v>
      </c>
      <c r="E214" s="11" t="s">
        <v>391</v>
      </c>
      <c r="F214" s="18">
        <v>38384</v>
      </c>
      <c r="G214" s="19">
        <v>38384</v>
      </c>
      <c r="H214" s="11" t="s">
        <v>20</v>
      </c>
      <c r="I214" s="11" t="s">
        <v>48</v>
      </c>
      <c r="J214" s="11" t="s">
        <v>241</v>
      </c>
      <c r="K214" s="11" t="s">
        <v>23</v>
      </c>
      <c r="L214" s="53" t="s">
        <v>638</v>
      </c>
      <c r="M214" s="11">
        <v>0</v>
      </c>
      <c r="N214" s="54">
        <v>9188.57</v>
      </c>
      <c r="O214" s="54">
        <v>3766.58</v>
      </c>
      <c r="P214" s="54">
        <v>5421.99</v>
      </c>
      <c r="Q214" s="1">
        <v>42522</v>
      </c>
      <c r="R214" s="14">
        <f>VLOOKUP($D214,'GT NBV Sep 2015'!$G:$O,9,0)</f>
        <v>3.1E-2</v>
      </c>
      <c r="S214" s="15">
        <f t="shared" si="27"/>
        <v>23.737139166666665</v>
      </c>
      <c r="T214" s="15">
        <f t="shared" si="28"/>
        <v>9</v>
      </c>
      <c r="U214" s="15">
        <f t="shared" si="29"/>
        <v>213.6342525</v>
      </c>
      <c r="V214" s="15">
        <f t="shared" si="30"/>
        <v>3980.2142524999999</v>
      </c>
      <c r="W214" s="15">
        <f t="shared" si="31"/>
        <v>5208.3557474999998</v>
      </c>
      <c r="X214" s="7">
        <f t="shared" si="32"/>
        <v>8269.7129999999997</v>
      </c>
      <c r="Y214" s="7">
        <f t="shared" si="33"/>
        <v>3582.1928272499999</v>
      </c>
      <c r="Z214" s="7">
        <f t="shared" si="34"/>
        <v>4687.5201727499998</v>
      </c>
      <c r="AA214" s="7">
        <f t="shared" si="35"/>
        <v>0</v>
      </c>
    </row>
    <row r="215" spans="1:27" ht="13.8" x14ac:dyDescent="0.3">
      <c r="A215" s="11">
        <v>56562372</v>
      </c>
      <c r="B215" s="11" t="s">
        <v>16</v>
      </c>
      <c r="C215" s="11" t="s">
        <v>17</v>
      </c>
      <c r="D215" s="11" t="s">
        <v>71</v>
      </c>
      <c r="E215" s="11" t="s">
        <v>391</v>
      </c>
      <c r="F215" s="18">
        <v>38384</v>
      </c>
      <c r="G215" s="19">
        <v>38384</v>
      </c>
      <c r="H215" s="11" t="s">
        <v>20</v>
      </c>
      <c r="I215" s="11" t="s">
        <v>48</v>
      </c>
      <c r="J215" s="11" t="s">
        <v>234</v>
      </c>
      <c r="K215" s="11" t="s">
        <v>23</v>
      </c>
      <c r="L215" s="53" t="s">
        <v>638</v>
      </c>
      <c r="M215" s="11">
        <v>0</v>
      </c>
      <c r="N215" s="54">
        <v>9188.57</v>
      </c>
      <c r="O215" s="54">
        <v>3766.58</v>
      </c>
      <c r="P215" s="54">
        <v>5421.99</v>
      </c>
      <c r="Q215" s="1">
        <v>42522</v>
      </c>
      <c r="R215" s="14">
        <f>VLOOKUP($D215,'GT NBV Sep 2015'!$G:$O,9,0)</f>
        <v>3.1E-2</v>
      </c>
      <c r="S215" s="15">
        <f t="shared" si="27"/>
        <v>23.737139166666665</v>
      </c>
      <c r="T215" s="15">
        <f t="shared" si="28"/>
        <v>9</v>
      </c>
      <c r="U215" s="15">
        <f t="shared" si="29"/>
        <v>213.6342525</v>
      </c>
      <c r="V215" s="15">
        <f t="shared" si="30"/>
        <v>3980.2142524999999</v>
      </c>
      <c r="W215" s="15">
        <f t="shared" si="31"/>
        <v>5208.3557474999998</v>
      </c>
      <c r="X215" s="7">
        <f t="shared" si="32"/>
        <v>8269.7129999999997</v>
      </c>
      <c r="Y215" s="7">
        <f t="shared" si="33"/>
        <v>3582.1928272499999</v>
      </c>
      <c r="Z215" s="7">
        <f t="shared" si="34"/>
        <v>4687.5201727499998</v>
      </c>
      <c r="AA215" s="7">
        <f t="shared" si="35"/>
        <v>0</v>
      </c>
    </row>
    <row r="216" spans="1:27" ht="13.8" x14ac:dyDescent="0.3">
      <c r="A216" s="11">
        <v>57163277</v>
      </c>
      <c r="B216" s="11" t="s">
        <v>16</v>
      </c>
      <c r="C216" s="11" t="s">
        <v>17</v>
      </c>
      <c r="D216" s="11" t="s">
        <v>71</v>
      </c>
      <c r="E216" s="11" t="s">
        <v>391</v>
      </c>
      <c r="F216" s="18">
        <v>38384</v>
      </c>
      <c r="G216" s="19">
        <v>38384</v>
      </c>
      <c r="H216" s="11" t="s">
        <v>20</v>
      </c>
      <c r="I216" s="11" t="s">
        <v>48</v>
      </c>
      <c r="J216" s="11" t="s">
        <v>241</v>
      </c>
      <c r="K216" s="11" t="s">
        <v>23</v>
      </c>
      <c r="L216" s="53" t="s">
        <v>638</v>
      </c>
      <c r="M216" s="11">
        <v>0</v>
      </c>
      <c r="N216" s="54">
        <v>9076.44</v>
      </c>
      <c r="O216" s="54">
        <v>3720.62</v>
      </c>
      <c r="P216" s="54">
        <v>5355.82</v>
      </c>
      <c r="Q216" s="1">
        <v>42522</v>
      </c>
      <c r="R216" s="14">
        <f>VLOOKUP($D216,'GT NBV Sep 2015'!$G:$O,9,0)</f>
        <v>3.1E-2</v>
      </c>
      <c r="S216" s="15">
        <f t="shared" si="27"/>
        <v>23.447470000000003</v>
      </c>
      <c r="T216" s="15">
        <f t="shared" si="28"/>
        <v>9</v>
      </c>
      <c r="U216" s="15">
        <f t="shared" si="29"/>
        <v>211.02723000000003</v>
      </c>
      <c r="V216" s="15">
        <f t="shared" si="30"/>
        <v>3931.64723</v>
      </c>
      <c r="W216" s="15">
        <f t="shared" si="31"/>
        <v>5144.79277</v>
      </c>
      <c r="X216" s="7">
        <f t="shared" si="32"/>
        <v>8168.7960000000003</v>
      </c>
      <c r="Y216" s="7">
        <f t="shared" si="33"/>
        <v>3538.4825070000002</v>
      </c>
      <c r="Z216" s="7">
        <f t="shared" si="34"/>
        <v>4630.3134930000006</v>
      </c>
      <c r="AA216" s="7">
        <f t="shared" si="35"/>
        <v>0</v>
      </c>
    </row>
    <row r="217" spans="1:27" ht="13.8" x14ac:dyDescent="0.3">
      <c r="A217" s="11">
        <v>57163258</v>
      </c>
      <c r="B217" s="11" t="s">
        <v>16</v>
      </c>
      <c r="C217" s="11" t="s">
        <v>17</v>
      </c>
      <c r="D217" s="11" t="s">
        <v>71</v>
      </c>
      <c r="E217" s="11" t="s">
        <v>391</v>
      </c>
      <c r="F217" s="18">
        <v>38384</v>
      </c>
      <c r="G217" s="19">
        <v>38384</v>
      </c>
      <c r="H217" s="11" t="s">
        <v>20</v>
      </c>
      <c r="I217" s="11" t="s">
        <v>48</v>
      </c>
      <c r="J217" s="11" t="s">
        <v>234</v>
      </c>
      <c r="K217" s="11" t="s">
        <v>23</v>
      </c>
      <c r="L217" s="53" t="s">
        <v>638</v>
      </c>
      <c r="M217" s="11">
        <v>0</v>
      </c>
      <c r="N217" s="54">
        <v>9076.44</v>
      </c>
      <c r="O217" s="54">
        <v>3720.62</v>
      </c>
      <c r="P217" s="54">
        <v>5355.82</v>
      </c>
      <c r="Q217" s="1">
        <v>42522</v>
      </c>
      <c r="R217" s="14">
        <f>VLOOKUP($D217,'GT NBV Sep 2015'!$G:$O,9,0)</f>
        <v>3.1E-2</v>
      </c>
      <c r="S217" s="15">
        <f t="shared" si="27"/>
        <v>23.447470000000003</v>
      </c>
      <c r="T217" s="15">
        <f t="shared" si="28"/>
        <v>9</v>
      </c>
      <c r="U217" s="15">
        <f t="shared" si="29"/>
        <v>211.02723000000003</v>
      </c>
      <c r="V217" s="15">
        <f t="shared" si="30"/>
        <v>3931.64723</v>
      </c>
      <c r="W217" s="15">
        <f t="shared" si="31"/>
        <v>5144.79277</v>
      </c>
      <c r="X217" s="7">
        <f t="shared" si="32"/>
        <v>8168.7960000000003</v>
      </c>
      <c r="Y217" s="7">
        <f t="shared" si="33"/>
        <v>3538.4825070000002</v>
      </c>
      <c r="Z217" s="7">
        <f t="shared" si="34"/>
        <v>4630.3134930000006</v>
      </c>
      <c r="AA217" s="7">
        <f t="shared" si="35"/>
        <v>0</v>
      </c>
    </row>
    <row r="218" spans="1:27" ht="13.8" x14ac:dyDescent="0.3">
      <c r="A218" s="11">
        <v>57163278</v>
      </c>
      <c r="B218" s="11" t="s">
        <v>16</v>
      </c>
      <c r="C218" s="11" t="s">
        <v>17</v>
      </c>
      <c r="D218" s="11" t="s">
        <v>71</v>
      </c>
      <c r="E218" s="11" t="s">
        <v>391</v>
      </c>
      <c r="F218" s="18">
        <v>38384</v>
      </c>
      <c r="G218" s="19">
        <v>38384</v>
      </c>
      <c r="H218" s="11" t="s">
        <v>20</v>
      </c>
      <c r="I218" s="11" t="s">
        <v>48</v>
      </c>
      <c r="J218" s="11" t="s">
        <v>414</v>
      </c>
      <c r="K218" s="11" t="s">
        <v>23</v>
      </c>
      <c r="L218" s="53" t="s">
        <v>638</v>
      </c>
      <c r="M218" s="11">
        <v>0</v>
      </c>
      <c r="N218" s="54">
        <v>9076.43</v>
      </c>
      <c r="O218" s="54">
        <v>3720.61</v>
      </c>
      <c r="P218" s="54">
        <v>5355.82</v>
      </c>
      <c r="Q218" s="1">
        <v>42522</v>
      </c>
      <c r="R218" s="14">
        <f>VLOOKUP($D218,'GT NBV Sep 2015'!$G:$O,9,0)</f>
        <v>3.1E-2</v>
      </c>
      <c r="S218" s="15">
        <f t="shared" si="27"/>
        <v>23.447444166666667</v>
      </c>
      <c r="T218" s="15">
        <f t="shared" si="28"/>
        <v>9</v>
      </c>
      <c r="U218" s="15">
        <f t="shared" si="29"/>
        <v>211.02699749999999</v>
      </c>
      <c r="V218" s="15">
        <f t="shared" si="30"/>
        <v>3931.6369975000002</v>
      </c>
      <c r="W218" s="15">
        <f t="shared" si="31"/>
        <v>5144.7930025000005</v>
      </c>
      <c r="X218" s="7">
        <f t="shared" si="32"/>
        <v>8168.7870000000003</v>
      </c>
      <c r="Y218" s="7">
        <f t="shared" si="33"/>
        <v>3538.4732977500003</v>
      </c>
      <c r="Z218" s="7">
        <f t="shared" si="34"/>
        <v>4630.3137022500005</v>
      </c>
      <c r="AA218" s="7">
        <f t="shared" si="35"/>
        <v>0</v>
      </c>
    </row>
    <row r="219" spans="1:27" ht="13.8" x14ac:dyDescent="0.3">
      <c r="A219" s="11">
        <v>71324367</v>
      </c>
      <c r="B219" s="11" t="s">
        <v>16</v>
      </c>
      <c r="C219" s="11" t="s">
        <v>17</v>
      </c>
      <c r="D219" s="11" t="s">
        <v>71</v>
      </c>
      <c r="E219" s="11" t="s">
        <v>424</v>
      </c>
      <c r="F219" s="18">
        <v>38838</v>
      </c>
      <c r="G219" s="19">
        <v>38838</v>
      </c>
      <c r="H219" s="11" t="s">
        <v>20</v>
      </c>
      <c r="I219" s="11" t="s">
        <v>48</v>
      </c>
      <c r="J219" s="11" t="s">
        <v>241</v>
      </c>
      <c r="K219" s="11" t="s">
        <v>23</v>
      </c>
      <c r="L219" s="53" t="s">
        <v>638</v>
      </c>
      <c r="M219" s="11">
        <v>0</v>
      </c>
      <c r="N219" s="54">
        <v>8124.54</v>
      </c>
      <c r="O219" s="54">
        <v>3005.49</v>
      </c>
      <c r="P219" s="54">
        <v>5119.05</v>
      </c>
      <c r="Q219" s="1">
        <v>42522</v>
      </c>
      <c r="R219" s="14">
        <f>VLOOKUP($D219,'GT NBV Sep 2015'!$G:$O,9,0)</f>
        <v>3.1E-2</v>
      </c>
      <c r="S219" s="15">
        <f t="shared" si="27"/>
        <v>20.988395000000001</v>
      </c>
      <c r="T219" s="15">
        <f t="shared" si="28"/>
        <v>9</v>
      </c>
      <c r="U219" s="15">
        <f t="shared" si="29"/>
        <v>188.895555</v>
      </c>
      <c r="V219" s="15">
        <f t="shared" si="30"/>
        <v>3194.3855549999998</v>
      </c>
      <c r="W219" s="15">
        <f t="shared" si="31"/>
        <v>4930.1544450000001</v>
      </c>
      <c r="X219" s="7">
        <f t="shared" si="32"/>
        <v>7312.0860000000002</v>
      </c>
      <c r="Y219" s="7">
        <f t="shared" si="33"/>
        <v>2874.9469994999999</v>
      </c>
      <c r="Z219" s="7">
        <f t="shared" si="34"/>
        <v>4437.1390005000003</v>
      </c>
      <c r="AA219" s="7">
        <f t="shared" si="35"/>
        <v>0</v>
      </c>
    </row>
    <row r="220" spans="1:27" ht="13.8" x14ac:dyDescent="0.3">
      <c r="A220" s="11">
        <v>677839578</v>
      </c>
      <c r="B220" s="11" t="s">
        <v>16</v>
      </c>
      <c r="C220" s="11" t="s">
        <v>17</v>
      </c>
      <c r="D220" s="11" t="s">
        <v>45</v>
      </c>
      <c r="E220" s="11" t="s">
        <v>477</v>
      </c>
      <c r="F220" s="18">
        <v>41518</v>
      </c>
      <c r="G220" s="19">
        <v>41275</v>
      </c>
      <c r="H220" s="11" t="s">
        <v>20</v>
      </c>
      <c r="I220" s="11" t="s">
        <v>39</v>
      </c>
      <c r="J220" s="11" t="s">
        <v>492</v>
      </c>
      <c r="K220" s="11" t="s">
        <v>23</v>
      </c>
      <c r="L220" s="53" t="s">
        <v>638</v>
      </c>
      <c r="M220" s="11">
        <v>1</v>
      </c>
      <c r="N220" s="54">
        <v>5273.64</v>
      </c>
      <c r="O220" s="54">
        <v>250.97</v>
      </c>
      <c r="P220" s="54">
        <v>5022.67</v>
      </c>
      <c r="Q220" s="1">
        <v>42522</v>
      </c>
      <c r="R220" s="14">
        <f>VLOOKUP($D220,'GT NBV Sep 2015'!$G:$O,9,0)</f>
        <v>2.3E-2</v>
      </c>
      <c r="S220" s="15">
        <f t="shared" si="27"/>
        <v>10.107810000000001</v>
      </c>
      <c r="T220" s="15">
        <f t="shared" si="28"/>
        <v>9</v>
      </c>
      <c r="U220" s="15">
        <f t="shared" si="29"/>
        <v>90.970290000000006</v>
      </c>
      <c r="V220" s="15">
        <f t="shared" si="30"/>
        <v>341.94029</v>
      </c>
      <c r="W220" s="15">
        <f t="shared" si="31"/>
        <v>4931.6997100000008</v>
      </c>
      <c r="X220" s="7">
        <f t="shared" si="32"/>
        <v>4746.2760000000007</v>
      </c>
      <c r="Y220" s="7">
        <f t="shared" si="33"/>
        <v>307.746261</v>
      </c>
      <c r="Z220" s="7">
        <f t="shared" si="34"/>
        <v>4438.5297390000005</v>
      </c>
      <c r="AA220" s="7">
        <f t="shared" si="35"/>
        <v>0</v>
      </c>
    </row>
    <row r="221" spans="1:27" ht="13.8" x14ac:dyDescent="0.3">
      <c r="A221" s="11">
        <v>50016</v>
      </c>
      <c r="B221" s="11" t="s">
        <v>16</v>
      </c>
      <c r="C221" s="11" t="s">
        <v>17</v>
      </c>
      <c r="D221" s="11" t="s">
        <v>45</v>
      </c>
      <c r="E221" s="11" t="s">
        <v>28</v>
      </c>
      <c r="F221" s="18">
        <v>27211</v>
      </c>
      <c r="G221" s="19">
        <v>27211</v>
      </c>
      <c r="H221" s="11" t="s">
        <v>20</v>
      </c>
      <c r="I221" s="11" t="s">
        <v>39</v>
      </c>
      <c r="J221" s="11" t="s">
        <v>186</v>
      </c>
      <c r="K221" s="11" t="s">
        <v>23</v>
      </c>
      <c r="L221" s="53" t="s">
        <v>638</v>
      </c>
      <c r="M221" s="11">
        <v>1</v>
      </c>
      <c r="N221" s="54">
        <v>37564.300000000003</v>
      </c>
      <c r="O221" s="54">
        <v>32773.56</v>
      </c>
      <c r="P221" s="54">
        <v>4790.74</v>
      </c>
      <c r="Q221" s="1">
        <v>42522</v>
      </c>
      <c r="R221" s="14">
        <f>VLOOKUP($D221,'GT NBV Sep 2015'!$G:$O,9,0)</f>
        <v>2.3E-2</v>
      </c>
      <c r="S221" s="15">
        <f t="shared" si="27"/>
        <v>71.998241666666672</v>
      </c>
      <c r="T221" s="15">
        <f t="shared" si="28"/>
        <v>9</v>
      </c>
      <c r="U221" s="15">
        <f t="shared" si="29"/>
        <v>647.98417500000005</v>
      </c>
      <c r="V221" s="15">
        <f t="shared" si="30"/>
        <v>33421.544174999995</v>
      </c>
      <c r="W221" s="15">
        <f t="shared" si="31"/>
        <v>4142.7558250000075</v>
      </c>
      <c r="X221" s="7">
        <f t="shared" si="32"/>
        <v>33807.870000000003</v>
      </c>
      <c r="Y221" s="7">
        <f t="shared" si="33"/>
        <v>30079.389757499997</v>
      </c>
      <c r="Z221" s="7">
        <f t="shared" si="34"/>
        <v>3728.4802425000066</v>
      </c>
      <c r="AA221" s="7">
        <f t="shared" si="35"/>
        <v>0</v>
      </c>
    </row>
    <row r="222" spans="1:27" ht="13.8" x14ac:dyDescent="0.3">
      <c r="A222" s="11">
        <v>49531</v>
      </c>
      <c r="B222" s="11" t="s">
        <v>16</v>
      </c>
      <c r="C222" s="11" t="s">
        <v>17</v>
      </c>
      <c r="D222" s="11" t="s">
        <v>45</v>
      </c>
      <c r="E222" s="11" t="s">
        <v>28</v>
      </c>
      <c r="F222" s="18">
        <v>27211</v>
      </c>
      <c r="G222" s="19">
        <v>27211</v>
      </c>
      <c r="H222" s="11" t="s">
        <v>20</v>
      </c>
      <c r="I222" s="11" t="s">
        <v>39</v>
      </c>
      <c r="J222" s="11" t="s">
        <v>155</v>
      </c>
      <c r="K222" s="11" t="s">
        <v>23</v>
      </c>
      <c r="L222" s="53" t="s">
        <v>638</v>
      </c>
      <c r="M222" s="11">
        <v>1</v>
      </c>
      <c r="N222" s="54">
        <v>36800.67</v>
      </c>
      <c r="O222" s="54">
        <v>32107.32</v>
      </c>
      <c r="P222" s="54">
        <v>4693.3500000000004</v>
      </c>
      <c r="Q222" s="1">
        <v>42522</v>
      </c>
      <c r="R222" s="14">
        <f>VLOOKUP($D222,'GT NBV Sep 2015'!$G:$O,9,0)</f>
        <v>2.3E-2</v>
      </c>
      <c r="S222" s="15">
        <f t="shared" si="27"/>
        <v>70.534617499999996</v>
      </c>
      <c r="T222" s="15">
        <f t="shared" si="28"/>
        <v>9</v>
      </c>
      <c r="U222" s="15">
        <f t="shared" si="29"/>
        <v>634.81155749999994</v>
      </c>
      <c r="V222" s="15">
        <f t="shared" si="30"/>
        <v>32742.131557500001</v>
      </c>
      <c r="W222" s="15">
        <f t="shared" si="31"/>
        <v>4058.5384424999975</v>
      </c>
      <c r="X222" s="7">
        <f t="shared" si="32"/>
        <v>33120.603000000003</v>
      </c>
      <c r="Y222" s="7">
        <f t="shared" si="33"/>
        <v>29467.918401750001</v>
      </c>
      <c r="Z222" s="7">
        <f t="shared" si="34"/>
        <v>3652.6845982499976</v>
      </c>
      <c r="AA222" s="7">
        <f t="shared" si="35"/>
        <v>4.0927261579781771E-12</v>
      </c>
    </row>
    <row r="223" spans="1:27" ht="13.8" x14ac:dyDescent="0.3">
      <c r="A223" s="11">
        <v>71324368</v>
      </c>
      <c r="B223" s="11" t="s">
        <v>16</v>
      </c>
      <c r="C223" s="11" t="s">
        <v>17</v>
      </c>
      <c r="D223" s="11" t="s">
        <v>71</v>
      </c>
      <c r="E223" s="11" t="s">
        <v>424</v>
      </c>
      <c r="F223" s="18">
        <v>38838</v>
      </c>
      <c r="G223" s="19">
        <v>38838</v>
      </c>
      <c r="H223" s="11" t="s">
        <v>20</v>
      </c>
      <c r="I223" s="11" t="s">
        <v>48</v>
      </c>
      <c r="J223" s="11" t="s">
        <v>414</v>
      </c>
      <c r="K223" s="11" t="s">
        <v>23</v>
      </c>
      <c r="L223" s="53" t="s">
        <v>638</v>
      </c>
      <c r="M223" s="11">
        <v>0</v>
      </c>
      <c r="N223" s="54">
        <v>7474.55</v>
      </c>
      <c r="O223" s="54">
        <v>2765.05</v>
      </c>
      <c r="P223" s="54">
        <v>4709.5</v>
      </c>
      <c r="Q223" s="1">
        <v>42522</v>
      </c>
      <c r="R223" s="14">
        <f>VLOOKUP($D223,'GT NBV Sep 2015'!$G:$O,9,0)</f>
        <v>3.1E-2</v>
      </c>
      <c r="S223" s="15">
        <f t="shared" si="27"/>
        <v>19.309254166666665</v>
      </c>
      <c r="T223" s="15">
        <f t="shared" si="28"/>
        <v>9</v>
      </c>
      <c r="U223" s="15">
        <f t="shared" si="29"/>
        <v>173.7832875</v>
      </c>
      <c r="V223" s="15">
        <f t="shared" si="30"/>
        <v>2938.8332875000001</v>
      </c>
      <c r="W223" s="15">
        <f t="shared" si="31"/>
        <v>4535.7167124999996</v>
      </c>
      <c r="X223" s="7">
        <f t="shared" si="32"/>
        <v>6727.0950000000003</v>
      </c>
      <c r="Y223" s="7">
        <f t="shared" si="33"/>
        <v>2644.94995875</v>
      </c>
      <c r="Z223" s="7">
        <f t="shared" si="34"/>
        <v>4082.1450412499998</v>
      </c>
      <c r="AA223" s="7">
        <f t="shared" si="35"/>
        <v>0</v>
      </c>
    </row>
    <row r="224" spans="1:27" ht="13.8" x14ac:dyDescent="0.3">
      <c r="A224" s="11">
        <v>49692</v>
      </c>
      <c r="B224" s="11" t="s">
        <v>16</v>
      </c>
      <c r="C224" s="11" t="s">
        <v>17</v>
      </c>
      <c r="D224" s="11" t="s">
        <v>45</v>
      </c>
      <c r="E224" s="11" t="s">
        <v>28</v>
      </c>
      <c r="F224" s="18">
        <v>27211</v>
      </c>
      <c r="G224" s="19">
        <v>27211</v>
      </c>
      <c r="H224" s="11" t="s">
        <v>20</v>
      </c>
      <c r="I224" s="11" t="s">
        <v>39</v>
      </c>
      <c r="J224" s="11" t="s">
        <v>164</v>
      </c>
      <c r="K224" s="11" t="s">
        <v>23</v>
      </c>
      <c r="L224" s="53" t="s">
        <v>638</v>
      </c>
      <c r="M224" s="11">
        <v>0</v>
      </c>
      <c r="N224" s="54">
        <v>36367</v>
      </c>
      <c r="O224" s="54">
        <v>31728.95</v>
      </c>
      <c r="P224" s="54">
        <v>4638.05</v>
      </c>
      <c r="Q224" s="1">
        <v>42522</v>
      </c>
      <c r="R224" s="14">
        <f>VLOOKUP($D224,'GT NBV Sep 2015'!$G:$O,9,0)</f>
        <v>2.3E-2</v>
      </c>
      <c r="S224" s="15">
        <f t="shared" si="27"/>
        <v>69.703416666666669</v>
      </c>
      <c r="T224" s="15">
        <f t="shared" si="28"/>
        <v>9</v>
      </c>
      <c r="U224" s="15">
        <f t="shared" si="29"/>
        <v>627.33075000000008</v>
      </c>
      <c r="V224" s="15">
        <f t="shared" si="30"/>
        <v>32356.280750000002</v>
      </c>
      <c r="W224" s="15">
        <f t="shared" si="31"/>
        <v>4010.7192499999983</v>
      </c>
      <c r="X224" s="7">
        <f t="shared" si="32"/>
        <v>32730.3</v>
      </c>
      <c r="Y224" s="7">
        <f t="shared" si="33"/>
        <v>29120.652675000001</v>
      </c>
      <c r="Z224" s="7">
        <f t="shared" si="34"/>
        <v>3609.6473249999985</v>
      </c>
      <c r="AA224" s="7">
        <f t="shared" si="35"/>
        <v>0</v>
      </c>
    </row>
    <row r="225" spans="1:27" ht="13.8" x14ac:dyDescent="0.3">
      <c r="A225" s="11">
        <v>71324344</v>
      </c>
      <c r="B225" s="11" t="s">
        <v>16</v>
      </c>
      <c r="C225" s="11" t="s">
        <v>17</v>
      </c>
      <c r="D225" s="11" t="s">
        <v>71</v>
      </c>
      <c r="E225" s="11" t="s">
        <v>424</v>
      </c>
      <c r="F225" s="18">
        <v>38838</v>
      </c>
      <c r="G225" s="19">
        <v>38838</v>
      </c>
      <c r="H225" s="11" t="s">
        <v>20</v>
      </c>
      <c r="I225" s="11" t="s">
        <v>48</v>
      </c>
      <c r="J225" s="11" t="s">
        <v>234</v>
      </c>
      <c r="K225" s="11" t="s">
        <v>23</v>
      </c>
      <c r="L225" s="53" t="s">
        <v>638</v>
      </c>
      <c r="M225" s="11">
        <v>0</v>
      </c>
      <c r="N225" s="54">
        <v>7149.6</v>
      </c>
      <c r="O225" s="54">
        <v>2644.84</v>
      </c>
      <c r="P225" s="54">
        <v>4504.76</v>
      </c>
      <c r="Q225" s="1">
        <v>42522</v>
      </c>
      <c r="R225" s="14">
        <f>VLOOKUP($D225,'GT NBV Sep 2015'!$G:$O,9,0)</f>
        <v>3.1E-2</v>
      </c>
      <c r="S225" s="15">
        <f t="shared" si="27"/>
        <v>18.469799999999999</v>
      </c>
      <c r="T225" s="15">
        <f t="shared" si="28"/>
        <v>9</v>
      </c>
      <c r="U225" s="15">
        <f t="shared" si="29"/>
        <v>166.22819999999999</v>
      </c>
      <c r="V225" s="15">
        <f t="shared" si="30"/>
        <v>2811.0682000000002</v>
      </c>
      <c r="W225" s="15">
        <f t="shared" si="31"/>
        <v>4338.5318000000007</v>
      </c>
      <c r="X225" s="7">
        <f t="shared" si="32"/>
        <v>6434.64</v>
      </c>
      <c r="Y225" s="7">
        <f t="shared" si="33"/>
        <v>2529.9613800000002</v>
      </c>
      <c r="Z225" s="7">
        <f t="shared" si="34"/>
        <v>3904.6786200000006</v>
      </c>
      <c r="AA225" s="7">
        <f t="shared" si="35"/>
        <v>0</v>
      </c>
    </row>
    <row r="226" spans="1:27" ht="13.8" x14ac:dyDescent="0.3">
      <c r="A226" s="11">
        <v>49611</v>
      </c>
      <c r="B226" s="11" t="s">
        <v>16</v>
      </c>
      <c r="C226" s="11" t="s">
        <v>17</v>
      </c>
      <c r="D226" s="11" t="s">
        <v>45</v>
      </c>
      <c r="E226" s="11" t="s">
        <v>19</v>
      </c>
      <c r="F226" s="18">
        <v>29403</v>
      </c>
      <c r="G226" s="19">
        <v>29403</v>
      </c>
      <c r="H226" s="11" t="s">
        <v>20</v>
      </c>
      <c r="I226" s="11" t="s">
        <v>39</v>
      </c>
      <c r="J226" s="11" t="s">
        <v>162</v>
      </c>
      <c r="K226" s="11" t="s">
        <v>23</v>
      </c>
      <c r="L226" s="53" t="s">
        <v>638</v>
      </c>
      <c r="M226" s="11">
        <v>0</v>
      </c>
      <c r="N226" s="54">
        <v>17356</v>
      </c>
      <c r="O226" s="54">
        <v>12939.96</v>
      </c>
      <c r="P226" s="54">
        <v>4416.04</v>
      </c>
      <c r="Q226" s="1">
        <v>42522</v>
      </c>
      <c r="R226" s="14">
        <f>VLOOKUP($D226,'GT NBV Sep 2015'!$G:$O,9,0)</f>
        <v>2.3E-2</v>
      </c>
      <c r="S226" s="15">
        <f t="shared" si="27"/>
        <v>33.265666666666668</v>
      </c>
      <c r="T226" s="15">
        <f t="shared" si="28"/>
        <v>9</v>
      </c>
      <c r="U226" s="15">
        <f t="shared" si="29"/>
        <v>299.39100000000002</v>
      </c>
      <c r="V226" s="15">
        <f t="shared" si="30"/>
        <v>13239.350999999999</v>
      </c>
      <c r="W226" s="15">
        <f t="shared" si="31"/>
        <v>4116.6490000000013</v>
      </c>
      <c r="X226" s="7">
        <f t="shared" si="32"/>
        <v>15620.4</v>
      </c>
      <c r="Y226" s="7">
        <f t="shared" si="33"/>
        <v>11915.4159</v>
      </c>
      <c r="Z226" s="7">
        <f t="shared" si="34"/>
        <v>3704.984100000001</v>
      </c>
      <c r="AA226" s="7">
        <f t="shared" si="35"/>
        <v>0</v>
      </c>
    </row>
    <row r="227" spans="1:27" ht="13.8" x14ac:dyDescent="0.3">
      <c r="A227" s="11">
        <v>49136</v>
      </c>
      <c r="B227" s="11" t="s">
        <v>16</v>
      </c>
      <c r="C227" s="11" t="s">
        <v>17</v>
      </c>
      <c r="D227" s="11" t="s">
        <v>45</v>
      </c>
      <c r="E227" s="11" t="s">
        <v>28</v>
      </c>
      <c r="F227" s="18">
        <v>27211</v>
      </c>
      <c r="G227" s="19">
        <v>27211</v>
      </c>
      <c r="H227" s="11" t="s">
        <v>20</v>
      </c>
      <c r="I227" s="11" t="s">
        <v>39</v>
      </c>
      <c r="J227" s="11" t="s">
        <v>128</v>
      </c>
      <c r="K227" s="11" t="s">
        <v>23</v>
      </c>
      <c r="L227" s="53" t="s">
        <v>638</v>
      </c>
      <c r="M227" s="11">
        <v>0</v>
      </c>
      <c r="N227" s="54">
        <v>33939.5</v>
      </c>
      <c r="O227" s="54">
        <v>29611.040000000001</v>
      </c>
      <c r="P227" s="54">
        <v>4328.46</v>
      </c>
      <c r="Q227" s="1">
        <v>42522</v>
      </c>
      <c r="R227" s="14">
        <f>VLOOKUP($D227,'GT NBV Sep 2015'!$G:$O,9,0)</f>
        <v>2.3E-2</v>
      </c>
      <c r="S227" s="15">
        <f t="shared" si="27"/>
        <v>65.050708333333333</v>
      </c>
      <c r="T227" s="15">
        <f t="shared" si="28"/>
        <v>9</v>
      </c>
      <c r="U227" s="15">
        <f t="shared" si="29"/>
        <v>585.45637499999998</v>
      </c>
      <c r="V227" s="15">
        <f t="shared" si="30"/>
        <v>30196.496375000002</v>
      </c>
      <c r="W227" s="15">
        <f t="shared" si="31"/>
        <v>3743.0036249999976</v>
      </c>
      <c r="X227" s="7">
        <f t="shared" si="32"/>
        <v>30545.55</v>
      </c>
      <c r="Y227" s="7">
        <f t="shared" si="33"/>
        <v>27176.846737500004</v>
      </c>
      <c r="Z227" s="7">
        <f t="shared" si="34"/>
        <v>3368.7032624999979</v>
      </c>
      <c r="AA227" s="7">
        <f t="shared" si="35"/>
        <v>0</v>
      </c>
    </row>
    <row r="228" spans="1:27" ht="13.8" x14ac:dyDescent="0.3">
      <c r="A228" s="11">
        <v>56560427</v>
      </c>
      <c r="B228" s="11" t="s">
        <v>16</v>
      </c>
      <c r="C228" s="11" t="s">
        <v>17</v>
      </c>
      <c r="D228" s="11" t="s">
        <v>71</v>
      </c>
      <c r="E228" s="11" t="s">
        <v>391</v>
      </c>
      <c r="F228" s="18">
        <v>38353</v>
      </c>
      <c r="G228" s="19">
        <v>38353</v>
      </c>
      <c r="H228" s="11" t="s">
        <v>20</v>
      </c>
      <c r="I228" s="11" t="s">
        <v>48</v>
      </c>
      <c r="J228" s="11" t="s">
        <v>241</v>
      </c>
      <c r="K228" s="11" t="s">
        <v>23</v>
      </c>
      <c r="L228" s="53" t="s">
        <v>638</v>
      </c>
      <c r="M228" s="11">
        <v>1</v>
      </c>
      <c r="N228" s="54">
        <v>7289.48</v>
      </c>
      <c r="O228" s="54">
        <v>2988.11</v>
      </c>
      <c r="P228" s="54">
        <v>4301.37</v>
      </c>
      <c r="Q228" s="1">
        <v>42522</v>
      </c>
      <c r="R228" s="14">
        <f>VLOOKUP($D228,'GT NBV Sep 2015'!$G:$O,9,0)</f>
        <v>3.1E-2</v>
      </c>
      <c r="S228" s="15">
        <f t="shared" si="27"/>
        <v>18.831156666666665</v>
      </c>
      <c r="T228" s="15">
        <f t="shared" si="28"/>
        <v>9</v>
      </c>
      <c r="U228" s="15">
        <f t="shared" si="29"/>
        <v>169.48040999999998</v>
      </c>
      <c r="V228" s="15">
        <f t="shared" si="30"/>
        <v>3157.5904100000002</v>
      </c>
      <c r="W228" s="15">
        <f t="shared" si="31"/>
        <v>4131.8895899999989</v>
      </c>
      <c r="X228" s="7">
        <f t="shared" si="32"/>
        <v>6560.5320000000002</v>
      </c>
      <c r="Y228" s="7">
        <f t="shared" si="33"/>
        <v>2841.8313690000004</v>
      </c>
      <c r="Z228" s="7">
        <f t="shared" si="34"/>
        <v>3718.7006309999992</v>
      </c>
      <c r="AA228" s="7">
        <f t="shared" si="35"/>
        <v>0</v>
      </c>
    </row>
    <row r="229" spans="1:27" ht="13.8" x14ac:dyDescent="0.3">
      <c r="A229" s="11">
        <v>56548697</v>
      </c>
      <c r="B229" s="11" t="s">
        <v>16</v>
      </c>
      <c r="C229" s="11" t="s">
        <v>17</v>
      </c>
      <c r="D229" s="11" t="s">
        <v>71</v>
      </c>
      <c r="E229" s="11" t="s">
        <v>391</v>
      </c>
      <c r="F229" s="18">
        <v>38473</v>
      </c>
      <c r="G229" s="19">
        <v>38473</v>
      </c>
      <c r="H229" s="11" t="s">
        <v>20</v>
      </c>
      <c r="I229" s="11" t="s">
        <v>48</v>
      </c>
      <c r="J229" s="11" t="s">
        <v>241</v>
      </c>
      <c r="K229" s="11" t="s">
        <v>23</v>
      </c>
      <c r="L229" s="53" t="s">
        <v>638</v>
      </c>
      <c r="M229" s="11">
        <v>1</v>
      </c>
      <c r="N229" s="54">
        <v>7242.21</v>
      </c>
      <c r="O229" s="54">
        <v>2968.73</v>
      </c>
      <c r="P229" s="54">
        <v>4273.4799999999996</v>
      </c>
      <c r="Q229" s="1">
        <v>42522</v>
      </c>
      <c r="R229" s="14">
        <f>VLOOKUP($D229,'GT NBV Sep 2015'!$G:$O,9,0)</f>
        <v>3.1E-2</v>
      </c>
      <c r="S229" s="15">
        <f t="shared" si="27"/>
        <v>18.709042499999999</v>
      </c>
      <c r="T229" s="15">
        <f t="shared" si="28"/>
        <v>9</v>
      </c>
      <c r="U229" s="15">
        <f t="shared" si="29"/>
        <v>168.3813825</v>
      </c>
      <c r="V229" s="15">
        <f t="shared" si="30"/>
        <v>3137.1113825000002</v>
      </c>
      <c r="W229" s="15">
        <f t="shared" si="31"/>
        <v>4105.0986174999998</v>
      </c>
      <c r="X229" s="7">
        <f t="shared" si="32"/>
        <v>6517.9890000000005</v>
      </c>
      <c r="Y229" s="7">
        <f t="shared" si="33"/>
        <v>2823.4002442500005</v>
      </c>
      <c r="Z229" s="7">
        <f t="shared" si="34"/>
        <v>3694.58875575</v>
      </c>
      <c r="AA229" s="7">
        <f t="shared" si="35"/>
        <v>0</v>
      </c>
    </row>
    <row r="230" spans="1:27" ht="13.8" x14ac:dyDescent="0.3">
      <c r="A230" s="11">
        <v>63019791</v>
      </c>
      <c r="B230" s="11" t="s">
        <v>16</v>
      </c>
      <c r="C230" s="11" t="s">
        <v>17</v>
      </c>
      <c r="D230" s="11" t="s">
        <v>71</v>
      </c>
      <c r="E230" s="11" t="s">
        <v>391</v>
      </c>
      <c r="F230" s="18">
        <v>38626</v>
      </c>
      <c r="G230" s="19">
        <v>38626</v>
      </c>
      <c r="H230" s="11" t="s">
        <v>20</v>
      </c>
      <c r="I230" s="11" t="s">
        <v>48</v>
      </c>
      <c r="J230" s="11" t="s">
        <v>241</v>
      </c>
      <c r="K230" s="11" t="s">
        <v>23</v>
      </c>
      <c r="L230" s="53" t="s">
        <v>638</v>
      </c>
      <c r="M230" s="11">
        <v>1</v>
      </c>
      <c r="N230" s="54">
        <v>7237.09</v>
      </c>
      <c r="O230" s="54">
        <v>2966.63</v>
      </c>
      <c r="P230" s="54">
        <v>4270.46</v>
      </c>
      <c r="Q230" s="1">
        <v>42522</v>
      </c>
      <c r="R230" s="14">
        <f>VLOOKUP($D230,'GT NBV Sep 2015'!$G:$O,9,0)</f>
        <v>3.1E-2</v>
      </c>
      <c r="S230" s="15">
        <f t="shared" si="27"/>
        <v>18.695815833333334</v>
      </c>
      <c r="T230" s="15">
        <f t="shared" si="28"/>
        <v>9</v>
      </c>
      <c r="U230" s="15">
        <f t="shared" si="29"/>
        <v>168.26234250000002</v>
      </c>
      <c r="V230" s="15">
        <f t="shared" si="30"/>
        <v>3134.8923425000003</v>
      </c>
      <c r="W230" s="15">
        <f t="shared" si="31"/>
        <v>4102.1976574999999</v>
      </c>
      <c r="X230" s="7">
        <f t="shared" si="32"/>
        <v>6513.3810000000003</v>
      </c>
      <c r="Y230" s="7">
        <f t="shared" si="33"/>
        <v>2821.4031082500005</v>
      </c>
      <c r="Z230" s="7">
        <f t="shared" si="34"/>
        <v>3691.9778917499998</v>
      </c>
      <c r="AA230" s="7">
        <f t="shared" si="35"/>
        <v>0</v>
      </c>
    </row>
    <row r="231" spans="1:27" ht="13.8" x14ac:dyDescent="0.3">
      <c r="A231" s="11">
        <v>23326135</v>
      </c>
      <c r="B231" s="11" t="s">
        <v>16</v>
      </c>
      <c r="C231" s="11" t="s">
        <v>17</v>
      </c>
      <c r="D231" s="11" t="s">
        <v>45</v>
      </c>
      <c r="E231" s="11" t="s">
        <v>84</v>
      </c>
      <c r="F231" s="18">
        <v>30864</v>
      </c>
      <c r="G231" s="19">
        <v>30864</v>
      </c>
      <c r="H231" s="11" t="s">
        <v>20</v>
      </c>
      <c r="I231" s="11" t="s">
        <v>39</v>
      </c>
      <c r="J231" s="11" t="s">
        <v>400</v>
      </c>
      <c r="K231" s="11" t="s">
        <v>23</v>
      </c>
      <c r="L231" s="53" t="s">
        <v>638</v>
      </c>
      <c r="M231" s="11">
        <v>0</v>
      </c>
      <c r="N231" s="54">
        <v>12103.62</v>
      </c>
      <c r="O231" s="54">
        <v>7999.99</v>
      </c>
      <c r="P231" s="54">
        <v>4103.63</v>
      </c>
      <c r="Q231" s="1">
        <v>42522</v>
      </c>
      <c r="R231" s="14">
        <f>VLOOKUP($D231,'GT NBV Sep 2015'!$G:$O,9,0)</f>
        <v>2.3E-2</v>
      </c>
      <c r="S231" s="15">
        <f t="shared" si="27"/>
        <v>23.198605000000001</v>
      </c>
      <c r="T231" s="15">
        <f t="shared" si="28"/>
        <v>9</v>
      </c>
      <c r="U231" s="15">
        <f t="shared" si="29"/>
        <v>208.78744499999999</v>
      </c>
      <c r="V231" s="15">
        <f t="shared" si="30"/>
        <v>8208.7774449999997</v>
      </c>
      <c r="W231" s="15">
        <f t="shared" si="31"/>
        <v>3894.8425550000011</v>
      </c>
      <c r="X231" s="7">
        <f t="shared" si="32"/>
        <v>10893.258000000002</v>
      </c>
      <c r="Y231" s="7">
        <f t="shared" si="33"/>
        <v>7387.8997005000001</v>
      </c>
      <c r="Z231" s="7">
        <f t="shared" si="34"/>
        <v>3505.3582995000011</v>
      </c>
      <c r="AA231" s="7">
        <f t="shared" si="35"/>
        <v>0</v>
      </c>
    </row>
    <row r="232" spans="1:27" ht="13.8" x14ac:dyDescent="0.3">
      <c r="A232" s="11">
        <v>49259</v>
      </c>
      <c r="B232" s="11" t="s">
        <v>16</v>
      </c>
      <c r="C232" s="11" t="s">
        <v>17</v>
      </c>
      <c r="D232" s="11" t="s">
        <v>45</v>
      </c>
      <c r="E232" s="11" t="s">
        <v>138</v>
      </c>
      <c r="F232" s="18">
        <v>34151</v>
      </c>
      <c r="G232" s="19">
        <v>34151</v>
      </c>
      <c r="H232" s="11" t="s">
        <v>20</v>
      </c>
      <c r="I232" s="11" t="s">
        <v>39</v>
      </c>
      <c r="J232" s="11" t="s">
        <v>137</v>
      </c>
      <c r="K232" s="11" t="s">
        <v>23</v>
      </c>
      <c r="L232" s="53" t="s">
        <v>638</v>
      </c>
      <c r="M232" s="11">
        <v>0</v>
      </c>
      <c r="N232" s="54">
        <v>7518.17</v>
      </c>
      <c r="O232" s="54">
        <v>3538.07</v>
      </c>
      <c r="P232" s="54">
        <v>3980.1</v>
      </c>
      <c r="Q232" s="1">
        <v>42522</v>
      </c>
      <c r="R232" s="14">
        <f>VLOOKUP($D232,'GT NBV Sep 2015'!$G:$O,9,0)</f>
        <v>2.3E-2</v>
      </c>
      <c r="S232" s="15">
        <f t="shared" si="27"/>
        <v>14.409825833333333</v>
      </c>
      <c r="T232" s="15">
        <f t="shared" si="28"/>
        <v>9</v>
      </c>
      <c r="U232" s="15">
        <f t="shared" si="29"/>
        <v>129.6884325</v>
      </c>
      <c r="V232" s="15">
        <f t="shared" si="30"/>
        <v>3667.7584325000003</v>
      </c>
      <c r="W232" s="15">
        <f t="shared" si="31"/>
        <v>3850.4115674999998</v>
      </c>
      <c r="X232" s="7">
        <f t="shared" si="32"/>
        <v>6766.3530000000001</v>
      </c>
      <c r="Y232" s="7">
        <f t="shared" si="33"/>
        <v>3300.9825892500003</v>
      </c>
      <c r="Z232" s="7">
        <f t="shared" si="34"/>
        <v>3465.3704107499998</v>
      </c>
      <c r="AA232" s="7">
        <f t="shared" si="35"/>
        <v>0</v>
      </c>
    </row>
    <row r="233" spans="1:27" ht="13.8" x14ac:dyDescent="0.3">
      <c r="A233" s="11">
        <v>49969</v>
      </c>
      <c r="B233" s="11" t="s">
        <v>16</v>
      </c>
      <c r="C233" s="11" t="s">
        <v>17</v>
      </c>
      <c r="D233" s="11" t="s">
        <v>45</v>
      </c>
      <c r="E233" s="11" t="s">
        <v>80</v>
      </c>
      <c r="F233" s="18">
        <v>29037</v>
      </c>
      <c r="G233" s="19">
        <v>29037</v>
      </c>
      <c r="H233" s="11" t="s">
        <v>20</v>
      </c>
      <c r="I233" s="11" t="s">
        <v>39</v>
      </c>
      <c r="J233" s="11" t="s">
        <v>179</v>
      </c>
      <c r="K233" s="11" t="s">
        <v>23</v>
      </c>
      <c r="L233" s="53" t="s">
        <v>638</v>
      </c>
      <c r="M233" s="11">
        <v>167</v>
      </c>
      <c r="N233" s="54">
        <v>16000</v>
      </c>
      <c r="O233" s="54">
        <v>12267.39</v>
      </c>
      <c r="P233" s="54">
        <v>3732.61</v>
      </c>
      <c r="Q233" s="1">
        <v>42522</v>
      </c>
      <c r="R233" s="14">
        <f>VLOOKUP($D233,'GT NBV Sep 2015'!$G:$O,9,0)</f>
        <v>2.3E-2</v>
      </c>
      <c r="S233" s="15">
        <f t="shared" si="27"/>
        <v>30.666666666666664</v>
      </c>
      <c r="T233" s="15">
        <f t="shared" si="28"/>
        <v>9</v>
      </c>
      <c r="U233" s="15">
        <f t="shared" si="29"/>
        <v>276</v>
      </c>
      <c r="V233" s="15">
        <f t="shared" si="30"/>
        <v>12543.39</v>
      </c>
      <c r="W233" s="15">
        <f t="shared" si="31"/>
        <v>3456.6100000000006</v>
      </c>
      <c r="X233" s="7">
        <f t="shared" si="32"/>
        <v>14400</v>
      </c>
      <c r="Y233" s="7">
        <f t="shared" si="33"/>
        <v>11289.050999999999</v>
      </c>
      <c r="Z233" s="7">
        <f t="shared" si="34"/>
        <v>3110.9490000000005</v>
      </c>
      <c r="AA233" s="7">
        <f t="shared" si="35"/>
        <v>0</v>
      </c>
    </row>
    <row r="234" spans="1:27" ht="13.8" x14ac:dyDescent="0.3">
      <c r="A234" s="11">
        <v>49971</v>
      </c>
      <c r="B234" s="11" t="s">
        <v>16</v>
      </c>
      <c r="C234" s="11" t="s">
        <v>17</v>
      </c>
      <c r="D234" s="11" t="s">
        <v>45</v>
      </c>
      <c r="E234" s="11" t="s">
        <v>80</v>
      </c>
      <c r="F234" s="18">
        <v>29037</v>
      </c>
      <c r="G234" s="19">
        <v>29037</v>
      </c>
      <c r="H234" s="11" t="s">
        <v>20</v>
      </c>
      <c r="I234" s="11" t="s">
        <v>39</v>
      </c>
      <c r="J234" s="11" t="s">
        <v>181</v>
      </c>
      <c r="K234" s="11" t="s">
        <v>23</v>
      </c>
      <c r="L234" s="53" t="s">
        <v>638</v>
      </c>
      <c r="M234" s="11">
        <v>1</v>
      </c>
      <c r="N234" s="54">
        <v>16000</v>
      </c>
      <c r="O234" s="54">
        <v>12267.39</v>
      </c>
      <c r="P234" s="54">
        <v>3732.61</v>
      </c>
      <c r="Q234" s="1">
        <v>42522</v>
      </c>
      <c r="R234" s="14">
        <f>VLOOKUP($D234,'GT NBV Sep 2015'!$G:$O,9,0)</f>
        <v>2.3E-2</v>
      </c>
      <c r="S234" s="15">
        <f t="shared" si="27"/>
        <v>30.666666666666664</v>
      </c>
      <c r="T234" s="15">
        <f t="shared" si="28"/>
        <v>9</v>
      </c>
      <c r="U234" s="15">
        <f t="shared" si="29"/>
        <v>276</v>
      </c>
      <c r="V234" s="15">
        <f t="shared" si="30"/>
        <v>12543.39</v>
      </c>
      <c r="W234" s="15">
        <f t="shared" si="31"/>
        <v>3456.6100000000006</v>
      </c>
      <c r="X234" s="7">
        <f t="shared" si="32"/>
        <v>14400</v>
      </c>
      <c r="Y234" s="7">
        <f t="shared" si="33"/>
        <v>11289.050999999999</v>
      </c>
      <c r="Z234" s="7">
        <f t="shared" si="34"/>
        <v>3110.9490000000005</v>
      </c>
      <c r="AA234" s="7">
        <f t="shared" si="35"/>
        <v>0</v>
      </c>
    </row>
    <row r="235" spans="1:27" ht="13.8" x14ac:dyDescent="0.3">
      <c r="A235" s="11">
        <v>61189136</v>
      </c>
      <c r="B235" s="11" t="s">
        <v>16</v>
      </c>
      <c r="C235" s="11" t="s">
        <v>17</v>
      </c>
      <c r="D235" s="11" t="s">
        <v>71</v>
      </c>
      <c r="E235" s="11" t="s">
        <v>391</v>
      </c>
      <c r="F235" s="18">
        <v>38565</v>
      </c>
      <c r="G235" s="19">
        <v>38565</v>
      </c>
      <c r="H235" s="11" t="s">
        <v>20</v>
      </c>
      <c r="I235" s="11" t="s">
        <v>48</v>
      </c>
      <c r="J235" s="11" t="s">
        <v>244</v>
      </c>
      <c r="K235" s="11" t="s">
        <v>23</v>
      </c>
      <c r="L235" s="53" t="s">
        <v>638</v>
      </c>
      <c r="M235" s="11">
        <v>0</v>
      </c>
      <c r="N235" s="54">
        <v>5843.68</v>
      </c>
      <c r="O235" s="54">
        <v>2395.44</v>
      </c>
      <c r="P235" s="54">
        <v>3448.24</v>
      </c>
      <c r="Q235" s="1">
        <v>42522</v>
      </c>
      <c r="R235" s="14">
        <f>VLOOKUP($D235,'GT NBV Sep 2015'!$G:$O,9,0)</f>
        <v>3.1E-2</v>
      </c>
      <c r="S235" s="15">
        <f t="shared" si="27"/>
        <v>15.096173333333335</v>
      </c>
      <c r="T235" s="15">
        <f t="shared" si="28"/>
        <v>9</v>
      </c>
      <c r="U235" s="15">
        <f t="shared" si="29"/>
        <v>135.86556000000002</v>
      </c>
      <c r="V235" s="15">
        <f t="shared" si="30"/>
        <v>2531.3055600000002</v>
      </c>
      <c r="W235" s="15">
        <f t="shared" si="31"/>
        <v>3312.37444</v>
      </c>
      <c r="X235" s="7">
        <f t="shared" si="32"/>
        <v>5259.3120000000008</v>
      </c>
      <c r="Y235" s="7">
        <f t="shared" si="33"/>
        <v>2278.1750040000002</v>
      </c>
      <c r="Z235" s="7">
        <f t="shared" si="34"/>
        <v>2981.1369960000002</v>
      </c>
      <c r="AA235" s="7">
        <f t="shared" si="35"/>
        <v>0</v>
      </c>
    </row>
    <row r="236" spans="1:27" ht="13.8" x14ac:dyDescent="0.3">
      <c r="A236" s="11">
        <v>49514</v>
      </c>
      <c r="B236" s="11" t="s">
        <v>16</v>
      </c>
      <c r="C236" s="11" t="s">
        <v>17</v>
      </c>
      <c r="D236" s="11" t="s">
        <v>45</v>
      </c>
      <c r="E236" s="11" t="s">
        <v>28</v>
      </c>
      <c r="F236" s="18">
        <v>27211</v>
      </c>
      <c r="G236" s="19">
        <v>27211</v>
      </c>
      <c r="H236" s="11" t="s">
        <v>20</v>
      </c>
      <c r="I236" s="11" t="s">
        <v>39</v>
      </c>
      <c r="J236" s="11" t="s">
        <v>154</v>
      </c>
      <c r="K236" s="11" t="s">
        <v>23</v>
      </c>
      <c r="L236" s="53" t="s">
        <v>638</v>
      </c>
      <c r="M236" s="11">
        <v>1</v>
      </c>
      <c r="N236" s="54">
        <v>25091.360000000001</v>
      </c>
      <c r="O236" s="54">
        <v>21891.35</v>
      </c>
      <c r="P236" s="54">
        <v>3200.01</v>
      </c>
      <c r="Q236" s="1">
        <v>42522</v>
      </c>
      <c r="R236" s="14">
        <f>VLOOKUP($D236,'GT NBV Sep 2015'!$G:$O,9,0)</f>
        <v>2.3E-2</v>
      </c>
      <c r="S236" s="15">
        <f t="shared" si="27"/>
        <v>48.091773333333329</v>
      </c>
      <c r="T236" s="15">
        <f t="shared" si="28"/>
        <v>9</v>
      </c>
      <c r="U236" s="15">
        <f t="shared" si="29"/>
        <v>432.82595999999995</v>
      </c>
      <c r="V236" s="15">
        <f t="shared" si="30"/>
        <v>22324.175959999997</v>
      </c>
      <c r="W236" s="15">
        <f t="shared" si="31"/>
        <v>2767.1840400000037</v>
      </c>
      <c r="X236" s="7">
        <f t="shared" si="32"/>
        <v>22582.224000000002</v>
      </c>
      <c r="Y236" s="7">
        <f t="shared" si="33"/>
        <v>20091.758363999998</v>
      </c>
      <c r="Z236" s="7">
        <f t="shared" si="34"/>
        <v>2490.4656360000035</v>
      </c>
      <c r="AA236" s="7">
        <f t="shared" si="35"/>
        <v>0</v>
      </c>
    </row>
    <row r="237" spans="1:27" ht="13.8" x14ac:dyDescent="0.3">
      <c r="A237" s="11">
        <v>54833</v>
      </c>
      <c r="B237" s="11" t="s">
        <v>16</v>
      </c>
      <c r="C237" s="11" t="s">
        <v>17</v>
      </c>
      <c r="D237" s="11" t="s">
        <v>363</v>
      </c>
      <c r="E237" s="11" t="s">
        <v>28</v>
      </c>
      <c r="F237" s="18">
        <v>27211</v>
      </c>
      <c r="G237" s="19">
        <v>27211</v>
      </c>
      <c r="H237" s="11" t="s">
        <v>20</v>
      </c>
      <c r="I237" s="11" t="s">
        <v>65</v>
      </c>
      <c r="J237" s="11" t="s">
        <v>368</v>
      </c>
      <c r="K237" s="11" t="s">
        <v>23</v>
      </c>
      <c r="L237" s="53" t="s">
        <v>638</v>
      </c>
      <c r="M237" s="11">
        <v>0</v>
      </c>
      <c r="N237" s="54">
        <v>40000</v>
      </c>
      <c r="O237" s="54">
        <v>36876.019999999997</v>
      </c>
      <c r="P237" s="54">
        <v>3123.98</v>
      </c>
      <c r="Q237" s="1">
        <v>42522</v>
      </c>
      <c r="R237" s="14">
        <f>VLOOKUP($D237,'GT NBV Sep 2015'!$G:$O,9,0)</f>
        <v>2.3E-2</v>
      </c>
      <c r="S237" s="15">
        <f t="shared" si="27"/>
        <v>76.666666666666657</v>
      </c>
      <c r="T237" s="15">
        <f t="shared" si="28"/>
        <v>9</v>
      </c>
      <c r="U237" s="15">
        <f t="shared" si="29"/>
        <v>689.99999999999989</v>
      </c>
      <c r="V237" s="15">
        <f t="shared" si="30"/>
        <v>37566.019999999997</v>
      </c>
      <c r="W237" s="15">
        <f t="shared" si="31"/>
        <v>2433.9800000000032</v>
      </c>
      <c r="X237" s="7">
        <f t="shared" si="32"/>
        <v>36000</v>
      </c>
      <c r="Y237" s="7">
        <f t="shared" si="33"/>
        <v>33809.417999999998</v>
      </c>
      <c r="Z237" s="7">
        <f t="shared" si="34"/>
        <v>2190.5820000000031</v>
      </c>
      <c r="AA237" s="7">
        <f t="shared" si="35"/>
        <v>0</v>
      </c>
    </row>
    <row r="238" spans="1:27" ht="13.8" x14ac:dyDescent="0.3">
      <c r="A238" s="11">
        <v>654380096</v>
      </c>
      <c r="B238" s="11" t="s">
        <v>16</v>
      </c>
      <c r="C238" s="11" t="s">
        <v>17</v>
      </c>
      <c r="D238" s="11" t="s">
        <v>71</v>
      </c>
      <c r="E238" s="11" t="s">
        <v>395</v>
      </c>
      <c r="F238" s="18">
        <v>41183</v>
      </c>
      <c r="G238" s="19">
        <v>41334</v>
      </c>
      <c r="H238" s="11" t="s">
        <v>20</v>
      </c>
      <c r="I238" s="11" t="s">
        <v>48</v>
      </c>
      <c r="J238" s="11" t="s">
        <v>246</v>
      </c>
      <c r="K238" s="11" t="s">
        <v>23</v>
      </c>
      <c r="L238" s="53" t="s">
        <v>638</v>
      </c>
      <c r="M238" s="11">
        <v>0</v>
      </c>
      <c r="N238" s="54">
        <v>3627.85</v>
      </c>
      <c r="O238" s="54">
        <v>471.53</v>
      </c>
      <c r="P238" s="54">
        <v>3156.32</v>
      </c>
      <c r="Q238" s="1">
        <v>42522</v>
      </c>
      <c r="R238" s="14">
        <f>VLOOKUP($D238,'GT NBV Sep 2015'!$G:$O,9,0)</f>
        <v>3.1E-2</v>
      </c>
      <c r="S238" s="15">
        <f t="shared" si="27"/>
        <v>9.3719458333333332</v>
      </c>
      <c r="T238" s="15">
        <f t="shared" si="28"/>
        <v>9</v>
      </c>
      <c r="U238" s="15">
        <f t="shared" si="29"/>
        <v>84.347512499999993</v>
      </c>
      <c r="V238" s="15">
        <f t="shared" si="30"/>
        <v>555.87751249999997</v>
      </c>
      <c r="W238" s="15">
        <f t="shared" si="31"/>
        <v>3071.9724875000002</v>
      </c>
      <c r="X238" s="7">
        <f t="shared" si="32"/>
        <v>3265.0650000000001</v>
      </c>
      <c r="Y238" s="7">
        <f t="shared" si="33"/>
        <v>500.28976124999997</v>
      </c>
      <c r="Z238" s="7">
        <f t="shared" si="34"/>
        <v>2764.7752387500004</v>
      </c>
      <c r="AA238" s="7">
        <f t="shared" si="35"/>
        <v>0</v>
      </c>
    </row>
    <row r="239" spans="1:27" ht="13.8" x14ac:dyDescent="0.3">
      <c r="A239" s="11">
        <v>49480</v>
      </c>
      <c r="B239" s="11" t="s">
        <v>16</v>
      </c>
      <c r="C239" s="11" t="s">
        <v>17</v>
      </c>
      <c r="D239" s="11" t="s">
        <v>45</v>
      </c>
      <c r="E239" s="11" t="s">
        <v>51</v>
      </c>
      <c r="F239" s="18">
        <v>28672</v>
      </c>
      <c r="G239" s="19">
        <v>28672</v>
      </c>
      <c r="H239" s="11" t="s">
        <v>20</v>
      </c>
      <c r="I239" s="11" t="s">
        <v>39</v>
      </c>
      <c r="J239" s="11" t="s">
        <v>152</v>
      </c>
      <c r="K239" s="11" t="s">
        <v>23</v>
      </c>
      <c r="L239" s="53" t="s">
        <v>638</v>
      </c>
      <c r="M239" s="11">
        <v>0</v>
      </c>
      <c r="N239" s="54">
        <v>14734.02</v>
      </c>
      <c r="O239" s="54">
        <v>11608.39</v>
      </c>
      <c r="P239" s="54">
        <v>3125.63</v>
      </c>
      <c r="Q239" s="1">
        <v>42522</v>
      </c>
      <c r="R239" s="14">
        <f>VLOOKUP($D239,'GT NBV Sep 2015'!$G:$O,9,0)</f>
        <v>2.3E-2</v>
      </c>
      <c r="S239" s="15">
        <f t="shared" si="27"/>
        <v>28.240205</v>
      </c>
      <c r="T239" s="15">
        <f t="shared" si="28"/>
        <v>9</v>
      </c>
      <c r="U239" s="15">
        <f t="shared" si="29"/>
        <v>254.161845</v>
      </c>
      <c r="V239" s="15">
        <f t="shared" si="30"/>
        <v>11862.551845</v>
      </c>
      <c r="W239" s="15">
        <f t="shared" si="31"/>
        <v>2871.4681550000005</v>
      </c>
      <c r="X239" s="7">
        <f t="shared" si="32"/>
        <v>13260.618</v>
      </c>
      <c r="Y239" s="7">
        <f t="shared" si="33"/>
        <v>10676.2966605</v>
      </c>
      <c r="Z239" s="7">
        <f t="shared" si="34"/>
        <v>2584.3213395000007</v>
      </c>
      <c r="AA239" s="7">
        <f t="shared" si="35"/>
        <v>0</v>
      </c>
    </row>
    <row r="240" spans="1:27" ht="13.8" x14ac:dyDescent="0.3">
      <c r="A240" s="11">
        <v>654380089</v>
      </c>
      <c r="B240" s="11" t="s">
        <v>16</v>
      </c>
      <c r="C240" s="11" t="s">
        <v>17</v>
      </c>
      <c r="D240" s="11" t="s">
        <v>71</v>
      </c>
      <c r="E240" s="11" t="s">
        <v>395</v>
      </c>
      <c r="F240" s="18">
        <v>41183</v>
      </c>
      <c r="G240" s="19">
        <v>41334</v>
      </c>
      <c r="H240" s="11" t="s">
        <v>20</v>
      </c>
      <c r="I240" s="11" t="s">
        <v>48</v>
      </c>
      <c r="J240" s="11" t="s">
        <v>244</v>
      </c>
      <c r="K240" s="11" t="s">
        <v>23</v>
      </c>
      <c r="L240" s="53" t="s">
        <v>638</v>
      </c>
      <c r="M240" s="11">
        <v>0</v>
      </c>
      <c r="N240" s="54">
        <v>3370.27</v>
      </c>
      <c r="O240" s="54">
        <v>438.05</v>
      </c>
      <c r="P240" s="54">
        <v>2932.22</v>
      </c>
      <c r="Q240" s="1">
        <v>42522</v>
      </c>
      <c r="R240" s="14">
        <f>VLOOKUP($D240,'GT NBV Sep 2015'!$G:$O,9,0)</f>
        <v>3.1E-2</v>
      </c>
      <c r="S240" s="15">
        <f t="shared" si="27"/>
        <v>8.7065308333333338</v>
      </c>
      <c r="T240" s="15">
        <f t="shared" si="28"/>
        <v>9</v>
      </c>
      <c r="U240" s="15">
        <f t="shared" si="29"/>
        <v>78.358777500000002</v>
      </c>
      <c r="V240" s="15">
        <f t="shared" si="30"/>
        <v>516.40877750000004</v>
      </c>
      <c r="W240" s="15">
        <f t="shared" si="31"/>
        <v>2853.8612224999997</v>
      </c>
      <c r="X240" s="7">
        <f t="shared" si="32"/>
        <v>3033.2429999999999</v>
      </c>
      <c r="Y240" s="7">
        <f t="shared" si="33"/>
        <v>464.76789975000003</v>
      </c>
      <c r="Z240" s="7">
        <f t="shared" si="34"/>
        <v>2568.4751002499997</v>
      </c>
      <c r="AA240" s="7">
        <f t="shared" si="35"/>
        <v>0</v>
      </c>
    </row>
    <row r="241" spans="1:27" ht="13.8" x14ac:dyDescent="0.3">
      <c r="A241" s="11">
        <v>654380093</v>
      </c>
      <c r="B241" s="11" t="s">
        <v>16</v>
      </c>
      <c r="C241" s="11" t="s">
        <v>17</v>
      </c>
      <c r="D241" s="11" t="s">
        <v>71</v>
      </c>
      <c r="E241" s="11" t="s">
        <v>395</v>
      </c>
      <c r="F241" s="18">
        <v>41183</v>
      </c>
      <c r="G241" s="19">
        <v>41334</v>
      </c>
      <c r="H241" s="11" t="s">
        <v>20</v>
      </c>
      <c r="I241" s="11" t="s">
        <v>48</v>
      </c>
      <c r="J241" s="11" t="s">
        <v>244</v>
      </c>
      <c r="K241" s="11" t="s">
        <v>23</v>
      </c>
      <c r="L241" s="53" t="s">
        <v>638</v>
      </c>
      <c r="M241" s="11">
        <v>0</v>
      </c>
      <c r="N241" s="54">
        <v>3370.27</v>
      </c>
      <c r="O241" s="54">
        <v>438.05</v>
      </c>
      <c r="P241" s="54">
        <v>2932.22</v>
      </c>
      <c r="Q241" s="1">
        <v>42522</v>
      </c>
      <c r="R241" s="14">
        <f>VLOOKUP($D241,'GT NBV Sep 2015'!$G:$O,9,0)</f>
        <v>3.1E-2</v>
      </c>
      <c r="S241" s="15">
        <f t="shared" si="27"/>
        <v>8.7065308333333338</v>
      </c>
      <c r="T241" s="15">
        <f t="shared" si="28"/>
        <v>9</v>
      </c>
      <c r="U241" s="15">
        <f t="shared" si="29"/>
        <v>78.358777500000002</v>
      </c>
      <c r="V241" s="15">
        <f t="shared" si="30"/>
        <v>516.40877750000004</v>
      </c>
      <c r="W241" s="15">
        <f t="shared" si="31"/>
        <v>2853.8612224999997</v>
      </c>
      <c r="X241" s="7">
        <f t="shared" si="32"/>
        <v>3033.2429999999999</v>
      </c>
      <c r="Y241" s="7">
        <f t="shared" si="33"/>
        <v>464.76789975000003</v>
      </c>
      <c r="Z241" s="7">
        <f t="shared" si="34"/>
        <v>2568.4751002499997</v>
      </c>
      <c r="AA241" s="7">
        <f t="shared" si="35"/>
        <v>0</v>
      </c>
    </row>
    <row r="242" spans="1:27" ht="13.8" x14ac:dyDescent="0.3">
      <c r="A242" s="11">
        <v>49563</v>
      </c>
      <c r="B242" s="11" t="s">
        <v>16</v>
      </c>
      <c r="C242" s="11" t="s">
        <v>17</v>
      </c>
      <c r="D242" s="11" t="s">
        <v>45</v>
      </c>
      <c r="E242" s="11" t="s">
        <v>86</v>
      </c>
      <c r="F242" s="18">
        <v>31594</v>
      </c>
      <c r="G242" s="19">
        <v>31594</v>
      </c>
      <c r="H242" s="11" t="s">
        <v>20</v>
      </c>
      <c r="I242" s="11" t="s">
        <v>39</v>
      </c>
      <c r="J242" s="11" t="s">
        <v>156</v>
      </c>
      <c r="K242" s="11" t="s">
        <v>23</v>
      </c>
      <c r="L242" s="53" t="s">
        <v>638</v>
      </c>
      <c r="M242" s="11">
        <v>3</v>
      </c>
      <c r="N242" s="54">
        <v>7428.65</v>
      </c>
      <c r="O242" s="54">
        <v>4595.79</v>
      </c>
      <c r="P242" s="54">
        <v>2832.86</v>
      </c>
      <c r="Q242" s="1">
        <v>42522</v>
      </c>
      <c r="R242" s="14">
        <f>VLOOKUP($D242,'GT NBV Sep 2015'!$G:$O,9,0)</f>
        <v>2.3E-2</v>
      </c>
      <c r="S242" s="15">
        <f t="shared" si="27"/>
        <v>14.238245833333332</v>
      </c>
      <c r="T242" s="15">
        <f t="shared" si="28"/>
        <v>9</v>
      </c>
      <c r="U242" s="15">
        <f t="shared" si="29"/>
        <v>128.14421249999998</v>
      </c>
      <c r="V242" s="15">
        <f t="shared" si="30"/>
        <v>4723.9342125000003</v>
      </c>
      <c r="W242" s="15">
        <f t="shared" si="31"/>
        <v>2704.7157874999994</v>
      </c>
      <c r="X242" s="7">
        <f t="shared" si="32"/>
        <v>6685.7849999999999</v>
      </c>
      <c r="Y242" s="7">
        <f t="shared" si="33"/>
        <v>4251.5407912500004</v>
      </c>
      <c r="Z242" s="7">
        <f t="shared" si="34"/>
        <v>2434.2442087499994</v>
      </c>
      <c r="AA242" s="7">
        <f t="shared" si="35"/>
        <v>0</v>
      </c>
    </row>
    <row r="243" spans="1:27" ht="13.8" x14ac:dyDescent="0.3">
      <c r="A243" s="11">
        <v>73410770</v>
      </c>
      <c r="B243" s="11" t="s">
        <v>16</v>
      </c>
      <c r="C243" s="11" t="s">
        <v>17</v>
      </c>
      <c r="D243" s="11" t="s">
        <v>71</v>
      </c>
      <c r="E243" s="11" t="s">
        <v>424</v>
      </c>
      <c r="F243" s="18">
        <v>38930</v>
      </c>
      <c r="G243" s="19">
        <v>38930</v>
      </c>
      <c r="H243" s="11" t="s">
        <v>20</v>
      </c>
      <c r="I243" s="11" t="s">
        <v>48</v>
      </c>
      <c r="J243" s="11" t="s">
        <v>241</v>
      </c>
      <c r="K243" s="11" t="s">
        <v>23</v>
      </c>
      <c r="L243" s="53" t="s">
        <v>638</v>
      </c>
      <c r="M243" s="11">
        <v>1</v>
      </c>
      <c r="N243" s="54">
        <v>4424.4799999999996</v>
      </c>
      <c r="O243" s="54">
        <v>1636.74</v>
      </c>
      <c r="P243" s="54">
        <v>2787.74</v>
      </c>
      <c r="Q243" s="1">
        <v>42522</v>
      </c>
      <c r="R243" s="14">
        <f>VLOOKUP($D243,'GT NBV Sep 2015'!$G:$O,9,0)</f>
        <v>3.1E-2</v>
      </c>
      <c r="S243" s="15">
        <f t="shared" si="27"/>
        <v>11.429906666666666</v>
      </c>
      <c r="T243" s="15">
        <f t="shared" si="28"/>
        <v>9</v>
      </c>
      <c r="U243" s="15">
        <f t="shared" si="29"/>
        <v>102.86915999999999</v>
      </c>
      <c r="V243" s="15">
        <f t="shared" si="30"/>
        <v>1739.60916</v>
      </c>
      <c r="W243" s="15">
        <f t="shared" si="31"/>
        <v>2684.8708399999996</v>
      </c>
      <c r="X243" s="7">
        <f t="shared" si="32"/>
        <v>3982.0319999999997</v>
      </c>
      <c r="Y243" s="7">
        <f t="shared" si="33"/>
        <v>1565.648244</v>
      </c>
      <c r="Z243" s="7">
        <f t="shared" si="34"/>
        <v>2416.3837559999997</v>
      </c>
      <c r="AA243" s="7">
        <f t="shared" si="35"/>
        <v>0</v>
      </c>
    </row>
    <row r="244" spans="1:27" ht="13.8" x14ac:dyDescent="0.3">
      <c r="A244" s="11">
        <v>49602</v>
      </c>
      <c r="B244" s="11" t="s">
        <v>16</v>
      </c>
      <c r="C244" s="11" t="s">
        <v>17</v>
      </c>
      <c r="D244" s="11" t="s">
        <v>45</v>
      </c>
      <c r="E244" s="11" t="s">
        <v>28</v>
      </c>
      <c r="F244" s="18">
        <v>27211</v>
      </c>
      <c r="G244" s="19">
        <v>27211</v>
      </c>
      <c r="H244" s="11" t="s">
        <v>20</v>
      </c>
      <c r="I244" s="11" t="s">
        <v>39</v>
      </c>
      <c r="J244" s="11" t="s">
        <v>159</v>
      </c>
      <c r="K244" s="11" t="s">
        <v>23</v>
      </c>
      <c r="L244" s="53" t="s">
        <v>638</v>
      </c>
      <c r="M244" s="11">
        <v>1</v>
      </c>
      <c r="N244" s="54">
        <v>19389.939999999999</v>
      </c>
      <c r="O244" s="54">
        <v>16917.05</v>
      </c>
      <c r="P244" s="54">
        <v>2472.89</v>
      </c>
      <c r="Q244" s="1">
        <v>42522</v>
      </c>
      <c r="R244" s="14">
        <f>VLOOKUP($D244,'GT NBV Sep 2015'!$G:$O,9,0)</f>
        <v>2.3E-2</v>
      </c>
      <c r="S244" s="15">
        <f t="shared" si="27"/>
        <v>37.164051666666666</v>
      </c>
      <c r="T244" s="15">
        <f t="shared" si="28"/>
        <v>9</v>
      </c>
      <c r="U244" s="15">
        <f t="shared" si="29"/>
        <v>334.47646499999996</v>
      </c>
      <c r="V244" s="15">
        <f t="shared" si="30"/>
        <v>17251.526464999999</v>
      </c>
      <c r="W244" s="15">
        <f t="shared" si="31"/>
        <v>2138.4135349999997</v>
      </c>
      <c r="X244" s="7">
        <f t="shared" si="32"/>
        <v>17450.946</v>
      </c>
      <c r="Y244" s="7">
        <f t="shared" si="33"/>
        <v>15526.3738185</v>
      </c>
      <c r="Z244" s="7">
        <f t="shared" si="34"/>
        <v>1924.5721814999997</v>
      </c>
      <c r="AA244" s="7">
        <f t="shared" si="35"/>
        <v>0</v>
      </c>
    </row>
    <row r="245" spans="1:27" ht="13.8" x14ac:dyDescent="0.3">
      <c r="A245" s="11">
        <v>53640</v>
      </c>
      <c r="B245" s="11" t="s">
        <v>16</v>
      </c>
      <c r="C245" s="11" t="s">
        <v>17</v>
      </c>
      <c r="D245" s="11" t="s">
        <v>309</v>
      </c>
      <c r="E245" s="11" t="s">
        <v>189</v>
      </c>
      <c r="F245" s="18">
        <v>35247</v>
      </c>
      <c r="G245" s="19">
        <v>35247</v>
      </c>
      <c r="H245" s="11" t="s">
        <v>20</v>
      </c>
      <c r="I245" s="11" t="s">
        <v>55</v>
      </c>
      <c r="J245" s="11" t="s">
        <v>320</v>
      </c>
      <c r="K245" s="11" t="s">
        <v>23</v>
      </c>
      <c r="L245" s="53" t="s">
        <v>638</v>
      </c>
      <c r="M245" s="11">
        <v>0</v>
      </c>
      <c r="N245" s="54">
        <v>166781.43</v>
      </c>
      <c r="O245" s="54">
        <v>166029.76000000001</v>
      </c>
      <c r="P245" s="54">
        <v>751.67</v>
      </c>
      <c r="Q245" s="1">
        <v>42522</v>
      </c>
      <c r="R245" s="14">
        <f>VLOOKUP($D245,'GT NBV Sep 2015'!$G:$O,9,0)</f>
        <v>2.1999999999999999E-2</v>
      </c>
      <c r="S245" s="15">
        <f t="shared" si="27"/>
        <v>305.76595499999996</v>
      </c>
      <c r="T245" s="15">
        <f t="shared" si="28"/>
        <v>9</v>
      </c>
      <c r="U245" s="15">
        <f t="shared" si="29"/>
        <v>2751.8935949999996</v>
      </c>
      <c r="V245" s="15">
        <f t="shared" si="30"/>
        <v>168781.65359500001</v>
      </c>
      <c r="W245" s="15">
        <f t="shared" si="31"/>
        <v>-2000.2235950000177</v>
      </c>
      <c r="X245" s="7">
        <f t="shared" si="32"/>
        <v>150103.28700000001</v>
      </c>
      <c r="Y245" s="7">
        <f t="shared" si="33"/>
        <v>151903.4882355</v>
      </c>
      <c r="Z245" s="7">
        <f t="shared" si="34"/>
        <v>-1800.2012355000159</v>
      </c>
      <c r="AA245" s="7">
        <f t="shared" si="35"/>
        <v>2.6147972675971687E-11</v>
      </c>
    </row>
    <row r="246" spans="1:27" ht="13.8" x14ac:dyDescent="0.3">
      <c r="A246" s="11">
        <v>55184</v>
      </c>
      <c r="B246" s="11" t="s">
        <v>16</v>
      </c>
      <c r="C246" s="11" t="s">
        <v>17</v>
      </c>
      <c r="D246" s="11" t="s">
        <v>363</v>
      </c>
      <c r="E246" s="11" t="s">
        <v>29</v>
      </c>
      <c r="F246" s="18">
        <v>27942</v>
      </c>
      <c r="G246" s="19">
        <v>27942</v>
      </c>
      <c r="H246" s="11" t="s">
        <v>20</v>
      </c>
      <c r="I246" s="11" t="s">
        <v>65</v>
      </c>
      <c r="J246" s="11" t="s">
        <v>377</v>
      </c>
      <c r="K246" s="11" t="s">
        <v>23</v>
      </c>
      <c r="L246" s="53" t="s">
        <v>638</v>
      </c>
      <c r="M246" s="11">
        <v>1</v>
      </c>
      <c r="N246" s="54">
        <v>18738.72</v>
      </c>
      <c r="O246" s="54">
        <v>16437.650000000001</v>
      </c>
      <c r="P246" s="54">
        <v>2301.0700000000002</v>
      </c>
      <c r="Q246" s="1">
        <v>42522</v>
      </c>
      <c r="R246" s="14">
        <f>VLOOKUP($D246,'GT NBV Sep 2015'!$G:$O,9,0)</f>
        <v>2.3E-2</v>
      </c>
      <c r="S246" s="15">
        <f t="shared" si="27"/>
        <v>35.915880000000001</v>
      </c>
      <c r="T246" s="15">
        <f t="shared" si="28"/>
        <v>9</v>
      </c>
      <c r="U246" s="15">
        <f t="shared" si="29"/>
        <v>323.24292000000003</v>
      </c>
      <c r="V246" s="15">
        <f t="shared" si="30"/>
        <v>16760.892920000002</v>
      </c>
      <c r="W246" s="15">
        <f t="shared" si="31"/>
        <v>1977.8270799999991</v>
      </c>
      <c r="X246" s="7">
        <f t="shared" si="32"/>
        <v>16864.848000000002</v>
      </c>
      <c r="Y246" s="7">
        <f t="shared" si="33"/>
        <v>15084.803628000001</v>
      </c>
      <c r="Z246" s="7">
        <f t="shared" si="34"/>
        <v>1780.0443719999992</v>
      </c>
      <c r="AA246" s="7">
        <f t="shared" si="35"/>
        <v>0</v>
      </c>
    </row>
    <row r="247" spans="1:27" ht="13.8" x14ac:dyDescent="0.3">
      <c r="A247" s="11">
        <v>50018</v>
      </c>
      <c r="B247" s="11" t="s">
        <v>16</v>
      </c>
      <c r="C247" s="11" t="s">
        <v>17</v>
      </c>
      <c r="D247" s="11" t="s">
        <v>45</v>
      </c>
      <c r="E247" s="11" t="s">
        <v>91</v>
      </c>
      <c r="F247" s="18">
        <v>32325</v>
      </c>
      <c r="G247" s="19">
        <v>32325</v>
      </c>
      <c r="H247" s="11" t="s">
        <v>20</v>
      </c>
      <c r="I247" s="11" t="s">
        <v>39</v>
      </c>
      <c r="J247" s="11" t="s">
        <v>186</v>
      </c>
      <c r="K247" s="11" t="s">
        <v>23</v>
      </c>
      <c r="L247" s="53" t="s">
        <v>638</v>
      </c>
      <c r="M247" s="11">
        <v>1</v>
      </c>
      <c r="N247" s="54">
        <v>4894</v>
      </c>
      <c r="O247" s="54">
        <v>2820.69</v>
      </c>
      <c r="P247" s="54">
        <v>2073.31</v>
      </c>
      <c r="Q247" s="1">
        <v>42522</v>
      </c>
      <c r="R247" s="14">
        <f>VLOOKUP($D247,'GT NBV Sep 2015'!$G:$O,9,0)</f>
        <v>2.3E-2</v>
      </c>
      <c r="S247" s="15">
        <f t="shared" si="27"/>
        <v>9.3801666666666659</v>
      </c>
      <c r="T247" s="15">
        <f t="shared" si="28"/>
        <v>9</v>
      </c>
      <c r="U247" s="15">
        <f t="shared" si="29"/>
        <v>84.421499999999995</v>
      </c>
      <c r="V247" s="15">
        <f t="shared" si="30"/>
        <v>2905.1115</v>
      </c>
      <c r="W247" s="15">
        <f t="shared" si="31"/>
        <v>1988.8885</v>
      </c>
      <c r="X247" s="7">
        <f t="shared" si="32"/>
        <v>4404.6000000000004</v>
      </c>
      <c r="Y247" s="7">
        <f t="shared" si="33"/>
        <v>2614.6003500000002</v>
      </c>
      <c r="Z247" s="7">
        <f t="shared" si="34"/>
        <v>1789.99965</v>
      </c>
      <c r="AA247" s="7">
        <f t="shared" si="35"/>
        <v>0</v>
      </c>
    </row>
    <row r="248" spans="1:27" ht="13.8" x14ac:dyDescent="0.3">
      <c r="A248" s="11">
        <v>49564</v>
      </c>
      <c r="B248" s="11" t="s">
        <v>16</v>
      </c>
      <c r="C248" s="11" t="s">
        <v>17</v>
      </c>
      <c r="D248" s="11" t="s">
        <v>45</v>
      </c>
      <c r="E248" s="11" t="s">
        <v>67</v>
      </c>
      <c r="F248" s="18">
        <v>31959</v>
      </c>
      <c r="G248" s="19">
        <v>31959</v>
      </c>
      <c r="H248" s="11" t="s">
        <v>20</v>
      </c>
      <c r="I248" s="11" t="s">
        <v>39</v>
      </c>
      <c r="J248" s="11" t="s">
        <v>156</v>
      </c>
      <c r="K248" s="11" t="s">
        <v>23</v>
      </c>
      <c r="L248" s="53" t="s">
        <v>638</v>
      </c>
      <c r="M248" s="11">
        <v>0</v>
      </c>
      <c r="N248" s="54">
        <v>5000</v>
      </c>
      <c r="O248" s="54">
        <v>2987.53</v>
      </c>
      <c r="P248" s="54">
        <v>2012.47</v>
      </c>
      <c r="Q248" s="1">
        <v>42522</v>
      </c>
      <c r="R248" s="14">
        <f>VLOOKUP($D248,'GT NBV Sep 2015'!$G:$O,9,0)</f>
        <v>2.3E-2</v>
      </c>
      <c r="S248" s="15">
        <f t="shared" si="27"/>
        <v>9.5833333333333321</v>
      </c>
      <c r="T248" s="15">
        <f t="shared" si="28"/>
        <v>9</v>
      </c>
      <c r="U248" s="15">
        <f t="shared" si="29"/>
        <v>86.249999999999986</v>
      </c>
      <c r="V248" s="15">
        <f t="shared" si="30"/>
        <v>3073.78</v>
      </c>
      <c r="W248" s="15">
        <f t="shared" si="31"/>
        <v>1926.2199999999998</v>
      </c>
      <c r="X248" s="7">
        <f t="shared" si="32"/>
        <v>4500</v>
      </c>
      <c r="Y248" s="7">
        <f t="shared" si="33"/>
        <v>2766.402</v>
      </c>
      <c r="Z248" s="7">
        <f t="shared" si="34"/>
        <v>1733.598</v>
      </c>
      <c r="AA248" s="7">
        <f t="shared" si="35"/>
        <v>0</v>
      </c>
    </row>
    <row r="249" spans="1:27" ht="13.8" x14ac:dyDescent="0.3">
      <c r="A249" s="11">
        <v>54820</v>
      </c>
      <c r="B249" s="11" t="s">
        <v>16</v>
      </c>
      <c r="C249" s="11" t="s">
        <v>17</v>
      </c>
      <c r="D249" s="11" t="s">
        <v>363</v>
      </c>
      <c r="E249" s="11" t="s">
        <v>58</v>
      </c>
      <c r="F249" s="18">
        <v>33055</v>
      </c>
      <c r="G249" s="19">
        <v>33055</v>
      </c>
      <c r="H249" s="11" t="s">
        <v>20</v>
      </c>
      <c r="I249" s="11" t="s">
        <v>65</v>
      </c>
      <c r="J249" s="11" t="s">
        <v>367</v>
      </c>
      <c r="K249" s="11" t="s">
        <v>23</v>
      </c>
      <c r="L249" s="53" t="s">
        <v>638</v>
      </c>
      <c r="M249" s="11">
        <v>1</v>
      </c>
      <c r="N249" s="54">
        <v>4447.2299999999996</v>
      </c>
      <c r="O249" s="54">
        <v>2509.63</v>
      </c>
      <c r="P249" s="54">
        <v>1937.6</v>
      </c>
      <c r="Q249" s="1">
        <v>42522</v>
      </c>
      <c r="R249" s="14">
        <f>VLOOKUP($D249,'GT NBV Sep 2015'!$G:$O,9,0)</f>
        <v>2.3E-2</v>
      </c>
      <c r="S249" s="15">
        <f t="shared" si="27"/>
        <v>8.5238574999999983</v>
      </c>
      <c r="T249" s="15">
        <f t="shared" si="28"/>
        <v>9</v>
      </c>
      <c r="U249" s="15">
        <f t="shared" si="29"/>
        <v>76.714717499999978</v>
      </c>
      <c r="V249" s="15">
        <f t="shared" si="30"/>
        <v>2586.3447175000001</v>
      </c>
      <c r="W249" s="15">
        <f t="shared" si="31"/>
        <v>1860.8852824999994</v>
      </c>
      <c r="X249" s="7">
        <f t="shared" si="32"/>
        <v>4002.5069999999996</v>
      </c>
      <c r="Y249" s="7">
        <f t="shared" si="33"/>
        <v>2327.71024575</v>
      </c>
      <c r="Z249" s="7">
        <f t="shared" si="34"/>
        <v>1674.7967542499996</v>
      </c>
      <c r="AA249" s="7">
        <f t="shared" si="35"/>
        <v>0</v>
      </c>
    </row>
    <row r="250" spans="1:27" ht="13.8" x14ac:dyDescent="0.3">
      <c r="A250" s="11">
        <v>49140</v>
      </c>
      <c r="B250" s="11" t="s">
        <v>16</v>
      </c>
      <c r="C250" s="11" t="s">
        <v>17</v>
      </c>
      <c r="D250" s="11" t="s">
        <v>45</v>
      </c>
      <c r="E250" s="11" t="s">
        <v>28</v>
      </c>
      <c r="F250" s="18">
        <v>27211</v>
      </c>
      <c r="G250" s="19">
        <v>27211</v>
      </c>
      <c r="H250" s="11" t="s">
        <v>20</v>
      </c>
      <c r="I250" s="11" t="s">
        <v>39</v>
      </c>
      <c r="J250" s="11" t="s">
        <v>129</v>
      </c>
      <c r="K250" s="11" t="s">
        <v>23</v>
      </c>
      <c r="L250" s="53" t="s">
        <v>638</v>
      </c>
      <c r="M250" s="11">
        <v>0</v>
      </c>
      <c r="N250" s="54">
        <v>14545.5</v>
      </c>
      <c r="O250" s="54">
        <v>12690.45</v>
      </c>
      <c r="P250" s="54">
        <v>1855.05</v>
      </c>
      <c r="Q250" s="1">
        <v>42522</v>
      </c>
      <c r="R250" s="14">
        <f>VLOOKUP($D250,'GT NBV Sep 2015'!$G:$O,9,0)</f>
        <v>2.3E-2</v>
      </c>
      <c r="S250" s="15">
        <f t="shared" si="27"/>
        <v>27.878874999999997</v>
      </c>
      <c r="T250" s="15">
        <f t="shared" si="28"/>
        <v>9</v>
      </c>
      <c r="U250" s="15">
        <f t="shared" si="29"/>
        <v>250.90987499999997</v>
      </c>
      <c r="V250" s="15">
        <f t="shared" si="30"/>
        <v>12941.359875</v>
      </c>
      <c r="W250" s="15">
        <f t="shared" si="31"/>
        <v>1604.1401249999999</v>
      </c>
      <c r="X250" s="7">
        <f t="shared" si="32"/>
        <v>13090.95</v>
      </c>
      <c r="Y250" s="7">
        <f t="shared" si="33"/>
        <v>11647.2238875</v>
      </c>
      <c r="Z250" s="7">
        <f t="shared" si="34"/>
        <v>1443.7261125</v>
      </c>
      <c r="AA250" s="7">
        <f t="shared" si="35"/>
        <v>0</v>
      </c>
    </row>
    <row r="251" spans="1:27" ht="13.8" x14ac:dyDescent="0.3">
      <c r="A251" s="11">
        <v>49234</v>
      </c>
      <c r="B251" s="11" t="s">
        <v>16</v>
      </c>
      <c r="C251" s="11" t="s">
        <v>17</v>
      </c>
      <c r="D251" s="11" t="s">
        <v>45</v>
      </c>
      <c r="E251" s="11" t="s">
        <v>28</v>
      </c>
      <c r="F251" s="18">
        <v>27211</v>
      </c>
      <c r="G251" s="19">
        <v>27211</v>
      </c>
      <c r="H251" s="11" t="s">
        <v>20</v>
      </c>
      <c r="I251" s="11" t="s">
        <v>39</v>
      </c>
      <c r="J251" s="11" t="s">
        <v>136</v>
      </c>
      <c r="K251" s="11" t="s">
        <v>23</v>
      </c>
      <c r="L251" s="53" t="s">
        <v>638</v>
      </c>
      <c r="M251" s="11">
        <v>0</v>
      </c>
      <c r="N251" s="54">
        <v>14545</v>
      </c>
      <c r="O251" s="54">
        <v>12690.01</v>
      </c>
      <c r="P251" s="54">
        <v>1854.99</v>
      </c>
      <c r="Q251" s="1">
        <v>42522</v>
      </c>
      <c r="R251" s="14">
        <f>VLOOKUP($D251,'GT NBV Sep 2015'!$G:$O,9,0)</f>
        <v>2.3E-2</v>
      </c>
      <c r="S251" s="15">
        <f t="shared" si="27"/>
        <v>27.877916666666664</v>
      </c>
      <c r="T251" s="15">
        <f t="shared" si="28"/>
        <v>9</v>
      </c>
      <c r="U251" s="15">
        <f t="shared" si="29"/>
        <v>250.90124999999998</v>
      </c>
      <c r="V251" s="15">
        <f t="shared" si="30"/>
        <v>12940.911250000001</v>
      </c>
      <c r="W251" s="15">
        <f t="shared" si="31"/>
        <v>1604.088749999999</v>
      </c>
      <c r="X251" s="7">
        <f t="shared" si="32"/>
        <v>13090.5</v>
      </c>
      <c r="Y251" s="7">
        <f t="shared" si="33"/>
        <v>11646.820125000002</v>
      </c>
      <c r="Z251" s="7">
        <f t="shared" si="34"/>
        <v>1443.6798749999991</v>
      </c>
      <c r="AA251" s="7">
        <f t="shared" si="35"/>
        <v>0</v>
      </c>
    </row>
    <row r="252" spans="1:27" ht="13.8" x14ac:dyDescent="0.3">
      <c r="A252" s="11">
        <v>49970</v>
      </c>
      <c r="B252" s="11" t="s">
        <v>16</v>
      </c>
      <c r="C252" s="11" t="s">
        <v>17</v>
      </c>
      <c r="D252" s="11" t="s">
        <v>45</v>
      </c>
      <c r="E252" s="11" t="s">
        <v>80</v>
      </c>
      <c r="F252" s="18">
        <v>29037</v>
      </c>
      <c r="G252" s="19">
        <v>29037</v>
      </c>
      <c r="H252" s="11" t="s">
        <v>20</v>
      </c>
      <c r="I252" s="11" t="s">
        <v>39</v>
      </c>
      <c r="J252" s="11" t="s">
        <v>180</v>
      </c>
      <c r="K252" s="11" t="s">
        <v>23</v>
      </c>
      <c r="L252" s="53" t="s">
        <v>638</v>
      </c>
      <c r="M252" s="11">
        <v>1</v>
      </c>
      <c r="N252" s="54">
        <v>8006.81</v>
      </c>
      <c r="O252" s="54">
        <v>6138.92</v>
      </c>
      <c r="P252" s="54">
        <v>1867.89</v>
      </c>
      <c r="Q252" s="1">
        <v>42522</v>
      </c>
      <c r="R252" s="14">
        <f>VLOOKUP($D252,'GT NBV Sep 2015'!$G:$O,9,0)</f>
        <v>2.3E-2</v>
      </c>
      <c r="S252" s="15">
        <f t="shared" si="27"/>
        <v>15.346385833333333</v>
      </c>
      <c r="T252" s="15">
        <f t="shared" si="28"/>
        <v>9</v>
      </c>
      <c r="U252" s="15">
        <f t="shared" si="29"/>
        <v>138.11747249999999</v>
      </c>
      <c r="V252" s="15">
        <f t="shared" si="30"/>
        <v>6277.0374725000001</v>
      </c>
      <c r="W252" s="15">
        <f t="shared" si="31"/>
        <v>1729.7725275000003</v>
      </c>
      <c r="X252" s="7">
        <f t="shared" si="32"/>
        <v>7206.1290000000008</v>
      </c>
      <c r="Y252" s="7">
        <f t="shared" si="33"/>
        <v>5649.3337252500005</v>
      </c>
      <c r="Z252" s="7">
        <f t="shared" si="34"/>
        <v>1556.7952747500003</v>
      </c>
      <c r="AA252" s="7">
        <f t="shared" si="35"/>
        <v>0</v>
      </c>
    </row>
    <row r="253" spans="1:27" ht="13.8" x14ac:dyDescent="0.3">
      <c r="A253" s="11">
        <v>49293</v>
      </c>
      <c r="B253" s="11" t="s">
        <v>16</v>
      </c>
      <c r="C253" s="11" t="s">
        <v>17</v>
      </c>
      <c r="D253" s="11" t="s">
        <v>45</v>
      </c>
      <c r="E253" s="11" t="s">
        <v>138</v>
      </c>
      <c r="F253" s="18">
        <v>34151</v>
      </c>
      <c r="G253" s="19">
        <v>34151</v>
      </c>
      <c r="H253" s="11" t="s">
        <v>20</v>
      </c>
      <c r="I253" s="11" t="s">
        <v>39</v>
      </c>
      <c r="J253" s="11" t="s">
        <v>140</v>
      </c>
      <c r="K253" s="11" t="s">
        <v>23</v>
      </c>
      <c r="L253" s="53" t="s">
        <v>638</v>
      </c>
      <c r="M253" s="11">
        <v>172</v>
      </c>
      <c r="N253" s="54">
        <v>3341.37</v>
      </c>
      <c r="O253" s="54">
        <v>1572.46</v>
      </c>
      <c r="P253" s="54">
        <v>1768.91</v>
      </c>
      <c r="Q253" s="1">
        <v>42522</v>
      </c>
      <c r="R253" s="14">
        <f>VLOOKUP($D253,'GT NBV Sep 2015'!$G:$O,9,0)</f>
        <v>2.3E-2</v>
      </c>
      <c r="S253" s="15">
        <f t="shared" si="27"/>
        <v>6.4042924999999995</v>
      </c>
      <c r="T253" s="15">
        <f t="shared" si="28"/>
        <v>9</v>
      </c>
      <c r="U253" s="15">
        <f t="shared" si="29"/>
        <v>57.638632499999993</v>
      </c>
      <c r="V253" s="15">
        <f t="shared" si="30"/>
        <v>1630.0986325000001</v>
      </c>
      <c r="W253" s="15">
        <f t="shared" si="31"/>
        <v>1711.2713674999998</v>
      </c>
      <c r="X253" s="7">
        <f t="shared" si="32"/>
        <v>3007.2330000000002</v>
      </c>
      <c r="Y253" s="7">
        <f t="shared" si="33"/>
        <v>1467.08876925</v>
      </c>
      <c r="Z253" s="7">
        <f t="shared" si="34"/>
        <v>1540.1442307499999</v>
      </c>
      <c r="AA253" s="7">
        <f t="shared" si="35"/>
        <v>0</v>
      </c>
    </row>
    <row r="254" spans="1:27" ht="13.8" x14ac:dyDescent="0.3">
      <c r="A254" s="11">
        <v>49257</v>
      </c>
      <c r="B254" s="11" t="s">
        <v>16</v>
      </c>
      <c r="C254" s="11" t="s">
        <v>17</v>
      </c>
      <c r="D254" s="11" t="s">
        <v>45</v>
      </c>
      <c r="E254" s="11" t="s">
        <v>51</v>
      </c>
      <c r="F254" s="18">
        <v>28672</v>
      </c>
      <c r="G254" s="19">
        <v>28672</v>
      </c>
      <c r="H254" s="11" t="s">
        <v>20</v>
      </c>
      <c r="I254" s="11" t="s">
        <v>39</v>
      </c>
      <c r="J254" s="11" t="s">
        <v>137</v>
      </c>
      <c r="K254" s="11" t="s">
        <v>23</v>
      </c>
      <c r="L254" s="53" t="s">
        <v>638</v>
      </c>
      <c r="M254" s="11">
        <v>0</v>
      </c>
      <c r="N254" s="54">
        <v>7800</v>
      </c>
      <c r="O254" s="54">
        <v>6145.33</v>
      </c>
      <c r="P254" s="54">
        <v>1654.67</v>
      </c>
      <c r="Q254" s="1">
        <v>42522</v>
      </c>
      <c r="R254" s="14">
        <f>VLOOKUP($D254,'GT NBV Sep 2015'!$G:$O,9,0)</f>
        <v>2.3E-2</v>
      </c>
      <c r="S254" s="15">
        <f t="shared" si="27"/>
        <v>14.95</v>
      </c>
      <c r="T254" s="15">
        <f t="shared" si="28"/>
        <v>9</v>
      </c>
      <c r="U254" s="15">
        <f t="shared" si="29"/>
        <v>134.54999999999998</v>
      </c>
      <c r="V254" s="15">
        <f t="shared" si="30"/>
        <v>6279.88</v>
      </c>
      <c r="W254" s="15">
        <f t="shared" si="31"/>
        <v>1520.12</v>
      </c>
      <c r="X254" s="7">
        <f t="shared" si="32"/>
        <v>7020</v>
      </c>
      <c r="Y254" s="7">
        <f t="shared" si="33"/>
        <v>5651.8919999999998</v>
      </c>
      <c r="Z254" s="7">
        <f t="shared" si="34"/>
        <v>1368.1079999999999</v>
      </c>
      <c r="AA254" s="7">
        <f t="shared" si="35"/>
        <v>0</v>
      </c>
    </row>
    <row r="255" spans="1:27" ht="13.8" x14ac:dyDescent="0.3">
      <c r="A255" s="11">
        <v>49292</v>
      </c>
      <c r="B255" s="11" t="s">
        <v>16</v>
      </c>
      <c r="C255" s="11" t="s">
        <v>17</v>
      </c>
      <c r="D255" s="11" t="s">
        <v>45</v>
      </c>
      <c r="E255" s="11" t="s">
        <v>28</v>
      </c>
      <c r="F255" s="18">
        <v>27211</v>
      </c>
      <c r="G255" s="19">
        <v>27211</v>
      </c>
      <c r="H255" s="11" t="s">
        <v>20</v>
      </c>
      <c r="I255" s="11" t="s">
        <v>39</v>
      </c>
      <c r="J255" s="11" t="s">
        <v>140</v>
      </c>
      <c r="K255" s="11" t="s">
        <v>23</v>
      </c>
      <c r="L255" s="53" t="s">
        <v>638</v>
      </c>
      <c r="M255" s="11">
        <v>0</v>
      </c>
      <c r="N255" s="54">
        <v>12121</v>
      </c>
      <c r="O255" s="54">
        <v>10575.15</v>
      </c>
      <c r="P255" s="54">
        <v>1545.85</v>
      </c>
      <c r="Q255" s="1">
        <v>42522</v>
      </c>
      <c r="R255" s="14">
        <f>VLOOKUP($D255,'GT NBV Sep 2015'!$G:$O,9,0)</f>
        <v>2.3E-2</v>
      </c>
      <c r="S255" s="15">
        <f t="shared" si="27"/>
        <v>23.231916666666667</v>
      </c>
      <c r="T255" s="15">
        <f t="shared" si="28"/>
        <v>9</v>
      </c>
      <c r="U255" s="15">
        <f t="shared" si="29"/>
        <v>209.08725000000001</v>
      </c>
      <c r="V255" s="15">
        <f t="shared" si="30"/>
        <v>10784.23725</v>
      </c>
      <c r="W255" s="15">
        <f t="shared" si="31"/>
        <v>1336.7627499999999</v>
      </c>
      <c r="X255" s="7">
        <f t="shared" si="32"/>
        <v>10908.9</v>
      </c>
      <c r="Y255" s="7">
        <f t="shared" si="33"/>
        <v>9705.8135249999996</v>
      </c>
      <c r="Z255" s="7">
        <f t="shared" si="34"/>
        <v>1203.0864749999998</v>
      </c>
      <c r="AA255" s="7">
        <f t="shared" si="35"/>
        <v>0</v>
      </c>
    </row>
    <row r="256" spans="1:27" ht="13.8" x14ac:dyDescent="0.3">
      <c r="A256" s="11">
        <v>50017</v>
      </c>
      <c r="B256" s="11" t="s">
        <v>16</v>
      </c>
      <c r="C256" s="11" t="s">
        <v>17</v>
      </c>
      <c r="D256" s="11" t="s">
        <v>45</v>
      </c>
      <c r="E256" s="11" t="s">
        <v>67</v>
      </c>
      <c r="F256" s="18">
        <v>31959</v>
      </c>
      <c r="G256" s="19">
        <v>31959</v>
      </c>
      <c r="H256" s="11" t="s">
        <v>20</v>
      </c>
      <c r="I256" s="11" t="s">
        <v>39</v>
      </c>
      <c r="J256" s="11" t="s">
        <v>186</v>
      </c>
      <c r="K256" s="11" t="s">
        <v>23</v>
      </c>
      <c r="L256" s="53" t="s">
        <v>638</v>
      </c>
      <c r="M256" s="11">
        <v>1</v>
      </c>
      <c r="N256" s="54">
        <v>3108</v>
      </c>
      <c r="O256" s="54">
        <v>1857.05</v>
      </c>
      <c r="P256" s="54">
        <v>1250.95</v>
      </c>
      <c r="Q256" s="1">
        <v>42522</v>
      </c>
      <c r="R256" s="14">
        <f>VLOOKUP($D256,'GT NBV Sep 2015'!$G:$O,9,0)</f>
        <v>2.3E-2</v>
      </c>
      <c r="S256" s="15">
        <f t="shared" si="27"/>
        <v>5.9569999999999999</v>
      </c>
      <c r="T256" s="15">
        <f t="shared" si="28"/>
        <v>9</v>
      </c>
      <c r="U256" s="15">
        <f t="shared" si="29"/>
        <v>53.613</v>
      </c>
      <c r="V256" s="15">
        <f t="shared" si="30"/>
        <v>1910.663</v>
      </c>
      <c r="W256" s="15">
        <f t="shared" si="31"/>
        <v>1197.337</v>
      </c>
      <c r="X256" s="7">
        <f t="shared" si="32"/>
        <v>2797.2000000000003</v>
      </c>
      <c r="Y256" s="7">
        <f t="shared" si="33"/>
        <v>1719.5967000000001</v>
      </c>
      <c r="Z256" s="7">
        <f t="shared" si="34"/>
        <v>1077.6033</v>
      </c>
      <c r="AA256" s="7">
        <f t="shared" si="35"/>
        <v>0</v>
      </c>
    </row>
    <row r="257" spans="1:27" ht="13.8" x14ac:dyDescent="0.3">
      <c r="A257" s="11">
        <v>50968</v>
      </c>
      <c r="B257" s="11" t="s">
        <v>16</v>
      </c>
      <c r="C257" s="11" t="s">
        <v>17</v>
      </c>
      <c r="D257" s="11" t="s">
        <v>71</v>
      </c>
      <c r="E257" s="11" t="s">
        <v>87</v>
      </c>
      <c r="F257" s="18">
        <v>33420</v>
      </c>
      <c r="G257" s="19">
        <v>33420</v>
      </c>
      <c r="H257" s="11" t="s">
        <v>20</v>
      </c>
      <c r="I257" s="11" t="s">
        <v>48</v>
      </c>
      <c r="J257" s="11" t="s">
        <v>229</v>
      </c>
      <c r="K257" s="11" t="s">
        <v>23</v>
      </c>
      <c r="L257" s="53" t="s">
        <v>638</v>
      </c>
      <c r="M257" s="11">
        <v>1</v>
      </c>
      <c r="N257" s="54">
        <v>31868.6</v>
      </c>
      <c r="O257" s="54">
        <v>30906.53</v>
      </c>
      <c r="P257" s="54">
        <v>962.07</v>
      </c>
      <c r="Q257" s="1">
        <v>42522</v>
      </c>
      <c r="R257" s="14">
        <f>VLOOKUP($D257,'GT NBV Sep 2015'!$G:$O,9,0)</f>
        <v>3.1E-2</v>
      </c>
      <c r="S257" s="15">
        <f t="shared" si="27"/>
        <v>82.327216666666658</v>
      </c>
      <c r="T257" s="15">
        <f t="shared" si="28"/>
        <v>9</v>
      </c>
      <c r="U257" s="15">
        <f t="shared" si="29"/>
        <v>740.94494999999995</v>
      </c>
      <c r="V257" s="15">
        <f t="shared" si="30"/>
        <v>31647.47495</v>
      </c>
      <c r="W257" s="15">
        <f t="shared" si="31"/>
        <v>221.12504999999874</v>
      </c>
      <c r="X257" s="7">
        <f t="shared" si="32"/>
        <v>28681.739999999998</v>
      </c>
      <c r="Y257" s="7">
        <f t="shared" si="33"/>
        <v>28482.727455</v>
      </c>
      <c r="Z257" s="7">
        <f t="shared" si="34"/>
        <v>199.01254499999888</v>
      </c>
      <c r="AA257" s="7">
        <f t="shared" si="35"/>
        <v>-1.1084466677857563E-12</v>
      </c>
    </row>
    <row r="258" spans="1:27" ht="13.8" x14ac:dyDescent="0.3">
      <c r="A258" s="11">
        <v>49258</v>
      </c>
      <c r="B258" s="11" t="s">
        <v>16</v>
      </c>
      <c r="C258" s="11" t="s">
        <v>17</v>
      </c>
      <c r="D258" s="11" t="s">
        <v>45</v>
      </c>
      <c r="E258" s="11" t="s">
        <v>67</v>
      </c>
      <c r="F258" s="18">
        <v>31959</v>
      </c>
      <c r="G258" s="19">
        <v>31959</v>
      </c>
      <c r="H258" s="11" t="s">
        <v>20</v>
      </c>
      <c r="I258" s="11" t="s">
        <v>39</v>
      </c>
      <c r="J258" s="11" t="s">
        <v>137</v>
      </c>
      <c r="K258" s="11" t="s">
        <v>23</v>
      </c>
      <c r="L258" s="53" t="s">
        <v>638</v>
      </c>
      <c r="M258" s="11">
        <v>0</v>
      </c>
      <c r="N258" s="54">
        <v>3038.75</v>
      </c>
      <c r="O258" s="54">
        <v>1815.67</v>
      </c>
      <c r="P258" s="54">
        <v>1223.08</v>
      </c>
      <c r="Q258" s="1">
        <v>42522</v>
      </c>
      <c r="R258" s="14">
        <f>VLOOKUP($D258,'GT NBV Sep 2015'!$G:$O,9,0)</f>
        <v>2.3E-2</v>
      </c>
      <c r="S258" s="15">
        <f t="shared" si="27"/>
        <v>5.8242708333333333</v>
      </c>
      <c r="T258" s="15">
        <f t="shared" si="28"/>
        <v>9</v>
      </c>
      <c r="U258" s="15">
        <f t="shared" si="29"/>
        <v>52.418437499999996</v>
      </c>
      <c r="V258" s="15">
        <f t="shared" si="30"/>
        <v>1868.0884375000001</v>
      </c>
      <c r="W258" s="15">
        <f t="shared" si="31"/>
        <v>1170.6615624999999</v>
      </c>
      <c r="X258" s="7">
        <f t="shared" si="32"/>
        <v>2734.875</v>
      </c>
      <c r="Y258" s="7">
        <f t="shared" si="33"/>
        <v>1681.27959375</v>
      </c>
      <c r="Z258" s="7">
        <f t="shared" si="34"/>
        <v>1053.59540625</v>
      </c>
      <c r="AA258" s="7">
        <f t="shared" si="35"/>
        <v>0</v>
      </c>
    </row>
    <row r="259" spans="1:27" ht="13.8" x14ac:dyDescent="0.3">
      <c r="A259" s="11">
        <v>54769</v>
      </c>
      <c r="B259" s="11" t="s">
        <v>16</v>
      </c>
      <c r="C259" s="11" t="s">
        <v>17</v>
      </c>
      <c r="D259" s="11" t="s">
        <v>363</v>
      </c>
      <c r="E259" s="11" t="s">
        <v>28</v>
      </c>
      <c r="F259" s="18">
        <v>27211</v>
      </c>
      <c r="G259" s="19">
        <v>27211</v>
      </c>
      <c r="H259" s="11" t="s">
        <v>20</v>
      </c>
      <c r="I259" s="11" t="s">
        <v>65</v>
      </c>
      <c r="J259" s="11" t="s">
        <v>366</v>
      </c>
      <c r="K259" s="11" t="s">
        <v>23</v>
      </c>
      <c r="L259" s="53" t="s">
        <v>638</v>
      </c>
      <c r="M259" s="11">
        <v>1</v>
      </c>
      <c r="N259" s="54">
        <v>13450</v>
      </c>
      <c r="O259" s="54">
        <v>12399.56</v>
      </c>
      <c r="P259" s="54">
        <v>1050.44</v>
      </c>
      <c r="Q259" s="1">
        <v>42522</v>
      </c>
      <c r="R259" s="14">
        <f>VLOOKUP($D259,'GT NBV Sep 2015'!$G:$O,9,0)</f>
        <v>2.3E-2</v>
      </c>
      <c r="S259" s="15">
        <f t="shared" si="27"/>
        <v>25.779166666666665</v>
      </c>
      <c r="T259" s="15">
        <f t="shared" si="28"/>
        <v>9</v>
      </c>
      <c r="U259" s="15">
        <f t="shared" si="29"/>
        <v>232.01249999999999</v>
      </c>
      <c r="V259" s="15">
        <f t="shared" si="30"/>
        <v>12631.5725</v>
      </c>
      <c r="W259" s="15">
        <f t="shared" si="31"/>
        <v>818.42749999999978</v>
      </c>
      <c r="X259" s="7">
        <f t="shared" si="32"/>
        <v>12105</v>
      </c>
      <c r="Y259" s="7">
        <f t="shared" si="33"/>
        <v>11368.41525</v>
      </c>
      <c r="Z259" s="7">
        <f t="shared" si="34"/>
        <v>736.58474999999987</v>
      </c>
      <c r="AA259" s="7">
        <f t="shared" si="35"/>
        <v>0</v>
      </c>
    </row>
    <row r="260" spans="1:27" ht="13.8" x14ac:dyDescent="0.3">
      <c r="A260" s="11">
        <v>49197</v>
      </c>
      <c r="B260" s="11" t="s">
        <v>16</v>
      </c>
      <c r="C260" s="11" t="s">
        <v>17</v>
      </c>
      <c r="D260" s="11" t="s">
        <v>45</v>
      </c>
      <c r="E260" s="11" t="s">
        <v>19</v>
      </c>
      <c r="F260" s="18">
        <v>29403</v>
      </c>
      <c r="G260" s="19">
        <v>29403</v>
      </c>
      <c r="H260" s="11" t="s">
        <v>20</v>
      </c>
      <c r="I260" s="11" t="s">
        <v>39</v>
      </c>
      <c r="J260" s="11" t="s">
        <v>132</v>
      </c>
      <c r="K260" s="11" t="s">
        <v>23</v>
      </c>
      <c r="L260" s="53" t="s">
        <v>638</v>
      </c>
      <c r="M260" s="11">
        <v>0</v>
      </c>
      <c r="N260" s="54">
        <v>3892</v>
      </c>
      <c r="O260" s="54">
        <v>2901.73</v>
      </c>
      <c r="P260" s="54">
        <v>990.27</v>
      </c>
      <c r="Q260" s="1">
        <v>42522</v>
      </c>
      <c r="R260" s="14">
        <f>VLOOKUP($D260,'GT NBV Sep 2015'!$G:$O,9,0)</f>
        <v>2.3E-2</v>
      </c>
      <c r="S260" s="15">
        <f t="shared" ref="S260:S323" si="36">N260*(R260/12)</f>
        <v>7.4596666666666662</v>
      </c>
      <c r="T260" s="15">
        <f t="shared" ref="T260:T323" si="37">ROUND((+Q260-$L$2)/30,0)</f>
        <v>9</v>
      </c>
      <c r="U260" s="15">
        <f t="shared" si="29"/>
        <v>67.137</v>
      </c>
      <c r="V260" s="15">
        <f t="shared" si="30"/>
        <v>2968.8670000000002</v>
      </c>
      <c r="W260" s="15">
        <f t="shared" si="31"/>
        <v>923.13299999999981</v>
      </c>
      <c r="X260" s="7">
        <f t="shared" si="32"/>
        <v>3502.8</v>
      </c>
      <c r="Y260" s="7">
        <f t="shared" si="33"/>
        <v>2671.9803000000002</v>
      </c>
      <c r="Z260" s="7">
        <f t="shared" si="34"/>
        <v>830.8196999999999</v>
      </c>
      <c r="AA260" s="7">
        <f t="shared" si="35"/>
        <v>0</v>
      </c>
    </row>
    <row r="261" spans="1:27" ht="13.8" x14ac:dyDescent="0.3">
      <c r="A261" s="11">
        <v>55062</v>
      </c>
      <c r="B261" s="11" t="s">
        <v>16</v>
      </c>
      <c r="C261" s="11" t="s">
        <v>17</v>
      </c>
      <c r="D261" s="11" t="s">
        <v>363</v>
      </c>
      <c r="E261" s="11" t="s">
        <v>81</v>
      </c>
      <c r="F261" s="18">
        <v>29768</v>
      </c>
      <c r="G261" s="19">
        <v>29768</v>
      </c>
      <c r="H261" s="11" t="s">
        <v>20</v>
      </c>
      <c r="I261" s="11" t="s">
        <v>65</v>
      </c>
      <c r="J261" s="11" t="s">
        <v>374</v>
      </c>
      <c r="K261" s="11" t="s">
        <v>23</v>
      </c>
      <c r="L261" s="53" t="s">
        <v>638</v>
      </c>
      <c r="M261" s="11">
        <v>0</v>
      </c>
      <c r="N261" s="54">
        <v>4134</v>
      </c>
      <c r="O261" s="54">
        <v>3164.4</v>
      </c>
      <c r="P261" s="54">
        <v>969.6</v>
      </c>
      <c r="Q261" s="1">
        <v>42522</v>
      </c>
      <c r="R261" s="14">
        <f>VLOOKUP($D261,'GT NBV Sep 2015'!$G:$O,9,0)</f>
        <v>2.3E-2</v>
      </c>
      <c r="S261" s="15">
        <f t="shared" si="36"/>
        <v>7.9234999999999998</v>
      </c>
      <c r="T261" s="15">
        <f t="shared" si="37"/>
        <v>9</v>
      </c>
      <c r="U261" s="15">
        <f t="shared" ref="U261:U324" si="38">+S261*T261</f>
        <v>71.311499999999995</v>
      </c>
      <c r="V261" s="15">
        <f t="shared" ref="V261:V324" si="39">+O261+U261</f>
        <v>3235.7114999999999</v>
      </c>
      <c r="W261" s="15">
        <f t="shared" ref="W261:W324" si="40">+N261-V261</f>
        <v>898.28850000000011</v>
      </c>
      <c r="X261" s="7">
        <f t="shared" ref="X261:X324" si="41">+N261*(9/10)</f>
        <v>3720.6</v>
      </c>
      <c r="Y261" s="7">
        <f t="shared" ref="Y261:Y324" si="42">+V261*(9/10)</f>
        <v>2912.1403500000001</v>
      </c>
      <c r="Z261" s="7">
        <f t="shared" ref="Z261:Z324" si="43">+W261*(9/10)</f>
        <v>808.45965000000012</v>
      </c>
      <c r="AA261" s="7">
        <f t="shared" ref="AA261:AA324" si="44">+X261-Y261-Z261</f>
        <v>0</v>
      </c>
    </row>
    <row r="262" spans="1:27" ht="13.8" x14ac:dyDescent="0.3">
      <c r="A262" s="11">
        <v>49515</v>
      </c>
      <c r="B262" s="11" t="s">
        <v>16</v>
      </c>
      <c r="C262" s="11" t="s">
        <v>17</v>
      </c>
      <c r="D262" s="11" t="s">
        <v>45</v>
      </c>
      <c r="E262" s="11" t="s">
        <v>138</v>
      </c>
      <c r="F262" s="18">
        <v>34151</v>
      </c>
      <c r="G262" s="19">
        <v>34151</v>
      </c>
      <c r="H262" s="11" t="s">
        <v>20</v>
      </c>
      <c r="I262" s="11" t="s">
        <v>39</v>
      </c>
      <c r="J262" s="11" t="s">
        <v>154</v>
      </c>
      <c r="K262" s="11" t="s">
        <v>23</v>
      </c>
      <c r="L262" s="53" t="s">
        <v>638</v>
      </c>
      <c r="M262" s="11">
        <v>1</v>
      </c>
      <c r="N262" s="54">
        <v>1670.71</v>
      </c>
      <c r="O262" s="54">
        <v>786.24</v>
      </c>
      <c r="P262" s="54">
        <v>884.47</v>
      </c>
      <c r="Q262" s="1">
        <v>42522</v>
      </c>
      <c r="R262" s="14">
        <f>VLOOKUP($D262,'GT NBV Sep 2015'!$G:$O,9,0)</f>
        <v>2.3E-2</v>
      </c>
      <c r="S262" s="15">
        <f t="shared" si="36"/>
        <v>3.2021941666666667</v>
      </c>
      <c r="T262" s="15">
        <f t="shared" si="37"/>
        <v>9</v>
      </c>
      <c r="U262" s="15">
        <f t="shared" si="38"/>
        <v>28.819747499999998</v>
      </c>
      <c r="V262" s="15">
        <f t="shared" si="39"/>
        <v>815.05974749999996</v>
      </c>
      <c r="W262" s="15">
        <f t="shared" si="40"/>
        <v>855.65025250000008</v>
      </c>
      <c r="X262" s="7">
        <f t="shared" si="41"/>
        <v>1503.6390000000001</v>
      </c>
      <c r="Y262" s="7">
        <f t="shared" si="42"/>
        <v>733.55377275000001</v>
      </c>
      <c r="Z262" s="7">
        <f t="shared" si="43"/>
        <v>770.08522725000012</v>
      </c>
      <c r="AA262" s="7">
        <f t="shared" si="44"/>
        <v>0</v>
      </c>
    </row>
    <row r="263" spans="1:27" ht="13.8" x14ac:dyDescent="0.3">
      <c r="A263" s="11">
        <v>54834</v>
      </c>
      <c r="B263" s="11" t="s">
        <v>16</v>
      </c>
      <c r="C263" s="11" t="s">
        <v>17</v>
      </c>
      <c r="D263" s="11" t="s">
        <v>363</v>
      </c>
      <c r="E263" s="11" t="s">
        <v>84</v>
      </c>
      <c r="F263" s="18">
        <v>30864</v>
      </c>
      <c r="G263" s="19">
        <v>30864</v>
      </c>
      <c r="H263" s="11" t="s">
        <v>20</v>
      </c>
      <c r="I263" s="11" t="s">
        <v>65</v>
      </c>
      <c r="J263" s="11" t="s">
        <v>368</v>
      </c>
      <c r="K263" s="11" t="s">
        <v>23</v>
      </c>
      <c r="L263" s="53" t="s">
        <v>638</v>
      </c>
      <c r="M263" s="11">
        <v>0</v>
      </c>
      <c r="N263" s="54">
        <v>2912.45</v>
      </c>
      <c r="O263" s="54">
        <v>2034.08</v>
      </c>
      <c r="P263" s="54">
        <v>878.37</v>
      </c>
      <c r="Q263" s="1">
        <v>42522</v>
      </c>
      <c r="R263" s="14">
        <f>VLOOKUP($D263,'GT NBV Sep 2015'!$G:$O,9,0)</f>
        <v>2.3E-2</v>
      </c>
      <c r="S263" s="15">
        <f t="shared" si="36"/>
        <v>5.5821958333333326</v>
      </c>
      <c r="T263" s="15">
        <f t="shared" si="37"/>
        <v>9</v>
      </c>
      <c r="U263" s="15">
        <f t="shared" si="38"/>
        <v>50.239762499999991</v>
      </c>
      <c r="V263" s="15">
        <f t="shared" si="39"/>
        <v>2084.3197624999998</v>
      </c>
      <c r="W263" s="15">
        <f t="shared" si="40"/>
        <v>828.13023750000002</v>
      </c>
      <c r="X263" s="7">
        <f t="shared" si="41"/>
        <v>2621.2049999999999</v>
      </c>
      <c r="Y263" s="7">
        <f t="shared" si="42"/>
        <v>1875.8877862499999</v>
      </c>
      <c r="Z263" s="7">
        <f t="shared" si="43"/>
        <v>745.31721375000006</v>
      </c>
      <c r="AA263" s="7">
        <f t="shared" si="44"/>
        <v>0</v>
      </c>
    </row>
    <row r="264" spans="1:27" ht="13.8" x14ac:dyDescent="0.3">
      <c r="A264" s="11">
        <v>49317</v>
      </c>
      <c r="B264" s="11" t="s">
        <v>16</v>
      </c>
      <c r="C264" s="11" t="s">
        <v>17</v>
      </c>
      <c r="D264" s="11" t="s">
        <v>45</v>
      </c>
      <c r="E264" s="11" t="s">
        <v>28</v>
      </c>
      <c r="F264" s="18">
        <v>27211</v>
      </c>
      <c r="G264" s="19">
        <v>27211</v>
      </c>
      <c r="H264" s="11" t="s">
        <v>20</v>
      </c>
      <c r="I264" s="11" t="s">
        <v>39</v>
      </c>
      <c r="J264" s="11" t="s">
        <v>142</v>
      </c>
      <c r="K264" s="11" t="s">
        <v>23</v>
      </c>
      <c r="L264" s="53" t="s">
        <v>638</v>
      </c>
      <c r="M264" s="11">
        <v>0</v>
      </c>
      <c r="N264" s="54">
        <v>4675.67</v>
      </c>
      <c r="O264" s="54">
        <v>4079.36</v>
      </c>
      <c r="P264" s="54">
        <v>596.30999999999995</v>
      </c>
      <c r="Q264" s="1">
        <v>42522</v>
      </c>
      <c r="R264" s="14">
        <f>VLOOKUP($D264,'GT NBV Sep 2015'!$G:$O,9,0)</f>
        <v>2.3E-2</v>
      </c>
      <c r="S264" s="15">
        <f t="shared" si="36"/>
        <v>8.9617008333333334</v>
      </c>
      <c r="T264" s="15">
        <f t="shared" si="37"/>
        <v>9</v>
      </c>
      <c r="U264" s="15">
        <f t="shared" si="38"/>
        <v>80.655307500000006</v>
      </c>
      <c r="V264" s="15">
        <f t="shared" si="39"/>
        <v>4160.0153074999998</v>
      </c>
      <c r="W264" s="15">
        <f t="shared" si="40"/>
        <v>515.65469250000024</v>
      </c>
      <c r="X264" s="7">
        <f t="shared" si="41"/>
        <v>4208.1030000000001</v>
      </c>
      <c r="Y264" s="7">
        <f t="shared" si="42"/>
        <v>3744.01377675</v>
      </c>
      <c r="Z264" s="7">
        <f t="shared" si="43"/>
        <v>464.0892232500002</v>
      </c>
      <c r="AA264" s="7">
        <f t="shared" si="44"/>
        <v>0</v>
      </c>
    </row>
    <row r="265" spans="1:27" ht="13.8" x14ac:dyDescent="0.3">
      <c r="A265" s="11">
        <v>49605</v>
      </c>
      <c r="B265" s="11" t="s">
        <v>16</v>
      </c>
      <c r="C265" s="11" t="s">
        <v>17</v>
      </c>
      <c r="D265" s="11" t="s">
        <v>45</v>
      </c>
      <c r="E265" s="11" t="s">
        <v>19</v>
      </c>
      <c r="F265" s="18">
        <v>29403</v>
      </c>
      <c r="G265" s="19">
        <v>29403</v>
      </c>
      <c r="H265" s="11" t="s">
        <v>20</v>
      </c>
      <c r="I265" s="11" t="s">
        <v>39</v>
      </c>
      <c r="J265" s="11" t="s">
        <v>160</v>
      </c>
      <c r="K265" s="11" t="s">
        <v>23</v>
      </c>
      <c r="L265" s="53" t="s">
        <v>638</v>
      </c>
      <c r="M265" s="11">
        <v>0</v>
      </c>
      <c r="N265" s="54">
        <v>1563</v>
      </c>
      <c r="O265" s="54">
        <v>1165.31</v>
      </c>
      <c r="P265" s="54">
        <v>397.69</v>
      </c>
      <c r="Q265" s="1">
        <v>42522</v>
      </c>
      <c r="R265" s="14">
        <f>VLOOKUP($D265,'GT NBV Sep 2015'!$G:$O,9,0)</f>
        <v>2.3E-2</v>
      </c>
      <c r="S265" s="15">
        <f t="shared" si="36"/>
        <v>2.9957499999999997</v>
      </c>
      <c r="T265" s="15">
        <f t="shared" si="37"/>
        <v>9</v>
      </c>
      <c r="U265" s="15">
        <f t="shared" si="38"/>
        <v>26.961749999999999</v>
      </c>
      <c r="V265" s="15">
        <f t="shared" si="39"/>
        <v>1192.2717499999999</v>
      </c>
      <c r="W265" s="15">
        <f t="shared" si="40"/>
        <v>370.72825000000012</v>
      </c>
      <c r="X265" s="7">
        <f t="shared" si="41"/>
        <v>1406.7</v>
      </c>
      <c r="Y265" s="7">
        <f t="shared" si="42"/>
        <v>1073.0445749999999</v>
      </c>
      <c r="Z265" s="7">
        <f t="shared" si="43"/>
        <v>333.65542500000009</v>
      </c>
      <c r="AA265" s="7">
        <f t="shared" si="44"/>
        <v>0</v>
      </c>
    </row>
    <row r="266" spans="1:27" ht="13.8" x14ac:dyDescent="0.3">
      <c r="A266" s="11">
        <v>50003</v>
      </c>
      <c r="B266" s="11" t="s">
        <v>16</v>
      </c>
      <c r="C266" s="11" t="s">
        <v>17</v>
      </c>
      <c r="D266" s="11" t="s">
        <v>45</v>
      </c>
      <c r="E266" s="11" t="s">
        <v>28</v>
      </c>
      <c r="F266" s="18">
        <v>27211</v>
      </c>
      <c r="G266" s="19">
        <v>27211</v>
      </c>
      <c r="H266" s="11" t="s">
        <v>20</v>
      </c>
      <c r="I266" s="11" t="s">
        <v>39</v>
      </c>
      <c r="J266" s="11" t="s">
        <v>185</v>
      </c>
      <c r="K266" s="11" t="s">
        <v>23</v>
      </c>
      <c r="L266" s="53" t="s">
        <v>638</v>
      </c>
      <c r="M266" s="11">
        <v>1</v>
      </c>
      <c r="N266" s="54">
        <v>2581.86</v>
      </c>
      <c r="O266" s="54">
        <v>2252.58</v>
      </c>
      <c r="P266" s="54">
        <v>329.28</v>
      </c>
      <c r="Q266" s="1">
        <v>42522</v>
      </c>
      <c r="R266" s="14">
        <f>VLOOKUP($D266,'GT NBV Sep 2015'!$G:$O,9,0)</f>
        <v>2.3E-2</v>
      </c>
      <c r="S266" s="15">
        <f t="shared" si="36"/>
        <v>4.9485650000000003</v>
      </c>
      <c r="T266" s="15">
        <f t="shared" si="37"/>
        <v>9</v>
      </c>
      <c r="U266" s="15">
        <f t="shared" si="38"/>
        <v>44.537085000000005</v>
      </c>
      <c r="V266" s="15">
        <f t="shared" si="39"/>
        <v>2297.1170849999999</v>
      </c>
      <c r="W266" s="15">
        <f t="shared" si="40"/>
        <v>284.74291500000027</v>
      </c>
      <c r="X266" s="7">
        <f t="shared" si="41"/>
        <v>2323.674</v>
      </c>
      <c r="Y266" s="7">
        <f t="shared" si="42"/>
        <v>2067.4053764999999</v>
      </c>
      <c r="Z266" s="7">
        <f t="shared" si="43"/>
        <v>256.26862350000027</v>
      </c>
      <c r="AA266" s="7">
        <f t="shared" si="44"/>
        <v>0</v>
      </c>
    </row>
    <row r="267" spans="1:27" ht="13.8" x14ac:dyDescent="0.3">
      <c r="A267" s="11">
        <v>49995</v>
      </c>
      <c r="B267" s="11" t="s">
        <v>16</v>
      </c>
      <c r="C267" s="11" t="s">
        <v>17</v>
      </c>
      <c r="D267" s="11" t="s">
        <v>45</v>
      </c>
      <c r="E267" s="11" t="s">
        <v>28</v>
      </c>
      <c r="F267" s="18">
        <v>27211</v>
      </c>
      <c r="G267" s="19">
        <v>27211</v>
      </c>
      <c r="H267" s="11" t="s">
        <v>20</v>
      </c>
      <c r="I267" s="11" t="s">
        <v>39</v>
      </c>
      <c r="J267" s="11" t="s">
        <v>184</v>
      </c>
      <c r="K267" s="11" t="s">
        <v>23</v>
      </c>
      <c r="L267" s="53" t="s">
        <v>638</v>
      </c>
      <c r="M267" s="11">
        <v>1</v>
      </c>
      <c r="N267" s="54">
        <v>2181.85</v>
      </c>
      <c r="O267" s="54">
        <v>1903.59</v>
      </c>
      <c r="P267" s="54">
        <v>278.26</v>
      </c>
      <c r="Q267" s="1">
        <v>42522</v>
      </c>
      <c r="R267" s="14">
        <f>VLOOKUP($D267,'GT NBV Sep 2015'!$G:$O,9,0)</f>
        <v>2.3E-2</v>
      </c>
      <c r="S267" s="15">
        <f t="shared" si="36"/>
        <v>4.1818791666666666</v>
      </c>
      <c r="T267" s="15">
        <f t="shared" si="37"/>
        <v>9</v>
      </c>
      <c r="U267" s="15">
        <f t="shared" si="38"/>
        <v>37.636912500000001</v>
      </c>
      <c r="V267" s="15">
        <f t="shared" si="39"/>
        <v>1941.2269125</v>
      </c>
      <c r="W267" s="15">
        <f t="shared" si="40"/>
        <v>240.62308749999988</v>
      </c>
      <c r="X267" s="7">
        <f t="shared" si="41"/>
        <v>1963.665</v>
      </c>
      <c r="Y267" s="7">
        <f t="shared" si="42"/>
        <v>1747.1042212500001</v>
      </c>
      <c r="Z267" s="7">
        <f t="shared" si="43"/>
        <v>216.56077874999991</v>
      </c>
      <c r="AA267" s="7">
        <f t="shared" si="44"/>
        <v>0</v>
      </c>
    </row>
    <row r="268" spans="1:27" ht="13.8" x14ac:dyDescent="0.3">
      <c r="A268" s="11">
        <v>49637</v>
      </c>
      <c r="B268" s="11" t="s">
        <v>16</v>
      </c>
      <c r="C268" s="11" t="s">
        <v>17</v>
      </c>
      <c r="D268" s="11" t="s">
        <v>45</v>
      </c>
      <c r="E268" s="11" t="s">
        <v>67</v>
      </c>
      <c r="F268" s="18">
        <v>31959</v>
      </c>
      <c r="G268" s="19">
        <v>31959</v>
      </c>
      <c r="H268" s="11" t="s">
        <v>20</v>
      </c>
      <c r="I268" s="11" t="s">
        <v>39</v>
      </c>
      <c r="J268" s="11" t="s">
        <v>163</v>
      </c>
      <c r="K268" s="11" t="s">
        <v>23</v>
      </c>
      <c r="L268" s="53" t="s">
        <v>638</v>
      </c>
      <c r="M268" s="11">
        <v>1</v>
      </c>
      <c r="N268" s="54">
        <v>608.87</v>
      </c>
      <c r="O268" s="54">
        <v>363.8</v>
      </c>
      <c r="P268" s="54">
        <v>245.07</v>
      </c>
      <c r="Q268" s="1">
        <v>42522</v>
      </c>
      <c r="R268" s="14">
        <f>VLOOKUP($D268,'GT NBV Sep 2015'!$G:$O,9,0)</f>
        <v>2.3E-2</v>
      </c>
      <c r="S268" s="15">
        <f t="shared" si="36"/>
        <v>1.1670008333333333</v>
      </c>
      <c r="T268" s="15">
        <f t="shared" si="37"/>
        <v>9</v>
      </c>
      <c r="U268" s="15">
        <f t="shared" si="38"/>
        <v>10.503007499999999</v>
      </c>
      <c r="V268" s="15">
        <f t="shared" si="39"/>
        <v>374.30300750000004</v>
      </c>
      <c r="W268" s="15">
        <f t="shared" si="40"/>
        <v>234.56699249999997</v>
      </c>
      <c r="X268" s="7">
        <f t="shared" si="41"/>
        <v>547.98300000000006</v>
      </c>
      <c r="Y268" s="7">
        <f t="shared" si="42"/>
        <v>336.87270675000002</v>
      </c>
      <c r="Z268" s="7">
        <f t="shared" si="43"/>
        <v>211.11029324999998</v>
      </c>
      <c r="AA268" s="7">
        <f t="shared" si="44"/>
        <v>0</v>
      </c>
    </row>
    <row r="269" spans="1:27" ht="13.8" x14ac:dyDescent="0.3">
      <c r="A269" s="11">
        <v>49603</v>
      </c>
      <c r="B269" s="11" t="s">
        <v>16</v>
      </c>
      <c r="C269" s="11" t="s">
        <v>17</v>
      </c>
      <c r="D269" s="11" t="s">
        <v>45</v>
      </c>
      <c r="E269" s="11" t="s">
        <v>19</v>
      </c>
      <c r="F269" s="18">
        <v>29403</v>
      </c>
      <c r="G269" s="19">
        <v>29403</v>
      </c>
      <c r="H269" s="11" t="s">
        <v>20</v>
      </c>
      <c r="I269" s="11" t="s">
        <v>39</v>
      </c>
      <c r="J269" s="11" t="s">
        <v>159</v>
      </c>
      <c r="K269" s="11" t="s">
        <v>23</v>
      </c>
      <c r="L269" s="53" t="s">
        <v>638</v>
      </c>
      <c r="M269" s="11">
        <v>0</v>
      </c>
      <c r="N269" s="54">
        <v>868</v>
      </c>
      <c r="O269" s="54">
        <v>647.15</v>
      </c>
      <c r="P269" s="54">
        <v>220.85</v>
      </c>
      <c r="Q269" s="1">
        <v>42522</v>
      </c>
      <c r="R269" s="14">
        <f>VLOOKUP($D269,'GT NBV Sep 2015'!$G:$O,9,0)</f>
        <v>2.3E-2</v>
      </c>
      <c r="S269" s="15">
        <f t="shared" si="36"/>
        <v>1.6636666666666666</v>
      </c>
      <c r="T269" s="15">
        <f t="shared" si="37"/>
        <v>9</v>
      </c>
      <c r="U269" s="15">
        <f t="shared" si="38"/>
        <v>14.972999999999999</v>
      </c>
      <c r="V269" s="15">
        <f t="shared" si="39"/>
        <v>662.12299999999993</v>
      </c>
      <c r="W269" s="15">
        <f t="shared" si="40"/>
        <v>205.87700000000007</v>
      </c>
      <c r="X269" s="7">
        <f t="shared" si="41"/>
        <v>781.2</v>
      </c>
      <c r="Y269" s="7">
        <f t="shared" si="42"/>
        <v>595.91069999999991</v>
      </c>
      <c r="Z269" s="7">
        <f t="shared" si="43"/>
        <v>185.28930000000005</v>
      </c>
      <c r="AA269" s="7">
        <f t="shared" si="44"/>
        <v>0</v>
      </c>
    </row>
    <row r="270" spans="1:27" ht="13.8" x14ac:dyDescent="0.3">
      <c r="A270" s="11">
        <v>49607</v>
      </c>
      <c r="B270" s="11" t="s">
        <v>16</v>
      </c>
      <c r="C270" s="11" t="s">
        <v>17</v>
      </c>
      <c r="D270" s="11" t="s">
        <v>45</v>
      </c>
      <c r="E270" s="11" t="s">
        <v>19</v>
      </c>
      <c r="F270" s="18">
        <v>29403</v>
      </c>
      <c r="G270" s="19">
        <v>29403</v>
      </c>
      <c r="H270" s="11" t="s">
        <v>20</v>
      </c>
      <c r="I270" s="11" t="s">
        <v>39</v>
      </c>
      <c r="J270" s="11" t="s">
        <v>161</v>
      </c>
      <c r="K270" s="11" t="s">
        <v>23</v>
      </c>
      <c r="L270" s="53" t="s">
        <v>638</v>
      </c>
      <c r="M270" s="11">
        <v>0</v>
      </c>
      <c r="N270" s="54">
        <v>868</v>
      </c>
      <c r="O270" s="54">
        <v>647.15</v>
      </c>
      <c r="P270" s="54">
        <v>220.85</v>
      </c>
      <c r="Q270" s="1">
        <v>42522</v>
      </c>
      <c r="R270" s="14">
        <f>VLOOKUP($D270,'GT NBV Sep 2015'!$G:$O,9,0)</f>
        <v>2.3E-2</v>
      </c>
      <c r="S270" s="15">
        <f t="shared" si="36"/>
        <v>1.6636666666666666</v>
      </c>
      <c r="T270" s="15">
        <f t="shared" si="37"/>
        <v>9</v>
      </c>
      <c r="U270" s="15">
        <f t="shared" si="38"/>
        <v>14.972999999999999</v>
      </c>
      <c r="V270" s="15">
        <f t="shared" si="39"/>
        <v>662.12299999999993</v>
      </c>
      <c r="W270" s="15">
        <f t="shared" si="40"/>
        <v>205.87700000000007</v>
      </c>
      <c r="X270" s="7">
        <f t="shared" si="41"/>
        <v>781.2</v>
      </c>
      <c r="Y270" s="7">
        <f t="shared" si="42"/>
        <v>595.91069999999991</v>
      </c>
      <c r="Z270" s="7">
        <f t="shared" si="43"/>
        <v>185.28930000000005</v>
      </c>
      <c r="AA270" s="7">
        <f t="shared" si="44"/>
        <v>0</v>
      </c>
    </row>
    <row r="271" spans="1:27" ht="13.8" x14ac:dyDescent="0.3">
      <c r="A271" s="11">
        <v>55445</v>
      </c>
      <c r="B271" s="11" t="s">
        <v>16</v>
      </c>
      <c r="C271" s="11" t="s">
        <v>17</v>
      </c>
      <c r="D271" s="11" t="s">
        <v>363</v>
      </c>
      <c r="E271" s="11" t="s">
        <v>51</v>
      </c>
      <c r="F271" s="18">
        <v>28672</v>
      </c>
      <c r="G271" s="19">
        <v>28672</v>
      </c>
      <c r="H271" s="11" t="s">
        <v>20</v>
      </c>
      <c r="I271" s="11" t="s">
        <v>65</v>
      </c>
      <c r="J271" s="11" t="s">
        <v>381</v>
      </c>
      <c r="K271" s="11" t="s">
        <v>23</v>
      </c>
      <c r="L271" s="53" t="s">
        <v>638</v>
      </c>
      <c r="M271" s="11">
        <v>1</v>
      </c>
      <c r="N271" s="54">
        <v>947.44</v>
      </c>
      <c r="O271" s="54">
        <v>788.75</v>
      </c>
      <c r="P271" s="54">
        <v>158.69</v>
      </c>
      <c r="Q271" s="1">
        <v>42522</v>
      </c>
      <c r="R271" s="14">
        <f>VLOOKUP($D271,'GT NBV Sep 2015'!$G:$O,9,0)</f>
        <v>2.3E-2</v>
      </c>
      <c r="S271" s="15">
        <f t="shared" si="36"/>
        <v>1.8159266666666667</v>
      </c>
      <c r="T271" s="15">
        <f t="shared" si="37"/>
        <v>9</v>
      </c>
      <c r="U271" s="15">
        <f t="shared" si="38"/>
        <v>16.343340000000001</v>
      </c>
      <c r="V271" s="15">
        <f t="shared" si="39"/>
        <v>805.09334000000001</v>
      </c>
      <c r="W271" s="15">
        <f t="shared" si="40"/>
        <v>142.34666000000004</v>
      </c>
      <c r="X271" s="7">
        <f t="shared" si="41"/>
        <v>852.69600000000003</v>
      </c>
      <c r="Y271" s="7">
        <f t="shared" si="42"/>
        <v>724.58400600000004</v>
      </c>
      <c r="Z271" s="7">
        <f t="shared" si="43"/>
        <v>128.11199400000004</v>
      </c>
      <c r="AA271" s="7">
        <f t="shared" si="44"/>
        <v>0</v>
      </c>
    </row>
    <row r="272" spans="1:27" ht="13.8" x14ac:dyDescent="0.3">
      <c r="A272" s="11">
        <v>49693</v>
      </c>
      <c r="B272" s="11" t="s">
        <v>16</v>
      </c>
      <c r="C272" s="11" t="s">
        <v>17</v>
      </c>
      <c r="D272" s="11" t="s">
        <v>45</v>
      </c>
      <c r="E272" s="11" t="s">
        <v>80</v>
      </c>
      <c r="F272" s="18">
        <v>29037</v>
      </c>
      <c r="G272" s="19">
        <v>29037</v>
      </c>
      <c r="H272" s="11" t="s">
        <v>20</v>
      </c>
      <c r="I272" s="11" t="s">
        <v>39</v>
      </c>
      <c r="J272" s="11" t="s">
        <v>164</v>
      </c>
      <c r="K272" s="11" t="s">
        <v>23</v>
      </c>
      <c r="L272" s="53" t="s">
        <v>638</v>
      </c>
      <c r="M272" s="11">
        <v>0</v>
      </c>
      <c r="N272" s="54">
        <v>525.20000000000005</v>
      </c>
      <c r="O272" s="54">
        <v>402.68</v>
      </c>
      <c r="P272" s="54">
        <v>122.52</v>
      </c>
      <c r="Q272" s="1">
        <v>42522</v>
      </c>
      <c r="R272" s="14">
        <f>VLOOKUP($D272,'GT NBV Sep 2015'!$G:$O,9,0)</f>
        <v>2.3E-2</v>
      </c>
      <c r="S272" s="15">
        <f t="shared" si="36"/>
        <v>1.0066333333333333</v>
      </c>
      <c r="T272" s="15">
        <f t="shared" si="37"/>
        <v>9</v>
      </c>
      <c r="U272" s="15">
        <f t="shared" si="38"/>
        <v>9.0596999999999994</v>
      </c>
      <c r="V272" s="15">
        <f t="shared" si="39"/>
        <v>411.73970000000003</v>
      </c>
      <c r="W272" s="15">
        <f t="shared" si="40"/>
        <v>113.46030000000002</v>
      </c>
      <c r="X272" s="7">
        <f t="shared" si="41"/>
        <v>472.68000000000006</v>
      </c>
      <c r="Y272" s="7">
        <f t="shared" si="42"/>
        <v>370.56573000000003</v>
      </c>
      <c r="Z272" s="7">
        <f t="shared" si="43"/>
        <v>102.11427000000002</v>
      </c>
      <c r="AA272" s="7">
        <f t="shared" si="44"/>
        <v>0</v>
      </c>
    </row>
    <row r="273" spans="1:27" ht="13.8" x14ac:dyDescent="0.3">
      <c r="A273" s="11">
        <v>55442</v>
      </c>
      <c r="B273" s="11" t="s">
        <v>16</v>
      </c>
      <c r="C273" s="11" t="s">
        <v>17</v>
      </c>
      <c r="D273" s="11" t="s">
        <v>363</v>
      </c>
      <c r="E273" s="11" t="s">
        <v>51</v>
      </c>
      <c r="F273" s="18">
        <v>28672</v>
      </c>
      <c r="G273" s="19">
        <v>28672</v>
      </c>
      <c r="H273" s="11" t="s">
        <v>20</v>
      </c>
      <c r="I273" s="11" t="s">
        <v>65</v>
      </c>
      <c r="J273" s="11" t="s">
        <v>380</v>
      </c>
      <c r="K273" s="11" t="s">
        <v>23</v>
      </c>
      <c r="L273" s="53" t="s">
        <v>638</v>
      </c>
      <c r="M273" s="11">
        <v>1</v>
      </c>
      <c r="N273" s="54">
        <v>320.82</v>
      </c>
      <c r="O273" s="54">
        <v>267.08</v>
      </c>
      <c r="P273" s="54">
        <v>53.74</v>
      </c>
      <c r="Q273" s="1">
        <v>42522</v>
      </c>
      <c r="R273" s="14">
        <f>VLOOKUP($D273,'GT NBV Sep 2015'!$G:$O,9,0)</f>
        <v>2.3E-2</v>
      </c>
      <c r="S273" s="15">
        <f t="shared" si="36"/>
        <v>0.61490499999999992</v>
      </c>
      <c r="T273" s="15">
        <f t="shared" si="37"/>
        <v>9</v>
      </c>
      <c r="U273" s="15">
        <f t="shared" si="38"/>
        <v>5.5341449999999996</v>
      </c>
      <c r="V273" s="15">
        <f t="shared" si="39"/>
        <v>272.61414500000001</v>
      </c>
      <c r="W273" s="15">
        <f t="shared" si="40"/>
        <v>48.205854999999985</v>
      </c>
      <c r="X273" s="7">
        <f t="shared" si="41"/>
        <v>288.738</v>
      </c>
      <c r="Y273" s="7">
        <f t="shared" si="42"/>
        <v>245.35273050000001</v>
      </c>
      <c r="Z273" s="7">
        <f t="shared" si="43"/>
        <v>43.385269499999985</v>
      </c>
      <c r="AA273" s="7">
        <f t="shared" si="44"/>
        <v>0</v>
      </c>
    </row>
    <row r="274" spans="1:27" ht="13.8" x14ac:dyDescent="0.3">
      <c r="A274" s="11">
        <v>54918</v>
      </c>
      <c r="B274" s="11" t="s">
        <v>16</v>
      </c>
      <c r="C274" s="11" t="s">
        <v>17</v>
      </c>
      <c r="D274" s="11" t="s">
        <v>363</v>
      </c>
      <c r="E274" s="11" t="s">
        <v>51</v>
      </c>
      <c r="F274" s="18">
        <v>28672</v>
      </c>
      <c r="G274" s="19">
        <v>28672</v>
      </c>
      <c r="H274" s="11" t="s">
        <v>20</v>
      </c>
      <c r="I274" s="11" t="s">
        <v>65</v>
      </c>
      <c r="J274" s="11" t="s">
        <v>372</v>
      </c>
      <c r="K274" s="11" t="s">
        <v>23</v>
      </c>
      <c r="L274" s="53" t="s">
        <v>638</v>
      </c>
      <c r="M274" s="11">
        <v>0</v>
      </c>
      <c r="N274" s="54">
        <v>186.9</v>
      </c>
      <c r="O274" s="54">
        <v>155.6</v>
      </c>
      <c r="P274" s="54">
        <v>31.3</v>
      </c>
      <c r="Q274" s="1">
        <v>42522</v>
      </c>
      <c r="R274" s="14">
        <f>VLOOKUP($D274,'GT NBV Sep 2015'!$G:$O,9,0)</f>
        <v>2.3E-2</v>
      </c>
      <c r="S274" s="15">
        <f t="shared" si="36"/>
        <v>0.35822500000000002</v>
      </c>
      <c r="T274" s="15">
        <f t="shared" si="37"/>
        <v>9</v>
      </c>
      <c r="U274" s="15">
        <f t="shared" si="38"/>
        <v>3.2240250000000001</v>
      </c>
      <c r="V274" s="15">
        <f t="shared" si="39"/>
        <v>158.82402500000001</v>
      </c>
      <c r="W274" s="15">
        <f t="shared" si="40"/>
        <v>28.075975</v>
      </c>
      <c r="X274" s="7">
        <f t="shared" si="41"/>
        <v>168.21</v>
      </c>
      <c r="Y274" s="7">
        <f t="shared" si="42"/>
        <v>142.94162250000002</v>
      </c>
      <c r="Z274" s="7">
        <f t="shared" si="43"/>
        <v>25.2683775</v>
      </c>
      <c r="AA274" s="7">
        <f t="shared" si="44"/>
        <v>0</v>
      </c>
    </row>
    <row r="275" spans="1:27" ht="13.8" x14ac:dyDescent="0.3">
      <c r="A275" s="11">
        <v>55553</v>
      </c>
      <c r="B275" s="11" t="s">
        <v>16</v>
      </c>
      <c r="C275" s="11" t="s">
        <v>17</v>
      </c>
      <c r="D275" s="11" t="s">
        <v>363</v>
      </c>
      <c r="E275" s="11" t="s">
        <v>80</v>
      </c>
      <c r="F275" s="18">
        <v>29037</v>
      </c>
      <c r="G275" s="19">
        <v>29037</v>
      </c>
      <c r="H275" s="11" t="s">
        <v>20</v>
      </c>
      <c r="I275" s="11" t="s">
        <v>65</v>
      </c>
      <c r="J275" s="11" t="s">
        <v>383</v>
      </c>
      <c r="K275" s="11" t="s">
        <v>23</v>
      </c>
      <c r="L275" s="53" t="s">
        <v>638</v>
      </c>
      <c r="M275" s="11">
        <v>0</v>
      </c>
      <c r="N275" s="54">
        <v>56.38</v>
      </c>
      <c r="O275" s="54">
        <v>45.68</v>
      </c>
      <c r="P275" s="54">
        <v>10.7</v>
      </c>
      <c r="Q275" s="1">
        <v>42522</v>
      </c>
      <c r="R275" s="14">
        <f>VLOOKUP($D275,'GT NBV Sep 2015'!$G:$O,9,0)</f>
        <v>2.3E-2</v>
      </c>
      <c r="S275" s="15">
        <f t="shared" si="36"/>
        <v>0.10806166666666667</v>
      </c>
      <c r="T275" s="15">
        <f t="shared" si="37"/>
        <v>9</v>
      </c>
      <c r="U275" s="15">
        <f t="shared" si="38"/>
        <v>0.97255500000000006</v>
      </c>
      <c r="V275" s="15">
        <f t="shared" si="39"/>
        <v>46.652555</v>
      </c>
      <c r="W275" s="15">
        <f t="shared" si="40"/>
        <v>9.727445000000003</v>
      </c>
      <c r="X275" s="7">
        <f t="shared" si="41"/>
        <v>50.742000000000004</v>
      </c>
      <c r="Y275" s="7">
        <f t="shared" si="42"/>
        <v>41.987299499999999</v>
      </c>
      <c r="Z275" s="7">
        <f t="shared" si="43"/>
        <v>8.7547005000000038</v>
      </c>
      <c r="AA275" s="7">
        <f t="shared" si="44"/>
        <v>0</v>
      </c>
    </row>
    <row r="276" spans="1:27" ht="13.8" x14ac:dyDescent="0.3">
      <c r="A276" s="11">
        <v>86310436</v>
      </c>
      <c r="B276" s="11" t="s">
        <v>16</v>
      </c>
      <c r="C276" s="11" t="s">
        <v>17</v>
      </c>
      <c r="D276" s="11" t="s">
        <v>71</v>
      </c>
      <c r="E276" s="11" t="s">
        <v>393</v>
      </c>
      <c r="F276" s="18">
        <v>39234</v>
      </c>
      <c r="G276" s="19">
        <v>39234</v>
      </c>
      <c r="H276" s="11" t="s">
        <v>20</v>
      </c>
      <c r="I276" s="11" t="s">
        <v>48</v>
      </c>
      <c r="J276" s="11" t="s">
        <v>234</v>
      </c>
      <c r="K276" s="11" t="s">
        <v>23</v>
      </c>
      <c r="L276" s="53" t="s">
        <v>638</v>
      </c>
      <c r="M276" s="11">
        <v>0</v>
      </c>
      <c r="N276" s="54">
        <v>1.4</v>
      </c>
      <c r="O276" s="54">
        <v>0.46</v>
      </c>
      <c r="P276" s="54">
        <v>0.94</v>
      </c>
      <c r="Q276" s="1">
        <v>42522</v>
      </c>
      <c r="R276" s="14">
        <f>VLOOKUP($D276,'GT NBV Sep 2015'!$G:$O,9,0)</f>
        <v>3.1E-2</v>
      </c>
      <c r="S276" s="15">
        <f t="shared" si="36"/>
        <v>3.6166666666666665E-3</v>
      </c>
      <c r="T276" s="15">
        <f t="shared" si="37"/>
        <v>9</v>
      </c>
      <c r="U276" s="15">
        <f t="shared" si="38"/>
        <v>3.2549999999999996E-2</v>
      </c>
      <c r="V276" s="15">
        <f t="shared" si="39"/>
        <v>0.49255000000000004</v>
      </c>
      <c r="W276" s="15">
        <f t="shared" si="40"/>
        <v>0.90744999999999987</v>
      </c>
      <c r="X276" s="7">
        <f t="shared" si="41"/>
        <v>1.26</v>
      </c>
      <c r="Y276" s="7">
        <f t="shared" si="42"/>
        <v>0.44329500000000005</v>
      </c>
      <c r="Z276" s="7">
        <f t="shared" si="43"/>
        <v>0.8167049999999999</v>
      </c>
      <c r="AA276" s="7">
        <f t="shared" si="44"/>
        <v>0</v>
      </c>
    </row>
    <row r="277" spans="1:27" ht="13.8" x14ac:dyDescent="0.3">
      <c r="A277" s="11">
        <v>53620</v>
      </c>
      <c r="B277" s="11" t="s">
        <v>16</v>
      </c>
      <c r="C277" s="11" t="s">
        <v>17</v>
      </c>
      <c r="D277" s="11" t="s">
        <v>309</v>
      </c>
      <c r="E277" s="11" t="s">
        <v>28</v>
      </c>
      <c r="F277" s="18">
        <v>27211</v>
      </c>
      <c r="G277" s="19">
        <v>27211</v>
      </c>
      <c r="H277" s="11" t="s">
        <v>20</v>
      </c>
      <c r="I277" s="11" t="s">
        <v>55</v>
      </c>
      <c r="J277" s="11" t="s">
        <v>319</v>
      </c>
      <c r="K277" s="11" t="s">
        <v>23</v>
      </c>
      <c r="L277" s="53" t="s">
        <v>638</v>
      </c>
      <c r="M277" s="11">
        <v>11</v>
      </c>
      <c r="N277" s="54">
        <v>7488428.5899999999</v>
      </c>
      <c r="O277" s="54">
        <v>7488428.5899999999</v>
      </c>
      <c r="P277" s="54">
        <v>0</v>
      </c>
      <c r="Q277" s="1">
        <v>42522</v>
      </c>
      <c r="R277" s="14">
        <f>VLOOKUP($D277,'GT NBV Sep 2015'!$G:$O,9,0)</f>
        <v>2.1999999999999999E-2</v>
      </c>
      <c r="S277" s="15">
        <f t="shared" si="36"/>
        <v>13728.785748333334</v>
      </c>
      <c r="T277" s="15">
        <f t="shared" si="37"/>
        <v>9</v>
      </c>
      <c r="U277" s="15">
        <f t="shared" si="38"/>
        <v>123559.071735</v>
      </c>
      <c r="V277" s="15">
        <f t="shared" si="39"/>
        <v>7611987.6617350001</v>
      </c>
      <c r="W277" s="15">
        <f t="shared" si="40"/>
        <v>-123559.07173500024</v>
      </c>
      <c r="X277" s="7">
        <f t="shared" si="41"/>
        <v>6739585.7309999997</v>
      </c>
      <c r="Y277" s="7">
        <f t="shared" si="42"/>
        <v>6850788.8955615005</v>
      </c>
      <c r="Z277" s="7">
        <f t="shared" si="43"/>
        <v>-111203.16456150022</v>
      </c>
      <c r="AA277" s="7">
        <f t="shared" si="44"/>
        <v>-5.5297277867794037E-10</v>
      </c>
    </row>
    <row r="278" spans="1:27" ht="13.8" x14ac:dyDescent="0.3">
      <c r="A278" s="11">
        <v>50998</v>
      </c>
      <c r="B278" s="11" t="s">
        <v>16</v>
      </c>
      <c r="C278" s="11" t="s">
        <v>17</v>
      </c>
      <c r="D278" s="11" t="s">
        <v>71</v>
      </c>
      <c r="E278" s="11" t="s">
        <v>28</v>
      </c>
      <c r="F278" s="18">
        <v>27211</v>
      </c>
      <c r="G278" s="19">
        <v>27211</v>
      </c>
      <c r="H278" s="11" t="s">
        <v>20</v>
      </c>
      <c r="I278" s="11" t="s">
        <v>48</v>
      </c>
      <c r="J278" s="11" t="s">
        <v>232</v>
      </c>
      <c r="K278" s="11" t="s">
        <v>23</v>
      </c>
      <c r="L278" s="53" t="s">
        <v>638</v>
      </c>
      <c r="M278" s="11">
        <v>11</v>
      </c>
      <c r="N278" s="54">
        <v>4842657.7</v>
      </c>
      <c r="O278" s="54">
        <v>4842657.7</v>
      </c>
      <c r="P278" s="54">
        <v>0</v>
      </c>
      <c r="Q278" s="1">
        <v>42522</v>
      </c>
      <c r="R278" s="14">
        <f>VLOOKUP($D278,'GT NBV Sep 2015'!$G:$O,9,0)</f>
        <v>3.1E-2</v>
      </c>
      <c r="S278" s="15">
        <f t="shared" si="36"/>
        <v>12510.199058333334</v>
      </c>
      <c r="T278" s="15">
        <f t="shared" si="37"/>
        <v>9</v>
      </c>
      <c r="U278" s="15">
        <f t="shared" si="38"/>
        <v>112591.79152500001</v>
      </c>
      <c r="V278" s="15">
        <f t="shared" si="39"/>
        <v>4955249.491525</v>
      </c>
      <c r="W278" s="15">
        <f t="shared" si="40"/>
        <v>-112591.79152499977</v>
      </c>
      <c r="X278" s="7">
        <f t="shared" si="41"/>
        <v>4358391.9300000006</v>
      </c>
      <c r="Y278" s="7">
        <f t="shared" si="42"/>
        <v>4459724.5423725005</v>
      </c>
      <c r="Z278" s="7">
        <f t="shared" si="43"/>
        <v>-101332.6123724998</v>
      </c>
      <c r="AA278" s="7">
        <f t="shared" si="44"/>
        <v>0</v>
      </c>
    </row>
    <row r="279" spans="1:27" ht="13.8" x14ac:dyDescent="0.3">
      <c r="A279" s="11">
        <v>53562</v>
      </c>
      <c r="B279" s="11" t="s">
        <v>16</v>
      </c>
      <c r="C279" s="11" t="s">
        <v>17</v>
      </c>
      <c r="D279" s="11" t="s">
        <v>309</v>
      </c>
      <c r="E279" s="11" t="s">
        <v>28</v>
      </c>
      <c r="F279" s="18">
        <v>27211</v>
      </c>
      <c r="G279" s="19">
        <v>27211</v>
      </c>
      <c r="H279" s="11" t="s">
        <v>20</v>
      </c>
      <c r="I279" s="11" t="s">
        <v>55</v>
      </c>
      <c r="J279" s="11" t="s">
        <v>316</v>
      </c>
      <c r="K279" s="11" t="s">
        <v>23</v>
      </c>
      <c r="L279" s="53" t="s">
        <v>638</v>
      </c>
      <c r="M279" s="11">
        <v>7</v>
      </c>
      <c r="N279" s="54">
        <v>2558215.6</v>
      </c>
      <c r="O279" s="54">
        <v>2558215.6</v>
      </c>
      <c r="P279" s="54">
        <v>0</v>
      </c>
      <c r="Q279" s="1">
        <v>42522</v>
      </c>
      <c r="R279" s="14">
        <f>VLOOKUP($D279,'GT NBV Sep 2015'!$G:$O,9,0)</f>
        <v>2.1999999999999999E-2</v>
      </c>
      <c r="S279" s="15">
        <f t="shared" si="36"/>
        <v>4690.0619333333334</v>
      </c>
      <c r="T279" s="15">
        <f t="shared" si="37"/>
        <v>9</v>
      </c>
      <c r="U279" s="15">
        <f t="shared" si="38"/>
        <v>42210.557399999998</v>
      </c>
      <c r="V279" s="15">
        <f t="shared" si="39"/>
        <v>2600426.1573999999</v>
      </c>
      <c r="W279" s="15">
        <f t="shared" si="40"/>
        <v>-42210.557399999816</v>
      </c>
      <c r="X279" s="7">
        <f t="shared" si="41"/>
        <v>2302394.04</v>
      </c>
      <c r="Y279" s="7">
        <f t="shared" si="42"/>
        <v>2340383.5416600001</v>
      </c>
      <c r="Z279" s="7">
        <f t="shared" si="43"/>
        <v>-37989.501659999834</v>
      </c>
      <c r="AA279" s="7">
        <f t="shared" si="44"/>
        <v>-2.3283064365386963E-10</v>
      </c>
    </row>
    <row r="280" spans="1:27" ht="13.8" x14ac:dyDescent="0.3">
      <c r="A280" s="11">
        <v>50978</v>
      </c>
      <c r="B280" s="11" t="s">
        <v>16</v>
      </c>
      <c r="C280" s="11" t="s">
        <v>17</v>
      </c>
      <c r="D280" s="11" t="s">
        <v>71</v>
      </c>
      <c r="E280" s="11" t="s">
        <v>28</v>
      </c>
      <c r="F280" s="18">
        <v>27211</v>
      </c>
      <c r="G280" s="19">
        <v>27211</v>
      </c>
      <c r="H280" s="11" t="s">
        <v>20</v>
      </c>
      <c r="I280" s="11" t="s">
        <v>48</v>
      </c>
      <c r="J280" s="11" t="s">
        <v>230</v>
      </c>
      <c r="K280" s="11" t="s">
        <v>23</v>
      </c>
      <c r="L280" s="53" t="s">
        <v>638</v>
      </c>
      <c r="M280" s="11">
        <v>11</v>
      </c>
      <c r="N280" s="54">
        <v>2334641.16</v>
      </c>
      <c r="O280" s="54">
        <v>2334641.16</v>
      </c>
      <c r="P280" s="54">
        <v>0</v>
      </c>
      <c r="Q280" s="1">
        <v>42522</v>
      </c>
      <c r="R280" s="14">
        <f>VLOOKUP($D280,'GT NBV Sep 2015'!$G:$O,9,0)</f>
        <v>3.1E-2</v>
      </c>
      <c r="S280" s="15">
        <f t="shared" si="36"/>
        <v>6031.1563300000007</v>
      </c>
      <c r="T280" s="15">
        <f t="shared" si="37"/>
        <v>9</v>
      </c>
      <c r="U280" s="15">
        <f t="shared" si="38"/>
        <v>54280.406970000004</v>
      </c>
      <c r="V280" s="15">
        <f t="shared" si="39"/>
        <v>2388921.56697</v>
      </c>
      <c r="W280" s="15">
        <f t="shared" si="40"/>
        <v>-54280.406969999894</v>
      </c>
      <c r="X280" s="7">
        <f t="shared" si="41"/>
        <v>2101177.0440000002</v>
      </c>
      <c r="Y280" s="7">
        <f t="shared" si="42"/>
        <v>2150029.4102730001</v>
      </c>
      <c r="Z280" s="7">
        <f t="shared" si="43"/>
        <v>-48852.366272999905</v>
      </c>
      <c r="AA280" s="7">
        <f t="shared" si="44"/>
        <v>0</v>
      </c>
    </row>
    <row r="281" spans="1:27" ht="13.8" x14ac:dyDescent="0.3">
      <c r="A281" s="11">
        <v>51185</v>
      </c>
      <c r="B281" s="11" t="s">
        <v>16</v>
      </c>
      <c r="C281" s="11" t="s">
        <v>17</v>
      </c>
      <c r="D281" s="11" t="s">
        <v>71</v>
      </c>
      <c r="E281" s="11" t="s">
        <v>28</v>
      </c>
      <c r="F281" s="18">
        <v>27211</v>
      </c>
      <c r="G281" s="19">
        <v>27211</v>
      </c>
      <c r="H281" s="11" t="s">
        <v>20</v>
      </c>
      <c r="I281" s="11" t="s">
        <v>48</v>
      </c>
      <c r="J281" s="11" t="s">
        <v>237</v>
      </c>
      <c r="K281" s="11" t="s">
        <v>23</v>
      </c>
      <c r="L281" s="53" t="s">
        <v>638</v>
      </c>
      <c r="M281" s="11">
        <v>187</v>
      </c>
      <c r="N281" s="54">
        <v>2221986.36</v>
      </c>
      <c r="O281" s="54">
        <v>2221986.36</v>
      </c>
      <c r="P281" s="54">
        <v>0</v>
      </c>
      <c r="Q281" s="1">
        <v>42522</v>
      </c>
      <c r="R281" s="14">
        <f>VLOOKUP($D281,'GT NBV Sep 2015'!$G:$O,9,0)</f>
        <v>3.1E-2</v>
      </c>
      <c r="S281" s="15">
        <f t="shared" si="36"/>
        <v>5740.1314299999995</v>
      </c>
      <c r="T281" s="15">
        <f t="shared" si="37"/>
        <v>9</v>
      </c>
      <c r="U281" s="15">
        <f t="shared" si="38"/>
        <v>51661.182869999997</v>
      </c>
      <c r="V281" s="15">
        <f t="shared" si="39"/>
        <v>2273647.54287</v>
      </c>
      <c r="W281" s="15">
        <f t="shared" si="40"/>
        <v>-51661.182870000135</v>
      </c>
      <c r="X281" s="7">
        <f t="shared" si="41"/>
        <v>1999787.7239999999</v>
      </c>
      <c r="Y281" s="7">
        <f t="shared" si="42"/>
        <v>2046282.788583</v>
      </c>
      <c r="Z281" s="7">
        <f t="shared" si="43"/>
        <v>-46495.064583000123</v>
      </c>
      <c r="AA281" s="7">
        <f t="shared" si="44"/>
        <v>9.4587448984384537E-11</v>
      </c>
    </row>
    <row r="282" spans="1:27" ht="13.8" x14ac:dyDescent="0.3">
      <c r="A282" s="11">
        <v>51293</v>
      </c>
      <c r="B282" s="11" t="s">
        <v>16</v>
      </c>
      <c r="C282" s="11" t="s">
        <v>17</v>
      </c>
      <c r="D282" s="11" t="s">
        <v>71</v>
      </c>
      <c r="E282" s="11" t="s">
        <v>28</v>
      </c>
      <c r="F282" s="18">
        <v>27211</v>
      </c>
      <c r="G282" s="19">
        <v>27211</v>
      </c>
      <c r="H282" s="11" t="s">
        <v>20</v>
      </c>
      <c r="I282" s="11" t="s">
        <v>48</v>
      </c>
      <c r="J282" s="11" t="s">
        <v>238</v>
      </c>
      <c r="K282" s="11" t="s">
        <v>23</v>
      </c>
      <c r="L282" s="53" t="s">
        <v>638</v>
      </c>
      <c r="M282" s="11">
        <v>187</v>
      </c>
      <c r="N282" s="54">
        <v>2221986.36</v>
      </c>
      <c r="O282" s="54">
        <v>2221986.36</v>
      </c>
      <c r="P282" s="54">
        <v>0</v>
      </c>
      <c r="Q282" s="1">
        <v>42522</v>
      </c>
      <c r="R282" s="14">
        <f>VLOOKUP($D282,'GT NBV Sep 2015'!$G:$O,9,0)</f>
        <v>3.1E-2</v>
      </c>
      <c r="S282" s="15">
        <f t="shared" si="36"/>
        <v>5740.1314299999995</v>
      </c>
      <c r="T282" s="15">
        <f t="shared" si="37"/>
        <v>9</v>
      </c>
      <c r="U282" s="15">
        <f t="shared" si="38"/>
        <v>51661.182869999997</v>
      </c>
      <c r="V282" s="15">
        <f t="shared" si="39"/>
        <v>2273647.54287</v>
      </c>
      <c r="W282" s="15">
        <f t="shared" si="40"/>
        <v>-51661.182870000135</v>
      </c>
      <c r="X282" s="7">
        <f t="shared" si="41"/>
        <v>1999787.7239999999</v>
      </c>
      <c r="Y282" s="7">
        <f t="shared" si="42"/>
        <v>2046282.788583</v>
      </c>
      <c r="Z282" s="7">
        <f t="shared" si="43"/>
        <v>-46495.064583000123</v>
      </c>
      <c r="AA282" s="7">
        <f t="shared" si="44"/>
        <v>9.4587448984384537E-11</v>
      </c>
    </row>
    <row r="283" spans="1:27" ht="13.8" x14ac:dyDescent="0.3">
      <c r="A283" s="11">
        <v>51726</v>
      </c>
      <c r="B283" s="11" t="s">
        <v>16</v>
      </c>
      <c r="C283" s="11" t="s">
        <v>17</v>
      </c>
      <c r="D283" s="11" t="s">
        <v>71</v>
      </c>
      <c r="E283" s="11" t="s">
        <v>28</v>
      </c>
      <c r="F283" s="18">
        <v>27211</v>
      </c>
      <c r="G283" s="19">
        <v>27211</v>
      </c>
      <c r="H283" s="11" t="s">
        <v>20</v>
      </c>
      <c r="I283" s="11" t="s">
        <v>48</v>
      </c>
      <c r="J283" s="11" t="s">
        <v>245</v>
      </c>
      <c r="K283" s="11" t="s">
        <v>23</v>
      </c>
      <c r="L283" s="53" t="s">
        <v>638</v>
      </c>
      <c r="M283" s="11">
        <v>27</v>
      </c>
      <c r="N283" s="54">
        <v>2076923.16</v>
      </c>
      <c r="O283" s="54">
        <v>2076923.16</v>
      </c>
      <c r="P283" s="54">
        <v>0</v>
      </c>
      <c r="Q283" s="1">
        <v>42522</v>
      </c>
      <c r="R283" s="14">
        <f>VLOOKUP($D283,'GT NBV Sep 2015'!$G:$O,9,0)</f>
        <v>3.1E-2</v>
      </c>
      <c r="S283" s="15">
        <f t="shared" si="36"/>
        <v>5365.38483</v>
      </c>
      <c r="T283" s="15">
        <f t="shared" si="37"/>
        <v>9</v>
      </c>
      <c r="U283" s="15">
        <f t="shared" si="38"/>
        <v>48288.463470000002</v>
      </c>
      <c r="V283" s="15">
        <f t="shared" si="39"/>
        <v>2125211.62347</v>
      </c>
      <c r="W283" s="15">
        <f t="shared" si="40"/>
        <v>-48288.463470000075</v>
      </c>
      <c r="X283" s="7">
        <f t="shared" si="41"/>
        <v>1869230.844</v>
      </c>
      <c r="Y283" s="7">
        <f t="shared" si="42"/>
        <v>1912690.4611230001</v>
      </c>
      <c r="Z283" s="7">
        <f t="shared" si="43"/>
        <v>-43459.617123000069</v>
      </c>
      <c r="AA283" s="7">
        <f t="shared" si="44"/>
        <v>0</v>
      </c>
    </row>
    <row r="284" spans="1:27" ht="13.8" x14ac:dyDescent="0.3">
      <c r="A284" s="11">
        <v>53521</v>
      </c>
      <c r="B284" s="11" t="s">
        <v>16</v>
      </c>
      <c r="C284" s="11" t="s">
        <v>17</v>
      </c>
      <c r="D284" s="11" t="s">
        <v>309</v>
      </c>
      <c r="E284" s="11" t="s">
        <v>28</v>
      </c>
      <c r="F284" s="18">
        <v>27211</v>
      </c>
      <c r="G284" s="19">
        <v>27211</v>
      </c>
      <c r="H284" s="11" t="s">
        <v>20</v>
      </c>
      <c r="I284" s="11" t="s">
        <v>55</v>
      </c>
      <c r="J284" s="11" t="s">
        <v>314</v>
      </c>
      <c r="K284" s="11" t="s">
        <v>23</v>
      </c>
      <c r="L284" s="53" t="s">
        <v>638</v>
      </c>
      <c r="M284" s="11">
        <v>11</v>
      </c>
      <c r="N284" s="54">
        <v>1901454.37</v>
      </c>
      <c r="O284" s="54">
        <v>1901454.37</v>
      </c>
      <c r="P284" s="54">
        <v>0</v>
      </c>
      <c r="Q284" s="1">
        <v>42522</v>
      </c>
      <c r="R284" s="14">
        <f>VLOOKUP($D284,'GT NBV Sep 2015'!$G:$O,9,0)</f>
        <v>2.1999999999999999E-2</v>
      </c>
      <c r="S284" s="15">
        <f t="shared" si="36"/>
        <v>3485.9996783333336</v>
      </c>
      <c r="T284" s="15">
        <f t="shared" si="37"/>
        <v>9</v>
      </c>
      <c r="U284" s="15">
        <f t="shared" si="38"/>
        <v>31373.997105000002</v>
      </c>
      <c r="V284" s="15">
        <f t="shared" si="39"/>
        <v>1932828.3671050002</v>
      </c>
      <c r="W284" s="15">
        <f t="shared" si="40"/>
        <v>-31373.997105000075</v>
      </c>
      <c r="X284" s="7">
        <f t="shared" si="41"/>
        <v>1711308.9330000002</v>
      </c>
      <c r="Y284" s="7">
        <f t="shared" si="42"/>
        <v>1739545.5303945001</v>
      </c>
      <c r="Z284" s="7">
        <f t="shared" si="43"/>
        <v>-28236.59739450007</v>
      </c>
      <c r="AA284" s="7">
        <f t="shared" si="44"/>
        <v>1.4188117347657681E-10</v>
      </c>
    </row>
    <row r="285" spans="1:27" ht="13.8" x14ac:dyDescent="0.3">
      <c r="A285" s="11">
        <v>51007</v>
      </c>
      <c r="B285" s="11" t="s">
        <v>16</v>
      </c>
      <c r="C285" s="11" t="s">
        <v>17</v>
      </c>
      <c r="D285" s="11" t="s">
        <v>71</v>
      </c>
      <c r="E285" s="11" t="s">
        <v>28</v>
      </c>
      <c r="F285" s="18">
        <v>27211</v>
      </c>
      <c r="G285" s="19">
        <v>27211</v>
      </c>
      <c r="H285" s="11" t="s">
        <v>20</v>
      </c>
      <c r="I285" s="11" t="s">
        <v>48</v>
      </c>
      <c r="J285" s="11" t="s">
        <v>233</v>
      </c>
      <c r="K285" s="11" t="s">
        <v>23</v>
      </c>
      <c r="L285" s="53" t="s">
        <v>638</v>
      </c>
      <c r="M285" s="11">
        <v>11</v>
      </c>
      <c r="N285" s="54">
        <v>1556856.81</v>
      </c>
      <c r="O285" s="54">
        <v>1556856.81</v>
      </c>
      <c r="P285" s="54">
        <v>0</v>
      </c>
      <c r="Q285" s="1">
        <v>42522</v>
      </c>
      <c r="R285" s="14">
        <f>VLOOKUP($D285,'GT NBV Sep 2015'!$G:$O,9,0)</f>
        <v>3.1E-2</v>
      </c>
      <c r="S285" s="15">
        <f t="shared" si="36"/>
        <v>4021.8800925</v>
      </c>
      <c r="T285" s="15">
        <f t="shared" si="37"/>
        <v>9</v>
      </c>
      <c r="U285" s="15">
        <f t="shared" si="38"/>
        <v>36196.9208325</v>
      </c>
      <c r="V285" s="15">
        <f t="shared" si="39"/>
        <v>1593053.7308325002</v>
      </c>
      <c r="W285" s="15">
        <f t="shared" si="40"/>
        <v>-36196.920832500095</v>
      </c>
      <c r="X285" s="7">
        <f t="shared" si="41"/>
        <v>1401171.1290000002</v>
      </c>
      <c r="Y285" s="7">
        <f t="shared" si="42"/>
        <v>1433748.3577492503</v>
      </c>
      <c r="Z285" s="7">
        <f t="shared" si="43"/>
        <v>-32577.228749250087</v>
      </c>
      <c r="AA285" s="7">
        <f t="shared" si="44"/>
        <v>0</v>
      </c>
    </row>
    <row r="286" spans="1:27" ht="13.8" x14ac:dyDescent="0.3">
      <c r="A286" s="11">
        <v>100512122</v>
      </c>
      <c r="B286" s="11" t="s">
        <v>16</v>
      </c>
      <c r="C286" s="11" t="s">
        <v>17</v>
      </c>
      <c r="D286" s="11" t="s">
        <v>71</v>
      </c>
      <c r="E286" s="11" t="s">
        <v>28</v>
      </c>
      <c r="F286" s="18">
        <v>27211</v>
      </c>
      <c r="G286" s="19">
        <v>27211</v>
      </c>
      <c r="H286" s="11" t="s">
        <v>20</v>
      </c>
      <c r="I286" s="11" t="s">
        <v>48</v>
      </c>
      <c r="J286" s="11" t="s">
        <v>468</v>
      </c>
      <c r="K286" s="11" t="s">
        <v>23</v>
      </c>
      <c r="L286" s="53" t="s">
        <v>638</v>
      </c>
      <c r="M286" s="11">
        <v>14</v>
      </c>
      <c r="N286" s="54">
        <v>1344700</v>
      </c>
      <c r="O286" s="54">
        <v>1344700</v>
      </c>
      <c r="P286" s="54">
        <v>0</v>
      </c>
      <c r="Q286" s="1">
        <v>42522</v>
      </c>
      <c r="R286" s="14">
        <f>VLOOKUP($D286,'GT NBV Sep 2015'!$G:$O,9,0)</f>
        <v>3.1E-2</v>
      </c>
      <c r="S286" s="15">
        <f t="shared" si="36"/>
        <v>3473.8083333333334</v>
      </c>
      <c r="T286" s="15">
        <f t="shared" si="37"/>
        <v>9</v>
      </c>
      <c r="U286" s="15">
        <f t="shared" si="38"/>
        <v>31264.275000000001</v>
      </c>
      <c r="V286" s="15">
        <f t="shared" si="39"/>
        <v>1375964.2749999999</v>
      </c>
      <c r="W286" s="15">
        <f t="shared" si="40"/>
        <v>-31264.274999999907</v>
      </c>
      <c r="X286" s="7">
        <f t="shared" si="41"/>
        <v>1210230</v>
      </c>
      <c r="Y286" s="7">
        <f t="shared" si="42"/>
        <v>1238367.8474999999</v>
      </c>
      <c r="Z286" s="7">
        <f t="shared" si="43"/>
        <v>-28137.847499999916</v>
      </c>
      <c r="AA286" s="7">
        <f t="shared" si="44"/>
        <v>0</v>
      </c>
    </row>
    <row r="287" spans="1:27" ht="13.8" x14ac:dyDescent="0.3">
      <c r="A287" s="11">
        <v>51577</v>
      </c>
      <c r="B287" s="11" t="s">
        <v>16</v>
      </c>
      <c r="C287" s="11" t="s">
        <v>17</v>
      </c>
      <c r="D287" s="11" t="s">
        <v>71</v>
      </c>
      <c r="E287" s="11" t="s">
        <v>28</v>
      </c>
      <c r="F287" s="18">
        <v>27211</v>
      </c>
      <c r="G287" s="19">
        <v>27211</v>
      </c>
      <c r="H287" s="11" t="s">
        <v>20</v>
      </c>
      <c r="I287" s="11" t="s">
        <v>48</v>
      </c>
      <c r="J287" s="11" t="s">
        <v>244</v>
      </c>
      <c r="K287" s="11" t="s">
        <v>23</v>
      </c>
      <c r="L287" s="53" t="s">
        <v>638</v>
      </c>
      <c r="M287" s="11">
        <v>13</v>
      </c>
      <c r="N287" s="54">
        <v>1000000.04</v>
      </c>
      <c r="O287" s="54">
        <v>1000000.04</v>
      </c>
      <c r="P287" s="54">
        <v>0</v>
      </c>
      <c r="Q287" s="1">
        <v>42522</v>
      </c>
      <c r="R287" s="14">
        <f>VLOOKUP($D287,'GT NBV Sep 2015'!$G:$O,9,0)</f>
        <v>3.1E-2</v>
      </c>
      <c r="S287" s="15">
        <f t="shared" si="36"/>
        <v>2583.3334366666668</v>
      </c>
      <c r="T287" s="15">
        <f t="shared" si="37"/>
        <v>9</v>
      </c>
      <c r="U287" s="15">
        <f t="shared" si="38"/>
        <v>23250.000930000002</v>
      </c>
      <c r="V287" s="15">
        <f t="shared" si="39"/>
        <v>1023250.04093</v>
      </c>
      <c r="W287" s="15">
        <f t="shared" si="40"/>
        <v>-23250.00092999998</v>
      </c>
      <c r="X287" s="7">
        <f t="shared" si="41"/>
        <v>900000.03600000008</v>
      </c>
      <c r="Y287" s="7">
        <f t="shared" si="42"/>
        <v>920925.03683700005</v>
      </c>
      <c r="Z287" s="7">
        <f t="shared" si="43"/>
        <v>-20925.000836999981</v>
      </c>
      <c r="AA287" s="7">
        <f t="shared" si="44"/>
        <v>0</v>
      </c>
    </row>
    <row r="288" spans="1:27" ht="13.8" x14ac:dyDescent="0.3">
      <c r="A288" s="11">
        <v>50376</v>
      </c>
      <c r="B288" s="11" t="s">
        <v>16</v>
      </c>
      <c r="C288" s="11" t="s">
        <v>17</v>
      </c>
      <c r="D288" s="11" t="s">
        <v>188</v>
      </c>
      <c r="E288" s="11" t="s">
        <v>28</v>
      </c>
      <c r="F288" s="18">
        <v>27211</v>
      </c>
      <c r="G288" s="19">
        <v>27211</v>
      </c>
      <c r="H288" s="11" t="s">
        <v>20</v>
      </c>
      <c r="I288" s="11" t="s">
        <v>69</v>
      </c>
      <c r="J288" s="11" t="s">
        <v>216</v>
      </c>
      <c r="K288" s="11" t="s">
        <v>23</v>
      </c>
      <c r="L288" s="53" t="s">
        <v>638</v>
      </c>
      <c r="M288" s="11">
        <v>0</v>
      </c>
      <c r="N288" s="54">
        <v>982439.53</v>
      </c>
      <c r="O288" s="54">
        <v>982439.53</v>
      </c>
      <c r="P288" s="54">
        <v>0</v>
      </c>
      <c r="Q288" s="1">
        <v>42522</v>
      </c>
      <c r="R288" s="14">
        <f>VLOOKUP($D288,'GT NBV Sep 2015'!$G:$O,9,0)</f>
        <v>2.7E-2</v>
      </c>
      <c r="S288" s="15">
        <f t="shared" si="36"/>
        <v>2210.4889425000001</v>
      </c>
      <c r="T288" s="15">
        <f t="shared" si="37"/>
        <v>9</v>
      </c>
      <c r="U288" s="15">
        <f t="shared" si="38"/>
        <v>19894.400482500001</v>
      </c>
      <c r="V288" s="15">
        <f t="shared" si="39"/>
        <v>1002333.9304825</v>
      </c>
      <c r="W288" s="15">
        <f t="shared" si="40"/>
        <v>-19894.400482499972</v>
      </c>
      <c r="X288" s="7">
        <f t="shared" si="41"/>
        <v>884195.57700000005</v>
      </c>
      <c r="Y288" s="7">
        <f t="shared" si="42"/>
        <v>902100.53743425</v>
      </c>
      <c r="Z288" s="7">
        <f t="shared" si="43"/>
        <v>-17904.960434249977</v>
      </c>
      <c r="AA288" s="7">
        <f t="shared" si="44"/>
        <v>0</v>
      </c>
    </row>
    <row r="289" spans="1:27" ht="13.8" x14ac:dyDescent="0.3">
      <c r="A289" s="11">
        <v>100512119</v>
      </c>
      <c r="B289" s="11" t="s">
        <v>16</v>
      </c>
      <c r="C289" s="11" t="s">
        <v>17</v>
      </c>
      <c r="D289" s="11" t="s">
        <v>71</v>
      </c>
      <c r="E289" s="11" t="s">
        <v>28</v>
      </c>
      <c r="F289" s="18">
        <v>27211</v>
      </c>
      <c r="G289" s="19">
        <v>27211</v>
      </c>
      <c r="H289" s="11" t="s">
        <v>20</v>
      </c>
      <c r="I289" s="11" t="s">
        <v>48</v>
      </c>
      <c r="J289" s="11" t="s">
        <v>468</v>
      </c>
      <c r="K289" s="11" t="s">
        <v>23</v>
      </c>
      <c r="L289" s="53" t="s">
        <v>638</v>
      </c>
      <c r="M289" s="11">
        <v>7</v>
      </c>
      <c r="N289" s="54">
        <v>672350</v>
      </c>
      <c r="O289" s="54">
        <v>672350</v>
      </c>
      <c r="P289" s="54">
        <v>0</v>
      </c>
      <c r="Q289" s="1">
        <v>42522</v>
      </c>
      <c r="R289" s="14">
        <f>VLOOKUP($D289,'GT NBV Sep 2015'!$G:$O,9,0)</f>
        <v>3.1E-2</v>
      </c>
      <c r="S289" s="15">
        <f t="shared" si="36"/>
        <v>1736.9041666666667</v>
      </c>
      <c r="T289" s="15">
        <f t="shared" si="37"/>
        <v>9</v>
      </c>
      <c r="U289" s="15">
        <f t="shared" si="38"/>
        <v>15632.137500000001</v>
      </c>
      <c r="V289" s="15">
        <f t="shared" si="39"/>
        <v>687982.13749999995</v>
      </c>
      <c r="W289" s="15">
        <f t="shared" si="40"/>
        <v>-15632.137499999953</v>
      </c>
      <c r="X289" s="7">
        <f t="shared" si="41"/>
        <v>605115</v>
      </c>
      <c r="Y289" s="7">
        <f t="shared" si="42"/>
        <v>619183.92374999996</v>
      </c>
      <c r="Z289" s="7">
        <f t="shared" si="43"/>
        <v>-14068.923749999958</v>
      </c>
      <c r="AA289" s="7">
        <f t="shared" si="44"/>
        <v>0</v>
      </c>
    </row>
    <row r="290" spans="1:27" ht="13.8" x14ac:dyDescent="0.3">
      <c r="A290" s="11">
        <v>53564</v>
      </c>
      <c r="B290" s="11" t="s">
        <v>16</v>
      </c>
      <c r="C290" s="11" t="s">
        <v>17</v>
      </c>
      <c r="D290" s="11" t="s">
        <v>309</v>
      </c>
      <c r="E290" s="11" t="s">
        <v>138</v>
      </c>
      <c r="F290" s="18">
        <v>34151</v>
      </c>
      <c r="G290" s="19">
        <v>34151</v>
      </c>
      <c r="H290" s="11" t="s">
        <v>20</v>
      </c>
      <c r="I290" s="11" t="s">
        <v>55</v>
      </c>
      <c r="J290" s="11" t="s">
        <v>316</v>
      </c>
      <c r="K290" s="11" t="s">
        <v>23</v>
      </c>
      <c r="L290" s="53" t="s">
        <v>638</v>
      </c>
      <c r="M290" s="11">
        <v>1</v>
      </c>
      <c r="N290" s="54">
        <v>668954</v>
      </c>
      <c r="O290" s="54">
        <v>668954</v>
      </c>
      <c r="P290" s="54">
        <v>0</v>
      </c>
      <c r="Q290" s="1">
        <v>42522</v>
      </c>
      <c r="R290" s="14">
        <f>VLOOKUP($D290,'GT NBV Sep 2015'!$G:$O,9,0)</f>
        <v>2.1999999999999999E-2</v>
      </c>
      <c r="S290" s="15">
        <f t="shared" si="36"/>
        <v>1226.4156666666665</v>
      </c>
      <c r="T290" s="15">
        <f t="shared" si="37"/>
        <v>9</v>
      </c>
      <c r="U290" s="15">
        <f t="shared" si="38"/>
        <v>11037.740999999998</v>
      </c>
      <c r="V290" s="15">
        <f t="shared" si="39"/>
        <v>679991.74100000004</v>
      </c>
      <c r="W290" s="15">
        <f t="shared" si="40"/>
        <v>-11037.741000000038</v>
      </c>
      <c r="X290" s="7">
        <f t="shared" si="41"/>
        <v>602058.6</v>
      </c>
      <c r="Y290" s="7">
        <f t="shared" si="42"/>
        <v>611992.56690000009</v>
      </c>
      <c r="Z290" s="7">
        <f t="shared" si="43"/>
        <v>-9933.966900000034</v>
      </c>
      <c r="AA290" s="7">
        <f t="shared" si="44"/>
        <v>-8.1854523159563541E-11</v>
      </c>
    </row>
    <row r="291" spans="1:27" ht="13.8" x14ac:dyDescent="0.3">
      <c r="A291" s="11">
        <v>51803</v>
      </c>
      <c r="B291" s="11" t="s">
        <v>16</v>
      </c>
      <c r="C291" s="11" t="s">
        <v>17</v>
      </c>
      <c r="D291" s="11" t="s">
        <v>71</v>
      </c>
      <c r="E291" s="11" t="s">
        <v>28</v>
      </c>
      <c r="F291" s="18">
        <v>27211</v>
      </c>
      <c r="G291" s="19">
        <v>27211</v>
      </c>
      <c r="H291" s="11" t="s">
        <v>20</v>
      </c>
      <c r="I291" s="11" t="s">
        <v>48</v>
      </c>
      <c r="J291" s="11" t="s">
        <v>246</v>
      </c>
      <c r="K291" s="11" t="s">
        <v>23</v>
      </c>
      <c r="L291" s="53" t="s">
        <v>638</v>
      </c>
      <c r="M291" s="11">
        <v>29</v>
      </c>
      <c r="N291" s="54">
        <v>627513.59999999998</v>
      </c>
      <c r="O291" s="54">
        <v>627513.59999999998</v>
      </c>
      <c r="P291" s="54">
        <v>0</v>
      </c>
      <c r="Q291" s="1">
        <v>42522</v>
      </c>
      <c r="R291" s="14">
        <f>VLOOKUP($D291,'GT NBV Sep 2015'!$G:$O,9,0)</f>
        <v>3.1E-2</v>
      </c>
      <c r="S291" s="15">
        <f t="shared" si="36"/>
        <v>1621.0767999999998</v>
      </c>
      <c r="T291" s="15">
        <f t="shared" si="37"/>
        <v>9</v>
      </c>
      <c r="U291" s="15">
        <f t="shared" si="38"/>
        <v>14589.691199999997</v>
      </c>
      <c r="V291" s="15">
        <f t="shared" si="39"/>
        <v>642103.29119999998</v>
      </c>
      <c r="W291" s="15">
        <f t="shared" si="40"/>
        <v>-14589.691200000001</v>
      </c>
      <c r="X291" s="7">
        <f t="shared" si="41"/>
        <v>564762.24</v>
      </c>
      <c r="Y291" s="7">
        <f t="shared" si="42"/>
        <v>577892.96207999997</v>
      </c>
      <c r="Z291" s="7">
        <f t="shared" si="43"/>
        <v>-13130.722080000001</v>
      </c>
      <c r="AA291" s="7">
        <f t="shared" si="44"/>
        <v>2.3646862246096134E-11</v>
      </c>
    </row>
    <row r="292" spans="1:27" ht="13.8" x14ac:dyDescent="0.3">
      <c r="A292" s="11">
        <v>54424</v>
      </c>
      <c r="B292" s="11" t="s">
        <v>16</v>
      </c>
      <c r="C292" s="11" t="s">
        <v>17</v>
      </c>
      <c r="D292" s="11" t="s">
        <v>57</v>
      </c>
      <c r="E292" s="11" t="s">
        <v>28</v>
      </c>
      <c r="F292" s="18">
        <v>27211</v>
      </c>
      <c r="G292" s="19">
        <v>27211</v>
      </c>
      <c r="H292" s="11" t="s">
        <v>20</v>
      </c>
      <c r="I292" s="11" t="s">
        <v>59</v>
      </c>
      <c r="J292" s="11" t="s">
        <v>353</v>
      </c>
      <c r="K292" s="11" t="s">
        <v>23</v>
      </c>
      <c r="L292" s="53" t="s">
        <v>638</v>
      </c>
      <c r="M292" s="11">
        <v>0</v>
      </c>
      <c r="N292" s="54">
        <v>620863</v>
      </c>
      <c r="O292" s="54">
        <v>620863</v>
      </c>
      <c r="P292" s="54">
        <v>0</v>
      </c>
      <c r="Q292" s="1">
        <v>42522</v>
      </c>
      <c r="R292" s="14">
        <f>VLOOKUP($D292,'GT NBV Sep 2015'!$G:$O,9,0)</f>
        <v>2.1999999999999999E-2</v>
      </c>
      <c r="S292" s="15">
        <f t="shared" si="36"/>
        <v>1138.2488333333333</v>
      </c>
      <c r="T292" s="15">
        <f t="shared" si="37"/>
        <v>9</v>
      </c>
      <c r="U292" s="15">
        <f t="shared" si="38"/>
        <v>10244.2395</v>
      </c>
      <c r="V292" s="15">
        <f t="shared" si="39"/>
        <v>631107.23950000003</v>
      </c>
      <c r="W292" s="15">
        <f t="shared" si="40"/>
        <v>-10244.239500000025</v>
      </c>
      <c r="X292" s="7">
        <f t="shared" si="41"/>
        <v>558776.70000000007</v>
      </c>
      <c r="Y292" s="7">
        <f t="shared" si="42"/>
        <v>567996.51555000001</v>
      </c>
      <c r="Z292" s="7">
        <f t="shared" si="43"/>
        <v>-9219.815550000023</v>
      </c>
      <c r="AA292" s="7">
        <f t="shared" si="44"/>
        <v>8.1854523159563541E-11</v>
      </c>
    </row>
    <row r="293" spans="1:27" ht="13.8" x14ac:dyDescent="0.3">
      <c r="A293" s="11">
        <v>54037</v>
      </c>
      <c r="B293" s="11" t="s">
        <v>16</v>
      </c>
      <c r="C293" s="11" t="s">
        <v>17</v>
      </c>
      <c r="D293" s="11" t="s">
        <v>57</v>
      </c>
      <c r="E293" s="11" t="s">
        <v>28</v>
      </c>
      <c r="F293" s="18">
        <v>27211</v>
      </c>
      <c r="G293" s="19">
        <v>27211</v>
      </c>
      <c r="H293" s="11" t="s">
        <v>20</v>
      </c>
      <c r="I293" s="11" t="s">
        <v>59</v>
      </c>
      <c r="J293" s="11" t="s">
        <v>330</v>
      </c>
      <c r="K293" s="11" t="s">
        <v>23</v>
      </c>
      <c r="L293" s="53" t="s">
        <v>638</v>
      </c>
      <c r="M293" s="11">
        <v>6</v>
      </c>
      <c r="N293" s="54">
        <v>617135</v>
      </c>
      <c r="O293" s="54">
        <v>617135</v>
      </c>
      <c r="P293" s="54">
        <v>0</v>
      </c>
      <c r="Q293" s="1">
        <v>42522</v>
      </c>
      <c r="R293" s="14">
        <f>VLOOKUP($D293,'GT NBV Sep 2015'!$G:$O,9,0)</f>
        <v>2.1999999999999999E-2</v>
      </c>
      <c r="S293" s="15">
        <f t="shared" si="36"/>
        <v>1131.4141666666667</v>
      </c>
      <c r="T293" s="15">
        <f t="shared" si="37"/>
        <v>9</v>
      </c>
      <c r="U293" s="15">
        <f t="shared" si="38"/>
        <v>10182.727500000001</v>
      </c>
      <c r="V293" s="15">
        <f t="shared" si="39"/>
        <v>627317.72750000004</v>
      </c>
      <c r="W293" s="15">
        <f t="shared" si="40"/>
        <v>-10182.727500000037</v>
      </c>
      <c r="X293" s="7">
        <f t="shared" si="41"/>
        <v>555421.5</v>
      </c>
      <c r="Y293" s="7">
        <f t="shared" si="42"/>
        <v>564585.95475000003</v>
      </c>
      <c r="Z293" s="7">
        <f t="shared" si="43"/>
        <v>-9164.4547500000335</v>
      </c>
      <c r="AA293" s="7">
        <f t="shared" si="44"/>
        <v>0</v>
      </c>
    </row>
    <row r="294" spans="1:27" ht="13.8" x14ac:dyDescent="0.3">
      <c r="A294" s="11">
        <v>53114</v>
      </c>
      <c r="B294" s="11" t="s">
        <v>16</v>
      </c>
      <c r="C294" s="11" t="s">
        <v>17</v>
      </c>
      <c r="D294" s="11" t="s">
        <v>71</v>
      </c>
      <c r="E294" s="11" t="s">
        <v>28</v>
      </c>
      <c r="F294" s="18">
        <v>27211</v>
      </c>
      <c r="G294" s="19">
        <v>27211</v>
      </c>
      <c r="H294" s="11" t="s">
        <v>20</v>
      </c>
      <c r="I294" s="11" t="s">
        <v>48</v>
      </c>
      <c r="J294" s="11" t="s">
        <v>290</v>
      </c>
      <c r="K294" s="11" t="s">
        <v>23</v>
      </c>
      <c r="L294" s="53" t="s">
        <v>638</v>
      </c>
      <c r="M294" s="11">
        <v>11</v>
      </c>
      <c r="N294" s="54">
        <v>606181.4</v>
      </c>
      <c r="O294" s="54">
        <v>606181.4</v>
      </c>
      <c r="P294" s="54">
        <v>0</v>
      </c>
      <c r="Q294" s="1">
        <v>42522</v>
      </c>
      <c r="R294" s="14">
        <f>VLOOKUP($D294,'GT NBV Sep 2015'!$G:$O,9,0)</f>
        <v>3.1E-2</v>
      </c>
      <c r="S294" s="15">
        <f t="shared" si="36"/>
        <v>1565.9686166666668</v>
      </c>
      <c r="T294" s="15">
        <f t="shared" si="37"/>
        <v>9</v>
      </c>
      <c r="U294" s="15">
        <f t="shared" si="38"/>
        <v>14093.717550000001</v>
      </c>
      <c r="V294" s="15">
        <f t="shared" si="39"/>
        <v>620275.11755000008</v>
      </c>
      <c r="W294" s="15">
        <f t="shared" si="40"/>
        <v>-14093.717550000059</v>
      </c>
      <c r="X294" s="7">
        <f t="shared" si="41"/>
        <v>545563.26</v>
      </c>
      <c r="Y294" s="7">
        <f t="shared" si="42"/>
        <v>558247.6057950001</v>
      </c>
      <c r="Z294" s="7">
        <f t="shared" si="43"/>
        <v>-12684.345795000054</v>
      </c>
      <c r="AA294" s="7">
        <f t="shared" si="44"/>
        <v>-3.4560798667371273E-11</v>
      </c>
    </row>
    <row r="295" spans="1:27" ht="13.8" x14ac:dyDescent="0.3">
      <c r="A295" s="11">
        <v>54367</v>
      </c>
      <c r="B295" s="11" t="s">
        <v>16</v>
      </c>
      <c r="C295" s="11" t="s">
        <v>17</v>
      </c>
      <c r="D295" s="11" t="s">
        <v>57</v>
      </c>
      <c r="E295" s="11" t="s">
        <v>28</v>
      </c>
      <c r="F295" s="18">
        <v>27211</v>
      </c>
      <c r="G295" s="19">
        <v>27211</v>
      </c>
      <c r="H295" s="11" t="s">
        <v>20</v>
      </c>
      <c r="I295" s="11" t="s">
        <v>59</v>
      </c>
      <c r="J295" s="11" t="s">
        <v>351</v>
      </c>
      <c r="K295" s="11" t="s">
        <v>23</v>
      </c>
      <c r="L295" s="53" t="s">
        <v>638</v>
      </c>
      <c r="M295" s="11">
        <v>11</v>
      </c>
      <c r="N295" s="54">
        <v>577020.57999999996</v>
      </c>
      <c r="O295" s="54">
        <v>577020.57999999996</v>
      </c>
      <c r="P295" s="54">
        <v>0</v>
      </c>
      <c r="Q295" s="1">
        <v>42522</v>
      </c>
      <c r="R295" s="14">
        <f>VLOOKUP($D295,'GT NBV Sep 2015'!$G:$O,9,0)</f>
        <v>2.1999999999999999E-2</v>
      </c>
      <c r="S295" s="15">
        <f t="shared" si="36"/>
        <v>1057.8710633333333</v>
      </c>
      <c r="T295" s="15">
        <f t="shared" si="37"/>
        <v>9</v>
      </c>
      <c r="U295" s="15">
        <f t="shared" si="38"/>
        <v>9520.8395700000001</v>
      </c>
      <c r="V295" s="15">
        <f t="shared" si="39"/>
        <v>586541.41956999991</v>
      </c>
      <c r="W295" s="15">
        <f t="shared" si="40"/>
        <v>-9520.8395699999528</v>
      </c>
      <c r="X295" s="7">
        <f t="shared" si="41"/>
        <v>519318.522</v>
      </c>
      <c r="Y295" s="7">
        <f t="shared" si="42"/>
        <v>527887.2776129999</v>
      </c>
      <c r="Z295" s="7">
        <f t="shared" si="43"/>
        <v>-8568.7556129999575</v>
      </c>
      <c r="AA295" s="7">
        <f t="shared" si="44"/>
        <v>5.8207660913467407E-11</v>
      </c>
    </row>
    <row r="296" spans="1:27" ht="13.8" x14ac:dyDescent="0.3">
      <c r="A296" s="11">
        <v>53498</v>
      </c>
      <c r="B296" s="11" t="s">
        <v>16</v>
      </c>
      <c r="C296" s="11" t="s">
        <v>17</v>
      </c>
      <c r="D296" s="11" t="s">
        <v>309</v>
      </c>
      <c r="E296" s="11" t="s">
        <v>28</v>
      </c>
      <c r="F296" s="18">
        <v>27211</v>
      </c>
      <c r="G296" s="19">
        <v>27211</v>
      </c>
      <c r="H296" s="11" t="s">
        <v>20</v>
      </c>
      <c r="I296" s="11" t="s">
        <v>55</v>
      </c>
      <c r="J296" s="11" t="s">
        <v>56</v>
      </c>
      <c r="K296" s="11" t="s">
        <v>23</v>
      </c>
      <c r="L296" s="53" t="s">
        <v>638</v>
      </c>
      <c r="M296" s="11">
        <v>11</v>
      </c>
      <c r="N296" s="54">
        <v>462151.8</v>
      </c>
      <c r="O296" s="54">
        <v>462151.8</v>
      </c>
      <c r="P296" s="54">
        <v>0</v>
      </c>
      <c r="Q296" s="1">
        <v>42522</v>
      </c>
      <c r="R296" s="14">
        <f>VLOOKUP($D296,'GT NBV Sep 2015'!$G:$O,9,0)</f>
        <v>2.1999999999999999E-2</v>
      </c>
      <c r="S296" s="15">
        <f t="shared" si="36"/>
        <v>847.27829999999994</v>
      </c>
      <c r="T296" s="15">
        <f t="shared" si="37"/>
        <v>9</v>
      </c>
      <c r="U296" s="15">
        <f t="shared" si="38"/>
        <v>7625.5046999999995</v>
      </c>
      <c r="V296" s="15">
        <f t="shared" si="39"/>
        <v>469777.30469999998</v>
      </c>
      <c r="W296" s="15">
        <f t="shared" si="40"/>
        <v>-7625.5046999999904</v>
      </c>
      <c r="X296" s="7">
        <f t="shared" si="41"/>
        <v>415936.62</v>
      </c>
      <c r="Y296" s="7">
        <f t="shared" si="42"/>
        <v>422799.57422999997</v>
      </c>
      <c r="Z296" s="7">
        <f t="shared" si="43"/>
        <v>-6862.9542299999912</v>
      </c>
      <c r="AA296" s="7">
        <f t="shared" si="44"/>
        <v>1.7280399333685637E-11</v>
      </c>
    </row>
    <row r="297" spans="1:27" ht="13.8" x14ac:dyDescent="0.3">
      <c r="A297" s="11">
        <v>54451</v>
      </c>
      <c r="B297" s="11" t="s">
        <v>16</v>
      </c>
      <c r="C297" s="11" t="s">
        <v>17</v>
      </c>
      <c r="D297" s="11" t="s">
        <v>57</v>
      </c>
      <c r="E297" s="11" t="s">
        <v>72</v>
      </c>
      <c r="F297" s="18">
        <v>37073</v>
      </c>
      <c r="G297" s="19">
        <v>37073</v>
      </c>
      <c r="H297" s="11" t="s">
        <v>20</v>
      </c>
      <c r="I297" s="11" t="s">
        <v>59</v>
      </c>
      <c r="J297" s="11" t="s">
        <v>354</v>
      </c>
      <c r="K297" s="11" t="s">
        <v>23</v>
      </c>
      <c r="L297" s="53" t="s">
        <v>638</v>
      </c>
      <c r="M297" s="11">
        <v>1</v>
      </c>
      <c r="N297" s="54">
        <v>409320.29</v>
      </c>
      <c r="O297" s="54">
        <v>409320.29</v>
      </c>
      <c r="P297" s="54">
        <v>0</v>
      </c>
      <c r="Q297" s="1">
        <v>42522</v>
      </c>
      <c r="R297" s="14">
        <f>VLOOKUP($D297,'GT NBV Sep 2015'!$G:$O,9,0)</f>
        <v>2.1999999999999999E-2</v>
      </c>
      <c r="S297" s="15">
        <f t="shared" si="36"/>
        <v>750.42053166666665</v>
      </c>
      <c r="T297" s="15">
        <f t="shared" si="37"/>
        <v>9</v>
      </c>
      <c r="U297" s="15">
        <f t="shared" si="38"/>
        <v>6753.7847849999998</v>
      </c>
      <c r="V297" s="15">
        <f t="shared" si="39"/>
        <v>416074.074785</v>
      </c>
      <c r="W297" s="15">
        <f t="shared" si="40"/>
        <v>-6753.7847850000253</v>
      </c>
      <c r="X297" s="7">
        <f t="shared" si="41"/>
        <v>368388.261</v>
      </c>
      <c r="Y297" s="7">
        <f t="shared" si="42"/>
        <v>374466.66730650002</v>
      </c>
      <c r="Z297" s="7">
        <f t="shared" si="43"/>
        <v>-6078.4063065000228</v>
      </c>
      <c r="AA297" s="7">
        <f t="shared" si="44"/>
        <v>0</v>
      </c>
    </row>
    <row r="298" spans="1:27" ht="13.8" x14ac:dyDescent="0.3">
      <c r="A298" s="11">
        <v>50967</v>
      </c>
      <c r="B298" s="11" t="s">
        <v>16</v>
      </c>
      <c r="C298" s="11" t="s">
        <v>17</v>
      </c>
      <c r="D298" s="11" t="s">
        <v>71</v>
      </c>
      <c r="E298" s="11" t="s">
        <v>28</v>
      </c>
      <c r="F298" s="18">
        <v>27211</v>
      </c>
      <c r="G298" s="19">
        <v>27211</v>
      </c>
      <c r="H298" s="11" t="s">
        <v>20</v>
      </c>
      <c r="I298" s="11" t="s">
        <v>48</v>
      </c>
      <c r="J298" s="11" t="s">
        <v>229</v>
      </c>
      <c r="K298" s="11" t="s">
        <v>23</v>
      </c>
      <c r="L298" s="53" t="s">
        <v>638</v>
      </c>
      <c r="M298" s="11">
        <v>11</v>
      </c>
      <c r="N298" s="54">
        <v>309914</v>
      </c>
      <c r="O298" s="54">
        <v>309914</v>
      </c>
      <c r="P298" s="54">
        <v>0</v>
      </c>
      <c r="Q298" s="1">
        <v>42522</v>
      </c>
      <c r="R298" s="14">
        <f>VLOOKUP($D298,'GT NBV Sep 2015'!$G:$O,9,0)</f>
        <v>3.1E-2</v>
      </c>
      <c r="S298" s="15">
        <f t="shared" si="36"/>
        <v>800.61116666666669</v>
      </c>
      <c r="T298" s="15">
        <f t="shared" si="37"/>
        <v>9</v>
      </c>
      <c r="U298" s="15">
        <f t="shared" si="38"/>
        <v>7205.5005000000001</v>
      </c>
      <c r="V298" s="15">
        <f t="shared" si="39"/>
        <v>317119.50050000002</v>
      </c>
      <c r="W298" s="15">
        <f t="shared" si="40"/>
        <v>-7205.5005000000237</v>
      </c>
      <c r="X298" s="7">
        <f t="shared" si="41"/>
        <v>278922.60000000003</v>
      </c>
      <c r="Y298" s="7">
        <f t="shared" si="42"/>
        <v>285407.55045000004</v>
      </c>
      <c r="Z298" s="7">
        <f t="shared" si="43"/>
        <v>-6484.9504500000212</v>
      </c>
      <c r="AA298" s="7">
        <f t="shared" si="44"/>
        <v>1.7280399333685637E-11</v>
      </c>
    </row>
    <row r="299" spans="1:27" ht="13.8" x14ac:dyDescent="0.3">
      <c r="A299" s="11">
        <v>53086</v>
      </c>
      <c r="B299" s="11" t="s">
        <v>16</v>
      </c>
      <c r="C299" s="11" t="s">
        <v>17</v>
      </c>
      <c r="D299" s="11" t="s">
        <v>71</v>
      </c>
      <c r="E299" s="11" t="s">
        <v>28</v>
      </c>
      <c r="F299" s="18">
        <v>27211</v>
      </c>
      <c r="G299" s="19">
        <v>27211</v>
      </c>
      <c r="H299" s="11" t="s">
        <v>20</v>
      </c>
      <c r="I299" s="11" t="s">
        <v>48</v>
      </c>
      <c r="J299" s="11" t="s">
        <v>52</v>
      </c>
      <c r="K299" s="11" t="s">
        <v>23</v>
      </c>
      <c r="L299" s="53" t="s">
        <v>638</v>
      </c>
      <c r="M299" s="11">
        <v>9</v>
      </c>
      <c r="N299" s="54">
        <v>396773.28</v>
      </c>
      <c r="O299" s="54">
        <v>396773.28</v>
      </c>
      <c r="P299" s="54">
        <v>0</v>
      </c>
      <c r="Q299" s="1">
        <v>42522</v>
      </c>
      <c r="R299" s="14">
        <f>VLOOKUP($D299,'GT NBV Sep 2015'!$G:$O,9,0)</f>
        <v>3.1E-2</v>
      </c>
      <c r="S299" s="15">
        <f t="shared" si="36"/>
        <v>1024.99764</v>
      </c>
      <c r="T299" s="15">
        <f t="shared" si="37"/>
        <v>9</v>
      </c>
      <c r="U299" s="15">
        <f t="shared" si="38"/>
        <v>9224.97876</v>
      </c>
      <c r="V299" s="15">
        <f t="shared" si="39"/>
        <v>405998.25876000006</v>
      </c>
      <c r="W299" s="15">
        <f t="shared" si="40"/>
        <v>-9224.9787600000273</v>
      </c>
      <c r="X299" s="7">
        <f t="shared" si="41"/>
        <v>357095.95200000005</v>
      </c>
      <c r="Y299" s="7">
        <f t="shared" si="42"/>
        <v>365398.43288400007</v>
      </c>
      <c r="Z299" s="7">
        <f t="shared" si="43"/>
        <v>-8302.4808840000242</v>
      </c>
      <c r="AA299" s="7">
        <f t="shared" si="44"/>
        <v>0</v>
      </c>
    </row>
    <row r="300" spans="1:27" ht="13.8" x14ac:dyDescent="0.3">
      <c r="A300" s="11">
        <v>53639</v>
      </c>
      <c r="B300" s="11" t="s">
        <v>16</v>
      </c>
      <c r="C300" s="11" t="s">
        <v>17</v>
      </c>
      <c r="D300" s="11" t="s">
        <v>309</v>
      </c>
      <c r="E300" s="11" t="s">
        <v>28</v>
      </c>
      <c r="F300" s="18">
        <v>27211</v>
      </c>
      <c r="G300" s="19">
        <v>27211</v>
      </c>
      <c r="H300" s="11" t="s">
        <v>20</v>
      </c>
      <c r="I300" s="11" t="s">
        <v>55</v>
      </c>
      <c r="J300" s="11" t="s">
        <v>320</v>
      </c>
      <c r="K300" s="11" t="s">
        <v>23</v>
      </c>
      <c r="L300" s="53" t="s">
        <v>638</v>
      </c>
      <c r="M300" s="11">
        <v>10</v>
      </c>
      <c r="N300" s="54">
        <v>350115</v>
      </c>
      <c r="O300" s="54">
        <v>350115</v>
      </c>
      <c r="P300" s="54">
        <v>0</v>
      </c>
      <c r="Q300" s="1">
        <v>42522</v>
      </c>
      <c r="R300" s="14">
        <f>VLOOKUP($D300,'GT NBV Sep 2015'!$G:$O,9,0)</f>
        <v>2.1999999999999999E-2</v>
      </c>
      <c r="S300" s="15">
        <f t="shared" si="36"/>
        <v>641.87749999999994</v>
      </c>
      <c r="T300" s="15">
        <f t="shared" si="37"/>
        <v>9</v>
      </c>
      <c r="U300" s="15">
        <f t="shared" si="38"/>
        <v>5776.8974999999991</v>
      </c>
      <c r="V300" s="15">
        <f t="shared" si="39"/>
        <v>355891.89750000002</v>
      </c>
      <c r="W300" s="15">
        <f t="shared" si="40"/>
        <v>-5776.897500000021</v>
      </c>
      <c r="X300" s="7">
        <f t="shared" si="41"/>
        <v>315103.5</v>
      </c>
      <c r="Y300" s="7">
        <f t="shared" si="42"/>
        <v>320302.70775</v>
      </c>
      <c r="Z300" s="7">
        <f t="shared" si="43"/>
        <v>-5199.2077500000187</v>
      </c>
      <c r="AA300" s="7">
        <f t="shared" si="44"/>
        <v>1.7280399333685637E-11</v>
      </c>
    </row>
    <row r="301" spans="1:27" ht="13.8" x14ac:dyDescent="0.3">
      <c r="A301" s="11">
        <v>72797809</v>
      </c>
      <c r="B301" s="11" t="s">
        <v>16</v>
      </c>
      <c r="C301" s="11" t="s">
        <v>17</v>
      </c>
      <c r="D301" s="11" t="s">
        <v>71</v>
      </c>
      <c r="E301" s="11" t="s">
        <v>28</v>
      </c>
      <c r="F301" s="18">
        <v>27211</v>
      </c>
      <c r="G301" s="19">
        <v>27211</v>
      </c>
      <c r="H301" s="11" t="s">
        <v>20</v>
      </c>
      <c r="I301" s="11" t="s">
        <v>48</v>
      </c>
      <c r="J301" s="11" t="s">
        <v>430</v>
      </c>
      <c r="K301" s="11" t="s">
        <v>23</v>
      </c>
      <c r="L301" s="53" t="s">
        <v>638</v>
      </c>
      <c r="M301" s="11">
        <v>12</v>
      </c>
      <c r="N301" s="54">
        <v>339539.8</v>
      </c>
      <c r="O301" s="54">
        <v>339539.8</v>
      </c>
      <c r="P301" s="54">
        <v>0</v>
      </c>
      <c r="Q301" s="1">
        <v>42522</v>
      </c>
      <c r="R301" s="14">
        <f>VLOOKUP($D301,'GT NBV Sep 2015'!$G:$O,9,0)</f>
        <v>3.1E-2</v>
      </c>
      <c r="S301" s="15">
        <f t="shared" si="36"/>
        <v>877.14448333333326</v>
      </c>
      <c r="T301" s="15">
        <f t="shared" si="37"/>
        <v>9</v>
      </c>
      <c r="U301" s="15">
        <f t="shared" si="38"/>
        <v>7894.3003499999995</v>
      </c>
      <c r="V301" s="15">
        <f t="shared" si="39"/>
        <v>347434.10034999996</v>
      </c>
      <c r="W301" s="15">
        <f t="shared" si="40"/>
        <v>-7894.3003499999759</v>
      </c>
      <c r="X301" s="7">
        <f t="shared" si="41"/>
        <v>305585.82</v>
      </c>
      <c r="Y301" s="7">
        <f t="shared" si="42"/>
        <v>312690.69031499996</v>
      </c>
      <c r="Z301" s="7">
        <f t="shared" si="43"/>
        <v>-7104.8703149999783</v>
      </c>
      <c r="AA301" s="7">
        <f t="shared" si="44"/>
        <v>2.9103830456733704E-11</v>
      </c>
    </row>
    <row r="302" spans="1:27" ht="13.8" x14ac:dyDescent="0.3">
      <c r="A302" s="11">
        <v>54174</v>
      </c>
      <c r="B302" s="11" t="s">
        <v>16</v>
      </c>
      <c r="C302" s="11" t="s">
        <v>17</v>
      </c>
      <c r="D302" s="11" t="s">
        <v>57</v>
      </c>
      <c r="E302" s="11" t="s">
        <v>28</v>
      </c>
      <c r="F302" s="18">
        <v>27211</v>
      </c>
      <c r="G302" s="19">
        <v>27211</v>
      </c>
      <c r="H302" s="11" t="s">
        <v>20</v>
      </c>
      <c r="I302" s="11" t="s">
        <v>59</v>
      </c>
      <c r="J302" s="11" t="s">
        <v>336</v>
      </c>
      <c r="K302" s="11" t="s">
        <v>23</v>
      </c>
      <c r="L302" s="53" t="s">
        <v>638</v>
      </c>
      <c r="M302" s="11">
        <v>0</v>
      </c>
      <c r="N302" s="54">
        <v>337767.93</v>
      </c>
      <c r="O302" s="54">
        <v>337767.93</v>
      </c>
      <c r="P302" s="54">
        <v>0</v>
      </c>
      <c r="Q302" s="1">
        <v>42522</v>
      </c>
      <c r="R302" s="14">
        <f>VLOOKUP($D302,'GT NBV Sep 2015'!$G:$O,9,0)</f>
        <v>2.1999999999999999E-2</v>
      </c>
      <c r="S302" s="15">
        <f t="shared" si="36"/>
        <v>619.24120499999992</v>
      </c>
      <c r="T302" s="15">
        <f t="shared" si="37"/>
        <v>9</v>
      </c>
      <c r="U302" s="15">
        <f t="shared" si="38"/>
        <v>5573.1708449999996</v>
      </c>
      <c r="V302" s="15">
        <f t="shared" si="39"/>
        <v>343341.10084500001</v>
      </c>
      <c r="W302" s="15">
        <f t="shared" si="40"/>
        <v>-5573.1708450000151</v>
      </c>
      <c r="X302" s="7">
        <f t="shared" si="41"/>
        <v>303991.13699999999</v>
      </c>
      <c r="Y302" s="7">
        <f t="shared" si="42"/>
        <v>309006.99076050002</v>
      </c>
      <c r="Z302" s="7">
        <f t="shared" si="43"/>
        <v>-5015.8537605000138</v>
      </c>
      <c r="AA302" s="7">
        <f t="shared" si="44"/>
        <v>-1.7280399333685637E-11</v>
      </c>
    </row>
    <row r="303" spans="1:27" ht="13.8" x14ac:dyDescent="0.3">
      <c r="A303" s="11">
        <v>34195082</v>
      </c>
      <c r="B303" s="11" t="s">
        <v>16</v>
      </c>
      <c r="C303" s="11" t="s">
        <v>17</v>
      </c>
      <c r="D303" s="11" t="s">
        <v>57</v>
      </c>
      <c r="E303" s="11" t="s">
        <v>389</v>
      </c>
      <c r="F303" s="18">
        <v>37561</v>
      </c>
      <c r="G303" s="19">
        <v>37257</v>
      </c>
      <c r="H303" s="11" t="s">
        <v>20</v>
      </c>
      <c r="I303" s="11" t="s">
        <v>59</v>
      </c>
      <c r="J303" s="11" t="s">
        <v>405</v>
      </c>
      <c r="K303" s="11" t="s">
        <v>23</v>
      </c>
      <c r="L303" s="53" t="s">
        <v>638</v>
      </c>
      <c r="M303" s="11">
        <v>11</v>
      </c>
      <c r="N303" s="54">
        <v>325629.44</v>
      </c>
      <c r="O303" s="54">
        <v>325629.44</v>
      </c>
      <c r="P303" s="54">
        <v>0</v>
      </c>
      <c r="Q303" s="1">
        <v>42522</v>
      </c>
      <c r="R303" s="14">
        <f>VLOOKUP($D303,'GT NBV Sep 2015'!$G:$O,9,0)</f>
        <v>2.1999999999999999E-2</v>
      </c>
      <c r="S303" s="15">
        <f t="shared" si="36"/>
        <v>596.98730666666665</v>
      </c>
      <c r="T303" s="15">
        <f t="shared" si="37"/>
        <v>9</v>
      </c>
      <c r="U303" s="15">
        <f t="shared" si="38"/>
        <v>5372.8857600000001</v>
      </c>
      <c r="V303" s="15">
        <f t="shared" si="39"/>
        <v>331002.32575999998</v>
      </c>
      <c r="W303" s="15">
        <f t="shared" si="40"/>
        <v>-5372.8857599999756</v>
      </c>
      <c r="X303" s="7">
        <f t="shared" si="41"/>
        <v>293066.49599999998</v>
      </c>
      <c r="Y303" s="7">
        <f t="shared" si="42"/>
        <v>297902.093184</v>
      </c>
      <c r="Z303" s="7">
        <f t="shared" si="43"/>
        <v>-4835.5971839999784</v>
      </c>
      <c r="AA303" s="7">
        <f t="shared" si="44"/>
        <v>-3.4560798667371273E-11</v>
      </c>
    </row>
    <row r="304" spans="1:27" ht="13.8" x14ac:dyDescent="0.3">
      <c r="A304" s="11">
        <v>50188</v>
      </c>
      <c r="B304" s="11" t="s">
        <v>16</v>
      </c>
      <c r="C304" s="11" t="s">
        <v>17</v>
      </c>
      <c r="D304" s="11" t="s">
        <v>188</v>
      </c>
      <c r="E304" s="11" t="s">
        <v>28</v>
      </c>
      <c r="F304" s="18">
        <v>27211</v>
      </c>
      <c r="G304" s="19">
        <v>27211</v>
      </c>
      <c r="H304" s="11" t="s">
        <v>20</v>
      </c>
      <c r="I304" s="11" t="s">
        <v>69</v>
      </c>
      <c r="J304" s="11" t="s">
        <v>197</v>
      </c>
      <c r="K304" s="11" t="s">
        <v>23</v>
      </c>
      <c r="L304" s="53" t="s">
        <v>638</v>
      </c>
      <c r="M304" s="11">
        <v>1</v>
      </c>
      <c r="N304" s="54">
        <v>307881</v>
      </c>
      <c r="O304" s="54">
        <v>307881</v>
      </c>
      <c r="P304" s="54">
        <v>0</v>
      </c>
      <c r="Q304" s="1">
        <v>42522</v>
      </c>
      <c r="R304" s="14">
        <f>VLOOKUP($D304,'GT NBV Sep 2015'!$G:$O,9,0)</f>
        <v>2.7E-2</v>
      </c>
      <c r="S304" s="15">
        <f t="shared" si="36"/>
        <v>692.73224999999991</v>
      </c>
      <c r="T304" s="15">
        <f t="shared" si="37"/>
        <v>9</v>
      </c>
      <c r="U304" s="15">
        <f t="shared" si="38"/>
        <v>6234.5902499999993</v>
      </c>
      <c r="V304" s="15">
        <f t="shared" si="39"/>
        <v>314115.59025000001</v>
      </c>
      <c r="W304" s="15">
        <f t="shared" si="40"/>
        <v>-6234.5902500000084</v>
      </c>
      <c r="X304" s="7">
        <f t="shared" si="41"/>
        <v>277092.90000000002</v>
      </c>
      <c r="Y304" s="7">
        <f t="shared" si="42"/>
        <v>282704.03122500004</v>
      </c>
      <c r="Z304" s="7">
        <f t="shared" si="43"/>
        <v>-5611.1312250000074</v>
      </c>
      <c r="AA304" s="7">
        <f t="shared" si="44"/>
        <v>-1.1823431123048067E-11</v>
      </c>
    </row>
    <row r="305" spans="1:27" ht="13.8" x14ac:dyDescent="0.3">
      <c r="A305" s="11">
        <v>53053</v>
      </c>
      <c r="B305" s="11" t="s">
        <v>16</v>
      </c>
      <c r="C305" s="11" t="s">
        <v>17</v>
      </c>
      <c r="D305" s="11" t="s">
        <v>71</v>
      </c>
      <c r="E305" s="11" t="s">
        <v>28</v>
      </c>
      <c r="F305" s="18">
        <v>27211</v>
      </c>
      <c r="G305" s="19">
        <v>27211</v>
      </c>
      <c r="H305" s="11" t="s">
        <v>20</v>
      </c>
      <c r="I305" s="11" t="s">
        <v>48</v>
      </c>
      <c r="J305" s="11" t="s">
        <v>283</v>
      </c>
      <c r="K305" s="11" t="s">
        <v>23</v>
      </c>
      <c r="L305" s="53" t="s">
        <v>638</v>
      </c>
      <c r="M305" s="11">
        <v>11</v>
      </c>
      <c r="N305" s="54">
        <v>303090.33</v>
      </c>
      <c r="O305" s="54">
        <v>303090.33</v>
      </c>
      <c r="P305" s="54">
        <v>0</v>
      </c>
      <c r="Q305" s="1">
        <v>42522</v>
      </c>
      <c r="R305" s="14">
        <f>VLOOKUP($D305,'GT NBV Sep 2015'!$G:$O,9,0)</f>
        <v>3.1E-2</v>
      </c>
      <c r="S305" s="15">
        <f t="shared" si="36"/>
        <v>782.98335250000002</v>
      </c>
      <c r="T305" s="15">
        <f t="shared" si="37"/>
        <v>9</v>
      </c>
      <c r="U305" s="15">
        <f t="shared" si="38"/>
        <v>7046.8501725000006</v>
      </c>
      <c r="V305" s="15">
        <f t="shared" si="39"/>
        <v>310137.18017250003</v>
      </c>
      <c r="W305" s="15">
        <f t="shared" si="40"/>
        <v>-7046.8501725000096</v>
      </c>
      <c r="X305" s="7">
        <f t="shared" si="41"/>
        <v>272781.29700000002</v>
      </c>
      <c r="Y305" s="7">
        <f t="shared" si="42"/>
        <v>279123.46215525002</v>
      </c>
      <c r="Z305" s="7">
        <f t="shared" si="43"/>
        <v>-6342.1651552500089</v>
      </c>
      <c r="AA305" s="7">
        <f t="shared" si="44"/>
        <v>1.1823431123048067E-11</v>
      </c>
    </row>
    <row r="306" spans="1:27" ht="13.8" x14ac:dyDescent="0.3">
      <c r="A306" s="11">
        <v>22089940</v>
      </c>
      <c r="B306" s="11" t="s">
        <v>16</v>
      </c>
      <c r="C306" s="11" t="s">
        <v>17</v>
      </c>
      <c r="D306" s="11" t="s">
        <v>188</v>
      </c>
      <c r="E306" s="11" t="s">
        <v>397</v>
      </c>
      <c r="F306" s="18">
        <v>25385</v>
      </c>
      <c r="G306" s="19">
        <v>25385</v>
      </c>
      <c r="H306" s="11" t="s">
        <v>20</v>
      </c>
      <c r="I306" s="11" t="s">
        <v>69</v>
      </c>
      <c r="J306" s="11" t="s">
        <v>197</v>
      </c>
      <c r="K306" s="11" t="s">
        <v>23</v>
      </c>
      <c r="L306" s="53" t="s">
        <v>638</v>
      </c>
      <c r="M306" s="11">
        <v>1</v>
      </c>
      <c r="N306" s="54">
        <v>289026.03999999998</v>
      </c>
      <c r="O306" s="54">
        <v>289026.03999999998</v>
      </c>
      <c r="P306" s="54">
        <v>0</v>
      </c>
      <c r="Q306" s="1">
        <v>42522</v>
      </c>
      <c r="R306" s="14">
        <f>VLOOKUP($D306,'GT NBV Sep 2015'!$G:$O,9,0)</f>
        <v>2.7E-2</v>
      </c>
      <c r="S306" s="15">
        <f t="shared" si="36"/>
        <v>650.30858999999987</v>
      </c>
      <c r="T306" s="15">
        <f t="shared" si="37"/>
        <v>9</v>
      </c>
      <c r="U306" s="15">
        <f t="shared" si="38"/>
        <v>5852.7773099999986</v>
      </c>
      <c r="V306" s="15">
        <f t="shared" si="39"/>
        <v>294878.81730999995</v>
      </c>
      <c r="W306" s="15">
        <f t="shared" si="40"/>
        <v>-5852.7773099999758</v>
      </c>
      <c r="X306" s="7">
        <f t="shared" si="41"/>
        <v>260123.43599999999</v>
      </c>
      <c r="Y306" s="7">
        <f t="shared" si="42"/>
        <v>265390.93557899998</v>
      </c>
      <c r="Z306" s="7">
        <f t="shared" si="43"/>
        <v>-5267.4995789999784</v>
      </c>
      <c r="AA306" s="7">
        <f t="shared" si="44"/>
        <v>-1.7280399333685637E-11</v>
      </c>
    </row>
    <row r="307" spans="1:27" ht="13.8" x14ac:dyDescent="0.3">
      <c r="A307" s="11">
        <v>53673</v>
      </c>
      <c r="B307" s="11" t="s">
        <v>16</v>
      </c>
      <c r="C307" s="11" t="s">
        <v>17</v>
      </c>
      <c r="D307" s="11" t="s">
        <v>309</v>
      </c>
      <c r="E307" s="11" t="s">
        <v>28</v>
      </c>
      <c r="F307" s="18">
        <v>27211</v>
      </c>
      <c r="G307" s="19">
        <v>27211</v>
      </c>
      <c r="H307" s="11" t="s">
        <v>20</v>
      </c>
      <c r="I307" s="11" t="s">
        <v>55</v>
      </c>
      <c r="J307" s="11" t="s">
        <v>323</v>
      </c>
      <c r="K307" s="11" t="s">
        <v>23</v>
      </c>
      <c r="L307" s="53" t="s">
        <v>638</v>
      </c>
      <c r="M307" s="11">
        <v>0</v>
      </c>
      <c r="N307" s="54">
        <v>288845.5</v>
      </c>
      <c r="O307" s="54">
        <v>288845.5</v>
      </c>
      <c r="P307" s="54">
        <v>0</v>
      </c>
      <c r="Q307" s="1">
        <v>42522</v>
      </c>
      <c r="R307" s="14">
        <f>VLOOKUP($D307,'GT NBV Sep 2015'!$G:$O,9,0)</f>
        <v>2.1999999999999999E-2</v>
      </c>
      <c r="S307" s="15">
        <f t="shared" si="36"/>
        <v>529.5500833333333</v>
      </c>
      <c r="T307" s="15">
        <f t="shared" si="37"/>
        <v>9</v>
      </c>
      <c r="U307" s="15">
        <f t="shared" si="38"/>
        <v>4765.95075</v>
      </c>
      <c r="V307" s="15">
        <f t="shared" si="39"/>
        <v>293611.45075000002</v>
      </c>
      <c r="W307" s="15">
        <f t="shared" si="40"/>
        <v>-4765.9507500000182</v>
      </c>
      <c r="X307" s="7">
        <f t="shared" si="41"/>
        <v>259960.95</v>
      </c>
      <c r="Y307" s="7">
        <f t="shared" si="42"/>
        <v>264250.30567500001</v>
      </c>
      <c r="Z307" s="7">
        <f t="shared" si="43"/>
        <v>-4289.3556750000162</v>
      </c>
      <c r="AA307" s="7">
        <f t="shared" si="44"/>
        <v>1.7280399333685637E-11</v>
      </c>
    </row>
    <row r="308" spans="1:27" ht="13.8" x14ac:dyDescent="0.3">
      <c r="A308" s="11">
        <v>53648</v>
      </c>
      <c r="B308" s="11" t="s">
        <v>16</v>
      </c>
      <c r="C308" s="11" t="s">
        <v>17</v>
      </c>
      <c r="D308" s="11" t="s">
        <v>309</v>
      </c>
      <c r="E308" s="11" t="s">
        <v>28</v>
      </c>
      <c r="F308" s="18">
        <v>27211</v>
      </c>
      <c r="G308" s="19">
        <v>27211</v>
      </c>
      <c r="H308" s="11" t="s">
        <v>20</v>
      </c>
      <c r="I308" s="11" t="s">
        <v>55</v>
      </c>
      <c r="J308" s="11" t="s">
        <v>321</v>
      </c>
      <c r="K308" s="11" t="s">
        <v>23</v>
      </c>
      <c r="L308" s="53" t="s">
        <v>638</v>
      </c>
      <c r="M308" s="11">
        <v>11</v>
      </c>
      <c r="N308" s="54">
        <v>288844.88</v>
      </c>
      <c r="O308" s="54">
        <v>288844.88</v>
      </c>
      <c r="P308" s="54">
        <v>0</v>
      </c>
      <c r="Q308" s="1">
        <v>42522</v>
      </c>
      <c r="R308" s="14">
        <f>VLOOKUP($D308,'GT NBV Sep 2015'!$G:$O,9,0)</f>
        <v>2.1999999999999999E-2</v>
      </c>
      <c r="S308" s="15">
        <f t="shared" si="36"/>
        <v>529.54894666666667</v>
      </c>
      <c r="T308" s="15">
        <f t="shared" si="37"/>
        <v>9</v>
      </c>
      <c r="U308" s="15">
        <f t="shared" si="38"/>
        <v>4765.9405200000001</v>
      </c>
      <c r="V308" s="15">
        <f t="shared" si="39"/>
        <v>293610.82052000001</v>
      </c>
      <c r="W308" s="15">
        <f t="shared" si="40"/>
        <v>-4765.9405200000037</v>
      </c>
      <c r="X308" s="7">
        <f t="shared" si="41"/>
        <v>259960.39200000002</v>
      </c>
      <c r="Y308" s="7">
        <f t="shared" si="42"/>
        <v>264249.73846800003</v>
      </c>
      <c r="Z308" s="7">
        <f t="shared" si="43"/>
        <v>-4289.3464680000034</v>
      </c>
      <c r="AA308" s="7">
        <f t="shared" si="44"/>
        <v>0</v>
      </c>
    </row>
    <row r="309" spans="1:27" ht="13.8" x14ac:dyDescent="0.3">
      <c r="A309" s="11">
        <v>51372</v>
      </c>
      <c r="B309" s="11" t="s">
        <v>16</v>
      </c>
      <c r="C309" s="11" t="s">
        <v>17</v>
      </c>
      <c r="D309" s="11" t="s">
        <v>71</v>
      </c>
      <c r="E309" s="11" t="s">
        <v>28</v>
      </c>
      <c r="F309" s="18">
        <v>27211</v>
      </c>
      <c r="G309" s="19">
        <v>27211</v>
      </c>
      <c r="H309" s="11" t="s">
        <v>20</v>
      </c>
      <c r="I309" s="11" t="s">
        <v>48</v>
      </c>
      <c r="J309" s="11" t="s">
        <v>240</v>
      </c>
      <c r="K309" s="11" t="s">
        <v>23</v>
      </c>
      <c r="L309" s="53" t="s">
        <v>638</v>
      </c>
      <c r="M309" s="11">
        <v>11</v>
      </c>
      <c r="N309" s="54">
        <v>238022.39999999999</v>
      </c>
      <c r="O309" s="54">
        <v>238022.39999999999</v>
      </c>
      <c r="P309" s="54">
        <v>0</v>
      </c>
      <c r="Q309" s="1">
        <v>42522</v>
      </c>
      <c r="R309" s="14">
        <f>VLOOKUP($D309,'GT NBV Sep 2015'!$G:$O,9,0)</f>
        <v>3.1E-2</v>
      </c>
      <c r="S309" s="15">
        <f t="shared" si="36"/>
        <v>614.89120000000003</v>
      </c>
      <c r="T309" s="15">
        <f t="shared" si="37"/>
        <v>9</v>
      </c>
      <c r="U309" s="15">
        <f t="shared" si="38"/>
        <v>5534.0208000000002</v>
      </c>
      <c r="V309" s="15">
        <f t="shared" si="39"/>
        <v>243556.42079999999</v>
      </c>
      <c r="W309" s="15">
        <f t="shared" si="40"/>
        <v>-5534.0207999999984</v>
      </c>
      <c r="X309" s="7">
        <f t="shared" si="41"/>
        <v>214220.16</v>
      </c>
      <c r="Y309" s="7">
        <f t="shared" si="42"/>
        <v>219200.77872</v>
      </c>
      <c r="Z309" s="7">
        <f t="shared" si="43"/>
        <v>-4980.6187199999986</v>
      </c>
      <c r="AA309" s="7">
        <f t="shared" si="44"/>
        <v>0</v>
      </c>
    </row>
    <row r="310" spans="1:27" ht="13.8" x14ac:dyDescent="0.3">
      <c r="A310" s="11">
        <v>51428</v>
      </c>
      <c r="B310" s="11" t="s">
        <v>16</v>
      </c>
      <c r="C310" s="11" t="s">
        <v>17</v>
      </c>
      <c r="D310" s="11" t="s">
        <v>71</v>
      </c>
      <c r="E310" s="11" t="s">
        <v>28</v>
      </c>
      <c r="F310" s="18">
        <v>27211</v>
      </c>
      <c r="G310" s="19">
        <v>27211</v>
      </c>
      <c r="H310" s="11" t="s">
        <v>20</v>
      </c>
      <c r="I310" s="11" t="s">
        <v>48</v>
      </c>
      <c r="J310" s="11" t="s">
        <v>242</v>
      </c>
      <c r="K310" s="11" t="s">
        <v>23</v>
      </c>
      <c r="L310" s="53" t="s">
        <v>638</v>
      </c>
      <c r="M310" s="11">
        <v>11</v>
      </c>
      <c r="N310" s="54">
        <v>238022.39999999999</v>
      </c>
      <c r="O310" s="54">
        <v>238022.39999999999</v>
      </c>
      <c r="P310" s="54">
        <v>0</v>
      </c>
      <c r="Q310" s="1">
        <v>42522</v>
      </c>
      <c r="R310" s="14">
        <f>VLOOKUP($D310,'GT NBV Sep 2015'!$G:$O,9,0)</f>
        <v>3.1E-2</v>
      </c>
      <c r="S310" s="15">
        <f t="shared" si="36"/>
        <v>614.89120000000003</v>
      </c>
      <c r="T310" s="15">
        <f t="shared" si="37"/>
        <v>9</v>
      </c>
      <c r="U310" s="15">
        <f t="shared" si="38"/>
        <v>5534.0208000000002</v>
      </c>
      <c r="V310" s="15">
        <f t="shared" si="39"/>
        <v>243556.42079999999</v>
      </c>
      <c r="W310" s="15">
        <f t="shared" si="40"/>
        <v>-5534.0207999999984</v>
      </c>
      <c r="X310" s="7">
        <f t="shared" si="41"/>
        <v>214220.16</v>
      </c>
      <c r="Y310" s="7">
        <f t="shared" si="42"/>
        <v>219200.77872</v>
      </c>
      <c r="Z310" s="7">
        <f t="shared" si="43"/>
        <v>-4980.6187199999986</v>
      </c>
      <c r="AA310" s="7">
        <f t="shared" si="44"/>
        <v>0</v>
      </c>
    </row>
    <row r="311" spans="1:27" ht="13.8" x14ac:dyDescent="0.3">
      <c r="A311" s="11">
        <v>51101</v>
      </c>
      <c r="B311" s="11" t="s">
        <v>16</v>
      </c>
      <c r="C311" s="11" t="s">
        <v>17</v>
      </c>
      <c r="D311" s="11" t="s">
        <v>71</v>
      </c>
      <c r="E311" s="11" t="s">
        <v>28</v>
      </c>
      <c r="F311" s="18">
        <v>27211</v>
      </c>
      <c r="G311" s="19">
        <v>27211</v>
      </c>
      <c r="H311" s="11" t="s">
        <v>20</v>
      </c>
      <c r="I311" s="11" t="s">
        <v>48</v>
      </c>
      <c r="J311" s="11" t="s">
        <v>235</v>
      </c>
      <c r="K311" s="11" t="s">
        <v>23</v>
      </c>
      <c r="L311" s="53" t="s">
        <v>638</v>
      </c>
      <c r="M311" s="11">
        <v>11</v>
      </c>
      <c r="N311" s="54">
        <v>238022.39999999999</v>
      </c>
      <c r="O311" s="54">
        <v>238022.39999999999</v>
      </c>
      <c r="P311" s="54">
        <v>0</v>
      </c>
      <c r="Q311" s="1">
        <v>42522</v>
      </c>
      <c r="R311" s="14">
        <f>VLOOKUP($D311,'GT NBV Sep 2015'!$G:$O,9,0)</f>
        <v>3.1E-2</v>
      </c>
      <c r="S311" s="15">
        <f t="shared" si="36"/>
        <v>614.89120000000003</v>
      </c>
      <c r="T311" s="15">
        <f t="shared" si="37"/>
        <v>9</v>
      </c>
      <c r="U311" s="15">
        <f t="shared" si="38"/>
        <v>5534.0208000000002</v>
      </c>
      <c r="V311" s="15">
        <f t="shared" si="39"/>
        <v>243556.42079999999</v>
      </c>
      <c r="W311" s="15">
        <f t="shared" si="40"/>
        <v>-5534.0207999999984</v>
      </c>
      <c r="X311" s="7">
        <f t="shared" si="41"/>
        <v>214220.16</v>
      </c>
      <c r="Y311" s="7">
        <f t="shared" si="42"/>
        <v>219200.77872</v>
      </c>
      <c r="Z311" s="7">
        <f t="shared" si="43"/>
        <v>-4980.6187199999986</v>
      </c>
      <c r="AA311" s="7">
        <f t="shared" si="44"/>
        <v>0</v>
      </c>
    </row>
    <row r="312" spans="1:27" ht="13.8" x14ac:dyDescent="0.3">
      <c r="A312" s="11">
        <v>51468</v>
      </c>
      <c r="B312" s="11" t="s">
        <v>16</v>
      </c>
      <c r="C312" s="11" t="s">
        <v>17</v>
      </c>
      <c r="D312" s="11" t="s">
        <v>71</v>
      </c>
      <c r="E312" s="11" t="s">
        <v>28</v>
      </c>
      <c r="F312" s="18">
        <v>27211</v>
      </c>
      <c r="G312" s="19">
        <v>27211</v>
      </c>
      <c r="H312" s="11" t="s">
        <v>20</v>
      </c>
      <c r="I312" s="11" t="s">
        <v>48</v>
      </c>
      <c r="J312" s="11" t="s">
        <v>243</v>
      </c>
      <c r="K312" s="11" t="s">
        <v>23</v>
      </c>
      <c r="L312" s="53" t="s">
        <v>638</v>
      </c>
      <c r="M312" s="11">
        <v>31</v>
      </c>
      <c r="N312" s="54">
        <v>223596.79999999999</v>
      </c>
      <c r="O312" s="54">
        <v>223596.79999999999</v>
      </c>
      <c r="P312" s="54">
        <v>0</v>
      </c>
      <c r="Q312" s="1">
        <v>42522</v>
      </c>
      <c r="R312" s="14">
        <f>VLOOKUP($D312,'GT NBV Sep 2015'!$G:$O,9,0)</f>
        <v>3.1E-2</v>
      </c>
      <c r="S312" s="15">
        <f t="shared" si="36"/>
        <v>577.62506666666661</v>
      </c>
      <c r="T312" s="15">
        <f t="shared" si="37"/>
        <v>9</v>
      </c>
      <c r="U312" s="15">
        <f t="shared" si="38"/>
        <v>5198.6255999999994</v>
      </c>
      <c r="V312" s="15">
        <f t="shared" si="39"/>
        <v>228795.42559999999</v>
      </c>
      <c r="W312" s="15">
        <f t="shared" si="40"/>
        <v>-5198.6255999999994</v>
      </c>
      <c r="X312" s="7">
        <f t="shared" si="41"/>
        <v>201237.12</v>
      </c>
      <c r="Y312" s="7">
        <f t="shared" si="42"/>
        <v>205915.88303999999</v>
      </c>
      <c r="Z312" s="7">
        <f t="shared" si="43"/>
        <v>-4678.7630399999998</v>
      </c>
      <c r="AA312" s="7">
        <f t="shared" si="44"/>
        <v>9.0949470177292824E-12</v>
      </c>
    </row>
    <row r="313" spans="1:27" ht="13.8" x14ac:dyDescent="0.3">
      <c r="A313" s="11">
        <v>53073</v>
      </c>
      <c r="B313" s="11" t="s">
        <v>16</v>
      </c>
      <c r="C313" s="11" t="s">
        <v>17</v>
      </c>
      <c r="D313" s="11" t="s">
        <v>71</v>
      </c>
      <c r="E313" s="11" t="s">
        <v>28</v>
      </c>
      <c r="F313" s="18">
        <v>27211</v>
      </c>
      <c r="G313" s="19">
        <v>27211</v>
      </c>
      <c r="H313" s="11" t="s">
        <v>20</v>
      </c>
      <c r="I313" s="11" t="s">
        <v>48</v>
      </c>
      <c r="J313" s="11" t="s">
        <v>286</v>
      </c>
      <c r="K313" s="11" t="s">
        <v>23</v>
      </c>
      <c r="L313" s="53" t="s">
        <v>638</v>
      </c>
      <c r="M313" s="11">
        <v>12</v>
      </c>
      <c r="N313" s="54">
        <v>165322.20000000001</v>
      </c>
      <c r="O313" s="54">
        <v>165322.20000000001</v>
      </c>
      <c r="P313" s="54">
        <v>0</v>
      </c>
      <c r="Q313" s="1">
        <v>42522</v>
      </c>
      <c r="R313" s="14">
        <f>VLOOKUP($D313,'GT NBV Sep 2015'!$G:$O,9,0)</f>
        <v>3.1E-2</v>
      </c>
      <c r="S313" s="15">
        <f t="shared" si="36"/>
        <v>427.08235000000002</v>
      </c>
      <c r="T313" s="15">
        <f t="shared" si="37"/>
        <v>9</v>
      </c>
      <c r="U313" s="15">
        <f t="shared" si="38"/>
        <v>3843.7411500000003</v>
      </c>
      <c r="V313" s="15">
        <f t="shared" si="39"/>
        <v>169165.94115</v>
      </c>
      <c r="W313" s="15">
        <f t="shared" si="40"/>
        <v>-3843.7411499999871</v>
      </c>
      <c r="X313" s="7">
        <f t="shared" si="41"/>
        <v>148789.98000000001</v>
      </c>
      <c r="Y313" s="7">
        <f t="shared" si="42"/>
        <v>152249.34703500001</v>
      </c>
      <c r="Z313" s="7">
        <f t="shared" si="43"/>
        <v>-3459.3670349999884</v>
      </c>
      <c r="AA313" s="7">
        <f t="shared" si="44"/>
        <v>-1.4551915228366852E-11</v>
      </c>
    </row>
    <row r="314" spans="1:27" ht="13.8" x14ac:dyDescent="0.3">
      <c r="A314" s="11">
        <v>53040</v>
      </c>
      <c r="B314" s="11" t="s">
        <v>16</v>
      </c>
      <c r="C314" s="11" t="s">
        <v>17</v>
      </c>
      <c r="D314" s="11" t="s">
        <v>71</v>
      </c>
      <c r="E314" s="11" t="s">
        <v>28</v>
      </c>
      <c r="F314" s="18">
        <v>27211</v>
      </c>
      <c r="G314" s="19">
        <v>27211</v>
      </c>
      <c r="H314" s="11" t="s">
        <v>20</v>
      </c>
      <c r="I314" s="11" t="s">
        <v>48</v>
      </c>
      <c r="J314" s="11" t="s">
        <v>282</v>
      </c>
      <c r="K314" s="11" t="s">
        <v>23</v>
      </c>
      <c r="L314" s="53" t="s">
        <v>638</v>
      </c>
      <c r="M314" s="11">
        <v>11</v>
      </c>
      <c r="N314" s="54">
        <v>151545.17000000001</v>
      </c>
      <c r="O314" s="54">
        <v>151545.17000000001</v>
      </c>
      <c r="P314" s="54">
        <v>0</v>
      </c>
      <c r="Q314" s="1">
        <v>42522</v>
      </c>
      <c r="R314" s="14">
        <f>VLOOKUP($D314,'GT NBV Sep 2015'!$G:$O,9,0)</f>
        <v>3.1E-2</v>
      </c>
      <c r="S314" s="15">
        <f t="shared" si="36"/>
        <v>391.49168916666667</v>
      </c>
      <c r="T314" s="15">
        <f t="shared" si="37"/>
        <v>9</v>
      </c>
      <c r="U314" s="15">
        <f t="shared" si="38"/>
        <v>3523.4252025000001</v>
      </c>
      <c r="V314" s="15">
        <f t="shared" si="39"/>
        <v>155068.5952025</v>
      </c>
      <c r="W314" s="15">
        <f t="shared" si="40"/>
        <v>-3523.4252024999878</v>
      </c>
      <c r="X314" s="7">
        <f t="shared" si="41"/>
        <v>136390.65300000002</v>
      </c>
      <c r="Y314" s="7">
        <f t="shared" si="42"/>
        <v>139561.73568225</v>
      </c>
      <c r="Z314" s="7">
        <f t="shared" si="43"/>
        <v>-3171.0826822499889</v>
      </c>
      <c r="AA314" s="7">
        <f t="shared" si="44"/>
        <v>8.6401996668428183E-12</v>
      </c>
    </row>
    <row r="315" spans="1:27" ht="13.8" x14ac:dyDescent="0.3">
      <c r="A315" s="11">
        <v>53019</v>
      </c>
      <c r="B315" s="11" t="s">
        <v>16</v>
      </c>
      <c r="C315" s="11" t="s">
        <v>17</v>
      </c>
      <c r="D315" s="11" t="s">
        <v>71</v>
      </c>
      <c r="E315" s="11" t="s">
        <v>28</v>
      </c>
      <c r="F315" s="18">
        <v>27211</v>
      </c>
      <c r="G315" s="19">
        <v>27211</v>
      </c>
      <c r="H315" s="11" t="s">
        <v>20</v>
      </c>
      <c r="I315" s="11" t="s">
        <v>48</v>
      </c>
      <c r="J315" s="11" t="s">
        <v>280</v>
      </c>
      <c r="K315" s="11" t="s">
        <v>23</v>
      </c>
      <c r="L315" s="53" t="s">
        <v>638</v>
      </c>
      <c r="M315" s="11">
        <v>11</v>
      </c>
      <c r="N315" s="54">
        <v>151545.17000000001</v>
      </c>
      <c r="O315" s="54">
        <v>151545.17000000001</v>
      </c>
      <c r="P315" s="54">
        <v>0</v>
      </c>
      <c r="Q315" s="1">
        <v>42522</v>
      </c>
      <c r="R315" s="14">
        <f>VLOOKUP($D315,'GT NBV Sep 2015'!$G:$O,9,0)</f>
        <v>3.1E-2</v>
      </c>
      <c r="S315" s="15">
        <f t="shared" si="36"/>
        <v>391.49168916666667</v>
      </c>
      <c r="T315" s="15">
        <f t="shared" si="37"/>
        <v>9</v>
      </c>
      <c r="U315" s="15">
        <f t="shared" si="38"/>
        <v>3523.4252025000001</v>
      </c>
      <c r="V315" s="15">
        <f t="shared" si="39"/>
        <v>155068.5952025</v>
      </c>
      <c r="W315" s="15">
        <f t="shared" si="40"/>
        <v>-3523.4252024999878</v>
      </c>
      <c r="X315" s="7">
        <f t="shared" si="41"/>
        <v>136390.65300000002</v>
      </c>
      <c r="Y315" s="7">
        <f t="shared" si="42"/>
        <v>139561.73568225</v>
      </c>
      <c r="Z315" s="7">
        <f t="shared" si="43"/>
        <v>-3171.0826822499889</v>
      </c>
      <c r="AA315" s="7">
        <f t="shared" si="44"/>
        <v>8.6401996668428183E-12</v>
      </c>
    </row>
    <row r="316" spans="1:27" ht="13.8" x14ac:dyDescent="0.3">
      <c r="A316" s="11">
        <v>52108</v>
      </c>
      <c r="B316" s="11" t="s">
        <v>16</v>
      </c>
      <c r="C316" s="11" t="s">
        <v>17</v>
      </c>
      <c r="D316" s="11" t="s">
        <v>71</v>
      </c>
      <c r="E316" s="11" t="s">
        <v>28</v>
      </c>
      <c r="F316" s="18">
        <v>27211</v>
      </c>
      <c r="G316" s="19">
        <v>27211</v>
      </c>
      <c r="H316" s="11" t="s">
        <v>20</v>
      </c>
      <c r="I316" s="11" t="s">
        <v>48</v>
      </c>
      <c r="J316" s="11" t="s">
        <v>266</v>
      </c>
      <c r="K316" s="11" t="s">
        <v>23</v>
      </c>
      <c r="L316" s="53" t="s">
        <v>638</v>
      </c>
      <c r="M316" s="11">
        <v>0</v>
      </c>
      <c r="N316" s="54">
        <v>126288</v>
      </c>
      <c r="O316" s="54">
        <v>126288</v>
      </c>
      <c r="P316" s="54">
        <v>0</v>
      </c>
      <c r="Q316" s="1">
        <v>42522</v>
      </c>
      <c r="R316" s="14">
        <f>VLOOKUP($D316,'GT NBV Sep 2015'!$G:$O,9,0)</f>
        <v>3.1E-2</v>
      </c>
      <c r="S316" s="15">
        <f t="shared" si="36"/>
        <v>326.24399999999997</v>
      </c>
      <c r="T316" s="15">
        <f t="shared" si="37"/>
        <v>9</v>
      </c>
      <c r="U316" s="15">
        <f t="shared" si="38"/>
        <v>2936.1959999999999</v>
      </c>
      <c r="V316" s="15">
        <f t="shared" si="39"/>
        <v>129224.196</v>
      </c>
      <c r="W316" s="15">
        <f t="shared" si="40"/>
        <v>-2936.1959999999963</v>
      </c>
      <c r="X316" s="7">
        <f t="shared" si="41"/>
        <v>113659.2</v>
      </c>
      <c r="Y316" s="7">
        <f t="shared" si="42"/>
        <v>116301.7764</v>
      </c>
      <c r="Z316" s="7">
        <f t="shared" si="43"/>
        <v>-2642.5763999999967</v>
      </c>
      <c r="AA316" s="7">
        <f t="shared" si="44"/>
        <v>-8.6401996668428183E-12</v>
      </c>
    </row>
    <row r="317" spans="1:27" ht="13.8" x14ac:dyDescent="0.3">
      <c r="A317" s="11">
        <v>50985</v>
      </c>
      <c r="B317" s="11" t="s">
        <v>16</v>
      </c>
      <c r="C317" s="11" t="s">
        <v>17</v>
      </c>
      <c r="D317" s="11" t="s">
        <v>71</v>
      </c>
      <c r="E317" s="11" t="s">
        <v>28</v>
      </c>
      <c r="F317" s="18">
        <v>27211</v>
      </c>
      <c r="G317" s="19">
        <v>27211</v>
      </c>
      <c r="H317" s="11" t="s">
        <v>20</v>
      </c>
      <c r="I317" s="11" t="s">
        <v>48</v>
      </c>
      <c r="J317" s="11" t="s">
        <v>231</v>
      </c>
      <c r="K317" s="11" t="s">
        <v>23</v>
      </c>
      <c r="L317" s="53" t="s">
        <v>638</v>
      </c>
      <c r="M317" s="11">
        <v>9</v>
      </c>
      <c r="N317" s="54">
        <v>125957.09</v>
      </c>
      <c r="O317" s="54">
        <v>125957.09</v>
      </c>
      <c r="P317" s="54">
        <v>0</v>
      </c>
      <c r="Q317" s="1">
        <v>42522</v>
      </c>
      <c r="R317" s="14">
        <f>VLOOKUP($D317,'GT NBV Sep 2015'!$G:$O,9,0)</f>
        <v>3.1E-2</v>
      </c>
      <c r="S317" s="15">
        <f t="shared" si="36"/>
        <v>325.38914916666664</v>
      </c>
      <c r="T317" s="15">
        <f t="shared" si="37"/>
        <v>9</v>
      </c>
      <c r="U317" s="15">
        <f t="shared" si="38"/>
        <v>2928.5023424999999</v>
      </c>
      <c r="V317" s="15">
        <f t="shared" si="39"/>
        <v>128885.59234249999</v>
      </c>
      <c r="W317" s="15">
        <f t="shared" si="40"/>
        <v>-2928.5023424999963</v>
      </c>
      <c r="X317" s="7">
        <f t="shared" si="41"/>
        <v>113361.38099999999</v>
      </c>
      <c r="Y317" s="7">
        <f t="shared" si="42"/>
        <v>115997.03310824999</v>
      </c>
      <c r="Z317" s="7">
        <f t="shared" si="43"/>
        <v>-2635.6521082499967</v>
      </c>
      <c r="AA317" s="7">
        <f t="shared" si="44"/>
        <v>0</v>
      </c>
    </row>
    <row r="318" spans="1:27" ht="13.8" x14ac:dyDescent="0.3">
      <c r="A318" s="11">
        <v>53111</v>
      </c>
      <c r="B318" s="11" t="s">
        <v>16</v>
      </c>
      <c r="C318" s="11" t="s">
        <v>17</v>
      </c>
      <c r="D318" s="11" t="s">
        <v>71</v>
      </c>
      <c r="E318" s="11" t="s">
        <v>28</v>
      </c>
      <c r="F318" s="18">
        <v>27211</v>
      </c>
      <c r="G318" s="19">
        <v>27211</v>
      </c>
      <c r="H318" s="11" t="s">
        <v>20</v>
      </c>
      <c r="I318" s="11" t="s">
        <v>48</v>
      </c>
      <c r="J318" s="11" t="s">
        <v>289</v>
      </c>
      <c r="K318" s="11" t="s">
        <v>23</v>
      </c>
      <c r="L318" s="53" t="s">
        <v>638</v>
      </c>
      <c r="M318" s="11">
        <v>11</v>
      </c>
      <c r="N318" s="54">
        <v>121236.28</v>
      </c>
      <c r="O318" s="54">
        <v>121236.28</v>
      </c>
      <c r="P318" s="54">
        <v>0</v>
      </c>
      <c r="Q318" s="1">
        <v>42522</v>
      </c>
      <c r="R318" s="14">
        <f>VLOOKUP($D318,'GT NBV Sep 2015'!$G:$O,9,0)</f>
        <v>3.1E-2</v>
      </c>
      <c r="S318" s="15">
        <f t="shared" si="36"/>
        <v>313.19372333333331</v>
      </c>
      <c r="T318" s="15">
        <f t="shared" si="37"/>
        <v>9</v>
      </c>
      <c r="U318" s="15">
        <f t="shared" si="38"/>
        <v>2818.7435099999998</v>
      </c>
      <c r="V318" s="15">
        <f t="shared" si="39"/>
        <v>124055.02351</v>
      </c>
      <c r="W318" s="15">
        <f t="shared" si="40"/>
        <v>-2818.7435100000002</v>
      </c>
      <c r="X318" s="7">
        <f t="shared" si="41"/>
        <v>109112.652</v>
      </c>
      <c r="Y318" s="7">
        <f t="shared" si="42"/>
        <v>111649.521159</v>
      </c>
      <c r="Z318" s="7">
        <f t="shared" si="43"/>
        <v>-2536.8691590000003</v>
      </c>
      <c r="AA318" s="7">
        <f t="shared" si="44"/>
        <v>5.9117155615240335E-12</v>
      </c>
    </row>
    <row r="319" spans="1:27" ht="13.8" x14ac:dyDescent="0.3">
      <c r="A319" s="11">
        <v>22089943</v>
      </c>
      <c r="B319" s="11" t="s">
        <v>16</v>
      </c>
      <c r="C319" s="11" t="s">
        <v>17</v>
      </c>
      <c r="D319" s="11" t="s">
        <v>188</v>
      </c>
      <c r="E319" s="11" t="s">
        <v>398</v>
      </c>
      <c r="F319" s="18">
        <v>21367</v>
      </c>
      <c r="G319" s="19">
        <v>21367</v>
      </c>
      <c r="H319" s="11" t="s">
        <v>20</v>
      </c>
      <c r="I319" s="11" t="s">
        <v>69</v>
      </c>
      <c r="J319" s="11" t="s">
        <v>197</v>
      </c>
      <c r="K319" s="11" t="s">
        <v>23</v>
      </c>
      <c r="L319" s="53" t="s">
        <v>638</v>
      </c>
      <c r="M319" s="11">
        <v>1</v>
      </c>
      <c r="N319" s="54">
        <v>118703.3</v>
      </c>
      <c r="O319" s="54">
        <v>118703.3</v>
      </c>
      <c r="P319" s="54">
        <v>0</v>
      </c>
      <c r="Q319" s="1">
        <v>42522</v>
      </c>
      <c r="R319" s="14">
        <f>VLOOKUP($D319,'GT NBV Sep 2015'!$G:$O,9,0)</f>
        <v>2.7E-2</v>
      </c>
      <c r="S319" s="15">
        <f t="shared" si="36"/>
        <v>267.082425</v>
      </c>
      <c r="T319" s="15">
        <f t="shared" si="37"/>
        <v>9</v>
      </c>
      <c r="U319" s="15">
        <f t="shared" si="38"/>
        <v>2403.7418250000001</v>
      </c>
      <c r="V319" s="15">
        <f t="shared" si="39"/>
        <v>121107.04182500001</v>
      </c>
      <c r="W319" s="15">
        <f t="shared" si="40"/>
        <v>-2403.7418250000046</v>
      </c>
      <c r="X319" s="7">
        <f t="shared" si="41"/>
        <v>106832.97</v>
      </c>
      <c r="Y319" s="7">
        <f t="shared" si="42"/>
        <v>108996.3376425</v>
      </c>
      <c r="Z319" s="7">
        <f t="shared" si="43"/>
        <v>-2163.3676425000044</v>
      </c>
      <c r="AA319" s="7">
        <f t="shared" si="44"/>
        <v>0</v>
      </c>
    </row>
    <row r="320" spans="1:27" ht="13.8" x14ac:dyDescent="0.3">
      <c r="A320" s="11">
        <v>53504</v>
      </c>
      <c r="B320" s="11" t="s">
        <v>16</v>
      </c>
      <c r="C320" s="11" t="s">
        <v>17</v>
      </c>
      <c r="D320" s="11" t="s">
        <v>309</v>
      </c>
      <c r="E320" s="11" t="s">
        <v>28</v>
      </c>
      <c r="F320" s="18">
        <v>27211</v>
      </c>
      <c r="G320" s="19">
        <v>27211</v>
      </c>
      <c r="H320" s="11" t="s">
        <v>20</v>
      </c>
      <c r="I320" s="11" t="s">
        <v>55</v>
      </c>
      <c r="J320" s="11" t="s">
        <v>313</v>
      </c>
      <c r="K320" s="11" t="s">
        <v>23</v>
      </c>
      <c r="L320" s="53" t="s">
        <v>638</v>
      </c>
      <c r="M320" s="11">
        <v>11</v>
      </c>
      <c r="N320" s="54">
        <v>115537.95</v>
      </c>
      <c r="O320" s="54">
        <v>115537.95</v>
      </c>
      <c r="P320" s="54">
        <v>0</v>
      </c>
      <c r="Q320" s="1">
        <v>42522</v>
      </c>
      <c r="R320" s="14">
        <f>VLOOKUP($D320,'GT NBV Sep 2015'!$G:$O,9,0)</f>
        <v>2.1999999999999999E-2</v>
      </c>
      <c r="S320" s="15">
        <f t="shared" si="36"/>
        <v>211.81957499999999</v>
      </c>
      <c r="T320" s="15">
        <f t="shared" si="37"/>
        <v>9</v>
      </c>
      <c r="U320" s="15">
        <f t="shared" si="38"/>
        <v>1906.3761749999999</v>
      </c>
      <c r="V320" s="15">
        <f t="shared" si="39"/>
        <v>117444.32617499999</v>
      </c>
      <c r="W320" s="15">
        <f t="shared" si="40"/>
        <v>-1906.3761749999976</v>
      </c>
      <c r="X320" s="7">
        <f t="shared" si="41"/>
        <v>103984.155</v>
      </c>
      <c r="Y320" s="7">
        <f t="shared" si="42"/>
        <v>105699.89355749999</v>
      </c>
      <c r="Z320" s="7">
        <f t="shared" si="43"/>
        <v>-1715.7385574999978</v>
      </c>
      <c r="AA320" s="7">
        <f t="shared" si="44"/>
        <v>4.3200998334214091E-12</v>
      </c>
    </row>
    <row r="321" spans="1:27" ht="13.8" x14ac:dyDescent="0.3">
      <c r="A321" s="11">
        <v>52806</v>
      </c>
      <c r="B321" s="11" t="s">
        <v>16</v>
      </c>
      <c r="C321" s="11" t="s">
        <v>17</v>
      </c>
      <c r="D321" s="11" t="s">
        <v>71</v>
      </c>
      <c r="E321" s="11" t="s">
        <v>28</v>
      </c>
      <c r="F321" s="18">
        <v>27211</v>
      </c>
      <c r="G321" s="19">
        <v>27211</v>
      </c>
      <c r="H321" s="11" t="s">
        <v>20</v>
      </c>
      <c r="I321" s="11" t="s">
        <v>48</v>
      </c>
      <c r="J321" s="11" t="s">
        <v>275</v>
      </c>
      <c r="K321" s="11" t="s">
        <v>23</v>
      </c>
      <c r="L321" s="53" t="s">
        <v>638</v>
      </c>
      <c r="M321" s="11">
        <v>0</v>
      </c>
      <c r="N321" s="54">
        <v>108314.04</v>
      </c>
      <c r="O321" s="54">
        <v>108314.04</v>
      </c>
      <c r="P321" s="54">
        <v>0</v>
      </c>
      <c r="Q321" s="1">
        <v>42522</v>
      </c>
      <c r="R321" s="14">
        <f>VLOOKUP($D321,'GT NBV Sep 2015'!$G:$O,9,0)</f>
        <v>3.1E-2</v>
      </c>
      <c r="S321" s="15">
        <f t="shared" si="36"/>
        <v>279.81126999999998</v>
      </c>
      <c r="T321" s="15">
        <f t="shared" si="37"/>
        <v>9</v>
      </c>
      <c r="U321" s="15">
        <f t="shared" si="38"/>
        <v>2518.30143</v>
      </c>
      <c r="V321" s="15">
        <f t="shared" si="39"/>
        <v>110832.34143</v>
      </c>
      <c r="W321" s="15">
        <f t="shared" si="40"/>
        <v>-2518.3014300000068</v>
      </c>
      <c r="X321" s="7">
        <f t="shared" si="41"/>
        <v>97482.635999999999</v>
      </c>
      <c r="Y321" s="7">
        <f t="shared" si="42"/>
        <v>99749.107287000006</v>
      </c>
      <c r="Z321" s="7">
        <f t="shared" si="43"/>
        <v>-2266.4712870000062</v>
      </c>
      <c r="AA321" s="7">
        <f t="shared" si="44"/>
        <v>0</v>
      </c>
    </row>
    <row r="322" spans="1:27" ht="13.8" x14ac:dyDescent="0.3">
      <c r="A322" s="11">
        <v>54155</v>
      </c>
      <c r="B322" s="11" t="s">
        <v>16</v>
      </c>
      <c r="C322" s="11" t="s">
        <v>17</v>
      </c>
      <c r="D322" s="11" t="s">
        <v>57</v>
      </c>
      <c r="E322" s="11" t="s">
        <v>28</v>
      </c>
      <c r="F322" s="18">
        <v>27211</v>
      </c>
      <c r="G322" s="19">
        <v>27211</v>
      </c>
      <c r="H322" s="11" t="s">
        <v>20</v>
      </c>
      <c r="I322" s="11" t="s">
        <v>59</v>
      </c>
      <c r="J322" s="11" t="s">
        <v>335</v>
      </c>
      <c r="K322" s="11" t="s">
        <v>23</v>
      </c>
      <c r="L322" s="53" t="s">
        <v>638</v>
      </c>
      <c r="M322" s="11">
        <v>0</v>
      </c>
      <c r="N322" s="54">
        <v>92571</v>
      </c>
      <c r="O322" s="54">
        <v>92571</v>
      </c>
      <c r="P322" s="54">
        <v>0</v>
      </c>
      <c r="Q322" s="1">
        <v>42522</v>
      </c>
      <c r="R322" s="14">
        <f>VLOOKUP($D322,'GT NBV Sep 2015'!$G:$O,9,0)</f>
        <v>2.1999999999999999E-2</v>
      </c>
      <c r="S322" s="15">
        <f t="shared" si="36"/>
        <v>169.71350000000001</v>
      </c>
      <c r="T322" s="15">
        <f t="shared" si="37"/>
        <v>9</v>
      </c>
      <c r="U322" s="15">
        <f t="shared" si="38"/>
        <v>1527.4215000000002</v>
      </c>
      <c r="V322" s="15">
        <f t="shared" si="39"/>
        <v>94098.421499999997</v>
      </c>
      <c r="W322" s="15">
        <f t="shared" si="40"/>
        <v>-1527.4214999999967</v>
      </c>
      <c r="X322" s="7">
        <f t="shared" si="41"/>
        <v>83313.900000000009</v>
      </c>
      <c r="Y322" s="7">
        <f t="shared" si="42"/>
        <v>84688.57935</v>
      </c>
      <c r="Z322" s="7">
        <f t="shared" si="43"/>
        <v>-1374.6793499999972</v>
      </c>
      <c r="AA322" s="7">
        <f t="shared" si="44"/>
        <v>5.9117155615240335E-12</v>
      </c>
    </row>
    <row r="323" spans="1:27" ht="13.8" x14ac:dyDescent="0.3">
      <c r="A323" s="11">
        <v>54201</v>
      </c>
      <c r="B323" s="11" t="s">
        <v>16</v>
      </c>
      <c r="C323" s="11" t="s">
        <v>17</v>
      </c>
      <c r="D323" s="11" t="s">
        <v>57</v>
      </c>
      <c r="E323" s="11" t="s">
        <v>28</v>
      </c>
      <c r="F323" s="18">
        <v>27211</v>
      </c>
      <c r="G323" s="19">
        <v>27211</v>
      </c>
      <c r="H323" s="11" t="s">
        <v>20</v>
      </c>
      <c r="I323" s="11" t="s">
        <v>59</v>
      </c>
      <c r="J323" s="11" t="s">
        <v>337</v>
      </c>
      <c r="K323" s="11" t="s">
        <v>23</v>
      </c>
      <c r="L323" s="53" t="s">
        <v>638</v>
      </c>
      <c r="M323" s="11">
        <v>0</v>
      </c>
      <c r="N323" s="54">
        <v>86594.55</v>
      </c>
      <c r="O323" s="54">
        <v>86594.55</v>
      </c>
      <c r="P323" s="54">
        <v>0</v>
      </c>
      <c r="Q323" s="1">
        <v>42522</v>
      </c>
      <c r="R323" s="14">
        <f>VLOOKUP($D323,'GT NBV Sep 2015'!$G:$O,9,0)</f>
        <v>2.1999999999999999E-2</v>
      </c>
      <c r="S323" s="15">
        <f t="shared" si="36"/>
        <v>158.756675</v>
      </c>
      <c r="T323" s="15">
        <f t="shared" si="37"/>
        <v>9</v>
      </c>
      <c r="U323" s="15">
        <f t="shared" si="38"/>
        <v>1428.8100750000001</v>
      </c>
      <c r="V323" s="15">
        <f t="shared" si="39"/>
        <v>88023.360075000004</v>
      </c>
      <c r="W323" s="15">
        <f t="shared" si="40"/>
        <v>-1428.8100750000012</v>
      </c>
      <c r="X323" s="7">
        <f t="shared" si="41"/>
        <v>77935.095000000001</v>
      </c>
      <c r="Y323" s="7">
        <f t="shared" si="42"/>
        <v>79221.02406750001</v>
      </c>
      <c r="Z323" s="7">
        <f t="shared" si="43"/>
        <v>-1285.9290675000011</v>
      </c>
      <c r="AA323" s="7">
        <f t="shared" si="44"/>
        <v>-7.2759576141834259E-12</v>
      </c>
    </row>
    <row r="324" spans="1:27" ht="13.8" x14ac:dyDescent="0.3">
      <c r="A324" s="11">
        <v>54575</v>
      </c>
      <c r="B324" s="11" t="s">
        <v>16</v>
      </c>
      <c r="C324" s="11" t="s">
        <v>17</v>
      </c>
      <c r="D324" s="11" t="s">
        <v>57</v>
      </c>
      <c r="E324" s="11" t="s">
        <v>311</v>
      </c>
      <c r="F324" s="18">
        <v>31229</v>
      </c>
      <c r="G324" s="19">
        <v>31229</v>
      </c>
      <c r="H324" s="11" t="s">
        <v>20</v>
      </c>
      <c r="I324" s="11" t="s">
        <v>59</v>
      </c>
      <c r="J324" s="11" t="s">
        <v>360</v>
      </c>
      <c r="K324" s="11" t="s">
        <v>23</v>
      </c>
      <c r="L324" s="53" t="s">
        <v>638</v>
      </c>
      <c r="M324" s="11">
        <v>0</v>
      </c>
      <c r="N324" s="54">
        <v>86406.37</v>
      </c>
      <c r="O324" s="54">
        <v>86406.37</v>
      </c>
      <c r="P324" s="54">
        <v>0</v>
      </c>
      <c r="Q324" s="1">
        <v>42522</v>
      </c>
      <c r="R324" s="14">
        <f>VLOOKUP($D324,'GT NBV Sep 2015'!$G:$O,9,0)</f>
        <v>2.1999999999999999E-2</v>
      </c>
      <c r="S324" s="15">
        <f t="shared" ref="S324:S387" si="45">N324*(R324/12)</f>
        <v>158.41167833333333</v>
      </c>
      <c r="T324" s="15">
        <f t="shared" ref="T324:T387" si="46">ROUND((+Q324-$L$2)/30,0)</f>
        <v>9</v>
      </c>
      <c r="U324" s="15">
        <f t="shared" si="38"/>
        <v>1425.705105</v>
      </c>
      <c r="V324" s="15">
        <f t="shared" si="39"/>
        <v>87832.075104999996</v>
      </c>
      <c r="W324" s="15">
        <f t="shared" si="40"/>
        <v>-1425.7051050000009</v>
      </c>
      <c r="X324" s="7">
        <f t="shared" si="41"/>
        <v>77765.732999999993</v>
      </c>
      <c r="Y324" s="7">
        <f t="shared" si="42"/>
        <v>79048.8675945</v>
      </c>
      <c r="Z324" s="7">
        <f t="shared" si="43"/>
        <v>-1283.134594500001</v>
      </c>
      <c r="AA324" s="7">
        <f t="shared" si="44"/>
        <v>-5.6843418860808015E-12</v>
      </c>
    </row>
    <row r="325" spans="1:27" ht="13.8" x14ac:dyDescent="0.3">
      <c r="A325" s="11">
        <v>53226</v>
      </c>
      <c r="B325" s="11" t="s">
        <v>16</v>
      </c>
      <c r="C325" s="11" t="s">
        <v>17</v>
      </c>
      <c r="D325" s="11" t="s">
        <v>71</v>
      </c>
      <c r="E325" s="11" t="s">
        <v>28</v>
      </c>
      <c r="F325" s="18">
        <v>27211</v>
      </c>
      <c r="G325" s="19">
        <v>27211</v>
      </c>
      <c r="H325" s="11" t="s">
        <v>20</v>
      </c>
      <c r="I325" s="11" t="s">
        <v>48</v>
      </c>
      <c r="J325" s="11" t="s">
        <v>301</v>
      </c>
      <c r="K325" s="11" t="s">
        <v>23</v>
      </c>
      <c r="L325" s="53" t="s">
        <v>638</v>
      </c>
      <c r="M325" s="11">
        <v>0</v>
      </c>
      <c r="N325" s="54">
        <v>66129</v>
      </c>
      <c r="O325" s="54">
        <v>66129</v>
      </c>
      <c r="P325" s="54">
        <v>0</v>
      </c>
      <c r="Q325" s="1">
        <v>42522</v>
      </c>
      <c r="R325" s="14">
        <f>VLOOKUP($D325,'GT NBV Sep 2015'!$G:$O,9,0)</f>
        <v>3.1E-2</v>
      </c>
      <c r="S325" s="15">
        <f t="shared" si="45"/>
        <v>170.83324999999999</v>
      </c>
      <c r="T325" s="15">
        <f t="shared" si="46"/>
        <v>9</v>
      </c>
      <c r="U325" s="15">
        <f t="shared" ref="U325:U388" si="47">+S325*T325</f>
        <v>1537.4992499999998</v>
      </c>
      <c r="V325" s="15">
        <f t="shared" ref="V325:V388" si="48">+O325+U325</f>
        <v>67666.499249999993</v>
      </c>
      <c r="W325" s="15">
        <f t="shared" ref="W325:W388" si="49">+N325-V325</f>
        <v>-1537.4992499999935</v>
      </c>
      <c r="X325" s="7">
        <f t="shared" ref="X325:X388" si="50">+N325*(9/10)</f>
        <v>59516.1</v>
      </c>
      <c r="Y325" s="7">
        <f t="shared" ref="Y325:Y388" si="51">+V325*(9/10)</f>
        <v>60899.849324999996</v>
      </c>
      <c r="Z325" s="7">
        <f t="shared" ref="Z325:Z388" si="52">+W325*(9/10)</f>
        <v>-1383.7493249999941</v>
      </c>
      <c r="AA325" s="7">
        <f t="shared" ref="AA325:AA388" si="53">+X325-Y325-Z325</f>
        <v>-2.9558577807620168E-12</v>
      </c>
    </row>
    <row r="326" spans="1:27" ht="13.8" x14ac:dyDescent="0.3">
      <c r="A326" s="11">
        <v>52827</v>
      </c>
      <c r="B326" s="11" t="s">
        <v>16</v>
      </c>
      <c r="C326" s="11" t="s">
        <v>17</v>
      </c>
      <c r="D326" s="11" t="s">
        <v>71</v>
      </c>
      <c r="E326" s="11" t="s">
        <v>28</v>
      </c>
      <c r="F326" s="18">
        <v>27211</v>
      </c>
      <c r="G326" s="19">
        <v>27211</v>
      </c>
      <c r="H326" s="11" t="s">
        <v>20</v>
      </c>
      <c r="I326" s="11" t="s">
        <v>48</v>
      </c>
      <c r="J326" s="11" t="s">
        <v>276</v>
      </c>
      <c r="K326" s="11" t="s">
        <v>23</v>
      </c>
      <c r="L326" s="53" t="s">
        <v>638</v>
      </c>
      <c r="M326" s="11">
        <v>11</v>
      </c>
      <c r="N326" s="54">
        <v>64658.92</v>
      </c>
      <c r="O326" s="54">
        <v>64658.92</v>
      </c>
      <c r="P326" s="54">
        <v>0</v>
      </c>
      <c r="Q326" s="1">
        <v>42522</v>
      </c>
      <c r="R326" s="14">
        <f>VLOOKUP($D326,'GT NBV Sep 2015'!$G:$O,9,0)</f>
        <v>3.1E-2</v>
      </c>
      <c r="S326" s="15">
        <f t="shared" si="45"/>
        <v>167.03554333333332</v>
      </c>
      <c r="T326" s="15">
        <f t="shared" si="46"/>
        <v>9</v>
      </c>
      <c r="U326" s="15">
        <f t="shared" si="47"/>
        <v>1503.31989</v>
      </c>
      <c r="V326" s="15">
        <f t="shared" si="48"/>
        <v>66162.239889999997</v>
      </c>
      <c r="W326" s="15">
        <f t="shared" si="49"/>
        <v>-1503.3198899999988</v>
      </c>
      <c r="X326" s="7">
        <f t="shared" si="50"/>
        <v>58193.027999999998</v>
      </c>
      <c r="Y326" s="7">
        <f t="shared" si="51"/>
        <v>59546.015900999999</v>
      </c>
      <c r="Z326" s="7">
        <f t="shared" si="52"/>
        <v>-1352.9879009999991</v>
      </c>
      <c r="AA326" s="7">
        <f t="shared" si="53"/>
        <v>0</v>
      </c>
    </row>
    <row r="327" spans="1:27" ht="13.8" x14ac:dyDescent="0.3">
      <c r="A327" s="11">
        <v>51846</v>
      </c>
      <c r="B327" s="11" t="s">
        <v>16</v>
      </c>
      <c r="C327" s="11" t="s">
        <v>17</v>
      </c>
      <c r="D327" s="11" t="s">
        <v>71</v>
      </c>
      <c r="E327" s="11" t="s">
        <v>28</v>
      </c>
      <c r="F327" s="18">
        <v>27211</v>
      </c>
      <c r="G327" s="19">
        <v>27211</v>
      </c>
      <c r="H327" s="11" t="s">
        <v>20</v>
      </c>
      <c r="I327" s="11" t="s">
        <v>48</v>
      </c>
      <c r="J327" s="11" t="s">
        <v>247</v>
      </c>
      <c r="K327" s="11" t="s">
        <v>23</v>
      </c>
      <c r="L327" s="53" t="s">
        <v>638</v>
      </c>
      <c r="M327" s="11">
        <v>11</v>
      </c>
      <c r="N327" s="54">
        <v>58568.45</v>
      </c>
      <c r="O327" s="54">
        <v>58568.45</v>
      </c>
      <c r="P327" s="54">
        <v>0</v>
      </c>
      <c r="Q327" s="1">
        <v>42522</v>
      </c>
      <c r="R327" s="14">
        <f>VLOOKUP($D327,'GT NBV Sep 2015'!$G:$O,9,0)</f>
        <v>3.1E-2</v>
      </c>
      <c r="S327" s="15">
        <f t="shared" si="45"/>
        <v>151.30182916666666</v>
      </c>
      <c r="T327" s="15">
        <f t="shared" si="46"/>
        <v>9</v>
      </c>
      <c r="U327" s="15">
        <f t="shared" si="47"/>
        <v>1361.7164625</v>
      </c>
      <c r="V327" s="15">
        <f t="shared" si="48"/>
        <v>59930.166462499998</v>
      </c>
      <c r="W327" s="15">
        <f t="shared" si="49"/>
        <v>-1361.7164625000005</v>
      </c>
      <c r="X327" s="7">
        <f t="shared" si="50"/>
        <v>52711.604999999996</v>
      </c>
      <c r="Y327" s="7">
        <f t="shared" si="51"/>
        <v>53937.149816249999</v>
      </c>
      <c r="Z327" s="7">
        <f t="shared" si="52"/>
        <v>-1225.5448162500004</v>
      </c>
      <c r="AA327" s="7">
        <f t="shared" si="53"/>
        <v>-2.9558577807620168E-12</v>
      </c>
    </row>
    <row r="328" spans="1:27" ht="13.8" x14ac:dyDescent="0.3">
      <c r="A328" s="11">
        <v>52828</v>
      </c>
      <c r="B328" s="11" t="s">
        <v>16</v>
      </c>
      <c r="C328" s="11" t="s">
        <v>17</v>
      </c>
      <c r="D328" s="11" t="s">
        <v>71</v>
      </c>
      <c r="E328" s="11" t="s">
        <v>80</v>
      </c>
      <c r="F328" s="18">
        <v>29037</v>
      </c>
      <c r="G328" s="19">
        <v>29037</v>
      </c>
      <c r="H328" s="11" t="s">
        <v>20</v>
      </c>
      <c r="I328" s="11" t="s">
        <v>48</v>
      </c>
      <c r="J328" s="11" t="s">
        <v>276</v>
      </c>
      <c r="K328" s="11" t="s">
        <v>23</v>
      </c>
      <c r="L328" s="53" t="s">
        <v>638</v>
      </c>
      <c r="M328" s="11">
        <v>0</v>
      </c>
      <c r="N328" s="54">
        <v>57339.16</v>
      </c>
      <c r="O328" s="54">
        <v>57339.16</v>
      </c>
      <c r="P328" s="54">
        <v>0</v>
      </c>
      <c r="Q328" s="1">
        <v>42522</v>
      </c>
      <c r="R328" s="14">
        <f>VLOOKUP($D328,'GT NBV Sep 2015'!$G:$O,9,0)</f>
        <v>3.1E-2</v>
      </c>
      <c r="S328" s="15">
        <f t="shared" si="45"/>
        <v>148.12616333333335</v>
      </c>
      <c r="T328" s="15">
        <f t="shared" si="46"/>
        <v>9</v>
      </c>
      <c r="U328" s="15">
        <f t="shared" si="47"/>
        <v>1333.1354700000002</v>
      </c>
      <c r="V328" s="15">
        <f t="shared" si="48"/>
        <v>58672.295470000005</v>
      </c>
      <c r="W328" s="15">
        <f t="shared" si="49"/>
        <v>-1333.1354700000011</v>
      </c>
      <c r="X328" s="7">
        <f t="shared" si="50"/>
        <v>51605.244000000006</v>
      </c>
      <c r="Y328" s="7">
        <f t="shared" si="51"/>
        <v>52805.065923000002</v>
      </c>
      <c r="Z328" s="7">
        <f t="shared" si="52"/>
        <v>-1199.8219230000011</v>
      </c>
      <c r="AA328" s="7">
        <f t="shared" si="53"/>
        <v>5.2295945351943374E-12</v>
      </c>
    </row>
    <row r="329" spans="1:27" ht="13.8" x14ac:dyDescent="0.3">
      <c r="A329" s="11">
        <v>53964</v>
      </c>
      <c r="B329" s="11" t="s">
        <v>16</v>
      </c>
      <c r="C329" s="11" t="s">
        <v>17</v>
      </c>
      <c r="D329" s="11" t="s">
        <v>57</v>
      </c>
      <c r="E329" s="11" t="s">
        <v>28</v>
      </c>
      <c r="F329" s="18">
        <v>27211</v>
      </c>
      <c r="G329" s="19">
        <v>27211</v>
      </c>
      <c r="H329" s="11" t="s">
        <v>20</v>
      </c>
      <c r="I329" s="11" t="s">
        <v>59</v>
      </c>
      <c r="J329" s="11" t="s">
        <v>326</v>
      </c>
      <c r="K329" s="11" t="s">
        <v>23</v>
      </c>
      <c r="L329" s="53" t="s">
        <v>638</v>
      </c>
      <c r="M329" s="11">
        <v>12</v>
      </c>
      <c r="N329" s="54">
        <v>55542.46</v>
      </c>
      <c r="O329" s="54">
        <v>55542.46</v>
      </c>
      <c r="P329" s="54">
        <v>0</v>
      </c>
      <c r="Q329" s="1">
        <v>42522</v>
      </c>
      <c r="R329" s="14">
        <f>VLOOKUP($D329,'GT NBV Sep 2015'!$G:$O,9,0)</f>
        <v>2.1999999999999999E-2</v>
      </c>
      <c r="S329" s="15">
        <f t="shared" si="45"/>
        <v>101.82784333333333</v>
      </c>
      <c r="T329" s="15">
        <f t="shared" si="46"/>
        <v>9</v>
      </c>
      <c r="U329" s="15">
        <f t="shared" si="47"/>
        <v>916.45059000000003</v>
      </c>
      <c r="V329" s="15">
        <f t="shared" si="48"/>
        <v>56458.91059</v>
      </c>
      <c r="W329" s="15">
        <f t="shared" si="49"/>
        <v>-916.45059000000037</v>
      </c>
      <c r="X329" s="7">
        <f t="shared" si="50"/>
        <v>49988.214</v>
      </c>
      <c r="Y329" s="7">
        <f t="shared" si="51"/>
        <v>50813.019530999998</v>
      </c>
      <c r="Z329" s="7">
        <f t="shared" si="52"/>
        <v>-824.80553100000031</v>
      </c>
      <c r="AA329" s="7">
        <f t="shared" si="53"/>
        <v>2.1600499167107046E-12</v>
      </c>
    </row>
    <row r="330" spans="1:27" ht="13.8" x14ac:dyDescent="0.3">
      <c r="A330" s="11">
        <v>52794</v>
      </c>
      <c r="B330" s="11" t="s">
        <v>16</v>
      </c>
      <c r="C330" s="11" t="s">
        <v>17</v>
      </c>
      <c r="D330" s="11" t="s">
        <v>71</v>
      </c>
      <c r="E330" s="11" t="s">
        <v>28</v>
      </c>
      <c r="F330" s="18">
        <v>27211</v>
      </c>
      <c r="G330" s="19">
        <v>27211</v>
      </c>
      <c r="H330" s="11" t="s">
        <v>20</v>
      </c>
      <c r="I330" s="11" t="s">
        <v>48</v>
      </c>
      <c r="J330" s="11" t="s">
        <v>274</v>
      </c>
      <c r="K330" s="11" t="s">
        <v>23</v>
      </c>
      <c r="L330" s="53" t="s">
        <v>638</v>
      </c>
      <c r="M330" s="11">
        <v>11</v>
      </c>
      <c r="N330" s="54">
        <v>44241.05</v>
      </c>
      <c r="O330" s="54">
        <v>44241.05</v>
      </c>
      <c r="P330" s="54">
        <v>0</v>
      </c>
      <c r="Q330" s="1">
        <v>42522</v>
      </c>
      <c r="R330" s="14">
        <f>VLOOKUP($D330,'GT NBV Sep 2015'!$G:$O,9,0)</f>
        <v>3.1E-2</v>
      </c>
      <c r="S330" s="15">
        <f t="shared" si="45"/>
        <v>114.28937916666668</v>
      </c>
      <c r="T330" s="15">
        <f t="shared" si="46"/>
        <v>9</v>
      </c>
      <c r="U330" s="15">
        <f t="shared" si="47"/>
        <v>1028.6044125000001</v>
      </c>
      <c r="V330" s="15">
        <f t="shared" si="48"/>
        <v>45269.6544125</v>
      </c>
      <c r="W330" s="15">
        <f t="shared" si="49"/>
        <v>-1028.6044124999971</v>
      </c>
      <c r="X330" s="7">
        <f t="shared" si="50"/>
        <v>39816.945000000007</v>
      </c>
      <c r="Y330" s="7">
        <f t="shared" si="51"/>
        <v>40742.688971249998</v>
      </c>
      <c r="Z330" s="7">
        <f t="shared" si="52"/>
        <v>-925.74397124999746</v>
      </c>
      <c r="AA330" s="7">
        <f t="shared" si="53"/>
        <v>6.5938365878537297E-12</v>
      </c>
    </row>
    <row r="331" spans="1:27" ht="13.8" x14ac:dyDescent="0.3">
      <c r="A331" s="11">
        <v>52975</v>
      </c>
      <c r="B331" s="11" t="s">
        <v>16</v>
      </c>
      <c r="C331" s="11" t="s">
        <v>17</v>
      </c>
      <c r="D331" s="11" t="s">
        <v>71</v>
      </c>
      <c r="E331" s="11" t="s">
        <v>83</v>
      </c>
      <c r="F331" s="18">
        <v>30498</v>
      </c>
      <c r="G331" s="19">
        <v>30498</v>
      </c>
      <c r="H331" s="11" t="s">
        <v>20</v>
      </c>
      <c r="I331" s="11" t="s">
        <v>48</v>
      </c>
      <c r="J331" s="11" t="s">
        <v>277</v>
      </c>
      <c r="K331" s="11" t="s">
        <v>23</v>
      </c>
      <c r="L331" s="53" t="s">
        <v>638</v>
      </c>
      <c r="M331" s="11">
        <v>0</v>
      </c>
      <c r="N331" s="54">
        <v>37848.01</v>
      </c>
      <c r="O331" s="54">
        <v>37848.01</v>
      </c>
      <c r="P331" s="54">
        <v>0</v>
      </c>
      <c r="Q331" s="1">
        <v>42522</v>
      </c>
      <c r="R331" s="14">
        <f>VLOOKUP($D331,'GT NBV Sep 2015'!$G:$O,9,0)</f>
        <v>3.1E-2</v>
      </c>
      <c r="S331" s="15">
        <f t="shared" si="45"/>
        <v>97.77402583333334</v>
      </c>
      <c r="T331" s="15">
        <f t="shared" si="46"/>
        <v>9</v>
      </c>
      <c r="U331" s="15">
        <f t="shared" si="47"/>
        <v>879.96623250000005</v>
      </c>
      <c r="V331" s="15">
        <f t="shared" si="48"/>
        <v>38727.976232500005</v>
      </c>
      <c r="W331" s="15">
        <f t="shared" si="49"/>
        <v>-879.96623250000266</v>
      </c>
      <c r="X331" s="7">
        <f t="shared" si="50"/>
        <v>34063.209000000003</v>
      </c>
      <c r="Y331" s="7">
        <f t="shared" si="51"/>
        <v>34855.178609250004</v>
      </c>
      <c r="Z331" s="7">
        <f t="shared" si="52"/>
        <v>-791.96960925000246</v>
      </c>
      <c r="AA331" s="7">
        <f t="shared" si="53"/>
        <v>0</v>
      </c>
    </row>
    <row r="332" spans="1:27" ht="13.8" x14ac:dyDescent="0.3">
      <c r="A332" s="11">
        <v>72626602</v>
      </c>
      <c r="B332" s="11" t="s">
        <v>16</v>
      </c>
      <c r="C332" s="11" t="s">
        <v>17</v>
      </c>
      <c r="D332" s="11" t="s">
        <v>309</v>
      </c>
      <c r="E332" s="11" t="s">
        <v>28</v>
      </c>
      <c r="F332" s="18">
        <v>27211</v>
      </c>
      <c r="G332" s="19">
        <v>27211</v>
      </c>
      <c r="H332" s="11" t="s">
        <v>20</v>
      </c>
      <c r="I332" s="11" t="s">
        <v>55</v>
      </c>
      <c r="J332" s="11" t="s">
        <v>318</v>
      </c>
      <c r="K332" s="11" t="s">
        <v>23</v>
      </c>
      <c r="L332" s="53" t="s">
        <v>638</v>
      </c>
      <c r="M332" s="11">
        <v>5</v>
      </c>
      <c r="N332" s="54">
        <v>43157.07</v>
      </c>
      <c r="O332" s="54">
        <v>43157.07</v>
      </c>
      <c r="P332" s="54">
        <v>0</v>
      </c>
      <c r="Q332" s="1">
        <v>42522</v>
      </c>
      <c r="R332" s="14">
        <f>VLOOKUP($D332,'GT NBV Sep 2015'!$G:$O,9,0)</f>
        <v>2.1999999999999999E-2</v>
      </c>
      <c r="S332" s="15">
        <f t="shared" si="45"/>
        <v>79.121295000000003</v>
      </c>
      <c r="T332" s="15">
        <f t="shared" si="46"/>
        <v>9</v>
      </c>
      <c r="U332" s="15">
        <f t="shared" si="47"/>
        <v>712.09165500000006</v>
      </c>
      <c r="V332" s="15">
        <f t="shared" si="48"/>
        <v>43869.161654999996</v>
      </c>
      <c r="W332" s="15">
        <f t="shared" si="49"/>
        <v>-712.09165499999654</v>
      </c>
      <c r="X332" s="7">
        <f t="shared" si="50"/>
        <v>38841.362999999998</v>
      </c>
      <c r="Y332" s="7">
        <f t="shared" si="51"/>
        <v>39482.245489499997</v>
      </c>
      <c r="Z332" s="7">
        <f t="shared" si="52"/>
        <v>-640.88248949999695</v>
      </c>
      <c r="AA332" s="7">
        <f t="shared" si="53"/>
        <v>-2.8421709430404007E-12</v>
      </c>
    </row>
    <row r="333" spans="1:27" ht="13.8" x14ac:dyDescent="0.3">
      <c r="A333" s="11">
        <v>52166</v>
      </c>
      <c r="B333" s="11" t="s">
        <v>16</v>
      </c>
      <c r="C333" s="11" t="s">
        <v>17</v>
      </c>
      <c r="D333" s="11" t="s">
        <v>71</v>
      </c>
      <c r="E333" s="11" t="s">
        <v>28</v>
      </c>
      <c r="F333" s="18">
        <v>27211</v>
      </c>
      <c r="G333" s="19">
        <v>27211</v>
      </c>
      <c r="H333" s="11" t="s">
        <v>20</v>
      </c>
      <c r="I333" s="11" t="s">
        <v>48</v>
      </c>
      <c r="J333" s="11" t="s">
        <v>267</v>
      </c>
      <c r="K333" s="11" t="s">
        <v>23</v>
      </c>
      <c r="L333" s="53" t="s">
        <v>638</v>
      </c>
      <c r="M333" s="11">
        <v>0</v>
      </c>
      <c r="N333" s="54">
        <v>40411</v>
      </c>
      <c r="O333" s="54">
        <v>40411</v>
      </c>
      <c r="P333" s="54">
        <v>0</v>
      </c>
      <c r="Q333" s="1">
        <v>42522</v>
      </c>
      <c r="R333" s="14">
        <f>VLOOKUP($D333,'GT NBV Sep 2015'!$G:$O,9,0)</f>
        <v>3.1E-2</v>
      </c>
      <c r="S333" s="15">
        <f t="shared" si="45"/>
        <v>104.39508333333333</v>
      </c>
      <c r="T333" s="15">
        <f t="shared" si="46"/>
        <v>9</v>
      </c>
      <c r="U333" s="15">
        <f t="shared" si="47"/>
        <v>939.55574999999999</v>
      </c>
      <c r="V333" s="15">
        <f t="shared" si="48"/>
        <v>41350.55575</v>
      </c>
      <c r="W333" s="15">
        <f t="shared" si="49"/>
        <v>-939.55574999999953</v>
      </c>
      <c r="X333" s="7">
        <f t="shared" si="50"/>
        <v>36369.9</v>
      </c>
      <c r="Y333" s="7">
        <f t="shared" si="51"/>
        <v>37215.500175000001</v>
      </c>
      <c r="Z333" s="7">
        <f t="shared" si="52"/>
        <v>-845.60017499999958</v>
      </c>
      <c r="AA333" s="7">
        <f t="shared" si="53"/>
        <v>0</v>
      </c>
    </row>
    <row r="334" spans="1:27" ht="13.8" x14ac:dyDescent="0.3">
      <c r="A334" s="11">
        <v>54272</v>
      </c>
      <c r="B334" s="11" t="s">
        <v>16</v>
      </c>
      <c r="C334" s="11" t="s">
        <v>17</v>
      </c>
      <c r="D334" s="11" t="s">
        <v>57</v>
      </c>
      <c r="E334" s="11" t="s">
        <v>189</v>
      </c>
      <c r="F334" s="18">
        <v>35247</v>
      </c>
      <c r="G334" s="19">
        <v>35247</v>
      </c>
      <c r="H334" s="11" t="s">
        <v>20</v>
      </c>
      <c r="I334" s="11" t="s">
        <v>59</v>
      </c>
      <c r="J334" s="11" t="s">
        <v>342</v>
      </c>
      <c r="K334" s="11" t="s">
        <v>23</v>
      </c>
      <c r="L334" s="53" t="s">
        <v>638</v>
      </c>
      <c r="M334" s="11">
        <v>10</v>
      </c>
      <c r="N334" s="54">
        <v>39514.01</v>
      </c>
      <c r="O334" s="54">
        <v>39514.01</v>
      </c>
      <c r="P334" s="54">
        <v>0</v>
      </c>
      <c r="Q334" s="1">
        <v>42522</v>
      </c>
      <c r="R334" s="14">
        <f>VLOOKUP($D334,'GT NBV Sep 2015'!$G:$O,9,0)</f>
        <v>2.1999999999999999E-2</v>
      </c>
      <c r="S334" s="15">
        <f t="shared" si="45"/>
        <v>72.442351666666667</v>
      </c>
      <c r="T334" s="15">
        <f t="shared" si="46"/>
        <v>9</v>
      </c>
      <c r="U334" s="15">
        <f t="shared" si="47"/>
        <v>651.98116500000003</v>
      </c>
      <c r="V334" s="15">
        <f t="shared" si="48"/>
        <v>40165.991164999999</v>
      </c>
      <c r="W334" s="15">
        <f t="shared" si="49"/>
        <v>-651.98116499999742</v>
      </c>
      <c r="X334" s="7">
        <f t="shared" si="50"/>
        <v>35562.609000000004</v>
      </c>
      <c r="Y334" s="7">
        <f t="shared" si="51"/>
        <v>36149.392048499998</v>
      </c>
      <c r="Z334" s="7">
        <f t="shared" si="52"/>
        <v>-586.78304849999768</v>
      </c>
      <c r="AA334" s="7">
        <f t="shared" si="53"/>
        <v>3.637978807091713E-12</v>
      </c>
    </row>
    <row r="335" spans="1:27" ht="13.8" x14ac:dyDescent="0.3">
      <c r="A335" s="11">
        <v>54232</v>
      </c>
      <c r="B335" s="11" t="s">
        <v>16</v>
      </c>
      <c r="C335" s="11" t="s">
        <v>17</v>
      </c>
      <c r="D335" s="11" t="s">
        <v>57</v>
      </c>
      <c r="E335" s="11" t="s">
        <v>28</v>
      </c>
      <c r="F335" s="18">
        <v>27211</v>
      </c>
      <c r="G335" s="19">
        <v>27211</v>
      </c>
      <c r="H335" s="11" t="s">
        <v>20</v>
      </c>
      <c r="I335" s="11" t="s">
        <v>59</v>
      </c>
      <c r="J335" s="11" t="s">
        <v>339</v>
      </c>
      <c r="K335" s="11" t="s">
        <v>23</v>
      </c>
      <c r="L335" s="53" t="s">
        <v>638</v>
      </c>
      <c r="M335" s="11">
        <v>6</v>
      </c>
      <c r="N335" s="54">
        <v>38725.129999999997</v>
      </c>
      <c r="O335" s="54">
        <v>38725.129999999997</v>
      </c>
      <c r="P335" s="54">
        <v>0</v>
      </c>
      <c r="Q335" s="1">
        <v>42522</v>
      </c>
      <c r="R335" s="14">
        <f>VLOOKUP($D335,'GT NBV Sep 2015'!$G:$O,9,0)</f>
        <v>2.1999999999999999E-2</v>
      </c>
      <c r="S335" s="15">
        <f t="shared" si="45"/>
        <v>70.996071666666666</v>
      </c>
      <c r="T335" s="15">
        <f t="shared" si="46"/>
        <v>9</v>
      </c>
      <c r="U335" s="15">
        <f t="shared" si="47"/>
        <v>638.96464500000002</v>
      </c>
      <c r="V335" s="15">
        <f t="shared" si="48"/>
        <v>39364.094644999997</v>
      </c>
      <c r="W335" s="15">
        <f t="shared" si="49"/>
        <v>-638.96464500000002</v>
      </c>
      <c r="X335" s="7">
        <f t="shared" si="50"/>
        <v>34852.616999999998</v>
      </c>
      <c r="Y335" s="7">
        <f t="shared" si="51"/>
        <v>35427.685180499997</v>
      </c>
      <c r="Z335" s="7">
        <f t="shared" si="52"/>
        <v>-575.06818050000004</v>
      </c>
      <c r="AA335" s="7">
        <f t="shared" si="53"/>
        <v>1.4779288903810084E-12</v>
      </c>
    </row>
    <row r="336" spans="1:27" ht="13.8" x14ac:dyDescent="0.3">
      <c r="A336" s="11">
        <v>51342</v>
      </c>
      <c r="B336" s="11" t="s">
        <v>16</v>
      </c>
      <c r="C336" s="11" t="s">
        <v>17</v>
      </c>
      <c r="D336" s="11" t="s">
        <v>71</v>
      </c>
      <c r="E336" s="11" t="s">
        <v>28</v>
      </c>
      <c r="F336" s="18">
        <v>27211</v>
      </c>
      <c r="G336" s="19">
        <v>27211</v>
      </c>
      <c r="H336" s="11" t="s">
        <v>20</v>
      </c>
      <c r="I336" s="11" t="s">
        <v>48</v>
      </c>
      <c r="J336" s="11" t="s">
        <v>239</v>
      </c>
      <c r="K336" s="11" t="s">
        <v>23</v>
      </c>
      <c r="L336" s="53" t="s">
        <v>638</v>
      </c>
      <c r="M336" s="11">
        <v>11</v>
      </c>
      <c r="N336" s="54">
        <v>37245.370000000003</v>
      </c>
      <c r="O336" s="54">
        <v>37245.370000000003</v>
      </c>
      <c r="P336" s="54">
        <v>0</v>
      </c>
      <c r="Q336" s="1">
        <v>42522</v>
      </c>
      <c r="R336" s="14">
        <f>VLOOKUP($D336,'GT NBV Sep 2015'!$G:$O,9,0)</f>
        <v>3.1E-2</v>
      </c>
      <c r="S336" s="15">
        <f t="shared" si="45"/>
        <v>96.217205833333338</v>
      </c>
      <c r="T336" s="15">
        <f t="shared" si="46"/>
        <v>9</v>
      </c>
      <c r="U336" s="15">
        <f t="shared" si="47"/>
        <v>865.95485250000002</v>
      </c>
      <c r="V336" s="15">
        <f t="shared" si="48"/>
        <v>38111.324852500002</v>
      </c>
      <c r="W336" s="15">
        <f t="shared" si="49"/>
        <v>-865.95485249999911</v>
      </c>
      <c r="X336" s="7">
        <f t="shared" si="50"/>
        <v>33520.833000000006</v>
      </c>
      <c r="Y336" s="7">
        <f t="shared" si="51"/>
        <v>34300.192367250005</v>
      </c>
      <c r="Z336" s="7">
        <f t="shared" si="52"/>
        <v>-779.3593672499992</v>
      </c>
      <c r="AA336" s="7">
        <f t="shared" si="53"/>
        <v>0</v>
      </c>
    </row>
    <row r="337" spans="1:27" ht="13.8" x14ac:dyDescent="0.3">
      <c r="A337" s="11">
        <v>53983</v>
      </c>
      <c r="B337" s="11" t="s">
        <v>16</v>
      </c>
      <c r="C337" s="11" t="s">
        <v>17</v>
      </c>
      <c r="D337" s="11" t="s">
        <v>57</v>
      </c>
      <c r="E337" s="11" t="s">
        <v>28</v>
      </c>
      <c r="F337" s="18">
        <v>27211</v>
      </c>
      <c r="G337" s="19">
        <v>27211</v>
      </c>
      <c r="H337" s="11" t="s">
        <v>20</v>
      </c>
      <c r="I337" s="11" t="s">
        <v>59</v>
      </c>
      <c r="J337" s="11" t="s">
        <v>328</v>
      </c>
      <c r="K337" s="11" t="s">
        <v>23</v>
      </c>
      <c r="L337" s="53" t="s">
        <v>638</v>
      </c>
      <c r="M337" s="11">
        <v>12</v>
      </c>
      <c r="N337" s="54">
        <v>37028.31</v>
      </c>
      <c r="O337" s="54">
        <v>37028.31</v>
      </c>
      <c r="P337" s="54">
        <v>0</v>
      </c>
      <c r="Q337" s="1">
        <v>42522</v>
      </c>
      <c r="R337" s="14">
        <f>VLOOKUP($D337,'GT NBV Sep 2015'!$G:$O,9,0)</f>
        <v>2.1999999999999999E-2</v>
      </c>
      <c r="S337" s="15">
        <f t="shared" si="45"/>
        <v>67.885234999999994</v>
      </c>
      <c r="T337" s="15">
        <f t="shared" si="46"/>
        <v>9</v>
      </c>
      <c r="U337" s="15">
        <f t="shared" si="47"/>
        <v>610.96711499999992</v>
      </c>
      <c r="V337" s="15">
        <f t="shared" si="48"/>
        <v>37639.277114999997</v>
      </c>
      <c r="W337" s="15">
        <f t="shared" si="49"/>
        <v>-610.96711499999947</v>
      </c>
      <c r="X337" s="7">
        <f t="shared" si="50"/>
        <v>33325.478999999999</v>
      </c>
      <c r="Y337" s="7">
        <f t="shared" si="51"/>
        <v>33875.349403499997</v>
      </c>
      <c r="Z337" s="7">
        <f t="shared" si="52"/>
        <v>-549.8704034999995</v>
      </c>
      <c r="AA337" s="7">
        <f t="shared" si="53"/>
        <v>2.1600499167107046E-12</v>
      </c>
    </row>
    <row r="338" spans="1:27" ht="13.8" x14ac:dyDescent="0.3">
      <c r="A338" s="11">
        <v>54090</v>
      </c>
      <c r="B338" s="11" t="s">
        <v>16</v>
      </c>
      <c r="C338" s="11" t="s">
        <v>17</v>
      </c>
      <c r="D338" s="11" t="s">
        <v>57</v>
      </c>
      <c r="E338" s="11" t="s">
        <v>28</v>
      </c>
      <c r="F338" s="18">
        <v>27211</v>
      </c>
      <c r="G338" s="19">
        <v>27211</v>
      </c>
      <c r="H338" s="11" t="s">
        <v>20</v>
      </c>
      <c r="I338" s="11" t="s">
        <v>59</v>
      </c>
      <c r="J338" s="11" t="s">
        <v>332</v>
      </c>
      <c r="K338" s="11" t="s">
        <v>23</v>
      </c>
      <c r="L338" s="53" t="s">
        <v>638</v>
      </c>
      <c r="M338" s="11">
        <v>0</v>
      </c>
      <c r="N338" s="54">
        <v>36719.620000000003</v>
      </c>
      <c r="O338" s="54">
        <v>36719.620000000003</v>
      </c>
      <c r="P338" s="54">
        <v>0</v>
      </c>
      <c r="Q338" s="1">
        <v>42522</v>
      </c>
      <c r="R338" s="14">
        <f>VLOOKUP($D338,'GT NBV Sep 2015'!$G:$O,9,0)</f>
        <v>2.1999999999999999E-2</v>
      </c>
      <c r="S338" s="15">
        <f t="shared" si="45"/>
        <v>67.319303333333337</v>
      </c>
      <c r="T338" s="15">
        <f t="shared" si="46"/>
        <v>9</v>
      </c>
      <c r="U338" s="15">
        <f t="shared" si="47"/>
        <v>605.87373000000002</v>
      </c>
      <c r="V338" s="15">
        <f t="shared" si="48"/>
        <v>37325.493730000002</v>
      </c>
      <c r="W338" s="15">
        <f t="shared" si="49"/>
        <v>-605.87372999999934</v>
      </c>
      <c r="X338" s="7">
        <f t="shared" si="50"/>
        <v>33047.658000000003</v>
      </c>
      <c r="Y338" s="7">
        <f t="shared" si="51"/>
        <v>33592.944357</v>
      </c>
      <c r="Z338" s="7">
        <f t="shared" si="52"/>
        <v>-545.28635699999938</v>
      </c>
      <c r="AA338" s="7">
        <f t="shared" si="53"/>
        <v>2.1600499167107046E-12</v>
      </c>
    </row>
    <row r="339" spans="1:27" ht="13.8" x14ac:dyDescent="0.3">
      <c r="A339" s="11">
        <v>22089957</v>
      </c>
      <c r="B339" s="11" t="s">
        <v>16</v>
      </c>
      <c r="C339" s="11" t="s">
        <v>17</v>
      </c>
      <c r="D339" s="11" t="s">
        <v>188</v>
      </c>
      <c r="E339" s="11" t="s">
        <v>397</v>
      </c>
      <c r="F339" s="18">
        <v>25385</v>
      </c>
      <c r="G339" s="19">
        <v>25385</v>
      </c>
      <c r="H339" s="11" t="s">
        <v>20</v>
      </c>
      <c r="I339" s="11" t="s">
        <v>69</v>
      </c>
      <c r="J339" s="11" t="s">
        <v>399</v>
      </c>
      <c r="K339" s="11" t="s">
        <v>23</v>
      </c>
      <c r="L339" s="53" t="s">
        <v>638</v>
      </c>
      <c r="M339" s="11">
        <v>2</v>
      </c>
      <c r="N339" s="54">
        <v>36270.25</v>
      </c>
      <c r="O339" s="54">
        <v>36270.25</v>
      </c>
      <c r="P339" s="54">
        <v>0</v>
      </c>
      <c r="Q339" s="1">
        <v>42522</v>
      </c>
      <c r="R339" s="14">
        <f>VLOOKUP($D339,'GT NBV Sep 2015'!$G:$O,9,0)</f>
        <v>2.7E-2</v>
      </c>
      <c r="S339" s="15">
        <f t="shared" si="45"/>
        <v>81.608062499999988</v>
      </c>
      <c r="T339" s="15">
        <f t="shared" si="46"/>
        <v>9</v>
      </c>
      <c r="U339" s="15">
        <f t="shared" si="47"/>
        <v>734.47256249999987</v>
      </c>
      <c r="V339" s="15">
        <f t="shared" si="48"/>
        <v>37004.722562499999</v>
      </c>
      <c r="W339" s="15">
        <f t="shared" si="49"/>
        <v>-734.47256249999919</v>
      </c>
      <c r="X339" s="7">
        <f t="shared" si="50"/>
        <v>32643.225000000002</v>
      </c>
      <c r="Y339" s="7">
        <f t="shared" si="51"/>
        <v>33304.250306250004</v>
      </c>
      <c r="Z339" s="7">
        <f t="shared" si="52"/>
        <v>-661.02530624999929</v>
      </c>
      <c r="AA339" s="7">
        <f t="shared" si="53"/>
        <v>-2.1600499167107046E-12</v>
      </c>
    </row>
    <row r="340" spans="1:27" ht="13.8" x14ac:dyDescent="0.3">
      <c r="A340" s="11">
        <v>54233</v>
      </c>
      <c r="B340" s="11" t="s">
        <v>16</v>
      </c>
      <c r="C340" s="11" t="s">
        <v>17</v>
      </c>
      <c r="D340" s="11" t="s">
        <v>57</v>
      </c>
      <c r="E340" s="11" t="s">
        <v>38</v>
      </c>
      <c r="F340" s="18">
        <v>33786</v>
      </c>
      <c r="G340" s="19">
        <v>33786</v>
      </c>
      <c r="H340" s="11" t="s">
        <v>20</v>
      </c>
      <c r="I340" s="11" t="s">
        <v>59</v>
      </c>
      <c r="J340" s="11" t="s">
        <v>339</v>
      </c>
      <c r="K340" s="11" t="s">
        <v>23</v>
      </c>
      <c r="L340" s="53" t="s">
        <v>638</v>
      </c>
      <c r="M340" s="11">
        <v>0</v>
      </c>
      <c r="N340" s="54">
        <v>36000</v>
      </c>
      <c r="O340" s="54">
        <v>36000</v>
      </c>
      <c r="P340" s="54">
        <v>0</v>
      </c>
      <c r="Q340" s="1">
        <v>42522</v>
      </c>
      <c r="R340" s="14">
        <f>VLOOKUP($D340,'GT NBV Sep 2015'!$G:$O,9,0)</f>
        <v>2.1999999999999999E-2</v>
      </c>
      <c r="S340" s="15">
        <f t="shared" si="45"/>
        <v>66</v>
      </c>
      <c r="T340" s="15">
        <f t="shared" si="46"/>
        <v>9</v>
      </c>
      <c r="U340" s="15">
        <f t="shared" si="47"/>
        <v>594</v>
      </c>
      <c r="V340" s="15">
        <f t="shared" si="48"/>
        <v>36594</v>
      </c>
      <c r="W340" s="15">
        <f t="shared" si="49"/>
        <v>-594</v>
      </c>
      <c r="X340" s="7">
        <f t="shared" si="50"/>
        <v>32400</v>
      </c>
      <c r="Y340" s="7">
        <f t="shared" si="51"/>
        <v>32934.6</v>
      </c>
      <c r="Z340" s="7">
        <f t="shared" si="52"/>
        <v>-534.6</v>
      </c>
      <c r="AA340" s="7">
        <f t="shared" si="53"/>
        <v>1.4779288903810084E-12</v>
      </c>
    </row>
    <row r="341" spans="1:27" ht="13.8" x14ac:dyDescent="0.3">
      <c r="A341" s="11">
        <v>51064</v>
      </c>
      <c r="B341" s="11" t="s">
        <v>16</v>
      </c>
      <c r="C341" s="11" t="s">
        <v>17</v>
      </c>
      <c r="D341" s="11" t="s">
        <v>71</v>
      </c>
      <c r="E341" s="11" t="s">
        <v>28</v>
      </c>
      <c r="F341" s="18">
        <v>27211</v>
      </c>
      <c r="G341" s="19">
        <v>27211</v>
      </c>
      <c r="H341" s="11" t="s">
        <v>20</v>
      </c>
      <c r="I341" s="11" t="s">
        <v>48</v>
      </c>
      <c r="J341" s="11" t="s">
        <v>234</v>
      </c>
      <c r="K341" s="11" t="s">
        <v>23</v>
      </c>
      <c r="L341" s="53" t="s">
        <v>638</v>
      </c>
      <c r="M341" s="11">
        <v>2</v>
      </c>
      <c r="N341" s="54">
        <v>35213.81</v>
      </c>
      <c r="O341" s="54">
        <v>35213.81</v>
      </c>
      <c r="P341" s="54">
        <v>0</v>
      </c>
      <c r="Q341" s="1">
        <v>42522</v>
      </c>
      <c r="R341" s="14">
        <f>VLOOKUP($D341,'GT NBV Sep 2015'!$G:$O,9,0)</f>
        <v>3.1E-2</v>
      </c>
      <c r="S341" s="15">
        <f t="shared" si="45"/>
        <v>90.969009166666666</v>
      </c>
      <c r="T341" s="15">
        <f t="shared" si="46"/>
        <v>9</v>
      </c>
      <c r="U341" s="15">
        <f t="shared" si="47"/>
        <v>818.72108249999997</v>
      </c>
      <c r="V341" s="15">
        <f t="shared" si="48"/>
        <v>36032.531082499998</v>
      </c>
      <c r="W341" s="15">
        <f t="shared" si="49"/>
        <v>-818.72108250000019</v>
      </c>
      <c r="X341" s="7">
        <f t="shared" si="50"/>
        <v>31692.429</v>
      </c>
      <c r="Y341" s="7">
        <f t="shared" si="51"/>
        <v>32429.277974249999</v>
      </c>
      <c r="Z341" s="7">
        <f t="shared" si="52"/>
        <v>-736.8489742500002</v>
      </c>
      <c r="AA341" s="7">
        <f t="shared" si="53"/>
        <v>1.4779288903810084E-12</v>
      </c>
    </row>
    <row r="342" spans="1:27" ht="13.8" x14ac:dyDescent="0.3">
      <c r="A342" s="11">
        <v>53951</v>
      </c>
      <c r="B342" s="11" t="s">
        <v>16</v>
      </c>
      <c r="C342" s="11" t="s">
        <v>17</v>
      </c>
      <c r="D342" s="11" t="s">
        <v>57</v>
      </c>
      <c r="E342" s="11" t="s">
        <v>28</v>
      </c>
      <c r="F342" s="18">
        <v>27211</v>
      </c>
      <c r="G342" s="19">
        <v>27211</v>
      </c>
      <c r="H342" s="11" t="s">
        <v>20</v>
      </c>
      <c r="I342" s="11" t="s">
        <v>59</v>
      </c>
      <c r="J342" s="11" t="s">
        <v>325</v>
      </c>
      <c r="K342" s="11" t="s">
        <v>23</v>
      </c>
      <c r="L342" s="53" t="s">
        <v>638</v>
      </c>
      <c r="M342" s="11">
        <v>11</v>
      </c>
      <c r="N342" s="54">
        <v>33943.25</v>
      </c>
      <c r="O342" s="54">
        <v>33943.25</v>
      </c>
      <c r="P342" s="54">
        <v>0</v>
      </c>
      <c r="Q342" s="1">
        <v>42522</v>
      </c>
      <c r="R342" s="14">
        <f>VLOOKUP($D342,'GT NBV Sep 2015'!$G:$O,9,0)</f>
        <v>2.1999999999999999E-2</v>
      </c>
      <c r="S342" s="15">
        <f t="shared" si="45"/>
        <v>62.229291666666668</v>
      </c>
      <c r="T342" s="15">
        <f t="shared" si="46"/>
        <v>9</v>
      </c>
      <c r="U342" s="15">
        <f t="shared" si="47"/>
        <v>560.063625</v>
      </c>
      <c r="V342" s="15">
        <f t="shared" si="48"/>
        <v>34503.313625000003</v>
      </c>
      <c r="W342" s="15">
        <f t="shared" si="49"/>
        <v>-560.0636250000025</v>
      </c>
      <c r="X342" s="7">
        <f t="shared" si="50"/>
        <v>30548.924999999999</v>
      </c>
      <c r="Y342" s="7">
        <f t="shared" si="51"/>
        <v>31052.982262500002</v>
      </c>
      <c r="Z342" s="7">
        <f t="shared" si="52"/>
        <v>-504.05726250000225</v>
      </c>
      <c r="AA342" s="7">
        <f t="shared" si="53"/>
        <v>0</v>
      </c>
    </row>
    <row r="343" spans="1:27" ht="13.8" x14ac:dyDescent="0.3">
      <c r="A343" s="11">
        <v>54305</v>
      </c>
      <c r="B343" s="11" t="s">
        <v>16</v>
      </c>
      <c r="C343" s="11" t="s">
        <v>17</v>
      </c>
      <c r="D343" s="11" t="s">
        <v>57</v>
      </c>
      <c r="E343" s="11" t="s">
        <v>28</v>
      </c>
      <c r="F343" s="18">
        <v>27211</v>
      </c>
      <c r="G343" s="19">
        <v>27211</v>
      </c>
      <c r="H343" s="11" t="s">
        <v>20</v>
      </c>
      <c r="I343" s="11" t="s">
        <v>59</v>
      </c>
      <c r="J343" s="11" t="s">
        <v>344</v>
      </c>
      <c r="K343" s="11" t="s">
        <v>23</v>
      </c>
      <c r="L343" s="53" t="s">
        <v>638</v>
      </c>
      <c r="M343" s="11">
        <v>0</v>
      </c>
      <c r="N343" s="54">
        <v>33942.5</v>
      </c>
      <c r="O343" s="54">
        <v>33942.5</v>
      </c>
      <c r="P343" s="54">
        <v>0</v>
      </c>
      <c r="Q343" s="1">
        <v>42522</v>
      </c>
      <c r="R343" s="14">
        <f>VLOOKUP($D343,'GT NBV Sep 2015'!$G:$O,9,0)</f>
        <v>2.1999999999999999E-2</v>
      </c>
      <c r="S343" s="15">
        <f t="shared" si="45"/>
        <v>62.227916666666665</v>
      </c>
      <c r="T343" s="15">
        <f t="shared" si="46"/>
        <v>9</v>
      </c>
      <c r="U343" s="15">
        <f t="shared" si="47"/>
        <v>560.05124999999998</v>
      </c>
      <c r="V343" s="15">
        <f t="shared" si="48"/>
        <v>34502.551249999997</v>
      </c>
      <c r="W343" s="15">
        <f t="shared" si="49"/>
        <v>-560.0512499999968</v>
      </c>
      <c r="X343" s="7">
        <f t="shared" si="50"/>
        <v>30548.25</v>
      </c>
      <c r="Y343" s="7">
        <f t="shared" si="51"/>
        <v>31052.296124999997</v>
      </c>
      <c r="Z343" s="7">
        <f t="shared" si="52"/>
        <v>-504.04612499999712</v>
      </c>
      <c r="AA343" s="7">
        <f t="shared" si="53"/>
        <v>0</v>
      </c>
    </row>
    <row r="344" spans="1:27" ht="13.8" x14ac:dyDescent="0.3">
      <c r="A344" s="11">
        <v>54317</v>
      </c>
      <c r="B344" s="11" t="s">
        <v>16</v>
      </c>
      <c r="C344" s="11" t="s">
        <v>17</v>
      </c>
      <c r="D344" s="11" t="s">
        <v>57</v>
      </c>
      <c r="E344" s="11" t="s">
        <v>28</v>
      </c>
      <c r="F344" s="18">
        <v>27211</v>
      </c>
      <c r="G344" s="19">
        <v>27211</v>
      </c>
      <c r="H344" s="11" t="s">
        <v>20</v>
      </c>
      <c r="I344" s="11" t="s">
        <v>59</v>
      </c>
      <c r="J344" s="11" t="s">
        <v>345</v>
      </c>
      <c r="K344" s="11" t="s">
        <v>23</v>
      </c>
      <c r="L344" s="53" t="s">
        <v>638</v>
      </c>
      <c r="M344" s="11">
        <v>0</v>
      </c>
      <c r="N344" s="54">
        <v>33942.5</v>
      </c>
      <c r="O344" s="54">
        <v>33942.5</v>
      </c>
      <c r="P344" s="54">
        <v>0</v>
      </c>
      <c r="Q344" s="1">
        <v>42522</v>
      </c>
      <c r="R344" s="14">
        <f>VLOOKUP($D344,'GT NBV Sep 2015'!$G:$O,9,0)</f>
        <v>2.1999999999999999E-2</v>
      </c>
      <c r="S344" s="15">
        <f t="shared" si="45"/>
        <v>62.227916666666665</v>
      </c>
      <c r="T344" s="15">
        <f t="shared" si="46"/>
        <v>9</v>
      </c>
      <c r="U344" s="15">
        <f t="shared" si="47"/>
        <v>560.05124999999998</v>
      </c>
      <c r="V344" s="15">
        <f t="shared" si="48"/>
        <v>34502.551249999997</v>
      </c>
      <c r="W344" s="15">
        <f t="shared" si="49"/>
        <v>-560.0512499999968</v>
      </c>
      <c r="X344" s="7">
        <f t="shared" si="50"/>
        <v>30548.25</v>
      </c>
      <c r="Y344" s="7">
        <f t="shared" si="51"/>
        <v>31052.296124999997</v>
      </c>
      <c r="Z344" s="7">
        <f t="shared" si="52"/>
        <v>-504.04612499999712</v>
      </c>
      <c r="AA344" s="7">
        <f t="shared" si="53"/>
        <v>0</v>
      </c>
    </row>
    <row r="345" spans="1:27" ht="13.8" x14ac:dyDescent="0.3">
      <c r="A345" s="11">
        <v>53106</v>
      </c>
      <c r="B345" s="11" t="s">
        <v>16</v>
      </c>
      <c r="C345" s="11" t="s">
        <v>17</v>
      </c>
      <c r="D345" s="11" t="s">
        <v>71</v>
      </c>
      <c r="E345" s="11" t="s">
        <v>28</v>
      </c>
      <c r="F345" s="18">
        <v>27211</v>
      </c>
      <c r="G345" s="19">
        <v>27211</v>
      </c>
      <c r="H345" s="11" t="s">
        <v>20</v>
      </c>
      <c r="I345" s="11" t="s">
        <v>48</v>
      </c>
      <c r="J345" s="11" t="s">
        <v>288</v>
      </c>
      <c r="K345" s="11" t="s">
        <v>23</v>
      </c>
      <c r="L345" s="53" t="s">
        <v>638</v>
      </c>
      <c r="M345" s="11">
        <v>11</v>
      </c>
      <c r="N345" s="54">
        <v>30309.07</v>
      </c>
      <c r="O345" s="54">
        <v>30309.07</v>
      </c>
      <c r="P345" s="54">
        <v>0</v>
      </c>
      <c r="Q345" s="1">
        <v>42522</v>
      </c>
      <c r="R345" s="14">
        <f>VLOOKUP($D345,'GT NBV Sep 2015'!$G:$O,9,0)</f>
        <v>3.1E-2</v>
      </c>
      <c r="S345" s="15">
        <f t="shared" si="45"/>
        <v>78.298430833333327</v>
      </c>
      <c r="T345" s="15">
        <f t="shared" si="46"/>
        <v>9</v>
      </c>
      <c r="U345" s="15">
        <f t="shared" si="47"/>
        <v>704.68587749999995</v>
      </c>
      <c r="V345" s="15">
        <f t="shared" si="48"/>
        <v>31013.7558775</v>
      </c>
      <c r="W345" s="15">
        <f t="shared" si="49"/>
        <v>-704.68587750000006</v>
      </c>
      <c r="X345" s="7">
        <f t="shared" si="50"/>
        <v>27278.163</v>
      </c>
      <c r="Y345" s="7">
        <f t="shared" si="51"/>
        <v>27912.380289749999</v>
      </c>
      <c r="Z345" s="7">
        <f t="shared" si="52"/>
        <v>-634.21728975000008</v>
      </c>
      <c r="AA345" s="7">
        <f t="shared" si="53"/>
        <v>1.4779288903810084E-12</v>
      </c>
    </row>
    <row r="346" spans="1:27" ht="13.8" x14ac:dyDescent="0.3">
      <c r="A346" s="11">
        <v>51415</v>
      </c>
      <c r="B346" s="11" t="s">
        <v>16</v>
      </c>
      <c r="C346" s="11" t="s">
        <v>17</v>
      </c>
      <c r="D346" s="11" t="s">
        <v>71</v>
      </c>
      <c r="E346" s="11" t="s">
        <v>28</v>
      </c>
      <c r="F346" s="18">
        <v>27211</v>
      </c>
      <c r="G346" s="19">
        <v>27211</v>
      </c>
      <c r="H346" s="11" t="s">
        <v>20</v>
      </c>
      <c r="I346" s="11" t="s">
        <v>48</v>
      </c>
      <c r="J346" s="11" t="s">
        <v>241</v>
      </c>
      <c r="K346" s="11" t="s">
        <v>23</v>
      </c>
      <c r="L346" s="53" t="s">
        <v>638</v>
      </c>
      <c r="M346" s="11">
        <v>2</v>
      </c>
      <c r="N346" s="54">
        <v>27990.47</v>
      </c>
      <c r="O346" s="54">
        <v>27990.47</v>
      </c>
      <c r="P346" s="54">
        <v>0</v>
      </c>
      <c r="Q346" s="1">
        <v>42522</v>
      </c>
      <c r="R346" s="14">
        <f>VLOOKUP($D346,'GT NBV Sep 2015'!$G:$O,9,0)</f>
        <v>3.1E-2</v>
      </c>
      <c r="S346" s="15">
        <f t="shared" si="45"/>
        <v>72.308714166666675</v>
      </c>
      <c r="T346" s="15">
        <f t="shared" si="46"/>
        <v>9</v>
      </c>
      <c r="U346" s="15">
        <f t="shared" si="47"/>
        <v>650.77842750000013</v>
      </c>
      <c r="V346" s="15">
        <f t="shared" si="48"/>
        <v>28641.248427500002</v>
      </c>
      <c r="W346" s="15">
        <f t="shared" si="49"/>
        <v>-650.77842750000127</v>
      </c>
      <c r="X346" s="7">
        <f t="shared" si="50"/>
        <v>25191.423000000003</v>
      </c>
      <c r="Y346" s="7">
        <f t="shared" si="51"/>
        <v>25777.123584750003</v>
      </c>
      <c r="Z346" s="7">
        <f t="shared" si="52"/>
        <v>-585.70058475000121</v>
      </c>
      <c r="AA346" s="7">
        <f t="shared" si="53"/>
        <v>0</v>
      </c>
    </row>
    <row r="347" spans="1:27" ht="13.8" x14ac:dyDescent="0.3">
      <c r="A347" s="11">
        <v>53145</v>
      </c>
      <c r="B347" s="11" t="s">
        <v>16</v>
      </c>
      <c r="C347" s="11" t="s">
        <v>17</v>
      </c>
      <c r="D347" s="11" t="s">
        <v>71</v>
      </c>
      <c r="E347" s="11" t="s">
        <v>28</v>
      </c>
      <c r="F347" s="18">
        <v>27211</v>
      </c>
      <c r="G347" s="19">
        <v>27211</v>
      </c>
      <c r="H347" s="11" t="s">
        <v>20</v>
      </c>
      <c r="I347" s="11" t="s">
        <v>48</v>
      </c>
      <c r="J347" s="11" t="s">
        <v>293</v>
      </c>
      <c r="K347" s="11" t="s">
        <v>23</v>
      </c>
      <c r="L347" s="53" t="s">
        <v>638</v>
      </c>
      <c r="M347" s="11">
        <v>8</v>
      </c>
      <c r="N347" s="54">
        <v>26671.8</v>
      </c>
      <c r="O347" s="54">
        <v>26671.8</v>
      </c>
      <c r="P347" s="54">
        <v>0</v>
      </c>
      <c r="Q347" s="1">
        <v>42522</v>
      </c>
      <c r="R347" s="14">
        <f>VLOOKUP($D347,'GT NBV Sep 2015'!$G:$O,9,0)</f>
        <v>3.1E-2</v>
      </c>
      <c r="S347" s="15">
        <f t="shared" si="45"/>
        <v>68.902149999999992</v>
      </c>
      <c r="T347" s="15">
        <f t="shared" si="46"/>
        <v>9</v>
      </c>
      <c r="U347" s="15">
        <f t="shared" si="47"/>
        <v>620.11934999999994</v>
      </c>
      <c r="V347" s="15">
        <f t="shared" si="48"/>
        <v>27291.91935</v>
      </c>
      <c r="W347" s="15">
        <f t="shared" si="49"/>
        <v>-620.11935000000085</v>
      </c>
      <c r="X347" s="7">
        <f t="shared" si="50"/>
        <v>24004.62</v>
      </c>
      <c r="Y347" s="7">
        <f t="shared" si="51"/>
        <v>24562.727415000001</v>
      </c>
      <c r="Z347" s="7">
        <f t="shared" si="52"/>
        <v>-558.10741500000074</v>
      </c>
      <c r="AA347" s="7">
        <f t="shared" si="53"/>
        <v>-1.4779288903810084E-12</v>
      </c>
    </row>
    <row r="348" spans="1:27" ht="13.8" x14ac:dyDescent="0.3">
      <c r="A348" s="11">
        <v>22089952</v>
      </c>
      <c r="B348" s="11" t="s">
        <v>16</v>
      </c>
      <c r="C348" s="11" t="s">
        <v>17</v>
      </c>
      <c r="D348" s="11" t="s">
        <v>188</v>
      </c>
      <c r="E348" s="11" t="s">
        <v>398</v>
      </c>
      <c r="F348" s="18">
        <v>21367</v>
      </c>
      <c r="G348" s="19">
        <v>21367</v>
      </c>
      <c r="H348" s="11" t="s">
        <v>20</v>
      </c>
      <c r="I348" s="11" t="s">
        <v>69</v>
      </c>
      <c r="J348" s="11" t="s">
        <v>199</v>
      </c>
      <c r="K348" s="11" t="s">
        <v>23</v>
      </c>
      <c r="L348" s="53" t="s">
        <v>638</v>
      </c>
      <c r="M348" s="11">
        <v>3</v>
      </c>
      <c r="N348" s="54">
        <v>24529.599999999999</v>
      </c>
      <c r="O348" s="54">
        <v>24529.599999999999</v>
      </c>
      <c r="P348" s="54">
        <v>0</v>
      </c>
      <c r="Q348" s="1">
        <v>42522</v>
      </c>
      <c r="R348" s="14">
        <f>VLOOKUP($D348,'GT NBV Sep 2015'!$G:$O,9,0)</f>
        <v>2.7E-2</v>
      </c>
      <c r="S348" s="15">
        <f t="shared" si="45"/>
        <v>55.191599999999994</v>
      </c>
      <c r="T348" s="15">
        <f t="shared" si="46"/>
        <v>9</v>
      </c>
      <c r="U348" s="15">
        <f t="shared" si="47"/>
        <v>496.72439999999995</v>
      </c>
      <c r="V348" s="15">
        <f t="shared" si="48"/>
        <v>25026.324399999998</v>
      </c>
      <c r="W348" s="15">
        <f t="shared" si="49"/>
        <v>-496.72439999999915</v>
      </c>
      <c r="X348" s="7">
        <f t="shared" si="50"/>
        <v>22076.639999999999</v>
      </c>
      <c r="Y348" s="7">
        <f t="shared" si="51"/>
        <v>22523.69196</v>
      </c>
      <c r="Z348" s="7">
        <f t="shared" si="52"/>
        <v>-447.05195999999927</v>
      </c>
      <c r="AA348" s="7">
        <f t="shared" si="53"/>
        <v>-1.4210854715202004E-12</v>
      </c>
    </row>
    <row r="349" spans="1:27" ht="13.8" x14ac:dyDescent="0.3">
      <c r="A349" s="11">
        <v>54293</v>
      </c>
      <c r="B349" s="11" t="s">
        <v>16</v>
      </c>
      <c r="C349" s="11" t="s">
        <v>17</v>
      </c>
      <c r="D349" s="11" t="s">
        <v>57</v>
      </c>
      <c r="E349" s="11" t="s">
        <v>28</v>
      </c>
      <c r="F349" s="18">
        <v>27211</v>
      </c>
      <c r="G349" s="19">
        <v>27211</v>
      </c>
      <c r="H349" s="11" t="s">
        <v>20</v>
      </c>
      <c r="I349" s="11" t="s">
        <v>59</v>
      </c>
      <c r="J349" s="11" t="s">
        <v>343</v>
      </c>
      <c r="K349" s="11" t="s">
        <v>23</v>
      </c>
      <c r="L349" s="53" t="s">
        <v>638</v>
      </c>
      <c r="M349" s="11">
        <v>0</v>
      </c>
      <c r="N349" s="54">
        <v>23857.46</v>
      </c>
      <c r="O349" s="54">
        <v>23857.46</v>
      </c>
      <c r="P349" s="54">
        <v>0</v>
      </c>
      <c r="Q349" s="1">
        <v>42522</v>
      </c>
      <c r="R349" s="14">
        <f>VLOOKUP($D349,'GT NBV Sep 2015'!$G:$O,9,0)</f>
        <v>2.1999999999999999E-2</v>
      </c>
      <c r="S349" s="15">
        <f t="shared" si="45"/>
        <v>43.738676666666663</v>
      </c>
      <c r="T349" s="15">
        <f t="shared" si="46"/>
        <v>9</v>
      </c>
      <c r="U349" s="15">
        <f t="shared" si="47"/>
        <v>393.64808999999997</v>
      </c>
      <c r="V349" s="15">
        <f t="shared" si="48"/>
        <v>24251.108089999998</v>
      </c>
      <c r="W349" s="15">
        <f t="shared" si="49"/>
        <v>-393.64808999999877</v>
      </c>
      <c r="X349" s="7">
        <f t="shared" si="50"/>
        <v>21471.714</v>
      </c>
      <c r="Y349" s="7">
        <f t="shared" si="51"/>
        <v>21825.997281</v>
      </c>
      <c r="Z349" s="7">
        <f t="shared" si="52"/>
        <v>-354.28328099999891</v>
      </c>
      <c r="AA349" s="7">
        <f t="shared" si="53"/>
        <v>-1.0800249583553523E-12</v>
      </c>
    </row>
    <row r="350" spans="1:27" ht="13.8" x14ac:dyDescent="0.3">
      <c r="A350" s="11">
        <v>47849009</v>
      </c>
      <c r="B350" s="11" t="s">
        <v>16</v>
      </c>
      <c r="C350" s="11" t="s">
        <v>17</v>
      </c>
      <c r="D350" s="11" t="s">
        <v>71</v>
      </c>
      <c r="E350" s="11" t="s">
        <v>28</v>
      </c>
      <c r="F350" s="18">
        <v>27211</v>
      </c>
      <c r="G350" s="19">
        <v>27211</v>
      </c>
      <c r="H350" s="11" t="s">
        <v>20</v>
      </c>
      <c r="I350" s="11" t="s">
        <v>48</v>
      </c>
      <c r="J350" s="11" t="s">
        <v>414</v>
      </c>
      <c r="K350" s="11" t="s">
        <v>23</v>
      </c>
      <c r="L350" s="53" t="s">
        <v>638</v>
      </c>
      <c r="M350" s="11">
        <v>2</v>
      </c>
      <c r="N350" s="54">
        <v>23181.96</v>
      </c>
      <c r="O350" s="54">
        <v>23181.96</v>
      </c>
      <c r="P350" s="54">
        <v>0</v>
      </c>
      <c r="Q350" s="1">
        <v>42522</v>
      </c>
      <c r="R350" s="14">
        <f>VLOOKUP($D350,'GT NBV Sep 2015'!$G:$O,9,0)</f>
        <v>3.1E-2</v>
      </c>
      <c r="S350" s="15">
        <f t="shared" si="45"/>
        <v>59.88673</v>
      </c>
      <c r="T350" s="15">
        <f t="shared" si="46"/>
        <v>9</v>
      </c>
      <c r="U350" s="15">
        <f t="shared" si="47"/>
        <v>538.98056999999994</v>
      </c>
      <c r="V350" s="15">
        <f t="shared" si="48"/>
        <v>23720.940569999999</v>
      </c>
      <c r="W350" s="15">
        <f t="shared" si="49"/>
        <v>-538.98056999999972</v>
      </c>
      <c r="X350" s="7">
        <f t="shared" si="50"/>
        <v>20863.763999999999</v>
      </c>
      <c r="Y350" s="7">
        <f t="shared" si="51"/>
        <v>21348.846513</v>
      </c>
      <c r="Z350" s="7">
        <f t="shared" si="52"/>
        <v>-485.08251299999978</v>
      </c>
      <c r="AA350" s="7">
        <f t="shared" si="53"/>
        <v>-1.4210854715202004E-12</v>
      </c>
    </row>
    <row r="351" spans="1:27" ht="13.8" x14ac:dyDescent="0.3">
      <c r="A351" s="11">
        <v>53127</v>
      </c>
      <c r="B351" s="11" t="s">
        <v>16</v>
      </c>
      <c r="C351" s="11" t="s">
        <v>17</v>
      </c>
      <c r="D351" s="11" t="s">
        <v>71</v>
      </c>
      <c r="E351" s="11" t="s">
        <v>28</v>
      </c>
      <c r="F351" s="18">
        <v>27211</v>
      </c>
      <c r="G351" s="19">
        <v>27211</v>
      </c>
      <c r="H351" s="11" t="s">
        <v>20</v>
      </c>
      <c r="I351" s="11" t="s">
        <v>48</v>
      </c>
      <c r="J351" s="11" t="s">
        <v>292</v>
      </c>
      <c r="K351" s="11" t="s">
        <v>23</v>
      </c>
      <c r="L351" s="53" t="s">
        <v>638</v>
      </c>
      <c r="M351" s="11">
        <v>12</v>
      </c>
      <c r="N351" s="54">
        <v>22042.799999999999</v>
      </c>
      <c r="O351" s="54">
        <v>22042.799999999999</v>
      </c>
      <c r="P351" s="54">
        <v>0</v>
      </c>
      <c r="Q351" s="1">
        <v>42522</v>
      </c>
      <c r="R351" s="14">
        <f>VLOOKUP($D351,'GT NBV Sep 2015'!$G:$O,9,0)</f>
        <v>3.1E-2</v>
      </c>
      <c r="S351" s="15">
        <f t="shared" si="45"/>
        <v>56.943899999999999</v>
      </c>
      <c r="T351" s="15">
        <f t="shared" si="46"/>
        <v>9</v>
      </c>
      <c r="U351" s="15">
        <f t="shared" si="47"/>
        <v>512.49509999999998</v>
      </c>
      <c r="V351" s="15">
        <f t="shared" si="48"/>
        <v>22555.295099999999</v>
      </c>
      <c r="W351" s="15">
        <f t="shared" si="49"/>
        <v>-512.49510000000009</v>
      </c>
      <c r="X351" s="7">
        <f t="shared" si="50"/>
        <v>19838.52</v>
      </c>
      <c r="Y351" s="7">
        <f t="shared" si="51"/>
        <v>20299.765589999999</v>
      </c>
      <c r="Z351" s="7">
        <f t="shared" si="52"/>
        <v>-461.24559000000011</v>
      </c>
      <c r="AA351" s="7">
        <f t="shared" si="53"/>
        <v>1.4779288903810084E-12</v>
      </c>
    </row>
    <row r="352" spans="1:27" ht="13.8" x14ac:dyDescent="0.3">
      <c r="A352" s="11">
        <v>53193</v>
      </c>
      <c r="B352" s="11" t="s">
        <v>16</v>
      </c>
      <c r="C352" s="11" t="s">
        <v>17</v>
      </c>
      <c r="D352" s="11" t="s">
        <v>71</v>
      </c>
      <c r="E352" s="11" t="s">
        <v>28</v>
      </c>
      <c r="F352" s="18">
        <v>27211</v>
      </c>
      <c r="G352" s="19">
        <v>27211</v>
      </c>
      <c r="H352" s="11" t="s">
        <v>20</v>
      </c>
      <c r="I352" s="11" t="s">
        <v>48</v>
      </c>
      <c r="J352" s="11" t="s">
        <v>299</v>
      </c>
      <c r="K352" s="11" t="s">
        <v>23</v>
      </c>
      <c r="L352" s="53" t="s">
        <v>638</v>
      </c>
      <c r="M352" s="11">
        <v>0</v>
      </c>
      <c r="N352" s="54">
        <v>22042.799999999999</v>
      </c>
      <c r="O352" s="54">
        <v>22042.799999999999</v>
      </c>
      <c r="P352" s="54">
        <v>0</v>
      </c>
      <c r="Q352" s="1">
        <v>42522</v>
      </c>
      <c r="R352" s="14">
        <f>VLOOKUP($D352,'GT NBV Sep 2015'!$G:$O,9,0)</f>
        <v>3.1E-2</v>
      </c>
      <c r="S352" s="15">
        <f t="shared" si="45"/>
        <v>56.943899999999999</v>
      </c>
      <c r="T352" s="15">
        <f t="shared" si="46"/>
        <v>9</v>
      </c>
      <c r="U352" s="15">
        <f t="shared" si="47"/>
        <v>512.49509999999998</v>
      </c>
      <c r="V352" s="15">
        <f t="shared" si="48"/>
        <v>22555.295099999999</v>
      </c>
      <c r="W352" s="15">
        <f t="shared" si="49"/>
        <v>-512.49510000000009</v>
      </c>
      <c r="X352" s="7">
        <f t="shared" si="50"/>
        <v>19838.52</v>
      </c>
      <c r="Y352" s="7">
        <f t="shared" si="51"/>
        <v>20299.765589999999</v>
      </c>
      <c r="Z352" s="7">
        <f t="shared" si="52"/>
        <v>-461.24559000000011</v>
      </c>
      <c r="AA352" s="7">
        <f t="shared" si="53"/>
        <v>1.4779288903810084E-12</v>
      </c>
    </row>
    <row r="353" spans="1:27" ht="13.8" x14ac:dyDescent="0.3">
      <c r="A353" s="11">
        <v>54271</v>
      </c>
      <c r="B353" s="11" t="s">
        <v>16</v>
      </c>
      <c r="C353" s="11" t="s">
        <v>17</v>
      </c>
      <c r="D353" s="11" t="s">
        <v>57</v>
      </c>
      <c r="E353" s="11" t="s">
        <v>28</v>
      </c>
      <c r="F353" s="18">
        <v>27211</v>
      </c>
      <c r="G353" s="19">
        <v>27211</v>
      </c>
      <c r="H353" s="11" t="s">
        <v>20</v>
      </c>
      <c r="I353" s="11" t="s">
        <v>59</v>
      </c>
      <c r="J353" s="11" t="s">
        <v>342</v>
      </c>
      <c r="K353" s="11" t="s">
        <v>23</v>
      </c>
      <c r="L353" s="53" t="s">
        <v>638</v>
      </c>
      <c r="M353" s="11">
        <v>7</v>
      </c>
      <c r="N353" s="54">
        <v>21600.25</v>
      </c>
      <c r="O353" s="54">
        <v>21600.25</v>
      </c>
      <c r="P353" s="54">
        <v>0</v>
      </c>
      <c r="Q353" s="1">
        <v>42522</v>
      </c>
      <c r="R353" s="14">
        <f>VLOOKUP($D353,'GT NBV Sep 2015'!$G:$O,9,0)</f>
        <v>2.1999999999999999E-2</v>
      </c>
      <c r="S353" s="15">
        <f t="shared" si="45"/>
        <v>39.600458333333336</v>
      </c>
      <c r="T353" s="15">
        <f t="shared" si="46"/>
        <v>9</v>
      </c>
      <c r="U353" s="15">
        <f t="shared" si="47"/>
        <v>356.40412500000002</v>
      </c>
      <c r="V353" s="15">
        <f t="shared" si="48"/>
        <v>21956.654125000001</v>
      </c>
      <c r="W353" s="15">
        <f t="shared" si="49"/>
        <v>-356.40412500000093</v>
      </c>
      <c r="X353" s="7">
        <f t="shared" si="50"/>
        <v>19440.225000000002</v>
      </c>
      <c r="Y353" s="7">
        <f t="shared" si="51"/>
        <v>19760.988712500002</v>
      </c>
      <c r="Z353" s="7">
        <f t="shared" si="52"/>
        <v>-320.76371250000085</v>
      </c>
      <c r="AA353" s="7">
        <f t="shared" si="53"/>
        <v>7.3896444519050419E-13</v>
      </c>
    </row>
    <row r="354" spans="1:27" ht="13.8" x14ac:dyDescent="0.3">
      <c r="A354" s="11">
        <v>50379</v>
      </c>
      <c r="B354" s="11" t="s">
        <v>16</v>
      </c>
      <c r="C354" s="11" t="s">
        <v>17</v>
      </c>
      <c r="D354" s="11" t="s">
        <v>188</v>
      </c>
      <c r="E354" s="11" t="s">
        <v>28</v>
      </c>
      <c r="F354" s="18">
        <v>27211</v>
      </c>
      <c r="G354" s="19">
        <v>27211</v>
      </c>
      <c r="H354" s="11" t="s">
        <v>20</v>
      </c>
      <c r="I354" s="11" t="s">
        <v>69</v>
      </c>
      <c r="J354" s="11" t="s">
        <v>218</v>
      </c>
      <c r="K354" s="11" t="s">
        <v>23</v>
      </c>
      <c r="L354" s="53" t="s">
        <v>638</v>
      </c>
      <c r="M354" s="11">
        <v>2</v>
      </c>
      <c r="N354" s="54">
        <v>21559.14</v>
      </c>
      <c r="O354" s="54">
        <v>21559.14</v>
      </c>
      <c r="P354" s="54">
        <v>0</v>
      </c>
      <c r="Q354" s="1">
        <v>42522</v>
      </c>
      <c r="R354" s="14">
        <f>VLOOKUP($D354,'GT NBV Sep 2015'!$G:$O,9,0)</f>
        <v>2.7E-2</v>
      </c>
      <c r="S354" s="15">
        <f t="shared" si="45"/>
        <v>48.508064999999995</v>
      </c>
      <c r="T354" s="15">
        <f t="shared" si="46"/>
        <v>9</v>
      </c>
      <c r="U354" s="15">
        <f t="shared" si="47"/>
        <v>436.57258499999995</v>
      </c>
      <c r="V354" s="15">
        <f t="shared" si="48"/>
        <v>21995.712585000001</v>
      </c>
      <c r="W354" s="15">
        <f t="shared" si="49"/>
        <v>-436.57258500000171</v>
      </c>
      <c r="X354" s="7">
        <f t="shared" si="50"/>
        <v>19403.225999999999</v>
      </c>
      <c r="Y354" s="7">
        <f t="shared" si="51"/>
        <v>19796.141326500001</v>
      </c>
      <c r="Z354" s="7">
        <f t="shared" si="52"/>
        <v>-392.91532650000153</v>
      </c>
      <c r="AA354" s="7">
        <f t="shared" si="53"/>
        <v>-7.3896444519050419E-13</v>
      </c>
    </row>
    <row r="355" spans="1:27" ht="13.8" x14ac:dyDescent="0.3">
      <c r="A355" s="11">
        <v>50380</v>
      </c>
      <c r="B355" s="11" t="s">
        <v>16</v>
      </c>
      <c r="C355" s="11" t="s">
        <v>17</v>
      </c>
      <c r="D355" s="11" t="s">
        <v>188</v>
      </c>
      <c r="E355" s="11" t="s">
        <v>28</v>
      </c>
      <c r="F355" s="18">
        <v>27211</v>
      </c>
      <c r="G355" s="19">
        <v>27211</v>
      </c>
      <c r="H355" s="11" t="s">
        <v>20</v>
      </c>
      <c r="I355" s="11" t="s">
        <v>69</v>
      </c>
      <c r="J355" s="11" t="s">
        <v>219</v>
      </c>
      <c r="K355" s="11" t="s">
        <v>23</v>
      </c>
      <c r="L355" s="53" t="s">
        <v>638</v>
      </c>
      <c r="M355" s="11">
        <v>2</v>
      </c>
      <c r="N355" s="54">
        <v>21559.14</v>
      </c>
      <c r="O355" s="54">
        <v>21559.14</v>
      </c>
      <c r="P355" s="54">
        <v>0</v>
      </c>
      <c r="Q355" s="1">
        <v>42522</v>
      </c>
      <c r="R355" s="14">
        <f>VLOOKUP($D355,'GT NBV Sep 2015'!$G:$O,9,0)</f>
        <v>2.7E-2</v>
      </c>
      <c r="S355" s="15">
        <f t="shared" si="45"/>
        <v>48.508064999999995</v>
      </c>
      <c r="T355" s="15">
        <f t="shared" si="46"/>
        <v>9</v>
      </c>
      <c r="U355" s="15">
        <f t="shared" si="47"/>
        <v>436.57258499999995</v>
      </c>
      <c r="V355" s="15">
        <f t="shared" si="48"/>
        <v>21995.712585000001</v>
      </c>
      <c r="W355" s="15">
        <f t="shared" si="49"/>
        <v>-436.57258500000171</v>
      </c>
      <c r="X355" s="7">
        <f t="shared" si="50"/>
        <v>19403.225999999999</v>
      </c>
      <c r="Y355" s="7">
        <f t="shared" si="51"/>
        <v>19796.141326500001</v>
      </c>
      <c r="Z355" s="7">
        <f t="shared" si="52"/>
        <v>-392.91532650000153</v>
      </c>
      <c r="AA355" s="7">
        <f t="shared" si="53"/>
        <v>-7.3896444519050419E-13</v>
      </c>
    </row>
    <row r="356" spans="1:27" ht="13.8" x14ac:dyDescent="0.3">
      <c r="A356" s="11">
        <v>22089949</v>
      </c>
      <c r="B356" s="11" t="s">
        <v>16</v>
      </c>
      <c r="C356" s="11" t="s">
        <v>17</v>
      </c>
      <c r="D356" s="11" t="s">
        <v>188</v>
      </c>
      <c r="E356" s="11" t="s">
        <v>397</v>
      </c>
      <c r="F356" s="18">
        <v>25385</v>
      </c>
      <c r="G356" s="19">
        <v>25385</v>
      </c>
      <c r="H356" s="11" t="s">
        <v>20</v>
      </c>
      <c r="I356" s="11" t="s">
        <v>69</v>
      </c>
      <c r="J356" s="11" t="s">
        <v>199</v>
      </c>
      <c r="K356" s="11" t="s">
        <v>23</v>
      </c>
      <c r="L356" s="53" t="s">
        <v>638</v>
      </c>
      <c r="M356" s="11">
        <v>0</v>
      </c>
      <c r="N356" s="54">
        <v>21335.24</v>
      </c>
      <c r="O356" s="54">
        <v>21335.24</v>
      </c>
      <c r="P356" s="54">
        <v>0</v>
      </c>
      <c r="Q356" s="1">
        <v>42522</v>
      </c>
      <c r="R356" s="14">
        <f>VLOOKUP($D356,'GT NBV Sep 2015'!$G:$O,9,0)</f>
        <v>2.7E-2</v>
      </c>
      <c r="S356" s="15">
        <f t="shared" si="45"/>
        <v>48.004289999999997</v>
      </c>
      <c r="T356" s="15">
        <f t="shared" si="46"/>
        <v>9</v>
      </c>
      <c r="U356" s="15">
        <f t="shared" si="47"/>
        <v>432.03860999999995</v>
      </c>
      <c r="V356" s="15">
        <f t="shared" si="48"/>
        <v>21767.278610000001</v>
      </c>
      <c r="W356" s="15">
        <f t="shared" si="49"/>
        <v>-432.03860999999961</v>
      </c>
      <c r="X356" s="7">
        <f t="shared" si="50"/>
        <v>19201.716</v>
      </c>
      <c r="Y356" s="7">
        <f t="shared" si="51"/>
        <v>19590.550749000002</v>
      </c>
      <c r="Z356" s="7">
        <f t="shared" si="52"/>
        <v>-388.83474899999965</v>
      </c>
      <c r="AA356" s="7">
        <f t="shared" si="53"/>
        <v>-1.8189894035458565E-12</v>
      </c>
    </row>
    <row r="357" spans="1:27" ht="13.8" x14ac:dyDescent="0.3">
      <c r="A357" s="11">
        <v>54499</v>
      </c>
      <c r="B357" s="11" t="s">
        <v>16</v>
      </c>
      <c r="C357" s="11" t="s">
        <v>17</v>
      </c>
      <c r="D357" s="11" t="s">
        <v>57</v>
      </c>
      <c r="E357" s="11" t="s">
        <v>28</v>
      </c>
      <c r="F357" s="18">
        <v>27211</v>
      </c>
      <c r="G357" s="19">
        <v>27211</v>
      </c>
      <c r="H357" s="11" t="s">
        <v>20</v>
      </c>
      <c r="I357" s="11" t="s">
        <v>59</v>
      </c>
      <c r="J357" s="11" t="s">
        <v>62</v>
      </c>
      <c r="K357" s="11" t="s">
        <v>23</v>
      </c>
      <c r="L357" s="53" t="s">
        <v>638</v>
      </c>
      <c r="M357" s="11">
        <v>0</v>
      </c>
      <c r="N357" s="54">
        <v>20057</v>
      </c>
      <c r="O357" s="54">
        <v>20057</v>
      </c>
      <c r="P357" s="54">
        <v>0</v>
      </c>
      <c r="Q357" s="1">
        <v>42522</v>
      </c>
      <c r="R357" s="14">
        <f>VLOOKUP($D357,'GT NBV Sep 2015'!$G:$O,9,0)</f>
        <v>2.1999999999999999E-2</v>
      </c>
      <c r="S357" s="15">
        <f t="shared" si="45"/>
        <v>36.771166666666666</v>
      </c>
      <c r="T357" s="15">
        <f t="shared" si="46"/>
        <v>9</v>
      </c>
      <c r="U357" s="15">
        <f t="shared" si="47"/>
        <v>330.94049999999999</v>
      </c>
      <c r="V357" s="15">
        <f t="shared" si="48"/>
        <v>20387.940500000001</v>
      </c>
      <c r="W357" s="15">
        <f t="shared" si="49"/>
        <v>-330.94050000000061</v>
      </c>
      <c r="X357" s="7">
        <f t="shared" si="50"/>
        <v>18051.3</v>
      </c>
      <c r="Y357" s="7">
        <f t="shared" si="51"/>
        <v>18349.14645</v>
      </c>
      <c r="Z357" s="7">
        <f t="shared" si="52"/>
        <v>-297.84645000000057</v>
      </c>
      <c r="AA357" s="7">
        <f t="shared" si="53"/>
        <v>0</v>
      </c>
    </row>
    <row r="358" spans="1:27" ht="13.8" x14ac:dyDescent="0.3">
      <c r="A358" s="11">
        <v>53281</v>
      </c>
      <c r="B358" s="11" t="s">
        <v>16</v>
      </c>
      <c r="C358" s="11" t="s">
        <v>17</v>
      </c>
      <c r="D358" s="11" t="s">
        <v>71</v>
      </c>
      <c r="E358" s="11" t="s">
        <v>28</v>
      </c>
      <c r="F358" s="18">
        <v>27211</v>
      </c>
      <c r="G358" s="19">
        <v>27211</v>
      </c>
      <c r="H358" s="11" t="s">
        <v>20</v>
      </c>
      <c r="I358" s="11" t="s">
        <v>48</v>
      </c>
      <c r="J358" s="11" t="s">
        <v>306</v>
      </c>
      <c r="K358" s="11" t="s">
        <v>23</v>
      </c>
      <c r="L358" s="53" t="s">
        <v>638</v>
      </c>
      <c r="M358" s="11">
        <v>11</v>
      </c>
      <c r="N358" s="54">
        <v>18187.400000000001</v>
      </c>
      <c r="O358" s="54">
        <v>18187.400000000001</v>
      </c>
      <c r="P358" s="54">
        <v>0</v>
      </c>
      <c r="Q358" s="1">
        <v>42522</v>
      </c>
      <c r="R358" s="14">
        <f>VLOOKUP($D358,'GT NBV Sep 2015'!$G:$O,9,0)</f>
        <v>3.1E-2</v>
      </c>
      <c r="S358" s="15">
        <f t="shared" si="45"/>
        <v>46.984116666666672</v>
      </c>
      <c r="T358" s="15">
        <f t="shared" si="46"/>
        <v>9</v>
      </c>
      <c r="U358" s="15">
        <f t="shared" si="47"/>
        <v>422.85705000000007</v>
      </c>
      <c r="V358" s="15">
        <f t="shared" si="48"/>
        <v>18610.25705</v>
      </c>
      <c r="W358" s="15">
        <f t="shared" si="49"/>
        <v>-422.85704999999871</v>
      </c>
      <c r="X358" s="7">
        <f t="shared" si="50"/>
        <v>16368.660000000002</v>
      </c>
      <c r="Y358" s="7">
        <f t="shared" si="51"/>
        <v>16749.231345</v>
      </c>
      <c r="Z358" s="7">
        <f t="shared" si="52"/>
        <v>-380.57134499999887</v>
      </c>
      <c r="AA358" s="7">
        <f t="shared" si="53"/>
        <v>0</v>
      </c>
    </row>
    <row r="359" spans="1:27" ht="13.8" x14ac:dyDescent="0.3">
      <c r="A359" s="11">
        <v>54572</v>
      </c>
      <c r="B359" s="11" t="s">
        <v>16</v>
      </c>
      <c r="C359" s="11" t="s">
        <v>17</v>
      </c>
      <c r="D359" s="11" t="s">
        <v>57</v>
      </c>
      <c r="E359" s="11" t="s">
        <v>28</v>
      </c>
      <c r="F359" s="18">
        <v>27211</v>
      </c>
      <c r="G359" s="19">
        <v>27211</v>
      </c>
      <c r="H359" s="11" t="s">
        <v>20</v>
      </c>
      <c r="I359" s="11" t="s">
        <v>59</v>
      </c>
      <c r="J359" s="11" t="s">
        <v>360</v>
      </c>
      <c r="K359" s="11" t="s">
        <v>23</v>
      </c>
      <c r="L359" s="53" t="s">
        <v>638</v>
      </c>
      <c r="M359" s="11">
        <v>11</v>
      </c>
      <c r="N359" s="54">
        <v>15547.85</v>
      </c>
      <c r="O359" s="54">
        <v>15547.85</v>
      </c>
      <c r="P359" s="54">
        <v>0</v>
      </c>
      <c r="Q359" s="1">
        <v>42522</v>
      </c>
      <c r="R359" s="14">
        <f>VLOOKUP($D359,'GT NBV Sep 2015'!$G:$O,9,0)</f>
        <v>2.1999999999999999E-2</v>
      </c>
      <c r="S359" s="15">
        <f t="shared" si="45"/>
        <v>28.504391666666667</v>
      </c>
      <c r="T359" s="15">
        <f t="shared" si="46"/>
        <v>9</v>
      </c>
      <c r="U359" s="15">
        <f t="shared" si="47"/>
        <v>256.53952500000003</v>
      </c>
      <c r="V359" s="15">
        <f t="shared" si="48"/>
        <v>15804.389525000001</v>
      </c>
      <c r="W359" s="15">
        <f t="shared" si="49"/>
        <v>-256.53952500000014</v>
      </c>
      <c r="X359" s="7">
        <f t="shared" si="50"/>
        <v>13993.065000000001</v>
      </c>
      <c r="Y359" s="7">
        <f t="shared" si="51"/>
        <v>14223.9505725</v>
      </c>
      <c r="Z359" s="7">
        <f t="shared" si="52"/>
        <v>-230.88557250000014</v>
      </c>
      <c r="AA359" s="7">
        <f t="shared" si="53"/>
        <v>7.3896444519050419E-13</v>
      </c>
    </row>
    <row r="360" spans="1:27" ht="13.8" x14ac:dyDescent="0.3">
      <c r="A360" s="11">
        <v>54574</v>
      </c>
      <c r="B360" s="11" t="s">
        <v>16</v>
      </c>
      <c r="C360" s="11" t="s">
        <v>17</v>
      </c>
      <c r="D360" s="11" t="s">
        <v>57</v>
      </c>
      <c r="E360" s="11" t="s">
        <v>80</v>
      </c>
      <c r="F360" s="18">
        <v>29037</v>
      </c>
      <c r="G360" s="19">
        <v>29037</v>
      </c>
      <c r="H360" s="11" t="s">
        <v>20</v>
      </c>
      <c r="I360" s="11" t="s">
        <v>59</v>
      </c>
      <c r="J360" s="11" t="s">
        <v>360</v>
      </c>
      <c r="K360" s="11" t="s">
        <v>23</v>
      </c>
      <c r="L360" s="53" t="s">
        <v>638</v>
      </c>
      <c r="M360" s="11">
        <v>0</v>
      </c>
      <c r="N360" s="54">
        <v>15136.18</v>
      </c>
      <c r="O360" s="54">
        <v>15136.18</v>
      </c>
      <c r="P360" s="54">
        <v>0</v>
      </c>
      <c r="Q360" s="1">
        <v>42522</v>
      </c>
      <c r="R360" s="14">
        <f>VLOOKUP($D360,'GT NBV Sep 2015'!$G:$O,9,0)</f>
        <v>2.1999999999999999E-2</v>
      </c>
      <c r="S360" s="15">
        <f t="shared" si="45"/>
        <v>27.749663333333334</v>
      </c>
      <c r="T360" s="15">
        <f t="shared" si="46"/>
        <v>9</v>
      </c>
      <c r="U360" s="15">
        <f t="shared" si="47"/>
        <v>249.74697</v>
      </c>
      <c r="V360" s="15">
        <f t="shared" si="48"/>
        <v>15385.92697</v>
      </c>
      <c r="W360" s="15">
        <f t="shared" si="49"/>
        <v>-249.74697000000015</v>
      </c>
      <c r="X360" s="7">
        <f t="shared" si="50"/>
        <v>13622.562</v>
      </c>
      <c r="Y360" s="7">
        <f t="shared" si="51"/>
        <v>13847.334273</v>
      </c>
      <c r="Z360" s="7">
        <f t="shared" si="52"/>
        <v>-224.77227300000013</v>
      </c>
      <c r="AA360" s="7">
        <f t="shared" si="53"/>
        <v>-3.694822225952521E-13</v>
      </c>
    </row>
    <row r="361" spans="1:27" ht="13.8" x14ac:dyDescent="0.3">
      <c r="A361" s="11">
        <v>54332</v>
      </c>
      <c r="B361" s="11" t="s">
        <v>16</v>
      </c>
      <c r="C361" s="11" t="s">
        <v>17</v>
      </c>
      <c r="D361" s="11" t="s">
        <v>57</v>
      </c>
      <c r="E361" s="11" t="s">
        <v>28</v>
      </c>
      <c r="F361" s="18">
        <v>27211</v>
      </c>
      <c r="G361" s="19">
        <v>27211</v>
      </c>
      <c r="H361" s="11" t="s">
        <v>20</v>
      </c>
      <c r="I361" s="11" t="s">
        <v>59</v>
      </c>
      <c r="J361" s="11" t="s">
        <v>347</v>
      </c>
      <c r="K361" s="11" t="s">
        <v>23</v>
      </c>
      <c r="L361" s="53" t="s">
        <v>638</v>
      </c>
      <c r="M361" s="11">
        <v>0</v>
      </c>
      <c r="N361" s="54">
        <v>12430</v>
      </c>
      <c r="O361" s="54">
        <v>12430</v>
      </c>
      <c r="P361" s="54">
        <v>0</v>
      </c>
      <c r="Q361" s="1">
        <v>42522</v>
      </c>
      <c r="R361" s="14">
        <f>VLOOKUP($D361,'GT NBV Sep 2015'!$G:$O,9,0)</f>
        <v>2.1999999999999999E-2</v>
      </c>
      <c r="S361" s="15">
        <f t="shared" si="45"/>
        <v>22.788333333333334</v>
      </c>
      <c r="T361" s="15">
        <f t="shared" si="46"/>
        <v>9</v>
      </c>
      <c r="U361" s="15">
        <f t="shared" si="47"/>
        <v>205.095</v>
      </c>
      <c r="V361" s="15">
        <f t="shared" si="48"/>
        <v>12635.094999999999</v>
      </c>
      <c r="W361" s="15">
        <f t="shared" si="49"/>
        <v>-205.09499999999935</v>
      </c>
      <c r="X361" s="7">
        <f t="shared" si="50"/>
        <v>11187</v>
      </c>
      <c r="Y361" s="7">
        <f t="shared" si="51"/>
        <v>11371.585499999999</v>
      </c>
      <c r="Z361" s="7">
        <f t="shared" si="52"/>
        <v>-184.58549999999943</v>
      </c>
      <c r="AA361" s="7">
        <f t="shared" si="53"/>
        <v>0</v>
      </c>
    </row>
    <row r="362" spans="1:27" ht="13.8" x14ac:dyDescent="0.3">
      <c r="A362" s="11">
        <v>53288</v>
      </c>
      <c r="B362" s="11" t="s">
        <v>16</v>
      </c>
      <c r="C362" s="11" t="s">
        <v>17</v>
      </c>
      <c r="D362" s="11" t="s">
        <v>71</v>
      </c>
      <c r="E362" s="11" t="s">
        <v>28</v>
      </c>
      <c r="F362" s="18">
        <v>27211</v>
      </c>
      <c r="G362" s="19">
        <v>27211</v>
      </c>
      <c r="H362" s="11" t="s">
        <v>20</v>
      </c>
      <c r="I362" s="11" t="s">
        <v>48</v>
      </c>
      <c r="J362" s="11" t="s">
        <v>307</v>
      </c>
      <c r="K362" s="11" t="s">
        <v>23</v>
      </c>
      <c r="L362" s="53" t="s">
        <v>638</v>
      </c>
      <c r="M362" s="11">
        <v>11</v>
      </c>
      <c r="N362" s="54">
        <v>12124.93</v>
      </c>
      <c r="O362" s="54">
        <v>12124.93</v>
      </c>
      <c r="P362" s="54">
        <v>0</v>
      </c>
      <c r="Q362" s="1">
        <v>42522</v>
      </c>
      <c r="R362" s="14">
        <f>VLOOKUP($D362,'GT NBV Sep 2015'!$G:$O,9,0)</f>
        <v>3.1E-2</v>
      </c>
      <c r="S362" s="15">
        <f t="shared" si="45"/>
        <v>31.322735833333333</v>
      </c>
      <c r="T362" s="15">
        <f t="shared" si="46"/>
        <v>9</v>
      </c>
      <c r="U362" s="15">
        <f t="shared" si="47"/>
        <v>281.90462250000002</v>
      </c>
      <c r="V362" s="15">
        <f t="shared" si="48"/>
        <v>12406.8346225</v>
      </c>
      <c r="W362" s="15">
        <f t="shared" si="49"/>
        <v>-281.90462250000019</v>
      </c>
      <c r="X362" s="7">
        <f t="shared" si="50"/>
        <v>10912.437</v>
      </c>
      <c r="Y362" s="7">
        <f t="shared" si="51"/>
        <v>11166.151160250001</v>
      </c>
      <c r="Z362" s="7">
        <f t="shared" si="52"/>
        <v>-253.71416025000016</v>
      </c>
      <c r="AA362" s="7">
        <f t="shared" si="53"/>
        <v>-1.2789769243681803E-12</v>
      </c>
    </row>
    <row r="363" spans="1:27" ht="13.8" x14ac:dyDescent="0.3">
      <c r="A363" s="11">
        <v>22089937</v>
      </c>
      <c r="B363" s="11" t="s">
        <v>16</v>
      </c>
      <c r="C363" s="11" t="s">
        <v>17</v>
      </c>
      <c r="D363" s="11" t="s">
        <v>188</v>
      </c>
      <c r="E363" s="11" t="s">
        <v>397</v>
      </c>
      <c r="F363" s="18">
        <v>25385</v>
      </c>
      <c r="G363" s="19">
        <v>25385</v>
      </c>
      <c r="H363" s="11" t="s">
        <v>20</v>
      </c>
      <c r="I363" s="11" t="s">
        <v>69</v>
      </c>
      <c r="J363" s="11" t="s">
        <v>196</v>
      </c>
      <c r="K363" s="11" t="s">
        <v>23</v>
      </c>
      <c r="L363" s="53" t="s">
        <v>638</v>
      </c>
      <c r="M363" s="11">
        <v>1</v>
      </c>
      <c r="N363" s="54">
        <v>10499.41</v>
      </c>
      <c r="O363" s="54">
        <v>10499.41</v>
      </c>
      <c r="P363" s="54">
        <v>0</v>
      </c>
      <c r="Q363" s="1">
        <v>42522</v>
      </c>
      <c r="R363" s="14">
        <f>VLOOKUP($D363,'GT NBV Sep 2015'!$G:$O,9,0)</f>
        <v>2.7E-2</v>
      </c>
      <c r="S363" s="15">
        <f t="shared" si="45"/>
        <v>23.623672499999998</v>
      </c>
      <c r="T363" s="15">
        <f t="shared" si="46"/>
        <v>9</v>
      </c>
      <c r="U363" s="15">
        <f t="shared" si="47"/>
        <v>212.61305249999998</v>
      </c>
      <c r="V363" s="15">
        <f t="shared" si="48"/>
        <v>10712.023052500001</v>
      </c>
      <c r="W363" s="15">
        <f t="shared" si="49"/>
        <v>-212.61305250000078</v>
      </c>
      <c r="X363" s="7">
        <f t="shared" si="50"/>
        <v>9449.469000000001</v>
      </c>
      <c r="Y363" s="7">
        <f t="shared" si="51"/>
        <v>9640.8207472500017</v>
      </c>
      <c r="Z363" s="7">
        <f t="shared" si="52"/>
        <v>-191.3517472500007</v>
      </c>
      <c r="AA363" s="7">
        <f t="shared" si="53"/>
        <v>0</v>
      </c>
    </row>
    <row r="364" spans="1:27" ht="13.8" x14ac:dyDescent="0.3">
      <c r="A364" s="11">
        <v>22089946</v>
      </c>
      <c r="B364" s="11" t="s">
        <v>16</v>
      </c>
      <c r="C364" s="11" t="s">
        <v>17</v>
      </c>
      <c r="D364" s="11" t="s">
        <v>188</v>
      </c>
      <c r="E364" s="11" t="s">
        <v>84</v>
      </c>
      <c r="F364" s="18">
        <v>30864</v>
      </c>
      <c r="G364" s="19">
        <v>30864</v>
      </c>
      <c r="H364" s="11" t="s">
        <v>20</v>
      </c>
      <c r="I364" s="11" t="s">
        <v>69</v>
      </c>
      <c r="J364" s="11" t="s">
        <v>199</v>
      </c>
      <c r="K364" s="11" t="s">
        <v>23</v>
      </c>
      <c r="L364" s="53" t="s">
        <v>638</v>
      </c>
      <c r="M364" s="11">
        <v>1</v>
      </c>
      <c r="N364" s="54">
        <v>7713.29</v>
      </c>
      <c r="O364" s="54">
        <v>7713.29</v>
      </c>
      <c r="P364" s="54">
        <v>0</v>
      </c>
      <c r="Q364" s="1">
        <v>42522</v>
      </c>
      <c r="R364" s="14">
        <f>VLOOKUP($D364,'GT NBV Sep 2015'!$G:$O,9,0)</f>
        <v>2.7E-2</v>
      </c>
      <c r="S364" s="15">
        <f t="shared" si="45"/>
        <v>17.354902499999998</v>
      </c>
      <c r="T364" s="15">
        <f t="shared" si="46"/>
        <v>9</v>
      </c>
      <c r="U364" s="15">
        <f t="shared" si="47"/>
        <v>156.19412249999999</v>
      </c>
      <c r="V364" s="15">
        <f t="shared" si="48"/>
        <v>7869.4841225</v>
      </c>
      <c r="W364" s="15">
        <f t="shared" si="49"/>
        <v>-156.19412250000005</v>
      </c>
      <c r="X364" s="7">
        <f t="shared" si="50"/>
        <v>6941.9610000000002</v>
      </c>
      <c r="Y364" s="7">
        <f t="shared" si="51"/>
        <v>7082.5357102500002</v>
      </c>
      <c r="Z364" s="7">
        <f t="shared" si="52"/>
        <v>-140.57471025000004</v>
      </c>
      <c r="AA364" s="7">
        <f t="shared" si="53"/>
        <v>0</v>
      </c>
    </row>
    <row r="365" spans="1:27" ht="13.8" x14ac:dyDescent="0.3">
      <c r="A365" s="11">
        <v>51104</v>
      </c>
      <c r="B365" s="11" t="s">
        <v>16</v>
      </c>
      <c r="C365" s="11" t="s">
        <v>236</v>
      </c>
      <c r="D365" s="11" t="s">
        <v>71</v>
      </c>
      <c r="E365" s="11" t="s">
        <v>82</v>
      </c>
      <c r="F365" s="18">
        <v>30133</v>
      </c>
      <c r="G365" s="19">
        <v>30133</v>
      </c>
      <c r="H365" s="11" t="s">
        <v>20</v>
      </c>
      <c r="I365" s="11" t="s">
        <v>48</v>
      </c>
      <c r="J365" s="11" t="s">
        <v>235</v>
      </c>
      <c r="K365" s="11" t="s">
        <v>23</v>
      </c>
      <c r="L365" s="53" t="s">
        <v>638</v>
      </c>
      <c r="M365" s="11">
        <v>1</v>
      </c>
      <c r="N365" s="54">
        <v>7559.78</v>
      </c>
      <c r="O365" s="54">
        <v>7559.78</v>
      </c>
      <c r="P365" s="54">
        <v>0</v>
      </c>
      <c r="Q365" s="1">
        <v>42522</v>
      </c>
      <c r="R365" s="14">
        <f>VLOOKUP($D365,'GT NBV Sep 2015'!$G:$O,9,0)</f>
        <v>3.1E-2</v>
      </c>
      <c r="S365" s="15">
        <f t="shared" si="45"/>
        <v>19.529431666666667</v>
      </c>
      <c r="T365" s="15">
        <f t="shared" si="46"/>
        <v>9</v>
      </c>
      <c r="U365" s="15">
        <f t="shared" si="47"/>
        <v>175.76488499999999</v>
      </c>
      <c r="V365" s="15">
        <f t="shared" si="48"/>
        <v>7735.5448849999993</v>
      </c>
      <c r="W365" s="15">
        <f t="shared" si="49"/>
        <v>-175.76488499999959</v>
      </c>
      <c r="X365" s="7">
        <f t="shared" si="50"/>
        <v>6803.8019999999997</v>
      </c>
      <c r="Y365" s="7">
        <f t="shared" si="51"/>
        <v>6961.9903964999994</v>
      </c>
      <c r="Z365" s="7">
        <f t="shared" si="52"/>
        <v>-158.18839649999964</v>
      </c>
      <c r="AA365" s="7">
        <f t="shared" si="53"/>
        <v>0</v>
      </c>
    </row>
    <row r="366" spans="1:27" ht="13.8" x14ac:dyDescent="0.3">
      <c r="A366" s="11">
        <v>54249</v>
      </c>
      <c r="B366" s="11" t="s">
        <v>16</v>
      </c>
      <c r="C366" s="11" t="s">
        <v>17</v>
      </c>
      <c r="D366" s="11" t="s">
        <v>57</v>
      </c>
      <c r="E366" s="11" t="s">
        <v>28</v>
      </c>
      <c r="F366" s="18">
        <v>27211</v>
      </c>
      <c r="G366" s="19">
        <v>27211</v>
      </c>
      <c r="H366" s="11" t="s">
        <v>20</v>
      </c>
      <c r="I366" s="11" t="s">
        <v>59</v>
      </c>
      <c r="J366" s="11" t="s">
        <v>340</v>
      </c>
      <c r="K366" s="11" t="s">
        <v>23</v>
      </c>
      <c r="L366" s="53" t="s">
        <v>638</v>
      </c>
      <c r="M366" s="11">
        <v>11</v>
      </c>
      <c r="N366" s="54">
        <v>5904.57</v>
      </c>
      <c r="O366" s="54">
        <v>5904.57</v>
      </c>
      <c r="P366" s="54">
        <v>0</v>
      </c>
      <c r="Q366" s="1">
        <v>42522</v>
      </c>
      <c r="R366" s="14">
        <f>VLOOKUP($D366,'GT NBV Sep 2015'!$G:$O,9,0)</f>
        <v>2.1999999999999999E-2</v>
      </c>
      <c r="S366" s="15">
        <f t="shared" si="45"/>
        <v>10.825044999999999</v>
      </c>
      <c r="T366" s="15">
        <f t="shared" si="46"/>
        <v>9</v>
      </c>
      <c r="U366" s="15">
        <f t="shared" si="47"/>
        <v>97.425404999999998</v>
      </c>
      <c r="V366" s="15">
        <f t="shared" si="48"/>
        <v>6001.9954049999997</v>
      </c>
      <c r="W366" s="15">
        <f t="shared" si="49"/>
        <v>-97.425404999999955</v>
      </c>
      <c r="X366" s="7">
        <f t="shared" si="50"/>
        <v>5314.1130000000003</v>
      </c>
      <c r="Y366" s="7">
        <f t="shared" si="51"/>
        <v>5401.7958644999999</v>
      </c>
      <c r="Z366" s="7">
        <f t="shared" si="52"/>
        <v>-87.682864499999965</v>
      </c>
      <c r="AA366" s="7">
        <f t="shared" si="53"/>
        <v>3.694822225952521E-13</v>
      </c>
    </row>
    <row r="367" spans="1:27" ht="13.8" x14ac:dyDescent="0.3">
      <c r="A367" s="11">
        <v>72797806</v>
      </c>
      <c r="B367" s="11" t="s">
        <v>16</v>
      </c>
      <c r="C367" s="11" t="s">
        <v>17</v>
      </c>
      <c r="D367" s="11" t="s">
        <v>71</v>
      </c>
      <c r="E367" s="11" t="s">
        <v>28</v>
      </c>
      <c r="F367" s="18">
        <v>27211</v>
      </c>
      <c r="G367" s="19">
        <v>27211</v>
      </c>
      <c r="H367" s="11" t="s">
        <v>20</v>
      </c>
      <c r="I367" s="11" t="s">
        <v>48</v>
      </c>
      <c r="J367" s="11" t="s">
        <v>429</v>
      </c>
      <c r="K367" s="11" t="s">
        <v>23</v>
      </c>
      <c r="L367" s="53" t="s">
        <v>638</v>
      </c>
      <c r="M367" s="11">
        <v>4</v>
      </c>
      <c r="N367" s="54">
        <v>5548.03</v>
      </c>
      <c r="O367" s="54">
        <v>5548.03</v>
      </c>
      <c r="P367" s="54">
        <v>0</v>
      </c>
      <c r="Q367" s="1">
        <v>42522</v>
      </c>
      <c r="R367" s="14">
        <f>VLOOKUP($D367,'GT NBV Sep 2015'!$G:$O,9,0)</f>
        <v>3.1E-2</v>
      </c>
      <c r="S367" s="15">
        <f t="shared" si="45"/>
        <v>14.332410833333332</v>
      </c>
      <c r="T367" s="15">
        <f t="shared" si="46"/>
        <v>9</v>
      </c>
      <c r="U367" s="15">
        <f t="shared" si="47"/>
        <v>128.99169749999999</v>
      </c>
      <c r="V367" s="15">
        <f t="shared" si="48"/>
        <v>5677.0216974999994</v>
      </c>
      <c r="W367" s="15">
        <f t="shared" si="49"/>
        <v>-128.99169749999965</v>
      </c>
      <c r="X367" s="7">
        <f t="shared" si="50"/>
        <v>4993.2269999999999</v>
      </c>
      <c r="Y367" s="7">
        <f t="shared" si="51"/>
        <v>5109.3195277499999</v>
      </c>
      <c r="Z367" s="7">
        <f t="shared" si="52"/>
        <v>-116.09252774999969</v>
      </c>
      <c r="AA367" s="7">
        <f t="shared" si="53"/>
        <v>-3.5527136788005009E-13</v>
      </c>
    </row>
    <row r="368" spans="1:27" ht="13.8" x14ac:dyDescent="0.3">
      <c r="A368" s="11">
        <v>54573</v>
      </c>
      <c r="B368" s="11" t="s">
        <v>16</v>
      </c>
      <c r="C368" s="11" t="s">
        <v>17</v>
      </c>
      <c r="D368" s="11" t="s">
        <v>57</v>
      </c>
      <c r="E368" s="11" t="s">
        <v>51</v>
      </c>
      <c r="F368" s="18">
        <v>28672</v>
      </c>
      <c r="G368" s="19">
        <v>28672</v>
      </c>
      <c r="H368" s="11" t="s">
        <v>20</v>
      </c>
      <c r="I368" s="11" t="s">
        <v>59</v>
      </c>
      <c r="J368" s="11" t="s">
        <v>360</v>
      </c>
      <c r="K368" s="11" t="s">
        <v>23</v>
      </c>
      <c r="L368" s="53" t="s">
        <v>638</v>
      </c>
      <c r="M368" s="11">
        <v>0</v>
      </c>
      <c r="N368" s="54">
        <v>2961.48</v>
      </c>
      <c r="O368" s="54">
        <v>2961.48</v>
      </c>
      <c r="P368" s="54">
        <v>0</v>
      </c>
      <c r="Q368" s="1">
        <v>42522</v>
      </c>
      <c r="R368" s="14">
        <f>VLOOKUP($D368,'GT NBV Sep 2015'!$G:$O,9,0)</f>
        <v>2.1999999999999999E-2</v>
      </c>
      <c r="S368" s="15">
        <f t="shared" si="45"/>
        <v>5.4293800000000001</v>
      </c>
      <c r="T368" s="15">
        <f t="shared" si="46"/>
        <v>9</v>
      </c>
      <c r="U368" s="15">
        <f t="shared" si="47"/>
        <v>48.864420000000003</v>
      </c>
      <c r="V368" s="15">
        <f t="shared" si="48"/>
        <v>3010.3444199999999</v>
      </c>
      <c r="W368" s="15">
        <f t="shared" si="49"/>
        <v>-48.864419999999882</v>
      </c>
      <c r="X368" s="7">
        <f t="shared" si="50"/>
        <v>2665.3319999999999</v>
      </c>
      <c r="Y368" s="7">
        <f t="shared" si="51"/>
        <v>2709.3099779999998</v>
      </c>
      <c r="Z368" s="7">
        <f t="shared" si="52"/>
        <v>-43.977977999999894</v>
      </c>
      <c r="AA368" s="7">
        <f t="shared" si="53"/>
        <v>0</v>
      </c>
    </row>
    <row r="369" spans="1:27" ht="13.8" x14ac:dyDescent="0.3">
      <c r="A369" s="11">
        <v>801140</v>
      </c>
      <c r="B369" s="11" t="s">
        <v>16</v>
      </c>
      <c r="C369" s="11" t="s">
        <v>17</v>
      </c>
      <c r="D369" s="11" t="s">
        <v>18</v>
      </c>
      <c r="E369" s="11" t="s">
        <v>19</v>
      </c>
      <c r="F369" s="18">
        <v>29403</v>
      </c>
      <c r="G369" s="19">
        <v>29403</v>
      </c>
      <c r="H369" s="11" t="s">
        <v>68</v>
      </c>
      <c r="I369" s="11" t="s">
        <v>21</v>
      </c>
      <c r="J369" s="11" t="s">
        <v>70</v>
      </c>
      <c r="K369" s="11" t="s">
        <v>23</v>
      </c>
      <c r="L369" s="53" t="s">
        <v>638</v>
      </c>
      <c r="M369" s="11">
        <v>0</v>
      </c>
      <c r="N369" s="54">
        <v>0</v>
      </c>
      <c r="O369" s="54">
        <v>0</v>
      </c>
      <c r="P369" s="54">
        <v>0</v>
      </c>
      <c r="Q369" s="1">
        <v>42522</v>
      </c>
      <c r="R369" s="14">
        <f>VLOOKUP($D369,'GT NBV Sep 2015'!$G:$O,9,0)</f>
        <v>0</v>
      </c>
      <c r="S369" s="15">
        <f t="shared" si="45"/>
        <v>0</v>
      </c>
      <c r="T369" s="15">
        <f t="shared" si="46"/>
        <v>9</v>
      </c>
      <c r="U369" s="15">
        <f t="shared" si="47"/>
        <v>0</v>
      </c>
      <c r="V369" s="15">
        <f t="shared" si="48"/>
        <v>0</v>
      </c>
      <c r="W369" s="15">
        <f t="shared" si="49"/>
        <v>0</v>
      </c>
      <c r="X369" s="7">
        <f t="shared" si="50"/>
        <v>0</v>
      </c>
      <c r="Y369" s="7">
        <f t="shared" si="51"/>
        <v>0</v>
      </c>
      <c r="Z369" s="7">
        <f t="shared" si="52"/>
        <v>0</v>
      </c>
      <c r="AA369" s="7">
        <f t="shared" si="53"/>
        <v>0</v>
      </c>
    </row>
    <row r="370" spans="1:27" ht="13.8" x14ac:dyDescent="0.3">
      <c r="A370" s="11">
        <v>966</v>
      </c>
      <c r="B370" s="11" t="s">
        <v>16</v>
      </c>
      <c r="C370" s="11" t="s">
        <v>17</v>
      </c>
      <c r="D370" s="11" t="s">
        <v>18</v>
      </c>
      <c r="E370" s="11" t="s">
        <v>19</v>
      </c>
      <c r="F370" s="18">
        <v>29403</v>
      </c>
      <c r="G370" s="19">
        <v>29403</v>
      </c>
      <c r="H370" s="11" t="s">
        <v>20</v>
      </c>
      <c r="I370" s="11" t="s">
        <v>21</v>
      </c>
      <c r="J370" s="11" t="s">
        <v>22</v>
      </c>
      <c r="K370" s="11" t="s">
        <v>23</v>
      </c>
      <c r="L370" s="53" t="s">
        <v>638</v>
      </c>
      <c r="M370" s="11">
        <v>0</v>
      </c>
      <c r="N370" s="54">
        <v>0</v>
      </c>
      <c r="O370" s="54">
        <v>0</v>
      </c>
      <c r="P370" s="54">
        <v>0</v>
      </c>
      <c r="Q370" s="1">
        <v>42522</v>
      </c>
      <c r="R370" s="14">
        <f>VLOOKUP($D370,'GT NBV Sep 2015'!$G:$O,9,0)</f>
        <v>0</v>
      </c>
      <c r="S370" s="15">
        <f t="shared" si="45"/>
        <v>0</v>
      </c>
      <c r="T370" s="15">
        <f t="shared" si="46"/>
        <v>9</v>
      </c>
      <c r="U370" s="15">
        <f t="shared" si="47"/>
        <v>0</v>
      </c>
      <c r="V370" s="15">
        <f t="shared" si="48"/>
        <v>0</v>
      </c>
      <c r="W370" s="15">
        <f t="shared" si="49"/>
        <v>0</v>
      </c>
      <c r="X370" s="7">
        <f t="shared" si="50"/>
        <v>0</v>
      </c>
      <c r="Y370" s="7">
        <f t="shared" si="51"/>
        <v>0</v>
      </c>
      <c r="Z370" s="7">
        <f t="shared" si="52"/>
        <v>0</v>
      </c>
      <c r="AA370" s="7">
        <f t="shared" si="53"/>
        <v>0</v>
      </c>
    </row>
    <row r="371" spans="1:27" ht="13.8" x14ac:dyDescent="0.3">
      <c r="A371" s="11">
        <v>49600</v>
      </c>
      <c r="B371" s="11" t="s">
        <v>16</v>
      </c>
      <c r="C371" s="11" t="s">
        <v>17</v>
      </c>
      <c r="D371" s="11" t="s">
        <v>45</v>
      </c>
      <c r="E371" s="11" t="s">
        <v>28</v>
      </c>
      <c r="F371" s="18">
        <v>27211</v>
      </c>
      <c r="G371" s="19">
        <v>27211</v>
      </c>
      <c r="H371" s="11" t="s">
        <v>20</v>
      </c>
      <c r="I371" s="11" t="s">
        <v>39</v>
      </c>
      <c r="J371" s="11" t="s">
        <v>46</v>
      </c>
      <c r="K371" s="11" t="s">
        <v>23</v>
      </c>
      <c r="L371" s="53" t="s">
        <v>638</v>
      </c>
      <c r="M371" s="11">
        <v>0</v>
      </c>
      <c r="N371" s="54">
        <v>0</v>
      </c>
      <c r="O371" s="54">
        <v>0</v>
      </c>
      <c r="P371" s="54">
        <v>0</v>
      </c>
      <c r="Q371" s="1">
        <v>42522</v>
      </c>
      <c r="R371" s="14">
        <f>VLOOKUP($D371,'GT NBV Sep 2015'!$G:$O,9,0)</f>
        <v>2.3E-2</v>
      </c>
      <c r="S371" s="15">
        <f t="shared" si="45"/>
        <v>0</v>
      </c>
      <c r="T371" s="15">
        <f t="shared" si="46"/>
        <v>9</v>
      </c>
      <c r="U371" s="15">
        <f t="shared" si="47"/>
        <v>0</v>
      </c>
      <c r="V371" s="15">
        <f t="shared" si="48"/>
        <v>0</v>
      </c>
      <c r="W371" s="15">
        <f t="shared" si="49"/>
        <v>0</v>
      </c>
      <c r="X371" s="7">
        <f t="shared" si="50"/>
        <v>0</v>
      </c>
      <c r="Y371" s="7">
        <f t="shared" si="51"/>
        <v>0</v>
      </c>
      <c r="Z371" s="7">
        <f t="shared" si="52"/>
        <v>0</v>
      </c>
      <c r="AA371" s="7">
        <f t="shared" si="53"/>
        <v>0</v>
      </c>
    </row>
    <row r="372" spans="1:27" ht="13.8" x14ac:dyDescent="0.3">
      <c r="A372" s="11">
        <v>817837</v>
      </c>
      <c r="B372" s="11" t="s">
        <v>16</v>
      </c>
      <c r="C372" s="11" t="s">
        <v>17</v>
      </c>
      <c r="D372" s="11" t="s">
        <v>45</v>
      </c>
      <c r="E372" s="11" t="s">
        <v>82</v>
      </c>
      <c r="F372" s="18">
        <v>30133</v>
      </c>
      <c r="G372" s="19">
        <v>30133</v>
      </c>
      <c r="H372" s="11" t="s">
        <v>68</v>
      </c>
      <c r="I372" s="11" t="s">
        <v>39</v>
      </c>
      <c r="J372" s="11" t="s">
        <v>70</v>
      </c>
      <c r="K372" s="11" t="s">
        <v>23</v>
      </c>
      <c r="L372" s="53" t="s">
        <v>638</v>
      </c>
      <c r="M372" s="11">
        <v>0</v>
      </c>
      <c r="N372" s="54">
        <v>0</v>
      </c>
      <c r="O372" s="54">
        <v>0</v>
      </c>
      <c r="P372" s="54">
        <v>0</v>
      </c>
      <c r="Q372" s="1">
        <v>42522</v>
      </c>
      <c r="R372" s="14">
        <f>VLOOKUP($D372,'GT NBV Sep 2015'!$G:$O,9,0)</f>
        <v>2.3E-2</v>
      </c>
      <c r="S372" s="15">
        <f t="shared" si="45"/>
        <v>0</v>
      </c>
      <c r="T372" s="15">
        <f t="shared" si="46"/>
        <v>9</v>
      </c>
      <c r="U372" s="15">
        <f t="shared" si="47"/>
        <v>0</v>
      </c>
      <c r="V372" s="15">
        <f t="shared" si="48"/>
        <v>0</v>
      </c>
      <c r="W372" s="15">
        <f t="shared" si="49"/>
        <v>0</v>
      </c>
      <c r="X372" s="7">
        <f t="shared" si="50"/>
        <v>0</v>
      </c>
      <c r="Y372" s="7">
        <f t="shared" si="51"/>
        <v>0</v>
      </c>
      <c r="Z372" s="7">
        <f t="shared" si="52"/>
        <v>0</v>
      </c>
      <c r="AA372" s="7">
        <f t="shared" si="53"/>
        <v>0</v>
      </c>
    </row>
    <row r="373" spans="1:27" ht="13.8" x14ac:dyDescent="0.3">
      <c r="A373" s="11">
        <v>817838</v>
      </c>
      <c r="B373" s="11" t="s">
        <v>16</v>
      </c>
      <c r="C373" s="11" t="s">
        <v>17</v>
      </c>
      <c r="D373" s="11" t="s">
        <v>45</v>
      </c>
      <c r="E373" s="11" t="s">
        <v>84</v>
      </c>
      <c r="F373" s="18">
        <v>30864</v>
      </c>
      <c r="G373" s="19">
        <v>30864</v>
      </c>
      <c r="H373" s="11" t="s">
        <v>68</v>
      </c>
      <c r="I373" s="11" t="s">
        <v>39</v>
      </c>
      <c r="J373" s="11" t="s">
        <v>70</v>
      </c>
      <c r="K373" s="11" t="s">
        <v>23</v>
      </c>
      <c r="L373" s="53" t="s">
        <v>638</v>
      </c>
      <c r="M373" s="11">
        <v>0</v>
      </c>
      <c r="N373" s="54">
        <v>0</v>
      </c>
      <c r="O373" s="54">
        <v>0</v>
      </c>
      <c r="P373" s="54">
        <v>0</v>
      </c>
      <c r="Q373" s="1">
        <v>42522</v>
      </c>
      <c r="R373" s="14">
        <f>VLOOKUP($D373,'GT NBV Sep 2015'!$G:$O,9,0)</f>
        <v>2.3E-2</v>
      </c>
      <c r="S373" s="15">
        <f t="shared" si="45"/>
        <v>0</v>
      </c>
      <c r="T373" s="15">
        <f t="shared" si="46"/>
        <v>9</v>
      </c>
      <c r="U373" s="15">
        <f t="shared" si="47"/>
        <v>0</v>
      </c>
      <c r="V373" s="15">
        <f t="shared" si="48"/>
        <v>0</v>
      </c>
      <c r="W373" s="15">
        <f t="shared" si="49"/>
        <v>0</v>
      </c>
      <c r="X373" s="7">
        <f t="shared" si="50"/>
        <v>0</v>
      </c>
      <c r="Y373" s="7">
        <f t="shared" si="51"/>
        <v>0</v>
      </c>
      <c r="Z373" s="7">
        <f t="shared" si="52"/>
        <v>0</v>
      </c>
      <c r="AA373" s="7">
        <f t="shared" si="53"/>
        <v>0</v>
      </c>
    </row>
    <row r="374" spans="1:27" ht="13.8" x14ac:dyDescent="0.3">
      <c r="A374" s="11">
        <v>817839</v>
      </c>
      <c r="B374" s="11" t="s">
        <v>16</v>
      </c>
      <c r="C374" s="11" t="s">
        <v>17</v>
      </c>
      <c r="D374" s="11" t="s">
        <v>45</v>
      </c>
      <c r="E374" s="11" t="s">
        <v>84</v>
      </c>
      <c r="F374" s="18">
        <v>30864</v>
      </c>
      <c r="G374" s="19">
        <v>30864</v>
      </c>
      <c r="H374" s="11" t="s">
        <v>68</v>
      </c>
      <c r="I374" s="11" t="s">
        <v>39</v>
      </c>
      <c r="J374" s="11" t="s">
        <v>70</v>
      </c>
      <c r="K374" s="11" t="s">
        <v>23</v>
      </c>
      <c r="L374" s="53" t="s">
        <v>638</v>
      </c>
      <c r="M374" s="11">
        <v>0</v>
      </c>
      <c r="N374" s="54">
        <v>0</v>
      </c>
      <c r="O374" s="54">
        <v>0</v>
      </c>
      <c r="P374" s="54">
        <v>0</v>
      </c>
      <c r="Q374" s="1">
        <v>42522</v>
      </c>
      <c r="R374" s="14">
        <f>VLOOKUP($D374,'GT NBV Sep 2015'!$G:$O,9,0)</f>
        <v>2.3E-2</v>
      </c>
      <c r="S374" s="15">
        <f t="shared" si="45"/>
        <v>0</v>
      </c>
      <c r="T374" s="15">
        <f t="shared" si="46"/>
        <v>9</v>
      </c>
      <c r="U374" s="15">
        <f t="shared" si="47"/>
        <v>0</v>
      </c>
      <c r="V374" s="15">
        <f t="shared" si="48"/>
        <v>0</v>
      </c>
      <c r="W374" s="15">
        <f t="shared" si="49"/>
        <v>0</v>
      </c>
      <c r="X374" s="7">
        <f t="shared" si="50"/>
        <v>0</v>
      </c>
      <c r="Y374" s="7">
        <f t="shared" si="51"/>
        <v>0</v>
      </c>
      <c r="Z374" s="7">
        <f t="shared" si="52"/>
        <v>0</v>
      </c>
      <c r="AA374" s="7">
        <f t="shared" si="53"/>
        <v>0</v>
      </c>
    </row>
    <row r="375" spans="1:27" ht="13.8" x14ac:dyDescent="0.3">
      <c r="A375" s="11">
        <v>84853217</v>
      </c>
      <c r="B375" s="11" t="s">
        <v>16</v>
      </c>
      <c r="C375" s="11" t="s">
        <v>17</v>
      </c>
      <c r="D375" s="11" t="s">
        <v>45</v>
      </c>
      <c r="E375" s="11" t="s">
        <v>394</v>
      </c>
      <c r="F375" s="18">
        <v>39569</v>
      </c>
      <c r="G375" s="19">
        <v>39569</v>
      </c>
      <c r="H375" s="11" t="s">
        <v>68</v>
      </c>
      <c r="I375" s="11" t="s">
        <v>39</v>
      </c>
      <c r="J375" s="11" t="s">
        <v>70</v>
      </c>
      <c r="K375" s="11" t="s">
        <v>23</v>
      </c>
      <c r="L375" s="53" t="s">
        <v>638</v>
      </c>
      <c r="M375" s="11">
        <v>0</v>
      </c>
      <c r="N375" s="54">
        <v>0</v>
      </c>
      <c r="O375" s="54">
        <v>0</v>
      </c>
      <c r="P375" s="54">
        <v>0</v>
      </c>
      <c r="Q375" s="1">
        <v>42522</v>
      </c>
      <c r="R375" s="14">
        <f>VLOOKUP($D375,'GT NBV Sep 2015'!$G:$O,9,0)</f>
        <v>2.3E-2</v>
      </c>
      <c r="S375" s="15">
        <f t="shared" si="45"/>
        <v>0</v>
      </c>
      <c r="T375" s="15">
        <f t="shared" si="46"/>
        <v>9</v>
      </c>
      <c r="U375" s="15">
        <f t="shared" si="47"/>
        <v>0</v>
      </c>
      <c r="V375" s="15">
        <f t="shared" si="48"/>
        <v>0</v>
      </c>
      <c r="W375" s="15">
        <f t="shared" si="49"/>
        <v>0</v>
      </c>
      <c r="X375" s="7">
        <f t="shared" si="50"/>
        <v>0</v>
      </c>
      <c r="Y375" s="7">
        <f t="shared" si="51"/>
        <v>0</v>
      </c>
      <c r="Z375" s="7">
        <f t="shared" si="52"/>
        <v>0</v>
      </c>
      <c r="AA375" s="7">
        <f t="shared" si="53"/>
        <v>0</v>
      </c>
    </row>
    <row r="376" spans="1:27" ht="13.8" x14ac:dyDescent="0.3">
      <c r="A376" s="11">
        <v>90614996</v>
      </c>
      <c r="B376" s="11" t="s">
        <v>16</v>
      </c>
      <c r="C376" s="11" t="s">
        <v>17</v>
      </c>
      <c r="D376" s="11" t="s">
        <v>45</v>
      </c>
      <c r="E376" s="11" t="s">
        <v>457</v>
      </c>
      <c r="F376" s="18">
        <v>39845</v>
      </c>
      <c r="G376" s="19">
        <v>39845</v>
      </c>
      <c r="H376" s="11" t="s">
        <v>68</v>
      </c>
      <c r="I376" s="11" t="s">
        <v>39</v>
      </c>
      <c r="J376" s="11" t="s">
        <v>70</v>
      </c>
      <c r="K376" s="11" t="s">
        <v>23</v>
      </c>
      <c r="L376" s="53" t="s">
        <v>638</v>
      </c>
      <c r="M376" s="11">
        <v>0</v>
      </c>
      <c r="N376" s="54">
        <v>0</v>
      </c>
      <c r="O376" s="54">
        <v>0</v>
      </c>
      <c r="P376" s="54">
        <v>0</v>
      </c>
      <c r="Q376" s="1">
        <v>42522</v>
      </c>
      <c r="R376" s="14">
        <f>VLOOKUP($D376,'GT NBV Sep 2015'!$G:$O,9,0)</f>
        <v>2.3E-2</v>
      </c>
      <c r="S376" s="15">
        <f t="shared" si="45"/>
        <v>0</v>
      </c>
      <c r="T376" s="15">
        <f t="shared" si="46"/>
        <v>9</v>
      </c>
      <c r="U376" s="15">
        <f t="shared" si="47"/>
        <v>0</v>
      </c>
      <c r="V376" s="15">
        <f t="shared" si="48"/>
        <v>0</v>
      </c>
      <c r="W376" s="15">
        <f t="shared" si="49"/>
        <v>0</v>
      </c>
      <c r="X376" s="7">
        <f t="shared" si="50"/>
        <v>0</v>
      </c>
      <c r="Y376" s="7">
        <f t="shared" si="51"/>
        <v>0</v>
      </c>
      <c r="Z376" s="7">
        <f t="shared" si="52"/>
        <v>0</v>
      </c>
      <c r="AA376" s="7">
        <f t="shared" si="53"/>
        <v>0</v>
      </c>
    </row>
    <row r="377" spans="1:27" ht="13.8" x14ac:dyDescent="0.3">
      <c r="A377" s="11">
        <v>91289251</v>
      </c>
      <c r="B377" s="11" t="s">
        <v>16</v>
      </c>
      <c r="C377" s="11" t="s">
        <v>17</v>
      </c>
      <c r="D377" s="11" t="s">
        <v>45</v>
      </c>
      <c r="E377" s="11" t="s">
        <v>457</v>
      </c>
      <c r="F377" s="18">
        <v>39845</v>
      </c>
      <c r="G377" s="19">
        <v>39873</v>
      </c>
      <c r="H377" s="11" t="s">
        <v>68</v>
      </c>
      <c r="I377" s="11" t="s">
        <v>39</v>
      </c>
      <c r="J377" s="11" t="s">
        <v>70</v>
      </c>
      <c r="K377" s="11" t="s">
        <v>23</v>
      </c>
      <c r="L377" s="53" t="s">
        <v>638</v>
      </c>
      <c r="M377" s="11">
        <v>0</v>
      </c>
      <c r="N377" s="54">
        <v>0</v>
      </c>
      <c r="O377" s="54">
        <v>0</v>
      </c>
      <c r="P377" s="54">
        <v>0</v>
      </c>
      <c r="Q377" s="1">
        <v>42522</v>
      </c>
      <c r="R377" s="14">
        <f>VLOOKUP($D377,'GT NBV Sep 2015'!$G:$O,9,0)</f>
        <v>2.3E-2</v>
      </c>
      <c r="S377" s="15">
        <f t="shared" si="45"/>
        <v>0</v>
      </c>
      <c r="T377" s="15">
        <f t="shared" si="46"/>
        <v>9</v>
      </c>
      <c r="U377" s="15">
        <f t="shared" si="47"/>
        <v>0</v>
      </c>
      <c r="V377" s="15">
        <f t="shared" si="48"/>
        <v>0</v>
      </c>
      <c r="W377" s="15">
        <f t="shared" si="49"/>
        <v>0</v>
      </c>
      <c r="X377" s="7">
        <f t="shared" si="50"/>
        <v>0</v>
      </c>
      <c r="Y377" s="7">
        <f t="shared" si="51"/>
        <v>0</v>
      </c>
      <c r="Z377" s="7">
        <f t="shared" si="52"/>
        <v>0</v>
      </c>
      <c r="AA377" s="7">
        <f t="shared" si="53"/>
        <v>0</v>
      </c>
    </row>
    <row r="378" spans="1:27" ht="13.8" x14ac:dyDescent="0.3">
      <c r="A378" s="11">
        <v>96086144</v>
      </c>
      <c r="B378" s="11" t="s">
        <v>16</v>
      </c>
      <c r="C378" s="11" t="s">
        <v>17</v>
      </c>
      <c r="D378" s="11" t="s">
        <v>45</v>
      </c>
      <c r="E378" s="11" t="s">
        <v>457</v>
      </c>
      <c r="F378" s="18">
        <v>40148</v>
      </c>
      <c r="G378" s="19">
        <v>40148</v>
      </c>
      <c r="H378" s="11" t="s">
        <v>68</v>
      </c>
      <c r="I378" s="11" t="s">
        <v>39</v>
      </c>
      <c r="J378" s="11" t="s">
        <v>70</v>
      </c>
      <c r="K378" s="11" t="s">
        <v>23</v>
      </c>
      <c r="L378" s="53" t="s">
        <v>638</v>
      </c>
      <c r="M378" s="11">
        <v>0</v>
      </c>
      <c r="N378" s="54">
        <v>0</v>
      </c>
      <c r="O378" s="54">
        <v>0</v>
      </c>
      <c r="P378" s="54">
        <v>0</v>
      </c>
      <c r="Q378" s="1">
        <v>42522</v>
      </c>
      <c r="R378" s="14">
        <f>VLOOKUP($D378,'GT NBV Sep 2015'!$G:$O,9,0)</f>
        <v>2.3E-2</v>
      </c>
      <c r="S378" s="15">
        <f t="shared" si="45"/>
        <v>0</v>
      </c>
      <c r="T378" s="15">
        <f t="shared" si="46"/>
        <v>9</v>
      </c>
      <c r="U378" s="15">
        <f t="shared" si="47"/>
        <v>0</v>
      </c>
      <c r="V378" s="15">
        <f t="shared" si="48"/>
        <v>0</v>
      </c>
      <c r="W378" s="15">
        <f t="shared" si="49"/>
        <v>0</v>
      </c>
      <c r="X378" s="7">
        <f t="shared" si="50"/>
        <v>0</v>
      </c>
      <c r="Y378" s="7">
        <f t="shared" si="51"/>
        <v>0</v>
      </c>
      <c r="Z378" s="7">
        <f t="shared" si="52"/>
        <v>0</v>
      </c>
      <c r="AA378" s="7">
        <f t="shared" si="53"/>
        <v>0</v>
      </c>
    </row>
    <row r="379" spans="1:27" ht="13.8" x14ac:dyDescent="0.3">
      <c r="A379" s="11">
        <v>96728826</v>
      </c>
      <c r="B379" s="11" t="s">
        <v>16</v>
      </c>
      <c r="C379" s="11" t="s">
        <v>17</v>
      </c>
      <c r="D379" s="11" t="s">
        <v>45</v>
      </c>
      <c r="E379" s="11" t="s">
        <v>457</v>
      </c>
      <c r="F379" s="18">
        <v>40148</v>
      </c>
      <c r="G379" s="19">
        <v>40179</v>
      </c>
      <c r="H379" s="11" t="s">
        <v>68</v>
      </c>
      <c r="I379" s="11" t="s">
        <v>39</v>
      </c>
      <c r="J379" s="11" t="s">
        <v>70</v>
      </c>
      <c r="K379" s="11" t="s">
        <v>23</v>
      </c>
      <c r="L379" s="53" t="s">
        <v>638</v>
      </c>
      <c r="M379" s="11">
        <v>0</v>
      </c>
      <c r="N379" s="54">
        <v>0</v>
      </c>
      <c r="O379" s="54">
        <v>0</v>
      </c>
      <c r="P379" s="54">
        <v>0</v>
      </c>
      <c r="Q379" s="1">
        <v>42522</v>
      </c>
      <c r="R379" s="14">
        <f>VLOOKUP($D379,'GT NBV Sep 2015'!$G:$O,9,0)</f>
        <v>2.3E-2</v>
      </c>
      <c r="S379" s="15">
        <f t="shared" si="45"/>
        <v>0</v>
      </c>
      <c r="T379" s="15">
        <f t="shared" si="46"/>
        <v>9</v>
      </c>
      <c r="U379" s="15">
        <f t="shared" si="47"/>
        <v>0</v>
      </c>
      <c r="V379" s="15">
        <f t="shared" si="48"/>
        <v>0</v>
      </c>
      <c r="W379" s="15">
        <f t="shared" si="49"/>
        <v>0</v>
      </c>
      <c r="X379" s="7">
        <f t="shared" si="50"/>
        <v>0</v>
      </c>
      <c r="Y379" s="7">
        <f t="shared" si="51"/>
        <v>0</v>
      </c>
      <c r="Z379" s="7">
        <f t="shared" si="52"/>
        <v>0</v>
      </c>
      <c r="AA379" s="7">
        <f t="shared" si="53"/>
        <v>0</v>
      </c>
    </row>
    <row r="380" spans="1:27" ht="13.8" x14ac:dyDescent="0.3">
      <c r="A380" s="11">
        <v>627172545</v>
      </c>
      <c r="B380" s="11" t="s">
        <v>16</v>
      </c>
      <c r="C380" s="11" t="s">
        <v>17</v>
      </c>
      <c r="D380" s="11" t="s">
        <v>45</v>
      </c>
      <c r="E380" s="11" t="s">
        <v>471</v>
      </c>
      <c r="F380" s="18">
        <v>40848</v>
      </c>
      <c r="G380" s="19">
        <v>40878</v>
      </c>
      <c r="H380" s="11" t="s">
        <v>68</v>
      </c>
      <c r="I380" s="11" t="s">
        <v>39</v>
      </c>
      <c r="J380" s="11" t="s">
        <v>70</v>
      </c>
      <c r="K380" s="11" t="s">
        <v>23</v>
      </c>
      <c r="L380" s="53" t="s">
        <v>638</v>
      </c>
      <c r="M380" s="11">
        <v>0</v>
      </c>
      <c r="N380" s="54">
        <v>0</v>
      </c>
      <c r="O380" s="54">
        <v>0</v>
      </c>
      <c r="P380" s="54">
        <v>0</v>
      </c>
      <c r="Q380" s="1">
        <v>42522</v>
      </c>
      <c r="R380" s="14">
        <f>VLOOKUP($D380,'GT NBV Sep 2015'!$G:$O,9,0)</f>
        <v>2.3E-2</v>
      </c>
      <c r="S380" s="15">
        <f t="shared" si="45"/>
        <v>0</v>
      </c>
      <c r="T380" s="15">
        <f t="shared" si="46"/>
        <v>9</v>
      </c>
      <c r="U380" s="15">
        <f t="shared" si="47"/>
        <v>0</v>
      </c>
      <c r="V380" s="15">
        <f t="shared" si="48"/>
        <v>0</v>
      </c>
      <c r="W380" s="15">
        <f t="shared" si="49"/>
        <v>0</v>
      </c>
      <c r="X380" s="7">
        <f t="shared" si="50"/>
        <v>0</v>
      </c>
      <c r="Y380" s="7">
        <f t="shared" si="51"/>
        <v>0</v>
      </c>
      <c r="Z380" s="7">
        <f t="shared" si="52"/>
        <v>0</v>
      </c>
      <c r="AA380" s="7">
        <f t="shared" si="53"/>
        <v>0</v>
      </c>
    </row>
    <row r="381" spans="1:27" ht="13.8" x14ac:dyDescent="0.3">
      <c r="A381" s="11">
        <v>636011925</v>
      </c>
      <c r="B381" s="11" t="s">
        <v>16</v>
      </c>
      <c r="C381" s="11" t="s">
        <v>17</v>
      </c>
      <c r="D381" s="11" t="s">
        <v>45</v>
      </c>
      <c r="E381" s="11" t="s">
        <v>471</v>
      </c>
      <c r="F381" s="18">
        <v>40848</v>
      </c>
      <c r="G381" s="19">
        <v>41153</v>
      </c>
      <c r="H381" s="11" t="s">
        <v>68</v>
      </c>
      <c r="I381" s="11" t="s">
        <v>39</v>
      </c>
      <c r="J381" s="11" t="s">
        <v>70</v>
      </c>
      <c r="K381" s="11" t="s">
        <v>23</v>
      </c>
      <c r="L381" s="53" t="s">
        <v>638</v>
      </c>
      <c r="M381" s="11">
        <v>0</v>
      </c>
      <c r="N381" s="54">
        <v>0</v>
      </c>
      <c r="O381" s="54">
        <v>0</v>
      </c>
      <c r="P381" s="54">
        <v>0</v>
      </c>
      <c r="Q381" s="1">
        <v>42522</v>
      </c>
      <c r="R381" s="14">
        <f>VLOOKUP($D381,'GT NBV Sep 2015'!$G:$O,9,0)</f>
        <v>2.3E-2</v>
      </c>
      <c r="S381" s="15">
        <f t="shared" si="45"/>
        <v>0</v>
      </c>
      <c r="T381" s="15">
        <f t="shared" si="46"/>
        <v>9</v>
      </c>
      <c r="U381" s="15">
        <f t="shared" si="47"/>
        <v>0</v>
      </c>
      <c r="V381" s="15">
        <f t="shared" si="48"/>
        <v>0</v>
      </c>
      <c r="W381" s="15">
        <f t="shared" si="49"/>
        <v>0</v>
      </c>
      <c r="X381" s="7">
        <f t="shared" si="50"/>
        <v>0</v>
      </c>
      <c r="Y381" s="7">
        <f t="shared" si="51"/>
        <v>0</v>
      </c>
      <c r="Z381" s="7">
        <f t="shared" si="52"/>
        <v>0</v>
      </c>
      <c r="AA381" s="7">
        <f t="shared" si="53"/>
        <v>0</v>
      </c>
    </row>
    <row r="382" spans="1:27" ht="13.8" x14ac:dyDescent="0.3">
      <c r="A382" s="11">
        <v>638019851</v>
      </c>
      <c r="B382" s="11" t="s">
        <v>16</v>
      </c>
      <c r="C382" s="11" t="s">
        <v>17</v>
      </c>
      <c r="D382" s="11" t="s">
        <v>45</v>
      </c>
      <c r="E382" s="11" t="s">
        <v>395</v>
      </c>
      <c r="F382" s="18">
        <v>41214</v>
      </c>
      <c r="G382" s="19">
        <v>41214</v>
      </c>
      <c r="H382" s="11" t="s">
        <v>68</v>
      </c>
      <c r="I382" s="11" t="s">
        <v>39</v>
      </c>
      <c r="J382" s="11" t="s">
        <v>70</v>
      </c>
      <c r="K382" s="11" t="s">
        <v>23</v>
      </c>
      <c r="L382" s="53" t="s">
        <v>638</v>
      </c>
      <c r="M382" s="11">
        <v>0</v>
      </c>
      <c r="N382" s="54">
        <v>0</v>
      </c>
      <c r="O382" s="54">
        <v>0</v>
      </c>
      <c r="P382" s="54">
        <v>0</v>
      </c>
      <c r="Q382" s="1">
        <v>42522</v>
      </c>
      <c r="R382" s="14">
        <f>VLOOKUP($D382,'GT NBV Sep 2015'!$G:$O,9,0)</f>
        <v>2.3E-2</v>
      </c>
      <c r="S382" s="15">
        <f t="shared" si="45"/>
        <v>0</v>
      </c>
      <c r="T382" s="15">
        <f t="shared" si="46"/>
        <v>9</v>
      </c>
      <c r="U382" s="15">
        <f t="shared" si="47"/>
        <v>0</v>
      </c>
      <c r="V382" s="15">
        <f t="shared" si="48"/>
        <v>0</v>
      </c>
      <c r="W382" s="15">
        <f t="shared" si="49"/>
        <v>0</v>
      </c>
      <c r="X382" s="7">
        <f t="shared" si="50"/>
        <v>0</v>
      </c>
      <c r="Y382" s="7">
        <f t="shared" si="51"/>
        <v>0</v>
      </c>
      <c r="Z382" s="7">
        <f t="shared" si="52"/>
        <v>0</v>
      </c>
      <c r="AA382" s="7">
        <f t="shared" si="53"/>
        <v>0</v>
      </c>
    </row>
    <row r="383" spans="1:27" ht="13.8" x14ac:dyDescent="0.3">
      <c r="A383" s="11">
        <v>643320438</v>
      </c>
      <c r="B383" s="11" t="s">
        <v>16</v>
      </c>
      <c r="C383" s="11" t="s">
        <v>17</v>
      </c>
      <c r="D383" s="11" t="s">
        <v>45</v>
      </c>
      <c r="E383" s="11" t="s">
        <v>477</v>
      </c>
      <c r="F383" s="18">
        <v>41395</v>
      </c>
      <c r="G383" s="19">
        <v>41395</v>
      </c>
      <c r="H383" s="11" t="s">
        <v>68</v>
      </c>
      <c r="I383" s="11" t="s">
        <v>39</v>
      </c>
      <c r="J383" s="11" t="s">
        <v>70</v>
      </c>
      <c r="K383" s="11" t="s">
        <v>23</v>
      </c>
      <c r="L383" s="53" t="s">
        <v>638</v>
      </c>
      <c r="M383" s="11">
        <v>0</v>
      </c>
      <c r="N383" s="54">
        <v>0</v>
      </c>
      <c r="O383" s="54">
        <v>0</v>
      </c>
      <c r="P383" s="54">
        <v>0</v>
      </c>
      <c r="Q383" s="1">
        <v>42522</v>
      </c>
      <c r="R383" s="14">
        <f>VLOOKUP($D383,'GT NBV Sep 2015'!$G:$O,9,0)</f>
        <v>2.3E-2</v>
      </c>
      <c r="S383" s="15">
        <f t="shared" si="45"/>
        <v>0</v>
      </c>
      <c r="T383" s="15">
        <f t="shared" si="46"/>
        <v>9</v>
      </c>
      <c r="U383" s="15">
        <f t="shared" si="47"/>
        <v>0</v>
      </c>
      <c r="V383" s="15">
        <f t="shared" si="48"/>
        <v>0</v>
      </c>
      <c r="W383" s="15">
        <f t="shared" si="49"/>
        <v>0</v>
      </c>
      <c r="X383" s="7">
        <f t="shared" si="50"/>
        <v>0</v>
      </c>
      <c r="Y383" s="7">
        <f t="shared" si="51"/>
        <v>0</v>
      </c>
      <c r="Z383" s="7">
        <f t="shared" si="52"/>
        <v>0</v>
      </c>
      <c r="AA383" s="7">
        <f t="shared" si="53"/>
        <v>0</v>
      </c>
    </row>
    <row r="384" spans="1:27" ht="13.8" x14ac:dyDescent="0.3">
      <c r="A384" s="11">
        <v>647706185</v>
      </c>
      <c r="B384" s="11" t="s">
        <v>16</v>
      </c>
      <c r="C384" s="11" t="s">
        <v>17</v>
      </c>
      <c r="D384" s="11" t="s">
        <v>45</v>
      </c>
      <c r="E384" s="11" t="s">
        <v>477</v>
      </c>
      <c r="F384" s="18">
        <v>41518</v>
      </c>
      <c r="G384" s="19">
        <v>41518</v>
      </c>
      <c r="H384" s="11" t="s">
        <v>68</v>
      </c>
      <c r="I384" s="11" t="s">
        <v>39</v>
      </c>
      <c r="J384" s="11" t="s">
        <v>70</v>
      </c>
      <c r="K384" s="11" t="s">
        <v>23</v>
      </c>
      <c r="L384" s="53" t="s">
        <v>638</v>
      </c>
      <c r="M384" s="11">
        <v>0</v>
      </c>
      <c r="N384" s="54">
        <v>0</v>
      </c>
      <c r="O384" s="54">
        <v>0</v>
      </c>
      <c r="P384" s="54">
        <v>0</v>
      </c>
      <c r="Q384" s="1">
        <v>42522</v>
      </c>
      <c r="R384" s="14">
        <f>VLOOKUP($D384,'GT NBV Sep 2015'!$G:$O,9,0)</f>
        <v>2.3E-2</v>
      </c>
      <c r="S384" s="15">
        <f t="shared" si="45"/>
        <v>0</v>
      </c>
      <c r="T384" s="15">
        <f t="shared" si="46"/>
        <v>9</v>
      </c>
      <c r="U384" s="15">
        <f t="shared" si="47"/>
        <v>0</v>
      </c>
      <c r="V384" s="15">
        <f t="shared" si="48"/>
        <v>0</v>
      </c>
      <c r="W384" s="15">
        <f t="shared" si="49"/>
        <v>0</v>
      </c>
      <c r="X384" s="7">
        <f t="shared" si="50"/>
        <v>0</v>
      </c>
      <c r="Y384" s="7">
        <f t="shared" si="51"/>
        <v>0</v>
      </c>
      <c r="Z384" s="7">
        <f t="shared" si="52"/>
        <v>0</v>
      </c>
      <c r="AA384" s="7">
        <f t="shared" si="53"/>
        <v>0</v>
      </c>
    </row>
    <row r="385" spans="1:27" ht="13.8" x14ac:dyDescent="0.3">
      <c r="A385" s="11">
        <v>673474464</v>
      </c>
      <c r="B385" s="11" t="s">
        <v>16</v>
      </c>
      <c r="C385" s="11" t="s">
        <v>17</v>
      </c>
      <c r="D385" s="11" t="s">
        <v>45</v>
      </c>
      <c r="E385" s="11" t="s">
        <v>477</v>
      </c>
      <c r="F385" s="18">
        <v>41518</v>
      </c>
      <c r="G385" s="19">
        <v>41944</v>
      </c>
      <c r="H385" s="11" t="s">
        <v>68</v>
      </c>
      <c r="I385" s="11" t="s">
        <v>39</v>
      </c>
      <c r="J385" s="11" t="s">
        <v>70</v>
      </c>
      <c r="K385" s="11" t="s">
        <v>23</v>
      </c>
      <c r="L385" s="53" t="s">
        <v>638</v>
      </c>
      <c r="M385" s="11">
        <v>0</v>
      </c>
      <c r="N385" s="54">
        <v>0</v>
      </c>
      <c r="O385" s="54">
        <v>0</v>
      </c>
      <c r="P385" s="54">
        <v>0</v>
      </c>
      <c r="Q385" s="1">
        <v>42522</v>
      </c>
      <c r="R385" s="14">
        <f>VLOOKUP($D385,'GT NBV Sep 2015'!$G:$O,9,0)</f>
        <v>2.3E-2</v>
      </c>
      <c r="S385" s="15">
        <f t="shared" si="45"/>
        <v>0</v>
      </c>
      <c r="T385" s="15">
        <f t="shared" si="46"/>
        <v>9</v>
      </c>
      <c r="U385" s="15">
        <f t="shared" si="47"/>
        <v>0</v>
      </c>
      <c r="V385" s="15">
        <f t="shared" si="48"/>
        <v>0</v>
      </c>
      <c r="W385" s="15">
        <f t="shared" si="49"/>
        <v>0</v>
      </c>
      <c r="X385" s="7">
        <f t="shared" si="50"/>
        <v>0</v>
      </c>
      <c r="Y385" s="7">
        <f t="shared" si="51"/>
        <v>0</v>
      </c>
      <c r="Z385" s="7">
        <f t="shared" si="52"/>
        <v>0</v>
      </c>
      <c r="AA385" s="7">
        <f t="shared" si="53"/>
        <v>0</v>
      </c>
    </row>
    <row r="386" spans="1:27" ht="13.8" x14ac:dyDescent="0.3">
      <c r="A386" s="11">
        <v>49501</v>
      </c>
      <c r="B386" s="11" t="s">
        <v>16</v>
      </c>
      <c r="C386" s="11" t="s">
        <v>17</v>
      </c>
      <c r="D386" s="11" t="s">
        <v>45</v>
      </c>
      <c r="E386" s="11" t="s">
        <v>28</v>
      </c>
      <c r="F386" s="18">
        <v>27211</v>
      </c>
      <c r="G386" s="19">
        <v>27211</v>
      </c>
      <c r="H386" s="11" t="s">
        <v>20</v>
      </c>
      <c r="I386" s="11" t="s">
        <v>39</v>
      </c>
      <c r="J386" s="11" t="s">
        <v>153</v>
      </c>
      <c r="K386" s="11" t="s">
        <v>23</v>
      </c>
      <c r="L386" s="53" t="s">
        <v>638</v>
      </c>
      <c r="M386" s="11">
        <v>0</v>
      </c>
      <c r="N386" s="54">
        <v>0</v>
      </c>
      <c r="O386" s="54">
        <v>0</v>
      </c>
      <c r="P386" s="54">
        <v>0</v>
      </c>
      <c r="Q386" s="1">
        <v>42522</v>
      </c>
      <c r="R386" s="14">
        <f>VLOOKUP($D386,'GT NBV Sep 2015'!$G:$O,9,0)</f>
        <v>2.3E-2</v>
      </c>
      <c r="S386" s="15">
        <f t="shared" si="45"/>
        <v>0</v>
      </c>
      <c r="T386" s="15">
        <f t="shared" si="46"/>
        <v>9</v>
      </c>
      <c r="U386" s="15">
        <f t="shared" si="47"/>
        <v>0</v>
      </c>
      <c r="V386" s="15">
        <f t="shared" si="48"/>
        <v>0</v>
      </c>
      <c r="W386" s="15">
        <f t="shared" si="49"/>
        <v>0</v>
      </c>
      <c r="X386" s="7">
        <f t="shared" si="50"/>
        <v>0</v>
      </c>
      <c r="Y386" s="7">
        <f t="shared" si="51"/>
        <v>0</v>
      </c>
      <c r="Z386" s="7">
        <f t="shared" si="52"/>
        <v>0</v>
      </c>
      <c r="AA386" s="7">
        <f t="shared" si="53"/>
        <v>0</v>
      </c>
    </row>
    <row r="387" spans="1:27" ht="13.8" x14ac:dyDescent="0.3">
      <c r="A387" s="11">
        <v>49481</v>
      </c>
      <c r="B387" s="11" t="s">
        <v>16</v>
      </c>
      <c r="C387" s="11" t="s">
        <v>17</v>
      </c>
      <c r="D387" s="11" t="s">
        <v>45</v>
      </c>
      <c r="E387" s="11" t="s">
        <v>81</v>
      </c>
      <c r="F387" s="18">
        <v>29768</v>
      </c>
      <c r="G387" s="19">
        <v>29768</v>
      </c>
      <c r="H387" s="11" t="s">
        <v>20</v>
      </c>
      <c r="I387" s="11" t="s">
        <v>39</v>
      </c>
      <c r="J387" s="11" t="s">
        <v>152</v>
      </c>
      <c r="K387" s="11" t="s">
        <v>23</v>
      </c>
      <c r="L387" s="53" t="s">
        <v>638</v>
      </c>
      <c r="M387" s="11">
        <v>0</v>
      </c>
      <c r="N387" s="54">
        <v>0</v>
      </c>
      <c r="O387" s="54">
        <v>0</v>
      </c>
      <c r="P387" s="54">
        <v>0</v>
      </c>
      <c r="Q387" s="1">
        <v>42522</v>
      </c>
      <c r="R387" s="14">
        <f>VLOOKUP($D387,'GT NBV Sep 2015'!$G:$O,9,0)</f>
        <v>2.3E-2</v>
      </c>
      <c r="S387" s="15">
        <f t="shared" si="45"/>
        <v>0</v>
      </c>
      <c r="T387" s="15">
        <f t="shared" si="46"/>
        <v>9</v>
      </c>
      <c r="U387" s="15">
        <f t="shared" si="47"/>
        <v>0</v>
      </c>
      <c r="V387" s="15">
        <f t="shared" si="48"/>
        <v>0</v>
      </c>
      <c r="W387" s="15">
        <f t="shared" si="49"/>
        <v>0</v>
      </c>
      <c r="X387" s="7">
        <f t="shared" si="50"/>
        <v>0</v>
      </c>
      <c r="Y387" s="7">
        <f t="shared" si="51"/>
        <v>0</v>
      </c>
      <c r="Z387" s="7">
        <f t="shared" si="52"/>
        <v>0</v>
      </c>
      <c r="AA387" s="7">
        <f t="shared" si="53"/>
        <v>0</v>
      </c>
    </row>
    <row r="388" spans="1:27" ht="13.8" x14ac:dyDescent="0.3">
      <c r="A388" s="11">
        <v>49482</v>
      </c>
      <c r="B388" s="11" t="s">
        <v>16</v>
      </c>
      <c r="C388" s="11" t="s">
        <v>17</v>
      </c>
      <c r="D388" s="11" t="s">
        <v>45</v>
      </c>
      <c r="E388" s="11" t="s">
        <v>83</v>
      </c>
      <c r="F388" s="18">
        <v>30498</v>
      </c>
      <c r="G388" s="19">
        <v>30498</v>
      </c>
      <c r="H388" s="11" t="s">
        <v>20</v>
      </c>
      <c r="I388" s="11" t="s">
        <v>39</v>
      </c>
      <c r="J388" s="11" t="s">
        <v>152</v>
      </c>
      <c r="K388" s="11" t="s">
        <v>23</v>
      </c>
      <c r="L388" s="53" t="s">
        <v>638</v>
      </c>
      <c r="M388" s="11">
        <v>0</v>
      </c>
      <c r="N388" s="54">
        <v>0</v>
      </c>
      <c r="O388" s="54">
        <v>0</v>
      </c>
      <c r="P388" s="54">
        <v>0</v>
      </c>
      <c r="Q388" s="1">
        <v>42522</v>
      </c>
      <c r="R388" s="14">
        <f>VLOOKUP($D388,'GT NBV Sep 2015'!$G:$O,9,0)</f>
        <v>2.3E-2</v>
      </c>
      <c r="S388" s="15">
        <f t="shared" ref="S388:S451" si="54">N388*(R388/12)</f>
        <v>0</v>
      </c>
      <c r="T388" s="15">
        <f t="shared" ref="T388:T451" si="55">ROUND((+Q388-$L$2)/30,0)</f>
        <v>9</v>
      </c>
      <c r="U388" s="15">
        <f t="shared" si="47"/>
        <v>0</v>
      </c>
      <c r="V388" s="15">
        <f t="shared" si="48"/>
        <v>0</v>
      </c>
      <c r="W388" s="15">
        <f t="shared" si="49"/>
        <v>0</v>
      </c>
      <c r="X388" s="7">
        <f t="shared" si="50"/>
        <v>0</v>
      </c>
      <c r="Y388" s="7">
        <f t="shared" si="51"/>
        <v>0</v>
      </c>
      <c r="Z388" s="7">
        <f t="shared" si="52"/>
        <v>0</v>
      </c>
      <c r="AA388" s="7">
        <f t="shared" si="53"/>
        <v>0</v>
      </c>
    </row>
    <row r="389" spans="1:27" ht="13.8" x14ac:dyDescent="0.3">
      <c r="A389" s="11">
        <v>95355005</v>
      </c>
      <c r="B389" s="11" t="s">
        <v>16</v>
      </c>
      <c r="C389" s="11" t="s">
        <v>17</v>
      </c>
      <c r="D389" s="11" t="s">
        <v>45</v>
      </c>
      <c r="E389" s="11" t="s">
        <v>83</v>
      </c>
      <c r="F389" s="18">
        <v>30498</v>
      </c>
      <c r="G389" s="19">
        <v>30498</v>
      </c>
      <c r="H389" s="11" t="s">
        <v>20</v>
      </c>
      <c r="I389" s="11" t="s">
        <v>39</v>
      </c>
      <c r="J389" s="11" t="s">
        <v>461</v>
      </c>
      <c r="K389" s="11" t="s">
        <v>23</v>
      </c>
      <c r="L389" s="53" t="s">
        <v>638</v>
      </c>
      <c r="M389" s="11">
        <v>0</v>
      </c>
      <c r="N389" s="54">
        <v>0</v>
      </c>
      <c r="O389" s="54">
        <v>0</v>
      </c>
      <c r="P389" s="54">
        <v>0</v>
      </c>
      <c r="Q389" s="1">
        <v>42522</v>
      </c>
      <c r="R389" s="14">
        <f>VLOOKUP($D389,'GT NBV Sep 2015'!$G:$O,9,0)</f>
        <v>2.3E-2</v>
      </c>
      <c r="S389" s="15">
        <f t="shared" si="54"/>
        <v>0</v>
      </c>
      <c r="T389" s="15">
        <f t="shared" si="55"/>
        <v>9</v>
      </c>
      <c r="U389" s="15">
        <f t="shared" ref="U389:U452" si="56">+S389*T389</f>
        <v>0</v>
      </c>
      <c r="V389" s="15">
        <f t="shared" ref="V389:V452" si="57">+O389+U389</f>
        <v>0</v>
      </c>
      <c r="W389" s="15">
        <f t="shared" ref="W389:W452" si="58">+N389-V389</f>
        <v>0</v>
      </c>
      <c r="X389" s="7">
        <f t="shared" ref="X389:X452" si="59">+N389*(9/10)</f>
        <v>0</v>
      </c>
      <c r="Y389" s="7">
        <f t="shared" ref="Y389:Y452" si="60">+V389*(9/10)</f>
        <v>0</v>
      </c>
      <c r="Z389" s="7">
        <f t="shared" ref="Z389:Z452" si="61">+W389*(9/10)</f>
        <v>0</v>
      </c>
      <c r="AA389" s="7">
        <f t="shared" ref="AA389:AA452" si="62">+X389-Y389-Z389</f>
        <v>0</v>
      </c>
    </row>
    <row r="390" spans="1:27" ht="13.8" x14ac:dyDescent="0.3">
      <c r="A390" s="11">
        <v>49557</v>
      </c>
      <c r="B390" s="11" t="s">
        <v>16</v>
      </c>
      <c r="C390" s="11" t="s">
        <v>17</v>
      </c>
      <c r="D390" s="11" t="s">
        <v>45</v>
      </c>
      <c r="E390" s="11" t="s">
        <v>28</v>
      </c>
      <c r="F390" s="18">
        <v>27211</v>
      </c>
      <c r="G390" s="19">
        <v>27211</v>
      </c>
      <c r="H390" s="11" t="s">
        <v>20</v>
      </c>
      <c r="I390" s="11" t="s">
        <v>39</v>
      </c>
      <c r="J390" s="11" t="s">
        <v>156</v>
      </c>
      <c r="K390" s="11" t="s">
        <v>23</v>
      </c>
      <c r="L390" s="53" t="s">
        <v>638</v>
      </c>
      <c r="M390" s="11">
        <v>0</v>
      </c>
      <c r="N390" s="54">
        <v>0</v>
      </c>
      <c r="O390" s="54">
        <v>0</v>
      </c>
      <c r="P390" s="54">
        <v>0</v>
      </c>
      <c r="Q390" s="1">
        <v>42522</v>
      </c>
      <c r="R390" s="14">
        <f>VLOOKUP($D390,'GT NBV Sep 2015'!$G:$O,9,0)</f>
        <v>2.3E-2</v>
      </c>
      <c r="S390" s="15">
        <f t="shared" si="54"/>
        <v>0</v>
      </c>
      <c r="T390" s="15">
        <f t="shared" si="55"/>
        <v>9</v>
      </c>
      <c r="U390" s="15">
        <f t="shared" si="56"/>
        <v>0</v>
      </c>
      <c r="V390" s="15">
        <f t="shared" si="57"/>
        <v>0</v>
      </c>
      <c r="W390" s="15">
        <f t="shared" si="58"/>
        <v>0</v>
      </c>
      <c r="X390" s="7">
        <f t="shared" si="59"/>
        <v>0</v>
      </c>
      <c r="Y390" s="7">
        <f t="shared" si="60"/>
        <v>0</v>
      </c>
      <c r="Z390" s="7">
        <f t="shared" si="61"/>
        <v>0</v>
      </c>
      <c r="AA390" s="7">
        <f t="shared" si="62"/>
        <v>0</v>
      </c>
    </row>
    <row r="391" spans="1:27" ht="13.8" x14ac:dyDescent="0.3">
      <c r="A391" s="11">
        <v>49558</v>
      </c>
      <c r="B391" s="11" t="s">
        <v>16</v>
      </c>
      <c r="C391" s="11" t="s">
        <v>17</v>
      </c>
      <c r="D391" s="11" t="s">
        <v>45</v>
      </c>
      <c r="E391" s="11" t="s">
        <v>19</v>
      </c>
      <c r="F391" s="18">
        <v>29403</v>
      </c>
      <c r="G391" s="19">
        <v>29403</v>
      </c>
      <c r="H391" s="11" t="s">
        <v>20</v>
      </c>
      <c r="I391" s="11" t="s">
        <v>39</v>
      </c>
      <c r="J391" s="11" t="s">
        <v>156</v>
      </c>
      <c r="K391" s="11" t="s">
        <v>23</v>
      </c>
      <c r="L391" s="53" t="s">
        <v>638</v>
      </c>
      <c r="M391" s="11">
        <v>0</v>
      </c>
      <c r="N391" s="54">
        <v>0</v>
      </c>
      <c r="O391" s="54">
        <v>0</v>
      </c>
      <c r="P391" s="54">
        <v>0</v>
      </c>
      <c r="Q391" s="1">
        <v>42522</v>
      </c>
      <c r="R391" s="14">
        <f>VLOOKUP($D391,'GT NBV Sep 2015'!$G:$O,9,0)</f>
        <v>2.3E-2</v>
      </c>
      <c r="S391" s="15">
        <f t="shared" si="54"/>
        <v>0</v>
      </c>
      <c r="T391" s="15">
        <f t="shared" si="55"/>
        <v>9</v>
      </c>
      <c r="U391" s="15">
        <f t="shared" si="56"/>
        <v>0</v>
      </c>
      <c r="V391" s="15">
        <f t="shared" si="57"/>
        <v>0</v>
      </c>
      <c r="W391" s="15">
        <f t="shared" si="58"/>
        <v>0</v>
      </c>
      <c r="X391" s="7">
        <f t="shared" si="59"/>
        <v>0</v>
      </c>
      <c r="Y391" s="7">
        <f t="shared" si="60"/>
        <v>0</v>
      </c>
      <c r="Z391" s="7">
        <f t="shared" si="61"/>
        <v>0</v>
      </c>
      <c r="AA391" s="7">
        <f t="shared" si="62"/>
        <v>0</v>
      </c>
    </row>
    <row r="392" spans="1:27" ht="13.8" x14ac:dyDescent="0.3">
      <c r="A392" s="11">
        <v>49559</v>
      </c>
      <c r="B392" s="11" t="s">
        <v>16</v>
      </c>
      <c r="C392" s="11" t="s">
        <v>17</v>
      </c>
      <c r="D392" s="11" t="s">
        <v>45</v>
      </c>
      <c r="E392" s="11" t="s">
        <v>81</v>
      </c>
      <c r="F392" s="18">
        <v>29768</v>
      </c>
      <c r="G392" s="19">
        <v>29768</v>
      </c>
      <c r="H392" s="11" t="s">
        <v>20</v>
      </c>
      <c r="I392" s="11" t="s">
        <v>39</v>
      </c>
      <c r="J392" s="11" t="s">
        <v>156</v>
      </c>
      <c r="K392" s="11" t="s">
        <v>23</v>
      </c>
      <c r="L392" s="53" t="s">
        <v>638</v>
      </c>
      <c r="M392" s="11">
        <v>0</v>
      </c>
      <c r="N392" s="54">
        <v>0</v>
      </c>
      <c r="O392" s="54">
        <v>0</v>
      </c>
      <c r="P392" s="54">
        <v>0</v>
      </c>
      <c r="Q392" s="1">
        <v>42522</v>
      </c>
      <c r="R392" s="14">
        <f>VLOOKUP($D392,'GT NBV Sep 2015'!$G:$O,9,0)</f>
        <v>2.3E-2</v>
      </c>
      <c r="S392" s="15">
        <f t="shared" si="54"/>
        <v>0</v>
      </c>
      <c r="T392" s="15">
        <f t="shared" si="55"/>
        <v>9</v>
      </c>
      <c r="U392" s="15">
        <f t="shared" si="56"/>
        <v>0</v>
      </c>
      <c r="V392" s="15">
        <f t="shared" si="57"/>
        <v>0</v>
      </c>
      <c r="W392" s="15">
        <f t="shared" si="58"/>
        <v>0</v>
      </c>
      <c r="X392" s="7">
        <f t="shared" si="59"/>
        <v>0</v>
      </c>
      <c r="Y392" s="7">
        <f t="shared" si="60"/>
        <v>0</v>
      </c>
      <c r="Z392" s="7">
        <f t="shared" si="61"/>
        <v>0</v>
      </c>
      <c r="AA392" s="7">
        <f t="shared" si="62"/>
        <v>0</v>
      </c>
    </row>
    <row r="393" spans="1:27" ht="13.8" x14ac:dyDescent="0.3">
      <c r="A393" s="11">
        <v>49560</v>
      </c>
      <c r="B393" s="11" t="s">
        <v>16</v>
      </c>
      <c r="C393" s="11" t="s">
        <v>17</v>
      </c>
      <c r="D393" s="11" t="s">
        <v>45</v>
      </c>
      <c r="E393" s="11" t="s">
        <v>82</v>
      </c>
      <c r="F393" s="18">
        <v>30133</v>
      </c>
      <c r="G393" s="19">
        <v>30133</v>
      </c>
      <c r="H393" s="11" t="s">
        <v>20</v>
      </c>
      <c r="I393" s="11" t="s">
        <v>39</v>
      </c>
      <c r="J393" s="11" t="s">
        <v>156</v>
      </c>
      <c r="K393" s="11" t="s">
        <v>23</v>
      </c>
      <c r="L393" s="53" t="s">
        <v>638</v>
      </c>
      <c r="M393" s="11">
        <v>0</v>
      </c>
      <c r="N393" s="54">
        <v>0</v>
      </c>
      <c r="O393" s="54">
        <v>0</v>
      </c>
      <c r="P393" s="54">
        <v>0</v>
      </c>
      <c r="Q393" s="1">
        <v>42522</v>
      </c>
      <c r="R393" s="14">
        <f>VLOOKUP($D393,'GT NBV Sep 2015'!$G:$O,9,0)</f>
        <v>2.3E-2</v>
      </c>
      <c r="S393" s="15">
        <f t="shared" si="54"/>
        <v>0</v>
      </c>
      <c r="T393" s="15">
        <f t="shared" si="55"/>
        <v>9</v>
      </c>
      <c r="U393" s="15">
        <f t="shared" si="56"/>
        <v>0</v>
      </c>
      <c r="V393" s="15">
        <f t="shared" si="57"/>
        <v>0</v>
      </c>
      <c r="W393" s="15">
        <f t="shared" si="58"/>
        <v>0</v>
      </c>
      <c r="X393" s="7">
        <f t="shared" si="59"/>
        <v>0</v>
      </c>
      <c r="Y393" s="7">
        <f t="shared" si="60"/>
        <v>0</v>
      </c>
      <c r="Z393" s="7">
        <f t="shared" si="61"/>
        <v>0</v>
      </c>
      <c r="AA393" s="7">
        <f t="shared" si="62"/>
        <v>0</v>
      </c>
    </row>
    <row r="394" spans="1:27" ht="13.8" x14ac:dyDescent="0.3">
      <c r="A394" s="11">
        <v>49561</v>
      </c>
      <c r="B394" s="11" t="s">
        <v>16</v>
      </c>
      <c r="C394" s="11" t="s">
        <v>17</v>
      </c>
      <c r="D394" s="11" t="s">
        <v>45</v>
      </c>
      <c r="E394" s="11" t="s">
        <v>83</v>
      </c>
      <c r="F394" s="18">
        <v>30498</v>
      </c>
      <c r="G394" s="19">
        <v>30498</v>
      </c>
      <c r="H394" s="11" t="s">
        <v>20</v>
      </c>
      <c r="I394" s="11" t="s">
        <v>39</v>
      </c>
      <c r="J394" s="11" t="s">
        <v>156</v>
      </c>
      <c r="K394" s="11" t="s">
        <v>23</v>
      </c>
      <c r="L394" s="53" t="s">
        <v>638</v>
      </c>
      <c r="M394" s="11">
        <v>0</v>
      </c>
      <c r="N394" s="54">
        <v>0</v>
      </c>
      <c r="O394" s="54">
        <v>0</v>
      </c>
      <c r="P394" s="54">
        <v>0</v>
      </c>
      <c r="Q394" s="1">
        <v>42522</v>
      </c>
      <c r="R394" s="14">
        <f>VLOOKUP($D394,'GT NBV Sep 2015'!$G:$O,9,0)</f>
        <v>2.3E-2</v>
      </c>
      <c r="S394" s="15">
        <f t="shared" si="54"/>
        <v>0</v>
      </c>
      <c r="T394" s="15">
        <f t="shared" si="55"/>
        <v>9</v>
      </c>
      <c r="U394" s="15">
        <f t="shared" si="56"/>
        <v>0</v>
      </c>
      <c r="V394" s="15">
        <f t="shared" si="57"/>
        <v>0</v>
      </c>
      <c r="W394" s="15">
        <f t="shared" si="58"/>
        <v>0</v>
      </c>
      <c r="X394" s="7">
        <f t="shared" si="59"/>
        <v>0</v>
      </c>
      <c r="Y394" s="7">
        <f t="shared" si="60"/>
        <v>0</v>
      </c>
      <c r="Z394" s="7">
        <f t="shared" si="61"/>
        <v>0</v>
      </c>
      <c r="AA394" s="7">
        <f t="shared" si="62"/>
        <v>0</v>
      </c>
    </row>
    <row r="395" spans="1:27" ht="13.8" x14ac:dyDescent="0.3">
      <c r="A395" s="11">
        <v>49562</v>
      </c>
      <c r="B395" s="11" t="s">
        <v>16</v>
      </c>
      <c r="C395" s="11" t="s">
        <v>17</v>
      </c>
      <c r="D395" s="11" t="s">
        <v>45</v>
      </c>
      <c r="E395" s="11" t="s">
        <v>84</v>
      </c>
      <c r="F395" s="18">
        <v>30864</v>
      </c>
      <c r="G395" s="19">
        <v>30864</v>
      </c>
      <c r="H395" s="11" t="s">
        <v>20</v>
      </c>
      <c r="I395" s="11" t="s">
        <v>39</v>
      </c>
      <c r="J395" s="11" t="s">
        <v>156</v>
      </c>
      <c r="K395" s="11" t="s">
        <v>23</v>
      </c>
      <c r="L395" s="53" t="s">
        <v>638</v>
      </c>
      <c r="M395" s="11">
        <v>0</v>
      </c>
      <c r="N395" s="54">
        <v>0</v>
      </c>
      <c r="O395" s="54">
        <v>0</v>
      </c>
      <c r="P395" s="54">
        <v>0</v>
      </c>
      <c r="Q395" s="1">
        <v>42522</v>
      </c>
      <c r="R395" s="14">
        <f>VLOOKUP($D395,'GT NBV Sep 2015'!$G:$O,9,0)</f>
        <v>2.3E-2</v>
      </c>
      <c r="S395" s="15">
        <f t="shared" si="54"/>
        <v>0</v>
      </c>
      <c r="T395" s="15">
        <f t="shared" si="55"/>
        <v>9</v>
      </c>
      <c r="U395" s="15">
        <f t="shared" si="56"/>
        <v>0</v>
      </c>
      <c r="V395" s="15">
        <f t="shared" si="57"/>
        <v>0</v>
      </c>
      <c r="W395" s="15">
        <f t="shared" si="58"/>
        <v>0</v>
      </c>
      <c r="X395" s="7">
        <f t="shared" si="59"/>
        <v>0</v>
      </c>
      <c r="Y395" s="7">
        <f t="shared" si="60"/>
        <v>0</v>
      </c>
      <c r="Z395" s="7">
        <f t="shared" si="61"/>
        <v>0</v>
      </c>
      <c r="AA395" s="7">
        <f t="shared" si="62"/>
        <v>0</v>
      </c>
    </row>
    <row r="396" spans="1:27" ht="13.8" x14ac:dyDescent="0.3">
      <c r="A396" s="11">
        <v>48877</v>
      </c>
      <c r="B396" s="11" t="s">
        <v>16</v>
      </c>
      <c r="C396" s="11" t="s">
        <v>17</v>
      </c>
      <c r="D396" s="11" t="s">
        <v>45</v>
      </c>
      <c r="E396" s="11" t="s">
        <v>28</v>
      </c>
      <c r="F396" s="18">
        <v>27211</v>
      </c>
      <c r="G396" s="19">
        <v>27211</v>
      </c>
      <c r="H396" s="11" t="s">
        <v>20</v>
      </c>
      <c r="I396" s="11" t="s">
        <v>39</v>
      </c>
      <c r="J396" s="11" t="s">
        <v>22</v>
      </c>
      <c r="K396" s="11" t="s">
        <v>23</v>
      </c>
      <c r="L396" s="53" t="s">
        <v>638</v>
      </c>
      <c r="M396" s="11">
        <v>0</v>
      </c>
      <c r="N396" s="54">
        <v>0</v>
      </c>
      <c r="O396" s="54">
        <v>0</v>
      </c>
      <c r="P396" s="54">
        <v>0</v>
      </c>
      <c r="Q396" s="1">
        <v>42522</v>
      </c>
      <c r="R396" s="14">
        <f>VLOOKUP($D396,'GT NBV Sep 2015'!$G:$O,9,0)</f>
        <v>2.3E-2</v>
      </c>
      <c r="S396" s="15">
        <f t="shared" si="54"/>
        <v>0</v>
      </c>
      <c r="T396" s="15">
        <f t="shared" si="55"/>
        <v>9</v>
      </c>
      <c r="U396" s="15">
        <f t="shared" si="56"/>
        <v>0</v>
      </c>
      <c r="V396" s="15">
        <f t="shared" si="57"/>
        <v>0</v>
      </c>
      <c r="W396" s="15">
        <f t="shared" si="58"/>
        <v>0</v>
      </c>
      <c r="X396" s="7">
        <f t="shared" si="59"/>
        <v>0</v>
      </c>
      <c r="Y396" s="7">
        <f t="shared" si="60"/>
        <v>0</v>
      </c>
      <c r="Z396" s="7">
        <f t="shared" si="61"/>
        <v>0</v>
      </c>
      <c r="AA396" s="7">
        <f t="shared" si="62"/>
        <v>0</v>
      </c>
    </row>
    <row r="397" spans="1:27" ht="13.8" x14ac:dyDescent="0.3">
      <c r="A397" s="11">
        <v>48878</v>
      </c>
      <c r="B397" s="11" t="s">
        <v>16</v>
      </c>
      <c r="C397" s="11" t="s">
        <v>17</v>
      </c>
      <c r="D397" s="11" t="s">
        <v>45</v>
      </c>
      <c r="E397" s="11" t="s">
        <v>51</v>
      </c>
      <c r="F397" s="18">
        <v>28672</v>
      </c>
      <c r="G397" s="19">
        <v>28672</v>
      </c>
      <c r="H397" s="11" t="s">
        <v>20</v>
      </c>
      <c r="I397" s="11" t="s">
        <v>39</v>
      </c>
      <c r="J397" s="11" t="s">
        <v>22</v>
      </c>
      <c r="K397" s="11" t="s">
        <v>23</v>
      </c>
      <c r="L397" s="53" t="s">
        <v>638</v>
      </c>
      <c r="M397" s="11">
        <v>0</v>
      </c>
      <c r="N397" s="54">
        <v>0</v>
      </c>
      <c r="O397" s="54">
        <v>0</v>
      </c>
      <c r="P397" s="54">
        <v>0</v>
      </c>
      <c r="Q397" s="1">
        <v>42522</v>
      </c>
      <c r="R397" s="14">
        <f>VLOOKUP($D397,'GT NBV Sep 2015'!$G:$O,9,0)</f>
        <v>2.3E-2</v>
      </c>
      <c r="S397" s="15">
        <f t="shared" si="54"/>
        <v>0</v>
      </c>
      <c r="T397" s="15">
        <f t="shared" si="55"/>
        <v>9</v>
      </c>
      <c r="U397" s="15">
        <f t="shared" si="56"/>
        <v>0</v>
      </c>
      <c r="V397" s="15">
        <f t="shared" si="57"/>
        <v>0</v>
      </c>
      <c r="W397" s="15">
        <f t="shared" si="58"/>
        <v>0</v>
      </c>
      <c r="X397" s="7">
        <f t="shared" si="59"/>
        <v>0</v>
      </c>
      <c r="Y397" s="7">
        <f t="shared" si="60"/>
        <v>0</v>
      </c>
      <c r="Z397" s="7">
        <f t="shared" si="61"/>
        <v>0</v>
      </c>
      <c r="AA397" s="7">
        <f t="shared" si="62"/>
        <v>0</v>
      </c>
    </row>
    <row r="398" spans="1:27" ht="13.8" x14ac:dyDescent="0.3">
      <c r="A398" s="11">
        <v>48879</v>
      </c>
      <c r="B398" s="11" t="s">
        <v>16</v>
      </c>
      <c r="C398" s="11" t="s">
        <v>17</v>
      </c>
      <c r="D398" s="11" t="s">
        <v>45</v>
      </c>
      <c r="E398" s="11" t="s">
        <v>80</v>
      </c>
      <c r="F398" s="18">
        <v>29037</v>
      </c>
      <c r="G398" s="19">
        <v>29037</v>
      </c>
      <c r="H398" s="11" t="s">
        <v>20</v>
      </c>
      <c r="I398" s="11" t="s">
        <v>39</v>
      </c>
      <c r="J398" s="11" t="s">
        <v>22</v>
      </c>
      <c r="K398" s="11" t="s">
        <v>23</v>
      </c>
      <c r="L398" s="53" t="s">
        <v>638</v>
      </c>
      <c r="M398" s="11">
        <v>0</v>
      </c>
      <c r="N398" s="54">
        <v>0</v>
      </c>
      <c r="O398" s="54">
        <v>0</v>
      </c>
      <c r="P398" s="54">
        <v>0</v>
      </c>
      <c r="Q398" s="1">
        <v>42522</v>
      </c>
      <c r="R398" s="14">
        <f>VLOOKUP($D398,'GT NBV Sep 2015'!$G:$O,9,0)</f>
        <v>2.3E-2</v>
      </c>
      <c r="S398" s="15">
        <f t="shared" si="54"/>
        <v>0</v>
      </c>
      <c r="T398" s="15">
        <f t="shared" si="55"/>
        <v>9</v>
      </c>
      <c r="U398" s="15">
        <f t="shared" si="56"/>
        <v>0</v>
      </c>
      <c r="V398" s="15">
        <f t="shared" si="57"/>
        <v>0</v>
      </c>
      <c r="W398" s="15">
        <f t="shared" si="58"/>
        <v>0</v>
      </c>
      <c r="X398" s="7">
        <f t="shared" si="59"/>
        <v>0</v>
      </c>
      <c r="Y398" s="7">
        <f t="shared" si="60"/>
        <v>0</v>
      </c>
      <c r="Z398" s="7">
        <f t="shared" si="61"/>
        <v>0</v>
      </c>
      <c r="AA398" s="7">
        <f t="shared" si="62"/>
        <v>0</v>
      </c>
    </row>
    <row r="399" spans="1:27" ht="13.8" x14ac:dyDescent="0.3">
      <c r="A399" s="11">
        <v>48880</v>
      </c>
      <c r="B399" s="11" t="s">
        <v>16</v>
      </c>
      <c r="C399" s="11" t="s">
        <v>17</v>
      </c>
      <c r="D399" s="11" t="s">
        <v>45</v>
      </c>
      <c r="E399" s="11" t="s">
        <v>19</v>
      </c>
      <c r="F399" s="18">
        <v>29403</v>
      </c>
      <c r="G399" s="19">
        <v>29403</v>
      </c>
      <c r="H399" s="11" t="s">
        <v>20</v>
      </c>
      <c r="I399" s="11" t="s">
        <v>39</v>
      </c>
      <c r="J399" s="11" t="s">
        <v>22</v>
      </c>
      <c r="K399" s="11" t="s">
        <v>23</v>
      </c>
      <c r="L399" s="53" t="s">
        <v>638</v>
      </c>
      <c r="M399" s="11">
        <v>0</v>
      </c>
      <c r="N399" s="54">
        <v>0</v>
      </c>
      <c r="O399" s="54">
        <v>0</v>
      </c>
      <c r="P399" s="54">
        <v>0</v>
      </c>
      <c r="Q399" s="1">
        <v>42522</v>
      </c>
      <c r="R399" s="14">
        <f>VLOOKUP($D399,'GT NBV Sep 2015'!$G:$O,9,0)</f>
        <v>2.3E-2</v>
      </c>
      <c r="S399" s="15">
        <f t="shared" si="54"/>
        <v>0</v>
      </c>
      <c r="T399" s="15">
        <f t="shared" si="55"/>
        <v>9</v>
      </c>
      <c r="U399" s="15">
        <f t="shared" si="56"/>
        <v>0</v>
      </c>
      <c r="V399" s="15">
        <f t="shared" si="57"/>
        <v>0</v>
      </c>
      <c r="W399" s="15">
        <f t="shared" si="58"/>
        <v>0</v>
      </c>
      <c r="X399" s="7">
        <f t="shared" si="59"/>
        <v>0</v>
      </c>
      <c r="Y399" s="7">
        <f t="shared" si="60"/>
        <v>0</v>
      </c>
      <c r="Z399" s="7">
        <f t="shared" si="61"/>
        <v>0</v>
      </c>
      <c r="AA399" s="7">
        <f t="shared" si="62"/>
        <v>0</v>
      </c>
    </row>
    <row r="400" spans="1:27" ht="13.8" x14ac:dyDescent="0.3">
      <c r="A400" s="11">
        <v>48881</v>
      </c>
      <c r="B400" s="11" t="s">
        <v>16</v>
      </c>
      <c r="C400" s="11" t="s">
        <v>17</v>
      </c>
      <c r="D400" s="11" t="s">
        <v>45</v>
      </c>
      <c r="E400" s="11" t="s">
        <v>81</v>
      </c>
      <c r="F400" s="18">
        <v>29768</v>
      </c>
      <c r="G400" s="19">
        <v>29768</v>
      </c>
      <c r="H400" s="11" t="s">
        <v>20</v>
      </c>
      <c r="I400" s="11" t="s">
        <v>39</v>
      </c>
      <c r="J400" s="11" t="s">
        <v>22</v>
      </c>
      <c r="K400" s="11" t="s">
        <v>23</v>
      </c>
      <c r="L400" s="53" t="s">
        <v>638</v>
      </c>
      <c r="M400" s="11">
        <v>0</v>
      </c>
      <c r="N400" s="54">
        <v>0</v>
      </c>
      <c r="O400" s="54">
        <v>0</v>
      </c>
      <c r="P400" s="54">
        <v>0</v>
      </c>
      <c r="Q400" s="1">
        <v>42522</v>
      </c>
      <c r="R400" s="14">
        <f>VLOOKUP($D400,'GT NBV Sep 2015'!$G:$O,9,0)</f>
        <v>2.3E-2</v>
      </c>
      <c r="S400" s="15">
        <f t="shared" si="54"/>
        <v>0</v>
      </c>
      <c r="T400" s="15">
        <f t="shared" si="55"/>
        <v>9</v>
      </c>
      <c r="U400" s="15">
        <f t="shared" si="56"/>
        <v>0</v>
      </c>
      <c r="V400" s="15">
        <f t="shared" si="57"/>
        <v>0</v>
      </c>
      <c r="W400" s="15">
        <f t="shared" si="58"/>
        <v>0</v>
      </c>
      <c r="X400" s="7">
        <f t="shared" si="59"/>
        <v>0</v>
      </c>
      <c r="Y400" s="7">
        <f t="shared" si="60"/>
        <v>0</v>
      </c>
      <c r="Z400" s="7">
        <f t="shared" si="61"/>
        <v>0</v>
      </c>
      <c r="AA400" s="7">
        <f t="shared" si="62"/>
        <v>0</v>
      </c>
    </row>
    <row r="401" spans="1:27" ht="13.8" x14ac:dyDescent="0.3">
      <c r="A401" s="11">
        <v>48882</v>
      </c>
      <c r="B401" s="11" t="s">
        <v>16</v>
      </c>
      <c r="C401" s="11" t="s">
        <v>17</v>
      </c>
      <c r="D401" s="11" t="s">
        <v>45</v>
      </c>
      <c r="E401" s="11" t="s">
        <v>82</v>
      </c>
      <c r="F401" s="18">
        <v>30133</v>
      </c>
      <c r="G401" s="19">
        <v>30133</v>
      </c>
      <c r="H401" s="11" t="s">
        <v>20</v>
      </c>
      <c r="I401" s="11" t="s">
        <v>39</v>
      </c>
      <c r="J401" s="11" t="s">
        <v>22</v>
      </c>
      <c r="K401" s="11" t="s">
        <v>23</v>
      </c>
      <c r="L401" s="53" t="s">
        <v>638</v>
      </c>
      <c r="M401" s="11">
        <v>0</v>
      </c>
      <c r="N401" s="54">
        <v>0</v>
      </c>
      <c r="O401" s="54">
        <v>0</v>
      </c>
      <c r="P401" s="54">
        <v>0</v>
      </c>
      <c r="Q401" s="1">
        <v>42522</v>
      </c>
      <c r="R401" s="14">
        <f>VLOOKUP($D401,'GT NBV Sep 2015'!$G:$O,9,0)</f>
        <v>2.3E-2</v>
      </c>
      <c r="S401" s="15">
        <f t="shared" si="54"/>
        <v>0</v>
      </c>
      <c r="T401" s="15">
        <f t="shared" si="55"/>
        <v>9</v>
      </c>
      <c r="U401" s="15">
        <f t="shared" si="56"/>
        <v>0</v>
      </c>
      <c r="V401" s="15">
        <f t="shared" si="57"/>
        <v>0</v>
      </c>
      <c r="W401" s="15">
        <f t="shared" si="58"/>
        <v>0</v>
      </c>
      <c r="X401" s="7">
        <f t="shared" si="59"/>
        <v>0</v>
      </c>
      <c r="Y401" s="7">
        <f t="shared" si="60"/>
        <v>0</v>
      </c>
      <c r="Z401" s="7">
        <f t="shared" si="61"/>
        <v>0</v>
      </c>
      <c r="AA401" s="7">
        <f t="shared" si="62"/>
        <v>0</v>
      </c>
    </row>
    <row r="402" spans="1:27" ht="13.8" x14ac:dyDescent="0.3">
      <c r="A402" s="11">
        <v>48883</v>
      </c>
      <c r="B402" s="11" t="s">
        <v>16</v>
      </c>
      <c r="C402" s="11" t="s">
        <v>17</v>
      </c>
      <c r="D402" s="11" t="s">
        <v>45</v>
      </c>
      <c r="E402" s="11" t="s">
        <v>83</v>
      </c>
      <c r="F402" s="18">
        <v>30498</v>
      </c>
      <c r="G402" s="19">
        <v>30498</v>
      </c>
      <c r="H402" s="11" t="s">
        <v>20</v>
      </c>
      <c r="I402" s="11" t="s">
        <v>39</v>
      </c>
      <c r="J402" s="11" t="s">
        <v>22</v>
      </c>
      <c r="K402" s="11" t="s">
        <v>23</v>
      </c>
      <c r="L402" s="53" t="s">
        <v>638</v>
      </c>
      <c r="M402" s="11">
        <v>0</v>
      </c>
      <c r="N402" s="54">
        <v>0</v>
      </c>
      <c r="O402" s="54">
        <v>0</v>
      </c>
      <c r="P402" s="54">
        <v>0</v>
      </c>
      <c r="Q402" s="1">
        <v>42522</v>
      </c>
      <c r="R402" s="14">
        <f>VLOOKUP($D402,'GT NBV Sep 2015'!$G:$O,9,0)</f>
        <v>2.3E-2</v>
      </c>
      <c r="S402" s="15">
        <f t="shared" si="54"/>
        <v>0</v>
      </c>
      <c r="T402" s="15">
        <f t="shared" si="55"/>
        <v>9</v>
      </c>
      <c r="U402" s="15">
        <f t="shared" si="56"/>
        <v>0</v>
      </c>
      <c r="V402" s="15">
        <f t="shared" si="57"/>
        <v>0</v>
      </c>
      <c r="W402" s="15">
        <f t="shared" si="58"/>
        <v>0</v>
      </c>
      <c r="X402" s="7">
        <f t="shared" si="59"/>
        <v>0</v>
      </c>
      <c r="Y402" s="7">
        <f t="shared" si="60"/>
        <v>0</v>
      </c>
      <c r="Z402" s="7">
        <f t="shared" si="61"/>
        <v>0</v>
      </c>
      <c r="AA402" s="7">
        <f t="shared" si="62"/>
        <v>0</v>
      </c>
    </row>
    <row r="403" spans="1:27" ht="13.8" x14ac:dyDescent="0.3">
      <c r="A403" s="11">
        <v>48884</v>
      </c>
      <c r="B403" s="11" t="s">
        <v>16</v>
      </c>
      <c r="C403" s="11" t="s">
        <v>17</v>
      </c>
      <c r="D403" s="11" t="s">
        <v>45</v>
      </c>
      <c r="E403" s="11" t="s">
        <v>84</v>
      </c>
      <c r="F403" s="18">
        <v>30864</v>
      </c>
      <c r="G403" s="19">
        <v>30864</v>
      </c>
      <c r="H403" s="11" t="s">
        <v>20</v>
      </c>
      <c r="I403" s="11" t="s">
        <v>39</v>
      </c>
      <c r="J403" s="11" t="s">
        <v>22</v>
      </c>
      <c r="K403" s="11" t="s">
        <v>23</v>
      </c>
      <c r="L403" s="53" t="s">
        <v>638</v>
      </c>
      <c r="M403" s="11">
        <v>0</v>
      </c>
      <c r="N403" s="54">
        <v>0</v>
      </c>
      <c r="O403" s="54">
        <v>0</v>
      </c>
      <c r="P403" s="54">
        <v>0</v>
      </c>
      <c r="Q403" s="1">
        <v>42522</v>
      </c>
      <c r="R403" s="14">
        <f>VLOOKUP($D403,'GT NBV Sep 2015'!$G:$O,9,0)</f>
        <v>2.3E-2</v>
      </c>
      <c r="S403" s="15">
        <f t="shared" si="54"/>
        <v>0</v>
      </c>
      <c r="T403" s="15">
        <f t="shared" si="55"/>
        <v>9</v>
      </c>
      <c r="U403" s="15">
        <f t="shared" si="56"/>
        <v>0</v>
      </c>
      <c r="V403" s="15">
        <f t="shared" si="57"/>
        <v>0</v>
      </c>
      <c r="W403" s="15">
        <f t="shared" si="58"/>
        <v>0</v>
      </c>
      <c r="X403" s="7">
        <f t="shared" si="59"/>
        <v>0</v>
      </c>
      <c r="Y403" s="7">
        <f t="shared" si="60"/>
        <v>0</v>
      </c>
      <c r="Z403" s="7">
        <f t="shared" si="61"/>
        <v>0</v>
      </c>
      <c r="AA403" s="7">
        <f t="shared" si="62"/>
        <v>0</v>
      </c>
    </row>
    <row r="404" spans="1:27" ht="13.8" x14ac:dyDescent="0.3">
      <c r="A404" s="11">
        <v>48885</v>
      </c>
      <c r="B404" s="11" t="s">
        <v>16</v>
      </c>
      <c r="C404" s="11" t="s">
        <v>17</v>
      </c>
      <c r="D404" s="11" t="s">
        <v>45</v>
      </c>
      <c r="E404" s="11" t="s">
        <v>58</v>
      </c>
      <c r="F404" s="18">
        <v>33055</v>
      </c>
      <c r="G404" s="19">
        <v>33055</v>
      </c>
      <c r="H404" s="11" t="s">
        <v>20</v>
      </c>
      <c r="I404" s="11" t="s">
        <v>39</v>
      </c>
      <c r="J404" s="11" t="s">
        <v>22</v>
      </c>
      <c r="K404" s="11" t="s">
        <v>23</v>
      </c>
      <c r="L404" s="53" t="s">
        <v>638</v>
      </c>
      <c r="M404" s="11">
        <v>0</v>
      </c>
      <c r="N404" s="54">
        <v>0</v>
      </c>
      <c r="O404" s="54">
        <v>0</v>
      </c>
      <c r="P404" s="54">
        <v>0</v>
      </c>
      <c r="Q404" s="1">
        <v>42522</v>
      </c>
      <c r="R404" s="14">
        <f>VLOOKUP($D404,'GT NBV Sep 2015'!$G:$O,9,0)</f>
        <v>2.3E-2</v>
      </c>
      <c r="S404" s="15">
        <f t="shared" si="54"/>
        <v>0</v>
      </c>
      <c r="T404" s="15">
        <f t="shared" si="55"/>
        <v>9</v>
      </c>
      <c r="U404" s="15">
        <f t="shared" si="56"/>
        <v>0</v>
      </c>
      <c r="V404" s="15">
        <f t="shared" si="57"/>
        <v>0</v>
      </c>
      <c r="W404" s="15">
        <f t="shared" si="58"/>
        <v>0</v>
      </c>
      <c r="X404" s="7">
        <f t="shared" si="59"/>
        <v>0</v>
      </c>
      <c r="Y404" s="7">
        <f t="shared" si="60"/>
        <v>0</v>
      </c>
      <c r="Z404" s="7">
        <f t="shared" si="61"/>
        <v>0</v>
      </c>
      <c r="AA404" s="7">
        <f t="shared" si="62"/>
        <v>0</v>
      </c>
    </row>
    <row r="405" spans="1:27" ht="13.8" x14ac:dyDescent="0.3">
      <c r="A405" s="11">
        <v>48886</v>
      </c>
      <c r="B405" s="11" t="s">
        <v>16</v>
      </c>
      <c r="C405" s="11" t="s">
        <v>17</v>
      </c>
      <c r="D405" s="11" t="s">
        <v>45</v>
      </c>
      <c r="E405" s="11" t="s">
        <v>38</v>
      </c>
      <c r="F405" s="18">
        <v>33786</v>
      </c>
      <c r="G405" s="19">
        <v>33786</v>
      </c>
      <c r="H405" s="11" t="s">
        <v>20</v>
      </c>
      <c r="I405" s="11" t="s">
        <v>39</v>
      </c>
      <c r="J405" s="11" t="s">
        <v>22</v>
      </c>
      <c r="K405" s="11" t="s">
        <v>23</v>
      </c>
      <c r="L405" s="53" t="s">
        <v>638</v>
      </c>
      <c r="M405" s="11">
        <v>0</v>
      </c>
      <c r="N405" s="54">
        <v>0</v>
      </c>
      <c r="O405" s="54">
        <v>0</v>
      </c>
      <c r="P405" s="54">
        <v>0</v>
      </c>
      <c r="Q405" s="1">
        <v>42522</v>
      </c>
      <c r="R405" s="14">
        <f>VLOOKUP($D405,'GT NBV Sep 2015'!$G:$O,9,0)</f>
        <v>2.3E-2</v>
      </c>
      <c r="S405" s="15">
        <f t="shared" si="54"/>
        <v>0</v>
      </c>
      <c r="T405" s="15">
        <f t="shared" si="55"/>
        <v>9</v>
      </c>
      <c r="U405" s="15">
        <f t="shared" si="56"/>
        <v>0</v>
      </c>
      <c r="V405" s="15">
        <f t="shared" si="57"/>
        <v>0</v>
      </c>
      <c r="W405" s="15">
        <f t="shared" si="58"/>
        <v>0</v>
      </c>
      <c r="X405" s="7">
        <f t="shared" si="59"/>
        <v>0</v>
      </c>
      <c r="Y405" s="7">
        <f t="shared" si="60"/>
        <v>0</v>
      </c>
      <c r="Z405" s="7">
        <f t="shared" si="61"/>
        <v>0</v>
      </c>
      <c r="AA405" s="7">
        <f t="shared" si="62"/>
        <v>0</v>
      </c>
    </row>
    <row r="406" spans="1:27" ht="13.8" x14ac:dyDescent="0.3">
      <c r="A406" s="11">
        <v>49990</v>
      </c>
      <c r="B406" s="11" t="s">
        <v>16</v>
      </c>
      <c r="C406" s="11" t="s">
        <v>17</v>
      </c>
      <c r="D406" s="11" t="s">
        <v>45</v>
      </c>
      <c r="E406" s="11" t="s">
        <v>28</v>
      </c>
      <c r="F406" s="18">
        <v>27211</v>
      </c>
      <c r="G406" s="19">
        <v>27211</v>
      </c>
      <c r="H406" s="11" t="s">
        <v>20</v>
      </c>
      <c r="I406" s="11" t="s">
        <v>39</v>
      </c>
      <c r="J406" s="11" t="s">
        <v>183</v>
      </c>
      <c r="K406" s="11" t="s">
        <v>23</v>
      </c>
      <c r="L406" s="53" t="s">
        <v>638</v>
      </c>
      <c r="M406" s="11">
        <v>0</v>
      </c>
      <c r="N406" s="54">
        <v>0</v>
      </c>
      <c r="O406" s="54">
        <v>0</v>
      </c>
      <c r="P406" s="54">
        <v>0</v>
      </c>
      <c r="Q406" s="1">
        <v>42522</v>
      </c>
      <c r="R406" s="14">
        <f>VLOOKUP($D406,'GT NBV Sep 2015'!$G:$O,9,0)</f>
        <v>2.3E-2</v>
      </c>
      <c r="S406" s="15">
        <f t="shared" si="54"/>
        <v>0</v>
      </c>
      <c r="T406" s="15">
        <f t="shared" si="55"/>
        <v>9</v>
      </c>
      <c r="U406" s="15">
        <f t="shared" si="56"/>
        <v>0</v>
      </c>
      <c r="V406" s="15">
        <f t="shared" si="57"/>
        <v>0</v>
      </c>
      <c r="W406" s="15">
        <f t="shared" si="58"/>
        <v>0</v>
      </c>
      <c r="X406" s="7">
        <f t="shared" si="59"/>
        <v>0</v>
      </c>
      <c r="Y406" s="7">
        <f t="shared" si="60"/>
        <v>0</v>
      </c>
      <c r="Z406" s="7">
        <f t="shared" si="61"/>
        <v>0</v>
      </c>
      <c r="AA406" s="7">
        <f t="shared" si="62"/>
        <v>0</v>
      </c>
    </row>
    <row r="407" spans="1:27" ht="13.8" x14ac:dyDescent="0.3">
      <c r="A407" s="11">
        <v>23326277</v>
      </c>
      <c r="B407" s="11" t="s">
        <v>16</v>
      </c>
      <c r="C407" s="11" t="s">
        <v>17</v>
      </c>
      <c r="D407" s="11" t="s">
        <v>45</v>
      </c>
      <c r="E407" s="11" t="s">
        <v>28</v>
      </c>
      <c r="F407" s="18">
        <v>27211</v>
      </c>
      <c r="G407" s="19">
        <v>27211</v>
      </c>
      <c r="H407" s="11" t="s">
        <v>20</v>
      </c>
      <c r="I407" s="11" t="s">
        <v>39</v>
      </c>
      <c r="J407" s="11" t="s">
        <v>400</v>
      </c>
      <c r="K407" s="11" t="s">
        <v>23</v>
      </c>
      <c r="L407" s="53" t="s">
        <v>638</v>
      </c>
      <c r="M407" s="11">
        <v>0</v>
      </c>
      <c r="N407" s="54">
        <v>0</v>
      </c>
      <c r="O407" s="54">
        <v>0</v>
      </c>
      <c r="P407" s="54">
        <v>0</v>
      </c>
      <c r="Q407" s="1">
        <v>42522</v>
      </c>
      <c r="R407" s="14">
        <f>VLOOKUP($D407,'GT NBV Sep 2015'!$G:$O,9,0)</f>
        <v>2.3E-2</v>
      </c>
      <c r="S407" s="15">
        <f t="shared" si="54"/>
        <v>0</v>
      </c>
      <c r="T407" s="15">
        <f t="shared" si="55"/>
        <v>9</v>
      </c>
      <c r="U407" s="15">
        <f t="shared" si="56"/>
        <v>0</v>
      </c>
      <c r="V407" s="15">
        <f t="shared" si="57"/>
        <v>0</v>
      </c>
      <c r="W407" s="15">
        <f t="shared" si="58"/>
        <v>0</v>
      </c>
      <c r="X407" s="7">
        <f t="shared" si="59"/>
        <v>0</v>
      </c>
      <c r="Y407" s="7">
        <f t="shared" si="60"/>
        <v>0</v>
      </c>
      <c r="Z407" s="7">
        <f t="shared" si="61"/>
        <v>0</v>
      </c>
      <c r="AA407" s="7">
        <f t="shared" si="62"/>
        <v>0</v>
      </c>
    </row>
    <row r="408" spans="1:27" ht="13.8" x14ac:dyDescent="0.3">
      <c r="A408" s="11">
        <v>637501208</v>
      </c>
      <c r="B408" s="11" t="s">
        <v>16</v>
      </c>
      <c r="C408" s="11" t="s">
        <v>17</v>
      </c>
      <c r="D408" s="11" t="s">
        <v>45</v>
      </c>
      <c r="E408" s="11" t="s">
        <v>28</v>
      </c>
      <c r="F408" s="18">
        <v>27211</v>
      </c>
      <c r="G408" s="19">
        <v>27211</v>
      </c>
      <c r="H408" s="11" t="s">
        <v>20</v>
      </c>
      <c r="I408" s="11" t="s">
        <v>39</v>
      </c>
      <c r="J408" s="11" t="s">
        <v>168</v>
      </c>
      <c r="K408" s="11" t="s">
        <v>23</v>
      </c>
      <c r="L408" s="53" t="s">
        <v>638</v>
      </c>
      <c r="M408" s="11">
        <v>0</v>
      </c>
      <c r="N408" s="54">
        <v>0</v>
      </c>
      <c r="O408" s="54">
        <v>0</v>
      </c>
      <c r="P408" s="54">
        <v>0</v>
      </c>
      <c r="Q408" s="1">
        <v>42522</v>
      </c>
      <c r="R408" s="14">
        <f>VLOOKUP($D408,'GT NBV Sep 2015'!$G:$O,9,0)</f>
        <v>2.3E-2</v>
      </c>
      <c r="S408" s="15">
        <f t="shared" si="54"/>
        <v>0</v>
      </c>
      <c r="T408" s="15">
        <f t="shared" si="55"/>
        <v>9</v>
      </c>
      <c r="U408" s="15">
        <f t="shared" si="56"/>
        <v>0</v>
      </c>
      <c r="V408" s="15">
        <f t="shared" si="57"/>
        <v>0</v>
      </c>
      <c r="W408" s="15">
        <f t="shared" si="58"/>
        <v>0</v>
      </c>
      <c r="X408" s="7">
        <f t="shared" si="59"/>
        <v>0</v>
      </c>
      <c r="Y408" s="7">
        <f t="shared" si="60"/>
        <v>0</v>
      </c>
      <c r="Z408" s="7">
        <f t="shared" si="61"/>
        <v>0</v>
      </c>
      <c r="AA408" s="7">
        <f t="shared" si="62"/>
        <v>0</v>
      </c>
    </row>
    <row r="409" spans="1:27" ht="13.8" x14ac:dyDescent="0.3">
      <c r="A409" s="11">
        <v>637501205</v>
      </c>
      <c r="B409" s="11" t="s">
        <v>16</v>
      </c>
      <c r="C409" s="11" t="s">
        <v>17</v>
      </c>
      <c r="D409" s="11" t="s">
        <v>45</v>
      </c>
      <c r="E409" s="11" t="s">
        <v>28</v>
      </c>
      <c r="F409" s="18">
        <v>27211</v>
      </c>
      <c r="G409" s="19">
        <v>27211</v>
      </c>
      <c r="H409" s="11" t="s">
        <v>20</v>
      </c>
      <c r="I409" s="11" t="s">
        <v>39</v>
      </c>
      <c r="J409" s="11" t="s">
        <v>166</v>
      </c>
      <c r="K409" s="11" t="s">
        <v>23</v>
      </c>
      <c r="L409" s="53" t="s">
        <v>638</v>
      </c>
      <c r="M409" s="11">
        <v>0</v>
      </c>
      <c r="N409" s="54">
        <v>0</v>
      </c>
      <c r="O409" s="54">
        <v>0</v>
      </c>
      <c r="P409" s="54">
        <v>0</v>
      </c>
      <c r="Q409" s="1">
        <v>42522</v>
      </c>
      <c r="R409" s="14">
        <f>VLOOKUP($D409,'GT NBV Sep 2015'!$G:$O,9,0)</f>
        <v>2.3E-2</v>
      </c>
      <c r="S409" s="15">
        <f t="shared" si="54"/>
        <v>0</v>
      </c>
      <c r="T409" s="15">
        <f t="shared" si="55"/>
        <v>9</v>
      </c>
      <c r="U409" s="15">
        <f t="shared" si="56"/>
        <v>0</v>
      </c>
      <c r="V409" s="15">
        <f t="shared" si="57"/>
        <v>0</v>
      </c>
      <c r="W409" s="15">
        <f t="shared" si="58"/>
        <v>0</v>
      </c>
      <c r="X409" s="7">
        <f t="shared" si="59"/>
        <v>0</v>
      </c>
      <c r="Y409" s="7">
        <f t="shared" si="60"/>
        <v>0</v>
      </c>
      <c r="Z409" s="7">
        <f t="shared" si="61"/>
        <v>0</v>
      </c>
      <c r="AA409" s="7">
        <f t="shared" si="62"/>
        <v>0</v>
      </c>
    </row>
    <row r="410" spans="1:27" ht="13.8" x14ac:dyDescent="0.3">
      <c r="A410" s="11">
        <v>637501211</v>
      </c>
      <c r="B410" s="11" t="s">
        <v>16</v>
      </c>
      <c r="C410" s="11" t="s">
        <v>17</v>
      </c>
      <c r="D410" s="11" t="s">
        <v>45</v>
      </c>
      <c r="E410" s="11" t="s">
        <v>28</v>
      </c>
      <c r="F410" s="18">
        <v>27211</v>
      </c>
      <c r="G410" s="19">
        <v>27211</v>
      </c>
      <c r="H410" s="11" t="s">
        <v>20</v>
      </c>
      <c r="I410" s="11" t="s">
        <v>39</v>
      </c>
      <c r="J410" s="11" t="s">
        <v>167</v>
      </c>
      <c r="K410" s="11" t="s">
        <v>23</v>
      </c>
      <c r="L410" s="53" t="s">
        <v>638</v>
      </c>
      <c r="M410" s="11">
        <v>0</v>
      </c>
      <c r="N410" s="54">
        <v>0</v>
      </c>
      <c r="O410" s="54">
        <v>0</v>
      </c>
      <c r="P410" s="54">
        <v>0</v>
      </c>
      <c r="Q410" s="1">
        <v>42522</v>
      </c>
      <c r="R410" s="14">
        <f>VLOOKUP($D410,'GT NBV Sep 2015'!$G:$O,9,0)</f>
        <v>2.3E-2</v>
      </c>
      <c r="S410" s="15">
        <f t="shared" si="54"/>
        <v>0</v>
      </c>
      <c r="T410" s="15">
        <f t="shared" si="55"/>
        <v>9</v>
      </c>
      <c r="U410" s="15">
        <f t="shared" si="56"/>
        <v>0</v>
      </c>
      <c r="V410" s="15">
        <f t="shared" si="57"/>
        <v>0</v>
      </c>
      <c r="W410" s="15">
        <f t="shared" si="58"/>
        <v>0</v>
      </c>
      <c r="X410" s="7">
        <f t="shared" si="59"/>
        <v>0</v>
      </c>
      <c r="Y410" s="7">
        <f t="shared" si="60"/>
        <v>0</v>
      </c>
      <c r="Z410" s="7">
        <f t="shared" si="61"/>
        <v>0</v>
      </c>
      <c r="AA410" s="7">
        <f t="shared" si="62"/>
        <v>0</v>
      </c>
    </row>
    <row r="411" spans="1:27" ht="13.8" x14ac:dyDescent="0.3">
      <c r="A411" s="11">
        <v>49148</v>
      </c>
      <c r="B411" s="11" t="s">
        <v>16</v>
      </c>
      <c r="C411" s="11" t="s">
        <v>17</v>
      </c>
      <c r="D411" s="11" t="s">
        <v>45</v>
      </c>
      <c r="E411" s="11" t="s">
        <v>28</v>
      </c>
      <c r="F411" s="18">
        <v>27211</v>
      </c>
      <c r="G411" s="19">
        <v>27211</v>
      </c>
      <c r="H411" s="11" t="s">
        <v>20</v>
      </c>
      <c r="I411" s="11" t="s">
        <v>39</v>
      </c>
      <c r="J411" s="11" t="s">
        <v>130</v>
      </c>
      <c r="K411" s="11" t="s">
        <v>23</v>
      </c>
      <c r="L411" s="53" t="s">
        <v>638</v>
      </c>
      <c r="M411" s="11">
        <v>0</v>
      </c>
      <c r="N411" s="54">
        <v>0</v>
      </c>
      <c r="O411" s="54">
        <v>0</v>
      </c>
      <c r="P411" s="54">
        <v>0</v>
      </c>
      <c r="Q411" s="1">
        <v>42522</v>
      </c>
      <c r="R411" s="14">
        <f>VLOOKUP($D411,'GT NBV Sep 2015'!$G:$O,9,0)</f>
        <v>2.3E-2</v>
      </c>
      <c r="S411" s="15">
        <f t="shared" si="54"/>
        <v>0</v>
      </c>
      <c r="T411" s="15">
        <f t="shared" si="55"/>
        <v>9</v>
      </c>
      <c r="U411" s="15">
        <f t="shared" si="56"/>
        <v>0</v>
      </c>
      <c r="V411" s="15">
        <f t="shared" si="57"/>
        <v>0</v>
      </c>
      <c r="W411" s="15">
        <f t="shared" si="58"/>
        <v>0</v>
      </c>
      <c r="X411" s="7">
        <f t="shared" si="59"/>
        <v>0</v>
      </c>
      <c r="Y411" s="7">
        <f t="shared" si="60"/>
        <v>0</v>
      </c>
      <c r="Z411" s="7">
        <f t="shared" si="61"/>
        <v>0</v>
      </c>
      <c r="AA411" s="7">
        <f t="shared" si="62"/>
        <v>0</v>
      </c>
    </row>
    <row r="412" spans="1:27" ht="13.8" x14ac:dyDescent="0.3">
      <c r="A412" s="11">
        <v>49149</v>
      </c>
      <c r="B412" s="11" t="s">
        <v>16</v>
      </c>
      <c r="C412" s="11" t="s">
        <v>17</v>
      </c>
      <c r="D412" s="11" t="s">
        <v>45</v>
      </c>
      <c r="E412" s="11" t="s">
        <v>84</v>
      </c>
      <c r="F412" s="18">
        <v>30864</v>
      </c>
      <c r="G412" s="19">
        <v>30864</v>
      </c>
      <c r="H412" s="11" t="s">
        <v>20</v>
      </c>
      <c r="I412" s="11" t="s">
        <v>39</v>
      </c>
      <c r="J412" s="11" t="s">
        <v>130</v>
      </c>
      <c r="K412" s="11" t="s">
        <v>23</v>
      </c>
      <c r="L412" s="53" t="s">
        <v>638</v>
      </c>
      <c r="M412" s="11">
        <v>0</v>
      </c>
      <c r="N412" s="54">
        <v>0</v>
      </c>
      <c r="O412" s="54">
        <v>0</v>
      </c>
      <c r="P412" s="54">
        <v>0</v>
      </c>
      <c r="Q412" s="1">
        <v>42522</v>
      </c>
      <c r="R412" s="14">
        <f>VLOOKUP($D412,'GT NBV Sep 2015'!$G:$O,9,0)</f>
        <v>2.3E-2</v>
      </c>
      <c r="S412" s="15">
        <f t="shared" si="54"/>
        <v>0</v>
      </c>
      <c r="T412" s="15">
        <f t="shared" si="55"/>
        <v>9</v>
      </c>
      <c r="U412" s="15">
        <f t="shared" si="56"/>
        <v>0</v>
      </c>
      <c r="V412" s="15">
        <f t="shared" si="57"/>
        <v>0</v>
      </c>
      <c r="W412" s="15">
        <f t="shared" si="58"/>
        <v>0</v>
      </c>
      <c r="X412" s="7">
        <f t="shared" si="59"/>
        <v>0</v>
      </c>
      <c r="Y412" s="7">
        <f t="shared" si="60"/>
        <v>0</v>
      </c>
      <c r="Z412" s="7">
        <f t="shared" si="61"/>
        <v>0</v>
      </c>
      <c r="AA412" s="7">
        <f t="shared" si="62"/>
        <v>0</v>
      </c>
    </row>
    <row r="413" spans="1:27" ht="13.8" x14ac:dyDescent="0.3">
      <c r="A413" s="11">
        <v>817972</v>
      </c>
      <c r="B413" s="11" t="s">
        <v>16</v>
      </c>
      <c r="C413" s="11" t="s">
        <v>17</v>
      </c>
      <c r="D413" s="11" t="s">
        <v>188</v>
      </c>
      <c r="E413" s="11" t="s">
        <v>83</v>
      </c>
      <c r="F413" s="18">
        <v>30498</v>
      </c>
      <c r="G413" s="19">
        <v>30498</v>
      </c>
      <c r="H413" s="11" t="s">
        <v>68</v>
      </c>
      <c r="I413" s="11" t="s">
        <v>69</v>
      </c>
      <c r="J413" s="11" t="s">
        <v>70</v>
      </c>
      <c r="K413" s="11" t="s">
        <v>23</v>
      </c>
      <c r="L413" s="53" t="s">
        <v>638</v>
      </c>
      <c r="M413" s="11">
        <v>0</v>
      </c>
      <c r="N413" s="54">
        <v>0</v>
      </c>
      <c r="O413" s="54">
        <v>0</v>
      </c>
      <c r="P413" s="54">
        <v>0</v>
      </c>
      <c r="Q413" s="1">
        <v>42522</v>
      </c>
      <c r="R413" s="14">
        <f>VLOOKUP($D413,'GT NBV Sep 2015'!$G:$O,9,0)</f>
        <v>2.7E-2</v>
      </c>
      <c r="S413" s="15">
        <f t="shared" si="54"/>
        <v>0</v>
      </c>
      <c r="T413" s="15">
        <f t="shared" si="55"/>
        <v>9</v>
      </c>
      <c r="U413" s="15">
        <f t="shared" si="56"/>
        <v>0</v>
      </c>
      <c r="V413" s="15">
        <f t="shared" si="57"/>
        <v>0</v>
      </c>
      <c r="W413" s="15">
        <f t="shared" si="58"/>
        <v>0</v>
      </c>
      <c r="X413" s="7">
        <f t="shared" si="59"/>
        <v>0</v>
      </c>
      <c r="Y413" s="7">
        <f t="shared" si="60"/>
        <v>0</v>
      </c>
      <c r="Z413" s="7">
        <f t="shared" si="61"/>
        <v>0</v>
      </c>
      <c r="AA413" s="7">
        <f t="shared" si="62"/>
        <v>0</v>
      </c>
    </row>
    <row r="414" spans="1:27" ht="13.8" x14ac:dyDescent="0.3">
      <c r="A414" s="11">
        <v>817973</v>
      </c>
      <c r="B414" s="11" t="s">
        <v>16</v>
      </c>
      <c r="C414" s="11" t="s">
        <v>17</v>
      </c>
      <c r="D414" s="11" t="s">
        <v>188</v>
      </c>
      <c r="E414" s="11" t="s">
        <v>138</v>
      </c>
      <c r="F414" s="18">
        <v>34151</v>
      </c>
      <c r="G414" s="19">
        <v>34151</v>
      </c>
      <c r="H414" s="11" t="s">
        <v>68</v>
      </c>
      <c r="I414" s="11" t="s">
        <v>69</v>
      </c>
      <c r="J414" s="11" t="s">
        <v>70</v>
      </c>
      <c r="K414" s="11" t="s">
        <v>23</v>
      </c>
      <c r="L414" s="53" t="s">
        <v>638</v>
      </c>
      <c r="M414" s="11">
        <v>0</v>
      </c>
      <c r="N414" s="54">
        <v>0</v>
      </c>
      <c r="O414" s="54">
        <v>0</v>
      </c>
      <c r="P414" s="54">
        <v>0</v>
      </c>
      <c r="Q414" s="1">
        <v>42522</v>
      </c>
      <c r="R414" s="14">
        <f>VLOOKUP($D414,'GT NBV Sep 2015'!$G:$O,9,0)</f>
        <v>2.7E-2</v>
      </c>
      <c r="S414" s="15">
        <f t="shared" si="54"/>
        <v>0</v>
      </c>
      <c r="T414" s="15">
        <f t="shared" si="55"/>
        <v>9</v>
      </c>
      <c r="U414" s="15">
        <f t="shared" si="56"/>
        <v>0</v>
      </c>
      <c r="V414" s="15">
        <f t="shared" si="57"/>
        <v>0</v>
      </c>
      <c r="W414" s="15">
        <f t="shared" si="58"/>
        <v>0</v>
      </c>
      <c r="X414" s="7">
        <f t="shared" si="59"/>
        <v>0</v>
      </c>
      <c r="Y414" s="7">
        <f t="shared" si="60"/>
        <v>0</v>
      </c>
      <c r="Z414" s="7">
        <f t="shared" si="61"/>
        <v>0</v>
      </c>
      <c r="AA414" s="7">
        <f t="shared" si="62"/>
        <v>0</v>
      </c>
    </row>
    <row r="415" spans="1:27" ht="13.8" x14ac:dyDescent="0.3">
      <c r="A415" s="11">
        <v>817974</v>
      </c>
      <c r="B415" s="11" t="s">
        <v>16</v>
      </c>
      <c r="C415" s="11" t="s">
        <v>17</v>
      </c>
      <c r="D415" s="11" t="s">
        <v>188</v>
      </c>
      <c r="E415" s="11" t="s">
        <v>43</v>
      </c>
      <c r="F415" s="18">
        <v>34881</v>
      </c>
      <c r="G415" s="19">
        <v>34881</v>
      </c>
      <c r="H415" s="11" t="s">
        <v>68</v>
      </c>
      <c r="I415" s="11" t="s">
        <v>69</v>
      </c>
      <c r="J415" s="11" t="s">
        <v>70</v>
      </c>
      <c r="K415" s="11" t="s">
        <v>23</v>
      </c>
      <c r="L415" s="53" t="s">
        <v>638</v>
      </c>
      <c r="M415" s="11">
        <v>0</v>
      </c>
      <c r="N415" s="54">
        <v>0</v>
      </c>
      <c r="O415" s="54">
        <v>0</v>
      </c>
      <c r="P415" s="54">
        <v>0</v>
      </c>
      <c r="Q415" s="1">
        <v>42522</v>
      </c>
      <c r="R415" s="14">
        <f>VLOOKUP($D415,'GT NBV Sep 2015'!$G:$O,9,0)</f>
        <v>2.7E-2</v>
      </c>
      <c r="S415" s="15">
        <f t="shared" si="54"/>
        <v>0</v>
      </c>
      <c r="T415" s="15">
        <f t="shared" si="55"/>
        <v>9</v>
      </c>
      <c r="U415" s="15">
        <f t="shared" si="56"/>
        <v>0</v>
      </c>
      <c r="V415" s="15">
        <f t="shared" si="57"/>
        <v>0</v>
      </c>
      <c r="W415" s="15">
        <f t="shared" si="58"/>
        <v>0</v>
      </c>
      <c r="X415" s="7">
        <f t="shared" si="59"/>
        <v>0</v>
      </c>
      <c r="Y415" s="7">
        <f t="shared" si="60"/>
        <v>0</v>
      </c>
      <c r="Z415" s="7">
        <f t="shared" si="61"/>
        <v>0</v>
      </c>
      <c r="AA415" s="7">
        <f t="shared" si="62"/>
        <v>0</v>
      </c>
    </row>
    <row r="416" spans="1:27" ht="13.8" x14ac:dyDescent="0.3">
      <c r="A416" s="11">
        <v>817975</v>
      </c>
      <c r="B416" s="11" t="s">
        <v>16</v>
      </c>
      <c r="C416" s="11" t="s">
        <v>17</v>
      </c>
      <c r="D416" s="11" t="s">
        <v>188</v>
      </c>
      <c r="E416" s="11" t="s">
        <v>189</v>
      </c>
      <c r="F416" s="18">
        <v>35247</v>
      </c>
      <c r="G416" s="19">
        <v>35247</v>
      </c>
      <c r="H416" s="11" t="s">
        <v>68</v>
      </c>
      <c r="I416" s="11" t="s">
        <v>69</v>
      </c>
      <c r="J416" s="11" t="s">
        <v>70</v>
      </c>
      <c r="K416" s="11" t="s">
        <v>23</v>
      </c>
      <c r="L416" s="53" t="s">
        <v>638</v>
      </c>
      <c r="M416" s="11">
        <v>0</v>
      </c>
      <c r="N416" s="54">
        <v>0</v>
      </c>
      <c r="O416" s="54">
        <v>0</v>
      </c>
      <c r="P416" s="54">
        <v>0</v>
      </c>
      <c r="Q416" s="1">
        <v>42522</v>
      </c>
      <c r="R416" s="14">
        <f>VLOOKUP($D416,'GT NBV Sep 2015'!$G:$O,9,0)</f>
        <v>2.7E-2</v>
      </c>
      <c r="S416" s="15">
        <f t="shared" si="54"/>
        <v>0</v>
      </c>
      <c r="T416" s="15">
        <f t="shared" si="55"/>
        <v>9</v>
      </c>
      <c r="U416" s="15">
        <f t="shared" si="56"/>
        <v>0</v>
      </c>
      <c r="V416" s="15">
        <f t="shared" si="57"/>
        <v>0</v>
      </c>
      <c r="W416" s="15">
        <f t="shared" si="58"/>
        <v>0</v>
      </c>
      <c r="X416" s="7">
        <f t="shared" si="59"/>
        <v>0</v>
      </c>
      <c r="Y416" s="7">
        <f t="shared" si="60"/>
        <v>0</v>
      </c>
      <c r="Z416" s="7">
        <f t="shared" si="61"/>
        <v>0</v>
      </c>
      <c r="AA416" s="7">
        <f t="shared" si="62"/>
        <v>0</v>
      </c>
    </row>
    <row r="417" spans="1:27" ht="13.8" x14ac:dyDescent="0.3">
      <c r="A417" s="11">
        <v>817976</v>
      </c>
      <c r="B417" s="11" t="s">
        <v>16</v>
      </c>
      <c r="C417" s="11" t="s">
        <v>17</v>
      </c>
      <c r="D417" s="11" t="s">
        <v>188</v>
      </c>
      <c r="E417" s="11" t="s">
        <v>190</v>
      </c>
      <c r="F417" s="18">
        <v>36342</v>
      </c>
      <c r="G417" s="19">
        <v>36342</v>
      </c>
      <c r="H417" s="11" t="s">
        <v>68</v>
      </c>
      <c r="I417" s="11" t="s">
        <v>69</v>
      </c>
      <c r="J417" s="11" t="s">
        <v>70</v>
      </c>
      <c r="K417" s="11" t="s">
        <v>23</v>
      </c>
      <c r="L417" s="53" t="s">
        <v>638</v>
      </c>
      <c r="M417" s="11">
        <v>0</v>
      </c>
      <c r="N417" s="54">
        <v>0</v>
      </c>
      <c r="O417" s="54">
        <v>0</v>
      </c>
      <c r="P417" s="54">
        <v>0</v>
      </c>
      <c r="Q417" s="1">
        <v>42522</v>
      </c>
      <c r="R417" s="14">
        <f>VLOOKUP($D417,'GT NBV Sep 2015'!$G:$O,9,0)</f>
        <v>2.7E-2</v>
      </c>
      <c r="S417" s="15">
        <f t="shared" si="54"/>
        <v>0</v>
      </c>
      <c r="T417" s="15">
        <f t="shared" si="55"/>
        <v>9</v>
      </c>
      <c r="U417" s="15">
        <f t="shared" si="56"/>
        <v>0</v>
      </c>
      <c r="V417" s="15">
        <f t="shared" si="57"/>
        <v>0</v>
      </c>
      <c r="W417" s="15">
        <f t="shared" si="58"/>
        <v>0</v>
      </c>
      <c r="X417" s="7">
        <f t="shared" si="59"/>
        <v>0</v>
      </c>
      <c r="Y417" s="7">
        <f t="shared" si="60"/>
        <v>0</v>
      </c>
      <c r="Z417" s="7">
        <f t="shared" si="61"/>
        <v>0</v>
      </c>
      <c r="AA417" s="7">
        <f t="shared" si="62"/>
        <v>0</v>
      </c>
    </row>
    <row r="418" spans="1:27" ht="13.8" x14ac:dyDescent="0.3">
      <c r="A418" s="11">
        <v>817977</v>
      </c>
      <c r="B418" s="11" t="s">
        <v>16</v>
      </c>
      <c r="C418" s="11" t="s">
        <v>17</v>
      </c>
      <c r="D418" s="11" t="s">
        <v>188</v>
      </c>
      <c r="E418" s="11" t="s">
        <v>190</v>
      </c>
      <c r="F418" s="18">
        <v>36342</v>
      </c>
      <c r="G418" s="19">
        <v>36342</v>
      </c>
      <c r="H418" s="11" t="s">
        <v>68</v>
      </c>
      <c r="I418" s="11" t="s">
        <v>69</v>
      </c>
      <c r="J418" s="11" t="s">
        <v>70</v>
      </c>
      <c r="K418" s="11" t="s">
        <v>23</v>
      </c>
      <c r="L418" s="53" t="s">
        <v>638</v>
      </c>
      <c r="M418" s="11">
        <v>0</v>
      </c>
      <c r="N418" s="54">
        <v>0</v>
      </c>
      <c r="O418" s="54">
        <v>0</v>
      </c>
      <c r="P418" s="54">
        <v>0</v>
      </c>
      <c r="Q418" s="1">
        <v>42522</v>
      </c>
      <c r="R418" s="14">
        <f>VLOOKUP($D418,'GT NBV Sep 2015'!$G:$O,9,0)</f>
        <v>2.7E-2</v>
      </c>
      <c r="S418" s="15">
        <f t="shared" si="54"/>
        <v>0</v>
      </c>
      <c r="T418" s="15">
        <f t="shared" si="55"/>
        <v>9</v>
      </c>
      <c r="U418" s="15">
        <f t="shared" si="56"/>
        <v>0</v>
      </c>
      <c r="V418" s="15">
        <f t="shared" si="57"/>
        <v>0</v>
      </c>
      <c r="W418" s="15">
        <f t="shared" si="58"/>
        <v>0</v>
      </c>
      <c r="X418" s="7">
        <f t="shared" si="59"/>
        <v>0</v>
      </c>
      <c r="Y418" s="7">
        <f t="shared" si="60"/>
        <v>0</v>
      </c>
      <c r="Z418" s="7">
        <f t="shared" si="61"/>
        <v>0</v>
      </c>
      <c r="AA418" s="7">
        <f t="shared" si="62"/>
        <v>0</v>
      </c>
    </row>
    <row r="419" spans="1:27" ht="13.8" x14ac:dyDescent="0.3">
      <c r="A419" s="11">
        <v>817978</v>
      </c>
      <c r="B419" s="11" t="s">
        <v>16</v>
      </c>
      <c r="C419" s="11" t="s">
        <v>17</v>
      </c>
      <c r="D419" s="11" t="s">
        <v>188</v>
      </c>
      <c r="E419" s="11" t="s">
        <v>92</v>
      </c>
      <c r="F419" s="18">
        <v>36708</v>
      </c>
      <c r="G419" s="19">
        <v>36708</v>
      </c>
      <c r="H419" s="11" t="s">
        <v>68</v>
      </c>
      <c r="I419" s="11" t="s">
        <v>69</v>
      </c>
      <c r="J419" s="11" t="s">
        <v>70</v>
      </c>
      <c r="K419" s="11" t="s">
        <v>23</v>
      </c>
      <c r="L419" s="53" t="s">
        <v>638</v>
      </c>
      <c r="M419" s="11">
        <v>0</v>
      </c>
      <c r="N419" s="54">
        <v>0</v>
      </c>
      <c r="O419" s="54">
        <v>0</v>
      </c>
      <c r="P419" s="54">
        <v>0</v>
      </c>
      <c r="Q419" s="1">
        <v>42522</v>
      </c>
      <c r="R419" s="14">
        <f>VLOOKUP($D419,'GT NBV Sep 2015'!$G:$O,9,0)</f>
        <v>2.7E-2</v>
      </c>
      <c r="S419" s="15">
        <f t="shared" si="54"/>
        <v>0</v>
      </c>
      <c r="T419" s="15">
        <f t="shared" si="55"/>
        <v>9</v>
      </c>
      <c r="U419" s="15">
        <f t="shared" si="56"/>
        <v>0</v>
      </c>
      <c r="V419" s="15">
        <f t="shared" si="57"/>
        <v>0</v>
      </c>
      <c r="W419" s="15">
        <f t="shared" si="58"/>
        <v>0</v>
      </c>
      <c r="X419" s="7">
        <f t="shared" si="59"/>
        <v>0</v>
      </c>
      <c r="Y419" s="7">
        <f t="shared" si="60"/>
        <v>0</v>
      </c>
      <c r="Z419" s="7">
        <f t="shared" si="61"/>
        <v>0</v>
      </c>
      <c r="AA419" s="7">
        <f t="shared" si="62"/>
        <v>0</v>
      </c>
    </row>
    <row r="420" spans="1:27" ht="13.8" x14ac:dyDescent="0.3">
      <c r="A420" s="11">
        <v>637002570</v>
      </c>
      <c r="B420" s="11" t="s">
        <v>16</v>
      </c>
      <c r="C420" s="11" t="s">
        <v>17</v>
      </c>
      <c r="D420" s="11" t="s">
        <v>188</v>
      </c>
      <c r="E420" s="11" t="s">
        <v>395</v>
      </c>
      <c r="F420" s="18">
        <v>41183</v>
      </c>
      <c r="G420" s="19">
        <v>41183</v>
      </c>
      <c r="H420" s="11" t="s">
        <v>68</v>
      </c>
      <c r="I420" s="11" t="s">
        <v>69</v>
      </c>
      <c r="J420" s="11" t="s">
        <v>70</v>
      </c>
      <c r="K420" s="11" t="s">
        <v>23</v>
      </c>
      <c r="L420" s="53" t="s">
        <v>638</v>
      </c>
      <c r="M420" s="11">
        <v>0</v>
      </c>
      <c r="N420" s="54">
        <v>0</v>
      </c>
      <c r="O420" s="54">
        <v>0</v>
      </c>
      <c r="P420" s="54">
        <v>0</v>
      </c>
      <c r="Q420" s="1">
        <v>42522</v>
      </c>
      <c r="R420" s="14">
        <f>VLOOKUP($D420,'GT NBV Sep 2015'!$G:$O,9,0)</f>
        <v>2.7E-2</v>
      </c>
      <c r="S420" s="15">
        <f t="shared" si="54"/>
        <v>0</v>
      </c>
      <c r="T420" s="15">
        <f t="shared" si="55"/>
        <v>9</v>
      </c>
      <c r="U420" s="15">
        <f t="shared" si="56"/>
        <v>0</v>
      </c>
      <c r="V420" s="15">
        <f t="shared" si="57"/>
        <v>0</v>
      </c>
      <c r="W420" s="15">
        <f t="shared" si="58"/>
        <v>0</v>
      </c>
      <c r="X420" s="7">
        <f t="shared" si="59"/>
        <v>0</v>
      </c>
      <c r="Y420" s="7">
        <f t="shared" si="60"/>
        <v>0</v>
      </c>
      <c r="Z420" s="7">
        <f t="shared" si="61"/>
        <v>0</v>
      </c>
      <c r="AA420" s="7">
        <f t="shared" si="62"/>
        <v>0</v>
      </c>
    </row>
    <row r="421" spans="1:27" ht="13.8" x14ac:dyDescent="0.3">
      <c r="A421" s="11">
        <v>99319289</v>
      </c>
      <c r="B421" s="11" t="s">
        <v>16</v>
      </c>
      <c r="C421" s="11" t="s">
        <v>17</v>
      </c>
      <c r="D421" s="11" t="s">
        <v>401</v>
      </c>
      <c r="E421" s="11" t="s">
        <v>462</v>
      </c>
      <c r="F421" s="18">
        <v>40330</v>
      </c>
      <c r="G421" s="19">
        <v>40330</v>
      </c>
      <c r="H421" s="11" t="s">
        <v>68</v>
      </c>
      <c r="I421" s="11" t="s">
        <v>69</v>
      </c>
      <c r="J421" s="11" t="s">
        <v>70</v>
      </c>
      <c r="K421" s="11" t="s">
        <v>402</v>
      </c>
      <c r="L421" s="53" t="s">
        <v>638</v>
      </c>
      <c r="M421" s="11">
        <v>0</v>
      </c>
      <c r="N421" s="54">
        <v>0</v>
      </c>
      <c r="O421" s="54">
        <v>0</v>
      </c>
      <c r="P421" s="54">
        <v>0</v>
      </c>
      <c r="Q421" s="1">
        <v>42522</v>
      </c>
      <c r="R421" s="14">
        <f>VLOOKUP($D421,'GT NBV Sep 2015'!$G:$O,9,0)</f>
        <v>2.7E-2</v>
      </c>
      <c r="S421" s="15">
        <f t="shared" si="54"/>
        <v>0</v>
      </c>
      <c r="T421" s="15">
        <f t="shared" si="55"/>
        <v>9</v>
      </c>
      <c r="U421" s="15">
        <f t="shared" si="56"/>
        <v>0</v>
      </c>
      <c r="V421" s="15">
        <f t="shared" si="57"/>
        <v>0</v>
      </c>
      <c r="W421" s="15">
        <f t="shared" si="58"/>
        <v>0</v>
      </c>
      <c r="X421" s="7">
        <f t="shared" si="59"/>
        <v>0</v>
      </c>
      <c r="Y421" s="7">
        <f t="shared" si="60"/>
        <v>0</v>
      </c>
      <c r="Z421" s="7">
        <f t="shared" si="61"/>
        <v>0</v>
      </c>
      <c r="AA421" s="7">
        <f t="shared" si="62"/>
        <v>0</v>
      </c>
    </row>
    <row r="422" spans="1:27" ht="13.8" x14ac:dyDescent="0.3">
      <c r="A422" s="11">
        <v>105331335</v>
      </c>
      <c r="B422" s="11" t="s">
        <v>16</v>
      </c>
      <c r="C422" s="11" t="s">
        <v>17</v>
      </c>
      <c r="D422" s="11" t="s">
        <v>401</v>
      </c>
      <c r="E422" s="11" t="s">
        <v>462</v>
      </c>
      <c r="F422" s="18">
        <v>40330</v>
      </c>
      <c r="G422" s="19">
        <v>40695</v>
      </c>
      <c r="H422" s="11" t="s">
        <v>68</v>
      </c>
      <c r="I422" s="11" t="s">
        <v>69</v>
      </c>
      <c r="J422" s="11" t="s">
        <v>70</v>
      </c>
      <c r="K422" s="11" t="s">
        <v>402</v>
      </c>
      <c r="L422" s="53" t="s">
        <v>638</v>
      </c>
      <c r="M422" s="11">
        <v>0</v>
      </c>
      <c r="N422" s="54">
        <v>0</v>
      </c>
      <c r="O422" s="54">
        <v>0</v>
      </c>
      <c r="P422" s="54">
        <v>0</v>
      </c>
      <c r="Q422" s="1">
        <v>42522</v>
      </c>
      <c r="R422" s="14">
        <f>VLOOKUP($D422,'GT NBV Sep 2015'!$G:$O,9,0)</f>
        <v>2.7E-2</v>
      </c>
      <c r="S422" s="15">
        <f t="shared" si="54"/>
        <v>0</v>
      </c>
      <c r="T422" s="15">
        <f t="shared" si="55"/>
        <v>9</v>
      </c>
      <c r="U422" s="15">
        <f t="shared" si="56"/>
        <v>0</v>
      </c>
      <c r="V422" s="15">
        <f t="shared" si="57"/>
        <v>0</v>
      </c>
      <c r="W422" s="15">
        <f t="shared" si="58"/>
        <v>0</v>
      </c>
      <c r="X422" s="7">
        <f t="shared" si="59"/>
        <v>0</v>
      </c>
      <c r="Y422" s="7">
        <f t="shared" si="60"/>
        <v>0</v>
      </c>
      <c r="Z422" s="7">
        <f t="shared" si="61"/>
        <v>0</v>
      </c>
      <c r="AA422" s="7">
        <f t="shared" si="62"/>
        <v>0</v>
      </c>
    </row>
    <row r="423" spans="1:27" ht="13.8" x14ac:dyDescent="0.3">
      <c r="A423" s="11">
        <v>44412297</v>
      </c>
      <c r="B423" s="11" t="s">
        <v>16</v>
      </c>
      <c r="C423" s="11" t="s">
        <v>17</v>
      </c>
      <c r="D423" s="11" t="s">
        <v>413</v>
      </c>
      <c r="E423" s="11" t="s">
        <v>390</v>
      </c>
      <c r="F423" s="18">
        <v>38108</v>
      </c>
      <c r="G423" s="19">
        <v>38108</v>
      </c>
      <c r="H423" s="11" t="s">
        <v>68</v>
      </c>
      <c r="I423" s="11" t="s">
        <v>69</v>
      </c>
      <c r="J423" s="11" t="s">
        <v>70</v>
      </c>
      <c r="K423" s="11" t="s">
        <v>410</v>
      </c>
      <c r="L423" s="53" t="s">
        <v>638</v>
      </c>
      <c r="M423" s="11">
        <v>0</v>
      </c>
      <c r="N423" s="54">
        <v>0</v>
      </c>
      <c r="O423" s="54">
        <v>0</v>
      </c>
      <c r="P423" s="54">
        <v>0</v>
      </c>
      <c r="Q423" s="1">
        <v>42522</v>
      </c>
      <c r="R423" s="14">
        <f>VLOOKUP($D423,'GT NBV Sep 2015'!$G:$O,9,0)</f>
        <v>2.7E-2</v>
      </c>
      <c r="S423" s="15">
        <f t="shared" si="54"/>
        <v>0</v>
      </c>
      <c r="T423" s="15">
        <f t="shared" si="55"/>
        <v>9</v>
      </c>
      <c r="U423" s="15">
        <f t="shared" si="56"/>
        <v>0</v>
      </c>
      <c r="V423" s="15">
        <f t="shared" si="57"/>
        <v>0</v>
      </c>
      <c r="W423" s="15">
        <f t="shared" si="58"/>
        <v>0</v>
      </c>
      <c r="X423" s="7">
        <f t="shared" si="59"/>
        <v>0</v>
      </c>
      <c r="Y423" s="7">
        <f t="shared" si="60"/>
        <v>0</v>
      </c>
      <c r="Z423" s="7">
        <f t="shared" si="61"/>
        <v>0</v>
      </c>
      <c r="AA423" s="7">
        <f t="shared" si="62"/>
        <v>0</v>
      </c>
    </row>
    <row r="424" spans="1:27" ht="13.8" x14ac:dyDescent="0.3">
      <c r="A424" s="11">
        <v>50101</v>
      </c>
      <c r="B424" s="11" t="s">
        <v>16</v>
      </c>
      <c r="C424" s="11" t="s">
        <v>17</v>
      </c>
      <c r="D424" s="11" t="s">
        <v>188</v>
      </c>
      <c r="E424" s="11" t="s">
        <v>28</v>
      </c>
      <c r="F424" s="18">
        <v>27211</v>
      </c>
      <c r="G424" s="19">
        <v>27211</v>
      </c>
      <c r="H424" s="11" t="s">
        <v>20</v>
      </c>
      <c r="I424" s="11" t="s">
        <v>69</v>
      </c>
      <c r="J424" s="11" t="s">
        <v>22</v>
      </c>
      <c r="K424" s="11" t="s">
        <v>23</v>
      </c>
      <c r="L424" s="53" t="s">
        <v>638</v>
      </c>
      <c r="M424" s="11">
        <v>0</v>
      </c>
      <c r="N424" s="54">
        <v>0</v>
      </c>
      <c r="O424" s="54">
        <v>0</v>
      </c>
      <c r="P424" s="54">
        <v>0</v>
      </c>
      <c r="Q424" s="1">
        <v>42522</v>
      </c>
      <c r="R424" s="14">
        <f>VLOOKUP($D424,'GT NBV Sep 2015'!$G:$O,9,0)</f>
        <v>2.7E-2</v>
      </c>
      <c r="S424" s="15">
        <f t="shared" si="54"/>
        <v>0</v>
      </c>
      <c r="T424" s="15">
        <f t="shared" si="55"/>
        <v>9</v>
      </c>
      <c r="U424" s="15">
        <f t="shared" si="56"/>
        <v>0</v>
      </c>
      <c r="V424" s="15">
        <f t="shared" si="57"/>
        <v>0</v>
      </c>
      <c r="W424" s="15">
        <f t="shared" si="58"/>
        <v>0</v>
      </c>
      <c r="X424" s="7">
        <f t="shared" si="59"/>
        <v>0</v>
      </c>
      <c r="Y424" s="7">
        <f t="shared" si="60"/>
        <v>0</v>
      </c>
      <c r="Z424" s="7">
        <f t="shared" si="61"/>
        <v>0</v>
      </c>
      <c r="AA424" s="7">
        <f t="shared" si="62"/>
        <v>0</v>
      </c>
    </row>
    <row r="425" spans="1:27" ht="13.8" x14ac:dyDescent="0.3">
      <c r="A425" s="11">
        <v>50102</v>
      </c>
      <c r="B425" s="11" t="s">
        <v>16</v>
      </c>
      <c r="C425" s="11" t="s">
        <v>17</v>
      </c>
      <c r="D425" s="11" t="s">
        <v>188</v>
      </c>
      <c r="E425" s="11" t="s">
        <v>51</v>
      </c>
      <c r="F425" s="18">
        <v>28672</v>
      </c>
      <c r="G425" s="19">
        <v>28672</v>
      </c>
      <c r="H425" s="11" t="s">
        <v>20</v>
      </c>
      <c r="I425" s="11" t="s">
        <v>69</v>
      </c>
      <c r="J425" s="11" t="s">
        <v>22</v>
      </c>
      <c r="K425" s="11" t="s">
        <v>23</v>
      </c>
      <c r="L425" s="53" t="s">
        <v>638</v>
      </c>
      <c r="M425" s="11">
        <v>0</v>
      </c>
      <c r="N425" s="54">
        <v>0</v>
      </c>
      <c r="O425" s="54">
        <v>0</v>
      </c>
      <c r="P425" s="54">
        <v>0</v>
      </c>
      <c r="Q425" s="1">
        <v>42522</v>
      </c>
      <c r="R425" s="14">
        <f>VLOOKUP($D425,'GT NBV Sep 2015'!$G:$O,9,0)</f>
        <v>2.7E-2</v>
      </c>
      <c r="S425" s="15">
        <f t="shared" si="54"/>
        <v>0</v>
      </c>
      <c r="T425" s="15">
        <f t="shared" si="55"/>
        <v>9</v>
      </c>
      <c r="U425" s="15">
        <f t="shared" si="56"/>
        <v>0</v>
      </c>
      <c r="V425" s="15">
        <f t="shared" si="57"/>
        <v>0</v>
      </c>
      <c r="W425" s="15">
        <f t="shared" si="58"/>
        <v>0</v>
      </c>
      <c r="X425" s="7">
        <f t="shared" si="59"/>
        <v>0</v>
      </c>
      <c r="Y425" s="7">
        <f t="shared" si="60"/>
        <v>0</v>
      </c>
      <c r="Z425" s="7">
        <f t="shared" si="61"/>
        <v>0</v>
      </c>
      <c r="AA425" s="7">
        <f t="shared" si="62"/>
        <v>0</v>
      </c>
    </row>
    <row r="426" spans="1:27" ht="13.8" x14ac:dyDescent="0.3">
      <c r="A426" s="11">
        <v>50103</v>
      </c>
      <c r="B426" s="11" t="s">
        <v>16</v>
      </c>
      <c r="C426" s="11" t="s">
        <v>17</v>
      </c>
      <c r="D426" s="11" t="s">
        <v>188</v>
      </c>
      <c r="E426" s="11" t="s">
        <v>83</v>
      </c>
      <c r="F426" s="18">
        <v>30498</v>
      </c>
      <c r="G426" s="19">
        <v>30498</v>
      </c>
      <c r="H426" s="11" t="s">
        <v>20</v>
      </c>
      <c r="I426" s="11" t="s">
        <v>69</v>
      </c>
      <c r="J426" s="11" t="s">
        <v>22</v>
      </c>
      <c r="K426" s="11" t="s">
        <v>23</v>
      </c>
      <c r="L426" s="53" t="s">
        <v>638</v>
      </c>
      <c r="M426" s="11">
        <v>0</v>
      </c>
      <c r="N426" s="54">
        <v>0</v>
      </c>
      <c r="O426" s="54">
        <v>0</v>
      </c>
      <c r="P426" s="54">
        <v>0</v>
      </c>
      <c r="Q426" s="1">
        <v>42522</v>
      </c>
      <c r="R426" s="14">
        <f>VLOOKUP($D426,'GT NBV Sep 2015'!$G:$O,9,0)</f>
        <v>2.7E-2</v>
      </c>
      <c r="S426" s="15">
        <f t="shared" si="54"/>
        <v>0</v>
      </c>
      <c r="T426" s="15">
        <f t="shared" si="55"/>
        <v>9</v>
      </c>
      <c r="U426" s="15">
        <f t="shared" si="56"/>
        <v>0</v>
      </c>
      <c r="V426" s="15">
        <f t="shared" si="57"/>
        <v>0</v>
      </c>
      <c r="W426" s="15">
        <f t="shared" si="58"/>
        <v>0</v>
      </c>
      <c r="X426" s="7">
        <f t="shared" si="59"/>
        <v>0</v>
      </c>
      <c r="Y426" s="7">
        <f t="shared" si="60"/>
        <v>0</v>
      </c>
      <c r="Z426" s="7">
        <f t="shared" si="61"/>
        <v>0</v>
      </c>
      <c r="AA426" s="7">
        <f t="shared" si="62"/>
        <v>0</v>
      </c>
    </row>
    <row r="427" spans="1:27" ht="13.8" x14ac:dyDescent="0.3">
      <c r="A427" s="11">
        <v>50104</v>
      </c>
      <c r="B427" s="11" t="s">
        <v>16</v>
      </c>
      <c r="C427" s="11" t="s">
        <v>17</v>
      </c>
      <c r="D427" s="11" t="s">
        <v>188</v>
      </c>
      <c r="E427" s="11" t="s">
        <v>138</v>
      </c>
      <c r="F427" s="18">
        <v>34151</v>
      </c>
      <c r="G427" s="19">
        <v>34151</v>
      </c>
      <c r="H427" s="11" t="s">
        <v>20</v>
      </c>
      <c r="I427" s="11" t="s">
        <v>69</v>
      </c>
      <c r="J427" s="11" t="s">
        <v>22</v>
      </c>
      <c r="K427" s="11" t="s">
        <v>23</v>
      </c>
      <c r="L427" s="53" t="s">
        <v>638</v>
      </c>
      <c r="M427" s="11">
        <v>0</v>
      </c>
      <c r="N427" s="54">
        <v>0</v>
      </c>
      <c r="O427" s="54">
        <v>0</v>
      </c>
      <c r="P427" s="54">
        <v>0</v>
      </c>
      <c r="Q427" s="1">
        <v>42522</v>
      </c>
      <c r="R427" s="14">
        <f>VLOOKUP($D427,'GT NBV Sep 2015'!$G:$O,9,0)</f>
        <v>2.7E-2</v>
      </c>
      <c r="S427" s="15">
        <f t="shared" si="54"/>
        <v>0</v>
      </c>
      <c r="T427" s="15">
        <f t="shared" si="55"/>
        <v>9</v>
      </c>
      <c r="U427" s="15">
        <f t="shared" si="56"/>
        <v>0</v>
      </c>
      <c r="V427" s="15">
        <f t="shared" si="57"/>
        <v>0</v>
      </c>
      <c r="W427" s="15">
        <f t="shared" si="58"/>
        <v>0</v>
      </c>
      <c r="X427" s="7">
        <f t="shared" si="59"/>
        <v>0</v>
      </c>
      <c r="Y427" s="7">
        <f t="shared" si="60"/>
        <v>0</v>
      </c>
      <c r="Z427" s="7">
        <f t="shared" si="61"/>
        <v>0</v>
      </c>
      <c r="AA427" s="7">
        <f t="shared" si="62"/>
        <v>0</v>
      </c>
    </row>
    <row r="428" spans="1:27" ht="13.8" x14ac:dyDescent="0.3">
      <c r="A428" s="11">
        <v>50105</v>
      </c>
      <c r="B428" s="11" t="s">
        <v>16</v>
      </c>
      <c r="C428" s="11" t="s">
        <v>17</v>
      </c>
      <c r="D428" s="11" t="s">
        <v>188</v>
      </c>
      <c r="E428" s="11" t="s">
        <v>43</v>
      </c>
      <c r="F428" s="18">
        <v>34881</v>
      </c>
      <c r="G428" s="19">
        <v>34881</v>
      </c>
      <c r="H428" s="11" t="s">
        <v>20</v>
      </c>
      <c r="I428" s="11" t="s">
        <v>69</v>
      </c>
      <c r="J428" s="11" t="s">
        <v>22</v>
      </c>
      <c r="K428" s="11" t="s">
        <v>23</v>
      </c>
      <c r="L428" s="53" t="s">
        <v>638</v>
      </c>
      <c r="M428" s="11">
        <v>0</v>
      </c>
      <c r="N428" s="54">
        <v>0</v>
      </c>
      <c r="O428" s="54">
        <v>0</v>
      </c>
      <c r="P428" s="54">
        <v>0</v>
      </c>
      <c r="Q428" s="1">
        <v>42522</v>
      </c>
      <c r="R428" s="14">
        <f>VLOOKUP($D428,'GT NBV Sep 2015'!$G:$O,9,0)</f>
        <v>2.7E-2</v>
      </c>
      <c r="S428" s="15">
        <f t="shared" si="54"/>
        <v>0</v>
      </c>
      <c r="T428" s="15">
        <f t="shared" si="55"/>
        <v>9</v>
      </c>
      <c r="U428" s="15">
        <f t="shared" si="56"/>
        <v>0</v>
      </c>
      <c r="V428" s="15">
        <f t="shared" si="57"/>
        <v>0</v>
      </c>
      <c r="W428" s="15">
        <f t="shared" si="58"/>
        <v>0</v>
      </c>
      <c r="X428" s="7">
        <f t="shared" si="59"/>
        <v>0</v>
      </c>
      <c r="Y428" s="7">
        <f t="shared" si="60"/>
        <v>0</v>
      </c>
      <c r="Z428" s="7">
        <f t="shared" si="61"/>
        <v>0</v>
      </c>
      <c r="AA428" s="7">
        <f t="shared" si="62"/>
        <v>0</v>
      </c>
    </row>
    <row r="429" spans="1:27" ht="13.8" x14ac:dyDescent="0.3">
      <c r="A429" s="11">
        <v>50106</v>
      </c>
      <c r="B429" s="11" t="s">
        <v>16</v>
      </c>
      <c r="C429" s="11" t="s">
        <v>17</v>
      </c>
      <c r="D429" s="11" t="s">
        <v>188</v>
      </c>
      <c r="E429" s="11" t="s">
        <v>189</v>
      </c>
      <c r="F429" s="18">
        <v>35247</v>
      </c>
      <c r="G429" s="19">
        <v>35247</v>
      </c>
      <c r="H429" s="11" t="s">
        <v>20</v>
      </c>
      <c r="I429" s="11" t="s">
        <v>69</v>
      </c>
      <c r="J429" s="11" t="s">
        <v>22</v>
      </c>
      <c r="K429" s="11" t="s">
        <v>23</v>
      </c>
      <c r="L429" s="53" t="s">
        <v>638</v>
      </c>
      <c r="M429" s="11">
        <v>0</v>
      </c>
      <c r="N429" s="54">
        <v>0</v>
      </c>
      <c r="O429" s="54">
        <v>0</v>
      </c>
      <c r="P429" s="54">
        <v>0</v>
      </c>
      <c r="Q429" s="1">
        <v>42522</v>
      </c>
      <c r="R429" s="14">
        <f>VLOOKUP($D429,'GT NBV Sep 2015'!$G:$O,9,0)</f>
        <v>2.7E-2</v>
      </c>
      <c r="S429" s="15">
        <f t="shared" si="54"/>
        <v>0</v>
      </c>
      <c r="T429" s="15">
        <f t="shared" si="55"/>
        <v>9</v>
      </c>
      <c r="U429" s="15">
        <f t="shared" si="56"/>
        <v>0</v>
      </c>
      <c r="V429" s="15">
        <f t="shared" si="57"/>
        <v>0</v>
      </c>
      <c r="W429" s="15">
        <f t="shared" si="58"/>
        <v>0</v>
      </c>
      <c r="X429" s="7">
        <f t="shared" si="59"/>
        <v>0</v>
      </c>
      <c r="Y429" s="7">
        <f t="shared" si="60"/>
        <v>0</v>
      </c>
      <c r="Z429" s="7">
        <f t="shared" si="61"/>
        <v>0</v>
      </c>
      <c r="AA429" s="7">
        <f t="shared" si="62"/>
        <v>0</v>
      </c>
    </row>
    <row r="430" spans="1:27" ht="13.8" x14ac:dyDescent="0.3">
      <c r="A430" s="11">
        <v>50107</v>
      </c>
      <c r="B430" s="11" t="s">
        <v>16</v>
      </c>
      <c r="C430" s="11" t="s">
        <v>17</v>
      </c>
      <c r="D430" s="11" t="s">
        <v>188</v>
      </c>
      <c r="E430" s="11" t="s">
        <v>190</v>
      </c>
      <c r="F430" s="18">
        <v>36342</v>
      </c>
      <c r="G430" s="19">
        <v>36342</v>
      </c>
      <c r="H430" s="11" t="s">
        <v>20</v>
      </c>
      <c r="I430" s="11" t="s">
        <v>69</v>
      </c>
      <c r="J430" s="11" t="s">
        <v>22</v>
      </c>
      <c r="K430" s="11" t="s">
        <v>23</v>
      </c>
      <c r="L430" s="53" t="s">
        <v>638</v>
      </c>
      <c r="M430" s="11">
        <v>0</v>
      </c>
      <c r="N430" s="54">
        <v>0</v>
      </c>
      <c r="O430" s="54">
        <v>0</v>
      </c>
      <c r="P430" s="54">
        <v>0</v>
      </c>
      <c r="Q430" s="1">
        <v>42522</v>
      </c>
      <c r="R430" s="14">
        <f>VLOOKUP($D430,'GT NBV Sep 2015'!$G:$O,9,0)</f>
        <v>2.7E-2</v>
      </c>
      <c r="S430" s="15">
        <f t="shared" si="54"/>
        <v>0</v>
      </c>
      <c r="T430" s="15">
        <f t="shared" si="55"/>
        <v>9</v>
      </c>
      <c r="U430" s="15">
        <f t="shared" si="56"/>
        <v>0</v>
      </c>
      <c r="V430" s="15">
        <f t="shared" si="57"/>
        <v>0</v>
      </c>
      <c r="W430" s="15">
        <f t="shared" si="58"/>
        <v>0</v>
      </c>
      <c r="X430" s="7">
        <f t="shared" si="59"/>
        <v>0</v>
      </c>
      <c r="Y430" s="7">
        <f t="shared" si="60"/>
        <v>0</v>
      </c>
      <c r="Z430" s="7">
        <f t="shared" si="61"/>
        <v>0</v>
      </c>
      <c r="AA430" s="7">
        <f t="shared" si="62"/>
        <v>0</v>
      </c>
    </row>
    <row r="431" spans="1:27" ht="13.8" x14ac:dyDescent="0.3">
      <c r="A431" s="11">
        <v>50108</v>
      </c>
      <c r="B431" s="11" t="s">
        <v>16</v>
      </c>
      <c r="C431" s="11" t="s">
        <v>17</v>
      </c>
      <c r="D431" s="11" t="s">
        <v>188</v>
      </c>
      <c r="E431" s="11" t="s">
        <v>92</v>
      </c>
      <c r="F431" s="18">
        <v>36708</v>
      </c>
      <c r="G431" s="19">
        <v>36708</v>
      </c>
      <c r="H431" s="11" t="s">
        <v>20</v>
      </c>
      <c r="I431" s="11" t="s">
        <v>69</v>
      </c>
      <c r="J431" s="11" t="s">
        <v>22</v>
      </c>
      <c r="K431" s="11" t="s">
        <v>23</v>
      </c>
      <c r="L431" s="53" t="s">
        <v>638</v>
      </c>
      <c r="M431" s="11">
        <v>0</v>
      </c>
      <c r="N431" s="54">
        <v>0</v>
      </c>
      <c r="O431" s="54">
        <v>0</v>
      </c>
      <c r="P431" s="54">
        <v>0</v>
      </c>
      <c r="Q431" s="1">
        <v>42522</v>
      </c>
      <c r="R431" s="14">
        <f>VLOOKUP($D431,'GT NBV Sep 2015'!$G:$O,9,0)</f>
        <v>2.7E-2</v>
      </c>
      <c r="S431" s="15">
        <f t="shared" si="54"/>
        <v>0</v>
      </c>
      <c r="T431" s="15">
        <f t="shared" si="55"/>
        <v>9</v>
      </c>
      <c r="U431" s="15">
        <f t="shared" si="56"/>
        <v>0</v>
      </c>
      <c r="V431" s="15">
        <f t="shared" si="57"/>
        <v>0</v>
      </c>
      <c r="W431" s="15">
        <f t="shared" si="58"/>
        <v>0</v>
      </c>
      <c r="X431" s="7">
        <f t="shared" si="59"/>
        <v>0</v>
      </c>
      <c r="Y431" s="7">
        <f t="shared" si="60"/>
        <v>0</v>
      </c>
      <c r="Z431" s="7">
        <f t="shared" si="61"/>
        <v>0</v>
      </c>
      <c r="AA431" s="7">
        <f t="shared" si="62"/>
        <v>0</v>
      </c>
    </row>
    <row r="432" spans="1:27" ht="13.8" x14ac:dyDescent="0.3">
      <c r="A432" s="11">
        <v>50355</v>
      </c>
      <c r="B432" s="11" t="s">
        <v>16</v>
      </c>
      <c r="C432" s="11" t="s">
        <v>17</v>
      </c>
      <c r="D432" s="11" t="s">
        <v>188</v>
      </c>
      <c r="E432" s="11" t="s">
        <v>189</v>
      </c>
      <c r="F432" s="18">
        <v>35247</v>
      </c>
      <c r="G432" s="19">
        <v>35247</v>
      </c>
      <c r="H432" s="11" t="s">
        <v>20</v>
      </c>
      <c r="I432" s="11" t="s">
        <v>69</v>
      </c>
      <c r="J432" s="11" t="s">
        <v>213</v>
      </c>
      <c r="K432" s="11" t="s">
        <v>23</v>
      </c>
      <c r="L432" s="53" t="s">
        <v>638</v>
      </c>
      <c r="M432" s="11">
        <v>0</v>
      </c>
      <c r="N432" s="54">
        <v>0</v>
      </c>
      <c r="O432" s="54">
        <v>0</v>
      </c>
      <c r="P432" s="54">
        <v>0</v>
      </c>
      <c r="Q432" s="1">
        <v>42522</v>
      </c>
      <c r="R432" s="14">
        <f>VLOOKUP($D432,'GT NBV Sep 2015'!$G:$O,9,0)</f>
        <v>2.7E-2</v>
      </c>
      <c r="S432" s="15">
        <f t="shared" si="54"/>
        <v>0</v>
      </c>
      <c r="T432" s="15">
        <f t="shared" si="55"/>
        <v>9</v>
      </c>
      <c r="U432" s="15">
        <f t="shared" si="56"/>
        <v>0</v>
      </c>
      <c r="V432" s="15">
        <f t="shared" si="57"/>
        <v>0</v>
      </c>
      <c r="W432" s="15">
        <f t="shared" si="58"/>
        <v>0</v>
      </c>
      <c r="X432" s="7">
        <f t="shared" si="59"/>
        <v>0</v>
      </c>
      <c r="Y432" s="7">
        <f t="shared" si="60"/>
        <v>0</v>
      </c>
      <c r="Z432" s="7">
        <f t="shared" si="61"/>
        <v>0</v>
      </c>
      <c r="AA432" s="7">
        <f t="shared" si="62"/>
        <v>0</v>
      </c>
    </row>
    <row r="433" spans="1:27" ht="13.8" x14ac:dyDescent="0.3">
      <c r="A433" s="11">
        <v>50189</v>
      </c>
      <c r="B433" s="11" t="s">
        <v>16</v>
      </c>
      <c r="C433" s="11" t="s">
        <v>17</v>
      </c>
      <c r="D433" s="11" t="s">
        <v>188</v>
      </c>
      <c r="E433" s="11" t="s">
        <v>51</v>
      </c>
      <c r="F433" s="18">
        <v>28672</v>
      </c>
      <c r="G433" s="19">
        <v>28672</v>
      </c>
      <c r="H433" s="11" t="s">
        <v>20</v>
      </c>
      <c r="I433" s="11" t="s">
        <v>69</v>
      </c>
      <c r="J433" s="11" t="s">
        <v>197</v>
      </c>
      <c r="K433" s="11" t="s">
        <v>23</v>
      </c>
      <c r="L433" s="53" t="s">
        <v>638</v>
      </c>
      <c r="M433" s="11">
        <v>0</v>
      </c>
      <c r="N433" s="54">
        <v>0</v>
      </c>
      <c r="O433" s="54">
        <v>0</v>
      </c>
      <c r="P433" s="54">
        <v>0</v>
      </c>
      <c r="Q433" s="1">
        <v>42522</v>
      </c>
      <c r="R433" s="14">
        <f>VLOOKUP($D433,'GT NBV Sep 2015'!$G:$O,9,0)</f>
        <v>2.7E-2</v>
      </c>
      <c r="S433" s="15">
        <f t="shared" si="54"/>
        <v>0</v>
      </c>
      <c r="T433" s="15">
        <f t="shared" si="55"/>
        <v>9</v>
      </c>
      <c r="U433" s="15">
        <f t="shared" si="56"/>
        <v>0</v>
      </c>
      <c r="V433" s="15">
        <f t="shared" si="57"/>
        <v>0</v>
      </c>
      <c r="W433" s="15">
        <f t="shared" si="58"/>
        <v>0</v>
      </c>
      <c r="X433" s="7">
        <f t="shared" si="59"/>
        <v>0</v>
      </c>
      <c r="Y433" s="7">
        <f t="shared" si="60"/>
        <v>0</v>
      </c>
      <c r="Z433" s="7">
        <f t="shared" si="61"/>
        <v>0</v>
      </c>
      <c r="AA433" s="7">
        <f t="shared" si="62"/>
        <v>0</v>
      </c>
    </row>
    <row r="434" spans="1:27" ht="13.8" x14ac:dyDescent="0.3">
      <c r="A434" s="11">
        <v>50173</v>
      </c>
      <c r="B434" s="11" t="s">
        <v>16</v>
      </c>
      <c r="C434" s="11" t="s">
        <v>17</v>
      </c>
      <c r="D434" s="11" t="s">
        <v>188</v>
      </c>
      <c r="E434" s="11" t="s">
        <v>28</v>
      </c>
      <c r="F434" s="18">
        <v>27211</v>
      </c>
      <c r="G434" s="19">
        <v>27211</v>
      </c>
      <c r="H434" s="11" t="s">
        <v>20</v>
      </c>
      <c r="I434" s="11" t="s">
        <v>69</v>
      </c>
      <c r="J434" s="11" t="s">
        <v>196</v>
      </c>
      <c r="K434" s="11" t="s">
        <v>23</v>
      </c>
      <c r="L434" s="53" t="s">
        <v>638</v>
      </c>
      <c r="M434" s="11">
        <v>0</v>
      </c>
      <c r="N434" s="54">
        <v>0</v>
      </c>
      <c r="O434" s="54">
        <v>0</v>
      </c>
      <c r="P434" s="54">
        <v>0</v>
      </c>
      <c r="Q434" s="1">
        <v>42522</v>
      </c>
      <c r="R434" s="14">
        <f>VLOOKUP($D434,'GT NBV Sep 2015'!$G:$O,9,0)</f>
        <v>2.7E-2</v>
      </c>
      <c r="S434" s="15">
        <f t="shared" si="54"/>
        <v>0</v>
      </c>
      <c r="T434" s="15">
        <f t="shared" si="55"/>
        <v>9</v>
      </c>
      <c r="U434" s="15">
        <f t="shared" si="56"/>
        <v>0</v>
      </c>
      <c r="V434" s="15">
        <f t="shared" si="57"/>
        <v>0</v>
      </c>
      <c r="W434" s="15">
        <f t="shared" si="58"/>
        <v>0</v>
      </c>
      <c r="X434" s="7">
        <f t="shared" si="59"/>
        <v>0</v>
      </c>
      <c r="Y434" s="7">
        <f t="shared" si="60"/>
        <v>0</v>
      </c>
      <c r="Z434" s="7">
        <f t="shared" si="61"/>
        <v>0</v>
      </c>
      <c r="AA434" s="7">
        <f t="shared" si="62"/>
        <v>0</v>
      </c>
    </row>
    <row r="435" spans="1:27" ht="13.8" x14ac:dyDescent="0.3">
      <c r="A435" s="11">
        <v>50197</v>
      </c>
      <c r="B435" s="11" t="s">
        <v>16</v>
      </c>
      <c r="C435" s="11" t="s">
        <v>17</v>
      </c>
      <c r="D435" s="11" t="s">
        <v>188</v>
      </c>
      <c r="E435" s="11" t="s">
        <v>138</v>
      </c>
      <c r="F435" s="18">
        <v>34151</v>
      </c>
      <c r="G435" s="19">
        <v>34151</v>
      </c>
      <c r="H435" s="11" t="s">
        <v>20</v>
      </c>
      <c r="I435" s="11" t="s">
        <v>69</v>
      </c>
      <c r="J435" s="11" t="s">
        <v>198</v>
      </c>
      <c r="K435" s="11" t="s">
        <v>23</v>
      </c>
      <c r="L435" s="53" t="s">
        <v>638</v>
      </c>
      <c r="M435" s="11">
        <v>0</v>
      </c>
      <c r="N435" s="54">
        <v>0</v>
      </c>
      <c r="O435" s="54">
        <v>0</v>
      </c>
      <c r="P435" s="54">
        <v>0</v>
      </c>
      <c r="Q435" s="1">
        <v>42522</v>
      </c>
      <c r="R435" s="14">
        <f>VLOOKUP($D435,'GT NBV Sep 2015'!$G:$O,9,0)</f>
        <v>2.7E-2</v>
      </c>
      <c r="S435" s="15">
        <f t="shared" si="54"/>
        <v>0</v>
      </c>
      <c r="T435" s="15">
        <f t="shared" si="55"/>
        <v>9</v>
      </c>
      <c r="U435" s="15">
        <f t="shared" si="56"/>
        <v>0</v>
      </c>
      <c r="V435" s="15">
        <f t="shared" si="57"/>
        <v>0</v>
      </c>
      <c r="W435" s="15">
        <f t="shared" si="58"/>
        <v>0</v>
      </c>
      <c r="X435" s="7">
        <f t="shared" si="59"/>
        <v>0</v>
      </c>
      <c r="Y435" s="7">
        <f t="shared" si="60"/>
        <v>0</v>
      </c>
      <c r="Z435" s="7">
        <f t="shared" si="61"/>
        <v>0</v>
      </c>
      <c r="AA435" s="7">
        <f t="shared" si="62"/>
        <v>0</v>
      </c>
    </row>
    <row r="436" spans="1:27" ht="13.8" x14ac:dyDescent="0.3">
      <c r="A436" s="11">
        <v>50198</v>
      </c>
      <c r="B436" s="11" t="s">
        <v>16</v>
      </c>
      <c r="C436" s="11" t="s">
        <v>17</v>
      </c>
      <c r="D436" s="11" t="s">
        <v>188</v>
      </c>
      <c r="E436" s="11" t="s">
        <v>190</v>
      </c>
      <c r="F436" s="18">
        <v>36342</v>
      </c>
      <c r="G436" s="19">
        <v>36342</v>
      </c>
      <c r="H436" s="11" t="s">
        <v>20</v>
      </c>
      <c r="I436" s="11" t="s">
        <v>69</v>
      </c>
      <c r="J436" s="11" t="s">
        <v>198</v>
      </c>
      <c r="K436" s="11" t="s">
        <v>23</v>
      </c>
      <c r="L436" s="53" t="s">
        <v>638</v>
      </c>
      <c r="M436" s="11">
        <v>0</v>
      </c>
      <c r="N436" s="54">
        <v>0</v>
      </c>
      <c r="O436" s="54">
        <v>0</v>
      </c>
      <c r="P436" s="54">
        <v>0</v>
      </c>
      <c r="Q436" s="1">
        <v>42522</v>
      </c>
      <c r="R436" s="14">
        <f>VLOOKUP($D436,'GT NBV Sep 2015'!$G:$O,9,0)</f>
        <v>2.7E-2</v>
      </c>
      <c r="S436" s="15">
        <f t="shared" si="54"/>
        <v>0</v>
      </c>
      <c r="T436" s="15">
        <f t="shared" si="55"/>
        <v>9</v>
      </c>
      <c r="U436" s="15">
        <f t="shared" si="56"/>
        <v>0</v>
      </c>
      <c r="V436" s="15">
        <f t="shared" si="57"/>
        <v>0</v>
      </c>
      <c r="W436" s="15">
        <f t="shared" si="58"/>
        <v>0</v>
      </c>
      <c r="X436" s="7">
        <f t="shared" si="59"/>
        <v>0</v>
      </c>
      <c r="Y436" s="7">
        <f t="shared" si="60"/>
        <v>0</v>
      </c>
      <c r="Z436" s="7">
        <f t="shared" si="61"/>
        <v>0</v>
      </c>
      <c r="AA436" s="7">
        <f t="shared" si="62"/>
        <v>0</v>
      </c>
    </row>
    <row r="437" spans="1:27" ht="13.8" x14ac:dyDescent="0.3">
      <c r="A437" s="11">
        <v>50199</v>
      </c>
      <c r="B437" s="11" t="s">
        <v>16</v>
      </c>
      <c r="C437" s="11" t="s">
        <v>17</v>
      </c>
      <c r="D437" s="11" t="s">
        <v>188</v>
      </c>
      <c r="E437" s="11" t="s">
        <v>92</v>
      </c>
      <c r="F437" s="18">
        <v>36708</v>
      </c>
      <c r="G437" s="19">
        <v>36708</v>
      </c>
      <c r="H437" s="11" t="s">
        <v>20</v>
      </c>
      <c r="I437" s="11" t="s">
        <v>69</v>
      </c>
      <c r="J437" s="11" t="s">
        <v>198</v>
      </c>
      <c r="K437" s="11" t="s">
        <v>23</v>
      </c>
      <c r="L437" s="53" t="s">
        <v>638</v>
      </c>
      <c r="M437" s="11">
        <v>0</v>
      </c>
      <c r="N437" s="54">
        <v>0</v>
      </c>
      <c r="O437" s="54">
        <v>0</v>
      </c>
      <c r="P437" s="54">
        <v>0</v>
      </c>
      <c r="Q437" s="1">
        <v>42522</v>
      </c>
      <c r="R437" s="14">
        <f>VLOOKUP($D437,'GT NBV Sep 2015'!$G:$O,9,0)</f>
        <v>2.7E-2</v>
      </c>
      <c r="S437" s="15">
        <f t="shared" si="54"/>
        <v>0</v>
      </c>
      <c r="T437" s="15">
        <f t="shared" si="55"/>
        <v>9</v>
      </c>
      <c r="U437" s="15">
        <f t="shared" si="56"/>
        <v>0</v>
      </c>
      <c r="V437" s="15">
        <f t="shared" si="57"/>
        <v>0</v>
      </c>
      <c r="W437" s="15">
        <f t="shared" si="58"/>
        <v>0</v>
      </c>
      <c r="X437" s="7">
        <f t="shared" si="59"/>
        <v>0</v>
      </c>
      <c r="Y437" s="7">
        <f t="shared" si="60"/>
        <v>0</v>
      </c>
      <c r="Z437" s="7">
        <f t="shared" si="61"/>
        <v>0</v>
      </c>
      <c r="AA437" s="7">
        <f t="shared" si="62"/>
        <v>0</v>
      </c>
    </row>
    <row r="438" spans="1:27" ht="13.8" x14ac:dyDescent="0.3">
      <c r="A438" s="11">
        <v>30518998</v>
      </c>
      <c r="B438" s="11" t="s">
        <v>16</v>
      </c>
      <c r="C438" s="11" t="s">
        <v>17</v>
      </c>
      <c r="D438" s="11" t="s">
        <v>401</v>
      </c>
      <c r="E438" s="11" t="s">
        <v>190</v>
      </c>
      <c r="F438" s="18">
        <v>36342</v>
      </c>
      <c r="G438" s="19">
        <v>36342</v>
      </c>
      <c r="H438" s="11" t="s">
        <v>20</v>
      </c>
      <c r="I438" s="11" t="s">
        <v>69</v>
      </c>
      <c r="J438" s="11" t="s">
        <v>198</v>
      </c>
      <c r="K438" s="11" t="s">
        <v>402</v>
      </c>
      <c r="L438" s="53" t="s">
        <v>638</v>
      </c>
      <c r="M438" s="11">
        <v>0</v>
      </c>
      <c r="N438" s="54">
        <v>0</v>
      </c>
      <c r="O438" s="54">
        <v>0</v>
      </c>
      <c r="P438" s="54">
        <v>0</v>
      </c>
      <c r="Q438" s="1">
        <v>42522</v>
      </c>
      <c r="R438" s="14">
        <f>VLOOKUP($D438,'GT NBV Sep 2015'!$G:$O,9,0)</f>
        <v>2.7E-2</v>
      </c>
      <c r="S438" s="15">
        <f t="shared" si="54"/>
        <v>0</v>
      </c>
      <c r="T438" s="15">
        <f t="shared" si="55"/>
        <v>9</v>
      </c>
      <c r="U438" s="15">
        <f t="shared" si="56"/>
        <v>0</v>
      </c>
      <c r="V438" s="15">
        <f t="shared" si="57"/>
        <v>0</v>
      </c>
      <c r="W438" s="15">
        <f t="shared" si="58"/>
        <v>0</v>
      </c>
      <c r="X438" s="7">
        <f t="shared" si="59"/>
        <v>0</v>
      </c>
      <c r="Y438" s="7">
        <f t="shared" si="60"/>
        <v>0</v>
      </c>
      <c r="Z438" s="7">
        <f t="shared" si="61"/>
        <v>0</v>
      </c>
      <c r="AA438" s="7">
        <f t="shared" si="62"/>
        <v>0</v>
      </c>
    </row>
    <row r="439" spans="1:27" ht="13.8" x14ac:dyDescent="0.3">
      <c r="A439" s="11">
        <v>30519016</v>
      </c>
      <c r="B439" s="11" t="s">
        <v>16</v>
      </c>
      <c r="C439" s="11" t="s">
        <v>17</v>
      </c>
      <c r="D439" s="11" t="s">
        <v>401</v>
      </c>
      <c r="E439" s="11" t="s">
        <v>92</v>
      </c>
      <c r="F439" s="18">
        <v>36708</v>
      </c>
      <c r="G439" s="19">
        <v>36708</v>
      </c>
      <c r="H439" s="11" t="s">
        <v>20</v>
      </c>
      <c r="I439" s="11" t="s">
        <v>69</v>
      </c>
      <c r="J439" s="11" t="s">
        <v>198</v>
      </c>
      <c r="K439" s="11" t="s">
        <v>402</v>
      </c>
      <c r="L439" s="53" t="s">
        <v>638</v>
      </c>
      <c r="M439" s="11">
        <v>0</v>
      </c>
      <c r="N439" s="54">
        <v>0</v>
      </c>
      <c r="O439" s="54">
        <v>0</v>
      </c>
      <c r="P439" s="54">
        <v>0</v>
      </c>
      <c r="Q439" s="1">
        <v>42522</v>
      </c>
      <c r="R439" s="14">
        <f>VLOOKUP($D439,'GT NBV Sep 2015'!$G:$O,9,0)</f>
        <v>2.7E-2</v>
      </c>
      <c r="S439" s="15">
        <f t="shared" si="54"/>
        <v>0</v>
      </c>
      <c r="T439" s="15">
        <f t="shared" si="55"/>
        <v>9</v>
      </c>
      <c r="U439" s="15">
        <f t="shared" si="56"/>
        <v>0</v>
      </c>
      <c r="V439" s="15">
        <f t="shared" si="57"/>
        <v>0</v>
      </c>
      <c r="W439" s="15">
        <f t="shared" si="58"/>
        <v>0</v>
      </c>
      <c r="X439" s="7">
        <f t="shared" si="59"/>
        <v>0</v>
      </c>
      <c r="Y439" s="7">
        <f t="shared" si="60"/>
        <v>0</v>
      </c>
      <c r="Z439" s="7">
        <f t="shared" si="61"/>
        <v>0</v>
      </c>
      <c r="AA439" s="7">
        <f t="shared" si="62"/>
        <v>0</v>
      </c>
    </row>
    <row r="440" spans="1:27" ht="13.8" x14ac:dyDescent="0.3">
      <c r="A440" s="11">
        <v>50216</v>
      </c>
      <c r="B440" s="11" t="s">
        <v>16</v>
      </c>
      <c r="C440" s="11" t="s">
        <v>17</v>
      </c>
      <c r="D440" s="11" t="s">
        <v>188</v>
      </c>
      <c r="E440" s="11" t="s">
        <v>28</v>
      </c>
      <c r="F440" s="18">
        <v>27211</v>
      </c>
      <c r="G440" s="19">
        <v>27211</v>
      </c>
      <c r="H440" s="11" t="s">
        <v>20</v>
      </c>
      <c r="I440" s="11" t="s">
        <v>69</v>
      </c>
      <c r="J440" s="11" t="s">
        <v>199</v>
      </c>
      <c r="K440" s="11" t="s">
        <v>23</v>
      </c>
      <c r="L440" s="53" t="s">
        <v>638</v>
      </c>
      <c r="M440" s="11">
        <v>0</v>
      </c>
      <c r="N440" s="54">
        <v>0</v>
      </c>
      <c r="O440" s="54">
        <v>0</v>
      </c>
      <c r="P440" s="54">
        <v>0</v>
      </c>
      <c r="Q440" s="1">
        <v>42522</v>
      </c>
      <c r="R440" s="14">
        <f>VLOOKUP($D440,'GT NBV Sep 2015'!$G:$O,9,0)</f>
        <v>2.7E-2</v>
      </c>
      <c r="S440" s="15">
        <f t="shared" si="54"/>
        <v>0</v>
      </c>
      <c r="T440" s="15">
        <f t="shared" si="55"/>
        <v>9</v>
      </c>
      <c r="U440" s="15">
        <f t="shared" si="56"/>
        <v>0</v>
      </c>
      <c r="V440" s="15">
        <f t="shared" si="57"/>
        <v>0</v>
      </c>
      <c r="W440" s="15">
        <f t="shared" si="58"/>
        <v>0</v>
      </c>
      <c r="X440" s="7">
        <f t="shared" si="59"/>
        <v>0</v>
      </c>
      <c r="Y440" s="7">
        <f t="shared" si="60"/>
        <v>0</v>
      </c>
      <c r="Z440" s="7">
        <f t="shared" si="61"/>
        <v>0</v>
      </c>
      <c r="AA440" s="7">
        <f t="shared" si="62"/>
        <v>0</v>
      </c>
    </row>
    <row r="441" spans="1:27" ht="13.8" x14ac:dyDescent="0.3">
      <c r="A441" s="11">
        <v>50231</v>
      </c>
      <c r="B441" s="11" t="s">
        <v>16</v>
      </c>
      <c r="C441" s="11" t="s">
        <v>17</v>
      </c>
      <c r="D441" s="11" t="s">
        <v>188</v>
      </c>
      <c r="E441" s="11" t="s">
        <v>43</v>
      </c>
      <c r="F441" s="18">
        <v>34881</v>
      </c>
      <c r="G441" s="19">
        <v>34881</v>
      </c>
      <c r="H441" s="11" t="s">
        <v>20</v>
      </c>
      <c r="I441" s="11" t="s">
        <v>69</v>
      </c>
      <c r="J441" s="11" t="s">
        <v>201</v>
      </c>
      <c r="K441" s="11" t="s">
        <v>23</v>
      </c>
      <c r="L441" s="53" t="s">
        <v>638</v>
      </c>
      <c r="M441" s="11">
        <v>0</v>
      </c>
      <c r="N441" s="54">
        <v>0</v>
      </c>
      <c r="O441" s="54">
        <v>0</v>
      </c>
      <c r="P441" s="54">
        <v>0</v>
      </c>
      <c r="Q441" s="1">
        <v>42522</v>
      </c>
      <c r="R441" s="14">
        <f>VLOOKUP($D441,'GT NBV Sep 2015'!$G:$O,9,0)</f>
        <v>2.7E-2</v>
      </c>
      <c r="S441" s="15">
        <f t="shared" si="54"/>
        <v>0</v>
      </c>
      <c r="T441" s="15">
        <f t="shared" si="55"/>
        <v>9</v>
      </c>
      <c r="U441" s="15">
        <f t="shared" si="56"/>
        <v>0</v>
      </c>
      <c r="V441" s="15">
        <f t="shared" si="57"/>
        <v>0</v>
      </c>
      <c r="W441" s="15">
        <f t="shared" si="58"/>
        <v>0</v>
      </c>
      <c r="X441" s="7">
        <f t="shared" si="59"/>
        <v>0</v>
      </c>
      <c r="Y441" s="7">
        <f t="shared" si="60"/>
        <v>0</v>
      </c>
      <c r="Z441" s="7">
        <f t="shared" si="61"/>
        <v>0</v>
      </c>
      <c r="AA441" s="7">
        <f t="shared" si="62"/>
        <v>0</v>
      </c>
    </row>
    <row r="442" spans="1:27" ht="13.8" x14ac:dyDescent="0.3">
      <c r="A442" s="11">
        <v>50080387</v>
      </c>
      <c r="B442" s="11" t="s">
        <v>16</v>
      </c>
      <c r="C442" s="11" t="s">
        <v>236</v>
      </c>
      <c r="D442" s="11" t="s">
        <v>71</v>
      </c>
      <c r="E442" s="11" t="s">
        <v>390</v>
      </c>
      <c r="F442" s="18">
        <v>38322</v>
      </c>
      <c r="G442" s="19">
        <v>38353</v>
      </c>
      <c r="H442" s="11" t="s">
        <v>68</v>
      </c>
      <c r="I442" s="11" t="s">
        <v>48</v>
      </c>
      <c r="J442" s="11" t="s">
        <v>70</v>
      </c>
      <c r="K442" s="11" t="s">
        <v>23</v>
      </c>
      <c r="L442" s="53" t="s">
        <v>638</v>
      </c>
      <c r="M442" s="11">
        <v>0</v>
      </c>
      <c r="N442" s="54">
        <v>0</v>
      </c>
      <c r="O442" s="54">
        <v>0</v>
      </c>
      <c r="P442" s="54">
        <v>0</v>
      </c>
      <c r="Q442" s="1">
        <v>42522</v>
      </c>
      <c r="R442" s="14">
        <f>VLOOKUP($D442,'GT NBV Sep 2015'!$G:$O,9,0)</f>
        <v>3.1E-2</v>
      </c>
      <c r="S442" s="15">
        <f t="shared" si="54"/>
        <v>0</v>
      </c>
      <c r="T442" s="15">
        <f t="shared" si="55"/>
        <v>9</v>
      </c>
      <c r="U442" s="15">
        <f t="shared" si="56"/>
        <v>0</v>
      </c>
      <c r="V442" s="15">
        <f t="shared" si="57"/>
        <v>0</v>
      </c>
      <c r="W442" s="15">
        <f t="shared" si="58"/>
        <v>0</v>
      </c>
      <c r="X442" s="7">
        <f t="shared" si="59"/>
        <v>0</v>
      </c>
      <c r="Y442" s="7">
        <f t="shared" si="60"/>
        <v>0</v>
      </c>
      <c r="Z442" s="7">
        <f t="shared" si="61"/>
        <v>0</v>
      </c>
      <c r="AA442" s="7">
        <f t="shared" si="62"/>
        <v>0</v>
      </c>
    </row>
    <row r="443" spans="1:27" ht="13.8" x14ac:dyDescent="0.3">
      <c r="A443" s="11">
        <v>58737415</v>
      </c>
      <c r="B443" s="11" t="s">
        <v>16</v>
      </c>
      <c r="C443" s="11" t="s">
        <v>236</v>
      </c>
      <c r="D443" s="11" t="s">
        <v>71</v>
      </c>
      <c r="E443" s="11" t="s">
        <v>391</v>
      </c>
      <c r="F443" s="18">
        <v>38657</v>
      </c>
      <c r="G443" s="19">
        <v>38687</v>
      </c>
      <c r="H443" s="11" t="s">
        <v>68</v>
      </c>
      <c r="I443" s="11" t="s">
        <v>48</v>
      </c>
      <c r="J443" s="11" t="s">
        <v>70</v>
      </c>
      <c r="K443" s="11" t="s">
        <v>23</v>
      </c>
      <c r="L443" s="53" t="s">
        <v>638</v>
      </c>
      <c r="M443" s="11">
        <v>0</v>
      </c>
      <c r="N443" s="54">
        <v>0</v>
      </c>
      <c r="O443" s="54">
        <v>0</v>
      </c>
      <c r="P443" s="54">
        <v>0</v>
      </c>
      <c r="Q443" s="1">
        <v>42522</v>
      </c>
      <c r="R443" s="14">
        <f>VLOOKUP($D443,'GT NBV Sep 2015'!$G:$O,9,0)</f>
        <v>3.1E-2</v>
      </c>
      <c r="S443" s="15">
        <f t="shared" si="54"/>
        <v>0</v>
      </c>
      <c r="T443" s="15">
        <f t="shared" si="55"/>
        <v>9</v>
      </c>
      <c r="U443" s="15">
        <f t="shared" si="56"/>
        <v>0</v>
      </c>
      <c r="V443" s="15">
        <f t="shared" si="57"/>
        <v>0</v>
      </c>
      <c r="W443" s="15">
        <f t="shared" si="58"/>
        <v>0</v>
      </c>
      <c r="X443" s="7">
        <f t="shared" si="59"/>
        <v>0</v>
      </c>
      <c r="Y443" s="7">
        <f t="shared" si="60"/>
        <v>0</v>
      </c>
      <c r="Z443" s="7">
        <f t="shared" si="61"/>
        <v>0</v>
      </c>
      <c r="AA443" s="7">
        <f t="shared" si="62"/>
        <v>0</v>
      </c>
    </row>
    <row r="444" spans="1:27" ht="13.8" x14ac:dyDescent="0.3">
      <c r="A444" s="11">
        <v>47452313</v>
      </c>
      <c r="B444" s="11" t="s">
        <v>16</v>
      </c>
      <c r="C444" s="11" t="s">
        <v>236</v>
      </c>
      <c r="D444" s="11" t="s">
        <v>71</v>
      </c>
      <c r="E444" s="11" t="s">
        <v>390</v>
      </c>
      <c r="F444" s="18">
        <v>38169</v>
      </c>
      <c r="G444" s="19">
        <v>38200</v>
      </c>
      <c r="H444" s="11" t="s">
        <v>20</v>
      </c>
      <c r="I444" s="11" t="s">
        <v>48</v>
      </c>
      <c r="J444" s="11" t="s">
        <v>241</v>
      </c>
      <c r="K444" s="11" t="s">
        <v>23</v>
      </c>
      <c r="L444" s="53" t="s">
        <v>638</v>
      </c>
      <c r="M444" s="11">
        <v>0</v>
      </c>
      <c r="N444" s="54">
        <v>0</v>
      </c>
      <c r="O444" s="54">
        <v>0</v>
      </c>
      <c r="P444" s="54">
        <v>0</v>
      </c>
      <c r="Q444" s="1">
        <v>42522</v>
      </c>
      <c r="R444" s="14">
        <f>VLOOKUP($D444,'GT NBV Sep 2015'!$G:$O,9,0)</f>
        <v>3.1E-2</v>
      </c>
      <c r="S444" s="15">
        <f t="shared" si="54"/>
        <v>0</v>
      </c>
      <c r="T444" s="15">
        <f t="shared" si="55"/>
        <v>9</v>
      </c>
      <c r="U444" s="15">
        <f t="shared" si="56"/>
        <v>0</v>
      </c>
      <c r="V444" s="15">
        <f t="shared" si="57"/>
        <v>0</v>
      </c>
      <c r="W444" s="15">
        <f t="shared" si="58"/>
        <v>0</v>
      </c>
      <c r="X444" s="7">
        <f t="shared" si="59"/>
        <v>0</v>
      </c>
      <c r="Y444" s="7">
        <f t="shared" si="60"/>
        <v>0</v>
      </c>
      <c r="Z444" s="7">
        <f t="shared" si="61"/>
        <v>0</v>
      </c>
      <c r="AA444" s="7">
        <f t="shared" si="62"/>
        <v>0</v>
      </c>
    </row>
    <row r="445" spans="1:27" ht="13.8" x14ac:dyDescent="0.3">
      <c r="A445" s="11">
        <v>47452314</v>
      </c>
      <c r="B445" s="11" t="s">
        <v>16</v>
      </c>
      <c r="C445" s="11" t="s">
        <v>236</v>
      </c>
      <c r="D445" s="11" t="s">
        <v>71</v>
      </c>
      <c r="E445" s="11" t="s">
        <v>390</v>
      </c>
      <c r="F445" s="18">
        <v>38169</v>
      </c>
      <c r="G445" s="19">
        <v>38200</v>
      </c>
      <c r="H445" s="11" t="s">
        <v>20</v>
      </c>
      <c r="I445" s="11" t="s">
        <v>48</v>
      </c>
      <c r="J445" s="11" t="s">
        <v>241</v>
      </c>
      <c r="K445" s="11" t="s">
        <v>23</v>
      </c>
      <c r="L445" s="53" t="s">
        <v>638</v>
      </c>
      <c r="M445" s="11">
        <v>0</v>
      </c>
      <c r="N445" s="54">
        <v>0</v>
      </c>
      <c r="O445" s="54">
        <v>0</v>
      </c>
      <c r="P445" s="54">
        <v>0</v>
      </c>
      <c r="Q445" s="1">
        <v>42522</v>
      </c>
      <c r="R445" s="14">
        <f>VLOOKUP($D445,'GT NBV Sep 2015'!$G:$O,9,0)</f>
        <v>3.1E-2</v>
      </c>
      <c r="S445" s="15">
        <f t="shared" si="54"/>
        <v>0</v>
      </c>
      <c r="T445" s="15">
        <f t="shared" si="55"/>
        <v>9</v>
      </c>
      <c r="U445" s="15">
        <f t="shared" si="56"/>
        <v>0</v>
      </c>
      <c r="V445" s="15">
        <f t="shared" si="57"/>
        <v>0</v>
      </c>
      <c r="W445" s="15">
        <f t="shared" si="58"/>
        <v>0</v>
      </c>
      <c r="X445" s="7">
        <f t="shared" si="59"/>
        <v>0</v>
      </c>
      <c r="Y445" s="7">
        <f t="shared" si="60"/>
        <v>0</v>
      </c>
      <c r="Z445" s="7">
        <f t="shared" si="61"/>
        <v>0</v>
      </c>
      <c r="AA445" s="7">
        <f t="shared" si="62"/>
        <v>0</v>
      </c>
    </row>
    <row r="446" spans="1:27" ht="13.8" x14ac:dyDescent="0.3">
      <c r="A446" s="11">
        <v>55179875</v>
      </c>
      <c r="B446" s="11" t="s">
        <v>16</v>
      </c>
      <c r="C446" s="11" t="s">
        <v>236</v>
      </c>
      <c r="D446" s="11" t="s">
        <v>71</v>
      </c>
      <c r="E446" s="11" t="s">
        <v>391</v>
      </c>
      <c r="F446" s="18">
        <v>38473</v>
      </c>
      <c r="G446" s="19">
        <v>38473</v>
      </c>
      <c r="H446" s="11" t="s">
        <v>20</v>
      </c>
      <c r="I446" s="11" t="s">
        <v>48</v>
      </c>
      <c r="J446" s="11" t="s">
        <v>241</v>
      </c>
      <c r="K446" s="11" t="s">
        <v>23</v>
      </c>
      <c r="L446" s="53" t="s">
        <v>638</v>
      </c>
      <c r="M446" s="11">
        <v>0</v>
      </c>
      <c r="N446" s="54">
        <v>0</v>
      </c>
      <c r="O446" s="54">
        <v>0</v>
      </c>
      <c r="P446" s="54">
        <v>0</v>
      </c>
      <c r="Q446" s="1">
        <v>42522</v>
      </c>
      <c r="R446" s="14">
        <f>VLOOKUP($D446,'GT NBV Sep 2015'!$G:$O,9,0)</f>
        <v>3.1E-2</v>
      </c>
      <c r="S446" s="15">
        <f t="shared" si="54"/>
        <v>0</v>
      </c>
      <c r="T446" s="15">
        <f t="shared" si="55"/>
        <v>9</v>
      </c>
      <c r="U446" s="15">
        <f t="shared" si="56"/>
        <v>0</v>
      </c>
      <c r="V446" s="15">
        <f t="shared" si="57"/>
        <v>0</v>
      </c>
      <c r="W446" s="15">
        <f t="shared" si="58"/>
        <v>0</v>
      </c>
      <c r="X446" s="7">
        <f t="shared" si="59"/>
        <v>0</v>
      </c>
      <c r="Y446" s="7">
        <f t="shared" si="60"/>
        <v>0</v>
      </c>
      <c r="Z446" s="7">
        <f t="shared" si="61"/>
        <v>0</v>
      </c>
      <c r="AA446" s="7">
        <f t="shared" si="62"/>
        <v>0</v>
      </c>
    </row>
    <row r="447" spans="1:27" ht="13.8" x14ac:dyDescent="0.3">
      <c r="A447" s="11">
        <v>55179886</v>
      </c>
      <c r="B447" s="11" t="s">
        <v>16</v>
      </c>
      <c r="C447" s="11" t="s">
        <v>236</v>
      </c>
      <c r="D447" s="11" t="s">
        <v>71</v>
      </c>
      <c r="E447" s="11" t="s">
        <v>391</v>
      </c>
      <c r="F447" s="18">
        <v>38473</v>
      </c>
      <c r="G447" s="19">
        <v>38473</v>
      </c>
      <c r="H447" s="11" t="s">
        <v>20</v>
      </c>
      <c r="I447" s="11" t="s">
        <v>48</v>
      </c>
      <c r="J447" s="11" t="s">
        <v>241</v>
      </c>
      <c r="K447" s="11" t="s">
        <v>23</v>
      </c>
      <c r="L447" s="53" t="s">
        <v>638</v>
      </c>
      <c r="M447" s="11">
        <v>0</v>
      </c>
      <c r="N447" s="54">
        <v>0</v>
      </c>
      <c r="O447" s="54">
        <v>0</v>
      </c>
      <c r="P447" s="54">
        <v>0</v>
      </c>
      <c r="Q447" s="1">
        <v>42522</v>
      </c>
      <c r="R447" s="14">
        <f>VLOOKUP($D447,'GT NBV Sep 2015'!$G:$O,9,0)</f>
        <v>3.1E-2</v>
      </c>
      <c r="S447" s="15">
        <f t="shared" si="54"/>
        <v>0</v>
      </c>
      <c r="T447" s="15">
        <f t="shared" si="55"/>
        <v>9</v>
      </c>
      <c r="U447" s="15">
        <f t="shared" si="56"/>
        <v>0</v>
      </c>
      <c r="V447" s="15">
        <f t="shared" si="57"/>
        <v>0</v>
      </c>
      <c r="W447" s="15">
        <f t="shared" si="58"/>
        <v>0</v>
      </c>
      <c r="X447" s="7">
        <f t="shared" si="59"/>
        <v>0</v>
      </c>
      <c r="Y447" s="7">
        <f t="shared" si="60"/>
        <v>0</v>
      </c>
      <c r="Z447" s="7">
        <f t="shared" si="61"/>
        <v>0</v>
      </c>
      <c r="AA447" s="7">
        <f t="shared" si="62"/>
        <v>0</v>
      </c>
    </row>
    <row r="448" spans="1:27" ht="13.8" x14ac:dyDescent="0.3">
      <c r="A448" s="11">
        <v>55788137</v>
      </c>
      <c r="B448" s="11" t="s">
        <v>16</v>
      </c>
      <c r="C448" s="11" t="s">
        <v>236</v>
      </c>
      <c r="D448" s="11" t="s">
        <v>71</v>
      </c>
      <c r="E448" s="11" t="s">
        <v>391</v>
      </c>
      <c r="F448" s="18">
        <v>38353</v>
      </c>
      <c r="G448" s="19">
        <v>38353</v>
      </c>
      <c r="H448" s="11" t="s">
        <v>20</v>
      </c>
      <c r="I448" s="11" t="s">
        <v>48</v>
      </c>
      <c r="J448" s="11" t="s">
        <v>241</v>
      </c>
      <c r="K448" s="11" t="s">
        <v>23</v>
      </c>
      <c r="L448" s="53" t="s">
        <v>638</v>
      </c>
      <c r="M448" s="11">
        <v>0</v>
      </c>
      <c r="N448" s="54">
        <v>0</v>
      </c>
      <c r="O448" s="54">
        <v>0</v>
      </c>
      <c r="P448" s="54">
        <v>0</v>
      </c>
      <c r="Q448" s="1">
        <v>42522</v>
      </c>
      <c r="R448" s="14">
        <f>VLOOKUP($D448,'GT NBV Sep 2015'!$G:$O,9,0)</f>
        <v>3.1E-2</v>
      </c>
      <c r="S448" s="15">
        <f t="shared" si="54"/>
        <v>0</v>
      </c>
      <c r="T448" s="15">
        <f t="shared" si="55"/>
        <v>9</v>
      </c>
      <c r="U448" s="15">
        <f t="shared" si="56"/>
        <v>0</v>
      </c>
      <c r="V448" s="15">
        <f t="shared" si="57"/>
        <v>0</v>
      </c>
      <c r="W448" s="15">
        <f t="shared" si="58"/>
        <v>0</v>
      </c>
      <c r="X448" s="7">
        <f t="shared" si="59"/>
        <v>0</v>
      </c>
      <c r="Y448" s="7">
        <f t="shared" si="60"/>
        <v>0</v>
      </c>
      <c r="Z448" s="7">
        <f t="shared" si="61"/>
        <v>0</v>
      </c>
      <c r="AA448" s="7">
        <f t="shared" si="62"/>
        <v>0</v>
      </c>
    </row>
    <row r="449" spans="1:27" ht="13.8" x14ac:dyDescent="0.3">
      <c r="A449" s="11">
        <v>58584855</v>
      </c>
      <c r="B449" s="11" t="s">
        <v>16</v>
      </c>
      <c r="C449" s="11" t="s">
        <v>236</v>
      </c>
      <c r="D449" s="11" t="s">
        <v>71</v>
      </c>
      <c r="E449" s="11" t="s">
        <v>391</v>
      </c>
      <c r="F449" s="18">
        <v>38626</v>
      </c>
      <c r="G449" s="19">
        <v>38626</v>
      </c>
      <c r="H449" s="11" t="s">
        <v>20</v>
      </c>
      <c r="I449" s="11" t="s">
        <v>48</v>
      </c>
      <c r="J449" s="11" t="s">
        <v>241</v>
      </c>
      <c r="K449" s="11" t="s">
        <v>23</v>
      </c>
      <c r="L449" s="53" t="s">
        <v>638</v>
      </c>
      <c r="M449" s="11">
        <v>0</v>
      </c>
      <c r="N449" s="54">
        <v>0</v>
      </c>
      <c r="O449" s="54">
        <v>0</v>
      </c>
      <c r="P449" s="54">
        <v>0</v>
      </c>
      <c r="Q449" s="1">
        <v>42522</v>
      </c>
      <c r="R449" s="14">
        <f>VLOOKUP($D449,'GT NBV Sep 2015'!$G:$O,9,0)</f>
        <v>3.1E-2</v>
      </c>
      <c r="S449" s="15">
        <f t="shared" si="54"/>
        <v>0</v>
      </c>
      <c r="T449" s="15">
        <f t="shared" si="55"/>
        <v>9</v>
      </c>
      <c r="U449" s="15">
        <f t="shared" si="56"/>
        <v>0</v>
      </c>
      <c r="V449" s="15">
        <f t="shared" si="57"/>
        <v>0</v>
      </c>
      <c r="W449" s="15">
        <f t="shared" si="58"/>
        <v>0</v>
      </c>
      <c r="X449" s="7">
        <f t="shared" si="59"/>
        <v>0</v>
      </c>
      <c r="Y449" s="7">
        <f t="shared" si="60"/>
        <v>0</v>
      </c>
      <c r="Z449" s="7">
        <f t="shared" si="61"/>
        <v>0</v>
      </c>
      <c r="AA449" s="7">
        <f t="shared" si="62"/>
        <v>0</v>
      </c>
    </row>
    <row r="450" spans="1:27" ht="13.8" x14ac:dyDescent="0.3">
      <c r="A450" s="11">
        <v>68129532</v>
      </c>
      <c r="B450" s="11" t="s">
        <v>16</v>
      </c>
      <c r="C450" s="11" t="s">
        <v>236</v>
      </c>
      <c r="D450" s="11" t="s">
        <v>71</v>
      </c>
      <c r="E450" s="11" t="s">
        <v>424</v>
      </c>
      <c r="F450" s="18">
        <v>38869</v>
      </c>
      <c r="G450" s="19">
        <v>38869</v>
      </c>
      <c r="H450" s="11" t="s">
        <v>20</v>
      </c>
      <c r="I450" s="11" t="s">
        <v>48</v>
      </c>
      <c r="J450" s="11" t="s">
        <v>241</v>
      </c>
      <c r="K450" s="11" t="s">
        <v>23</v>
      </c>
      <c r="L450" s="53" t="s">
        <v>638</v>
      </c>
      <c r="M450" s="11">
        <v>0</v>
      </c>
      <c r="N450" s="54">
        <v>0</v>
      </c>
      <c r="O450" s="54">
        <v>0</v>
      </c>
      <c r="P450" s="54">
        <v>0</v>
      </c>
      <c r="Q450" s="1">
        <v>42522</v>
      </c>
      <c r="R450" s="14">
        <f>VLOOKUP($D450,'GT NBV Sep 2015'!$G:$O,9,0)</f>
        <v>3.1E-2</v>
      </c>
      <c r="S450" s="15">
        <f t="shared" si="54"/>
        <v>0</v>
      </c>
      <c r="T450" s="15">
        <f t="shared" si="55"/>
        <v>9</v>
      </c>
      <c r="U450" s="15">
        <f t="shared" si="56"/>
        <v>0</v>
      </c>
      <c r="V450" s="15">
        <f t="shared" si="57"/>
        <v>0</v>
      </c>
      <c r="W450" s="15">
        <f t="shared" si="58"/>
        <v>0</v>
      </c>
      <c r="X450" s="7">
        <f t="shared" si="59"/>
        <v>0</v>
      </c>
      <c r="Y450" s="7">
        <f t="shared" si="60"/>
        <v>0</v>
      </c>
      <c r="Z450" s="7">
        <f t="shared" si="61"/>
        <v>0</v>
      </c>
      <c r="AA450" s="7">
        <f t="shared" si="62"/>
        <v>0</v>
      </c>
    </row>
    <row r="451" spans="1:27" ht="13.8" x14ac:dyDescent="0.3">
      <c r="A451" s="11">
        <v>71808807</v>
      </c>
      <c r="B451" s="11" t="s">
        <v>16</v>
      </c>
      <c r="C451" s="11" t="s">
        <v>236</v>
      </c>
      <c r="D451" s="11" t="s">
        <v>71</v>
      </c>
      <c r="E451" s="11" t="s">
        <v>424</v>
      </c>
      <c r="F451" s="18">
        <v>38930</v>
      </c>
      <c r="G451" s="19">
        <v>38930</v>
      </c>
      <c r="H451" s="11" t="s">
        <v>20</v>
      </c>
      <c r="I451" s="11" t="s">
        <v>48</v>
      </c>
      <c r="J451" s="11" t="s">
        <v>241</v>
      </c>
      <c r="K451" s="11" t="s">
        <v>23</v>
      </c>
      <c r="L451" s="53" t="s">
        <v>638</v>
      </c>
      <c r="M451" s="11">
        <v>0</v>
      </c>
      <c r="N451" s="54">
        <v>0</v>
      </c>
      <c r="O451" s="54">
        <v>0</v>
      </c>
      <c r="P451" s="54">
        <v>0</v>
      </c>
      <c r="Q451" s="1">
        <v>42522</v>
      </c>
      <c r="R451" s="14">
        <f>VLOOKUP($D451,'GT NBV Sep 2015'!$G:$O,9,0)</f>
        <v>3.1E-2</v>
      </c>
      <c r="S451" s="15">
        <f t="shared" si="54"/>
        <v>0</v>
      </c>
      <c r="T451" s="15">
        <f t="shared" si="55"/>
        <v>9</v>
      </c>
      <c r="U451" s="15">
        <f t="shared" si="56"/>
        <v>0</v>
      </c>
      <c r="V451" s="15">
        <f t="shared" si="57"/>
        <v>0</v>
      </c>
      <c r="W451" s="15">
        <f t="shared" si="58"/>
        <v>0</v>
      </c>
      <c r="X451" s="7">
        <f t="shared" si="59"/>
        <v>0</v>
      </c>
      <c r="Y451" s="7">
        <f t="shared" si="60"/>
        <v>0</v>
      </c>
      <c r="Z451" s="7">
        <f t="shared" si="61"/>
        <v>0</v>
      </c>
      <c r="AA451" s="7">
        <f t="shared" si="62"/>
        <v>0</v>
      </c>
    </row>
    <row r="452" spans="1:27" ht="13.8" x14ac:dyDescent="0.3">
      <c r="A452" s="11">
        <v>84916382</v>
      </c>
      <c r="B452" s="11" t="s">
        <v>16</v>
      </c>
      <c r="C452" s="11" t="s">
        <v>236</v>
      </c>
      <c r="D452" s="11" t="s">
        <v>71</v>
      </c>
      <c r="E452" s="11" t="s">
        <v>393</v>
      </c>
      <c r="F452" s="18">
        <v>39142</v>
      </c>
      <c r="G452" s="19">
        <v>39142</v>
      </c>
      <c r="H452" s="11" t="s">
        <v>20</v>
      </c>
      <c r="I452" s="11" t="s">
        <v>48</v>
      </c>
      <c r="J452" s="11" t="s">
        <v>241</v>
      </c>
      <c r="K452" s="11" t="s">
        <v>23</v>
      </c>
      <c r="L452" s="53" t="s">
        <v>638</v>
      </c>
      <c r="M452" s="11">
        <v>0</v>
      </c>
      <c r="N452" s="54">
        <v>0</v>
      </c>
      <c r="O452" s="54">
        <v>0</v>
      </c>
      <c r="P452" s="54">
        <v>0</v>
      </c>
      <c r="Q452" s="1">
        <v>42522</v>
      </c>
      <c r="R452" s="14">
        <f>VLOOKUP($D452,'GT NBV Sep 2015'!$G:$O,9,0)</f>
        <v>3.1E-2</v>
      </c>
      <c r="S452" s="15">
        <f t="shared" ref="S452:S515" si="63">N452*(R452/12)</f>
        <v>0</v>
      </c>
      <c r="T452" s="15">
        <f t="shared" ref="T452:T515" si="64">ROUND((+Q452-$L$2)/30,0)</f>
        <v>9</v>
      </c>
      <c r="U452" s="15">
        <f t="shared" si="56"/>
        <v>0</v>
      </c>
      <c r="V452" s="15">
        <f t="shared" si="57"/>
        <v>0</v>
      </c>
      <c r="W452" s="15">
        <f t="shared" si="58"/>
        <v>0</v>
      </c>
      <c r="X452" s="7">
        <f t="shared" si="59"/>
        <v>0</v>
      </c>
      <c r="Y452" s="7">
        <f t="shared" si="60"/>
        <v>0</v>
      </c>
      <c r="Z452" s="7">
        <f t="shared" si="61"/>
        <v>0</v>
      </c>
      <c r="AA452" s="7">
        <f t="shared" si="62"/>
        <v>0</v>
      </c>
    </row>
    <row r="453" spans="1:27" ht="13.8" x14ac:dyDescent="0.3">
      <c r="A453" s="11">
        <v>92199845</v>
      </c>
      <c r="B453" s="11" t="s">
        <v>16</v>
      </c>
      <c r="C453" s="11" t="s">
        <v>236</v>
      </c>
      <c r="D453" s="11" t="s">
        <v>71</v>
      </c>
      <c r="E453" s="11" t="s">
        <v>393</v>
      </c>
      <c r="F453" s="18">
        <v>39173</v>
      </c>
      <c r="G453" s="19">
        <v>39173</v>
      </c>
      <c r="H453" s="11" t="s">
        <v>20</v>
      </c>
      <c r="I453" s="11" t="s">
        <v>48</v>
      </c>
      <c r="J453" s="11" t="s">
        <v>241</v>
      </c>
      <c r="K453" s="11" t="s">
        <v>23</v>
      </c>
      <c r="L453" s="53" t="s">
        <v>638</v>
      </c>
      <c r="M453" s="11">
        <v>0</v>
      </c>
      <c r="N453" s="54">
        <v>0</v>
      </c>
      <c r="O453" s="54">
        <v>0</v>
      </c>
      <c r="P453" s="54">
        <v>0</v>
      </c>
      <c r="Q453" s="1">
        <v>42522</v>
      </c>
      <c r="R453" s="14">
        <f>VLOOKUP($D453,'GT NBV Sep 2015'!$G:$O,9,0)</f>
        <v>3.1E-2</v>
      </c>
      <c r="S453" s="15">
        <f t="shared" si="63"/>
        <v>0</v>
      </c>
      <c r="T453" s="15">
        <f t="shared" si="64"/>
        <v>9</v>
      </c>
      <c r="U453" s="15">
        <f t="shared" ref="U453:U516" si="65">+S453*T453</f>
        <v>0</v>
      </c>
      <c r="V453" s="15">
        <f t="shared" ref="V453:V516" si="66">+O453+U453</f>
        <v>0</v>
      </c>
      <c r="W453" s="15">
        <f t="shared" ref="W453:W516" si="67">+N453-V453</f>
        <v>0</v>
      </c>
      <c r="X453" s="7">
        <f t="shared" ref="X453:X516" si="68">+N453*(9/10)</f>
        <v>0</v>
      </c>
      <c r="Y453" s="7">
        <f t="shared" ref="Y453:Y516" si="69">+V453*(9/10)</f>
        <v>0</v>
      </c>
      <c r="Z453" s="7">
        <f t="shared" ref="Z453:Z516" si="70">+W453*(9/10)</f>
        <v>0</v>
      </c>
      <c r="AA453" s="7">
        <f t="shared" ref="AA453:AA516" si="71">+X453-Y453-Z453</f>
        <v>0</v>
      </c>
    </row>
    <row r="454" spans="1:27" ht="13.8" x14ac:dyDescent="0.3">
      <c r="A454" s="11">
        <v>47452315</v>
      </c>
      <c r="B454" s="11" t="s">
        <v>16</v>
      </c>
      <c r="C454" s="11" t="s">
        <v>236</v>
      </c>
      <c r="D454" s="11" t="s">
        <v>71</v>
      </c>
      <c r="E454" s="11" t="s">
        <v>390</v>
      </c>
      <c r="F454" s="18">
        <v>38169</v>
      </c>
      <c r="G454" s="19">
        <v>38200</v>
      </c>
      <c r="H454" s="11" t="s">
        <v>20</v>
      </c>
      <c r="I454" s="11" t="s">
        <v>48</v>
      </c>
      <c r="J454" s="11" t="s">
        <v>414</v>
      </c>
      <c r="K454" s="11" t="s">
        <v>23</v>
      </c>
      <c r="L454" s="53" t="s">
        <v>638</v>
      </c>
      <c r="M454" s="11">
        <v>0</v>
      </c>
      <c r="N454" s="54">
        <v>0</v>
      </c>
      <c r="O454" s="54">
        <v>0</v>
      </c>
      <c r="P454" s="54">
        <v>0</v>
      </c>
      <c r="Q454" s="1">
        <v>42522</v>
      </c>
      <c r="R454" s="14">
        <f>VLOOKUP($D454,'GT NBV Sep 2015'!$G:$O,9,0)</f>
        <v>3.1E-2</v>
      </c>
      <c r="S454" s="15">
        <f t="shared" si="63"/>
        <v>0</v>
      </c>
      <c r="T454" s="15">
        <f t="shared" si="64"/>
        <v>9</v>
      </c>
      <c r="U454" s="15">
        <f t="shared" si="65"/>
        <v>0</v>
      </c>
      <c r="V454" s="15">
        <f t="shared" si="66"/>
        <v>0</v>
      </c>
      <c r="W454" s="15">
        <f t="shared" si="67"/>
        <v>0</v>
      </c>
      <c r="X454" s="7">
        <f t="shared" si="68"/>
        <v>0</v>
      </c>
      <c r="Y454" s="7">
        <f t="shared" si="69"/>
        <v>0</v>
      </c>
      <c r="Z454" s="7">
        <f t="shared" si="70"/>
        <v>0</v>
      </c>
      <c r="AA454" s="7">
        <f t="shared" si="71"/>
        <v>0</v>
      </c>
    </row>
    <row r="455" spans="1:27" ht="13.8" x14ac:dyDescent="0.3">
      <c r="A455" s="11">
        <v>47452316</v>
      </c>
      <c r="B455" s="11" t="s">
        <v>16</v>
      </c>
      <c r="C455" s="11" t="s">
        <v>236</v>
      </c>
      <c r="D455" s="11" t="s">
        <v>71</v>
      </c>
      <c r="E455" s="11" t="s">
        <v>390</v>
      </c>
      <c r="F455" s="18">
        <v>38169</v>
      </c>
      <c r="G455" s="19">
        <v>38200</v>
      </c>
      <c r="H455" s="11" t="s">
        <v>20</v>
      </c>
      <c r="I455" s="11" t="s">
        <v>48</v>
      </c>
      <c r="J455" s="11" t="s">
        <v>414</v>
      </c>
      <c r="K455" s="11" t="s">
        <v>23</v>
      </c>
      <c r="L455" s="53" t="s">
        <v>638</v>
      </c>
      <c r="M455" s="11">
        <v>0</v>
      </c>
      <c r="N455" s="54">
        <v>0</v>
      </c>
      <c r="O455" s="54">
        <v>0</v>
      </c>
      <c r="P455" s="54">
        <v>0</v>
      </c>
      <c r="Q455" s="1">
        <v>42522</v>
      </c>
      <c r="R455" s="14">
        <f>VLOOKUP($D455,'GT NBV Sep 2015'!$G:$O,9,0)</f>
        <v>3.1E-2</v>
      </c>
      <c r="S455" s="15">
        <f t="shared" si="63"/>
        <v>0</v>
      </c>
      <c r="T455" s="15">
        <f t="shared" si="64"/>
        <v>9</v>
      </c>
      <c r="U455" s="15">
        <f t="shared" si="65"/>
        <v>0</v>
      </c>
      <c r="V455" s="15">
        <f t="shared" si="66"/>
        <v>0</v>
      </c>
      <c r="W455" s="15">
        <f t="shared" si="67"/>
        <v>0</v>
      </c>
      <c r="X455" s="7">
        <f t="shared" si="68"/>
        <v>0</v>
      </c>
      <c r="Y455" s="7">
        <f t="shared" si="69"/>
        <v>0</v>
      </c>
      <c r="Z455" s="7">
        <f t="shared" si="70"/>
        <v>0</v>
      </c>
      <c r="AA455" s="7">
        <f t="shared" si="71"/>
        <v>0</v>
      </c>
    </row>
    <row r="456" spans="1:27" ht="13.8" x14ac:dyDescent="0.3">
      <c r="A456" s="11">
        <v>50586316</v>
      </c>
      <c r="B456" s="11" t="s">
        <v>16</v>
      </c>
      <c r="C456" s="11" t="s">
        <v>236</v>
      </c>
      <c r="D456" s="11" t="s">
        <v>71</v>
      </c>
      <c r="E456" s="11" t="s">
        <v>390</v>
      </c>
      <c r="F456" s="18">
        <v>38322</v>
      </c>
      <c r="G456" s="19">
        <v>38353</v>
      </c>
      <c r="H456" s="11" t="s">
        <v>20</v>
      </c>
      <c r="I456" s="11" t="s">
        <v>48</v>
      </c>
      <c r="J456" s="11" t="s">
        <v>414</v>
      </c>
      <c r="K456" s="11" t="s">
        <v>23</v>
      </c>
      <c r="L456" s="53" t="s">
        <v>638</v>
      </c>
      <c r="M456" s="11">
        <v>0</v>
      </c>
      <c r="N456" s="54">
        <v>0</v>
      </c>
      <c r="O456" s="54">
        <v>0</v>
      </c>
      <c r="P456" s="54">
        <v>0</v>
      </c>
      <c r="Q456" s="1">
        <v>42522</v>
      </c>
      <c r="R456" s="14">
        <f>VLOOKUP($D456,'GT NBV Sep 2015'!$G:$O,9,0)</f>
        <v>3.1E-2</v>
      </c>
      <c r="S456" s="15">
        <f t="shared" si="63"/>
        <v>0</v>
      </c>
      <c r="T456" s="15">
        <f t="shared" si="64"/>
        <v>9</v>
      </c>
      <c r="U456" s="15">
        <f t="shared" si="65"/>
        <v>0</v>
      </c>
      <c r="V456" s="15">
        <f t="shared" si="66"/>
        <v>0</v>
      </c>
      <c r="W456" s="15">
        <f t="shared" si="67"/>
        <v>0</v>
      </c>
      <c r="X456" s="7">
        <f t="shared" si="68"/>
        <v>0</v>
      </c>
      <c r="Y456" s="7">
        <f t="shared" si="69"/>
        <v>0</v>
      </c>
      <c r="Z456" s="7">
        <f t="shared" si="70"/>
        <v>0</v>
      </c>
      <c r="AA456" s="7">
        <f t="shared" si="71"/>
        <v>0</v>
      </c>
    </row>
    <row r="457" spans="1:27" ht="13.8" x14ac:dyDescent="0.3">
      <c r="A457" s="11">
        <v>55179876</v>
      </c>
      <c r="B457" s="11" t="s">
        <v>16</v>
      </c>
      <c r="C457" s="11" t="s">
        <v>236</v>
      </c>
      <c r="D457" s="11" t="s">
        <v>71</v>
      </c>
      <c r="E457" s="11" t="s">
        <v>391</v>
      </c>
      <c r="F457" s="18">
        <v>38473</v>
      </c>
      <c r="G457" s="19">
        <v>38473</v>
      </c>
      <c r="H457" s="11" t="s">
        <v>20</v>
      </c>
      <c r="I457" s="11" t="s">
        <v>48</v>
      </c>
      <c r="J457" s="11" t="s">
        <v>414</v>
      </c>
      <c r="K457" s="11" t="s">
        <v>23</v>
      </c>
      <c r="L457" s="53" t="s">
        <v>638</v>
      </c>
      <c r="M457" s="11">
        <v>0</v>
      </c>
      <c r="N457" s="54">
        <v>0</v>
      </c>
      <c r="O457" s="54">
        <v>0</v>
      </c>
      <c r="P457" s="54">
        <v>0</v>
      </c>
      <c r="Q457" s="1">
        <v>42522</v>
      </c>
      <c r="R457" s="14">
        <f>VLOOKUP($D457,'GT NBV Sep 2015'!$G:$O,9,0)</f>
        <v>3.1E-2</v>
      </c>
      <c r="S457" s="15">
        <f t="shared" si="63"/>
        <v>0</v>
      </c>
      <c r="T457" s="15">
        <f t="shared" si="64"/>
        <v>9</v>
      </c>
      <c r="U457" s="15">
        <f t="shared" si="65"/>
        <v>0</v>
      </c>
      <c r="V457" s="15">
        <f t="shared" si="66"/>
        <v>0</v>
      </c>
      <c r="W457" s="15">
        <f t="shared" si="67"/>
        <v>0</v>
      </c>
      <c r="X457" s="7">
        <f t="shared" si="68"/>
        <v>0</v>
      </c>
      <c r="Y457" s="7">
        <f t="shared" si="69"/>
        <v>0</v>
      </c>
      <c r="Z457" s="7">
        <f t="shared" si="70"/>
        <v>0</v>
      </c>
      <c r="AA457" s="7">
        <f t="shared" si="71"/>
        <v>0</v>
      </c>
    </row>
    <row r="458" spans="1:27" ht="13.8" x14ac:dyDescent="0.3">
      <c r="A458" s="11">
        <v>58584856</v>
      </c>
      <c r="B458" s="11" t="s">
        <v>16</v>
      </c>
      <c r="C458" s="11" t="s">
        <v>236</v>
      </c>
      <c r="D458" s="11" t="s">
        <v>71</v>
      </c>
      <c r="E458" s="11" t="s">
        <v>391</v>
      </c>
      <c r="F458" s="18">
        <v>38626</v>
      </c>
      <c r="G458" s="19">
        <v>38626</v>
      </c>
      <c r="H458" s="11" t="s">
        <v>20</v>
      </c>
      <c r="I458" s="11" t="s">
        <v>48</v>
      </c>
      <c r="J458" s="11" t="s">
        <v>414</v>
      </c>
      <c r="K458" s="11" t="s">
        <v>23</v>
      </c>
      <c r="L458" s="53" t="s">
        <v>638</v>
      </c>
      <c r="M458" s="11">
        <v>0</v>
      </c>
      <c r="N458" s="54">
        <v>0</v>
      </c>
      <c r="O458" s="54">
        <v>0</v>
      </c>
      <c r="P458" s="54">
        <v>0</v>
      </c>
      <c r="Q458" s="1">
        <v>42522</v>
      </c>
      <c r="R458" s="14">
        <f>VLOOKUP($D458,'GT NBV Sep 2015'!$G:$O,9,0)</f>
        <v>3.1E-2</v>
      </c>
      <c r="S458" s="15">
        <f t="shared" si="63"/>
        <v>0</v>
      </c>
      <c r="T458" s="15">
        <f t="shared" si="64"/>
        <v>9</v>
      </c>
      <c r="U458" s="15">
        <f t="shared" si="65"/>
        <v>0</v>
      </c>
      <c r="V458" s="15">
        <f t="shared" si="66"/>
        <v>0</v>
      </c>
      <c r="W458" s="15">
        <f t="shared" si="67"/>
        <v>0</v>
      </c>
      <c r="X458" s="7">
        <f t="shared" si="68"/>
        <v>0</v>
      </c>
      <c r="Y458" s="7">
        <f t="shared" si="69"/>
        <v>0</v>
      </c>
      <c r="Z458" s="7">
        <f t="shared" si="70"/>
        <v>0</v>
      </c>
      <c r="AA458" s="7">
        <f t="shared" si="71"/>
        <v>0</v>
      </c>
    </row>
    <row r="459" spans="1:27" ht="13.8" x14ac:dyDescent="0.3">
      <c r="A459" s="11">
        <v>61317679</v>
      </c>
      <c r="B459" s="11" t="s">
        <v>16</v>
      </c>
      <c r="C459" s="11" t="s">
        <v>236</v>
      </c>
      <c r="D459" s="11" t="s">
        <v>71</v>
      </c>
      <c r="E459" s="11" t="s">
        <v>424</v>
      </c>
      <c r="F459" s="18">
        <v>38718</v>
      </c>
      <c r="G459" s="19">
        <v>38749</v>
      </c>
      <c r="H459" s="11" t="s">
        <v>20</v>
      </c>
      <c r="I459" s="11" t="s">
        <v>48</v>
      </c>
      <c r="J459" s="11" t="s">
        <v>414</v>
      </c>
      <c r="K459" s="11" t="s">
        <v>23</v>
      </c>
      <c r="L459" s="53" t="s">
        <v>638</v>
      </c>
      <c r="M459" s="11">
        <v>0</v>
      </c>
      <c r="N459" s="54">
        <v>0</v>
      </c>
      <c r="O459" s="54">
        <v>0</v>
      </c>
      <c r="P459" s="54">
        <v>0</v>
      </c>
      <c r="Q459" s="1">
        <v>42522</v>
      </c>
      <c r="R459" s="14">
        <f>VLOOKUP($D459,'GT NBV Sep 2015'!$G:$O,9,0)</f>
        <v>3.1E-2</v>
      </c>
      <c r="S459" s="15">
        <f t="shared" si="63"/>
        <v>0</v>
      </c>
      <c r="T459" s="15">
        <f t="shared" si="64"/>
        <v>9</v>
      </c>
      <c r="U459" s="15">
        <f t="shared" si="65"/>
        <v>0</v>
      </c>
      <c r="V459" s="15">
        <f t="shared" si="66"/>
        <v>0</v>
      </c>
      <c r="W459" s="15">
        <f t="shared" si="67"/>
        <v>0</v>
      </c>
      <c r="X459" s="7">
        <f t="shared" si="68"/>
        <v>0</v>
      </c>
      <c r="Y459" s="7">
        <f t="shared" si="69"/>
        <v>0</v>
      </c>
      <c r="Z459" s="7">
        <f t="shared" si="70"/>
        <v>0</v>
      </c>
      <c r="AA459" s="7">
        <f t="shared" si="71"/>
        <v>0</v>
      </c>
    </row>
    <row r="460" spans="1:27" ht="13.8" x14ac:dyDescent="0.3">
      <c r="A460" s="11">
        <v>68129533</v>
      </c>
      <c r="B460" s="11" t="s">
        <v>16</v>
      </c>
      <c r="C460" s="11" t="s">
        <v>236</v>
      </c>
      <c r="D460" s="11" t="s">
        <v>71</v>
      </c>
      <c r="E460" s="11" t="s">
        <v>424</v>
      </c>
      <c r="F460" s="18">
        <v>38869</v>
      </c>
      <c r="G460" s="19">
        <v>38869</v>
      </c>
      <c r="H460" s="11" t="s">
        <v>20</v>
      </c>
      <c r="I460" s="11" t="s">
        <v>48</v>
      </c>
      <c r="J460" s="11" t="s">
        <v>414</v>
      </c>
      <c r="K460" s="11" t="s">
        <v>23</v>
      </c>
      <c r="L460" s="53" t="s">
        <v>638</v>
      </c>
      <c r="M460" s="11">
        <v>0</v>
      </c>
      <c r="N460" s="54">
        <v>0</v>
      </c>
      <c r="O460" s="54">
        <v>0</v>
      </c>
      <c r="P460" s="54">
        <v>0</v>
      </c>
      <c r="Q460" s="1">
        <v>42522</v>
      </c>
      <c r="R460" s="14">
        <f>VLOOKUP($D460,'GT NBV Sep 2015'!$G:$O,9,0)</f>
        <v>3.1E-2</v>
      </c>
      <c r="S460" s="15">
        <f t="shared" si="63"/>
        <v>0</v>
      </c>
      <c r="T460" s="15">
        <f t="shared" si="64"/>
        <v>9</v>
      </c>
      <c r="U460" s="15">
        <f t="shared" si="65"/>
        <v>0</v>
      </c>
      <c r="V460" s="15">
        <f t="shared" si="66"/>
        <v>0</v>
      </c>
      <c r="W460" s="15">
        <f t="shared" si="67"/>
        <v>0</v>
      </c>
      <c r="X460" s="7">
        <f t="shared" si="68"/>
        <v>0</v>
      </c>
      <c r="Y460" s="7">
        <f t="shared" si="69"/>
        <v>0</v>
      </c>
      <c r="Z460" s="7">
        <f t="shared" si="70"/>
        <v>0</v>
      </c>
      <c r="AA460" s="7">
        <f t="shared" si="71"/>
        <v>0</v>
      </c>
    </row>
    <row r="461" spans="1:27" ht="13.8" x14ac:dyDescent="0.3">
      <c r="A461" s="11">
        <v>71808808</v>
      </c>
      <c r="B461" s="11" t="s">
        <v>16</v>
      </c>
      <c r="C461" s="11" t="s">
        <v>236</v>
      </c>
      <c r="D461" s="11" t="s">
        <v>71</v>
      </c>
      <c r="E461" s="11" t="s">
        <v>424</v>
      </c>
      <c r="F461" s="18">
        <v>38930</v>
      </c>
      <c r="G461" s="19">
        <v>38930</v>
      </c>
      <c r="H461" s="11" t="s">
        <v>20</v>
      </c>
      <c r="I461" s="11" t="s">
        <v>48</v>
      </c>
      <c r="J461" s="11" t="s">
        <v>414</v>
      </c>
      <c r="K461" s="11" t="s">
        <v>23</v>
      </c>
      <c r="L461" s="53" t="s">
        <v>638</v>
      </c>
      <c r="M461" s="11">
        <v>0</v>
      </c>
      <c r="N461" s="54">
        <v>0</v>
      </c>
      <c r="O461" s="54">
        <v>0</v>
      </c>
      <c r="P461" s="54">
        <v>0</v>
      </c>
      <c r="Q461" s="1">
        <v>42522</v>
      </c>
      <c r="R461" s="14">
        <f>VLOOKUP($D461,'GT NBV Sep 2015'!$G:$O,9,0)</f>
        <v>3.1E-2</v>
      </c>
      <c r="S461" s="15">
        <f t="shared" si="63"/>
        <v>0</v>
      </c>
      <c r="T461" s="15">
        <f t="shared" si="64"/>
        <v>9</v>
      </c>
      <c r="U461" s="15">
        <f t="shared" si="65"/>
        <v>0</v>
      </c>
      <c r="V461" s="15">
        <f t="shared" si="66"/>
        <v>0</v>
      </c>
      <c r="W461" s="15">
        <f t="shared" si="67"/>
        <v>0</v>
      </c>
      <c r="X461" s="7">
        <f t="shared" si="68"/>
        <v>0</v>
      </c>
      <c r="Y461" s="7">
        <f t="shared" si="69"/>
        <v>0</v>
      </c>
      <c r="Z461" s="7">
        <f t="shared" si="70"/>
        <v>0</v>
      </c>
      <c r="AA461" s="7">
        <f t="shared" si="71"/>
        <v>0</v>
      </c>
    </row>
    <row r="462" spans="1:27" ht="13.8" x14ac:dyDescent="0.3">
      <c r="A462" s="11">
        <v>86310587</v>
      </c>
      <c r="B462" s="11" t="s">
        <v>16</v>
      </c>
      <c r="C462" s="11" t="s">
        <v>236</v>
      </c>
      <c r="D462" s="11" t="s">
        <v>71</v>
      </c>
      <c r="E462" s="11" t="s">
        <v>393</v>
      </c>
      <c r="F462" s="18">
        <v>39264</v>
      </c>
      <c r="G462" s="19">
        <v>39295</v>
      </c>
      <c r="H462" s="11" t="s">
        <v>20</v>
      </c>
      <c r="I462" s="11" t="s">
        <v>48</v>
      </c>
      <c r="J462" s="11" t="s">
        <v>414</v>
      </c>
      <c r="K462" s="11" t="s">
        <v>23</v>
      </c>
      <c r="L462" s="53" t="s">
        <v>638</v>
      </c>
      <c r="M462" s="11">
        <v>0</v>
      </c>
      <c r="N462" s="54">
        <v>0</v>
      </c>
      <c r="O462" s="54">
        <v>0</v>
      </c>
      <c r="P462" s="54">
        <v>0</v>
      </c>
      <c r="Q462" s="1">
        <v>42522</v>
      </c>
      <c r="R462" s="14">
        <f>VLOOKUP($D462,'GT NBV Sep 2015'!$G:$O,9,0)</f>
        <v>3.1E-2</v>
      </c>
      <c r="S462" s="15">
        <f t="shared" si="63"/>
        <v>0</v>
      </c>
      <c r="T462" s="15">
        <f t="shared" si="64"/>
        <v>9</v>
      </c>
      <c r="U462" s="15">
        <f t="shared" si="65"/>
        <v>0</v>
      </c>
      <c r="V462" s="15">
        <f t="shared" si="66"/>
        <v>0</v>
      </c>
      <c r="W462" s="15">
        <f t="shared" si="67"/>
        <v>0</v>
      </c>
      <c r="X462" s="7">
        <f t="shared" si="68"/>
        <v>0</v>
      </c>
      <c r="Y462" s="7">
        <f t="shared" si="69"/>
        <v>0</v>
      </c>
      <c r="Z462" s="7">
        <f t="shared" si="70"/>
        <v>0</v>
      </c>
      <c r="AA462" s="7">
        <f t="shared" si="71"/>
        <v>0</v>
      </c>
    </row>
    <row r="463" spans="1:27" ht="13.8" x14ac:dyDescent="0.3">
      <c r="A463" s="11">
        <v>47452300</v>
      </c>
      <c r="B463" s="11" t="s">
        <v>16</v>
      </c>
      <c r="C463" s="11" t="s">
        <v>236</v>
      </c>
      <c r="D463" s="11" t="s">
        <v>71</v>
      </c>
      <c r="E463" s="11" t="s">
        <v>390</v>
      </c>
      <c r="F463" s="18">
        <v>38169</v>
      </c>
      <c r="G463" s="19">
        <v>38200</v>
      </c>
      <c r="H463" s="11" t="s">
        <v>20</v>
      </c>
      <c r="I463" s="11" t="s">
        <v>48</v>
      </c>
      <c r="J463" s="11" t="s">
        <v>234</v>
      </c>
      <c r="K463" s="11" t="s">
        <v>23</v>
      </c>
      <c r="L463" s="53" t="s">
        <v>638</v>
      </c>
      <c r="M463" s="11">
        <v>0</v>
      </c>
      <c r="N463" s="54">
        <v>0</v>
      </c>
      <c r="O463" s="54">
        <v>0</v>
      </c>
      <c r="P463" s="54">
        <v>0</v>
      </c>
      <c r="Q463" s="1">
        <v>42522</v>
      </c>
      <c r="R463" s="14">
        <f>VLOOKUP($D463,'GT NBV Sep 2015'!$G:$O,9,0)</f>
        <v>3.1E-2</v>
      </c>
      <c r="S463" s="15">
        <f t="shared" si="63"/>
        <v>0</v>
      </c>
      <c r="T463" s="15">
        <f t="shared" si="64"/>
        <v>9</v>
      </c>
      <c r="U463" s="15">
        <f t="shared" si="65"/>
        <v>0</v>
      </c>
      <c r="V463" s="15">
        <f t="shared" si="66"/>
        <v>0</v>
      </c>
      <c r="W463" s="15">
        <f t="shared" si="67"/>
        <v>0</v>
      </c>
      <c r="X463" s="7">
        <f t="shared" si="68"/>
        <v>0</v>
      </c>
      <c r="Y463" s="7">
        <f t="shared" si="69"/>
        <v>0</v>
      </c>
      <c r="Z463" s="7">
        <f t="shared" si="70"/>
        <v>0</v>
      </c>
      <c r="AA463" s="7">
        <f t="shared" si="71"/>
        <v>0</v>
      </c>
    </row>
    <row r="464" spans="1:27" ht="13.8" x14ac:dyDescent="0.3">
      <c r="A464" s="11">
        <v>47452311</v>
      </c>
      <c r="B464" s="11" t="s">
        <v>16</v>
      </c>
      <c r="C464" s="11" t="s">
        <v>236</v>
      </c>
      <c r="D464" s="11" t="s">
        <v>71</v>
      </c>
      <c r="E464" s="11" t="s">
        <v>390</v>
      </c>
      <c r="F464" s="18">
        <v>38169</v>
      </c>
      <c r="G464" s="19">
        <v>38200</v>
      </c>
      <c r="H464" s="11" t="s">
        <v>20</v>
      </c>
      <c r="I464" s="11" t="s">
        <v>48</v>
      </c>
      <c r="J464" s="11" t="s">
        <v>234</v>
      </c>
      <c r="K464" s="11" t="s">
        <v>23</v>
      </c>
      <c r="L464" s="53" t="s">
        <v>638</v>
      </c>
      <c r="M464" s="11">
        <v>0</v>
      </c>
      <c r="N464" s="54">
        <v>0</v>
      </c>
      <c r="O464" s="54">
        <v>0</v>
      </c>
      <c r="P464" s="54">
        <v>0</v>
      </c>
      <c r="Q464" s="1">
        <v>42522</v>
      </c>
      <c r="R464" s="14">
        <f>VLOOKUP($D464,'GT NBV Sep 2015'!$G:$O,9,0)</f>
        <v>3.1E-2</v>
      </c>
      <c r="S464" s="15">
        <f t="shared" si="63"/>
        <v>0</v>
      </c>
      <c r="T464" s="15">
        <f t="shared" si="64"/>
        <v>9</v>
      </c>
      <c r="U464" s="15">
        <f t="shared" si="65"/>
        <v>0</v>
      </c>
      <c r="V464" s="15">
        <f t="shared" si="66"/>
        <v>0</v>
      </c>
      <c r="W464" s="15">
        <f t="shared" si="67"/>
        <v>0</v>
      </c>
      <c r="X464" s="7">
        <f t="shared" si="68"/>
        <v>0</v>
      </c>
      <c r="Y464" s="7">
        <f t="shared" si="69"/>
        <v>0</v>
      </c>
      <c r="Z464" s="7">
        <f t="shared" si="70"/>
        <v>0</v>
      </c>
      <c r="AA464" s="7">
        <f t="shared" si="71"/>
        <v>0</v>
      </c>
    </row>
    <row r="465" spans="1:27" ht="13.8" x14ac:dyDescent="0.3">
      <c r="A465" s="11">
        <v>47452312</v>
      </c>
      <c r="B465" s="11" t="s">
        <v>16</v>
      </c>
      <c r="C465" s="11" t="s">
        <v>236</v>
      </c>
      <c r="D465" s="11" t="s">
        <v>71</v>
      </c>
      <c r="E465" s="11" t="s">
        <v>390</v>
      </c>
      <c r="F465" s="18">
        <v>38169</v>
      </c>
      <c r="G465" s="19">
        <v>38200</v>
      </c>
      <c r="H465" s="11" t="s">
        <v>20</v>
      </c>
      <c r="I465" s="11" t="s">
        <v>48</v>
      </c>
      <c r="J465" s="11" t="s">
        <v>234</v>
      </c>
      <c r="K465" s="11" t="s">
        <v>23</v>
      </c>
      <c r="L465" s="53" t="s">
        <v>638</v>
      </c>
      <c r="M465" s="11">
        <v>0</v>
      </c>
      <c r="N465" s="54">
        <v>0</v>
      </c>
      <c r="O465" s="54">
        <v>0</v>
      </c>
      <c r="P465" s="54">
        <v>0</v>
      </c>
      <c r="Q465" s="1">
        <v>42522</v>
      </c>
      <c r="R465" s="14">
        <f>VLOOKUP($D465,'GT NBV Sep 2015'!$G:$O,9,0)</f>
        <v>3.1E-2</v>
      </c>
      <c r="S465" s="15">
        <f t="shared" si="63"/>
        <v>0</v>
      </c>
      <c r="T465" s="15">
        <f t="shared" si="64"/>
        <v>9</v>
      </c>
      <c r="U465" s="15">
        <f t="shared" si="65"/>
        <v>0</v>
      </c>
      <c r="V465" s="15">
        <f t="shared" si="66"/>
        <v>0</v>
      </c>
      <c r="W465" s="15">
        <f t="shared" si="67"/>
        <v>0</v>
      </c>
      <c r="X465" s="7">
        <f t="shared" si="68"/>
        <v>0</v>
      </c>
      <c r="Y465" s="7">
        <f t="shared" si="69"/>
        <v>0</v>
      </c>
      <c r="Z465" s="7">
        <f t="shared" si="70"/>
        <v>0</v>
      </c>
      <c r="AA465" s="7">
        <f t="shared" si="71"/>
        <v>0</v>
      </c>
    </row>
    <row r="466" spans="1:27" ht="13.8" x14ac:dyDescent="0.3">
      <c r="A466" s="11">
        <v>55179864</v>
      </c>
      <c r="B466" s="11" t="s">
        <v>16</v>
      </c>
      <c r="C466" s="11" t="s">
        <v>236</v>
      </c>
      <c r="D466" s="11" t="s">
        <v>71</v>
      </c>
      <c r="E466" s="11" t="s">
        <v>391</v>
      </c>
      <c r="F466" s="18">
        <v>38473</v>
      </c>
      <c r="G466" s="19">
        <v>38473</v>
      </c>
      <c r="H466" s="11" t="s">
        <v>20</v>
      </c>
      <c r="I466" s="11" t="s">
        <v>48</v>
      </c>
      <c r="J466" s="11" t="s">
        <v>234</v>
      </c>
      <c r="K466" s="11" t="s">
        <v>23</v>
      </c>
      <c r="L466" s="53" t="s">
        <v>638</v>
      </c>
      <c r="M466" s="11">
        <v>0</v>
      </c>
      <c r="N466" s="54">
        <v>0</v>
      </c>
      <c r="O466" s="54">
        <v>0</v>
      </c>
      <c r="P466" s="54">
        <v>0</v>
      </c>
      <c r="Q466" s="1">
        <v>42522</v>
      </c>
      <c r="R466" s="14">
        <f>VLOOKUP($D466,'GT NBV Sep 2015'!$G:$O,9,0)</f>
        <v>3.1E-2</v>
      </c>
      <c r="S466" s="15">
        <f t="shared" si="63"/>
        <v>0</v>
      </c>
      <c r="T466" s="15">
        <f t="shared" si="64"/>
        <v>9</v>
      </c>
      <c r="U466" s="15">
        <f t="shared" si="65"/>
        <v>0</v>
      </c>
      <c r="V466" s="15">
        <f t="shared" si="66"/>
        <v>0</v>
      </c>
      <c r="W466" s="15">
        <f t="shared" si="67"/>
        <v>0</v>
      </c>
      <c r="X466" s="7">
        <f t="shared" si="68"/>
        <v>0</v>
      </c>
      <c r="Y466" s="7">
        <f t="shared" si="69"/>
        <v>0</v>
      </c>
      <c r="Z466" s="7">
        <f t="shared" si="70"/>
        <v>0</v>
      </c>
      <c r="AA466" s="7">
        <f t="shared" si="71"/>
        <v>0</v>
      </c>
    </row>
    <row r="467" spans="1:27" ht="13.8" x14ac:dyDescent="0.3">
      <c r="A467" s="11">
        <v>55179877</v>
      </c>
      <c r="B467" s="11" t="s">
        <v>16</v>
      </c>
      <c r="C467" s="11" t="s">
        <v>236</v>
      </c>
      <c r="D467" s="11" t="s">
        <v>71</v>
      </c>
      <c r="E467" s="11" t="s">
        <v>391</v>
      </c>
      <c r="F467" s="18">
        <v>38473</v>
      </c>
      <c r="G467" s="19">
        <v>38473</v>
      </c>
      <c r="H467" s="11" t="s">
        <v>20</v>
      </c>
      <c r="I467" s="11" t="s">
        <v>48</v>
      </c>
      <c r="J467" s="11" t="s">
        <v>234</v>
      </c>
      <c r="K467" s="11" t="s">
        <v>23</v>
      </c>
      <c r="L467" s="53" t="s">
        <v>638</v>
      </c>
      <c r="M467" s="11">
        <v>0</v>
      </c>
      <c r="N467" s="54">
        <v>0</v>
      </c>
      <c r="O467" s="54">
        <v>0</v>
      </c>
      <c r="P467" s="54">
        <v>0</v>
      </c>
      <c r="Q467" s="1">
        <v>42522</v>
      </c>
      <c r="R467" s="14">
        <f>VLOOKUP($D467,'GT NBV Sep 2015'!$G:$O,9,0)</f>
        <v>3.1E-2</v>
      </c>
      <c r="S467" s="15">
        <f t="shared" si="63"/>
        <v>0</v>
      </c>
      <c r="T467" s="15">
        <f t="shared" si="64"/>
        <v>9</v>
      </c>
      <c r="U467" s="15">
        <f t="shared" si="65"/>
        <v>0</v>
      </c>
      <c r="V467" s="15">
        <f t="shared" si="66"/>
        <v>0</v>
      </c>
      <c r="W467" s="15">
        <f t="shared" si="67"/>
        <v>0</v>
      </c>
      <c r="X467" s="7">
        <f t="shared" si="68"/>
        <v>0</v>
      </c>
      <c r="Y467" s="7">
        <f t="shared" si="69"/>
        <v>0</v>
      </c>
      <c r="Z467" s="7">
        <f t="shared" si="70"/>
        <v>0</v>
      </c>
      <c r="AA467" s="7">
        <f t="shared" si="71"/>
        <v>0</v>
      </c>
    </row>
    <row r="468" spans="1:27" ht="13.8" x14ac:dyDescent="0.3">
      <c r="A468" s="11">
        <v>55788126</v>
      </c>
      <c r="B468" s="11" t="s">
        <v>16</v>
      </c>
      <c r="C468" s="11" t="s">
        <v>236</v>
      </c>
      <c r="D468" s="11" t="s">
        <v>71</v>
      </c>
      <c r="E468" s="11" t="s">
        <v>391</v>
      </c>
      <c r="F468" s="18">
        <v>38353</v>
      </c>
      <c r="G468" s="19">
        <v>38353</v>
      </c>
      <c r="H468" s="11" t="s">
        <v>20</v>
      </c>
      <c r="I468" s="11" t="s">
        <v>48</v>
      </c>
      <c r="J468" s="11" t="s">
        <v>234</v>
      </c>
      <c r="K468" s="11" t="s">
        <v>23</v>
      </c>
      <c r="L468" s="53" t="s">
        <v>638</v>
      </c>
      <c r="M468" s="11">
        <v>0</v>
      </c>
      <c r="N468" s="54">
        <v>0</v>
      </c>
      <c r="O468" s="54">
        <v>0</v>
      </c>
      <c r="P468" s="54">
        <v>0</v>
      </c>
      <c r="Q468" s="1">
        <v>42522</v>
      </c>
      <c r="R468" s="14">
        <f>VLOOKUP($D468,'GT NBV Sep 2015'!$G:$O,9,0)</f>
        <v>3.1E-2</v>
      </c>
      <c r="S468" s="15">
        <f t="shared" si="63"/>
        <v>0</v>
      </c>
      <c r="T468" s="15">
        <f t="shared" si="64"/>
        <v>9</v>
      </c>
      <c r="U468" s="15">
        <f t="shared" si="65"/>
        <v>0</v>
      </c>
      <c r="V468" s="15">
        <f t="shared" si="66"/>
        <v>0</v>
      </c>
      <c r="W468" s="15">
        <f t="shared" si="67"/>
        <v>0</v>
      </c>
      <c r="X468" s="7">
        <f t="shared" si="68"/>
        <v>0</v>
      </c>
      <c r="Y468" s="7">
        <f t="shared" si="69"/>
        <v>0</v>
      </c>
      <c r="Z468" s="7">
        <f t="shared" si="70"/>
        <v>0</v>
      </c>
      <c r="AA468" s="7">
        <f t="shared" si="71"/>
        <v>0</v>
      </c>
    </row>
    <row r="469" spans="1:27" ht="13.8" x14ac:dyDescent="0.3">
      <c r="A469" s="11">
        <v>58584844</v>
      </c>
      <c r="B469" s="11" t="s">
        <v>16</v>
      </c>
      <c r="C469" s="11" t="s">
        <v>236</v>
      </c>
      <c r="D469" s="11" t="s">
        <v>71</v>
      </c>
      <c r="E469" s="11" t="s">
        <v>391</v>
      </c>
      <c r="F469" s="18">
        <v>38626</v>
      </c>
      <c r="G469" s="19">
        <v>38626</v>
      </c>
      <c r="H469" s="11" t="s">
        <v>20</v>
      </c>
      <c r="I469" s="11" t="s">
        <v>48</v>
      </c>
      <c r="J469" s="11" t="s">
        <v>234</v>
      </c>
      <c r="K469" s="11" t="s">
        <v>23</v>
      </c>
      <c r="L469" s="53" t="s">
        <v>638</v>
      </c>
      <c r="M469" s="11">
        <v>0</v>
      </c>
      <c r="N469" s="54">
        <v>0</v>
      </c>
      <c r="O469" s="54">
        <v>0</v>
      </c>
      <c r="P469" s="54">
        <v>0</v>
      </c>
      <c r="Q469" s="1">
        <v>42522</v>
      </c>
      <c r="R469" s="14">
        <f>VLOOKUP($D469,'GT NBV Sep 2015'!$G:$O,9,0)</f>
        <v>3.1E-2</v>
      </c>
      <c r="S469" s="15">
        <f t="shared" si="63"/>
        <v>0</v>
      </c>
      <c r="T469" s="15">
        <f t="shared" si="64"/>
        <v>9</v>
      </c>
      <c r="U469" s="15">
        <f t="shared" si="65"/>
        <v>0</v>
      </c>
      <c r="V469" s="15">
        <f t="shared" si="66"/>
        <v>0</v>
      </c>
      <c r="W469" s="15">
        <f t="shared" si="67"/>
        <v>0</v>
      </c>
      <c r="X469" s="7">
        <f t="shared" si="68"/>
        <v>0</v>
      </c>
      <c r="Y469" s="7">
        <f t="shared" si="69"/>
        <v>0</v>
      </c>
      <c r="Z469" s="7">
        <f t="shared" si="70"/>
        <v>0</v>
      </c>
      <c r="AA469" s="7">
        <f t="shared" si="71"/>
        <v>0</v>
      </c>
    </row>
    <row r="470" spans="1:27" ht="13.8" x14ac:dyDescent="0.3">
      <c r="A470" s="11">
        <v>68129521</v>
      </c>
      <c r="B470" s="11" t="s">
        <v>16</v>
      </c>
      <c r="C470" s="11" t="s">
        <v>236</v>
      </c>
      <c r="D470" s="11" t="s">
        <v>71</v>
      </c>
      <c r="E470" s="11" t="s">
        <v>424</v>
      </c>
      <c r="F470" s="18">
        <v>38869</v>
      </c>
      <c r="G470" s="19">
        <v>38869</v>
      </c>
      <c r="H470" s="11" t="s">
        <v>20</v>
      </c>
      <c r="I470" s="11" t="s">
        <v>48</v>
      </c>
      <c r="J470" s="11" t="s">
        <v>234</v>
      </c>
      <c r="K470" s="11" t="s">
        <v>23</v>
      </c>
      <c r="L470" s="53" t="s">
        <v>638</v>
      </c>
      <c r="M470" s="11">
        <v>0</v>
      </c>
      <c r="N470" s="54">
        <v>0</v>
      </c>
      <c r="O470" s="54">
        <v>0</v>
      </c>
      <c r="P470" s="54">
        <v>0</v>
      </c>
      <c r="Q470" s="1">
        <v>42522</v>
      </c>
      <c r="R470" s="14">
        <f>VLOOKUP($D470,'GT NBV Sep 2015'!$G:$O,9,0)</f>
        <v>3.1E-2</v>
      </c>
      <c r="S470" s="15">
        <f t="shared" si="63"/>
        <v>0</v>
      </c>
      <c r="T470" s="15">
        <f t="shared" si="64"/>
        <v>9</v>
      </c>
      <c r="U470" s="15">
        <f t="shared" si="65"/>
        <v>0</v>
      </c>
      <c r="V470" s="15">
        <f t="shared" si="66"/>
        <v>0</v>
      </c>
      <c r="W470" s="15">
        <f t="shared" si="67"/>
        <v>0</v>
      </c>
      <c r="X470" s="7">
        <f t="shared" si="68"/>
        <v>0</v>
      </c>
      <c r="Y470" s="7">
        <f t="shared" si="69"/>
        <v>0</v>
      </c>
      <c r="Z470" s="7">
        <f t="shared" si="70"/>
        <v>0</v>
      </c>
      <c r="AA470" s="7">
        <f t="shared" si="71"/>
        <v>0</v>
      </c>
    </row>
    <row r="471" spans="1:27" ht="13.8" x14ac:dyDescent="0.3">
      <c r="A471" s="11">
        <v>71808794</v>
      </c>
      <c r="B471" s="11" t="s">
        <v>16</v>
      </c>
      <c r="C471" s="11" t="s">
        <v>236</v>
      </c>
      <c r="D471" s="11" t="s">
        <v>71</v>
      </c>
      <c r="E471" s="11" t="s">
        <v>424</v>
      </c>
      <c r="F471" s="18">
        <v>38930</v>
      </c>
      <c r="G471" s="19">
        <v>38930</v>
      </c>
      <c r="H471" s="11" t="s">
        <v>20</v>
      </c>
      <c r="I471" s="11" t="s">
        <v>48</v>
      </c>
      <c r="J471" s="11" t="s">
        <v>234</v>
      </c>
      <c r="K471" s="11" t="s">
        <v>23</v>
      </c>
      <c r="L471" s="53" t="s">
        <v>638</v>
      </c>
      <c r="M471" s="11">
        <v>0</v>
      </c>
      <c r="N471" s="54">
        <v>0</v>
      </c>
      <c r="O471" s="54">
        <v>0</v>
      </c>
      <c r="P471" s="54">
        <v>0</v>
      </c>
      <c r="Q471" s="1">
        <v>42522</v>
      </c>
      <c r="R471" s="14">
        <f>VLOOKUP($D471,'GT NBV Sep 2015'!$G:$O,9,0)</f>
        <v>3.1E-2</v>
      </c>
      <c r="S471" s="15">
        <f t="shared" si="63"/>
        <v>0</v>
      </c>
      <c r="T471" s="15">
        <f t="shared" si="64"/>
        <v>9</v>
      </c>
      <c r="U471" s="15">
        <f t="shared" si="65"/>
        <v>0</v>
      </c>
      <c r="V471" s="15">
        <f t="shared" si="66"/>
        <v>0</v>
      </c>
      <c r="W471" s="15">
        <f t="shared" si="67"/>
        <v>0</v>
      </c>
      <c r="X471" s="7">
        <f t="shared" si="68"/>
        <v>0</v>
      </c>
      <c r="Y471" s="7">
        <f t="shared" si="69"/>
        <v>0</v>
      </c>
      <c r="Z471" s="7">
        <f t="shared" si="70"/>
        <v>0</v>
      </c>
      <c r="AA471" s="7">
        <f t="shared" si="71"/>
        <v>0</v>
      </c>
    </row>
    <row r="472" spans="1:27" ht="13.8" x14ac:dyDescent="0.3">
      <c r="A472" s="11">
        <v>84916371</v>
      </c>
      <c r="B472" s="11" t="s">
        <v>16</v>
      </c>
      <c r="C472" s="11" t="s">
        <v>236</v>
      </c>
      <c r="D472" s="11" t="s">
        <v>71</v>
      </c>
      <c r="E472" s="11" t="s">
        <v>393</v>
      </c>
      <c r="F472" s="18">
        <v>39142</v>
      </c>
      <c r="G472" s="19">
        <v>39142</v>
      </c>
      <c r="H472" s="11" t="s">
        <v>20</v>
      </c>
      <c r="I472" s="11" t="s">
        <v>48</v>
      </c>
      <c r="J472" s="11" t="s">
        <v>234</v>
      </c>
      <c r="K472" s="11" t="s">
        <v>23</v>
      </c>
      <c r="L472" s="53" t="s">
        <v>638</v>
      </c>
      <c r="M472" s="11">
        <v>0</v>
      </c>
      <c r="N472" s="54">
        <v>0</v>
      </c>
      <c r="O472" s="54">
        <v>0</v>
      </c>
      <c r="P472" s="54">
        <v>0</v>
      </c>
      <c r="Q472" s="1">
        <v>42522</v>
      </c>
      <c r="R472" s="14">
        <f>VLOOKUP($D472,'GT NBV Sep 2015'!$G:$O,9,0)</f>
        <v>3.1E-2</v>
      </c>
      <c r="S472" s="15">
        <f t="shared" si="63"/>
        <v>0</v>
      </c>
      <c r="T472" s="15">
        <f t="shared" si="64"/>
        <v>9</v>
      </c>
      <c r="U472" s="15">
        <f t="shared" si="65"/>
        <v>0</v>
      </c>
      <c r="V472" s="15">
        <f t="shared" si="66"/>
        <v>0</v>
      </c>
      <c r="W472" s="15">
        <f t="shared" si="67"/>
        <v>0</v>
      </c>
      <c r="X472" s="7">
        <f t="shared" si="68"/>
        <v>0</v>
      </c>
      <c r="Y472" s="7">
        <f t="shared" si="69"/>
        <v>0</v>
      </c>
      <c r="Z472" s="7">
        <f t="shared" si="70"/>
        <v>0</v>
      </c>
      <c r="AA472" s="7">
        <f t="shared" si="71"/>
        <v>0</v>
      </c>
    </row>
    <row r="473" spans="1:27" ht="13.8" x14ac:dyDescent="0.3">
      <c r="A473" s="11">
        <v>92199848</v>
      </c>
      <c r="B473" s="11" t="s">
        <v>16</v>
      </c>
      <c r="C473" s="11" t="s">
        <v>236</v>
      </c>
      <c r="D473" s="11" t="s">
        <v>71</v>
      </c>
      <c r="E473" s="11" t="s">
        <v>393</v>
      </c>
      <c r="F473" s="18">
        <v>39173</v>
      </c>
      <c r="G473" s="19">
        <v>39173</v>
      </c>
      <c r="H473" s="11" t="s">
        <v>20</v>
      </c>
      <c r="I473" s="11" t="s">
        <v>48</v>
      </c>
      <c r="J473" s="11" t="s">
        <v>234</v>
      </c>
      <c r="K473" s="11" t="s">
        <v>23</v>
      </c>
      <c r="L473" s="53" t="s">
        <v>638</v>
      </c>
      <c r="M473" s="11">
        <v>0</v>
      </c>
      <c r="N473" s="54">
        <v>0</v>
      </c>
      <c r="O473" s="54">
        <v>0</v>
      </c>
      <c r="P473" s="54">
        <v>0</v>
      </c>
      <c r="Q473" s="1">
        <v>42522</v>
      </c>
      <c r="R473" s="14">
        <f>VLOOKUP($D473,'GT NBV Sep 2015'!$G:$O,9,0)</f>
        <v>3.1E-2</v>
      </c>
      <c r="S473" s="15">
        <f t="shared" si="63"/>
        <v>0</v>
      </c>
      <c r="T473" s="15">
        <f t="shared" si="64"/>
        <v>9</v>
      </c>
      <c r="U473" s="15">
        <f t="shared" si="65"/>
        <v>0</v>
      </c>
      <c r="V473" s="15">
        <f t="shared" si="66"/>
        <v>0</v>
      </c>
      <c r="W473" s="15">
        <f t="shared" si="67"/>
        <v>0</v>
      </c>
      <c r="X473" s="7">
        <f t="shared" si="68"/>
        <v>0</v>
      </c>
      <c r="Y473" s="7">
        <f t="shared" si="69"/>
        <v>0</v>
      </c>
      <c r="Z473" s="7">
        <f t="shared" si="70"/>
        <v>0</v>
      </c>
      <c r="AA473" s="7">
        <f t="shared" si="71"/>
        <v>0</v>
      </c>
    </row>
    <row r="474" spans="1:27" ht="13.8" x14ac:dyDescent="0.3">
      <c r="A474" s="11">
        <v>76029400</v>
      </c>
      <c r="B474" s="11" t="s">
        <v>16</v>
      </c>
      <c r="C474" s="11" t="s">
        <v>236</v>
      </c>
      <c r="D474" s="11" t="s">
        <v>71</v>
      </c>
      <c r="E474" s="11" t="s">
        <v>393</v>
      </c>
      <c r="F474" s="18">
        <v>39114</v>
      </c>
      <c r="G474" s="19">
        <v>39083</v>
      </c>
      <c r="H474" s="11" t="s">
        <v>20</v>
      </c>
      <c r="I474" s="11" t="s">
        <v>48</v>
      </c>
      <c r="J474" s="11" t="s">
        <v>243</v>
      </c>
      <c r="K474" s="11" t="s">
        <v>23</v>
      </c>
      <c r="L474" s="53" t="s">
        <v>638</v>
      </c>
      <c r="M474" s="11">
        <v>0</v>
      </c>
      <c r="N474" s="54">
        <v>0</v>
      </c>
      <c r="O474" s="54">
        <v>0</v>
      </c>
      <c r="P474" s="54">
        <v>0</v>
      </c>
      <c r="Q474" s="1">
        <v>42522</v>
      </c>
      <c r="R474" s="14">
        <f>VLOOKUP($D474,'GT NBV Sep 2015'!$G:$O,9,0)</f>
        <v>3.1E-2</v>
      </c>
      <c r="S474" s="15">
        <f t="shared" si="63"/>
        <v>0</v>
      </c>
      <c r="T474" s="15">
        <f t="shared" si="64"/>
        <v>9</v>
      </c>
      <c r="U474" s="15">
        <f t="shared" si="65"/>
        <v>0</v>
      </c>
      <c r="V474" s="15">
        <f t="shared" si="66"/>
        <v>0</v>
      </c>
      <c r="W474" s="15">
        <f t="shared" si="67"/>
        <v>0</v>
      </c>
      <c r="X474" s="7">
        <f t="shared" si="68"/>
        <v>0</v>
      </c>
      <c r="Y474" s="7">
        <f t="shared" si="69"/>
        <v>0</v>
      </c>
      <c r="Z474" s="7">
        <f t="shared" si="70"/>
        <v>0</v>
      </c>
      <c r="AA474" s="7">
        <f t="shared" si="71"/>
        <v>0</v>
      </c>
    </row>
    <row r="475" spans="1:27" ht="13.8" x14ac:dyDescent="0.3">
      <c r="A475" s="11">
        <v>50586331</v>
      </c>
      <c r="B475" s="11" t="s">
        <v>16</v>
      </c>
      <c r="C475" s="11" t="s">
        <v>236</v>
      </c>
      <c r="D475" s="11" t="s">
        <v>71</v>
      </c>
      <c r="E475" s="11" t="s">
        <v>390</v>
      </c>
      <c r="F475" s="18">
        <v>38322</v>
      </c>
      <c r="G475" s="19">
        <v>38353</v>
      </c>
      <c r="H475" s="11" t="s">
        <v>20</v>
      </c>
      <c r="I475" s="11" t="s">
        <v>48</v>
      </c>
      <c r="J475" s="11" t="s">
        <v>246</v>
      </c>
      <c r="K475" s="11" t="s">
        <v>23</v>
      </c>
      <c r="L475" s="53" t="s">
        <v>638</v>
      </c>
      <c r="M475" s="11">
        <v>0</v>
      </c>
      <c r="N475" s="54">
        <v>0</v>
      </c>
      <c r="O475" s="54">
        <v>0</v>
      </c>
      <c r="P475" s="54">
        <v>0</v>
      </c>
      <c r="Q475" s="1">
        <v>42522</v>
      </c>
      <c r="R475" s="14">
        <f>VLOOKUP($D475,'GT NBV Sep 2015'!$G:$O,9,0)</f>
        <v>3.1E-2</v>
      </c>
      <c r="S475" s="15">
        <f t="shared" si="63"/>
        <v>0</v>
      </c>
      <c r="T475" s="15">
        <f t="shared" si="64"/>
        <v>9</v>
      </c>
      <c r="U475" s="15">
        <f t="shared" si="65"/>
        <v>0</v>
      </c>
      <c r="V475" s="15">
        <f t="shared" si="66"/>
        <v>0</v>
      </c>
      <c r="W475" s="15">
        <f t="shared" si="67"/>
        <v>0</v>
      </c>
      <c r="X475" s="7">
        <f t="shared" si="68"/>
        <v>0</v>
      </c>
      <c r="Y475" s="7">
        <f t="shared" si="69"/>
        <v>0</v>
      </c>
      <c r="Z475" s="7">
        <f t="shared" si="70"/>
        <v>0</v>
      </c>
      <c r="AA475" s="7">
        <f t="shared" si="71"/>
        <v>0</v>
      </c>
    </row>
    <row r="476" spans="1:27" ht="13.8" x14ac:dyDescent="0.3">
      <c r="A476" s="11">
        <v>59835392</v>
      </c>
      <c r="B476" s="11" t="s">
        <v>16</v>
      </c>
      <c r="C476" s="11" t="s">
        <v>236</v>
      </c>
      <c r="D476" s="11" t="s">
        <v>71</v>
      </c>
      <c r="E476" s="11" t="s">
        <v>391</v>
      </c>
      <c r="F476" s="18">
        <v>38657</v>
      </c>
      <c r="G476" s="19">
        <v>38687</v>
      </c>
      <c r="H476" s="11" t="s">
        <v>20</v>
      </c>
      <c r="I476" s="11" t="s">
        <v>48</v>
      </c>
      <c r="J476" s="11" t="s">
        <v>246</v>
      </c>
      <c r="K476" s="11" t="s">
        <v>23</v>
      </c>
      <c r="L476" s="53" t="s">
        <v>638</v>
      </c>
      <c r="M476" s="11">
        <v>0</v>
      </c>
      <c r="N476" s="54">
        <v>0</v>
      </c>
      <c r="O476" s="54">
        <v>0</v>
      </c>
      <c r="P476" s="54">
        <v>0</v>
      </c>
      <c r="Q476" s="1">
        <v>42522</v>
      </c>
      <c r="R476" s="14">
        <f>VLOOKUP($D476,'GT NBV Sep 2015'!$G:$O,9,0)</f>
        <v>3.1E-2</v>
      </c>
      <c r="S476" s="15">
        <f t="shared" si="63"/>
        <v>0</v>
      </c>
      <c r="T476" s="15">
        <f t="shared" si="64"/>
        <v>9</v>
      </c>
      <c r="U476" s="15">
        <f t="shared" si="65"/>
        <v>0</v>
      </c>
      <c r="V476" s="15">
        <f t="shared" si="66"/>
        <v>0</v>
      </c>
      <c r="W476" s="15">
        <f t="shared" si="67"/>
        <v>0</v>
      </c>
      <c r="X476" s="7">
        <f t="shared" si="68"/>
        <v>0</v>
      </c>
      <c r="Y476" s="7">
        <f t="shared" si="69"/>
        <v>0</v>
      </c>
      <c r="Z476" s="7">
        <f t="shared" si="70"/>
        <v>0</v>
      </c>
      <c r="AA476" s="7">
        <f t="shared" si="71"/>
        <v>0</v>
      </c>
    </row>
    <row r="477" spans="1:27" ht="13.8" x14ac:dyDescent="0.3">
      <c r="A477" s="11">
        <v>51105</v>
      </c>
      <c r="B477" s="11" t="s">
        <v>16</v>
      </c>
      <c r="C477" s="11" t="s">
        <v>236</v>
      </c>
      <c r="D477" s="11" t="s">
        <v>71</v>
      </c>
      <c r="E477" s="11" t="s">
        <v>38</v>
      </c>
      <c r="F477" s="18">
        <v>33786</v>
      </c>
      <c r="G477" s="19">
        <v>33786</v>
      </c>
      <c r="H477" s="11" t="s">
        <v>20</v>
      </c>
      <c r="I477" s="11" t="s">
        <v>48</v>
      </c>
      <c r="J477" s="11" t="s">
        <v>235</v>
      </c>
      <c r="K477" s="11" t="s">
        <v>23</v>
      </c>
      <c r="L477" s="53" t="s">
        <v>638</v>
      </c>
      <c r="M477" s="11">
        <v>0</v>
      </c>
      <c r="N477" s="54">
        <v>0</v>
      </c>
      <c r="O477" s="54">
        <v>0</v>
      </c>
      <c r="P477" s="54">
        <v>0</v>
      </c>
      <c r="Q477" s="1">
        <v>42522</v>
      </c>
      <c r="R477" s="14">
        <f>VLOOKUP($D477,'GT NBV Sep 2015'!$G:$O,9,0)</f>
        <v>3.1E-2</v>
      </c>
      <c r="S477" s="15">
        <f t="shared" si="63"/>
        <v>0</v>
      </c>
      <c r="T477" s="15">
        <f t="shared" si="64"/>
        <v>9</v>
      </c>
      <c r="U477" s="15">
        <f t="shared" si="65"/>
        <v>0</v>
      </c>
      <c r="V477" s="15">
        <f t="shared" si="66"/>
        <v>0</v>
      </c>
      <c r="W477" s="15">
        <f t="shared" si="67"/>
        <v>0</v>
      </c>
      <c r="X477" s="7">
        <f t="shared" si="68"/>
        <v>0</v>
      </c>
      <c r="Y477" s="7">
        <f t="shared" si="69"/>
        <v>0</v>
      </c>
      <c r="Z477" s="7">
        <f t="shared" si="70"/>
        <v>0</v>
      </c>
      <c r="AA477" s="7">
        <f t="shared" si="71"/>
        <v>0</v>
      </c>
    </row>
    <row r="478" spans="1:27" ht="13.8" x14ac:dyDescent="0.3">
      <c r="A478" s="11">
        <v>51106</v>
      </c>
      <c r="B478" s="11" t="s">
        <v>16</v>
      </c>
      <c r="C478" s="11" t="s">
        <v>236</v>
      </c>
      <c r="D478" s="11" t="s">
        <v>71</v>
      </c>
      <c r="E478" s="11" t="s">
        <v>38</v>
      </c>
      <c r="F478" s="18">
        <v>33786</v>
      </c>
      <c r="G478" s="19">
        <v>33786</v>
      </c>
      <c r="H478" s="11" t="s">
        <v>20</v>
      </c>
      <c r="I478" s="11" t="s">
        <v>48</v>
      </c>
      <c r="J478" s="11" t="s">
        <v>235</v>
      </c>
      <c r="K478" s="11" t="s">
        <v>23</v>
      </c>
      <c r="L478" s="53" t="s">
        <v>638</v>
      </c>
      <c r="M478" s="11">
        <v>0</v>
      </c>
      <c r="N478" s="54">
        <v>0</v>
      </c>
      <c r="O478" s="54">
        <v>0</v>
      </c>
      <c r="P478" s="54">
        <v>0</v>
      </c>
      <c r="Q478" s="1">
        <v>42522</v>
      </c>
      <c r="R478" s="14">
        <f>VLOOKUP($D478,'GT NBV Sep 2015'!$G:$O,9,0)</f>
        <v>3.1E-2</v>
      </c>
      <c r="S478" s="15">
        <f t="shared" si="63"/>
        <v>0</v>
      </c>
      <c r="T478" s="15">
        <f t="shared" si="64"/>
        <v>9</v>
      </c>
      <c r="U478" s="15">
        <f t="shared" si="65"/>
        <v>0</v>
      </c>
      <c r="V478" s="15">
        <f t="shared" si="66"/>
        <v>0</v>
      </c>
      <c r="W478" s="15">
        <f t="shared" si="67"/>
        <v>0</v>
      </c>
      <c r="X478" s="7">
        <f t="shared" si="68"/>
        <v>0</v>
      </c>
      <c r="Y478" s="7">
        <f t="shared" si="69"/>
        <v>0</v>
      </c>
      <c r="Z478" s="7">
        <f t="shared" si="70"/>
        <v>0</v>
      </c>
      <c r="AA478" s="7">
        <f t="shared" si="71"/>
        <v>0</v>
      </c>
    </row>
    <row r="479" spans="1:27" ht="13.8" x14ac:dyDescent="0.3">
      <c r="A479" s="11">
        <v>77171112</v>
      </c>
      <c r="B479" s="11" t="s">
        <v>16</v>
      </c>
      <c r="C479" s="11" t="s">
        <v>236</v>
      </c>
      <c r="D479" s="11" t="s">
        <v>71</v>
      </c>
      <c r="E479" s="11" t="s">
        <v>393</v>
      </c>
      <c r="F479" s="18">
        <v>39203</v>
      </c>
      <c r="G479" s="19">
        <v>39234</v>
      </c>
      <c r="H479" s="11" t="s">
        <v>20</v>
      </c>
      <c r="I479" s="11" t="s">
        <v>48</v>
      </c>
      <c r="J479" s="11" t="s">
        <v>237</v>
      </c>
      <c r="K479" s="11" t="s">
        <v>23</v>
      </c>
      <c r="L479" s="53" t="s">
        <v>638</v>
      </c>
      <c r="M479" s="11">
        <v>0</v>
      </c>
      <c r="N479" s="54">
        <v>0</v>
      </c>
      <c r="O479" s="54">
        <v>0</v>
      </c>
      <c r="P479" s="54">
        <v>0</v>
      </c>
      <c r="Q479" s="1">
        <v>42522</v>
      </c>
      <c r="R479" s="14">
        <f>VLOOKUP($D479,'GT NBV Sep 2015'!$G:$O,9,0)</f>
        <v>3.1E-2</v>
      </c>
      <c r="S479" s="15">
        <f t="shared" si="63"/>
        <v>0</v>
      </c>
      <c r="T479" s="15">
        <f t="shared" si="64"/>
        <v>9</v>
      </c>
      <c r="U479" s="15">
        <f t="shared" si="65"/>
        <v>0</v>
      </c>
      <c r="V479" s="15">
        <f t="shared" si="66"/>
        <v>0</v>
      </c>
      <c r="W479" s="15">
        <f t="shared" si="67"/>
        <v>0</v>
      </c>
      <c r="X479" s="7">
        <f t="shared" si="68"/>
        <v>0</v>
      </c>
      <c r="Y479" s="7">
        <f t="shared" si="69"/>
        <v>0</v>
      </c>
      <c r="Z479" s="7">
        <f t="shared" si="70"/>
        <v>0</v>
      </c>
      <c r="AA479" s="7">
        <f t="shared" si="71"/>
        <v>0</v>
      </c>
    </row>
    <row r="480" spans="1:27" ht="13.8" x14ac:dyDescent="0.3">
      <c r="A480" s="11">
        <v>77171123</v>
      </c>
      <c r="B480" s="11" t="s">
        <v>16</v>
      </c>
      <c r="C480" s="11" t="s">
        <v>236</v>
      </c>
      <c r="D480" s="11" t="s">
        <v>71</v>
      </c>
      <c r="E480" s="11" t="s">
        <v>393</v>
      </c>
      <c r="F480" s="18">
        <v>39203</v>
      </c>
      <c r="G480" s="19">
        <v>39234</v>
      </c>
      <c r="H480" s="11" t="s">
        <v>20</v>
      </c>
      <c r="I480" s="11" t="s">
        <v>48</v>
      </c>
      <c r="J480" s="11" t="s">
        <v>237</v>
      </c>
      <c r="K480" s="11" t="s">
        <v>23</v>
      </c>
      <c r="L480" s="53" t="s">
        <v>638</v>
      </c>
      <c r="M480" s="11">
        <v>0</v>
      </c>
      <c r="N480" s="54">
        <v>0</v>
      </c>
      <c r="O480" s="54">
        <v>0</v>
      </c>
      <c r="P480" s="54">
        <v>0</v>
      </c>
      <c r="Q480" s="1">
        <v>42522</v>
      </c>
      <c r="R480" s="14">
        <f>VLOOKUP($D480,'GT NBV Sep 2015'!$G:$O,9,0)</f>
        <v>3.1E-2</v>
      </c>
      <c r="S480" s="15">
        <f t="shared" si="63"/>
        <v>0</v>
      </c>
      <c r="T480" s="15">
        <f t="shared" si="64"/>
        <v>9</v>
      </c>
      <c r="U480" s="15">
        <f t="shared" si="65"/>
        <v>0</v>
      </c>
      <c r="V480" s="15">
        <f t="shared" si="66"/>
        <v>0</v>
      </c>
      <c r="W480" s="15">
        <f t="shared" si="67"/>
        <v>0</v>
      </c>
      <c r="X480" s="7">
        <f t="shared" si="68"/>
        <v>0</v>
      </c>
      <c r="Y480" s="7">
        <f t="shared" si="69"/>
        <v>0</v>
      </c>
      <c r="Z480" s="7">
        <f t="shared" si="70"/>
        <v>0</v>
      </c>
      <c r="AA480" s="7">
        <f t="shared" si="71"/>
        <v>0</v>
      </c>
    </row>
    <row r="481" spans="1:27" ht="13.8" x14ac:dyDescent="0.3">
      <c r="A481" s="11">
        <v>77171124</v>
      </c>
      <c r="B481" s="11" t="s">
        <v>16</v>
      </c>
      <c r="C481" s="11" t="s">
        <v>236</v>
      </c>
      <c r="D481" s="11" t="s">
        <v>71</v>
      </c>
      <c r="E481" s="11" t="s">
        <v>393</v>
      </c>
      <c r="F481" s="18">
        <v>39203</v>
      </c>
      <c r="G481" s="19">
        <v>39234</v>
      </c>
      <c r="H481" s="11" t="s">
        <v>20</v>
      </c>
      <c r="I481" s="11" t="s">
        <v>48</v>
      </c>
      <c r="J481" s="11" t="s">
        <v>237</v>
      </c>
      <c r="K481" s="11" t="s">
        <v>23</v>
      </c>
      <c r="L481" s="53" t="s">
        <v>638</v>
      </c>
      <c r="M481" s="11">
        <v>0</v>
      </c>
      <c r="N481" s="54">
        <v>0</v>
      </c>
      <c r="O481" s="54">
        <v>0</v>
      </c>
      <c r="P481" s="54">
        <v>0</v>
      </c>
      <c r="Q481" s="1">
        <v>42522</v>
      </c>
      <c r="R481" s="14">
        <f>VLOOKUP($D481,'GT NBV Sep 2015'!$G:$O,9,0)</f>
        <v>3.1E-2</v>
      </c>
      <c r="S481" s="15">
        <f t="shared" si="63"/>
        <v>0</v>
      </c>
      <c r="T481" s="15">
        <f t="shared" si="64"/>
        <v>9</v>
      </c>
      <c r="U481" s="15">
        <f t="shared" si="65"/>
        <v>0</v>
      </c>
      <c r="V481" s="15">
        <f t="shared" si="66"/>
        <v>0</v>
      </c>
      <c r="W481" s="15">
        <f t="shared" si="67"/>
        <v>0</v>
      </c>
      <c r="X481" s="7">
        <f t="shared" si="68"/>
        <v>0</v>
      </c>
      <c r="Y481" s="7">
        <f t="shared" si="69"/>
        <v>0</v>
      </c>
      <c r="Z481" s="7">
        <f t="shared" si="70"/>
        <v>0</v>
      </c>
      <c r="AA481" s="7">
        <f t="shared" si="71"/>
        <v>0</v>
      </c>
    </row>
    <row r="482" spans="1:27" ht="13.8" x14ac:dyDescent="0.3">
      <c r="A482" s="11">
        <v>81639953</v>
      </c>
      <c r="B482" s="11" t="s">
        <v>16</v>
      </c>
      <c r="C482" s="11" t="s">
        <v>236</v>
      </c>
      <c r="D482" s="11" t="s">
        <v>71</v>
      </c>
      <c r="E482" s="11" t="s">
        <v>393</v>
      </c>
      <c r="F482" s="18">
        <v>39203</v>
      </c>
      <c r="G482" s="19">
        <v>39234</v>
      </c>
      <c r="H482" s="11" t="s">
        <v>20</v>
      </c>
      <c r="I482" s="11" t="s">
        <v>48</v>
      </c>
      <c r="J482" s="11" t="s">
        <v>237</v>
      </c>
      <c r="K482" s="11" t="s">
        <v>23</v>
      </c>
      <c r="L482" s="53" t="s">
        <v>638</v>
      </c>
      <c r="M482" s="11">
        <v>0</v>
      </c>
      <c r="N482" s="54">
        <v>0</v>
      </c>
      <c r="O482" s="54">
        <v>0</v>
      </c>
      <c r="P482" s="54">
        <v>0</v>
      </c>
      <c r="Q482" s="1">
        <v>42522</v>
      </c>
      <c r="R482" s="14">
        <f>VLOOKUP($D482,'GT NBV Sep 2015'!$G:$O,9,0)</f>
        <v>3.1E-2</v>
      </c>
      <c r="S482" s="15">
        <f t="shared" si="63"/>
        <v>0</v>
      </c>
      <c r="T482" s="15">
        <f t="shared" si="64"/>
        <v>9</v>
      </c>
      <c r="U482" s="15">
        <f t="shared" si="65"/>
        <v>0</v>
      </c>
      <c r="V482" s="15">
        <f t="shared" si="66"/>
        <v>0</v>
      </c>
      <c r="W482" s="15">
        <f t="shared" si="67"/>
        <v>0</v>
      </c>
      <c r="X482" s="7">
        <f t="shared" si="68"/>
        <v>0</v>
      </c>
      <c r="Y482" s="7">
        <f t="shared" si="69"/>
        <v>0</v>
      </c>
      <c r="Z482" s="7">
        <f t="shared" si="70"/>
        <v>0</v>
      </c>
      <c r="AA482" s="7">
        <f t="shared" si="71"/>
        <v>0</v>
      </c>
    </row>
    <row r="483" spans="1:27" ht="13.8" x14ac:dyDescent="0.3">
      <c r="A483" s="11">
        <v>81639956</v>
      </c>
      <c r="B483" s="11" t="s">
        <v>16</v>
      </c>
      <c r="C483" s="11" t="s">
        <v>236</v>
      </c>
      <c r="D483" s="11" t="s">
        <v>71</v>
      </c>
      <c r="E483" s="11" t="s">
        <v>393</v>
      </c>
      <c r="F483" s="18">
        <v>39203</v>
      </c>
      <c r="G483" s="19">
        <v>39234</v>
      </c>
      <c r="H483" s="11" t="s">
        <v>20</v>
      </c>
      <c r="I483" s="11" t="s">
        <v>48</v>
      </c>
      <c r="J483" s="11" t="s">
        <v>237</v>
      </c>
      <c r="K483" s="11" t="s">
        <v>23</v>
      </c>
      <c r="L483" s="53" t="s">
        <v>638</v>
      </c>
      <c r="M483" s="11">
        <v>0</v>
      </c>
      <c r="N483" s="54">
        <v>0</v>
      </c>
      <c r="O483" s="54">
        <v>0</v>
      </c>
      <c r="P483" s="54">
        <v>0</v>
      </c>
      <c r="Q483" s="1">
        <v>42522</v>
      </c>
      <c r="R483" s="14">
        <f>VLOOKUP($D483,'GT NBV Sep 2015'!$G:$O,9,0)</f>
        <v>3.1E-2</v>
      </c>
      <c r="S483" s="15">
        <f t="shared" si="63"/>
        <v>0</v>
      </c>
      <c r="T483" s="15">
        <f t="shared" si="64"/>
        <v>9</v>
      </c>
      <c r="U483" s="15">
        <f t="shared" si="65"/>
        <v>0</v>
      </c>
      <c r="V483" s="15">
        <f t="shared" si="66"/>
        <v>0</v>
      </c>
      <c r="W483" s="15">
        <f t="shared" si="67"/>
        <v>0</v>
      </c>
      <c r="X483" s="7">
        <f t="shared" si="68"/>
        <v>0</v>
      </c>
      <c r="Y483" s="7">
        <f t="shared" si="69"/>
        <v>0</v>
      </c>
      <c r="Z483" s="7">
        <f t="shared" si="70"/>
        <v>0</v>
      </c>
      <c r="AA483" s="7">
        <f t="shared" si="71"/>
        <v>0</v>
      </c>
    </row>
    <row r="484" spans="1:27" ht="13.8" x14ac:dyDescent="0.3">
      <c r="A484" s="11">
        <v>81639959</v>
      </c>
      <c r="B484" s="11" t="s">
        <v>16</v>
      </c>
      <c r="C484" s="11" t="s">
        <v>236</v>
      </c>
      <c r="D484" s="11" t="s">
        <v>71</v>
      </c>
      <c r="E484" s="11" t="s">
        <v>393</v>
      </c>
      <c r="F484" s="18">
        <v>39203</v>
      </c>
      <c r="G484" s="19">
        <v>39234</v>
      </c>
      <c r="H484" s="11" t="s">
        <v>20</v>
      </c>
      <c r="I484" s="11" t="s">
        <v>48</v>
      </c>
      <c r="J484" s="11" t="s">
        <v>237</v>
      </c>
      <c r="K484" s="11" t="s">
        <v>23</v>
      </c>
      <c r="L484" s="53" t="s">
        <v>638</v>
      </c>
      <c r="M484" s="11">
        <v>0</v>
      </c>
      <c r="N484" s="54">
        <v>0</v>
      </c>
      <c r="O484" s="54">
        <v>0</v>
      </c>
      <c r="P484" s="54">
        <v>0</v>
      </c>
      <c r="Q484" s="1">
        <v>42522</v>
      </c>
      <c r="R484" s="14">
        <f>VLOOKUP($D484,'GT NBV Sep 2015'!$G:$O,9,0)</f>
        <v>3.1E-2</v>
      </c>
      <c r="S484" s="15">
        <f t="shared" si="63"/>
        <v>0</v>
      </c>
      <c r="T484" s="15">
        <f t="shared" si="64"/>
        <v>9</v>
      </c>
      <c r="U484" s="15">
        <f t="shared" si="65"/>
        <v>0</v>
      </c>
      <c r="V484" s="15">
        <f t="shared" si="66"/>
        <v>0</v>
      </c>
      <c r="W484" s="15">
        <f t="shared" si="67"/>
        <v>0</v>
      </c>
      <c r="X484" s="7">
        <f t="shared" si="68"/>
        <v>0</v>
      </c>
      <c r="Y484" s="7">
        <f t="shared" si="69"/>
        <v>0</v>
      </c>
      <c r="Z484" s="7">
        <f t="shared" si="70"/>
        <v>0</v>
      </c>
      <c r="AA484" s="7">
        <f t="shared" si="71"/>
        <v>0</v>
      </c>
    </row>
    <row r="485" spans="1:27" ht="13.8" x14ac:dyDescent="0.3">
      <c r="A485" s="11">
        <v>50586328</v>
      </c>
      <c r="B485" s="11" t="s">
        <v>16</v>
      </c>
      <c r="C485" s="11" t="s">
        <v>236</v>
      </c>
      <c r="D485" s="11" t="s">
        <v>71</v>
      </c>
      <c r="E485" s="11" t="s">
        <v>390</v>
      </c>
      <c r="F485" s="18">
        <v>38322</v>
      </c>
      <c r="G485" s="19">
        <v>38353</v>
      </c>
      <c r="H485" s="11" t="s">
        <v>20</v>
      </c>
      <c r="I485" s="11" t="s">
        <v>48</v>
      </c>
      <c r="J485" s="11" t="s">
        <v>244</v>
      </c>
      <c r="K485" s="11" t="s">
        <v>23</v>
      </c>
      <c r="L485" s="53" t="s">
        <v>638</v>
      </c>
      <c r="M485" s="11">
        <v>0</v>
      </c>
      <c r="N485" s="54">
        <v>0</v>
      </c>
      <c r="O485" s="54">
        <v>0</v>
      </c>
      <c r="P485" s="54">
        <v>0</v>
      </c>
      <c r="Q485" s="1">
        <v>42522</v>
      </c>
      <c r="R485" s="14">
        <f>VLOOKUP($D485,'GT NBV Sep 2015'!$G:$O,9,0)</f>
        <v>3.1E-2</v>
      </c>
      <c r="S485" s="15">
        <f t="shared" si="63"/>
        <v>0</v>
      </c>
      <c r="T485" s="15">
        <f t="shared" si="64"/>
        <v>9</v>
      </c>
      <c r="U485" s="15">
        <f t="shared" si="65"/>
        <v>0</v>
      </c>
      <c r="V485" s="15">
        <f t="shared" si="66"/>
        <v>0</v>
      </c>
      <c r="W485" s="15">
        <f t="shared" si="67"/>
        <v>0</v>
      </c>
      <c r="X485" s="7">
        <f t="shared" si="68"/>
        <v>0</v>
      </c>
      <c r="Y485" s="7">
        <f t="shared" si="69"/>
        <v>0</v>
      </c>
      <c r="Z485" s="7">
        <f t="shared" si="70"/>
        <v>0</v>
      </c>
      <c r="AA485" s="7">
        <f t="shared" si="71"/>
        <v>0</v>
      </c>
    </row>
    <row r="486" spans="1:27" ht="13.8" x14ac:dyDescent="0.3">
      <c r="A486" s="11">
        <v>50586329</v>
      </c>
      <c r="B486" s="11" t="s">
        <v>16</v>
      </c>
      <c r="C486" s="11" t="s">
        <v>236</v>
      </c>
      <c r="D486" s="11" t="s">
        <v>71</v>
      </c>
      <c r="E486" s="11" t="s">
        <v>390</v>
      </c>
      <c r="F486" s="18">
        <v>38322</v>
      </c>
      <c r="G486" s="19">
        <v>38353</v>
      </c>
      <c r="H486" s="11" t="s">
        <v>20</v>
      </c>
      <c r="I486" s="11" t="s">
        <v>48</v>
      </c>
      <c r="J486" s="11" t="s">
        <v>244</v>
      </c>
      <c r="K486" s="11" t="s">
        <v>23</v>
      </c>
      <c r="L486" s="53" t="s">
        <v>638</v>
      </c>
      <c r="M486" s="11">
        <v>0</v>
      </c>
      <c r="N486" s="54">
        <v>0</v>
      </c>
      <c r="O486" s="54">
        <v>0</v>
      </c>
      <c r="P486" s="54">
        <v>0</v>
      </c>
      <c r="Q486" s="1">
        <v>42522</v>
      </c>
      <c r="R486" s="14">
        <f>VLOOKUP($D486,'GT NBV Sep 2015'!$G:$O,9,0)</f>
        <v>3.1E-2</v>
      </c>
      <c r="S486" s="15">
        <f t="shared" si="63"/>
        <v>0</v>
      </c>
      <c r="T486" s="15">
        <f t="shared" si="64"/>
        <v>9</v>
      </c>
      <c r="U486" s="15">
        <f t="shared" si="65"/>
        <v>0</v>
      </c>
      <c r="V486" s="15">
        <f t="shared" si="66"/>
        <v>0</v>
      </c>
      <c r="W486" s="15">
        <f t="shared" si="67"/>
        <v>0</v>
      </c>
      <c r="X486" s="7">
        <f t="shared" si="68"/>
        <v>0</v>
      </c>
      <c r="Y486" s="7">
        <f t="shared" si="69"/>
        <v>0</v>
      </c>
      <c r="Z486" s="7">
        <f t="shared" si="70"/>
        <v>0</v>
      </c>
      <c r="AA486" s="7">
        <f t="shared" si="71"/>
        <v>0</v>
      </c>
    </row>
    <row r="487" spans="1:27" ht="13.8" x14ac:dyDescent="0.3">
      <c r="A487" s="11">
        <v>59835379</v>
      </c>
      <c r="B487" s="11" t="s">
        <v>16</v>
      </c>
      <c r="C487" s="11" t="s">
        <v>236</v>
      </c>
      <c r="D487" s="11" t="s">
        <v>71</v>
      </c>
      <c r="E487" s="11" t="s">
        <v>391</v>
      </c>
      <c r="F487" s="18">
        <v>38657</v>
      </c>
      <c r="G487" s="19">
        <v>38687</v>
      </c>
      <c r="H487" s="11" t="s">
        <v>20</v>
      </c>
      <c r="I487" s="11" t="s">
        <v>48</v>
      </c>
      <c r="J487" s="11" t="s">
        <v>244</v>
      </c>
      <c r="K487" s="11" t="s">
        <v>23</v>
      </c>
      <c r="L487" s="53" t="s">
        <v>638</v>
      </c>
      <c r="M487" s="11">
        <v>0</v>
      </c>
      <c r="N487" s="54">
        <v>0</v>
      </c>
      <c r="O487" s="54">
        <v>0</v>
      </c>
      <c r="P487" s="54">
        <v>0</v>
      </c>
      <c r="Q487" s="1">
        <v>42522</v>
      </c>
      <c r="R487" s="14">
        <f>VLOOKUP($D487,'GT NBV Sep 2015'!$G:$O,9,0)</f>
        <v>3.1E-2</v>
      </c>
      <c r="S487" s="15">
        <f t="shared" si="63"/>
        <v>0</v>
      </c>
      <c r="T487" s="15">
        <f t="shared" si="64"/>
        <v>9</v>
      </c>
      <c r="U487" s="15">
        <f t="shared" si="65"/>
        <v>0</v>
      </c>
      <c r="V487" s="15">
        <f t="shared" si="66"/>
        <v>0</v>
      </c>
      <c r="W487" s="15">
        <f t="shared" si="67"/>
        <v>0</v>
      </c>
      <c r="X487" s="7">
        <f t="shared" si="68"/>
        <v>0</v>
      </c>
      <c r="Y487" s="7">
        <f t="shared" si="69"/>
        <v>0</v>
      </c>
      <c r="Z487" s="7">
        <f t="shared" si="70"/>
        <v>0</v>
      </c>
      <c r="AA487" s="7">
        <f t="shared" si="71"/>
        <v>0</v>
      </c>
    </row>
    <row r="488" spans="1:27" ht="13.8" x14ac:dyDescent="0.3">
      <c r="A488" s="11">
        <v>59835389</v>
      </c>
      <c r="B488" s="11" t="s">
        <v>16</v>
      </c>
      <c r="C488" s="11" t="s">
        <v>236</v>
      </c>
      <c r="D488" s="11" t="s">
        <v>71</v>
      </c>
      <c r="E488" s="11" t="s">
        <v>391</v>
      </c>
      <c r="F488" s="18">
        <v>38657</v>
      </c>
      <c r="G488" s="19">
        <v>38687</v>
      </c>
      <c r="H488" s="11" t="s">
        <v>20</v>
      </c>
      <c r="I488" s="11" t="s">
        <v>48</v>
      </c>
      <c r="J488" s="11" t="s">
        <v>244</v>
      </c>
      <c r="K488" s="11" t="s">
        <v>23</v>
      </c>
      <c r="L488" s="53" t="s">
        <v>638</v>
      </c>
      <c r="M488" s="11">
        <v>0</v>
      </c>
      <c r="N488" s="54">
        <v>0</v>
      </c>
      <c r="O488" s="54">
        <v>0</v>
      </c>
      <c r="P488" s="54">
        <v>0</v>
      </c>
      <c r="Q488" s="1">
        <v>42522</v>
      </c>
      <c r="R488" s="14">
        <f>VLOOKUP($D488,'GT NBV Sep 2015'!$G:$O,9,0)</f>
        <v>3.1E-2</v>
      </c>
      <c r="S488" s="15">
        <f t="shared" si="63"/>
        <v>0</v>
      </c>
      <c r="T488" s="15">
        <f t="shared" si="64"/>
        <v>9</v>
      </c>
      <c r="U488" s="15">
        <f t="shared" si="65"/>
        <v>0</v>
      </c>
      <c r="V488" s="15">
        <f t="shared" si="66"/>
        <v>0</v>
      </c>
      <c r="W488" s="15">
        <f t="shared" si="67"/>
        <v>0</v>
      </c>
      <c r="X488" s="7">
        <f t="shared" si="68"/>
        <v>0</v>
      </c>
      <c r="Y488" s="7">
        <f t="shared" si="69"/>
        <v>0</v>
      </c>
      <c r="Z488" s="7">
        <f t="shared" si="70"/>
        <v>0</v>
      </c>
      <c r="AA488" s="7">
        <f t="shared" si="71"/>
        <v>0</v>
      </c>
    </row>
    <row r="489" spans="1:27" ht="13.8" x14ac:dyDescent="0.3">
      <c r="A489" s="11">
        <v>59835390</v>
      </c>
      <c r="B489" s="11" t="s">
        <v>16</v>
      </c>
      <c r="C489" s="11" t="s">
        <v>236</v>
      </c>
      <c r="D489" s="11" t="s">
        <v>71</v>
      </c>
      <c r="E489" s="11" t="s">
        <v>391</v>
      </c>
      <c r="F489" s="18">
        <v>38657</v>
      </c>
      <c r="G489" s="19">
        <v>38687</v>
      </c>
      <c r="H489" s="11" t="s">
        <v>20</v>
      </c>
      <c r="I489" s="11" t="s">
        <v>48</v>
      </c>
      <c r="J489" s="11" t="s">
        <v>244</v>
      </c>
      <c r="K489" s="11" t="s">
        <v>23</v>
      </c>
      <c r="L489" s="53" t="s">
        <v>638</v>
      </c>
      <c r="M489" s="11">
        <v>0</v>
      </c>
      <c r="N489" s="54">
        <v>0</v>
      </c>
      <c r="O489" s="54">
        <v>0</v>
      </c>
      <c r="P489" s="54">
        <v>0</v>
      </c>
      <c r="Q489" s="1">
        <v>42522</v>
      </c>
      <c r="R489" s="14">
        <f>VLOOKUP($D489,'GT NBV Sep 2015'!$G:$O,9,0)</f>
        <v>3.1E-2</v>
      </c>
      <c r="S489" s="15">
        <f t="shared" si="63"/>
        <v>0</v>
      </c>
      <c r="T489" s="15">
        <f t="shared" si="64"/>
        <v>9</v>
      </c>
      <c r="U489" s="15">
        <f t="shared" si="65"/>
        <v>0</v>
      </c>
      <c r="V489" s="15">
        <f t="shared" si="66"/>
        <v>0</v>
      </c>
      <c r="W489" s="15">
        <f t="shared" si="67"/>
        <v>0</v>
      </c>
      <c r="X489" s="7">
        <f t="shared" si="68"/>
        <v>0</v>
      </c>
      <c r="Y489" s="7">
        <f t="shared" si="69"/>
        <v>0</v>
      </c>
      <c r="Z489" s="7">
        <f t="shared" si="70"/>
        <v>0</v>
      </c>
      <c r="AA489" s="7">
        <f t="shared" si="71"/>
        <v>0</v>
      </c>
    </row>
    <row r="490" spans="1:27" ht="13.8" x14ac:dyDescent="0.3">
      <c r="A490" s="11">
        <v>71808809</v>
      </c>
      <c r="B490" s="11" t="s">
        <v>16</v>
      </c>
      <c r="C490" s="11" t="s">
        <v>236</v>
      </c>
      <c r="D490" s="11" t="s">
        <v>71</v>
      </c>
      <c r="E490" s="11" t="s">
        <v>424</v>
      </c>
      <c r="F490" s="18">
        <v>38930</v>
      </c>
      <c r="G490" s="19">
        <v>38930</v>
      </c>
      <c r="H490" s="11" t="s">
        <v>20</v>
      </c>
      <c r="I490" s="11" t="s">
        <v>48</v>
      </c>
      <c r="J490" s="11" t="s">
        <v>244</v>
      </c>
      <c r="K490" s="11" t="s">
        <v>23</v>
      </c>
      <c r="L490" s="53" t="s">
        <v>638</v>
      </c>
      <c r="M490" s="11">
        <v>0</v>
      </c>
      <c r="N490" s="54">
        <v>0</v>
      </c>
      <c r="O490" s="54">
        <v>0</v>
      </c>
      <c r="P490" s="54">
        <v>0</v>
      </c>
      <c r="Q490" s="1">
        <v>42522</v>
      </c>
      <c r="R490" s="14">
        <f>VLOOKUP($D490,'GT NBV Sep 2015'!$G:$O,9,0)</f>
        <v>3.1E-2</v>
      </c>
      <c r="S490" s="15">
        <f t="shared" si="63"/>
        <v>0</v>
      </c>
      <c r="T490" s="15">
        <f t="shared" si="64"/>
        <v>9</v>
      </c>
      <c r="U490" s="15">
        <f t="shared" si="65"/>
        <v>0</v>
      </c>
      <c r="V490" s="15">
        <f t="shared" si="66"/>
        <v>0</v>
      </c>
      <c r="W490" s="15">
        <f t="shared" si="67"/>
        <v>0</v>
      </c>
      <c r="X490" s="7">
        <f t="shared" si="68"/>
        <v>0</v>
      </c>
      <c r="Y490" s="7">
        <f t="shared" si="69"/>
        <v>0</v>
      </c>
      <c r="Z490" s="7">
        <f t="shared" si="70"/>
        <v>0</v>
      </c>
      <c r="AA490" s="7">
        <f t="shared" si="71"/>
        <v>0</v>
      </c>
    </row>
    <row r="491" spans="1:27" ht="13.8" x14ac:dyDescent="0.3">
      <c r="A491" s="11">
        <v>76030102</v>
      </c>
      <c r="B491" s="11" t="s">
        <v>16</v>
      </c>
      <c r="C491" s="11" t="s">
        <v>236</v>
      </c>
      <c r="D491" s="11" t="s">
        <v>71</v>
      </c>
      <c r="E491" s="11" t="s">
        <v>393</v>
      </c>
      <c r="F491" s="18">
        <v>39173</v>
      </c>
      <c r="G491" s="19">
        <v>39203</v>
      </c>
      <c r="H491" s="11" t="s">
        <v>20</v>
      </c>
      <c r="I491" s="11" t="s">
        <v>48</v>
      </c>
      <c r="J491" s="11" t="s">
        <v>244</v>
      </c>
      <c r="K491" s="11" t="s">
        <v>23</v>
      </c>
      <c r="L491" s="53" t="s">
        <v>638</v>
      </c>
      <c r="M491" s="11">
        <v>0</v>
      </c>
      <c r="N491" s="54">
        <v>0</v>
      </c>
      <c r="O491" s="54">
        <v>0</v>
      </c>
      <c r="P491" s="54">
        <v>0</v>
      </c>
      <c r="Q491" s="1">
        <v>42522</v>
      </c>
      <c r="R491" s="14">
        <f>VLOOKUP($D491,'GT NBV Sep 2015'!$G:$O,9,0)</f>
        <v>3.1E-2</v>
      </c>
      <c r="S491" s="15">
        <f t="shared" si="63"/>
        <v>0</v>
      </c>
      <c r="T491" s="15">
        <f t="shared" si="64"/>
        <v>9</v>
      </c>
      <c r="U491" s="15">
        <f t="shared" si="65"/>
        <v>0</v>
      </c>
      <c r="V491" s="15">
        <f t="shared" si="66"/>
        <v>0</v>
      </c>
      <c r="W491" s="15">
        <f t="shared" si="67"/>
        <v>0</v>
      </c>
      <c r="X491" s="7">
        <f t="shared" si="68"/>
        <v>0</v>
      </c>
      <c r="Y491" s="7">
        <f t="shared" si="69"/>
        <v>0</v>
      </c>
      <c r="Z491" s="7">
        <f t="shared" si="70"/>
        <v>0</v>
      </c>
      <c r="AA491" s="7">
        <f t="shared" si="71"/>
        <v>0</v>
      </c>
    </row>
    <row r="492" spans="1:27" ht="13.8" x14ac:dyDescent="0.3">
      <c r="A492" s="11">
        <v>51728</v>
      </c>
      <c r="B492" s="11" t="s">
        <v>16</v>
      </c>
      <c r="C492" s="11" t="s">
        <v>236</v>
      </c>
      <c r="D492" s="11" t="s">
        <v>71</v>
      </c>
      <c r="E492" s="11" t="s">
        <v>28</v>
      </c>
      <c r="F492" s="18">
        <v>27211</v>
      </c>
      <c r="G492" s="19">
        <v>27211</v>
      </c>
      <c r="H492" s="11" t="s">
        <v>20</v>
      </c>
      <c r="I492" s="11" t="s">
        <v>48</v>
      </c>
      <c r="J492" s="11" t="s">
        <v>245</v>
      </c>
      <c r="K492" s="11" t="s">
        <v>23</v>
      </c>
      <c r="L492" s="53" t="s">
        <v>638</v>
      </c>
      <c r="M492" s="11">
        <v>0</v>
      </c>
      <c r="N492" s="54">
        <v>0</v>
      </c>
      <c r="O492" s="54">
        <v>0</v>
      </c>
      <c r="P492" s="54">
        <v>0</v>
      </c>
      <c r="Q492" s="1">
        <v>42522</v>
      </c>
      <c r="R492" s="14">
        <f>VLOOKUP($D492,'GT NBV Sep 2015'!$G:$O,9,0)</f>
        <v>3.1E-2</v>
      </c>
      <c r="S492" s="15">
        <f t="shared" si="63"/>
        <v>0</v>
      </c>
      <c r="T492" s="15">
        <f t="shared" si="64"/>
        <v>9</v>
      </c>
      <c r="U492" s="15">
        <f t="shared" si="65"/>
        <v>0</v>
      </c>
      <c r="V492" s="15">
        <f t="shared" si="66"/>
        <v>0</v>
      </c>
      <c r="W492" s="15">
        <f t="shared" si="67"/>
        <v>0</v>
      </c>
      <c r="X492" s="7">
        <f t="shared" si="68"/>
        <v>0</v>
      </c>
      <c r="Y492" s="7">
        <f t="shared" si="69"/>
        <v>0</v>
      </c>
      <c r="Z492" s="7">
        <f t="shared" si="70"/>
        <v>0</v>
      </c>
      <c r="AA492" s="7">
        <f t="shared" si="71"/>
        <v>0</v>
      </c>
    </row>
    <row r="493" spans="1:27" ht="13.8" x14ac:dyDescent="0.3">
      <c r="A493" s="11">
        <v>47416299</v>
      </c>
      <c r="B493" s="11" t="s">
        <v>16</v>
      </c>
      <c r="C493" s="11" t="s">
        <v>236</v>
      </c>
      <c r="D493" s="11" t="s">
        <v>71</v>
      </c>
      <c r="E493" s="11" t="s">
        <v>390</v>
      </c>
      <c r="F493" s="18">
        <v>38139</v>
      </c>
      <c r="G493" s="19">
        <v>38169</v>
      </c>
      <c r="H493" s="11" t="s">
        <v>20</v>
      </c>
      <c r="I493" s="11" t="s">
        <v>48</v>
      </c>
      <c r="J493" s="11" t="s">
        <v>245</v>
      </c>
      <c r="K493" s="11" t="s">
        <v>23</v>
      </c>
      <c r="L493" s="53" t="s">
        <v>638</v>
      </c>
      <c r="M493" s="11">
        <v>0</v>
      </c>
      <c r="N493" s="54">
        <v>0</v>
      </c>
      <c r="O493" s="54">
        <v>0</v>
      </c>
      <c r="P493" s="54">
        <v>0</v>
      </c>
      <c r="Q493" s="1">
        <v>42522</v>
      </c>
      <c r="R493" s="14">
        <f>VLOOKUP($D493,'GT NBV Sep 2015'!$G:$O,9,0)</f>
        <v>3.1E-2</v>
      </c>
      <c r="S493" s="15">
        <f t="shared" si="63"/>
        <v>0</v>
      </c>
      <c r="T493" s="15">
        <f t="shared" si="64"/>
        <v>9</v>
      </c>
      <c r="U493" s="15">
        <f t="shared" si="65"/>
        <v>0</v>
      </c>
      <c r="V493" s="15">
        <f t="shared" si="66"/>
        <v>0</v>
      </c>
      <c r="W493" s="15">
        <f t="shared" si="67"/>
        <v>0</v>
      </c>
      <c r="X493" s="7">
        <f t="shared" si="68"/>
        <v>0</v>
      </c>
      <c r="Y493" s="7">
        <f t="shared" si="69"/>
        <v>0</v>
      </c>
      <c r="Z493" s="7">
        <f t="shared" si="70"/>
        <v>0</v>
      </c>
      <c r="AA493" s="7">
        <f t="shared" si="71"/>
        <v>0</v>
      </c>
    </row>
    <row r="494" spans="1:27" ht="13.8" x14ac:dyDescent="0.3">
      <c r="A494" s="11">
        <v>47416305</v>
      </c>
      <c r="B494" s="11" t="s">
        <v>16</v>
      </c>
      <c r="C494" s="11" t="s">
        <v>236</v>
      </c>
      <c r="D494" s="11" t="s">
        <v>71</v>
      </c>
      <c r="E494" s="11" t="s">
        <v>390</v>
      </c>
      <c r="F494" s="18">
        <v>38139</v>
      </c>
      <c r="G494" s="19">
        <v>38169</v>
      </c>
      <c r="H494" s="11" t="s">
        <v>20</v>
      </c>
      <c r="I494" s="11" t="s">
        <v>48</v>
      </c>
      <c r="J494" s="11" t="s">
        <v>245</v>
      </c>
      <c r="K494" s="11" t="s">
        <v>23</v>
      </c>
      <c r="L494" s="53" t="s">
        <v>638</v>
      </c>
      <c r="M494" s="11">
        <v>0</v>
      </c>
      <c r="N494" s="54">
        <v>0</v>
      </c>
      <c r="O494" s="54">
        <v>0</v>
      </c>
      <c r="P494" s="54">
        <v>0</v>
      </c>
      <c r="Q494" s="1">
        <v>42522</v>
      </c>
      <c r="R494" s="14">
        <f>VLOOKUP($D494,'GT NBV Sep 2015'!$G:$O,9,0)</f>
        <v>3.1E-2</v>
      </c>
      <c r="S494" s="15">
        <f t="shared" si="63"/>
        <v>0</v>
      </c>
      <c r="T494" s="15">
        <f t="shared" si="64"/>
        <v>9</v>
      </c>
      <c r="U494" s="15">
        <f t="shared" si="65"/>
        <v>0</v>
      </c>
      <c r="V494" s="15">
        <f t="shared" si="66"/>
        <v>0</v>
      </c>
      <c r="W494" s="15">
        <f t="shared" si="67"/>
        <v>0</v>
      </c>
      <c r="X494" s="7">
        <f t="shared" si="68"/>
        <v>0</v>
      </c>
      <c r="Y494" s="7">
        <f t="shared" si="69"/>
        <v>0</v>
      </c>
      <c r="Z494" s="7">
        <f t="shared" si="70"/>
        <v>0</v>
      </c>
      <c r="AA494" s="7">
        <f t="shared" si="71"/>
        <v>0</v>
      </c>
    </row>
    <row r="495" spans="1:27" ht="13.8" x14ac:dyDescent="0.3">
      <c r="A495" s="11">
        <v>50586330</v>
      </c>
      <c r="B495" s="11" t="s">
        <v>16</v>
      </c>
      <c r="C495" s="11" t="s">
        <v>236</v>
      </c>
      <c r="D495" s="11" t="s">
        <v>71</v>
      </c>
      <c r="E495" s="11" t="s">
        <v>390</v>
      </c>
      <c r="F495" s="18">
        <v>38322</v>
      </c>
      <c r="G495" s="19">
        <v>38353</v>
      </c>
      <c r="H495" s="11" t="s">
        <v>20</v>
      </c>
      <c r="I495" s="11" t="s">
        <v>48</v>
      </c>
      <c r="J495" s="11" t="s">
        <v>245</v>
      </c>
      <c r="K495" s="11" t="s">
        <v>23</v>
      </c>
      <c r="L495" s="53" t="s">
        <v>638</v>
      </c>
      <c r="M495" s="11">
        <v>0</v>
      </c>
      <c r="N495" s="54">
        <v>0</v>
      </c>
      <c r="O495" s="54">
        <v>0</v>
      </c>
      <c r="P495" s="54">
        <v>0</v>
      </c>
      <c r="Q495" s="1">
        <v>42522</v>
      </c>
      <c r="R495" s="14">
        <f>VLOOKUP($D495,'GT NBV Sep 2015'!$G:$O,9,0)</f>
        <v>3.1E-2</v>
      </c>
      <c r="S495" s="15">
        <f t="shared" si="63"/>
        <v>0</v>
      </c>
      <c r="T495" s="15">
        <f t="shared" si="64"/>
        <v>9</v>
      </c>
      <c r="U495" s="15">
        <f t="shared" si="65"/>
        <v>0</v>
      </c>
      <c r="V495" s="15">
        <f t="shared" si="66"/>
        <v>0</v>
      </c>
      <c r="W495" s="15">
        <f t="shared" si="67"/>
        <v>0</v>
      </c>
      <c r="X495" s="7">
        <f t="shared" si="68"/>
        <v>0</v>
      </c>
      <c r="Y495" s="7">
        <f t="shared" si="69"/>
        <v>0</v>
      </c>
      <c r="Z495" s="7">
        <f t="shared" si="70"/>
        <v>0</v>
      </c>
      <c r="AA495" s="7">
        <f t="shared" si="71"/>
        <v>0</v>
      </c>
    </row>
    <row r="496" spans="1:27" ht="13.8" x14ac:dyDescent="0.3">
      <c r="A496" s="11">
        <v>55788138</v>
      </c>
      <c r="B496" s="11" t="s">
        <v>16</v>
      </c>
      <c r="C496" s="11" t="s">
        <v>236</v>
      </c>
      <c r="D496" s="11" t="s">
        <v>71</v>
      </c>
      <c r="E496" s="11" t="s">
        <v>391</v>
      </c>
      <c r="F496" s="18">
        <v>38353</v>
      </c>
      <c r="G496" s="19">
        <v>38353</v>
      </c>
      <c r="H496" s="11" t="s">
        <v>20</v>
      </c>
      <c r="I496" s="11" t="s">
        <v>48</v>
      </c>
      <c r="J496" s="11" t="s">
        <v>245</v>
      </c>
      <c r="K496" s="11" t="s">
        <v>23</v>
      </c>
      <c r="L496" s="53" t="s">
        <v>638</v>
      </c>
      <c r="M496" s="11">
        <v>0</v>
      </c>
      <c r="N496" s="54">
        <v>0</v>
      </c>
      <c r="O496" s="54">
        <v>0</v>
      </c>
      <c r="P496" s="54">
        <v>0</v>
      </c>
      <c r="Q496" s="1">
        <v>42522</v>
      </c>
      <c r="R496" s="14">
        <f>VLOOKUP($D496,'GT NBV Sep 2015'!$G:$O,9,0)</f>
        <v>3.1E-2</v>
      </c>
      <c r="S496" s="15">
        <f t="shared" si="63"/>
        <v>0</v>
      </c>
      <c r="T496" s="15">
        <f t="shared" si="64"/>
        <v>9</v>
      </c>
      <c r="U496" s="15">
        <f t="shared" si="65"/>
        <v>0</v>
      </c>
      <c r="V496" s="15">
        <f t="shared" si="66"/>
        <v>0</v>
      </c>
      <c r="W496" s="15">
        <f t="shared" si="67"/>
        <v>0</v>
      </c>
      <c r="X496" s="7">
        <f t="shared" si="68"/>
        <v>0</v>
      </c>
      <c r="Y496" s="7">
        <f t="shared" si="69"/>
        <v>0</v>
      </c>
      <c r="Z496" s="7">
        <f t="shared" si="70"/>
        <v>0</v>
      </c>
      <c r="AA496" s="7">
        <f t="shared" si="71"/>
        <v>0</v>
      </c>
    </row>
    <row r="497" spans="1:27" ht="13.8" x14ac:dyDescent="0.3">
      <c r="A497" s="11">
        <v>62156188</v>
      </c>
      <c r="B497" s="11" t="s">
        <v>16</v>
      </c>
      <c r="C497" s="11" t="s">
        <v>236</v>
      </c>
      <c r="D497" s="11" t="s">
        <v>71</v>
      </c>
      <c r="E497" s="11" t="s">
        <v>391</v>
      </c>
      <c r="F497" s="18">
        <v>38657</v>
      </c>
      <c r="G497" s="19">
        <v>38687</v>
      </c>
      <c r="H497" s="11" t="s">
        <v>20</v>
      </c>
      <c r="I497" s="11" t="s">
        <v>48</v>
      </c>
      <c r="J497" s="11" t="s">
        <v>245</v>
      </c>
      <c r="K497" s="11" t="s">
        <v>23</v>
      </c>
      <c r="L497" s="53" t="s">
        <v>638</v>
      </c>
      <c r="M497" s="11">
        <v>0</v>
      </c>
      <c r="N497" s="54">
        <v>0</v>
      </c>
      <c r="O497" s="54">
        <v>0</v>
      </c>
      <c r="P497" s="54">
        <v>0</v>
      </c>
      <c r="Q497" s="1">
        <v>42522</v>
      </c>
      <c r="R497" s="14">
        <f>VLOOKUP($D497,'GT NBV Sep 2015'!$G:$O,9,0)</f>
        <v>3.1E-2</v>
      </c>
      <c r="S497" s="15">
        <f t="shared" si="63"/>
        <v>0</v>
      </c>
      <c r="T497" s="15">
        <f t="shared" si="64"/>
        <v>9</v>
      </c>
      <c r="U497" s="15">
        <f t="shared" si="65"/>
        <v>0</v>
      </c>
      <c r="V497" s="15">
        <f t="shared" si="66"/>
        <v>0</v>
      </c>
      <c r="W497" s="15">
        <f t="shared" si="67"/>
        <v>0</v>
      </c>
      <c r="X497" s="7">
        <f t="shared" si="68"/>
        <v>0</v>
      </c>
      <c r="Y497" s="7">
        <f t="shared" si="69"/>
        <v>0</v>
      </c>
      <c r="Z497" s="7">
        <f t="shared" si="70"/>
        <v>0</v>
      </c>
      <c r="AA497" s="7">
        <f t="shared" si="71"/>
        <v>0</v>
      </c>
    </row>
    <row r="498" spans="1:27" ht="13.8" x14ac:dyDescent="0.3">
      <c r="A498" s="11">
        <v>818400</v>
      </c>
      <c r="B498" s="11" t="s">
        <v>16</v>
      </c>
      <c r="C498" s="11" t="s">
        <v>17</v>
      </c>
      <c r="D498" s="11" t="s">
        <v>71</v>
      </c>
      <c r="E498" s="11" t="s">
        <v>72</v>
      </c>
      <c r="F498" s="18">
        <v>37073</v>
      </c>
      <c r="G498" s="19">
        <v>37073</v>
      </c>
      <c r="H498" s="11" t="s">
        <v>68</v>
      </c>
      <c r="I498" s="11" t="s">
        <v>48</v>
      </c>
      <c r="J498" s="11" t="s">
        <v>70</v>
      </c>
      <c r="K498" s="11" t="s">
        <v>23</v>
      </c>
      <c r="L498" s="53" t="s">
        <v>638</v>
      </c>
      <c r="M498" s="11">
        <v>0</v>
      </c>
      <c r="N498" s="54">
        <v>0</v>
      </c>
      <c r="O498" s="54">
        <v>0</v>
      </c>
      <c r="P498" s="54">
        <v>0</v>
      </c>
      <c r="Q498" s="1">
        <v>42522</v>
      </c>
      <c r="R498" s="14">
        <f>VLOOKUP($D498,'GT NBV Sep 2015'!$G:$O,9,0)</f>
        <v>3.1E-2</v>
      </c>
      <c r="S498" s="15">
        <f t="shared" si="63"/>
        <v>0</v>
      </c>
      <c r="T498" s="15">
        <f t="shared" si="64"/>
        <v>9</v>
      </c>
      <c r="U498" s="15">
        <f t="shared" si="65"/>
        <v>0</v>
      </c>
      <c r="V498" s="15">
        <f t="shared" si="66"/>
        <v>0</v>
      </c>
      <c r="W498" s="15">
        <f t="shared" si="67"/>
        <v>0</v>
      </c>
      <c r="X498" s="7">
        <f t="shared" si="68"/>
        <v>0</v>
      </c>
      <c r="Y498" s="7">
        <f t="shared" si="69"/>
        <v>0</v>
      </c>
      <c r="Z498" s="7">
        <f t="shared" si="70"/>
        <v>0</v>
      </c>
      <c r="AA498" s="7">
        <f t="shared" si="71"/>
        <v>0</v>
      </c>
    </row>
    <row r="499" spans="1:27" ht="13.8" x14ac:dyDescent="0.3">
      <c r="A499" s="11">
        <v>818391</v>
      </c>
      <c r="B499" s="11" t="s">
        <v>16</v>
      </c>
      <c r="C499" s="11" t="s">
        <v>17</v>
      </c>
      <c r="D499" s="11" t="s">
        <v>71</v>
      </c>
      <c r="E499" s="11" t="s">
        <v>87</v>
      </c>
      <c r="F499" s="18">
        <v>33420</v>
      </c>
      <c r="G499" s="19">
        <v>33420</v>
      </c>
      <c r="H499" s="11" t="s">
        <v>68</v>
      </c>
      <c r="I499" s="11" t="s">
        <v>48</v>
      </c>
      <c r="J499" s="11" t="s">
        <v>70</v>
      </c>
      <c r="K499" s="11" t="s">
        <v>23</v>
      </c>
      <c r="L499" s="53" t="s">
        <v>638</v>
      </c>
      <c r="M499" s="11">
        <v>0</v>
      </c>
      <c r="N499" s="54">
        <v>0</v>
      </c>
      <c r="O499" s="54">
        <v>0</v>
      </c>
      <c r="P499" s="54">
        <v>0</v>
      </c>
      <c r="Q499" s="1">
        <v>42522</v>
      </c>
      <c r="R499" s="14">
        <f>VLOOKUP($D499,'GT NBV Sep 2015'!$G:$O,9,0)</f>
        <v>3.1E-2</v>
      </c>
      <c r="S499" s="15">
        <f t="shared" si="63"/>
        <v>0</v>
      </c>
      <c r="T499" s="15">
        <f t="shared" si="64"/>
        <v>9</v>
      </c>
      <c r="U499" s="15">
        <f t="shared" si="65"/>
        <v>0</v>
      </c>
      <c r="V499" s="15">
        <f t="shared" si="66"/>
        <v>0</v>
      </c>
      <c r="W499" s="15">
        <f t="shared" si="67"/>
        <v>0</v>
      </c>
      <c r="X499" s="7">
        <f t="shared" si="68"/>
        <v>0</v>
      </c>
      <c r="Y499" s="7">
        <f t="shared" si="69"/>
        <v>0</v>
      </c>
      <c r="Z499" s="7">
        <f t="shared" si="70"/>
        <v>0</v>
      </c>
      <c r="AA499" s="7">
        <f t="shared" si="71"/>
        <v>0</v>
      </c>
    </row>
    <row r="500" spans="1:27" ht="13.8" x14ac:dyDescent="0.3">
      <c r="A500" s="11">
        <v>818392</v>
      </c>
      <c r="B500" s="11" t="s">
        <v>16</v>
      </c>
      <c r="C500" s="11" t="s">
        <v>17</v>
      </c>
      <c r="D500" s="11" t="s">
        <v>71</v>
      </c>
      <c r="E500" s="11" t="s">
        <v>87</v>
      </c>
      <c r="F500" s="18">
        <v>33420</v>
      </c>
      <c r="G500" s="19">
        <v>33420</v>
      </c>
      <c r="H500" s="11" t="s">
        <v>68</v>
      </c>
      <c r="I500" s="11" t="s">
        <v>48</v>
      </c>
      <c r="J500" s="11" t="s">
        <v>70</v>
      </c>
      <c r="K500" s="11" t="s">
        <v>23</v>
      </c>
      <c r="L500" s="53" t="s">
        <v>638</v>
      </c>
      <c r="M500" s="11">
        <v>0</v>
      </c>
      <c r="N500" s="54">
        <v>0</v>
      </c>
      <c r="O500" s="54">
        <v>0</v>
      </c>
      <c r="P500" s="54">
        <v>0</v>
      </c>
      <c r="Q500" s="1">
        <v>42522</v>
      </c>
      <c r="R500" s="14">
        <f>VLOOKUP($D500,'GT NBV Sep 2015'!$G:$O,9,0)</f>
        <v>3.1E-2</v>
      </c>
      <c r="S500" s="15">
        <f t="shared" si="63"/>
        <v>0</v>
      </c>
      <c r="T500" s="15">
        <f t="shared" si="64"/>
        <v>9</v>
      </c>
      <c r="U500" s="15">
        <f t="shared" si="65"/>
        <v>0</v>
      </c>
      <c r="V500" s="15">
        <f t="shared" si="66"/>
        <v>0</v>
      </c>
      <c r="W500" s="15">
        <f t="shared" si="67"/>
        <v>0</v>
      </c>
      <c r="X500" s="7">
        <f t="shared" si="68"/>
        <v>0</v>
      </c>
      <c r="Y500" s="7">
        <f t="shared" si="69"/>
        <v>0</v>
      </c>
      <c r="Z500" s="7">
        <f t="shared" si="70"/>
        <v>0</v>
      </c>
      <c r="AA500" s="7">
        <f t="shared" si="71"/>
        <v>0</v>
      </c>
    </row>
    <row r="501" spans="1:27" ht="13.8" x14ac:dyDescent="0.3">
      <c r="A501" s="11">
        <v>818393</v>
      </c>
      <c r="B501" s="11" t="s">
        <v>16</v>
      </c>
      <c r="C501" s="11" t="s">
        <v>17</v>
      </c>
      <c r="D501" s="11" t="s">
        <v>71</v>
      </c>
      <c r="E501" s="11" t="s">
        <v>87</v>
      </c>
      <c r="F501" s="18">
        <v>33420</v>
      </c>
      <c r="G501" s="19">
        <v>33420</v>
      </c>
      <c r="H501" s="11" t="s">
        <v>68</v>
      </c>
      <c r="I501" s="11" t="s">
        <v>48</v>
      </c>
      <c r="J501" s="11" t="s">
        <v>70</v>
      </c>
      <c r="K501" s="11" t="s">
        <v>23</v>
      </c>
      <c r="L501" s="53" t="s">
        <v>638</v>
      </c>
      <c r="M501" s="11">
        <v>0</v>
      </c>
      <c r="N501" s="54">
        <v>0</v>
      </c>
      <c r="O501" s="54">
        <v>0</v>
      </c>
      <c r="P501" s="54">
        <v>0</v>
      </c>
      <c r="Q501" s="1">
        <v>42522</v>
      </c>
      <c r="R501" s="14">
        <f>VLOOKUP($D501,'GT NBV Sep 2015'!$G:$O,9,0)</f>
        <v>3.1E-2</v>
      </c>
      <c r="S501" s="15">
        <f t="shared" si="63"/>
        <v>0</v>
      </c>
      <c r="T501" s="15">
        <f t="shared" si="64"/>
        <v>9</v>
      </c>
      <c r="U501" s="15">
        <f t="shared" si="65"/>
        <v>0</v>
      </c>
      <c r="V501" s="15">
        <f t="shared" si="66"/>
        <v>0</v>
      </c>
      <c r="W501" s="15">
        <f t="shared" si="67"/>
        <v>0</v>
      </c>
      <c r="X501" s="7">
        <f t="shared" si="68"/>
        <v>0</v>
      </c>
      <c r="Y501" s="7">
        <f t="shared" si="69"/>
        <v>0</v>
      </c>
      <c r="Z501" s="7">
        <f t="shared" si="70"/>
        <v>0</v>
      </c>
      <c r="AA501" s="7">
        <f t="shared" si="71"/>
        <v>0</v>
      </c>
    </row>
    <row r="502" spans="1:27" ht="13.8" x14ac:dyDescent="0.3">
      <c r="A502" s="11">
        <v>818394</v>
      </c>
      <c r="B502" s="11" t="s">
        <v>16</v>
      </c>
      <c r="C502" s="11" t="s">
        <v>17</v>
      </c>
      <c r="D502" s="11" t="s">
        <v>71</v>
      </c>
      <c r="E502" s="11" t="s">
        <v>87</v>
      </c>
      <c r="F502" s="18">
        <v>33420</v>
      </c>
      <c r="G502" s="19">
        <v>33420</v>
      </c>
      <c r="H502" s="11" t="s">
        <v>68</v>
      </c>
      <c r="I502" s="11" t="s">
        <v>48</v>
      </c>
      <c r="J502" s="11" t="s">
        <v>70</v>
      </c>
      <c r="K502" s="11" t="s">
        <v>23</v>
      </c>
      <c r="L502" s="53" t="s">
        <v>638</v>
      </c>
      <c r="M502" s="11">
        <v>0</v>
      </c>
      <c r="N502" s="54">
        <v>0</v>
      </c>
      <c r="O502" s="54">
        <v>0</v>
      </c>
      <c r="P502" s="54">
        <v>0</v>
      </c>
      <c r="Q502" s="1">
        <v>42522</v>
      </c>
      <c r="R502" s="14">
        <f>VLOOKUP($D502,'GT NBV Sep 2015'!$G:$O,9,0)</f>
        <v>3.1E-2</v>
      </c>
      <c r="S502" s="15">
        <f t="shared" si="63"/>
        <v>0</v>
      </c>
      <c r="T502" s="15">
        <f t="shared" si="64"/>
        <v>9</v>
      </c>
      <c r="U502" s="15">
        <f t="shared" si="65"/>
        <v>0</v>
      </c>
      <c r="V502" s="15">
        <f t="shared" si="66"/>
        <v>0</v>
      </c>
      <c r="W502" s="15">
        <f t="shared" si="67"/>
        <v>0</v>
      </c>
      <c r="X502" s="7">
        <f t="shared" si="68"/>
        <v>0</v>
      </c>
      <c r="Y502" s="7">
        <f t="shared" si="69"/>
        <v>0</v>
      </c>
      <c r="Z502" s="7">
        <f t="shared" si="70"/>
        <v>0</v>
      </c>
      <c r="AA502" s="7">
        <f t="shared" si="71"/>
        <v>0</v>
      </c>
    </row>
    <row r="503" spans="1:27" ht="13.8" x14ac:dyDescent="0.3">
      <c r="A503" s="11">
        <v>818395</v>
      </c>
      <c r="B503" s="11" t="s">
        <v>16</v>
      </c>
      <c r="C503" s="11" t="s">
        <v>17</v>
      </c>
      <c r="D503" s="11" t="s">
        <v>71</v>
      </c>
      <c r="E503" s="11" t="s">
        <v>38</v>
      </c>
      <c r="F503" s="18">
        <v>33786</v>
      </c>
      <c r="G503" s="19">
        <v>33786</v>
      </c>
      <c r="H503" s="11" t="s">
        <v>68</v>
      </c>
      <c r="I503" s="11" t="s">
        <v>48</v>
      </c>
      <c r="J503" s="11" t="s">
        <v>70</v>
      </c>
      <c r="K503" s="11" t="s">
        <v>23</v>
      </c>
      <c r="L503" s="53" t="s">
        <v>638</v>
      </c>
      <c r="M503" s="11">
        <v>0</v>
      </c>
      <c r="N503" s="54">
        <v>0</v>
      </c>
      <c r="O503" s="54">
        <v>0</v>
      </c>
      <c r="P503" s="54">
        <v>0</v>
      </c>
      <c r="Q503" s="1">
        <v>42522</v>
      </c>
      <c r="R503" s="14">
        <f>VLOOKUP($D503,'GT NBV Sep 2015'!$G:$O,9,0)</f>
        <v>3.1E-2</v>
      </c>
      <c r="S503" s="15">
        <f t="shared" si="63"/>
        <v>0</v>
      </c>
      <c r="T503" s="15">
        <f t="shared" si="64"/>
        <v>9</v>
      </c>
      <c r="U503" s="15">
        <f t="shared" si="65"/>
        <v>0</v>
      </c>
      <c r="V503" s="15">
        <f t="shared" si="66"/>
        <v>0</v>
      </c>
      <c r="W503" s="15">
        <f t="shared" si="67"/>
        <v>0</v>
      </c>
      <c r="X503" s="7">
        <f t="shared" si="68"/>
        <v>0</v>
      </c>
      <c r="Y503" s="7">
        <f t="shared" si="69"/>
        <v>0</v>
      </c>
      <c r="Z503" s="7">
        <f t="shared" si="70"/>
        <v>0</v>
      </c>
      <c r="AA503" s="7">
        <f t="shared" si="71"/>
        <v>0</v>
      </c>
    </row>
    <row r="504" spans="1:27" ht="13.8" x14ac:dyDescent="0.3">
      <c r="A504" s="11">
        <v>818396</v>
      </c>
      <c r="B504" s="11" t="s">
        <v>16</v>
      </c>
      <c r="C504" s="11" t="s">
        <v>17</v>
      </c>
      <c r="D504" s="11" t="s">
        <v>71</v>
      </c>
      <c r="E504" s="11" t="s">
        <v>190</v>
      </c>
      <c r="F504" s="18">
        <v>36342</v>
      </c>
      <c r="G504" s="19">
        <v>36342</v>
      </c>
      <c r="H504" s="11" t="s">
        <v>68</v>
      </c>
      <c r="I504" s="11" t="s">
        <v>48</v>
      </c>
      <c r="J504" s="11" t="s">
        <v>70</v>
      </c>
      <c r="K504" s="11" t="s">
        <v>23</v>
      </c>
      <c r="L504" s="53" t="s">
        <v>638</v>
      </c>
      <c r="M504" s="11">
        <v>0</v>
      </c>
      <c r="N504" s="54">
        <v>0</v>
      </c>
      <c r="O504" s="54">
        <v>0</v>
      </c>
      <c r="P504" s="54">
        <v>0</v>
      </c>
      <c r="Q504" s="1">
        <v>42522</v>
      </c>
      <c r="R504" s="14">
        <f>VLOOKUP($D504,'GT NBV Sep 2015'!$G:$O,9,0)</f>
        <v>3.1E-2</v>
      </c>
      <c r="S504" s="15">
        <f t="shared" si="63"/>
        <v>0</v>
      </c>
      <c r="T504" s="15">
        <f t="shared" si="64"/>
        <v>9</v>
      </c>
      <c r="U504" s="15">
        <f t="shared" si="65"/>
        <v>0</v>
      </c>
      <c r="V504" s="15">
        <f t="shared" si="66"/>
        <v>0</v>
      </c>
      <c r="W504" s="15">
        <f t="shared" si="67"/>
        <v>0</v>
      </c>
      <c r="X504" s="7">
        <f t="shared" si="68"/>
        <v>0</v>
      </c>
      <c r="Y504" s="7">
        <f t="shared" si="69"/>
        <v>0</v>
      </c>
      <c r="Z504" s="7">
        <f t="shared" si="70"/>
        <v>0</v>
      </c>
      <c r="AA504" s="7">
        <f t="shared" si="71"/>
        <v>0</v>
      </c>
    </row>
    <row r="505" spans="1:27" ht="13.8" x14ac:dyDescent="0.3">
      <c r="A505" s="11">
        <v>818397</v>
      </c>
      <c r="B505" s="11" t="s">
        <v>16</v>
      </c>
      <c r="C505" s="11" t="s">
        <v>17</v>
      </c>
      <c r="D505" s="11" t="s">
        <v>71</v>
      </c>
      <c r="E505" s="11" t="s">
        <v>72</v>
      </c>
      <c r="F505" s="18">
        <v>37073</v>
      </c>
      <c r="G505" s="19">
        <v>37073</v>
      </c>
      <c r="H505" s="11" t="s">
        <v>68</v>
      </c>
      <c r="I505" s="11" t="s">
        <v>48</v>
      </c>
      <c r="J505" s="11" t="s">
        <v>70</v>
      </c>
      <c r="K505" s="11" t="s">
        <v>23</v>
      </c>
      <c r="L505" s="53" t="s">
        <v>638</v>
      </c>
      <c r="M505" s="11">
        <v>0</v>
      </c>
      <c r="N505" s="54">
        <v>0</v>
      </c>
      <c r="O505" s="54">
        <v>0</v>
      </c>
      <c r="P505" s="54">
        <v>0</v>
      </c>
      <c r="Q505" s="1">
        <v>42522</v>
      </c>
      <c r="R505" s="14">
        <f>VLOOKUP($D505,'GT NBV Sep 2015'!$G:$O,9,0)</f>
        <v>3.1E-2</v>
      </c>
      <c r="S505" s="15">
        <f t="shared" si="63"/>
        <v>0</v>
      </c>
      <c r="T505" s="15">
        <f t="shared" si="64"/>
        <v>9</v>
      </c>
      <c r="U505" s="15">
        <f t="shared" si="65"/>
        <v>0</v>
      </c>
      <c r="V505" s="15">
        <f t="shared" si="66"/>
        <v>0</v>
      </c>
      <c r="W505" s="15">
        <f t="shared" si="67"/>
        <v>0</v>
      </c>
      <c r="X505" s="7">
        <f t="shared" si="68"/>
        <v>0</v>
      </c>
      <c r="Y505" s="7">
        <f t="shared" si="69"/>
        <v>0</v>
      </c>
      <c r="Z505" s="7">
        <f t="shared" si="70"/>
        <v>0</v>
      </c>
      <c r="AA505" s="7">
        <f t="shared" si="71"/>
        <v>0</v>
      </c>
    </row>
    <row r="506" spans="1:27" ht="13.8" x14ac:dyDescent="0.3">
      <c r="A506" s="11">
        <v>818398</v>
      </c>
      <c r="B506" s="11" t="s">
        <v>16</v>
      </c>
      <c r="C506" s="11" t="s">
        <v>17</v>
      </c>
      <c r="D506" s="11" t="s">
        <v>71</v>
      </c>
      <c r="E506" s="11" t="s">
        <v>72</v>
      </c>
      <c r="F506" s="18">
        <v>37073</v>
      </c>
      <c r="G506" s="19">
        <v>37073</v>
      </c>
      <c r="H506" s="11" t="s">
        <v>68</v>
      </c>
      <c r="I506" s="11" t="s">
        <v>48</v>
      </c>
      <c r="J506" s="11" t="s">
        <v>70</v>
      </c>
      <c r="K506" s="11" t="s">
        <v>23</v>
      </c>
      <c r="L506" s="53" t="s">
        <v>638</v>
      </c>
      <c r="M506" s="11">
        <v>0</v>
      </c>
      <c r="N506" s="54">
        <v>0</v>
      </c>
      <c r="O506" s="54">
        <v>0</v>
      </c>
      <c r="P506" s="54">
        <v>0</v>
      </c>
      <c r="Q506" s="1">
        <v>42522</v>
      </c>
      <c r="R506" s="14">
        <f>VLOOKUP($D506,'GT NBV Sep 2015'!$G:$O,9,0)</f>
        <v>3.1E-2</v>
      </c>
      <c r="S506" s="15">
        <f t="shared" si="63"/>
        <v>0</v>
      </c>
      <c r="T506" s="15">
        <f t="shared" si="64"/>
        <v>9</v>
      </c>
      <c r="U506" s="15">
        <f t="shared" si="65"/>
        <v>0</v>
      </c>
      <c r="V506" s="15">
        <f t="shared" si="66"/>
        <v>0</v>
      </c>
      <c r="W506" s="15">
        <f t="shared" si="67"/>
        <v>0</v>
      </c>
      <c r="X506" s="7">
        <f t="shared" si="68"/>
        <v>0</v>
      </c>
      <c r="Y506" s="7">
        <f t="shared" si="69"/>
        <v>0</v>
      </c>
      <c r="Z506" s="7">
        <f t="shared" si="70"/>
        <v>0</v>
      </c>
      <c r="AA506" s="7">
        <f t="shared" si="71"/>
        <v>0</v>
      </c>
    </row>
    <row r="507" spans="1:27" ht="13.8" x14ac:dyDescent="0.3">
      <c r="A507" s="11">
        <v>818399</v>
      </c>
      <c r="B507" s="11" t="s">
        <v>16</v>
      </c>
      <c r="C507" s="11" t="s">
        <v>17</v>
      </c>
      <c r="D507" s="11" t="s">
        <v>71</v>
      </c>
      <c r="E507" s="11" t="s">
        <v>72</v>
      </c>
      <c r="F507" s="18">
        <v>37073</v>
      </c>
      <c r="G507" s="19">
        <v>37073</v>
      </c>
      <c r="H507" s="11" t="s">
        <v>68</v>
      </c>
      <c r="I507" s="11" t="s">
        <v>48</v>
      </c>
      <c r="J507" s="11" t="s">
        <v>70</v>
      </c>
      <c r="K507" s="11" t="s">
        <v>23</v>
      </c>
      <c r="L507" s="53" t="s">
        <v>638</v>
      </c>
      <c r="M507" s="11">
        <v>0</v>
      </c>
      <c r="N507" s="54">
        <v>0</v>
      </c>
      <c r="O507" s="54">
        <v>0</v>
      </c>
      <c r="P507" s="54">
        <v>0</v>
      </c>
      <c r="Q507" s="1">
        <v>42522</v>
      </c>
      <c r="R507" s="14">
        <f>VLOOKUP($D507,'GT NBV Sep 2015'!$G:$O,9,0)</f>
        <v>3.1E-2</v>
      </c>
      <c r="S507" s="15">
        <f t="shared" si="63"/>
        <v>0</v>
      </c>
      <c r="T507" s="15">
        <f t="shared" si="64"/>
        <v>9</v>
      </c>
      <c r="U507" s="15">
        <f t="shared" si="65"/>
        <v>0</v>
      </c>
      <c r="V507" s="15">
        <f t="shared" si="66"/>
        <v>0</v>
      </c>
      <c r="W507" s="15">
        <f t="shared" si="67"/>
        <v>0</v>
      </c>
      <c r="X507" s="7">
        <f t="shared" si="68"/>
        <v>0</v>
      </c>
      <c r="Y507" s="7">
        <f t="shared" si="69"/>
        <v>0</v>
      </c>
      <c r="Z507" s="7">
        <f t="shared" si="70"/>
        <v>0</v>
      </c>
      <c r="AA507" s="7">
        <f t="shared" si="71"/>
        <v>0</v>
      </c>
    </row>
    <row r="508" spans="1:27" ht="13.8" x14ac:dyDescent="0.3">
      <c r="A508" s="11">
        <v>818401</v>
      </c>
      <c r="B508" s="11" t="s">
        <v>16</v>
      </c>
      <c r="C508" s="11" t="s">
        <v>17</v>
      </c>
      <c r="D508" s="11" t="s">
        <v>71</v>
      </c>
      <c r="E508" s="11" t="s">
        <v>72</v>
      </c>
      <c r="F508" s="18">
        <v>37073</v>
      </c>
      <c r="G508" s="19">
        <v>37073</v>
      </c>
      <c r="H508" s="11" t="s">
        <v>68</v>
      </c>
      <c r="I508" s="11" t="s">
        <v>48</v>
      </c>
      <c r="J508" s="11" t="s">
        <v>70</v>
      </c>
      <c r="K508" s="11" t="s">
        <v>23</v>
      </c>
      <c r="L508" s="53" t="s">
        <v>638</v>
      </c>
      <c r="M508" s="11">
        <v>0</v>
      </c>
      <c r="N508" s="54">
        <v>0</v>
      </c>
      <c r="O508" s="54">
        <v>0</v>
      </c>
      <c r="P508" s="54">
        <v>0</v>
      </c>
      <c r="Q508" s="1">
        <v>42522</v>
      </c>
      <c r="R508" s="14">
        <f>VLOOKUP($D508,'GT NBV Sep 2015'!$G:$O,9,0)</f>
        <v>3.1E-2</v>
      </c>
      <c r="S508" s="15">
        <f t="shared" si="63"/>
        <v>0</v>
      </c>
      <c r="T508" s="15">
        <f t="shared" si="64"/>
        <v>9</v>
      </c>
      <c r="U508" s="15">
        <f t="shared" si="65"/>
        <v>0</v>
      </c>
      <c r="V508" s="15">
        <f t="shared" si="66"/>
        <v>0</v>
      </c>
      <c r="W508" s="15">
        <f t="shared" si="67"/>
        <v>0</v>
      </c>
      <c r="X508" s="7">
        <f t="shared" si="68"/>
        <v>0</v>
      </c>
      <c r="Y508" s="7">
        <f t="shared" si="69"/>
        <v>0</v>
      </c>
      <c r="Z508" s="7">
        <f t="shared" si="70"/>
        <v>0</v>
      </c>
      <c r="AA508" s="7">
        <f t="shared" si="71"/>
        <v>0</v>
      </c>
    </row>
    <row r="509" spans="1:27" ht="13.8" x14ac:dyDescent="0.3">
      <c r="A509" s="11">
        <v>818402</v>
      </c>
      <c r="B509" s="11" t="s">
        <v>16</v>
      </c>
      <c r="C509" s="11" t="s">
        <v>17</v>
      </c>
      <c r="D509" s="11" t="s">
        <v>71</v>
      </c>
      <c r="E509" s="11" t="s">
        <v>72</v>
      </c>
      <c r="F509" s="18">
        <v>37073</v>
      </c>
      <c r="G509" s="19">
        <v>37073</v>
      </c>
      <c r="H509" s="11" t="s">
        <v>68</v>
      </c>
      <c r="I509" s="11" t="s">
        <v>48</v>
      </c>
      <c r="J509" s="11" t="s">
        <v>70</v>
      </c>
      <c r="K509" s="11" t="s">
        <v>23</v>
      </c>
      <c r="L509" s="53" t="s">
        <v>638</v>
      </c>
      <c r="M509" s="11">
        <v>0</v>
      </c>
      <c r="N509" s="54">
        <v>0</v>
      </c>
      <c r="O509" s="54">
        <v>0</v>
      </c>
      <c r="P509" s="54">
        <v>0</v>
      </c>
      <c r="Q509" s="1">
        <v>42522</v>
      </c>
      <c r="R509" s="14">
        <f>VLOOKUP($D509,'GT NBV Sep 2015'!$G:$O,9,0)</f>
        <v>3.1E-2</v>
      </c>
      <c r="S509" s="15">
        <f t="shared" si="63"/>
        <v>0</v>
      </c>
      <c r="T509" s="15">
        <f t="shared" si="64"/>
        <v>9</v>
      </c>
      <c r="U509" s="15">
        <f t="shared" si="65"/>
        <v>0</v>
      </c>
      <c r="V509" s="15">
        <f t="shared" si="66"/>
        <v>0</v>
      </c>
      <c r="W509" s="15">
        <f t="shared" si="67"/>
        <v>0</v>
      </c>
      <c r="X509" s="7">
        <f t="shared" si="68"/>
        <v>0</v>
      </c>
      <c r="Y509" s="7">
        <f t="shared" si="69"/>
        <v>0</v>
      </c>
      <c r="Z509" s="7">
        <f t="shared" si="70"/>
        <v>0</v>
      </c>
      <c r="AA509" s="7">
        <f t="shared" si="71"/>
        <v>0</v>
      </c>
    </row>
    <row r="510" spans="1:27" ht="13.8" x14ac:dyDescent="0.3">
      <c r="A510" s="11">
        <v>15561348</v>
      </c>
      <c r="B510" s="11" t="s">
        <v>16</v>
      </c>
      <c r="C510" s="11" t="s">
        <v>17</v>
      </c>
      <c r="D510" s="11" t="s">
        <v>71</v>
      </c>
      <c r="E510" s="11" t="s">
        <v>389</v>
      </c>
      <c r="F510" s="18">
        <v>37377</v>
      </c>
      <c r="G510" s="19">
        <v>37408</v>
      </c>
      <c r="H510" s="11" t="s">
        <v>68</v>
      </c>
      <c r="I510" s="11" t="s">
        <v>48</v>
      </c>
      <c r="J510" s="11" t="s">
        <v>70</v>
      </c>
      <c r="K510" s="11" t="s">
        <v>23</v>
      </c>
      <c r="L510" s="53" t="s">
        <v>638</v>
      </c>
      <c r="M510" s="11">
        <v>0</v>
      </c>
      <c r="N510" s="54">
        <v>0</v>
      </c>
      <c r="O510" s="54">
        <v>0</v>
      </c>
      <c r="P510" s="54">
        <v>0</v>
      </c>
      <c r="Q510" s="1">
        <v>42522</v>
      </c>
      <c r="R510" s="14">
        <f>VLOOKUP($D510,'GT NBV Sep 2015'!$G:$O,9,0)</f>
        <v>3.1E-2</v>
      </c>
      <c r="S510" s="15">
        <f t="shared" si="63"/>
        <v>0</v>
      </c>
      <c r="T510" s="15">
        <f t="shared" si="64"/>
        <v>9</v>
      </c>
      <c r="U510" s="15">
        <f t="shared" si="65"/>
        <v>0</v>
      </c>
      <c r="V510" s="15">
        <f t="shared" si="66"/>
        <v>0</v>
      </c>
      <c r="W510" s="15">
        <f t="shared" si="67"/>
        <v>0</v>
      </c>
      <c r="X510" s="7">
        <f t="shared" si="68"/>
        <v>0</v>
      </c>
      <c r="Y510" s="7">
        <f t="shared" si="69"/>
        <v>0</v>
      </c>
      <c r="Z510" s="7">
        <f t="shared" si="70"/>
        <v>0</v>
      </c>
      <c r="AA510" s="7">
        <f t="shared" si="71"/>
        <v>0</v>
      </c>
    </row>
    <row r="511" spans="1:27" ht="13.8" x14ac:dyDescent="0.3">
      <c r="A511" s="11">
        <v>19393065</v>
      </c>
      <c r="B511" s="11" t="s">
        <v>16</v>
      </c>
      <c r="C511" s="11" t="s">
        <v>17</v>
      </c>
      <c r="D511" s="11" t="s">
        <v>71</v>
      </c>
      <c r="E511" s="11" t="s">
        <v>389</v>
      </c>
      <c r="F511" s="18">
        <v>37561</v>
      </c>
      <c r="G511" s="19">
        <v>37561</v>
      </c>
      <c r="H511" s="11" t="s">
        <v>68</v>
      </c>
      <c r="I511" s="11" t="s">
        <v>48</v>
      </c>
      <c r="J511" s="11" t="s">
        <v>70</v>
      </c>
      <c r="K511" s="11" t="s">
        <v>23</v>
      </c>
      <c r="L511" s="53" t="s">
        <v>638</v>
      </c>
      <c r="M511" s="11">
        <v>0</v>
      </c>
      <c r="N511" s="54">
        <v>0</v>
      </c>
      <c r="O511" s="54">
        <v>0</v>
      </c>
      <c r="P511" s="54">
        <v>0</v>
      </c>
      <c r="Q511" s="1">
        <v>42522</v>
      </c>
      <c r="R511" s="14">
        <f>VLOOKUP($D511,'GT NBV Sep 2015'!$G:$O,9,0)</f>
        <v>3.1E-2</v>
      </c>
      <c r="S511" s="15">
        <f t="shared" si="63"/>
        <v>0</v>
      </c>
      <c r="T511" s="15">
        <f t="shared" si="64"/>
        <v>9</v>
      </c>
      <c r="U511" s="15">
        <f t="shared" si="65"/>
        <v>0</v>
      </c>
      <c r="V511" s="15">
        <f t="shared" si="66"/>
        <v>0</v>
      </c>
      <c r="W511" s="15">
        <f t="shared" si="67"/>
        <v>0</v>
      </c>
      <c r="X511" s="7">
        <f t="shared" si="68"/>
        <v>0</v>
      </c>
      <c r="Y511" s="7">
        <f t="shared" si="69"/>
        <v>0</v>
      </c>
      <c r="Z511" s="7">
        <f t="shared" si="70"/>
        <v>0</v>
      </c>
      <c r="AA511" s="7">
        <f t="shared" si="71"/>
        <v>0</v>
      </c>
    </row>
    <row r="512" spans="1:27" ht="13.8" x14ac:dyDescent="0.3">
      <c r="A512" s="11">
        <v>19393712</v>
      </c>
      <c r="B512" s="11" t="s">
        <v>16</v>
      </c>
      <c r="C512" s="11" t="s">
        <v>17</v>
      </c>
      <c r="D512" s="11" t="s">
        <v>71</v>
      </c>
      <c r="E512" s="11" t="s">
        <v>389</v>
      </c>
      <c r="F512" s="18">
        <v>37561</v>
      </c>
      <c r="G512" s="19">
        <v>37561</v>
      </c>
      <c r="H512" s="11" t="s">
        <v>68</v>
      </c>
      <c r="I512" s="11" t="s">
        <v>48</v>
      </c>
      <c r="J512" s="11" t="s">
        <v>70</v>
      </c>
      <c r="K512" s="11" t="s">
        <v>23</v>
      </c>
      <c r="L512" s="53" t="s">
        <v>638</v>
      </c>
      <c r="M512" s="11">
        <v>0</v>
      </c>
      <c r="N512" s="54">
        <v>0</v>
      </c>
      <c r="O512" s="54">
        <v>0</v>
      </c>
      <c r="P512" s="54">
        <v>0</v>
      </c>
      <c r="Q512" s="1">
        <v>42522</v>
      </c>
      <c r="R512" s="14">
        <f>VLOOKUP($D512,'GT NBV Sep 2015'!$G:$O,9,0)</f>
        <v>3.1E-2</v>
      </c>
      <c r="S512" s="15">
        <f t="shared" si="63"/>
        <v>0</v>
      </c>
      <c r="T512" s="15">
        <f t="shared" si="64"/>
        <v>9</v>
      </c>
      <c r="U512" s="15">
        <f t="shared" si="65"/>
        <v>0</v>
      </c>
      <c r="V512" s="15">
        <f t="shared" si="66"/>
        <v>0</v>
      </c>
      <c r="W512" s="15">
        <f t="shared" si="67"/>
        <v>0</v>
      </c>
      <c r="X512" s="7">
        <f t="shared" si="68"/>
        <v>0</v>
      </c>
      <c r="Y512" s="7">
        <f t="shared" si="69"/>
        <v>0</v>
      </c>
      <c r="Z512" s="7">
        <f t="shared" si="70"/>
        <v>0</v>
      </c>
      <c r="AA512" s="7">
        <f t="shared" si="71"/>
        <v>0</v>
      </c>
    </row>
    <row r="513" spans="1:27" ht="13.8" x14ac:dyDescent="0.3">
      <c r="A513" s="11">
        <v>38861083</v>
      </c>
      <c r="B513" s="11" t="s">
        <v>16</v>
      </c>
      <c r="C513" s="11" t="s">
        <v>17</v>
      </c>
      <c r="D513" s="11" t="s">
        <v>71</v>
      </c>
      <c r="E513" s="11" t="s">
        <v>396</v>
      </c>
      <c r="F513" s="18">
        <v>37956</v>
      </c>
      <c r="G513" s="19">
        <v>37956</v>
      </c>
      <c r="H513" s="11" t="s">
        <v>68</v>
      </c>
      <c r="I513" s="11" t="s">
        <v>48</v>
      </c>
      <c r="J513" s="11" t="s">
        <v>70</v>
      </c>
      <c r="K513" s="11" t="s">
        <v>23</v>
      </c>
      <c r="L513" s="53" t="s">
        <v>638</v>
      </c>
      <c r="M513" s="11">
        <v>0</v>
      </c>
      <c r="N513" s="54">
        <v>0</v>
      </c>
      <c r="O513" s="54">
        <v>0</v>
      </c>
      <c r="P513" s="54">
        <v>0</v>
      </c>
      <c r="Q513" s="1">
        <v>42522</v>
      </c>
      <c r="R513" s="14">
        <f>VLOOKUP($D513,'GT NBV Sep 2015'!$G:$O,9,0)</f>
        <v>3.1E-2</v>
      </c>
      <c r="S513" s="15">
        <f t="shared" si="63"/>
        <v>0</v>
      </c>
      <c r="T513" s="15">
        <f t="shared" si="64"/>
        <v>9</v>
      </c>
      <c r="U513" s="15">
        <f t="shared" si="65"/>
        <v>0</v>
      </c>
      <c r="V513" s="15">
        <f t="shared" si="66"/>
        <v>0</v>
      </c>
      <c r="W513" s="15">
        <f t="shared" si="67"/>
        <v>0</v>
      </c>
      <c r="X513" s="7">
        <f t="shared" si="68"/>
        <v>0</v>
      </c>
      <c r="Y513" s="7">
        <f t="shared" si="69"/>
        <v>0</v>
      </c>
      <c r="Z513" s="7">
        <f t="shared" si="70"/>
        <v>0</v>
      </c>
      <c r="AA513" s="7">
        <f t="shared" si="71"/>
        <v>0</v>
      </c>
    </row>
    <row r="514" spans="1:27" ht="13.8" x14ac:dyDescent="0.3">
      <c r="A514" s="11">
        <v>40387635</v>
      </c>
      <c r="B514" s="11" t="s">
        <v>16</v>
      </c>
      <c r="C514" s="11" t="s">
        <v>17</v>
      </c>
      <c r="D514" s="11" t="s">
        <v>71</v>
      </c>
      <c r="E514" s="11" t="s">
        <v>396</v>
      </c>
      <c r="F514" s="18">
        <v>37956</v>
      </c>
      <c r="G514" s="19">
        <v>37987</v>
      </c>
      <c r="H514" s="11" t="s">
        <v>68</v>
      </c>
      <c r="I514" s="11" t="s">
        <v>48</v>
      </c>
      <c r="J514" s="11" t="s">
        <v>70</v>
      </c>
      <c r="K514" s="11" t="s">
        <v>23</v>
      </c>
      <c r="L514" s="53" t="s">
        <v>638</v>
      </c>
      <c r="M514" s="11">
        <v>0</v>
      </c>
      <c r="N514" s="54">
        <v>0</v>
      </c>
      <c r="O514" s="54">
        <v>0</v>
      </c>
      <c r="P514" s="54">
        <v>0</v>
      </c>
      <c r="Q514" s="1">
        <v>42522</v>
      </c>
      <c r="R514" s="14">
        <f>VLOOKUP($D514,'GT NBV Sep 2015'!$G:$O,9,0)</f>
        <v>3.1E-2</v>
      </c>
      <c r="S514" s="15">
        <f t="shared" si="63"/>
        <v>0</v>
      </c>
      <c r="T514" s="15">
        <f t="shared" si="64"/>
        <v>9</v>
      </c>
      <c r="U514" s="15">
        <f t="shared" si="65"/>
        <v>0</v>
      </c>
      <c r="V514" s="15">
        <f t="shared" si="66"/>
        <v>0</v>
      </c>
      <c r="W514" s="15">
        <f t="shared" si="67"/>
        <v>0</v>
      </c>
      <c r="X514" s="7">
        <f t="shared" si="68"/>
        <v>0</v>
      </c>
      <c r="Y514" s="7">
        <f t="shared" si="69"/>
        <v>0</v>
      </c>
      <c r="Z514" s="7">
        <f t="shared" si="70"/>
        <v>0</v>
      </c>
      <c r="AA514" s="7">
        <f t="shared" si="71"/>
        <v>0</v>
      </c>
    </row>
    <row r="515" spans="1:27" ht="13.8" x14ac:dyDescent="0.3">
      <c r="A515" s="11">
        <v>44974227</v>
      </c>
      <c r="B515" s="11" t="s">
        <v>16</v>
      </c>
      <c r="C515" s="11" t="s">
        <v>17</v>
      </c>
      <c r="D515" s="11" t="s">
        <v>71</v>
      </c>
      <c r="E515" s="11" t="s">
        <v>390</v>
      </c>
      <c r="F515" s="18">
        <v>38139</v>
      </c>
      <c r="G515" s="19">
        <v>38139</v>
      </c>
      <c r="H515" s="11" t="s">
        <v>68</v>
      </c>
      <c r="I515" s="11" t="s">
        <v>48</v>
      </c>
      <c r="J515" s="11" t="s">
        <v>70</v>
      </c>
      <c r="K515" s="11" t="s">
        <v>23</v>
      </c>
      <c r="L515" s="53" t="s">
        <v>638</v>
      </c>
      <c r="M515" s="11">
        <v>0</v>
      </c>
      <c r="N515" s="54">
        <v>0</v>
      </c>
      <c r="O515" s="54">
        <v>0</v>
      </c>
      <c r="P515" s="54">
        <v>0</v>
      </c>
      <c r="Q515" s="1">
        <v>42522</v>
      </c>
      <c r="R515" s="14">
        <f>VLOOKUP($D515,'GT NBV Sep 2015'!$G:$O,9,0)</f>
        <v>3.1E-2</v>
      </c>
      <c r="S515" s="15">
        <f t="shared" si="63"/>
        <v>0</v>
      </c>
      <c r="T515" s="15">
        <f t="shared" si="64"/>
        <v>9</v>
      </c>
      <c r="U515" s="15">
        <f t="shared" si="65"/>
        <v>0</v>
      </c>
      <c r="V515" s="15">
        <f t="shared" si="66"/>
        <v>0</v>
      </c>
      <c r="W515" s="15">
        <f t="shared" si="67"/>
        <v>0</v>
      </c>
      <c r="X515" s="7">
        <f t="shared" si="68"/>
        <v>0</v>
      </c>
      <c r="Y515" s="7">
        <f t="shared" si="69"/>
        <v>0</v>
      </c>
      <c r="Z515" s="7">
        <f t="shared" si="70"/>
        <v>0</v>
      </c>
      <c r="AA515" s="7">
        <f t="shared" si="71"/>
        <v>0</v>
      </c>
    </row>
    <row r="516" spans="1:27" ht="13.8" x14ac:dyDescent="0.3">
      <c r="A516" s="11">
        <v>44974843</v>
      </c>
      <c r="B516" s="11" t="s">
        <v>16</v>
      </c>
      <c r="C516" s="11" t="s">
        <v>17</v>
      </c>
      <c r="D516" s="11" t="s">
        <v>71</v>
      </c>
      <c r="E516" s="11" t="s">
        <v>390</v>
      </c>
      <c r="F516" s="18">
        <v>38139</v>
      </c>
      <c r="G516" s="19">
        <v>38139</v>
      </c>
      <c r="H516" s="11" t="s">
        <v>68</v>
      </c>
      <c r="I516" s="11" t="s">
        <v>48</v>
      </c>
      <c r="J516" s="11" t="s">
        <v>70</v>
      </c>
      <c r="K516" s="11" t="s">
        <v>23</v>
      </c>
      <c r="L516" s="53" t="s">
        <v>638</v>
      </c>
      <c r="M516" s="11">
        <v>0</v>
      </c>
      <c r="N516" s="54">
        <v>0</v>
      </c>
      <c r="O516" s="54">
        <v>0</v>
      </c>
      <c r="P516" s="54">
        <v>0</v>
      </c>
      <c r="Q516" s="1">
        <v>42522</v>
      </c>
      <c r="R516" s="14">
        <f>VLOOKUP($D516,'GT NBV Sep 2015'!$G:$O,9,0)</f>
        <v>3.1E-2</v>
      </c>
      <c r="S516" s="15">
        <f t="shared" ref="S516:S579" si="72">N516*(R516/12)</f>
        <v>0</v>
      </c>
      <c r="T516" s="15">
        <f t="shared" ref="T516:T579" si="73">ROUND((+Q516-$L$2)/30,0)</f>
        <v>9</v>
      </c>
      <c r="U516" s="15">
        <f t="shared" si="65"/>
        <v>0</v>
      </c>
      <c r="V516" s="15">
        <f t="shared" si="66"/>
        <v>0</v>
      </c>
      <c r="W516" s="15">
        <f t="shared" si="67"/>
        <v>0</v>
      </c>
      <c r="X516" s="7">
        <f t="shared" si="68"/>
        <v>0</v>
      </c>
      <c r="Y516" s="7">
        <f t="shared" si="69"/>
        <v>0</v>
      </c>
      <c r="Z516" s="7">
        <f t="shared" si="70"/>
        <v>0</v>
      </c>
      <c r="AA516" s="7">
        <f t="shared" si="71"/>
        <v>0</v>
      </c>
    </row>
    <row r="517" spans="1:27" ht="13.8" x14ac:dyDescent="0.3">
      <c r="A517" s="11">
        <v>48581624</v>
      </c>
      <c r="B517" s="11" t="s">
        <v>16</v>
      </c>
      <c r="C517" s="11" t="s">
        <v>17</v>
      </c>
      <c r="D517" s="11" t="s">
        <v>71</v>
      </c>
      <c r="E517" s="11" t="s">
        <v>390</v>
      </c>
      <c r="F517" s="18">
        <v>38292</v>
      </c>
      <c r="G517" s="19">
        <v>38292</v>
      </c>
      <c r="H517" s="11" t="s">
        <v>68</v>
      </c>
      <c r="I517" s="11" t="s">
        <v>48</v>
      </c>
      <c r="J517" s="11" t="s">
        <v>70</v>
      </c>
      <c r="K517" s="11" t="s">
        <v>23</v>
      </c>
      <c r="L517" s="53" t="s">
        <v>638</v>
      </c>
      <c r="M517" s="11">
        <v>0</v>
      </c>
      <c r="N517" s="54">
        <v>0</v>
      </c>
      <c r="O517" s="54">
        <v>0</v>
      </c>
      <c r="P517" s="54">
        <v>0</v>
      </c>
      <c r="Q517" s="1">
        <v>42522</v>
      </c>
      <c r="R517" s="14">
        <f>VLOOKUP($D517,'GT NBV Sep 2015'!$G:$O,9,0)</f>
        <v>3.1E-2</v>
      </c>
      <c r="S517" s="15">
        <f t="shared" si="72"/>
        <v>0</v>
      </c>
      <c r="T517" s="15">
        <f t="shared" si="73"/>
        <v>9</v>
      </c>
      <c r="U517" s="15">
        <f t="shared" ref="U517:U580" si="74">+S517*T517</f>
        <v>0</v>
      </c>
      <c r="V517" s="15">
        <f t="shared" ref="V517:V580" si="75">+O517+U517</f>
        <v>0</v>
      </c>
      <c r="W517" s="15">
        <f t="shared" ref="W517:W580" si="76">+N517-V517</f>
        <v>0</v>
      </c>
      <c r="X517" s="7">
        <f t="shared" ref="X517:X580" si="77">+N517*(9/10)</f>
        <v>0</v>
      </c>
      <c r="Y517" s="7">
        <f t="shared" ref="Y517:Y580" si="78">+V517*(9/10)</f>
        <v>0</v>
      </c>
      <c r="Z517" s="7">
        <f t="shared" ref="Z517:Z580" si="79">+W517*(9/10)</f>
        <v>0</v>
      </c>
      <c r="AA517" s="7">
        <f t="shared" ref="AA517:AA580" si="80">+X517-Y517-Z517</f>
        <v>0</v>
      </c>
    </row>
    <row r="518" spans="1:27" ht="13.8" x14ac:dyDescent="0.3">
      <c r="A518" s="11">
        <v>49942432</v>
      </c>
      <c r="B518" s="11" t="s">
        <v>16</v>
      </c>
      <c r="C518" s="11" t="s">
        <v>17</v>
      </c>
      <c r="D518" s="11" t="s">
        <v>71</v>
      </c>
      <c r="E518" s="11" t="s">
        <v>390</v>
      </c>
      <c r="F518" s="18">
        <v>38292</v>
      </c>
      <c r="G518" s="19">
        <v>38353</v>
      </c>
      <c r="H518" s="11" t="s">
        <v>68</v>
      </c>
      <c r="I518" s="11" t="s">
        <v>48</v>
      </c>
      <c r="J518" s="11" t="s">
        <v>70</v>
      </c>
      <c r="K518" s="11" t="s">
        <v>23</v>
      </c>
      <c r="L518" s="53" t="s">
        <v>638</v>
      </c>
      <c r="M518" s="11">
        <v>0</v>
      </c>
      <c r="N518" s="54">
        <v>0</v>
      </c>
      <c r="O518" s="54">
        <v>0</v>
      </c>
      <c r="P518" s="54">
        <v>0</v>
      </c>
      <c r="Q518" s="1">
        <v>42522</v>
      </c>
      <c r="R518" s="14">
        <f>VLOOKUP($D518,'GT NBV Sep 2015'!$G:$O,9,0)</f>
        <v>3.1E-2</v>
      </c>
      <c r="S518" s="15">
        <f t="shared" si="72"/>
        <v>0</v>
      </c>
      <c r="T518" s="15">
        <f t="shared" si="73"/>
        <v>9</v>
      </c>
      <c r="U518" s="15">
        <f t="shared" si="74"/>
        <v>0</v>
      </c>
      <c r="V518" s="15">
        <f t="shared" si="75"/>
        <v>0</v>
      </c>
      <c r="W518" s="15">
        <f t="shared" si="76"/>
        <v>0</v>
      </c>
      <c r="X518" s="7">
        <f t="shared" si="77"/>
        <v>0</v>
      </c>
      <c r="Y518" s="7">
        <f t="shared" si="78"/>
        <v>0</v>
      </c>
      <c r="Z518" s="7">
        <f t="shared" si="79"/>
        <v>0</v>
      </c>
      <c r="AA518" s="7">
        <f t="shared" si="80"/>
        <v>0</v>
      </c>
    </row>
    <row r="519" spans="1:27" ht="13.8" x14ac:dyDescent="0.3">
      <c r="A519" s="11">
        <v>49945008</v>
      </c>
      <c r="B519" s="11" t="s">
        <v>16</v>
      </c>
      <c r="C519" s="11" t="s">
        <v>17</v>
      </c>
      <c r="D519" s="11" t="s">
        <v>71</v>
      </c>
      <c r="E519" s="11" t="s">
        <v>391</v>
      </c>
      <c r="F519" s="18">
        <v>38353</v>
      </c>
      <c r="G519" s="19">
        <v>38353</v>
      </c>
      <c r="H519" s="11" t="s">
        <v>68</v>
      </c>
      <c r="I519" s="11" t="s">
        <v>48</v>
      </c>
      <c r="J519" s="11" t="s">
        <v>70</v>
      </c>
      <c r="K519" s="11" t="s">
        <v>23</v>
      </c>
      <c r="L519" s="53" t="s">
        <v>638</v>
      </c>
      <c r="M519" s="11">
        <v>0</v>
      </c>
      <c r="N519" s="54">
        <v>0</v>
      </c>
      <c r="O519" s="54">
        <v>0</v>
      </c>
      <c r="P519" s="54">
        <v>0</v>
      </c>
      <c r="Q519" s="1">
        <v>42522</v>
      </c>
      <c r="R519" s="14">
        <f>VLOOKUP($D519,'GT NBV Sep 2015'!$G:$O,9,0)</f>
        <v>3.1E-2</v>
      </c>
      <c r="S519" s="15">
        <f t="shared" si="72"/>
        <v>0</v>
      </c>
      <c r="T519" s="15">
        <f t="shared" si="73"/>
        <v>9</v>
      </c>
      <c r="U519" s="15">
        <f t="shared" si="74"/>
        <v>0</v>
      </c>
      <c r="V519" s="15">
        <f t="shared" si="75"/>
        <v>0</v>
      </c>
      <c r="W519" s="15">
        <f t="shared" si="76"/>
        <v>0</v>
      </c>
      <c r="X519" s="7">
        <f t="shared" si="77"/>
        <v>0</v>
      </c>
      <c r="Y519" s="7">
        <f t="shared" si="78"/>
        <v>0</v>
      </c>
      <c r="Z519" s="7">
        <f t="shared" si="79"/>
        <v>0</v>
      </c>
      <c r="AA519" s="7">
        <f t="shared" si="80"/>
        <v>0</v>
      </c>
    </row>
    <row r="520" spans="1:27" ht="13.8" x14ac:dyDescent="0.3">
      <c r="A520" s="11">
        <v>50710359</v>
      </c>
      <c r="B520" s="11" t="s">
        <v>16</v>
      </c>
      <c r="C520" s="11" t="s">
        <v>17</v>
      </c>
      <c r="D520" s="11" t="s">
        <v>71</v>
      </c>
      <c r="E520" s="11" t="s">
        <v>391</v>
      </c>
      <c r="F520" s="18">
        <v>38384</v>
      </c>
      <c r="G520" s="19">
        <v>38384</v>
      </c>
      <c r="H520" s="11" t="s">
        <v>68</v>
      </c>
      <c r="I520" s="11" t="s">
        <v>48</v>
      </c>
      <c r="J520" s="11" t="s">
        <v>70</v>
      </c>
      <c r="K520" s="11" t="s">
        <v>23</v>
      </c>
      <c r="L520" s="53" t="s">
        <v>638</v>
      </c>
      <c r="M520" s="11">
        <v>0</v>
      </c>
      <c r="N520" s="54">
        <v>0</v>
      </c>
      <c r="O520" s="54">
        <v>0</v>
      </c>
      <c r="P520" s="54">
        <v>0</v>
      </c>
      <c r="Q520" s="1">
        <v>42522</v>
      </c>
      <c r="R520" s="14">
        <f>VLOOKUP($D520,'GT NBV Sep 2015'!$G:$O,9,0)</f>
        <v>3.1E-2</v>
      </c>
      <c r="S520" s="15">
        <f t="shared" si="72"/>
        <v>0</v>
      </c>
      <c r="T520" s="15">
        <f t="shared" si="73"/>
        <v>9</v>
      </c>
      <c r="U520" s="15">
        <f t="shared" si="74"/>
        <v>0</v>
      </c>
      <c r="V520" s="15">
        <f t="shared" si="75"/>
        <v>0</v>
      </c>
      <c r="W520" s="15">
        <f t="shared" si="76"/>
        <v>0</v>
      </c>
      <c r="X520" s="7">
        <f t="shared" si="77"/>
        <v>0</v>
      </c>
      <c r="Y520" s="7">
        <f t="shared" si="78"/>
        <v>0</v>
      </c>
      <c r="Z520" s="7">
        <f t="shared" si="79"/>
        <v>0</v>
      </c>
      <c r="AA520" s="7">
        <f t="shared" si="80"/>
        <v>0</v>
      </c>
    </row>
    <row r="521" spans="1:27" ht="13.8" x14ac:dyDescent="0.3">
      <c r="A521" s="11">
        <v>50721080</v>
      </c>
      <c r="B521" s="11" t="s">
        <v>16</v>
      </c>
      <c r="C521" s="11" t="s">
        <v>17</v>
      </c>
      <c r="D521" s="11" t="s">
        <v>71</v>
      </c>
      <c r="E521" s="11" t="s">
        <v>391</v>
      </c>
      <c r="F521" s="18">
        <v>38384</v>
      </c>
      <c r="G521" s="19">
        <v>38384</v>
      </c>
      <c r="H521" s="11" t="s">
        <v>68</v>
      </c>
      <c r="I521" s="11" t="s">
        <v>48</v>
      </c>
      <c r="J521" s="11" t="s">
        <v>70</v>
      </c>
      <c r="K521" s="11" t="s">
        <v>23</v>
      </c>
      <c r="L521" s="53" t="s">
        <v>638</v>
      </c>
      <c r="M521" s="11">
        <v>0</v>
      </c>
      <c r="N521" s="54">
        <v>0</v>
      </c>
      <c r="O521" s="54">
        <v>0</v>
      </c>
      <c r="P521" s="54">
        <v>0</v>
      </c>
      <c r="Q521" s="1">
        <v>42522</v>
      </c>
      <c r="R521" s="14">
        <f>VLOOKUP($D521,'GT NBV Sep 2015'!$G:$O,9,0)</f>
        <v>3.1E-2</v>
      </c>
      <c r="S521" s="15">
        <f t="shared" si="72"/>
        <v>0</v>
      </c>
      <c r="T521" s="15">
        <f t="shared" si="73"/>
        <v>9</v>
      </c>
      <c r="U521" s="15">
        <f t="shared" si="74"/>
        <v>0</v>
      </c>
      <c r="V521" s="15">
        <f t="shared" si="75"/>
        <v>0</v>
      </c>
      <c r="W521" s="15">
        <f t="shared" si="76"/>
        <v>0</v>
      </c>
      <c r="X521" s="7">
        <f t="shared" si="77"/>
        <v>0</v>
      </c>
      <c r="Y521" s="7">
        <f t="shared" si="78"/>
        <v>0</v>
      </c>
      <c r="Z521" s="7">
        <f t="shared" si="79"/>
        <v>0</v>
      </c>
      <c r="AA521" s="7">
        <f t="shared" si="80"/>
        <v>0</v>
      </c>
    </row>
    <row r="522" spans="1:27" ht="13.8" x14ac:dyDescent="0.3">
      <c r="A522" s="11">
        <v>53459426</v>
      </c>
      <c r="B522" s="11" t="s">
        <v>16</v>
      </c>
      <c r="C522" s="11" t="s">
        <v>17</v>
      </c>
      <c r="D522" s="11" t="s">
        <v>71</v>
      </c>
      <c r="E522" s="11" t="s">
        <v>391</v>
      </c>
      <c r="F522" s="18">
        <v>38473</v>
      </c>
      <c r="G522" s="19">
        <v>38473</v>
      </c>
      <c r="H522" s="11" t="s">
        <v>68</v>
      </c>
      <c r="I522" s="11" t="s">
        <v>48</v>
      </c>
      <c r="J522" s="11" t="s">
        <v>70</v>
      </c>
      <c r="K522" s="11" t="s">
        <v>23</v>
      </c>
      <c r="L522" s="53" t="s">
        <v>638</v>
      </c>
      <c r="M522" s="11">
        <v>0</v>
      </c>
      <c r="N522" s="54">
        <v>0</v>
      </c>
      <c r="O522" s="54">
        <v>0</v>
      </c>
      <c r="P522" s="54">
        <v>0</v>
      </c>
      <c r="Q522" s="1">
        <v>42522</v>
      </c>
      <c r="R522" s="14">
        <f>VLOOKUP($D522,'GT NBV Sep 2015'!$G:$O,9,0)</f>
        <v>3.1E-2</v>
      </c>
      <c r="S522" s="15">
        <f t="shared" si="72"/>
        <v>0</v>
      </c>
      <c r="T522" s="15">
        <f t="shared" si="73"/>
        <v>9</v>
      </c>
      <c r="U522" s="15">
        <f t="shared" si="74"/>
        <v>0</v>
      </c>
      <c r="V522" s="15">
        <f t="shared" si="75"/>
        <v>0</v>
      </c>
      <c r="W522" s="15">
        <f t="shared" si="76"/>
        <v>0</v>
      </c>
      <c r="X522" s="7">
        <f t="shared" si="77"/>
        <v>0</v>
      </c>
      <c r="Y522" s="7">
        <f t="shared" si="78"/>
        <v>0</v>
      </c>
      <c r="Z522" s="7">
        <f t="shared" si="79"/>
        <v>0</v>
      </c>
      <c r="AA522" s="7">
        <f t="shared" si="80"/>
        <v>0</v>
      </c>
    </row>
    <row r="523" spans="1:27" ht="13.8" x14ac:dyDescent="0.3">
      <c r="A523" s="11">
        <v>53462002</v>
      </c>
      <c r="B523" s="11" t="s">
        <v>16</v>
      </c>
      <c r="C523" s="11" t="s">
        <v>17</v>
      </c>
      <c r="D523" s="11" t="s">
        <v>71</v>
      </c>
      <c r="E523" s="11" t="s">
        <v>391</v>
      </c>
      <c r="F523" s="18">
        <v>38473</v>
      </c>
      <c r="G523" s="19">
        <v>38473</v>
      </c>
      <c r="H523" s="11" t="s">
        <v>68</v>
      </c>
      <c r="I523" s="11" t="s">
        <v>48</v>
      </c>
      <c r="J523" s="11" t="s">
        <v>70</v>
      </c>
      <c r="K523" s="11" t="s">
        <v>23</v>
      </c>
      <c r="L523" s="53" t="s">
        <v>638</v>
      </c>
      <c r="M523" s="11">
        <v>0</v>
      </c>
      <c r="N523" s="54">
        <v>0</v>
      </c>
      <c r="O523" s="54">
        <v>0</v>
      </c>
      <c r="P523" s="54">
        <v>0</v>
      </c>
      <c r="Q523" s="1">
        <v>42522</v>
      </c>
      <c r="R523" s="14">
        <f>VLOOKUP($D523,'GT NBV Sep 2015'!$G:$O,9,0)</f>
        <v>3.1E-2</v>
      </c>
      <c r="S523" s="15">
        <f t="shared" si="72"/>
        <v>0</v>
      </c>
      <c r="T523" s="15">
        <f t="shared" si="73"/>
        <v>9</v>
      </c>
      <c r="U523" s="15">
        <f t="shared" si="74"/>
        <v>0</v>
      </c>
      <c r="V523" s="15">
        <f t="shared" si="75"/>
        <v>0</v>
      </c>
      <c r="W523" s="15">
        <f t="shared" si="76"/>
        <v>0</v>
      </c>
      <c r="X523" s="7">
        <f t="shared" si="77"/>
        <v>0</v>
      </c>
      <c r="Y523" s="7">
        <f t="shared" si="78"/>
        <v>0</v>
      </c>
      <c r="Z523" s="7">
        <f t="shared" si="79"/>
        <v>0</v>
      </c>
      <c r="AA523" s="7">
        <f t="shared" si="80"/>
        <v>0</v>
      </c>
    </row>
    <row r="524" spans="1:27" ht="13.8" x14ac:dyDescent="0.3">
      <c r="A524" s="11">
        <v>56105710</v>
      </c>
      <c r="B524" s="11" t="s">
        <v>16</v>
      </c>
      <c r="C524" s="11" t="s">
        <v>17</v>
      </c>
      <c r="D524" s="11" t="s">
        <v>71</v>
      </c>
      <c r="E524" s="11" t="s">
        <v>391</v>
      </c>
      <c r="F524" s="18">
        <v>38565</v>
      </c>
      <c r="G524" s="19">
        <v>38565</v>
      </c>
      <c r="H524" s="11" t="s">
        <v>68</v>
      </c>
      <c r="I524" s="11" t="s">
        <v>48</v>
      </c>
      <c r="J524" s="11" t="s">
        <v>70</v>
      </c>
      <c r="K524" s="11" t="s">
        <v>23</v>
      </c>
      <c r="L524" s="53" t="s">
        <v>638</v>
      </c>
      <c r="M524" s="11">
        <v>0</v>
      </c>
      <c r="N524" s="54">
        <v>0</v>
      </c>
      <c r="O524" s="54">
        <v>0</v>
      </c>
      <c r="P524" s="54">
        <v>0</v>
      </c>
      <c r="Q524" s="1">
        <v>42522</v>
      </c>
      <c r="R524" s="14">
        <f>VLOOKUP($D524,'GT NBV Sep 2015'!$G:$O,9,0)</f>
        <v>3.1E-2</v>
      </c>
      <c r="S524" s="15">
        <f t="shared" si="72"/>
        <v>0</v>
      </c>
      <c r="T524" s="15">
        <f t="shared" si="73"/>
        <v>9</v>
      </c>
      <c r="U524" s="15">
        <f t="shared" si="74"/>
        <v>0</v>
      </c>
      <c r="V524" s="15">
        <f t="shared" si="75"/>
        <v>0</v>
      </c>
      <c r="W524" s="15">
        <f t="shared" si="76"/>
        <v>0</v>
      </c>
      <c r="X524" s="7">
        <f t="shared" si="77"/>
        <v>0</v>
      </c>
      <c r="Y524" s="7">
        <f t="shared" si="78"/>
        <v>0</v>
      </c>
      <c r="Z524" s="7">
        <f t="shared" si="79"/>
        <v>0</v>
      </c>
      <c r="AA524" s="7">
        <f t="shared" si="80"/>
        <v>0</v>
      </c>
    </row>
    <row r="525" spans="1:27" ht="13.8" x14ac:dyDescent="0.3">
      <c r="A525" s="11">
        <v>56106153</v>
      </c>
      <c r="B525" s="11" t="s">
        <v>16</v>
      </c>
      <c r="C525" s="11" t="s">
        <v>17</v>
      </c>
      <c r="D525" s="11" t="s">
        <v>71</v>
      </c>
      <c r="E525" s="11" t="s">
        <v>391</v>
      </c>
      <c r="F525" s="18">
        <v>38565</v>
      </c>
      <c r="G525" s="19">
        <v>38565</v>
      </c>
      <c r="H525" s="11" t="s">
        <v>68</v>
      </c>
      <c r="I525" s="11" t="s">
        <v>48</v>
      </c>
      <c r="J525" s="11" t="s">
        <v>70</v>
      </c>
      <c r="K525" s="11" t="s">
        <v>23</v>
      </c>
      <c r="L525" s="53" t="s">
        <v>638</v>
      </c>
      <c r="M525" s="11">
        <v>0</v>
      </c>
      <c r="N525" s="54">
        <v>0</v>
      </c>
      <c r="O525" s="54">
        <v>0</v>
      </c>
      <c r="P525" s="54">
        <v>0</v>
      </c>
      <c r="Q525" s="1">
        <v>42522</v>
      </c>
      <c r="R525" s="14">
        <f>VLOOKUP($D525,'GT NBV Sep 2015'!$G:$O,9,0)</f>
        <v>3.1E-2</v>
      </c>
      <c r="S525" s="15">
        <f t="shared" si="72"/>
        <v>0</v>
      </c>
      <c r="T525" s="15">
        <f t="shared" si="73"/>
        <v>9</v>
      </c>
      <c r="U525" s="15">
        <f t="shared" si="74"/>
        <v>0</v>
      </c>
      <c r="V525" s="15">
        <f t="shared" si="75"/>
        <v>0</v>
      </c>
      <c r="W525" s="15">
        <f t="shared" si="76"/>
        <v>0</v>
      </c>
      <c r="X525" s="7">
        <f t="shared" si="77"/>
        <v>0</v>
      </c>
      <c r="Y525" s="7">
        <f t="shared" si="78"/>
        <v>0</v>
      </c>
      <c r="Z525" s="7">
        <f t="shared" si="79"/>
        <v>0</v>
      </c>
      <c r="AA525" s="7">
        <f t="shared" si="80"/>
        <v>0</v>
      </c>
    </row>
    <row r="526" spans="1:27" ht="13.8" x14ac:dyDescent="0.3">
      <c r="A526" s="11">
        <v>57446842</v>
      </c>
      <c r="B526" s="11" t="s">
        <v>16</v>
      </c>
      <c r="C526" s="11" t="s">
        <v>17</v>
      </c>
      <c r="D526" s="11" t="s">
        <v>71</v>
      </c>
      <c r="E526" s="11" t="s">
        <v>391</v>
      </c>
      <c r="F526" s="18">
        <v>38626</v>
      </c>
      <c r="G526" s="19">
        <v>38626</v>
      </c>
      <c r="H526" s="11" t="s">
        <v>68</v>
      </c>
      <c r="I526" s="11" t="s">
        <v>48</v>
      </c>
      <c r="J526" s="11" t="s">
        <v>70</v>
      </c>
      <c r="K526" s="11" t="s">
        <v>23</v>
      </c>
      <c r="L526" s="53" t="s">
        <v>638</v>
      </c>
      <c r="M526" s="11">
        <v>0</v>
      </c>
      <c r="N526" s="54">
        <v>0</v>
      </c>
      <c r="O526" s="54">
        <v>0</v>
      </c>
      <c r="P526" s="54">
        <v>0</v>
      </c>
      <c r="Q526" s="1">
        <v>42522</v>
      </c>
      <c r="R526" s="14">
        <f>VLOOKUP($D526,'GT NBV Sep 2015'!$G:$O,9,0)</f>
        <v>3.1E-2</v>
      </c>
      <c r="S526" s="15">
        <f t="shared" si="72"/>
        <v>0</v>
      </c>
      <c r="T526" s="15">
        <f t="shared" si="73"/>
        <v>9</v>
      </c>
      <c r="U526" s="15">
        <f t="shared" si="74"/>
        <v>0</v>
      </c>
      <c r="V526" s="15">
        <f t="shared" si="75"/>
        <v>0</v>
      </c>
      <c r="W526" s="15">
        <f t="shared" si="76"/>
        <v>0</v>
      </c>
      <c r="X526" s="7">
        <f t="shared" si="77"/>
        <v>0</v>
      </c>
      <c r="Y526" s="7">
        <f t="shared" si="78"/>
        <v>0</v>
      </c>
      <c r="Z526" s="7">
        <f t="shared" si="79"/>
        <v>0</v>
      </c>
      <c r="AA526" s="7">
        <f t="shared" si="80"/>
        <v>0</v>
      </c>
    </row>
    <row r="527" spans="1:27" ht="13.8" x14ac:dyDescent="0.3">
      <c r="A527" s="11">
        <v>57452816</v>
      </c>
      <c r="B527" s="11" t="s">
        <v>16</v>
      </c>
      <c r="C527" s="11" t="s">
        <v>17</v>
      </c>
      <c r="D527" s="11" t="s">
        <v>71</v>
      </c>
      <c r="E527" s="11" t="s">
        <v>391</v>
      </c>
      <c r="F527" s="18">
        <v>38565</v>
      </c>
      <c r="G527" s="19">
        <v>38626</v>
      </c>
      <c r="H527" s="11" t="s">
        <v>68</v>
      </c>
      <c r="I527" s="11" t="s">
        <v>48</v>
      </c>
      <c r="J527" s="11" t="s">
        <v>70</v>
      </c>
      <c r="K527" s="11" t="s">
        <v>23</v>
      </c>
      <c r="L527" s="53" t="s">
        <v>638</v>
      </c>
      <c r="M527" s="11">
        <v>0</v>
      </c>
      <c r="N527" s="54">
        <v>0</v>
      </c>
      <c r="O527" s="54">
        <v>0</v>
      </c>
      <c r="P527" s="54">
        <v>0</v>
      </c>
      <c r="Q527" s="1">
        <v>42522</v>
      </c>
      <c r="R527" s="14">
        <f>VLOOKUP($D527,'GT NBV Sep 2015'!$G:$O,9,0)</f>
        <v>3.1E-2</v>
      </c>
      <c r="S527" s="15">
        <f t="shared" si="72"/>
        <v>0</v>
      </c>
      <c r="T527" s="15">
        <f t="shared" si="73"/>
        <v>9</v>
      </c>
      <c r="U527" s="15">
        <f t="shared" si="74"/>
        <v>0</v>
      </c>
      <c r="V527" s="15">
        <f t="shared" si="75"/>
        <v>0</v>
      </c>
      <c r="W527" s="15">
        <f t="shared" si="76"/>
        <v>0</v>
      </c>
      <c r="X527" s="7">
        <f t="shared" si="77"/>
        <v>0</v>
      </c>
      <c r="Y527" s="7">
        <f t="shared" si="78"/>
        <v>0</v>
      </c>
      <c r="Z527" s="7">
        <f t="shared" si="79"/>
        <v>0</v>
      </c>
      <c r="AA527" s="7">
        <f t="shared" si="80"/>
        <v>0</v>
      </c>
    </row>
    <row r="528" spans="1:27" ht="13.8" x14ac:dyDescent="0.3">
      <c r="A528" s="11">
        <v>57537916</v>
      </c>
      <c r="B528" s="11" t="s">
        <v>16</v>
      </c>
      <c r="C528" s="11" t="s">
        <v>17</v>
      </c>
      <c r="D528" s="11" t="s">
        <v>71</v>
      </c>
      <c r="E528" s="11" t="s">
        <v>391</v>
      </c>
      <c r="F528" s="18">
        <v>38565</v>
      </c>
      <c r="G528" s="19">
        <v>38626</v>
      </c>
      <c r="H528" s="11" t="s">
        <v>68</v>
      </c>
      <c r="I528" s="11" t="s">
        <v>48</v>
      </c>
      <c r="J528" s="11" t="s">
        <v>70</v>
      </c>
      <c r="K528" s="11" t="s">
        <v>23</v>
      </c>
      <c r="L528" s="53" t="s">
        <v>638</v>
      </c>
      <c r="M528" s="11">
        <v>0</v>
      </c>
      <c r="N528" s="54">
        <v>0</v>
      </c>
      <c r="O528" s="54">
        <v>0</v>
      </c>
      <c r="P528" s="54">
        <v>0</v>
      </c>
      <c r="Q528" s="1">
        <v>42522</v>
      </c>
      <c r="R528" s="14">
        <f>VLOOKUP($D528,'GT NBV Sep 2015'!$G:$O,9,0)</f>
        <v>3.1E-2</v>
      </c>
      <c r="S528" s="15">
        <f t="shared" si="72"/>
        <v>0</v>
      </c>
      <c r="T528" s="15">
        <f t="shared" si="73"/>
        <v>9</v>
      </c>
      <c r="U528" s="15">
        <f t="shared" si="74"/>
        <v>0</v>
      </c>
      <c r="V528" s="15">
        <f t="shared" si="75"/>
        <v>0</v>
      </c>
      <c r="W528" s="15">
        <f t="shared" si="76"/>
        <v>0</v>
      </c>
      <c r="X528" s="7">
        <f t="shared" si="77"/>
        <v>0</v>
      </c>
      <c r="Y528" s="7">
        <f t="shared" si="78"/>
        <v>0</v>
      </c>
      <c r="Z528" s="7">
        <f t="shared" si="79"/>
        <v>0</v>
      </c>
      <c r="AA528" s="7">
        <f t="shared" si="80"/>
        <v>0</v>
      </c>
    </row>
    <row r="529" spans="1:27" ht="13.8" x14ac:dyDescent="0.3">
      <c r="A529" s="11">
        <v>58747619</v>
      </c>
      <c r="B529" s="11" t="s">
        <v>16</v>
      </c>
      <c r="C529" s="11" t="s">
        <v>17</v>
      </c>
      <c r="D529" s="11" t="s">
        <v>71</v>
      </c>
      <c r="E529" s="11" t="s">
        <v>391</v>
      </c>
      <c r="F529" s="18">
        <v>38657</v>
      </c>
      <c r="G529" s="19">
        <v>38687</v>
      </c>
      <c r="H529" s="11" t="s">
        <v>68</v>
      </c>
      <c r="I529" s="11" t="s">
        <v>48</v>
      </c>
      <c r="J529" s="11" t="s">
        <v>70</v>
      </c>
      <c r="K529" s="11" t="s">
        <v>23</v>
      </c>
      <c r="L529" s="53" t="s">
        <v>638</v>
      </c>
      <c r="M529" s="11">
        <v>0</v>
      </c>
      <c r="N529" s="54">
        <v>0</v>
      </c>
      <c r="O529" s="54">
        <v>0</v>
      </c>
      <c r="P529" s="54">
        <v>0</v>
      </c>
      <c r="Q529" s="1">
        <v>42522</v>
      </c>
      <c r="R529" s="14">
        <f>VLOOKUP($D529,'GT NBV Sep 2015'!$G:$O,9,0)</f>
        <v>3.1E-2</v>
      </c>
      <c r="S529" s="15">
        <f t="shared" si="72"/>
        <v>0</v>
      </c>
      <c r="T529" s="15">
        <f t="shared" si="73"/>
        <v>9</v>
      </c>
      <c r="U529" s="15">
        <f t="shared" si="74"/>
        <v>0</v>
      </c>
      <c r="V529" s="15">
        <f t="shared" si="75"/>
        <v>0</v>
      </c>
      <c r="W529" s="15">
        <f t="shared" si="76"/>
        <v>0</v>
      </c>
      <c r="X529" s="7">
        <f t="shared" si="77"/>
        <v>0</v>
      </c>
      <c r="Y529" s="7">
        <f t="shared" si="78"/>
        <v>0</v>
      </c>
      <c r="Z529" s="7">
        <f t="shared" si="79"/>
        <v>0</v>
      </c>
      <c r="AA529" s="7">
        <f t="shared" si="80"/>
        <v>0</v>
      </c>
    </row>
    <row r="530" spans="1:27" ht="13.8" x14ac:dyDescent="0.3">
      <c r="A530" s="11">
        <v>58747624</v>
      </c>
      <c r="B530" s="11" t="s">
        <v>16</v>
      </c>
      <c r="C530" s="11" t="s">
        <v>17</v>
      </c>
      <c r="D530" s="11" t="s">
        <v>71</v>
      </c>
      <c r="E530" s="11" t="s">
        <v>391</v>
      </c>
      <c r="F530" s="18">
        <v>38657</v>
      </c>
      <c r="G530" s="19">
        <v>38687</v>
      </c>
      <c r="H530" s="11" t="s">
        <v>68</v>
      </c>
      <c r="I530" s="11" t="s">
        <v>48</v>
      </c>
      <c r="J530" s="11" t="s">
        <v>70</v>
      </c>
      <c r="K530" s="11" t="s">
        <v>23</v>
      </c>
      <c r="L530" s="53" t="s">
        <v>638</v>
      </c>
      <c r="M530" s="11">
        <v>0</v>
      </c>
      <c r="N530" s="54">
        <v>0</v>
      </c>
      <c r="O530" s="54">
        <v>0</v>
      </c>
      <c r="P530" s="54">
        <v>0</v>
      </c>
      <c r="Q530" s="1">
        <v>42522</v>
      </c>
      <c r="R530" s="14">
        <f>VLOOKUP($D530,'GT NBV Sep 2015'!$G:$O,9,0)</f>
        <v>3.1E-2</v>
      </c>
      <c r="S530" s="15">
        <f t="shared" si="72"/>
        <v>0</v>
      </c>
      <c r="T530" s="15">
        <f t="shared" si="73"/>
        <v>9</v>
      </c>
      <c r="U530" s="15">
        <f t="shared" si="74"/>
        <v>0</v>
      </c>
      <c r="V530" s="15">
        <f t="shared" si="75"/>
        <v>0</v>
      </c>
      <c r="W530" s="15">
        <f t="shared" si="76"/>
        <v>0</v>
      </c>
      <c r="X530" s="7">
        <f t="shared" si="77"/>
        <v>0</v>
      </c>
      <c r="Y530" s="7">
        <f t="shared" si="78"/>
        <v>0</v>
      </c>
      <c r="Z530" s="7">
        <f t="shared" si="79"/>
        <v>0</v>
      </c>
      <c r="AA530" s="7">
        <f t="shared" si="80"/>
        <v>0</v>
      </c>
    </row>
    <row r="531" spans="1:27" ht="13.8" x14ac:dyDescent="0.3">
      <c r="A531" s="11">
        <v>59525594</v>
      </c>
      <c r="B531" s="11" t="s">
        <v>16</v>
      </c>
      <c r="C531" s="11" t="s">
        <v>17</v>
      </c>
      <c r="D531" s="11" t="s">
        <v>71</v>
      </c>
      <c r="E531" s="11" t="s">
        <v>391</v>
      </c>
      <c r="F531" s="18">
        <v>38687</v>
      </c>
      <c r="G531" s="19">
        <v>38718</v>
      </c>
      <c r="H531" s="11" t="s">
        <v>68</v>
      </c>
      <c r="I531" s="11" t="s">
        <v>48</v>
      </c>
      <c r="J531" s="11" t="s">
        <v>70</v>
      </c>
      <c r="K531" s="11" t="s">
        <v>23</v>
      </c>
      <c r="L531" s="53" t="s">
        <v>638</v>
      </c>
      <c r="M531" s="11">
        <v>0</v>
      </c>
      <c r="N531" s="54">
        <v>0</v>
      </c>
      <c r="O531" s="54">
        <v>0</v>
      </c>
      <c r="P531" s="54">
        <v>0</v>
      </c>
      <c r="Q531" s="1">
        <v>42522</v>
      </c>
      <c r="R531" s="14">
        <f>VLOOKUP($D531,'GT NBV Sep 2015'!$G:$O,9,0)</f>
        <v>3.1E-2</v>
      </c>
      <c r="S531" s="15">
        <f t="shared" si="72"/>
        <v>0</v>
      </c>
      <c r="T531" s="15">
        <f t="shared" si="73"/>
        <v>9</v>
      </c>
      <c r="U531" s="15">
        <f t="shared" si="74"/>
        <v>0</v>
      </c>
      <c r="V531" s="15">
        <f t="shared" si="75"/>
        <v>0</v>
      </c>
      <c r="W531" s="15">
        <f t="shared" si="76"/>
        <v>0</v>
      </c>
      <c r="X531" s="7">
        <f t="shared" si="77"/>
        <v>0</v>
      </c>
      <c r="Y531" s="7">
        <f t="shared" si="78"/>
        <v>0</v>
      </c>
      <c r="Z531" s="7">
        <f t="shared" si="79"/>
        <v>0</v>
      </c>
      <c r="AA531" s="7">
        <f t="shared" si="80"/>
        <v>0</v>
      </c>
    </row>
    <row r="532" spans="1:27" ht="13.8" x14ac:dyDescent="0.3">
      <c r="A532" s="11">
        <v>60325830</v>
      </c>
      <c r="B532" s="11" t="s">
        <v>16</v>
      </c>
      <c r="C532" s="11" t="s">
        <v>17</v>
      </c>
      <c r="D532" s="11" t="s">
        <v>71</v>
      </c>
      <c r="E532" s="11" t="s">
        <v>391</v>
      </c>
      <c r="F532" s="18">
        <v>38657</v>
      </c>
      <c r="G532" s="19">
        <v>38749</v>
      </c>
      <c r="H532" s="11" t="s">
        <v>68</v>
      </c>
      <c r="I532" s="11" t="s">
        <v>48</v>
      </c>
      <c r="J532" s="11" t="s">
        <v>70</v>
      </c>
      <c r="K532" s="11" t="s">
        <v>23</v>
      </c>
      <c r="L532" s="53" t="s">
        <v>638</v>
      </c>
      <c r="M532" s="11">
        <v>0</v>
      </c>
      <c r="N532" s="54">
        <v>0</v>
      </c>
      <c r="O532" s="54">
        <v>0</v>
      </c>
      <c r="P532" s="54">
        <v>0</v>
      </c>
      <c r="Q532" s="1">
        <v>42522</v>
      </c>
      <c r="R532" s="14">
        <f>VLOOKUP($D532,'GT NBV Sep 2015'!$G:$O,9,0)</f>
        <v>3.1E-2</v>
      </c>
      <c r="S532" s="15">
        <f t="shared" si="72"/>
        <v>0</v>
      </c>
      <c r="T532" s="15">
        <f t="shared" si="73"/>
        <v>9</v>
      </c>
      <c r="U532" s="15">
        <f t="shared" si="74"/>
        <v>0</v>
      </c>
      <c r="V532" s="15">
        <f t="shared" si="75"/>
        <v>0</v>
      </c>
      <c r="W532" s="15">
        <f t="shared" si="76"/>
        <v>0</v>
      </c>
      <c r="X532" s="7">
        <f t="shared" si="77"/>
        <v>0</v>
      </c>
      <c r="Y532" s="7">
        <f t="shared" si="78"/>
        <v>0</v>
      </c>
      <c r="Z532" s="7">
        <f t="shared" si="79"/>
        <v>0</v>
      </c>
      <c r="AA532" s="7">
        <f t="shared" si="80"/>
        <v>0</v>
      </c>
    </row>
    <row r="533" spans="1:27" ht="13.8" x14ac:dyDescent="0.3">
      <c r="A533" s="11">
        <v>60325835</v>
      </c>
      <c r="B533" s="11" t="s">
        <v>16</v>
      </c>
      <c r="C533" s="11" t="s">
        <v>17</v>
      </c>
      <c r="D533" s="11" t="s">
        <v>71</v>
      </c>
      <c r="E533" s="11" t="s">
        <v>391</v>
      </c>
      <c r="F533" s="18">
        <v>38657</v>
      </c>
      <c r="G533" s="19">
        <v>38749</v>
      </c>
      <c r="H533" s="11" t="s">
        <v>68</v>
      </c>
      <c r="I533" s="11" t="s">
        <v>48</v>
      </c>
      <c r="J533" s="11" t="s">
        <v>70</v>
      </c>
      <c r="K533" s="11" t="s">
        <v>23</v>
      </c>
      <c r="L533" s="53" t="s">
        <v>638</v>
      </c>
      <c r="M533" s="11">
        <v>0</v>
      </c>
      <c r="N533" s="54">
        <v>0</v>
      </c>
      <c r="O533" s="54">
        <v>0</v>
      </c>
      <c r="P533" s="54">
        <v>0</v>
      </c>
      <c r="Q533" s="1">
        <v>42522</v>
      </c>
      <c r="R533" s="14">
        <f>VLOOKUP($D533,'GT NBV Sep 2015'!$G:$O,9,0)</f>
        <v>3.1E-2</v>
      </c>
      <c r="S533" s="15">
        <f t="shared" si="72"/>
        <v>0</v>
      </c>
      <c r="T533" s="15">
        <f t="shared" si="73"/>
        <v>9</v>
      </c>
      <c r="U533" s="15">
        <f t="shared" si="74"/>
        <v>0</v>
      </c>
      <c r="V533" s="15">
        <f t="shared" si="75"/>
        <v>0</v>
      </c>
      <c r="W533" s="15">
        <f t="shared" si="76"/>
        <v>0</v>
      </c>
      <c r="X533" s="7">
        <f t="shared" si="77"/>
        <v>0</v>
      </c>
      <c r="Y533" s="7">
        <f t="shared" si="78"/>
        <v>0</v>
      </c>
      <c r="Z533" s="7">
        <f t="shared" si="79"/>
        <v>0</v>
      </c>
      <c r="AA533" s="7">
        <f t="shared" si="80"/>
        <v>0</v>
      </c>
    </row>
    <row r="534" spans="1:27" ht="13.8" x14ac:dyDescent="0.3">
      <c r="A534" s="11">
        <v>61561390</v>
      </c>
      <c r="B534" s="11" t="s">
        <v>16</v>
      </c>
      <c r="C534" s="11" t="s">
        <v>17</v>
      </c>
      <c r="D534" s="11" t="s">
        <v>71</v>
      </c>
      <c r="E534" s="11" t="s">
        <v>391</v>
      </c>
      <c r="F534" s="18">
        <v>38657</v>
      </c>
      <c r="G534" s="19">
        <v>38777</v>
      </c>
      <c r="H534" s="11" t="s">
        <v>68</v>
      </c>
      <c r="I534" s="11" t="s">
        <v>48</v>
      </c>
      <c r="J534" s="11" t="s">
        <v>70</v>
      </c>
      <c r="K534" s="11" t="s">
        <v>23</v>
      </c>
      <c r="L534" s="53" t="s">
        <v>638</v>
      </c>
      <c r="M534" s="11">
        <v>0</v>
      </c>
      <c r="N534" s="54">
        <v>0</v>
      </c>
      <c r="O534" s="54">
        <v>0</v>
      </c>
      <c r="P534" s="54">
        <v>0</v>
      </c>
      <c r="Q534" s="1">
        <v>42522</v>
      </c>
      <c r="R534" s="14">
        <f>VLOOKUP($D534,'GT NBV Sep 2015'!$G:$O,9,0)</f>
        <v>3.1E-2</v>
      </c>
      <c r="S534" s="15">
        <f t="shared" si="72"/>
        <v>0</v>
      </c>
      <c r="T534" s="15">
        <f t="shared" si="73"/>
        <v>9</v>
      </c>
      <c r="U534" s="15">
        <f t="shared" si="74"/>
        <v>0</v>
      </c>
      <c r="V534" s="15">
        <f t="shared" si="75"/>
        <v>0</v>
      </c>
      <c r="W534" s="15">
        <f t="shared" si="76"/>
        <v>0</v>
      </c>
      <c r="X534" s="7">
        <f t="shared" si="77"/>
        <v>0</v>
      </c>
      <c r="Y534" s="7">
        <f t="shared" si="78"/>
        <v>0</v>
      </c>
      <c r="Z534" s="7">
        <f t="shared" si="79"/>
        <v>0</v>
      </c>
      <c r="AA534" s="7">
        <f t="shared" si="80"/>
        <v>0</v>
      </c>
    </row>
    <row r="535" spans="1:27" ht="13.8" x14ac:dyDescent="0.3">
      <c r="A535" s="11">
        <v>61567941</v>
      </c>
      <c r="B535" s="11" t="s">
        <v>16</v>
      </c>
      <c r="C535" s="11" t="s">
        <v>17</v>
      </c>
      <c r="D535" s="11" t="s">
        <v>71</v>
      </c>
      <c r="E535" s="11" t="s">
        <v>391</v>
      </c>
      <c r="F535" s="18">
        <v>38657</v>
      </c>
      <c r="G535" s="19">
        <v>38777</v>
      </c>
      <c r="H535" s="11" t="s">
        <v>68</v>
      </c>
      <c r="I535" s="11" t="s">
        <v>48</v>
      </c>
      <c r="J535" s="11" t="s">
        <v>70</v>
      </c>
      <c r="K535" s="11" t="s">
        <v>23</v>
      </c>
      <c r="L535" s="53" t="s">
        <v>638</v>
      </c>
      <c r="M535" s="11">
        <v>0</v>
      </c>
      <c r="N535" s="54">
        <v>0</v>
      </c>
      <c r="O535" s="54">
        <v>0</v>
      </c>
      <c r="P535" s="54">
        <v>0</v>
      </c>
      <c r="Q535" s="1">
        <v>42522</v>
      </c>
      <c r="R535" s="14">
        <f>VLOOKUP($D535,'GT NBV Sep 2015'!$G:$O,9,0)</f>
        <v>3.1E-2</v>
      </c>
      <c r="S535" s="15">
        <f t="shared" si="72"/>
        <v>0</v>
      </c>
      <c r="T535" s="15">
        <f t="shared" si="73"/>
        <v>9</v>
      </c>
      <c r="U535" s="15">
        <f t="shared" si="74"/>
        <v>0</v>
      </c>
      <c r="V535" s="15">
        <f t="shared" si="75"/>
        <v>0</v>
      </c>
      <c r="W535" s="15">
        <f t="shared" si="76"/>
        <v>0</v>
      </c>
      <c r="X535" s="7">
        <f t="shared" si="77"/>
        <v>0</v>
      </c>
      <c r="Y535" s="7">
        <f t="shared" si="78"/>
        <v>0</v>
      </c>
      <c r="Z535" s="7">
        <f t="shared" si="79"/>
        <v>0</v>
      </c>
      <c r="AA535" s="7">
        <f t="shared" si="80"/>
        <v>0</v>
      </c>
    </row>
    <row r="536" spans="1:27" ht="13.8" x14ac:dyDescent="0.3">
      <c r="A536" s="11">
        <v>63325852</v>
      </c>
      <c r="B536" s="11" t="s">
        <v>16</v>
      </c>
      <c r="C536" s="11" t="s">
        <v>17</v>
      </c>
      <c r="D536" s="11" t="s">
        <v>71</v>
      </c>
      <c r="E536" s="11" t="s">
        <v>424</v>
      </c>
      <c r="F536" s="18">
        <v>38838</v>
      </c>
      <c r="G536" s="19">
        <v>38838</v>
      </c>
      <c r="H536" s="11" t="s">
        <v>68</v>
      </c>
      <c r="I536" s="11" t="s">
        <v>48</v>
      </c>
      <c r="J536" s="11" t="s">
        <v>70</v>
      </c>
      <c r="K536" s="11" t="s">
        <v>23</v>
      </c>
      <c r="L536" s="53" t="s">
        <v>638</v>
      </c>
      <c r="M536" s="11">
        <v>0</v>
      </c>
      <c r="N536" s="54">
        <v>0</v>
      </c>
      <c r="O536" s="54">
        <v>0</v>
      </c>
      <c r="P536" s="54">
        <v>0</v>
      </c>
      <c r="Q536" s="1">
        <v>42522</v>
      </c>
      <c r="R536" s="14">
        <f>VLOOKUP($D536,'GT NBV Sep 2015'!$G:$O,9,0)</f>
        <v>3.1E-2</v>
      </c>
      <c r="S536" s="15">
        <f t="shared" si="72"/>
        <v>0</v>
      </c>
      <c r="T536" s="15">
        <f t="shared" si="73"/>
        <v>9</v>
      </c>
      <c r="U536" s="15">
        <f t="shared" si="74"/>
        <v>0</v>
      </c>
      <c r="V536" s="15">
        <f t="shared" si="75"/>
        <v>0</v>
      </c>
      <c r="W536" s="15">
        <f t="shared" si="76"/>
        <v>0</v>
      </c>
      <c r="X536" s="7">
        <f t="shared" si="77"/>
        <v>0</v>
      </c>
      <c r="Y536" s="7">
        <f t="shared" si="78"/>
        <v>0</v>
      </c>
      <c r="Z536" s="7">
        <f t="shared" si="79"/>
        <v>0</v>
      </c>
      <c r="AA536" s="7">
        <f t="shared" si="80"/>
        <v>0</v>
      </c>
    </row>
    <row r="537" spans="1:27" ht="13.8" x14ac:dyDescent="0.3">
      <c r="A537" s="11">
        <v>63336975</v>
      </c>
      <c r="B537" s="11" t="s">
        <v>16</v>
      </c>
      <c r="C537" s="11" t="s">
        <v>17</v>
      </c>
      <c r="D537" s="11" t="s">
        <v>71</v>
      </c>
      <c r="E537" s="11" t="s">
        <v>424</v>
      </c>
      <c r="F537" s="18">
        <v>38838</v>
      </c>
      <c r="G537" s="19">
        <v>38838</v>
      </c>
      <c r="H537" s="11" t="s">
        <v>68</v>
      </c>
      <c r="I537" s="11" t="s">
        <v>48</v>
      </c>
      <c r="J537" s="11" t="s">
        <v>70</v>
      </c>
      <c r="K537" s="11" t="s">
        <v>23</v>
      </c>
      <c r="L537" s="53" t="s">
        <v>638</v>
      </c>
      <c r="M537" s="11">
        <v>0</v>
      </c>
      <c r="N537" s="54">
        <v>0</v>
      </c>
      <c r="O537" s="54">
        <v>0</v>
      </c>
      <c r="P537" s="54">
        <v>0</v>
      </c>
      <c r="Q537" s="1">
        <v>42522</v>
      </c>
      <c r="R537" s="14">
        <f>VLOOKUP($D537,'GT NBV Sep 2015'!$G:$O,9,0)</f>
        <v>3.1E-2</v>
      </c>
      <c r="S537" s="15">
        <f t="shared" si="72"/>
        <v>0</v>
      </c>
      <c r="T537" s="15">
        <f t="shared" si="73"/>
        <v>9</v>
      </c>
      <c r="U537" s="15">
        <f t="shared" si="74"/>
        <v>0</v>
      </c>
      <c r="V537" s="15">
        <f t="shared" si="75"/>
        <v>0</v>
      </c>
      <c r="W537" s="15">
        <f t="shared" si="76"/>
        <v>0</v>
      </c>
      <c r="X537" s="7">
        <f t="shared" si="77"/>
        <v>0</v>
      </c>
      <c r="Y537" s="7">
        <f t="shared" si="78"/>
        <v>0</v>
      </c>
      <c r="Z537" s="7">
        <f t="shared" si="79"/>
        <v>0</v>
      </c>
      <c r="AA537" s="7">
        <f t="shared" si="80"/>
        <v>0</v>
      </c>
    </row>
    <row r="538" spans="1:27" ht="13.8" x14ac:dyDescent="0.3">
      <c r="A538" s="11">
        <v>63415501</v>
      </c>
      <c r="B538" s="11" t="s">
        <v>16</v>
      </c>
      <c r="C538" s="11" t="s">
        <v>17</v>
      </c>
      <c r="D538" s="11" t="s">
        <v>71</v>
      </c>
      <c r="E538" s="11" t="s">
        <v>391</v>
      </c>
      <c r="F538" s="18">
        <v>38687</v>
      </c>
      <c r="G538" s="19">
        <v>38838</v>
      </c>
      <c r="H538" s="11" t="s">
        <v>68</v>
      </c>
      <c r="I538" s="11" t="s">
        <v>48</v>
      </c>
      <c r="J538" s="11" t="s">
        <v>70</v>
      </c>
      <c r="K538" s="11" t="s">
        <v>23</v>
      </c>
      <c r="L538" s="53" t="s">
        <v>638</v>
      </c>
      <c r="M538" s="11">
        <v>0</v>
      </c>
      <c r="N538" s="54">
        <v>0</v>
      </c>
      <c r="O538" s="54">
        <v>0</v>
      </c>
      <c r="P538" s="54">
        <v>0</v>
      </c>
      <c r="Q538" s="1">
        <v>42522</v>
      </c>
      <c r="R538" s="14">
        <f>VLOOKUP($D538,'GT NBV Sep 2015'!$G:$O,9,0)</f>
        <v>3.1E-2</v>
      </c>
      <c r="S538" s="15">
        <f t="shared" si="72"/>
        <v>0</v>
      </c>
      <c r="T538" s="15">
        <f t="shared" si="73"/>
        <v>9</v>
      </c>
      <c r="U538" s="15">
        <f t="shared" si="74"/>
        <v>0</v>
      </c>
      <c r="V538" s="15">
        <f t="shared" si="75"/>
        <v>0</v>
      </c>
      <c r="W538" s="15">
        <f t="shared" si="76"/>
        <v>0</v>
      </c>
      <c r="X538" s="7">
        <f t="shared" si="77"/>
        <v>0</v>
      </c>
      <c r="Y538" s="7">
        <f t="shared" si="78"/>
        <v>0</v>
      </c>
      <c r="Z538" s="7">
        <f t="shared" si="79"/>
        <v>0</v>
      </c>
      <c r="AA538" s="7">
        <f t="shared" si="80"/>
        <v>0</v>
      </c>
    </row>
    <row r="539" spans="1:27" ht="13.8" x14ac:dyDescent="0.3">
      <c r="A539" s="11">
        <v>64332745</v>
      </c>
      <c r="B539" s="11" t="s">
        <v>16</v>
      </c>
      <c r="C539" s="11" t="s">
        <v>17</v>
      </c>
      <c r="D539" s="11" t="s">
        <v>71</v>
      </c>
      <c r="E539" s="11" t="s">
        <v>424</v>
      </c>
      <c r="F539" s="18">
        <v>38838</v>
      </c>
      <c r="G539" s="19">
        <v>38869</v>
      </c>
      <c r="H539" s="11" t="s">
        <v>68</v>
      </c>
      <c r="I539" s="11" t="s">
        <v>48</v>
      </c>
      <c r="J539" s="11" t="s">
        <v>70</v>
      </c>
      <c r="K539" s="11" t="s">
        <v>23</v>
      </c>
      <c r="L539" s="53" t="s">
        <v>638</v>
      </c>
      <c r="M539" s="11">
        <v>0</v>
      </c>
      <c r="N539" s="54">
        <v>0</v>
      </c>
      <c r="O539" s="54">
        <v>0</v>
      </c>
      <c r="P539" s="54">
        <v>0</v>
      </c>
      <c r="Q539" s="1">
        <v>42522</v>
      </c>
      <c r="R539" s="14">
        <f>VLOOKUP($D539,'GT NBV Sep 2015'!$G:$O,9,0)</f>
        <v>3.1E-2</v>
      </c>
      <c r="S539" s="15">
        <f t="shared" si="72"/>
        <v>0</v>
      </c>
      <c r="T539" s="15">
        <f t="shared" si="73"/>
        <v>9</v>
      </c>
      <c r="U539" s="15">
        <f t="shared" si="74"/>
        <v>0</v>
      </c>
      <c r="V539" s="15">
        <f t="shared" si="75"/>
        <v>0</v>
      </c>
      <c r="W539" s="15">
        <f t="shared" si="76"/>
        <v>0</v>
      </c>
      <c r="X539" s="7">
        <f t="shared" si="77"/>
        <v>0</v>
      </c>
      <c r="Y539" s="7">
        <f t="shared" si="78"/>
        <v>0</v>
      </c>
      <c r="Z539" s="7">
        <f t="shared" si="79"/>
        <v>0</v>
      </c>
      <c r="AA539" s="7">
        <f t="shared" si="80"/>
        <v>0</v>
      </c>
    </row>
    <row r="540" spans="1:27" ht="13.8" x14ac:dyDescent="0.3">
      <c r="A540" s="11">
        <v>64342085</v>
      </c>
      <c r="B540" s="11" t="s">
        <v>16</v>
      </c>
      <c r="C540" s="11" t="s">
        <v>17</v>
      </c>
      <c r="D540" s="11" t="s">
        <v>71</v>
      </c>
      <c r="E540" s="11" t="s">
        <v>424</v>
      </c>
      <c r="F540" s="18">
        <v>38869</v>
      </c>
      <c r="G540" s="19">
        <v>38869</v>
      </c>
      <c r="H540" s="11" t="s">
        <v>68</v>
      </c>
      <c r="I540" s="11" t="s">
        <v>48</v>
      </c>
      <c r="J540" s="11" t="s">
        <v>70</v>
      </c>
      <c r="K540" s="11" t="s">
        <v>23</v>
      </c>
      <c r="L540" s="53" t="s">
        <v>638</v>
      </c>
      <c r="M540" s="11">
        <v>0</v>
      </c>
      <c r="N540" s="54">
        <v>0</v>
      </c>
      <c r="O540" s="54">
        <v>0</v>
      </c>
      <c r="P540" s="54">
        <v>0</v>
      </c>
      <c r="Q540" s="1">
        <v>42522</v>
      </c>
      <c r="R540" s="14">
        <f>VLOOKUP($D540,'GT NBV Sep 2015'!$G:$O,9,0)</f>
        <v>3.1E-2</v>
      </c>
      <c r="S540" s="15">
        <f t="shared" si="72"/>
        <v>0</v>
      </c>
      <c r="T540" s="15">
        <f t="shared" si="73"/>
        <v>9</v>
      </c>
      <c r="U540" s="15">
        <f t="shared" si="74"/>
        <v>0</v>
      </c>
      <c r="V540" s="15">
        <f t="shared" si="75"/>
        <v>0</v>
      </c>
      <c r="W540" s="15">
        <f t="shared" si="76"/>
        <v>0</v>
      </c>
      <c r="X540" s="7">
        <f t="shared" si="77"/>
        <v>0</v>
      </c>
      <c r="Y540" s="7">
        <f t="shared" si="78"/>
        <v>0</v>
      </c>
      <c r="Z540" s="7">
        <f t="shared" si="79"/>
        <v>0</v>
      </c>
      <c r="AA540" s="7">
        <f t="shared" si="80"/>
        <v>0</v>
      </c>
    </row>
    <row r="541" spans="1:27" ht="13.8" x14ac:dyDescent="0.3">
      <c r="A541" s="11">
        <v>66355413</v>
      </c>
      <c r="B541" s="11" t="s">
        <v>16</v>
      </c>
      <c r="C541" s="11" t="s">
        <v>17</v>
      </c>
      <c r="D541" s="11" t="s">
        <v>71</v>
      </c>
      <c r="E541" s="11" t="s">
        <v>424</v>
      </c>
      <c r="F541" s="18">
        <v>38930</v>
      </c>
      <c r="G541" s="19">
        <v>38930</v>
      </c>
      <c r="H541" s="11" t="s">
        <v>68</v>
      </c>
      <c r="I541" s="11" t="s">
        <v>48</v>
      </c>
      <c r="J541" s="11" t="s">
        <v>70</v>
      </c>
      <c r="K541" s="11" t="s">
        <v>23</v>
      </c>
      <c r="L541" s="53" t="s">
        <v>638</v>
      </c>
      <c r="M541" s="11">
        <v>0</v>
      </c>
      <c r="N541" s="54">
        <v>0</v>
      </c>
      <c r="O541" s="54">
        <v>0</v>
      </c>
      <c r="P541" s="54">
        <v>0</v>
      </c>
      <c r="Q541" s="1">
        <v>42522</v>
      </c>
      <c r="R541" s="14">
        <f>VLOOKUP($D541,'GT NBV Sep 2015'!$G:$O,9,0)</f>
        <v>3.1E-2</v>
      </c>
      <c r="S541" s="15">
        <f t="shared" si="72"/>
        <v>0</v>
      </c>
      <c r="T541" s="15">
        <f t="shared" si="73"/>
        <v>9</v>
      </c>
      <c r="U541" s="15">
        <f t="shared" si="74"/>
        <v>0</v>
      </c>
      <c r="V541" s="15">
        <f t="shared" si="75"/>
        <v>0</v>
      </c>
      <c r="W541" s="15">
        <f t="shared" si="76"/>
        <v>0</v>
      </c>
      <c r="X541" s="7">
        <f t="shared" si="77"/>
        <v>0</v>
      </c>
      <c r="Y541" s="7">
        <f t="shared" si="78"/>
        <v>0</v>
      </c>
      <c r="Z541" s="7">
        <f t="shared" si="79"/>
        <v>0</v>
      </c>
      <c r="AA541" s="7">
        <f t="shared" si="80"/>
        <v>0</v>
      </c>
    </row>
    <row r="542" spans="1:27" ht="13.8" x14ac:dyDescent="0.3">
      <c r="A542" s="11">
        <v>71439584</v>
      </c>
      <c r="B542" s="11" t="s">
        <v>16</v>
      </c>
      <c r="C542" s="11" t="s">
        <v>17</v>
      </c>
      <c r="D542" s="11" t="s">
        <v>71</v>
      </c>
      <c r="E542" s="11" t="s">
        <v>424</v>
      </c>
      <c r="F542" s="18">
        <v>38930</v>
      </c>
      <c r="G542" s="19">
        <v>39083</v>
      </c>
      <c r="H542" s="11" t="s">
        <v>68</v>
      </c>
      <c r="I542" s="11" t="s">
        <v>48</v>
      </c>
      <c r="J542" s="11" t="s">
        <v>70</v>
      </c>
      <c r="K542" s="11" t="s">
        <v>23</v>
      </c>
      <c r="L542" s="53" t="s">
        <v>638</v>
      </c>
      <c r="M542" s="11">
        <v>0</v>
      </c>
      <c r="N542" s="54">
        <v>0</v>
      </c>
      <c r="O542" s="54">
        <v>0</v>
      </c>
      <c r="P542" s="54">
        <v>0</v>
      </c>
      <c r="Q542" s="1">
        <v>42522</v>
      </c>
      <c r="R542" s="14">
        <f>VLOOKUP($D542,'GT NBV Sep 2015'!$G:$O,9,0)</f>
        <v>3.1E-2</v>
      </c>
      <c r="S542" s="15">
        <f t="shared" si="72"/>
        <v>0</v>
      </c>
      <c r="T542" s="15">
        <f t="shared" si="73"/>
        <v>9</v>
      </c>
      <c r="U542" s="15">
        <f t="shared" si="74"/>
        <v>0</v>
      </c>
      <c r="V542" s="15">
        <f t="shared" si="75"/>
        <v>0</v>
      </c>
      <c r="W542" s="15">
        <f t="shared" si="76"/>
        <v>0</v>
      </c>
      <c r="X542" s="7">
        <f t="shared" si="77"/>
        <v>0</v>
      </c>
      <c r="Y542" s="7">
        <f t="shared" si="78"/>
        <v>0</v>
      </c>
      <c r="Z542" s="7">
        <f t="shared" si="79"/>
        <v>0</v>
      </c>
      <c r="AA542" s="7">
        <f t="shared" si="80"/>
        <v>0</v>
      </c>
    </row>
    <row r="543" spans="1:27" ht="13.8" x14ac:dyDescent="0.3">
      <c r="A543" s="11">
        <v>71440986</v>
      </c>
      <c r="B543" s="11" t="s">
        <v>16</v>
      </c>
      <c r="C543" s="11" t="s">
        <v>17</v>
      </c>
      <c r="D543" s="11" t="s">
        <v>71</v>
      </c>
      <c r="E543" s="11" t="s">
        <v>393</v>
      </c>
      <c r="F543" s="18">
        <v>39083</v>
      </c>
      <c r="G543" s="19">
        <v>39083</v>
      </c>
      <c r="H543" s="11" t="s">
        <v>68</v>
      </c>
      <c r="I543" s="11" t="s">
        <v>48</v>
      </c>
      <c r="J543" s="11" t="s">
        <v>70</v>
      </c>
      <c r="K543" s="11" t="s">
        <v>23</v>
      </c>
      <c r="L543" s="53" t="s">
        <v>638</v>
      </c>
      <c r="M543" s="11">
        <v>0</v>
      </c>
      <c r="N543" s="54">
        <v>0</v>
      </c>
      <c r="O543" s="54">
        <v>0</v>
      </c>
      <c r="P543" s="54">
        <v>0</v>
      </c>
      <c r="Q543" s="1">
        <v>42522</v>
      </c>
      <c r="R543" s="14">
        <f>VLOOKUP($D543,'GT NBV Sep 2015'!$G:$O,9,0)</f>
        <v>3.1E-2</v>
      </c>
      <c r="S543" s="15">
        <f t="shared" si="72"/>
        <v>0</v>
      </c>
      <c r="T543" s="15">
        <f t="shared" si="73"/>
        <v>9</v>
      </c>
      <c r="U543" s="15">
        <f t="shared" si="74"/>
        <v>0</v>
      </c>
      <c r="V543" s="15">
        <f t="shared" si="75"/>
        <v>0</v>
      </c>
      <c r="W543" s="15">
        <f t="shared" si="76"/>
        <v>0</v>
      </c>
      <c r="X543" s="7">
        <f t="shared" si="77"/>
        <v>0</v>
      </c>
      <c r="Y543" s="7">
        <f t="shared" si="78"/>
        <v>0</v>
      </c>
      <c r="Z543" s="7">
        <f t="shared" si="79"/>
        <v>0</v>
      </c>
      <c r="AA543" s="7">
        <f t="shared" si="80"/>
        <v>0</v>
      </c>
    </row>
    <row r="544" spans="1:27" ht="13.8" x14ac:dyDescent="0.3">
      <c r="A544" s="11">
        <v>71493254</v>
      </c>
      <c r="B544" s="11" t="s">
        <v>16</v>
      </c>
      <c r="C544" s="11" t="s">
        <v>17</v>
      </c>
      <c r="D544" s="11" t="s">
        <v>71</v>
      </c>
      <c r="E544" s="11" t="s">
        <v>424</v>
      </c>
      <c r="F544" s="18">
        <v>38838</v>
      </c>
      <c r="G544" s="19">
        <v>39083</v>
      </c>
      <c r="H544" s="11" t="s">
        <v>68</v>
      </c>
      <c r="I544" s="11" t="s">
        <v>48</v>
      </c>
      <c r="J544" s="11" t="s">
        <v>70</v>
      </c>
      <c r="K544" s="11" t="s">
        <v>23</v>
      </c>
      <c r="L544" s="53" t="s">
        <v>638</v>
      </c>
      <c r="M544" s="11">
        <v>0</v>
      </c>
      <c r="N544" s="54">
        <v>0</v>
      </c>
      <c r="O544" s="54">
        <v>0</v>
      </c>
      <c r="P544" s="54">
        <v>0</v>
      </c>
      <c r="Q544" s="1">
        <v>42522</v>
      </c>
      <c r="R544" s="14">
        <f>VLOOKUP($D544,'GT NBV Sep 2015'!$G:$O,9,0)</f>
        <v>3.1E-2</v>
      </c>
      <c r="S544" s="15">
        <f t="shared" si="72"/>
        <v>0</v>
      </c>
      <c r="T544" s="15">
        <f t="shared" si="73"/>
        <v>9</v>
      </c>
      <c r="U544" s="15">
        <f t="shared" si="74"/>
        <v>0</v>
      </c>
      <c r="V544" s="15">
        <f t="shared" si="75"/>
        <v>0</v>
      </c>
      <c r="W544" s="15">
        <f t="shared" si="76"/>
        <v>0</v>
      </c>
      <c r="X544" s="7">
        <f t="shared" si="77"/>
        <v>0</v>
      </c>
      <c r="Y544" s="7">
        <f t="shared" si="78"/>
        <v>0</v>
      </c>
      <c r="Z544" s="7">
        <f t="shared" si="79"/>
        <v>0</v>
      </c>
      <c r="AA544" s="7">
        <f t="shared" si="80"/>
        <v>0</v>
      </c>
    </row>
    <row r="545" spans="1:27" ht="13.8" x14ac:dyDescent="0.3">
      <c r="A545" s="11">
        <v>72283386</v>
      </c>
      <c r="B545" s="11" t="s">
        <v>16</v>
      </c>
      <c r="C545" s="11" t="s">
        <v>17</v>
      </c>
      <c r="D545" s="11" t="s">
        <v>71</v>
      </c>
      <c r="E545" s="11" t="s">
        <v>393</v>
      </c>
      <c r="F545" s="18">
        <v>39083</v>
      </c>
      <c r="G545" s="19">
        <v>39114</v>
      </c>
      <c r="H545" s="11" t="s">
        <v>68</v>
      </c>
      <c r="I545" s="11" t="s">
        <v>48</v>
      </c>
      <c r="J545" s="11" t="s">
        <v>70</v>
      </c>
      <c r="K545" s="11" t="s">
        <v>23</v>
      </c>
      <c r="L545" s="53" t="s">
        <v>638</v>
      </c>
      <c r="M545" s="11">
        <v>0</v>
      </c>
      <c r="N545" s="54">
        <v>0</v>
      </c>
      <c r="O545" s="54">
        <v>0</v>
      </c>
      <c r="P545" s="54">
        <v>0</v>
      </c>
      <c r="Q545" s="1">
        <v>42522</v>
      </c>
      <c r="R545" s="14">
        <f>VLOOKUP($D545,'GT NBV Sep 2015'!$G:$O,9,0)</f>
        <v>3.1E-2</v>
      </c>
      <c r="S545" s="15">
        <f t="shared" si="72"/>
        <v>0</v>
      </c>
      <c r="T545" s="15">
        <f t="shared" si="73"/>
        <v>9</v>
      </c>
      <c r="U545" s="15">
        <f t="shared" si="74"/>
        <v>0</v>
      </c>
      <c r="V545" s="15">
        <f t="shared" si="75"/>
        <v>0</v>
      </c>
      <c r="W545" s="15">
        <f t="shared" si="76"/>
        <v>0</v>
      </c>
      <c r="X545" s="7">
        <f t="shared" si="77"/>
        <v>0</v>
      </c>
      <c r="Y545" s="7">
        <f t="shared" si="78"/>
        <v>0</v>
      </c>
      <c r="Z545" s="7">
        <f t="shared" si="79"/>
        <v>0</v>
      </c>
      <c r="AA545" s="7">
        <f t="shared" si="80"/>
        <v>0</v>
      </c>
    </row>
    <row r="546" spans="1:27" ht="13.8" x14ac:dyDescent="0.3">
      <c r="A546" s="11">
        <v>72295528</v>
      </c>
      <c r="B546" s="11" t="s">
        <v>16</v>
      </c>
      <c r="C546" s="11" t="s">
        <v>17</v>
      </c>
      <c r="D546" s="11" t="s">
        <v>71</v>
      </c>
      <c r="E546" s="11" t="s">
        <v>391</v>
      </c>
      <c r="F546" s="18">
        <v>38687</v>
      </c>
      <c r="G546" s="19">
        <v>39114</v>
      </c>
      <c r="H546" s="11" t="s">
        <v>68</v>
      </c>
      <c r="I546" s="11" t="s">
        <v>48</v>
      </c>
      <c r="J546" s="11" t="s">
        <v>70</v>
      </c>
      <c r="K546" s="11" t="s">
        <v>23</v>
      </c>
      <c r="L546" s="53" t="s">
        <v>638</v>
      </c>
      <c r="M546" s="11">
        <v>0</v>
      </c>
      <c r="N546" s="54">
        <v>0</v>
      </c>
      <c r="O546" s="54">
        <v>0</v>
      </c>
      <c r="P546" s="54">
        <v>0</v>
      </c>
      <c r="Q546" s="1">
        <v>42522</v>
      </c>
      <c r="R546" s="14">
        <f>VLOOKUP($D546,'GT NBV Sep 2015'!$G:$O,9,0)</f>
        <v>3.1E-2</v>
      </c>
      <c r="S546" s="15">
        <f t="shared" si="72"/>
        <v>0</v>
      </c>
      <c r="T546" s="15">
        <f t="shared" si="73"/>
        <v>9</v>
      </c>
      <c r="U546" s="15">
        <f t="shared" si="74"/>
        <v>0</v>
      </c>
      <c r="V546" s="15">
        <f t="shared" si="75"/>
        <v>0</v>
      </c>
      <c r="W546" s="15">
        <f t="shared" si="76"/>
        <v>0</v>
      </c>
      <c r="X546" s="7">
        <f t="shared" si="77"/>
        <v>0</v>
      </c>
      <c r="Y546" s="7">
        <f t="shared" si="78"/>
        <v>0</v>
      </c>
      <c r="Z546" s="7">
        <f t="shared" si="79"/>
        <v>0</v>
      </c>
      <c r="AA546" s="7">
        <f t="shared" si="80"/>
        <v>0</v>
      </c>
    </row>
    <row r="547" spans="1:27" ht="13.8" x14ac:dyDescent="0.3">
      <c r="A547" s="11">
        <v>73053162</v>
      </c>
      <c r="B547" s="11" t="s">
        <v>16</v>
      </c>
      <c r="C547" s="11" t="s">
        <v>17</v>
      </c>
      <c r="D547" s="11" t="s">
        <v>71</v>
      </c>
      <c r="E547" s="11" t="s">
        <v>393</v>
      </c>
      <c r="F547" s="18">
        <v>39142</v>
      </c>
      <c r="G547" s="19">
        <v>39142</v>
      </c>
      <c r="H547" s="11" t="s">
        <v>68</v>
      </c>
      <c r="I547" s="11" t="s">
        <v>48</v>
      </c>
      <c r="J547" s="11" t="s">
        <v>70</v>
      </c>
      <c r="K547" s="11" t="s">
        <v>23</v>
      </c>
      <c r="L547" s="53" t="s">
        <v>638</v>
      </c>
      <c r="M547" s="11">
        <v>0</v>
      </c>
      <c r="N547" s="54">
        <v>0</v>
      </c>
      <c r="O547" s="54">
        <v>0</v>
      </c>
      <c r="P547" s="54">
        <v>0</v>
      </c>
      <c r="Q547" s="1">
        <v>42522</v>
      </c>
      <c r="R547" s="14">
        <f>VLOOKUP($D547,'GT NBV Sep 2015'!$G:$O,9,0)</f>
        <v>3.1E-2</v>
      </c>
      <c r="S547" s="15">
        <f t="shared" si="72"/>
        <v>0</v>
      </c>
      <c r="T547" s="15">
        <f t="shared" si="73"/>
        <v>9</v>
      </c>
      <c r="U547" s="15">
        <f t="shared" si="74"/>
        <v>0</v>
      </c>
      <c r="V547" s="15">
        <f t="shared" si="75"/>
        <v>0</v>
      </c>
      <c r="W547" s="15">
        <f t="shared" si="76"/>
        <v>0</v>
      </c>
      <c r="X547" s="7">
        <f t="shared" si="77"/>
        <v>0</v>
      </c>
      <c r="Y547" s="7">
        <f t="shared" si="78"/>
        <v>0</v>
      </c>
      <c r="Z547" s="7">
        <f t="shared" si="79"/>
        <v>0</v>
      </c>
      <c r="AA547" s="7">
        <f t="shared" si="80"/>
        <v>0</v>
      </c>
    </row>
    <row r="548" spans="1:27" ht="13.8" x14ac:dyDescent="0.3">
      <c r="A548" s="11">
        <v>73829065</v>
      </c>
      <c r="B548" s="11" t="s">
        <v>16</v>
      </c>
      <c r="C548" s="11" t="s">
        <v>17</v>
      </c>
      <c r="D548" s="11" t="s">
        <v>71</v>
      </c>
      <c r="E548" s="11" t="s">
        <v>393</v>
      </c>
      <c r="F548" s="18">
        <v>39173</v>
      </c>
      <c r="G548" s="19">
        <v>39173</v>
      </c>
      <c r="H548" s="11" t="s">
        <v>68</v>
      </c>
      <c r="I548" s="11" t="s">
        <v>48</v>
      </c>
      <c r="J548" s="11" t="s">
        <v>70</v>
      </c>
      <c r="K548" s="11" t="s">
        <v>23</v>
      </c>
      <c r="L548" s="53" t="s">
        <v>638</v>
      </c>
      <c r="M548" s="11">
        <v>0</v>
      </c>
      <c r="N548" s="54">
        <v>0</v>
      </c>
      <c r="O548" s="54">
        <v>0</v>
      </c>
      <c r="P548" s="54">
        <v>0</v>
      </c>
      <c r="Q548" s="1">
        <v>42522</v>
      </c>
      <c r="R548" s="14">
        <f>VLOOKUP($D548,'GT NBV Sep 2015'!$G:$O,9,0)</f>
        <v>3.1E-2</v>
      </c>
      <c r="S548" s="15">
        <f t="shared" si="72"/>
        <v>0</v>
      </c>
      <c r="T548" s="15">
        <f t="shared" si="73"/>
        <v>9</v>
      </c>
      <c r="U548" s="15">
        <f t="shared" si="74"/>
        <v>0</v>
      </c>
      <c r="V548" s="15">
        <f t="shared" si="75"/>
        <v>0</v>
      </c>
      <c r="W548" s="15">
        <f t="shared" si="76"/>
        <v>0</v>
      </c>
      <c r="X548" s="7">
        <f t="shared" si="77"/>
        <v>0</v>
      </c>
      <c r="Y548" s="7">
        <f t="shared" si="78"/>
        <v>0</v>
      </c>
      <c r="Z548" s="7">
        <f t="shared" si="79"/>
        <v>0</v>
      </c>
      <c r="AA548" s="7">
        <f t="shared" si="80"/>
        <v>0</v>
      </c>
    </row>
    <row r="549" spans="1:27" ht="13.8" x14ac:dyDescent="0.3">
      <c r="A549" s="11">
        <v>73830117</v>
      </c>
      <c r="B549" s="11" t="s">
        <v>16</v>
      </c>
      <c r="C549" s="11" t="s">
        <v>17</v>
      </c>
      <c r="D549" s="11" t="s">
        <v>71</v>
      </c>
      <c r="E549" s="11" t="s">
        <v>393</v>
      </c>
      <c r="F549" s="18">
        <v>39173</v>
      </c>
      <c r="G549" s="19">
        <v>39173</v>
      </c>
      <c r="H549" s="11" t="s">
        <v>68</v>
      </c>
      <c r="I549" s="11" t="s">
        <v>48</v>
      </c>
      <c r="J549" s="11" t="s">
        <v>70</v>
      </c>
      <c r="K549" s="11" t="s">
        <v>23</v>
      </c>
      <c r="L549" s="53" t="s">
        <v>638</v>
      </c>
      <c r="M549" s="11">
        <v>0</v>
      </c>
      <c r="N549" s="54">
        <v>0</v>
      </c>
      <c r="O549" s="54">
        <v>0</v>
      </c>
      <c r="P549" s="54">
        <v>0</v>
      </c>
      <c r="Q549" s="1">
        <v>42522</v>
      </c>
      <c r="R549" s="14">
        <f>VLOOKUP($D549,'GT NBV Sep 2015'!$G:$O,9,0)</f>
        <v>3.1E-2</v>
      </c>
      <c r="S549" s="15">
        <f t="shared" si="72"/>
        <v>0</v>
      </c>
      <c r="T549" s="15">
        <f t="shared" si="73"/>
        <v>9</v>
      </c>
      <c r="U549" s="15">
        <f t="shared" si="74"/>
        <v>0</v>
      </c>
      <c r="V549" s="15">
        <f t="shared" si="75"/>
        <v>0</v>
      </c>
      <c r="W549" s="15">
        <f t="shared" si="76"/>
        <v>0</v>
      </c>
      <c r="X549" s="7">
        <f t="shared" si="77"/>
        <v>0</v>
      </c>
      <c r="Y549" s="7">
        <f t="shared" si="78"/>
        <v>0</v>
      </c>
      <c r="Z549" s="7">
        <f t="shared" si="79"/>
        <v>0</v>
      </c>
      <c r="AA549" s="7">
        <f t="shared" si="80"/>
        <v>0</v>
      </c>
    </row>
    <row r="550" spans="1:27" ht="13.8" x14ac:dyDescent="0.3">
      <c r="A550" s="11">
        <v>73830419</v>
      </c>
      <c r="B550" s="11" t="s">
        <v>16</v>
      </c>
      <c r="C550" s="11" t="s">
        <v>17</v>
      </c>
      <c r="D550" s="11" t="s">
        <v>71</v>
      </c>
      <c r="E550" s="11" t="s">
        <v>393</v>
      </c>
      <c r="F550" s="18">
        <v>39173</v>
      </c>
      <c r="G550" s="19">
        <v>39173</v>
      </c>
      <c r="H550" s="11" t="s">
        <v>68</v>
      </c>
      <c r="I550" s="11" t="s">
        <v>48</v>
      </c>
      <c r="J550" s="11" t="s">
        <v>70</v>
      </c>
      <c r="K550" s="11" t="s">
        <v>23</v>
      </c>
      <c r="L550" s="53" t="s">
        <v>638</v>
      </c>
      <c r="M550" s="11">
        <v>0</v>
      </c>
      <c r="N550" s="54">
        <v>0</v>
      </c>
      <c r="O550" s="54">
        <v>0</v>
      </c>
      <c r="P550" s="54">
        <v>0</v>
      </c>
      <c r="Q550" s="1">
        <v>42522</v>
      </c>
      <c r="R550" s="14">
        <f>VLOOKUP($D550,'GT NBV Sep 2015'!$G:$O,9,0)</f>
        <v>3.1E-2</v>
      </c>
      <c r="S550" s="15">
        <f t="shared" si="72"/>
        <v>0</v>
      </c>
      <c r="T550" s="15">
        <f t="shared" si="73"/>
        <v>9</v>
      </c>
      <c r="U550" s="15">
        <f t="shared" si="74"/>
        <v>0</v>
      </c>
      <c r="V550" s="15">
        <f t="shared" si="75"/>
        <v>0</v>
      </c>
      <c r="W550" s="15">
        <f t="shared" si="76"/>
        <v>0</v>
      </c>
      <c r="X550" s="7">
        <f t="shared" si="77"/>
        <v>0</v>
      </c>
      <c r="Y550" s="7">
        <f t="shared" si="78"/>
        <v>0</v>
      </c>
      <c r="Z550" s="7">
        <f t="shared" si="79"/>
        <v>0</v>
      </c>
      <c r="AA550" s="7">
        <f t="shared" si="80"/>
        <v>0</v>
      </c>
    </row>
    <row r="551" spans="1:27" ht="13.8" x14ac:dyDescent="0.3">
      <c r="A551" s="11">
        <v>73834055</v>
      </c>
      <c r="B551" s="11" t="s">
        <v>16</v>
      </c>
      <c r="C551" s="11" t="s">
        <v>17</v>
      </c>
      <c r="D551" s="11" t="s">
        <v>71</v>
      </c>
      <c r="E551" s="11" t="s">
        <v>393</v>
      </c>
      <c r="F551" s="18">
        <v>39173</v>
      </c>
      <c r="G551" s="19">
        <v>39173</v>
      </c>
      <c r="H551" s="11" t="s">
        <v>68</v>
      </c>
      <c r="I551" s="11" t="s">
        <v>48</v>
      </c>
      <c r="J551" s="11" t="s">
        <v>70</v>
      </c>
      <c r="K551" s="11" t="s">
        <v>23</v>
      </c>
      <c r="L551" s="53" t="s">
        <v>638</v>
      </c>
      <c r="M551" s="11">
        <v>0</v>
      </c>
      <c r="N551" s="54">
        <v>0</v>
      </c>
      <c r="O551" s="54">
        <v>0</v>
      </c>
      <c r="P551" s="54">
        <v>0</v>
      </c>
      <c r="Q551" s="1">
        <v>42522</v>
      </c>
      <c r="R551" s="14">
        <f>VLOOKUP($D551,'GT NBV Sep 2015'!$G:$O,9,0)</f>
        <v>3.1E-2</v>
      </c>
      <c r="S551" s="15">
        <f t="shared" si="72"/>
        <v>0</v>
      </c>
      <c r="T551" s="15">
        <f t="shared" si="73"/>
        <v>9</v>
      </c>
      <c r="U551" s="15">
        <f t="shared" si="74"/>
        <v>0</v>
      </c>
      <c r="V551" s="15">
        <f t="shared" si="75"/>
        <v>0</v>
      </c>
      <c r="W551" s="15">
        <f t="shared" si="76"/>
        <v>0</v>
      </c>
      <c r="X551" s="7">
        <f t="shared" si="77"/>
        <v>0</v>
      </c>
      <c r="Y551" s="7">
        <f t="shared" si="78"/>
        <v>0</v>
      </c>
      <c r="Z551" s="7">
        <f t="shared" si="79"/>
        <v>0</v>
      </c>
      <c r="AA551" s="7">
        <f t="shared" si="80"/>
        <v>0</v>
      </c>
    </row>
    <row r="552" spans="1:27" ht="13.8" x14ac:dyDescent="0.3">
      <c r="A552" s="11">
        <v>75846454</v>
      </c>
      <c r="B552" s="11" t="s">
        <v>16</v>
      </c>
      <c r="C552" s="11" t="s">
        <v>17</v>
      </c>
      <c r="D552" s="11" t="s">
        <v>71</v>
      </c>
      <c r="E552" s="11" t="s">
        <v>393</v>
      </c>
      <c r="F552" s="18">
        <v>39234</v>
      </c>
      <c r="G552" s="19">
        <v>39234</v>
      </c>
      <c r="H552" s="11" t="s">
        <v>68</v>
      </c>
      <c r="I552" s="11" t="s">
        <v>48</v>
      </c>
      <c r="J552" s="11" t="s">
        <v>70</v>
      </c>
      <c r="K552" s="11" t="s">
        <v>23</v>
      </c>
      <c r="L552" s="53" t="s">
        <v>638</v>
      </c>
      <c r="M552" s="11">
        <v>0</v>
      </c>
      <c r="N552" s="54">
        <v>0</v>
      </c>
      <c r="O552" s="54">
        <v>0</v>
      </c>
      <c r="P552" s="54">
        <v>0</v>
      </c>
      <c r="Q552" s="1">
        <v>42522</v>
      </c>
      <c r="R552" s="14">
        <f>VLOOKUP($D552,'GT NBV Sep 2015'!$G:$O,9,0)</f>
        <v>3.1E-2</v>
      </c>
      <c r="S552" s="15">
        <f t="shared" si="72"/>
        <v>0</v>
      </c>
      <c r="T552" s="15">
        <f t="shared" si="73"/>
        <v>9</v>
      </c>
      <c r="U552" s="15">
        <f t="shared" si="74"/>
        <v>0</v>
      </c>
      <c r="V552" s="15">
        <f t="shared" si="75"/>
        <v>0</v>
      </c>
      <c r="W552" s="15">
        <f t="shared" si="76"/>
        <v>0</v>
      </c>
      <c r="X552" s="7">
        <f t="shared" si="77"/>
        <v>0</v>
      </c>
      <c r="Y552" s="7">
        <f t="shared" si="78"/>
        <v>0</v>
      </c>
      <c r="Z552" s="7">
        <f t="shared" si="79"/>
        <v>0</v>
      </c>
      <c r="AA552" s="7">
        <f t="shared" si="80"/>
        <v>0</v>
      </c>
    </row>
    <row r="553" spans="1:27" ht="13.8" x14ac:dyDescent="0.3">
      <c r="A553" s="11">
        <v>77972357</v>
      </c>
      <c r="B553" s="11" t="s">
        <v>16</v>
      </c>
      <c r="C553" s="11" t="s">
        <v>17</v>
      </c>
      <c r="D553" s="11" t="s">
        <v>71</v>
      </c>
      <c r="E553" s="11" t="s">
        <v>393</v>
      </c>
      <c r="F553" s="18">
        <v>39264</v>
      </c>
      <c r="G553" s="19">
        <v>39295</v>
      </c>
      <c r="H553" s="11" t="s">
        <v>68</v>
      </c>
      <c r="I553" s="11" t="s">
        <v>48</v>
      </c>
      <c r="J553" s="11" t="s">
        <v>70</v>
      </c>
      <c r="K553" s="11" t="s">
        <v>23</v>
      </c>
      <c r="L553" s="53" t="s">
        <v>638</v>
      </c>
      <c r="M553" s="11">
        <v>0</v>
      </c>
      <c r="N553" s="54">
        <v>0</v>
      </c>
      <c r="O553" s="54">
        <v>0</v>
      </c>
      <c r="P553" s="54">
        <v>0</v>
      </c>
      <c r="Q553" s="1">
        <v>42522</v>
      </c>
      <c r="R553" s="14">
        <f>VLOOKUP($D553,'GT NBV Sep 2015'!$G:$O,9,0)</f>
        <v>3.1E-2</v>
      </c>
      <c r="S553" s="15">
        <f t="shared" si="72"/>
        <v>0</v>
      </c>
      <c r="T553" s="15">
        <f t="shared" si="73"/>
        <v>9</v>
      </c>
      <c r="U553" s="15">
        <f t="shared" si="74"/>
        <v>0</v>
      </c>
      <c r="V553" s="15">
        <f t="shared" si="75"/>
        <v>0</v>
      </c>
      <c r="W553" s="15">
        <f t="shared" si="76"/>
        <v>0</v>
      </c>
      <c r="X553" s="7">
        <f t="shared" si="77"/>
        <v>0</v>
      </c>
      <c r="Y553" s="7">
        <f t="shared" si="78"/>
        <v>0</v>
      </c>
      <c r="Z553" s="7">
        <f t="shared" si="79"/>
        <v>0</v>
      </c>
      <c r="AA553" s="7">
        <f t="shared" si="80"/>
        <v>0</v>
      </c>
    </row>
    <row r="554" spans="1:27" ht="13.8" x14ac:dyDescent="0.3">
      <c r="A554" s="11">
        <v>80460077</v>
      </c>
      <c r="B554" s="11" t="s">
        <v>16</v>
      </c>
      <c r="C554" s="11" t="s">
        <v>17</v>
      </c>
      <c r="D554" s="11" t="s">
        <v>71</v>
      </c>
      <c r="E554" s="11" t="s">
        <v>393</v>
      </c>
      <c r="F554" s="18">
        <v>39387</v>
      </c>
      <c r="G554" s="19">
        <v>39387</v>
      </c>
      <c r="H554" s="11" t="s">
        <v>68</v>
      </c>
      <c r="I554" s="11" t="s">
        <v>48</v>
      </c>
      <c r="J554" s="11" t="s">
        <v>70</v>
      </c>
      <c r="K554" s="11" t="s">
        <v>23</v>
      </c>
      <c r="L554" s="53" t="s">
        <v>638</v>
      </c>
      <c r="M554" s="11">
        <v>0</v>
      </c>
      <c r="N554" s="54">
        <v>0</v>
      </c>
      <c r="O554" s="54">
        <v>0</v>
      </c>
      <c r="P554" s="54">
        <v>0</v>
      </c>
      <c r="Q554" s="1">
        <v>42522</v>
      </c>
      <c r="R554" s="14">
        <f>VLOOKUP($D554,'GT NBV Sep 2015'!$G:$O,9,0)</f>
        <v>3.1E-2</v>
      </c>
      <c r="S554" s="15">
        <f t="shared" si="72"/>
        <v>0</v>
      </c>
      <c r="T554" s="15">
        <f t="shared" si="73"/>
        <v>9</v>
      </c>
      <c r="U554" s="15">
        <f t="shared" si="74"/>
        <v>0</v>
      </c>
      <c r="V554" s="15">
        <f t="shared" si="75"/>
        <v>0</v>
      </c>
      <c r="W554" s="15">
        <f t="shared" si="76"/>
        <v>0</v>
      </c>
      <c r="X554" s="7">
        <f t="shared" si="77"/>
        <v>0</v>
      </c>
      <c r="Y554" s="7">
        <f t="shared" si="78"/>
        <v>0</v>
      </c>
      <c r="Z554" s="7">
        <f t="shared" si="79"/>
        <v>0</v>
      </c>
      <c r="AA554" s="7">
        <f t="shared" si="80"/>
        <v>0</v>
      </c>
    </row>
    <row r="555" spans="1:27" ht="13.8" x14ac:dyDescent="0.3">
      <c r="A555" s="11">
        <v>81189060</v>
      </c>
      <c r="B555" s="11" t="s">
        <v>16</v>
      </c>
      <c r="C555" s="11" t="s">
        <v>17</v>
      </c>
      <c r="D555" s="11" t="s">
        <v>71</v>
      </c>
      <c r="E555" s="11" t="s">
        <v>393</v>
      </c>
      <c r="F555" s="18">
        <v>39417</v>
      </c>
      <c r="G555" s="19">
        <v>39417</v>
      </c>
      <c r="H555" s="11" t="s">
        <v>68</v>
      </c>
      <c r="I555" s="11" t="s">
        <v>48</v>
      </c>
      <c r="J555" s="11" t="s">
        <v>70</v>
      </c>
      <c r="K555" s="11" t="s">
        <v>23</v>
      </c>
      <c r="L555" s="53" t="s">
        <v>638</v>
      </c>
      <c r="M555" s="11">
        <v>0</v>
      </c>
      <c r="N555" s="54">
        <v>0</v>
      </c>
      <c r="O555" s="54">
        <v>0</v>
      </c>
      <c r="P555" s="54">
        <v>0</v>
      </c>
      <c r="Q555" s="1">
        <v>42522</v>
      </c>
      <c r="R555" s="14">
        <f>VLOOKUP($D555,'GT NBV Sep 2015'!$G:$O,9,0)</f>
        <v>3.1E-2</v>
      </c>
      <c r="S555" s="15">
        <f t="shared" si="72"/>
        <v>0</v>
      </c>
      <c r="T555" s="15">
        <f t="shared" si="73"/>
        <v>9</v>
      </c>
      <c r="U555" s="15">
        <f t="shared" si="74"/>
        <v>0</v>
      </c>
      <c r="V555" s="15">
        <f t="shared" si="75"/>
        <v>0</v>
      </c>
      <c r="W555" s="15">
        <f t="shared" si="76"/>
        <v>0</v>
      </c>
      <c r="X555" s="7">
        <f t="shared" si="77"/>
        <v>0</v>
      </c>
      <c r="Y555" s="7">
        <f t="shared" si="78"/>
        <v>0</v>
      </c>
      <c r="Z555" s="7">
        <f t="shared" si="79"/>
        <v>0</v>
      </c>
      <c r="AA555" s="7">
        <f t="shared" si="80"/>
        <v>0</v>
      </c>
    </row>
    <row r="556" spans="1:27" ht="13.8" x14ac:dyDescent="0.3">
      <c r="A556" s="11">
        <v>82003727</v>
      </c>
      <c r="B556" s="11" t="s">
        <v>16</v>
      </c>
      <c r="C556" s="11" t="s">
        <v>17</v>
      </c>
      <c r="D556" s="11" t="s">
        <v>71</v>
      </c>
      <c r="E556" s="11" t="s">
        <v>393</v>
      </c>
      <c r="F556" s="18">
        <v>39387</v>
      </c>
      <c r="G556" s="19">
        <v>39448</v>
      </c>
      <c r="H556" s="11" t="s">
        <v>68</v>
      </c>
      <c r="I556" s="11" t="s">
        <v>48</v>
      </c>
      <c r="J556" s="11" t="s">
        <v>70</v>
      </c>
      <c r="K556" s="11" t="s">
        <v>23</v>
      </c>
      <c r="L556" s="53" t="s">
        <v>638</v>
      </c>
      <c r="M556" s="11">
        <v>0</v>
      </c>
      <c r="N556" s="54">
        <v>0</v>
      </c>
      <c r="O556" s="54">
        <v>0</v>
      </c>
      <c r="P556" s="54">
        <v>0</v>
      </c>
      <c r="Q556" s="1">
        <v>42522</v>
      </c>
      <c r="R556" s="14">
        <f>VLOOKUP($D556,'GT NBV Sep 2015'!$G:$O,9,0)</f>
        <v>3.1E-2</v>
      </c>
      <c r="S556" s="15">
        <f t="shared" si="72"/>
        <v>0</v>
      </c>
      <c r="T556" s="15">
        <f t="shared" si="73"/>
        <v>9</v>
      </c>
      <c r="U556" s="15">
        <f t="shared" si="74"/>
        <v>0</v>
      </c>
      <c r="V556" s="15">
        <f t="shared" si="75"/>
        <v>0</v>
      </c>
      <c r="W556" s="15">
        <f t="shared" si="76"/>
        <v>0</v>
      </c>
      <c r="X556" s="7">
        <f t="shared" si="77"/>
        <v>0</v>
      </c>
      <c r="Y556" s="7">
        <f t="shared" si="78"/>
        <v>0</v>
      </c>
      <c r="Z556" s="7">
        <f t="shared" si="79"/>
        <v>0</v>
      </c>
      <c r="AA556" s="7">
        <f t="shared" si="80"/>
        <v>0</v>
      </c>
    </row>
    <row r="557" spans="1:27" ht="13.8" x14ac:dyDescent="0.3">
      <c r="A557" s="11">
        <v>82021683</v>
      </c>
      <c r="B557" s="11" t="s">
        <v>16</v>
      </c>
      <c r="C557" s="11" t="s">
        <v>17</v>
      </c>
      <c r="D557" s="11" t="s">
        <v>71</v>
      </c>
      <c r="E557" s="11" t="s">
        <v>393</v>
      </c>
      <c r="F557" s="18">
        <v>39234</v>
      </c>
      <c r="G557" s="19">
        <v>39448</v>
      </c>
      <c r="H557" s="11" t="s">
        <v>68</v>
      </c>
      <c r="I557" s="11" t="s">
        <v>48</v>
      </c>
      <c r="J557" s="11" t="s">
        <v>70</v>
      </c>
      <c r="K557" s="11" t="s">
        <v>23</v>
      </c>
      <c r="L557" s="53" t="s">
        <v>638</v>
      </c>
      <c r="M557" s="11">
        <v>0</v>
      </c>
      <c r="N557" s="54">
        <v>0</v>
      </c>
      <c r="O557" s="54">
        <v>0</v>
      </c>
      <c r="P557" s="54">
        <v>0</v>
      </c>
      <c r="Q557" s="1">
        <v>42522</v>
      </c>
      <c r="R557" s="14">
        <f>VLOOKUP($D557,'GT NBV Sep 2015'!$G:$O,9,0)</f>
        <v>3.1E-2</v>
      </c>
      <c r="S557" s="15">
        <f t="shared" si="72"/>
        <v>0</v>
      </c>
      <c r="T557" s="15">
        <f t="shared" si="73"/>
        <v>9</v>
      </c>
      <c r="U557" s="15">
        <f t="shared" si="74"/>
        <v>0</v>
      </c>
      <c r="V557" s="15">
        <f t="shared" si="75"/>
        <v>0</v>
      </c>
      <c r="W557" s="15">
        <f t="shared" si="76"/>
        <v>0</v>
      </c>
      <c r="X557" s="7">
        <f t="shared" si="77"/>
        <v>0</v>
      </c>
      <c r="Y557" s="7">
        <f t="shared" si="78"/>
        <v>0</v>
      </c>
      <c r="Z557" s="7">
        <f t="shared" si="79"/>
        <v>0</v>
      </c>
      <c r="AA557" s="7">
        <f t="shared" si="80"/>
        <v>0</v>
      </c>
    </row>
    <row r="558" spans="1:27" ht="13.8" x14ac:dyDescent="0.3">
      <c r="A558" s="11">
        <v>86240543</v>
      </c>
      <c r="B558" s="11" t="s">
        <v>16</v>
      </c>
      <c r="C558" s="11" t="s">
        <v>17</v>
      </c>
      <c r="D558" s="11" t="s">
        <v>71</v>
      </c>
      <c r="E558" s="11" t="s">
        <v>393</v>
      </c>
      <c r="F558" s="18">
        <v>39417</v>
      </c>
      <c r="G558" s="19">
        <v>39630</v>
      </c>
      <c r="H558" s="11" t="s">
        <v>68</v>
      </c>
      <c r="I558" s="11" t="s">
        <v>48</v>
      </c>
      <c r="J558" s="11" t="s">
        <v>70</v>
      </c>
      <c r="K558" s="11" t="s">
        <v>23</v>
      </c>
      <c r="L558" s="53" t="s">
        <v>638</v>
      </c>
      <c r="M558" s="11">
        <v>2</v>
      </c>
      <c r="N558" s="54">
        <v>0</v>
      </c>
      <c r="O558" s="54">
        <v>0</v>
      </c>
      <c r="P558" s="54">
        <v>0</v>
      </c>
      <c r="Q558" s="1">
        <v>42522</v>
      </c>
      <c r="R558" s="14">
        <f>VLOOKUP($D558,'GT NBV Sep 2015'!$G:$O,9,0)</f>
        <v>3.1E-2</v>
      </c>
      <c r="S558" s="15">
        <f t="shared" si="72"/>
        <v>0</v>
      </c>
      <c r="T558" s="15">
        <f t="shared" si="73"/>
        <v>9</v>
      </c>
      <c r="U558" s="15">
        <f t="shared" si="74"/>
        <v>0</v>
      </c>
      <c r="V558" s="15">
        <f t="shared" si="75"/>
        <v>0</v>
      </c>
      <c r="W558" s="15">
        <f t="shared" si="76"/>
        <v>0</v>
      </c>
      <c r="X558" s="7">
        <f t="shared" si="77"/>
        <v>0</v>
      </c>
      <c r="Y558" s="7">
        <f t="shared" si="78"/>
        <v>0</v>
      </c>
      <c r="Z558" s="7">
        <f t="shared" si="79"/>
        <v>0</v>
      </c>
      <c r="AA558" s="7">
        <f t="shared" si="80"/>
        <v>0</v>
      </c>
    </row>
    <row r="559" spans="1:27" ht="13.8" x14ac:dyDescent="0.3">
      <c r="A559" s="11">
        <v>87579818</v>
      </c>
      <c r="B559" s="11" t="s">
        <v>16</v>
      </c>
      <c r="C559" s="11" t="s">
        <v>17</v>
      </c>
      <c r="D559" s="11" t="s">
        <v>71</v>
      </c>
      <c r="E559" s="11" t="s">
        <v>394</v>
      </c>
      <c r="F559" s="18">
        <v>39692</v>
      </c>
      <c r="G559" s="19">
        <v>39692</v>
      </c>
      <c r="H559" s="11" t="s">
        <v>68</v>
      </c>
      <c r="I559" s="11" t="s">
        <v>48</v>
      </c>
      <c r="J559" s="11" t="s">
        <v>70</v>
      </c>
      <c r="K559" s="11" t="s">
        <v>23</v>
      </c>
      <c r="L559" s="53" t="s">
        <v>638</v>
      </c>
      <c r="M559" s="11">
        <v>0</v>
      </c>
      <c r="N559" s="54">
        <v>0</v>
      </c>
      <c r="O559" s="54">
        <v>0</v>
      </c>
      <c r="P559" s="54">
        <v>0</v>
      </c>
      <c r="Q559" s="1">
        <v>42522</v>
      </c>
      <c r="R559" s="14">
        <f>VLOOKUP($D559,'GT NBV Sep 2015'!$G:$O,9,0)</f>
        <v>3.1E-2</v>
      </c>
      <c r="S559" s="15">
        <f t="shared" si="72"/>
        <v>0</v>
      </c>
      <c r="T559" s="15">
        <f t="shared" si="73"/>
        <v>9</v>
      </c>
      <c r="U559" s="15">
        <f t="shared" si="74"/>
        <v>0</v>
      </c>
      <c r="V559" s="15">
        <f t="shared" si="75"/>
        <v>0</v>
      </c>
      <c r="W559" s="15">
        <f t="shared" si="76"/>
        <v>0</v>
      </c>
      <c r="X559" s="7">
        <f t="shared" si="77"/>
        <v>0</v>
      </c>
      <c r="Y559" s="7">
        <f t="shared" si="78"/>
        <v>0</v>
      </c>
      <c r="Z559" s="7">
        <f t="shared" si="79"/>
        <v>0</v>
      </c>
      <c r="AA559" s="7">
        <f t="shared" si="80"/>
        <v>0</v>
      </c>
    </row>
    <row r="560" spans="1:27" ht="13.8" x14ac:dyDescent="0.3">
      <c r="A560" s="11">
        <v>91242459</v>
      </c>
      <c r="B560" s="11" t="s">
        <v>16</v>
      </c>
      <c r="C560" s="11" t="s">
        <v>17</v>
      </c>
      <c r="D560" s="11" t="s">
        <v>71</v>
      </c>
      <c r="E560" s="11" t="s">
        <v>457</v>
      </c>
      <c r="F560" s="18">
        <v>39873</v>
      </c>
      <c r="G560" s="19">
        <v>39873</v>
      </c>
      <c r="H560" s="11" t="s">
        <v>68</v>
      </c>
      <c r="I560" s="11" t="s">
        <v>48</v>
      </c>
      <c r="J560" s="11" t="s">
        <v>70</v>
      </c>
      <c r="K560" s="11" t="s">
        <v>23</v>
      </c>
      <c r="L560" s="53" t="s">
        <v>638</v>
      </c>
      <c r="M560" s="11">
        <v>0</v>
      </c>
      <c r="N560" s="54">
        <v>0</v>
      </c>
      <c r="O560" s="54">
        <v>0</v>
      </c>
      <c r="P560" s="54">
        <v>0</v>
      </c>
      <c r="Q560" s="1">
        <v>42522</v>
      </c>
      <c r="R560" s="14">
        <f>VLOOKUP($D560,'GT NBV Sep 2015'!$G:$O,9,0)</f>
        <v>3.1E-2</v>
      </c>
      <c r="S560" s="15">
        <f t="shared" si="72"/>
        <v>0</v>
      </c>
      <c r="T560" s="15">
        <f t="shared" si="73"/>
        <v>9</v>
      </c>
      <c r="U560" s="15">
        <f t="shared" si="74"/>
        <v>0</v>
      </c>
      <c r="V560" s="15">
        <f t="shared" si="75"/>
        <v>0</v>
      </c>
      <c r="W560" s="15">
        <f t="shared" si="76"/>
        <v>0</v>
      </c>
      <c r="X560" s="7">
        <f t="shared" si="77"/>
        <v>0</v>
      </c>
      <c r="Y560" s="7">
        <f t="shared" si="78"/>
        <v>0</v>
      </c>
      <c r="Z560" s="7">
        <f t="shared" si="79"/>
        <v>0</v>
      </c>
      <c r="AA560" s="7">
        <f t="shared" si="80"/>
        <v>0</v>
      </c>
    </row>
    <row r="561" spans="1:27" ht="13.8" x14ac:dyDescent="0.3">
      <c r="A561" s="11">
        <v>95601024</v>
      </c>
      <c r="B561" s="11" t="s">
        <v>16</v>
      </c>
      <c r="C561" s="11" t="s">
        <v>17</v>
      </c>
      <c r="D561" s="11" t="s">
        <v>71</v>
      </c>
      <c r="E561" s="11" t="s">
        <v>457</v>
      </c>
      <c r="F561" s="18">
        <v>40118</v>
      </c>
      <c r="G561" s="19">
        <v>40118</v>
      </c>
      <c r="H561" s="11" t="s">
        <v>68</v>
      </c>
      <c r="I561" s="11" t="s">
        <v>48</v>
      </c>
      <c r="J561" s="11" t="s">
        <v>70</v>
      </c>
      <c r="K561" s="11" t="s">
        <v>23</v>
      </c>
      <c r="L561" s="53" t="s">
        <v>638</v>
      </c>
      <c r="M561" s="11">
        <v>0</v>
      </c>
      <c r="N561" s="54">
        <v>0</v>
      </c>
      <c r="O561" s="54">
        <v>0</v>
      </c>
      <c r="P561" s="54">
        <v>0</v>
      </c>
      <c r="Q561" s="1">
        <v>42522</v>
      </c>
      <c r="R561" s="14">
        <f>VLOOKUP($D561,'GT NBV Sep 2015'!$G:$O,9,0)</f>
        <v>3.1E-2</v>
      </c>
      <c r="S561" s="15">
        <f t="shared" si="72"/>
        <v>0</v>
      </c>
      <c r="T561" s="15">
        <f t="shared" si="73"/>
        <v>9</v>
      </c>
      <c r="U561" s="15">
        <f t="shared" si="74"/>
        <v>0</v>
      </c>
      <c r="V561" s="15">
        <f t="shared" si="75"/>
        <v>0</v>
      </c>
      <c r="W561" s="15">
        <f t="shared" si="76"/>
        <v>0</v>
      </c>
      <c r="X561" s="7">
        <f t="shared" si="77"/>
        <v>0</v>
      </c>
      <c r="Y561" s="7">
        <f t="shared" si="78"/>
        <v>0</v>
      </c>
      <c r="Z561" s="7">
        <f t="shared" si="79"/>
        <v>0</v>
      </c>
      <c r="AA561" s="7">
        <f t="shared" si="80"/>
        <v>0</v>
      </c>
    </row>
    <row r="562" spans="1:27" ht="13.8" x14ac:dyDescent="0.3">
      <c r="A562" s="11">
        <v>641319700</v>
      </c>
      <c r="B562" s="11" t="s">
        <v>16</v>
      </c>
      <c r="C562" s="11" t="s">
        <v>17</v>
      </c>
      <c r="D562" s="11" t="s">
        <v>71</v>
      </c>
      <c r="E562" s="11" t="s">
        <v>395</v>
      </c>
      <c r="F562" s="18">
        <v>41244</v>
      </c>
      <c r="G562" s="19">
        <v>41334</v>
      </c>
      <c r="H562" s="11" t="s">
        <v>68</v>
      </c>
      <c r="I562" s="11" t="s">
        <v>48</v>
      </c>
      <c r="J562" s="11" t="s">
        <v>70</v>
      </c>
      <c r="K562" s="11" t="s">
        <v>23</v>
      </c>
      <c r="L562" s="53" t="s">
        <v>638</v>
      </c>
      <c r="M562" s="11">
        <v>0</v>
      </c>
      <c r="N562" s="54">
        <v>0</v>
      </c>
      <c r="O562" s="54">
        <v>0</v>
      </c>
      <c r="P562" s="54">
        <v>0</v>
      </c>
      <c r="Q562" s="1">
        <v>42522</v>
      </c>
      <c r="R562" s="14">
        <f>VLOOKUP($D562,'GT NBV Sep 2015'!$G:$O,9,0)</f>
        <v>3.1E-2</v>
      </c>
      <c r="S562" s="15">
        <f t="shared" si="72"/>
        <v>0</v>
      </c>
      <c r="T562" s="15">
        <f t="shared" si="73"/>
        <v>9</v>
      </c>
      <c r="U562" s="15">
        <f t="shared" si="74"/>
        <v>0</v>
      </c>
      <c r="V562" s="15">
        <f t="shared" si="75"/>
        <v>0</v>
      </c>
      <c r="W562" s="15">
        <f t="shared" si="76"/>
        <v>0</v>
      </c>
      <c r="X562" s="7">
        <f t="shared" si="77"/>
        <v>0</v>
      </c>
      <c r="Y562" s="7">
        <f t="shared" si="78"/>
        <v>0</v>
      </c>
      <c r="Z562" s="7">
        <f t="shared" si="79"/>
        <v>0</v>
      </c>
      <c r="AA562" s="7">
        <f t="shared" si="80"/>
        <v>0</v>
      </c>
    </row>
    <row r="563" spans="1:27" ht="13.8" x14ac:dyDescent="0.3">
      <c r="A563" s="11">
        <v>100823558</v>
      </c>
      <c r="B563" s="11" t="s">
        <v>16</v>
      </c>
      <c r="C563" s="11" t="s">
        <v>17</v>
      </c>
      <c r="D563" s="11" t="s">
        <v>71</v>
      </c>
      <c r="E563" s="11" t="s">
        <v>462</v>
      </c>
      <c r="F563" s="18">
        <v>40422</v>
      </c>
      <c r="G563" s="19">
        <v>40422</v>
      </c>
      <c r="H563" s="11" t="s">
        <v>68</v>
      </c>
      <c r="I563" s="11" t="s">
        <v>48</v>
      </c>
      <c r="J563" s="11" t="s">
        <v>70</v>
      </c>
      <c r="K563" s="11" t="s">
        <v>23</v>
      </c>
      <c r="L563" s="53" t="s">
        <v>638</v>
      </c>
      <c r="M563" s="11">
        <v>0</v>
      </c>
      <c r="N563" s="54">
        <v>0</v>
      </c>
      <c r="O563" s="54">
        <v>0</v>
      </c>
      <c r="P563" s="54">
        <v>0</v>
      </c>
      <c r="Q563" s="1">
        <v>42522</v>
      </c>
      <c r="R563" s="14">
        <f>VLOOKUP($D563,'GT NBV Sep 2015'!$G:$O,9,0)</f>
        <v>3.1E-2</v>
      </c>
      <c r="S563" s="15">
        <f t="shared" si="72"/>
        <v>0</v>
      </c>
      <c r="T563" s="15">
        <f t="shared" si="73"/>
        <v>9</v>
      </c>
      <c r="U563" s="15">
        <f t="shared" si="74"/>
        <v>0</v>
      </c>
      <c r="V563" s="15">
        <f t="shared" si="75"/>
        <v>0</v>
      </c>
      <c r="W563" s="15">
        <f t="shared" si="76"/>
        <v>0</v>
      </c>
      <c r="X563" s="7">
        <f t="shared" si="77"/>
        <v>0</v>
      </c>
      <c r="Y563" s="7">
        <f t="shared" si="78"/>
        <v>0</v>
      </c>
      <c r="Z563" s="7">
        <f t="shared" si="79"/>
        <v>0</v>
      </c>
      <c r="AA563" s="7">
        <f t="shared" si="80"/>
        <v>0</v>
      </c>
    </row>
    <row r="564" spans="1:27" ht="13.8" x14ac:dyDescent="0.3">
      <c r="A564" s="11">
        <v>623558393</v>
      </c>
      <c r="B564" s="11" t="s">
        <v>16</v>
      </c>
      <c r="C564" s="11" t="s">
        <v>17</v>
      </c>
      <c r="D564" s="11" t="s">
        <v>71</v>
      </c>
      <c r="E564" s="11" t="s">
        <v>471</v>
      </c>
      <c r="F564" s="18">
        <v>40787</v>
      </c>
      <c r="G564" s="19">
        <v>40787</v>
      </c>
      <c r="H564" s="11" t="s">
        <v>68</v>
      </c>
      <c r="I564" s="11" t="s">
        <v>48</v>
      </c>
      <c r="J564" s="11" t="s">
        <v>70</v>
      </c>
      <c r="K564" s="11" t="s">
        <v>23</v>
      </c>
      <c r="L564" s="53" t="s">
        <v>638</v>
      </c>
      <c r="M564" s="11">
        <v>0</v>
      </c>
      <c r="N564" s="54">
        <v>0</v>
      </c>
      <c r="O564" s="54">
        <v>0</v>
      </c>
      <c r="P564" s="54">
        <v>0</v>
      </c>
      <c r="Q564" s="1">
        <v>42522</v>
      </c>
      <c r="R564" s="14">
        <f>VLOOKUP($D564,'GT NBV Sep 2015'!$G:$O,9,0)</f>
        <v>3.1E-2</v>
      </c>
      <c r="S564" s="15">
        <f t="shared" si="72"/>
        <v>0</v>
      </c>
      <c r="T564" s="15">
        <f t="shared" si="73"/>
        <v>9</v>
      </c>
      <c r="U564" s="15">
        <f t="shared" si="74"/>
        <v>0</v>
      </c>
      <c r="V564" s="15">
        <f t="shared" si="75"/>
        <v>0</v>
      </c>
      <c r="W564" s="15">
        <f t="shared" si="76"/>
        <v>0</v>
      </c>
      <c r="X564" s="7">
        <f t="shared" si="77"/>
        <v>0</v>
      </c>
      <c r="Y564" s="7">
        <f t="shared" si="78"/>
        <v>0</v>
      </c>
      <c r="Z564" s="7">
        <f t="shared" si="79"/>
        <v>0</v>
      </c>
      <c r="AA564" s="7">
        <f t="shared" si="80"/>
        <v>0</v>
      </c>
    </row>
    <row r="565" spans="1:27" ht="13.8" x14ac:dyDescent="0.3">
      <c r="A565" s="11">
        <v>623558678</v>
      </c>
      <c r="B565" s="11" t="s">
        <v>16</v>
      </c>
      <c r="C565" s="11" t="s">
        <v>17</v>
      </c>
      <c r="D565" s="11" t="s">
        <v>71</v>
      </c>
      <c r="E565" s="11" t="s">
        <v>471</v>
      </c>
      <c r="F565" s="18">
        <v>40787</v>
      </c>
      <c r="G565" s="19">
        <v>40787</v>
      </c>
      <c r="H565" s="11" t="s">
        <v>68</v>
      </c>
      <c r="I565" s="11" t="s">
        <v>48</v>
      </c>
      <c r="J565" s="11" t="s">
        <v>70</v>
      </c>
      <c r="K565" s="11" t="s">
        <v>23</v>
      </c>
      <c r="L565" s="53" t="s">
        <v>638</v>
      </c>
      <c r="M565" s="11">
        <v>0</v>
      </c>
      <c r="N565" s="54">
        <v>0</v>
      </c>
      <c r="O565" s="54">
        <v>0</v>
      </c>
      <c r="P565" s="54">
        <v>0</v>
      </c>
      <c r="Q565" s="1">
        <v>42522</v>
      </c>
      <c r="R565" s="14">
        <f>VLOOKUP($D565,'GT NBV Sep 2015'!$G:$O,9,0)</f>
        <v>3.1E-2</v>
      </c>
      <c r="S565" s="15">
        <f t="shared" si="72"/>
        <v>0</v>
      </c>
      <c r="T565" s="15">
        <f t="shared" si="73"/>
        <v>9</v>
      </c>
      <c r="U565" s="15">
        <f t="shared" si="74"/>
        <v>0</v>
      </c>
      <c r="V565" s="15">
        <f t="shared" si="75"/>
        <v>0</v>
      </c>
      <c r="W565" s="15">
        <f t="shared" si="76"/>
        <v>0</v>
      </c>
      <c r="X565" s="7">
        <f t="shared" si="77"/>
        <v>0</v>
      </c>
      <c r="Y565" s="7">
        <f t="shared" si="78"/>
        <v>0</v>
      </c>
      <c r="Z565" s="7">
        <f t="shared" si="79"/>
        <v>0</v>
      </c>
      <c r="AA565" s="7">
        <f t="shared" si="80"/>
        <v>0</v>
      </c>
    </row>
    <row r="566" spans="1:27" ht="13.8" x14ac:dyDescent="0.3">
      <c r="A566" s="11">
        <v>629579698</v>
      </c>
      <c r="B566" s="11" t="s">
        <v>16</v>
      </c>
      <c r="C566" s="11" t="s">
        <v>17</v>
      </c>
      <c r="D566" s="11" t="s">
        <v>71</v>
      </c>
      <c r="E566" s="11" t="s">
        <v>471</v>
      </c>
      <c r="F566" s="18">
        <v>40787</v>
      </c>
      <c r="G566" s="19">
        <v>40969</v>
      </c>
      <c r="H566" s="11" t="s">
        <v>68</v>
      </c>
      <c r="I566" s="11" t="s">
        <v>48</v>
      </c>
      <c r="J566" s="11" t="s">
        <v>70</v>
      </c>
      <c r="K566" s="11" t="s">
        <v>23</v>
      </c>
      <c r="L566" s="53" t="s">
        <v>638</v>
      </c>
      <c r="M566" s="11">
        <v>0</v>
      </c>
      <c r="N566" s="54">
        <v>0</v>
      </c>
      <c r="O566" s="54">
        <v>0</v>
      </c>
      <c r="P566" s="54">
        <v>0</v>
      </c>
      <c r="Q566" s="1">
        <v>42522</v>
      </c>
      <c r="R566" s="14">
        <f>VLOOKUP($D566,'GT NBV Sep 2015'!$G:$O,9,0)</f>
        <v>3.1E-2</v>
      </c>
      <c r="S566" s="15">
        <f t="shared" si="72"/>
        <v>0</v>
      </c>
      <c r="T566" s="15">
        <f t="shared" si="73"/>
        <v>9</v>
      </c>
      <c r="U566" s="15">
        <f t="shared" si="74"/>
        <v>0</v>
      </c>
      <c r="V566" s="15">
        <f t="shared" si="75"/>
        <v>0</v>
      </c>
      <c r="W566" s="15">
        <f t="shared" si="76"/>
        <v>0</v>
      </c>
      <c r="X566" s="7">
        <f t="shared" si="77"/>
        <v>0</v>
      </c>
      <c r="Y566" s="7">
        <f t="shared" si="78"/>
        <v>0</v>
      </c>
      <c r="Z566" s="7">
        <f t="shared" si="79"/>
        <v>0</v>
      </c>
      <c r="AA566" s="7">
        <f t="shared" si="80"/>
        <v>0</v>
      </c>
    </row>
    <row r="567" spans="1:27" ht="13.8" x14ac:dyDescent="0.3">
      <c r="A567" s="11">
        <v>637000686</v>
      </c>
      <c r="B567" s="11" t="s">
        <v>16</v>
      </c>
      <c r="C567" s="11" t="s">
        <v>17</v>
      </c>
      <c r="D567" s="11" t="s">
        <v>71</v>
      </c>
      <c r="E567" s="11" t="s">
        <v>395</v>
      </c>
      <c r="F567" s="18">
        <v>41183</v>
      </c>
      <c r="G567" s="19">
        <v>41183</v>
      </c>
      <c r="H567" s="11" t="s">
        <v>68</v>
      </c>
      <c r="I567" s="11" t="s">
        <v>48</v>
      </c>
      <c r="J567" s="11" t="s">
        <v>70</v>
      </c>
      <c r="K567" s="11" t="s">
        <v>23</v>
      </c>
      <c r="L567" s="53" t="s">
        <v>638</v>
      </c>
      <c r="M567" s="11">
        <v>0</v>
      </c>
      <c r="N567" s="54">
        <v>0</v>
      </c>
      <c r="O567" s="54">
        <v>0</v>
      </c>
      <c r="P567" s="54">
        <v>0</v>
      </c>
      <c r="Q567" s="1">
        <v>42522</v>
      </c>
      <c r="R567" s="14">
        <f>VLOOKUP($D567,'GT NBV Sep 2015'!$G:$O,9,0)</f>
        <v>3.1E-2</v>
      </c>
      <c r="S567" s="15">
        <f t="shared" si="72"/>
        <v>0</v>
      </c>
      <c r="T567" s="15">
        <f t="shared" si="73"/>
        <v>9</v>
      </c>
      <c r="U567" s="15">
        <f t="shared" si="74"/>
        <v>0</v>
      </c>
      <c r="V567" s="15">
        <f t="shared" si="75"/>
        <v>0</v>
      </c>
      <c r="W567" s="15">
        <f t="shared" si="76"/>
        <v>0</v>
      </c>
      <c r="X567" s="7">
        <f t="shared" si="77"/>
        <v>0</v>
      </c>
      <c r="Y567" s="7">
        <f t="shared" si="78"/>
        <v>0</v>
      </c>
      <c r="Z567" s="7">
        <f t="shared" si="79"/>
        <v>0</v>
      </c>
      <c r="AA567" s="7">
        <f t="shared" si="80"/>
        <v>0</v>
      </c>
    </row>
    <row r="568" spans="1:27" ht="13.8" x14ac:dyDescent="0.3">
      <c r="A568" s="11">
        <v>637005915</v>
      </c>
      <c r="B568" s="11" t="s">
        <v>16</v>
      </c>
      <c r="C568" s="11" t="s">
        <v>17</v>
      </c>
      <c r="D568" s="11" t="s">
        <v>71</v>
      </c>
      <c r="E568" s="11" t="s">
        <v>471</v>
      </c>
      <c r="F568" s="18">
        <v>40787</v>
      </c>
      <c r="G568" s="19">
        <v>41183</v>
      </c>
      <c r="H568" s="11" t="s">
        <v>68</v>
      </c>
      <c r="I568" s="11" t="s">
        <v>48</v>
      </c>
      <c r="J568" s="11" t="s">
        <v>70</v>
      </c>
      <c r="K568" s="11" t="s">
        <v>23</v>
      </c>
      <c r="L568" s="53" t="s">
        <v>638</v>
      </c>
      <c r="M568" s="11">
        <v>0</v>
      </c>
      <c r="N568" s="54">
        <v>0</v>
      </c>
      <c r="O568" s="54">
        <v>0</v>
      </c>
      <c r="P568" s="54">
        <v>0</v>
      </c>
      <c r="Q568" s="1">
        <v>42522</v>
      </c>
      <c r="R568" s="14">
        <f>VLOOKUP($D568,'GT NBV Sep 2015'!$G:$O,9,0)</f>
        <v>3.1E-2</v>
      </c>
      <c r="S568" s="15">
        <f t="shared" si="72"/>
        <v>0</v>
      </c>
      <c r="T568" s="15">
        <f t="shared" si="73"/>
        <v>9</v>
      </c>
      <c r="U568" s="15">
        <f t="shared" si="74"/>
        <v>0</v>
      </c>
      <c r="V568" s="15">
        <f t="shared" si="75"/>
        <v>0</v>
      </c>
      <c r="W568" s="15">
        <f t="shared" si="76"/>
        <v>0</v>
      </c>
      <c r="X568" s="7">
        <f t="shared" si="77"/>
        <v>0</v>
      </c>
      <c r="Y568" s="7">
        <f t="shared" si="78"/>
        <v>0</v>
      </c>
      <c r="Z568" s="7">
        <f t="shared" si="79"/>
        <v>0</v>
      </c>
      <c r="AA568" s="7">
        <f t="shared" si="80"/>
        <v>0</v>
      </c>
    </row>
    <row r="569" spans="1:27" ht="13.8" x14ac:dyDescent="0.3">
      <c r="A569" s="11">
        <v>638863016</v>
      </c>
      <c r="B569" s="11" t="s">
        <v>16</v>
      </c>
      <c r="C569" s="11" t="s">
        <v>17</v>
      </c>
      <c r="D569" s="11" t="s">
        <v>71</v>
      </c>
      <c r="E569" s="11" t="s">
        <v>395</v>
      </c>
      <c r="F569" s="18">
        <v>41244</v>
      </c>
      <c r="G569" s="19">
        <v>41244</v>
      </c>
      <c r="H569" s="11" t="s">
        <v>68</v>
      </c>
      <c r="I569" s="11" t="s">
        <v>48</v>
      </c>
      <c r="J569" s="11" t="s">
        <v>70</v>
      </c>
      <c r="K569" s="11" t="s">
        <v>23</v>
      </c>
      <c r="L569" s="53" t="s">
        <v>638</v>
      </c>
      <c r="M569" s="11">
        <v>0</v>
      </c>
      <c r="N569" s="54">
        <v>0</v>
      </c>
      <c r="O569" s="54">
        <v>0</v>
      </c>
      <c r="P569" s="54">
        <v>0</v>
      </c>
      <c r="Q569" s="1">
        <v>42522</v>
      </c>
      <c r="R569" s="14">
        <f>VLOOKUP($D569,'GT NBV Sep 2015'!$G:$O,9,0)</f>
        <v>3.1E-2</v>
      </c>
      <c r="S569" s="15">
        <f t="shared" si="72"/>
        <v>0</v>
      </c>
      <c r="T569" s="15">
        <f t="shared" si="73"/>
        <v>9</v>
      </c>
      <c r="U569" s="15">
        <f t="shared" si="74"/>
        <v>0</v>
      </c>
      <c r="V569" s="15">
        <f t="shared" si="75"/>
        <v>0</v>
      </c>
      <c r="W569" s="15">
        <f t="shared" si="76"/>
        <v>0</v>
      </c>
      <c r="X569" s="7">
        <f t="shared" si="77"/>
        <v>0</v>
      </c>
      <c r="Y569" s="7">
        <f t="shared" si="78"/>
        <v>0</v>
      </c>
      <c r="Z569" s="7">
        <f t="shared" si="79"/>
        <v>0</v>
      </c>
      <c r="AA569" s="7">
        <f t="shared" si="80"/>
        <v>0</v>
      </c>
    </row>
    <row r="570" spans="1:27" ht="13.8" x14ac:dyDescent="0.3">
      <c r="A570" s="11">
        <v>639851844</v>
      </c>
      <c r="B570" s="11" t="s">
        <v>16</v>
      </c>
      <c r="C570" s="11" t="s">
        <v>17</v>
      </c>
      <c r="D570" s="11" t="s">
        <v>71</v>
      </c>
      <c r="E570" s="11" t="s">
        <v>395</v>
      </c>
      <c r="F570" s="18">
        <v>41244</v>
      </c>
      <c r="G570" s="19">
        <v>41275</v>
      </c>
      <c r="H570" s="11" t="s">
        <v>68</v>
      </c>
      <c r="I570" s="11" t="s">
        <v>48</v>
      </c>
      <c r="J570" s="11" t="s">
        <v>70</v>
      </c>
      <c r="K570" s="11" t="s">
        <v>23</v>
      </c>
      <c r="L570" s="53" t="s">
        <v>638</v>
      </c>
      <c r="M570" s="11">
        <v>0</v>
      </c>
      <c r="N570" s="54">
        <v>0</v>
      </c>
      <c r="O570" s="54">
        <v>0</v>
      </c>
      <c r="P570" s="54">
        <v>0</v>
      </c>
      <c r="Q570" s="1">
        <v>42522</v>
      </c>
      <c r="R570" s="14">
        <f>VLOOKUP($D570,'GT NBV Sep 2015'!$G:$O,9,0)</f>
        <v>3.1E-2</v>
      </c>
      <c r="S570" s="15">
        <f t="shared" si="72"/>
        <v>0</v>
      </c>
      <c r="T570" s="15">
        <f t="shared" si="73"/>
        <v>9</v>
      </c>
      <c r="U570" s="15">
        <f t="shared" si="74"/>
        <v>0</v>
      </c>
      <c r="V570" s="15">
        <f t="shared" si="75"/>
        <v>0</v>
      </c>
      <c r="W570" s="15">
        <f t="shared" si="76"/>
        <v>0</v>
      </c>
      <c r="X570" s="7">
        <f t="shared" si="77"/>
        <v>0</v>
      </c>
      <c r="Y570" s="7">
        <f t="shared" si="78"/>
        <v>0</v>
      </c>
      <c r="Z570" s="7">
        <f t="shared" si="79"/>
        <v>0</v>
      </c>
      <c r="AA570" s="7">
        <f t="shared" si="80"/>
        <v>0</v>
      </c>
    </row>
    <row r="571" spans="1:27" ht="13.8" x14ac:dyDescent="0.3">
      <c r="A571" s="11">
        <v>639867753</v>
      </c>
      <c r="B571" s="11" t="s">
        <v>16</v>
      </c>
      <c r="C571" s="11" t="s">
        <v>17</v>
      </c>
      <c r="D571" s="11" t="s">
        <v>71</v>
      </c>
      <c r="E571" s="11" t="s">
        <v>395</v>
      </c>
      <c r="F571" s="18">
        <v>41183</v>
      </c>
      <c r="G571" s="19">
        <v>41275</v>
      </c>
      <c r="H571" s="11" t="s">
        <v>68</v>
      </c>
      <c r="I571" s="11" t="s">
        <v>48</v>
      </c>
      <c r="J571" s="11" t="s">
        <v>70</v>
      </c>
      <c r="K571" s="11" t="s">
        <v>23</v>
      </c>
      <c r="L571" s="53" t="s">
        <v>638</v>
      </c>
      <c r="M571" s="11">
        <v>0</v>
      </c>
      <c r="N571" s="54">
        <v>0</v>
      </c>
      <c r="O571" s="54">
        <v>0</v>
      </c>
      <c r="P571" s="54">
        <v>0</v>
      </c>
      <c r="Q571" s="1">
        <v>42522</v>
      </c>
      <c r="R571" s="14">
        <f>VLOOKUP($D571,'GT NBV Sep 2015'!$G:$O,9,0)</f>
        <v>3.1E-2</v>
      </c>
      <c r="S571" s="15">
        <f t="shared" si="72"/>
        <v>0</v>
      </c>
      <c r="T571" s="15">
        <f t="shared" si="73"/>
        <v>9</v>
      </c>
      <c r="U571" s="15">
        <f t="shared" si="74"/>
        <v>0</v>
      </c>
      <c r="V571" s="15">
        <f t="shared" si="75"/>
        <v>0</v>
      </c>
      <c r="W571" s="15">
        <f t="shared" si="76"/>
        <v>0</v>
      </c>
      <c r="X571" s="7">
        <f t="shared" si="77"/>
        <v>0</v>
      </c>
      <c r="Y571" s="7">
        <f t="shared" si="78"/>
        <v>0</v>
      </c>
      <c r="Z571" s="7">
        <f t="shared" si="79"/>
        <v>0</v>
      </c>
      <c r="AA571" s="7">
        <f t="shared" si="80"/>
        <v>0</v>
      </c>
    </row>
    <row r="572" spans="1:27" ht="13.8" x14ac:dyDescent="0.3">
      <c r="A572" s="11">
        <v>640489951</v>
      </c>
      <c r="B572" s="11" t="s">
        <v>16</v>
      </c>
      <c r="C572" s="11" t="s">
        <v>17</v>
      </c>
      <c r="D572" s="11" t="s">
        <v>71</v>
      </c>
      <c r="E572" s="11" t="s">
        <v>477</v>
      </c>
      <c r="F572" s="18">
        <v>41306</v>
      </c>
      <c r="G572" s="19">
        <v>41306</v>
      </c>
      <c r="H572" s="11" t="s">
        <v>68</v>
      </c>
      <c r="I572" s="11" t="s">
        <v>48</v>
      </c>
      <c r="J572" s="11" t="s">
        <v>70</v>
      </c>
      <c r="K572" s="11" t="s">
        <v>23</v>
      </c>
      <c r="L572" s="53" t="s">
        <v>638</v>
      </c>
      <c r="M572" s="11">
        <v>0</v>
      </c>
      <c r="N572" s="54">
        <v>0</v>
      </c>
      <c r="O572" s="54">
        <v>0</v>
      </c>
      <c r="P572" s="54">
        <v>0</v>
      </c>
      <c r="Q572" s="1">
        <v>42522</v>
      </c>
      <c r="R572" s="14">
        <f>VLOOKUP($D572,'GT NBV Sep 2015'!$G:$O,9,0)</f>
        <v>3.1E-2</v>
      </c>
      <c r="S572" s="15">
        <f t="shared" si="72"/>
        <v>0</v>
      </c>
      <c r="T572" s="15">
        <f t="shared" si="73"/>
        <v>9</v>
      </c>
      <c r="U572" s="15">
        <f t="shared" si="74"/>
        <v>0</v>
      </c>
      <c r="V572" s="15">
        <f t="shared" si="75"/>
        <v>0</v>
      </c>
      <c r="W572" s="15">
        <f t="shared" si="76"/>
        <v>0</v>
      </c>
      <c r="X572" s="7">
        <f t="shared" si="77"/>
        <v>0</v>
      </c>
      <c r="Y572" s="7">
        <f t="shared" si="78"/>
        <v>0</v>
      </c>
      <c r="Z572" s="7">
        <f t="shared" si="79"/>
        <v>0</v>
      </c>
      <c r="AA572" s="7">
        <f t="shared" si="80"/>
        <v>0</v>
      </c>
    </row>
    <row r="573" spans="1:27" ht="13.8" x14ac:dyDescent="0.3">
      <c r="A573" s="11">
        <v>640493711</v>
      </c>
      <c r="B573" s="11" t="s">
        <v>16</v>
      </c>
      <c r="C573" s="11" t="s">
        <v>17</v>
      </c>
      <c r="D573" s="11" t="s">
        <v>71</v>
      </c>
      <c r="E573" s="11" t="s">
        <v>477</v>
      </c>
      <c r="F573" s="18">
        <v>41306</v>
      </c>
      <c r="G573" s="19">
        <v>41306</v>
      </c>
      <c r="H573" s="11" t="s">
        <v>68</v>
      </c>
      <c r="I573" s="11" t="s">
        <v>48</v>
      </c>
      <c r="J573" s="11" t="s">
        <v>70</v>
      </c>
      <c r="K573" s="11" t="s">
        <v>23</v>
      </c>
      <c r="L573" s="53" t="s">
        <v>638</v>
      </c>
      <c r="M573" s="11">
        <v>0</v>
      </c>
      <c r="N573" s="54">
        <v>0</v>
      </c>
      <c r="O573" s="54">
        <v>0</v>
      </c>
      <c r="P573" s="54">
        <v>0</v>
      </c>
      <c r="Q573" s="1">
        <v>42522</v>
      </c>
      <c r="R573" s="14">
        <f>VLOOKUP($D573,'GT NBV Sep 2015'!$G:$O,9,0)</f>
        <v>3.1E-2</v>
      </c>
      <c r="S573" s="15">
        <f t="shared" si="72"/>
        <v>0</v>
      </c>
      <c r="T573" s="15">
        <f t="shared" si="73"/>
        <v>9</v>
      </c>
      <c r="U573" s="15">
        <f t="shared" si="74"/>
        <v>0</v>
      </c>
      <c r="V573" s="15">
        <f t="shared" si="75"/>
        <v>0</v>
      </c>
      <c r="W573" s="15">
        <f t="shared" si="76"/>
        <v>0</v>
      </c>
      <c r="X573" s="7">
        <f t="shared" si="77"/>
        <v>0</v>
      </c>
      <c r="Y573" s="7">
        <f t="shared" si="78"/>
        <v>0</v>
      </c>
      <c r="Z573" s="7">
        <f t="shared" si="79"/>
        <v>0</v>
      </c>
      <c r="AA573" s="7">
        <f t="shared" si="80"/>
        <v>0</v>
      </c>
    </row>
    <row r="574" spans="1:27" ht="13.8" x14ac:dyDescent="0.3">
      <c r="A574" s="11">
        <v>640496762</v>
      </c>
      <c r="B574" s="11" t="s">
        <v>16</v>
      </c>
      <c r="C574" s="11" t="s">
        <v>17</v>
      </c>
      <c r="D574" s="11" t="s">
        <v>71</v>
      </c>
      <c r="E574" s="11" t="s">
        <v>395</v>
      </c>
      <c r="F574" s="18">
        <v>41183</v>
      </c>
      <c r="G574" s="19">
        <v>41306</v>
      </c>
      <c r="H574" s="11" t="s">
        <v>68</v>
      </c>
      <c r="I574" s="11" t="s">
        <v>48</v>
      </c>
      <c r="J574" s="11" t="s">
        <v>70</v>
      </c>
      <c r="K574" s="11" t="s">
        <v>23</v>
      </c>
      <c r="L574" s="53" t="s">
        <v>638</v>
      </c>
      <c r="M574" s="11">
        <v>0</v>
      </c>
      <c r="N574" s="54">
        <v>0</v>
      </c>
      <c r="O574" s="54">
        <v>0</v>
      </c>
      <c r="P574" s="54">
        <v>0</v>
      </c>
      <c r="Q574" s="1">
        <v>42522</v>
      </c>
      <c r="R574" s="14">
        <f>VLOOKUP($D574,'GT NBV Sep 2015'!$G:$O,9,0)</f>
        <v>3.1E-2</v>
      </c>
      <c r="S574" s="15">
        <f t="shared" si="72"/>
        <v>0</v>
      </c>
      <c r="T574" s="15">
        <f t="shared" si="73"/>
        <v>9</v>
      </c>
      <c r="U574" s="15">
        <f t="shared" si="74"/>
        <v>0</v>
      </c>
      <c r="V574" s="15">
        <f t="shared" si="75"/>
        <v>0</v>
      </c>
      <c r="W574" s="15">
        <f t="shared" si="76"/>
        <v>0</v>
      </c>
      <c r="X574" s="7">
        <f t="shared" si="77"/>
        <v>0</v>
      </c>
      <c r="Y574" s="7">
        <f t="shared" si="78"/>
        <v>0</v>
      </c>
      <c r="Z574" s="7">
        <f t="shared" si="79"/>
        <v>0</v>
      </c>
      <c r="AA574" s="7">
        <f t="shared" si="80"/>
        <v>0</v>
      </c>
    </row>
    <row r="575" spans="1:27" ht="13.8" x14ac:dyDescent="0.3">
      <c r="A575" s="11">
        <v>640501283</v>
      </c>
      <c r="B575" s="11" t="s">
        <v>16</v>
      </c>
      <c r="C575" s="11" t="s">
        <v>17</v>
      </c>
      <c r="D575" s="11" t="s">
        <v>71</v>
      </c>
      <c r="E575" s="11" t="s">
        <v>395</v>
      </c>
      <c r="F575" s="18">
        <v>41244</v>
      </c>
      <c r="G575" s="19">
        <v>41306</v>
      </c>
      <c r="H575" s="11" t="s">
        <v>68</v>
      </c>
      <c r="I575" s="11" t="s">
        <v>48</v>
      </c>
      <c r="J575" s="11" t="s">
        <v>70</v>
      </c>
      <c r="K575" s="11" t="s">
        <v>23</v>
      </c>
      <c r="L575" s="53" t="s">
        <v>638</v>
      </c>
      <c r="M575" s="11">
        <v>0</v>
      </c>
      <c r="N575" s="54">
        <v>0</v>
      </c>
      <c r="O575" s="54">
        <v>0</v>
      </c>
      <c r="P575" s="54">
        <v>0</v>
      </c>
      <c r="Q575" s="1">
        <v>42522</v>
      </c>
      <c r="R575" s="14">
        <f>VLOOKUP($D575,'GT NBV Sep 2015'!$G:$O,9,0)</f>
        <v>3.1E-2</v>
      </c>
      <c r="S575" s="15">
        <f t="shared" si="72"/>
        <v>0</v>
      </c>
      <c r="T575" s="15">
        <f t="shared" si="73"/>
        <v>9</v>
      </c>
      <c r="U575" s="15">
        <f t="shared" si="74"/>
        <v>0</v>
      </c>
      <c r="V575" s="15">
        <f t="shared" si="75"/>
        <v>0</v>
      </c>
      <c r="W575" s="15">
        <f t="shared" si="76"/>
        <v>0</v>
      </c>
      <c r="X575" s="7">
        <f t="shared" si="77"/>
        <v>0</v>
      </c>
      <c r="Y575" s="7">
        <f t="shared" si="78"/>
        <v>0</v>
      </c>
      <c r="Z575" s="7">
        <f t="shared" si="79"/>
        <v>0</v>
      </c>
      <c r="AA575" s="7">
        <f t="shared" si="80"/>
        <v>0</v>
      </c>
    </row>
    <row r="576" spans="1:27" ht="13.8" x14ac:dyDescent="0.3">
      <c r="A576" s="11">
        <v>641318457</v>
      </c>
      <c r="B576" s="11" t="s">
        <v>16</v>
      </c>
      <c r="C576" s="11" t="s">
        <v>17</v>
      </c>
      <c r="D576" s="11" t="s">
        <v>71</v>
      </c>
      <c r="E576" s="11" t="s">
        <v>477</v>
      </c>
      <c r="F576" s="18">
        <v>41306</v>
      </c>
      <c r="G576" s="19">
        <v>41334</v>
      </c>
      <c r="H576" s="11" t="s">
        <v>68</v>
      </c>
      <c r="I576" s="11" t="s">
        <v>48</v>
      </c>
      <c r="J576" s="11" t="s">
        <v>70</v>
      </c>
      <c r="K576" s="11" t="s">
        <v>23</v>
      </c>
      <c r="L576" s="53" t="s">
        <v>638</v>
      </c>
      <c r="M576" s="11">
        <v>0</v>
      </c>
      <c r="N576" s="54">
        <v>0</v>
      </c>
      <c r="O576" s="54">
        <v>0</v>
      </c>
      <c r="P576" s="54">
        <v>0</v>
      </c>
      <c r="Q576" s="1">
        <v>42522</v>
      </c>
      <c r="R576" s="14">
        <f>VLOOKUP($D576,'GT NBV Sep 2015'!$G:$O,9,0)</f>
        <v>3.1E-2</v>
      </c>
      <c r="S576" s="15">
        <f t="shared" si="72"/>
        <v>0</v>
      </c>
      <c r="T576" s="15">
        <f t="shared" si="73"/>
        <v>9</v>
      </c>
      <c r="U576" s="15">
        <f t="shared" si="74"/>
        <v>0</v>
      </c>
      <c r="V576" s="15">
        <f t="shared" si="75"/>
        <v>0</v>
      </c>
      <c r="W576" s="15">
        <f t="shared" si="76"/>
        <v>0</v>
      </c>
      <c r="X576" s="7">
        <f t="shared" si="77"/>
        <v>0</v>
      </c>
      <c r="Y576" s="7">
        <f t="shared" si="78"/>
        <v>0</v>
      </c>
      <c r="Z576" s="7">
        <f t="shared" si="79"/>
        <v>0</v>
      </c>
      <c r="AA576" s="7">
        <f t="shared" si="80"/>
        <v>0</v>
      </c>
    </row>
    <row r="577" spans="1:27" ht="13.8" x14ac:dyDescent="0.3">
      <c r="A577" s="11">
        <v>641323236</v>
      </c>
      <c r="B577" s="11" t="s">
        <v>16</v>
      </c>
      <c r="C577" s="11" t="s">
        <v>17</v>
      </c>
      <c r="D577" s="11" t="s">
        <v>71</v>
      </c>
      <c r="E577" s="11" t="s">
        <v>395</v>
      </c>
      <c r="F577" s="18">
        <v>41183</v>
      </c>
      <c r="G577" s="19">
        <v>41334</v>
      </c>
      <c r="H577" s="11" t="s">
        <v>68</v>
      </c>
      <c r="I577" s="11" t="s">
        <v>48</v>
      </c>
      <c r="J577" s="11" t="s">
        <v>70</v>
      </c>
      <c r="K577" s="11" t="s">
        <v>23</v>
      </c>
      <c r="L577" s="53" t="s">
        <v>638</v>
      </c>
      <c r="M577" s="11">
        <v>0</v>
      </c>
      <c r="N577" s="54">
        <v>0</v>
      </c>
      <c r="O577" s="54">
        <v>0</v>
      </c>
      <c r="P577" s="54">
        <v>0</v>
      </c>
      <c r="Q577" s="1">
        <v>42522</v>
      </c>
      <c r="R577" s="14">
        <f>VLOOKUP($D577,'GT NBV Sep 2015'!$G:$O,9,0)</f>
        <v>3.1E-2</v>
      </c>
      <c r="S577" s="15">
        <f t="shared" si="72"/>
        <v>0</v>
      </c>
      <c r="T577" s="15">
        <f t="shared" si="73"/>
        <v>9</v>
      </c>
      <c r="U577" s="15">
        <f t="shared" si="74"/>
        <v>0</v>
      </c>
      <c r="V577" s="15">
        <f t="shared" si="75"/>
        <v>0</v>
      </c>
      <c r="W577" s="15">
        <f t="shared" si="76"/>
        <v>0</v>
      </c>
      <c r="X577" s="7">
        <f t="shared" si="77"/>
        <v>0</v>
      </c>
      <c r="Y577" s="7">
        <f t="shared" si="78"/>
        <v>0</v>
      </c>
      <c r="Z577" s="7">
        <f t="shared" si="79"/>
        <v>0</v>
      </c>
      <c r="AA577" s="7">
        <f t="shared" si="80"/>
        <v>0</v>
      </c>
    </row>
    <row r="578" spans="1:27" ht="13.8" x14ac:dyDescent="0.3">
      <c r="A578" s="11">
        <v>645973071</v>
      </c>
      <c r="B578" s="11" t="s">
        <v>16</v>
      </c>
      <c r="C578" s="11" t="s">
        <v>17</v>
      </c>
      <c r="D578" s="11" t="s">
        <v>71</v>
      </c>
      <c r="E578" s="11" t="s">
        <v>477</v>
      </c>
      <c r="F578" s="18">
        <v>41487</v>
      </c>
      <c r="G578" s="19">
        <v>41487</v>
      </c>
      <c r="H578" s="11" t="s">
        <v>68</v>
      </c>
      <c r="I578" s="11" t="s">
        <v>48</v>
      </c>
      <c r="J578" s="11" t="s">
        <v>70</v>
      </c>
      <c r="K578" s="11" t="s">
        <v>23</v>
      </c>
      <c r="L578" s="53" t="s">
        <v>638</v>
      </c>
      <c r="M578" s="11">
        <v>0</v>
      </c>
      <c r="N578" s="54">
        <v>0</v>
      </c>
      <c r="O578" s="54">
        <v>0</v>
      </c>
      <c r="P578" s="54">
        <v>0</v>
      </c>
      <c r="Q578" s="1">
        <v>42522</v>
      </c>
      <c r="R578" s="14">
        <f>VLOOKUP($D578,'GT NBV Sep 2015'!$G:$O,9,0)</f>
        <v>3.1E-2</v>
      </c>
      <c r="S578" s="15">
        <f t="shared" si="72"/>
        <v>0</v>
      </c>
      <c r="T578" s="15">
        <f t="shared" si="73"/>
        <v>9</v>
      </c>
      <c r="U578" s="15">
        <f t="shared" si="74"/>
        <v>0</v>
      </c>
      <c r="V578" s="15">
        <f t="shared" si="75"/>
        <v>0</v>
      </c>
      <c r="W578" s="15">
        <f t="shared" si="76"/>
        <v>0</v>
      </c>
      <c r="X578" s="7">
        <f t="shared" si="77"/>
        <v>0</v>
      </c>
      <c r="Y578" s="7">
        <f t="shared" si="78"/>
        <v>0</v>
      </c>
      <c r="Z578" s="7">
        <f t="shared" si="79"/>
        <v>0</v>
      </c>
      <c r="AA578" s="7">
        <f t="shared" si="80"/>
        <v>0</v>
      </c>
    </row>
    <row r="579" spans="1:27" ht="13.8" x14ac:dyDescent="0.3">
      <c r="A579" s="11">
        <v>654507927</v>
      </c>
      <c r="B579" s="11" t="s">
        <v>16</v>
      </c>
      <c r="C579" s="11" t="s">
        <v>17</v>
      </c>
      <c r="D579" s="11" t="s">
        <v>71</v>
      </c>
      <c r="E579" s="11" t="s">
        <v>466</v>
      </c>
      <c r="F579" s="18">
        <v>41640</v>
      </c>
      <c r="G579" s="19">
        <v>41640</v>
      </c>
      <c r="H579" s="11" t="s">
        <v>68</v>
      </c>
      <c r="I579" s="11" t="s">
        <v>48</v>
      </c>
      <c r="J579" s="11" t="s">
        <v>70</v>
      </c>
      <c r="K579" s="11" t="s">
        <v>23</v>
      </c>
      <c r="L579" s="53" t="s">
        <v>638</v>
      </c>
      <c r="M579" s="11">
        <v>0</v>
      </c>
      <c r="N579" s="54">
        <v>0</v>
      </c>
      <c r="O579" s="54">
        <v>0</v>
      </c>
      <c r="P579" s="54">
        <v>0</v>
      </c>
      <c r="Q579" s="1">
        <v>42522</v>
      </c>
      <c r="R579" s="14">
        <f>VLOOKUP($D579,'GT NBV Sep 2015'!$G:$O,9,0)</f>
        <v>3.1E-2</v>
      </c>
      <c r="S579" s="15">
        <f t="shared" si="72"/>
        <v>0</v>
      </c>
      <c r="T579" s="15">
        <f t="shared" si="73"/>
        <v>9</v>
      </c>
      <c r="U579" s="15">
        <f t="shared" si="74"/>
        <v>0</v>
      </c>
      <c r="V579" s="15">
        <f t="shared" si="75"/>
        <v>0</v>
      </c>
      <c r="W579" s="15">
        <f t="shared" si="76"/>
        <v>0</v>
      </c>
      <c r="X579" s="7">
        <f t="shared" si="77"/>
        <v>0</v>
      </c>
      <c r="Y579" s="7">
        <f t="shared" si="78"/>
        <v>0</v>
      </c>
      <c r="Z579" s="7">
        <f t="shared" si="79"/>
        <v>0</v>
      </c>
      <c r="AA579" s="7">
        <f t="shared" si="80"/>
        <v>0</v>
      </c>
    </row>
    <row r="580" spans="1:27" ht="13.8" x14ac:dyDescent="0.3">
      <c r="A580" s="11">
        <v>655733236</v>
      </c>
      <c r="B580" s="11" t="s">
        <v>16</v>
      </c>
      <c r="C580" s="11" t="s">
        <v>17</v>
      </c>
      <c r="D580" s="11" t="s">
        <v>71</v>
      </c>
      <c r="E580" s="11" t="s">
        <v>477</v>
      </c>
      <c r="F580" s="18">
        <v>41487</v>
      </c>
      <c r="G580" s="19">
        <v>41671</v>
      </c>
      <c r="H580" s="11" t="s">
        <v>68</v>
      </c>
      <c r="I580" s="11" t="s">
        <v>48</v>
      </c>
      <c r="J580" s="11" t="s">
        <v>70</v>
      </c>
      <c r="K580" s="11" t="s">
        <v>23</v>
      </c>
      <c r="L580" s="53" t="s">
        <v>638</v>
      </c>
      <c r="M580" s="11">
        <v>0</v>
      </c>
      <c r="N580" s="54">
        <v>0</v>
      </c>
      <c r="O580" s="54">
        <v>0</v>
      </c>
      <c r="P580" s="54">
        <v>0</v>
      </c>
      <c r="Q580" s="1">
        <v>42522</v>
      </c>
      <c r="R580" s="14">
        <f>VLOOKUP($D580,'GT NBV Sep 2015'!$G:$O,9,0)</f>
        <v>3.1E-2</v>
      </c>
      <c r="S580" s="15">
        <f t="shared" ref="S580:S643" si="81">N580*(R580/12)</f>
        <v>0</v>
      </c>
      <c r="T580" s="15">
        <f t="shared" ref="T580:T643" si="82">ROUND((+Q580-$L$2)/30,0)</f>
        <v>9</v>
      </c>
      <c r="U580" s="15">
        <f t="shared" si="74"/>
        <v>0</v>
      </c>
      <c r="V580" s="15">
        <f t="shared" si="75"/>
        <v>0</v>
      </c>
      <c r="W580" s="15">
        <f t="shared" si="76"/>
        <v>0</v>
      </c>
      <c r="X580" s="7">
        <f t="shared" si="77"/>
        <v>0</v>
      </c>
      <c r="Y580" s="7">
        <f t="shared" si="78"/>
        <v>0</v>
      </c>
      <c r="Z580" s="7">
        <f t="shared" si="79"/>
        <v>0</v>
      </c>
      <c r="AA580" s="7">
        <f t="shared" si="80"/>
        <v>0</v>
      </c>
    </row>
    <row r="581" spans="1:27" ht="13.8" x14ac:dyDescent="0.3">
      <c r="A581" s="11">
        <v>660084531</v>
      </c>
      <c r="B581" s="11" t="s">
        <v>16</v>
      </c>
      <c r="C581" s="11" t="s">
        <v>17</v>
      </c>
      <c r="D581" s="11" t="s">
        <v>71</v>
      </c>
      <c r="E581" s="11" t="s">
        <v>466</v>
      </c>
      <c r="F581" s="18">
        <v>41640</v>
      </c>
      <c r="G581" s="19">
        <v>41730</v>
      </c>
      <c r="H581" s="11" t="s">
        <v>68</v>
      </c>
      <c r="I581" s="11" t="s">
        <v>48</v>
      </c>
      <c r="J581" s="11" t="s">
        <v>70</v>
      </c>
      <c r="K581" s="11" t="s">
        <v>23</v>
      </c>
      <c r="L581" s="53" t="s">
        <v>638</v>
      </c>
      <c r="M581" s="11">
        <v>0</v>
      </c>
      <c r="N581" s="54">
        <v>0</v>
      </c>
      <c r="O581" s="54">
        <v>0</v>
      </c>
      <c r="P581" s="54">
        <v>0</v>
      </c>
      <c r="Q581" s="1">
        <v>42522</v>
      </c>
      <c r="R581" s="14">
        <f>VLOOKUP($D581,'GT NBV Sep 2015'!$G:$O,9,0)</f>
        <v>3.1E-2</v>
      </c>
      <c r="S581" s="15">
        <f t="shared" si="81"/>
        <v>0</v>
      </c>
      <c r="T581" s="15">
        <f t="shared" si="82"/>
        <v>9</v>
      </c>
      <c r="U581" s="15">
        <f t="shared" ref="U581:U644" si="83">+S581*T581</f>
        <v>0</v>
      </c>
      <c r="V581" s="15">
        <f t="shared" ref="V581:V644" si="84">+O581+U581</f>
        <v>0</v>
      </c>
      <c r="W581" s="15">
        <f t="shared" ref="W581:W644" si="85">+N581-V581</f>
        <v>0</v>
      </c>
      <c r="X581" s="7">
        <f t="shared" ref="X581:X644" si="86">+N581*(9/10)</f>
        <v>0</v>
      </c>
      <c r="Y581" s="7">
        <f t="shared" ref="Y581:Y644" si="87">+V581*(9/10)</f>
        <v>0</v>
      </c>
      <c r="Z581" s="7">
        <f t="shared" ref="Z581:Z644" si="88">+W581*(9/10)</f>
        <v>0</v>
      </c>
      <c r="AA581" s="7">
        <f t="shared" ref="AA581:AA644" si="89">+X581-Y581-Z581</f>
        <v>0</v>
      </c>
    </row>
    <row r="582" spans="1:27" ht="13.8" x14ac:dyDescent="0.3">
      <c r="A582" s="11">
        <v>660084856</v>
      </c>
      <c r="B582" s="11" t="s">
        <v>16</v>
      </c>
      <c r="C582" s="11" t="s">
        <v>17</v>
      </c>
      <c r="D582" s="11" t="s">
        <v>71</v>
      </c>
      <c r="E582" s="11" t="s">
        <v>477</v>
      </c>
      <c r="F582" s="18">
        <v>41487</v>
      </c>
      <c r="G582" s="19">
        <v>41730</v>
      </c>
      <c r="H582" s="11" t="s">
        <v>68</v>
      </c>
      <c r="I582" s="11" t="s">
        <v>48</v>
      </c>
      <c r="J582" s="11" t="s">
        <v>70</v>
      </c>
      <c r="K582" s="11" t="s">
        <v>23</v>
      </c>
      <c r="L582" s="53" t="s">
        <v>638</v>
      </c>
      <c r="M582" s="11">
        <v>0</v>
      </c>
      <c r="N582" s="54">
        <v>0</v>
      </c>
      <c r="O582" s="54">
        <v>0</v>
      </c>
      <c r="P582" s="54">
        <v>0</v>
      </c>
      <c r="Q582" s="1">
        <v>42522</v>
      </c>
      <c r="R582" s="14">
        <f>VLOOKUP($D582,'GT NBV Sep 2015'!$G:$O,9,0)</f>
        <v>3.1E-2</v>
      </c>
      <c r="S582" s="15">
        <f t="shared" si="81"/>
        <v>0</v>
      </c>
      <c r="T582" s="15">
        <f t="shared" si="82"/>
        <v>9</v>
      </c>
      <c r="U582" s="15">
        <f t="shared" si="83"/>
        <v>0</v>
      </c>
      <c r="V582" s="15">
        <f t="shared" si="84"/>
        <v>0</v>
      </c>
      <c r="W582" s="15">
        <f t="shared" si="85"/>
        <v>0</v>
      </c>
      <c r="X582" s="7">
        <f t="shared" si="86"/>
        <v>0</v>
      </c>
      <c r="Y582" s="7">
        <f t="shared" si="87"/>
        <v>0</v>
      </c>
      <c r="Z582" s="7">
        <f t="shared" si="88"/>
        <v>0</v>
      </c>
      <c r="AA582" s="7">
        <f t="shared" si="89"/>
        <v>0</v>
      </c>
    </row>
    <row r="583" spans="1:27" ht="13.8" x14ac:dyDescent="0.3">
      <c r="A583" s="11">
        <v>82109332</v>
      </c>
      <c r="B583" s="11" t="s">
        <v>16</v>
      </c>
      <c r="C583" s="11" t="s">
        <v>17</v>
      </c>
      <c r="D583" s="11" t="s">
        <v>447</v>
      </c>
      <c r="E583" s="11" t="s">
        <v>393</v>
      </c>
      <c r="F583" s="18">
        <v>39417</v>
      </c>
      <c r="G583" s="19">
        <v>39417</v>
      </c>
      <c r="H583" s="11" t="s">
        <v>68</v>
      </c>
      <c r="I583" s="11" t="s">
        <v>48</v>
      </c>
      <c r="J583" s="11" t="s">
        <v>70</v>
      </c>
      <c r="K583" s="11" t="s">
        <v>448</v>
      </c>
      <c r="L583" s="53" t="s">
        <v>638</v>
      </c>
      <c r="M583" s="11">
        <v>0</v>
      </c>
      <c r="N583" s="54">
        <v>0</v>
      </c>
      <c r="O583" s="54">
        <v>0</v>
      </c>
      <c r="P583" s="54">
        <v>0</v>
      </c>
      <c r="Q583" s="1">
        <v>42522</v>
      </c>
      <c r="R583" s="14">
        <f>VLOOKUP($D583,'GT NBV Sep 2015'!$G:$O,9,0)</f>
        <v>3.1E-2</v>
      </c>
      <c r="S583" s="15">
        <f t="shared" si="81"/>
        <v>0</v>
      </c>
      <c r="T583" s="15">
        <f t="shared" si="82"/>
        <v>9</v>
      </c>
      <c r="U583" s="15">
        <f t="shared" si="83"/>
        <v>0</v>
      </c>
      <c r="V583" s="15">
        <f t="shared" si="84"/>
        <v>0</v>
      </c>
      <c r="W583" s="15">
        <f t="shared" si="85"/>
        <v>0</v>
      </c>
      <c r="X583" s="7">
        <f t="shared" si="86"/>
        <v>0</v>
      </c>
      <c r="Y583" s="7">
        <f t="shared" si="87"/>
        <v>0</v>
      </c>
      <c r="Z583" s="7">
        <f t="shared" si="88"/>
        <v>0</v>
      </c>
      <c r="AA583" s="7">
        <f t="shared" si="89"/>
        <v>0</v>
      </c>
    </row>
    <row r="584" spans="1:27" ht="13.8" x14ac:dyDescent="0.3">
      <c r="A584" s="11">
        <v>82109526</v>
      </c>
      <c r="B584" s="11" t="s">
        <v>16</v>
      </c>
      <c r="C584" s="11" t="s">
        <v>17</v>
      </c>
      <c r="D584" s="11" t="s">
        <v>447</v>
      </c>
      <c r="E584" s="11" t="s">
        <v>393</v>
      </c>
      <c r="F584" s="18">
        <v>39417</v>
      </c>
      <c r="G584" s="19">
        <v>39448</v>
      </c>
      <c r="H584" s="11" t="s">
        <v>68</v>
      </c>
      <c r="I584" s="11" t="s">
        <v>48</v>
      </c>
      <c r="J584" s="11" t="s">
        <v>70</v>
      </c>
      <c r="K584" s="11" t="s">
        <v>448</v>
      </c>
      <c r="L584" s="53" t="s">
        <v>638</v>
      </c>
      <c r="M584" s="11">
        <v>0</v>
      </c>
      <c r="N584" s="54">
        <v>0</v>
      </c>
      <c r="O584" s="54">
        <v>0</v>
      </c>
      <c r="P584" s="54">
        <v>0</v>
      </c>
      <c r="Q584" s="1">
        <v>42522</v>
      </c>
      <c r="R584" s="14">
        <f>VLOOKUP($D584,'GT NBV Sep 2015'!$G:$O,9,0)</f>
        <v>3.1E-2</v>
      </c>
      <c r="S584" s="15">
        <f t="shared" si="81"/>
        <v>0</v>
      </c>
      <c r="T584" s="15">
        <f t="shared" si="82"/>
        <v>9</v>
      </c>
      <c r="U584" s="15">
        <f t="shared" si="83"/>
        <v>0</v>
      </c>
      <c r="V584" s="15">
        <f t="shared" si="84"/>
        <v>0</v>
      </c>
      <c r="W584" s="15">
        <f t="shared" si="85"/>
        <v>0</v>
      </c>
      <c r="X584" s="7">
        <f t="shared" si="86"/>
        <v>0</v>
      </c>
      <c r="Y584" s="7">
        <f t="shared" si="87"/>
        <v>0</v>
      </c>
      <c r="Z584" s="7">
        <f t="shared" si="88"/>
        <v>0</v>
      </c>
      <c r="AA584" s="7">
        <f t="shared" si="89"/>
        <v>0</v>
      </c>
    </row>
    <row r="585" spans="1:27" ht="13.8" x14ac:dyDescent="0.3">
      <c r="A585" s="11">
        <v>53248</v>
      </c>
      <c r="B585" s="11" t="s">
        <v>16</v>
      </c>
      <c r="C585" s="11" t="s">
        <v>17</v>
      </c>
      <c r="D585" s="11" t="s">
        <v>71</v>
      </c>
      <c r="E585" s="11" t="s">
        <v>28</v>
      </c>
      <c r="F585" s="18">
        <v>27211</v>
      </c>
      <c r="G585" s="19">
        <v>27211</v>
      </c>
      <c r="H585" s="11" t="s">
        <v>20</v>
      </c>
      <c r="I585" s="11" t="s">
        <v>48</v>
      </c>
      <c r="J585" s="11" t="s">
        <v>303</v>
      </c>
      <c r="K585" s="11" t="s">
        <v>23</v>
      </c>
      <c r="L585" s="53" t="s">
        <v>638</v>
      </c>
      <c r="M585" s="11">
        <v>0</v>
      </c>
      <c r="N585" s="54">
        <v>0</v>
      </c>
      <c r="O585" s="54">
        <v>0</v>
      </c>
      <c r="P585" s="54">
        <v>0</v>
      </c>
      <c r="Q585" s="1">
        <v>42522</v>
      </c>
      <c r="R585" s="14">
        <f>VLOOKUP($D585,'GT NBV Sep 2015'!$G:$O,9,0)</f>
        <v>3.1E-2</v>
      </c>
      <c r="S585" s="15">
        <f t="shared" si="81"/>
        <v>0</v>
      </c>
      <c r="T585" s="15">
        <f t="shared" si="82"/>
        <v>9</v>
      </c>
      <c r="U585" s="15">
        <f t="shared" si="83"/>
        <v>0</v>
      </c>
      <c r="V585" s="15">
        <f t="shared" si="84"/>
        <v>0</v>
      </c>
      <c r="W585" s="15">
        <f t="shared" si="85"/>
        <v>0</v>
      </c>
      <c r="X585" s="7">
        <f t="shared" si="86"/>
        <v>0</v>
      </c>
      <c r="Y585" s="7">
        <f t="shared" si="87"/>
        <v>0</v>
      </c>
      <c r="Z585" s="7">
        <f t="shared" si="88"/>
        <v>0</v>
      </c>
      <c r="AA585" s="7">
        <f t="shared" si="89"/>
        <v>0</v>
      </c>
    </row>
    <row r="586" spans="1:27" ht="13.8" x14ac:dyDescent="0.3">
      <c r="A586" s="11">
        <v>53261</v>
      </c>
      <c r="B586" s="11" t="s">
        <v>16</v>
      </c>
      <c r="C586" s="11" t="s">
        <v>17</v>
      </c>
      <c r="D586" s="11" t="s">
        <v>71</v>
      </c>
      <c r="E586" s="11" t="s">
        <v>28</v>
      </c>
      <c r="F586" s="18">
        <v>27211</v>
      </c>
      <c r="G586" s="19">
        <v>27211</v>
      </c>
      <c r="H586" s="11" t="s">
        <v>20</v>
      </c>
      <c r="I586" s="11" t="s">
        <v>48</v>
      </c>
      <c r="J586" s="11" t="s">
        <v>304</v>
      </c>
      <c r="K586" s="11" t="s">
        <v>23</v>
      </c>
      <c r="L586" s="53" t="s">
        <v>638</v>
      </c>
      <c r="M586" s="11">
        <v>0</v>
      </c>
      <c r="N586" s="54">
        <v>0</v>
      </c>
      <c r="O586" s="54">
        <v>0</v>
      </c>
      <c r="P586" s="54">
        <v>0</v>
      </c>
      <c r="Q586" s="1">
        <v>42522</v>
      </c>
      <c r="R586" s="14">
        <f>VLOOKUP($D586,'GT NBV Sep 2015'!$G:$O,9,0)</f>
        <v>3.1E-2</v>
      </c>
      <c r="S586" s="15">
        <f t="shared" si="81"/>
        <v>0</v>
      </c>
      <c r="T586" s="15">
        <f t="shared" si="82"/>
        <v>9</v>
      </c>
      <c r="U586" s="15">
        <f t="shared" si="83"/>
        <v>0</v>
      </c>
      <c r="V586" s="15">
        <f t="shared" si="84"/>
        <v>0</v>
      </c>
      <c r="W586" s="15">
        <f t="shared" si="85"/>
        <v>0</v>
      </c>
      <c r="X586" s="7">
        <f t="shared" si="86"/>
        <v>0</v>
      </c>
      <c r="Y586" s="7">
        <f t="shared" si="87"/>
        <v>0</v>
      </c>
      <c r="Z586" s="7">
        <f t="shared" si="88"/>
        <v>0</v>
      </c>
      <c r="AA586" s="7">
        <f t="shared" si="89"/>
        <v>0</v>
      </c>
    </row>
    <row r="587" spans="1:27" ht="13.8" x14ac:dyDescent="0.3">
      <c r="A587" s="11">
        <v>50560</v>
      </c>
      <c r="B587" s="11" t="s">
        <v>16</v>
      </c>
      <c r="C587" s="11" t="s">
        <v>17</v>
      </c>
      <c r="D587" s="11" t="s">
        <v>71</v>
      </c>
      <c r="E587" s="11" t="s">
        <v>28</v>
      </c>
      <c r="F587" s="18">
        <v>27211</v>
      </c>
      <c r="G587" s="19">
        <v>27211</v>
      </c>
      <c r="H587" s="11" t="s">
        <v>20</v>
      </c>
      <c r="I587" s="11" t="s">
        <v>48</v>
      </c>
      <c r="J587" s="11" t="s">
        <v>22</v>
      </c>
      <c r="K587" s="11" t="s">
        <v>23</v>
      </c>
      <c r="L587" s="53" t="s">
        <v>638</v>
      </c>
      <c r="M587" s="11">
        <v>0</v>
      </c>
      <c r="N587" s="54">
        <v>0</v>
      </c>
      <c r="O587" s="54">
        <v>0</v>
      </c>
      <c r="P587" s="54">
        <v>0</v>
      </c>
      <c r="Q587" s="1">
        <v>42522</v>
      </c>
      <c r="R587" s="14">
        <f>VLOOKUP($D587,'GT NBV Sep 2015'!$G:$O,9,0)</f>
        <v>3.1E-2</v>
      </c>
      <c r="S587" s="15">
        <f t="shared" si="81"/>
        <v>0</v>
      </c>
      <c r="T587" s="15">
        <f t="shared" si="82"/>
        <v>9</v>
      </c>
      <c r="U587" s="15">
        <f t="shared" si="83"/>
        <v>0</v>
      </c>
      <c r="V587" s="15">
        <f t="shared" si="84"/>
        <v>0</v>
      </c>
      <c r="W587" s="15">
        <f t="shared" si="85"/>
        <v>0</v>
      </c>
      <c r="X587" s="7">
        <f t="shared" si="86"/>
        <v>0</v>
      </c>
      <c r="Y587" s="7">
        <f t="shared" si="87"/>
        <v>0</v>
      </c>
      <c r="Z587" s="7">
        <f t="shared" si="88"/>
        <v>0</v>
      </c>
      <c r="AA587" s="7">
        <f t="shared" si="89"/>
        <v>0</v>
      </c>
    </row>
    <row r="588" spans="1:27" ht="13.8" x14ac:dyDescent="0.3">
      <c r="A588" s="11">
        <v>50561</v>
      </c>
      <c r="B588" s="11" t="s">
        <v>16</v>
      </c>
      <c r="C588" s="11" t="s">
        <v>17</v>
      </c>
      <c r="D588" s="11" t="s">
        <v>71</v>
      </c>
      <c r="E588" s="11" t="s">
        <v>80</v>
      </c>
      <c r="F588" s="18">
        <v>29037</v>
      </c>
      <c r="G588" s="19">
        <v>29037</v>
      </c>
      <c r="H588" s="11" t="s">
        <v>20</v>
      </c>
      <c r="I588" s="11" t="s">
        <v>48</v>
      </c>
      <c r="J588" s="11" t="s">
        <v>22</v>
      </c>
      <c r="K588" s="11" t="s">
        <v>23</v>
      </c>
      <c r="L588" s="53" t="s">
        <v>638</v>
      </c>
      <c r="M588" s="11">
        <v>0</v>
      </c>
      <c r="N588" s="54">
        <v>0</v>
      </c>
      <c r="O588" s="54">
        <v>0</v>
      </c>
      <c r="P588" s="54">
        <v>0</v>
      </c>
      <c r="Q588" s="1">
        <v>42522</v>
      </c>
      <c r="R588" s="14">
        <f>VLOOKUP($D588,'GT NBV Sep 2015'!$G:$O,9,0)</f>
        <v>3.1E-2</v>
      </c>
      <c r="S588" s="15">
        <f t="shared" si="81"/>
        <v>0</v>
      </c>
      <c r="T588" s="15">
        <f t="shared" si="82"/>
        <v>9</v>
      </c>
      <c r="U588" s="15">
        <f t="shared" si="83"/>
        <v>0</v>
      </c>
      <c r="V588" s="15">
        <f t="shared" si="84"/>
        <v>0</v>
      </c>
      <c r="W588" s="15">
        <f t="shared" si="85"/>
        <v>0</v>
      </c>
      <c r="X588" s="7">
        <f t="shared" si="86"/>
        <v>0</v>
      </c>
      <c r="Y588" s="7">
        <f t="shared" si="87"/>
        <v>0</v>
      </c>
      <c r="Z588" s="7">
        <f t="shared" si="88"/>
        <v>0</v>
      </c>
      <c r="AA588" s="7">
        <f t="shared" si="89"/>
        <v>0</v>
      </c>
    </row>
    <row r="589" spans="1:27" ht="13.8" x14ac:dyDescent="0.3">
      <c r="A589" s="11">
        <v>50562</v>
      </c>
      <c r="B589" s="11" t="s">
        <v>16</v>
      </c>
      <c r="C589" s="11" t="s">
        <v>17</v>
      </c>
      <c r="D589" s="11" t="s">
        <v>71</v>
      </c>
      <c r="E589" s="11" t="s">
        <v>83</v>
      </c>
      <c r="F589" s="18">
        <v>30498</v>
      </c>
      <c r="G589" s="19">
        <v>30498</v>
      </c>
      <c r="H589" s="11" t="s">
        <v>20</v>
      </c>
      <c r="I589" s="11" t="s">
        <v>48</v>
      </c>
      <c r="J589" s="11" t="s">
        <v>22</v>
      </c>
      <c r="K589" s="11" t="s">
        <v>23</v>
      </c>
      <c r="L589" s="53" t="s">
        <v>638</v>
      </c>
      <c r="M589" s="11">
        <v>0</v>
      </c>
      <c r="N589" s="54">
        <v>0</v>
      </c>
      <c r="O589" s="54">
        <v>0</v>
      </c>
      <c r="P589" s="54">
        <v>0</v>
      </c>
      <c r="Q589" s="1">
        <v>42522</v>
      </c>
      <c r="R589" s="14">
        <f>VLOOKUP($D589,'GT NBV Sep 2015'!$G:$O,9,0)</f>
        <v>3.1E-2</v>
      </c>
      <c r="S589" s="15">
        <f t="shared" si="81"/>
        <v>0</v>
      </c>
      <c r="T589" s="15">
        <f t="shared" si="82"/>
        <v>9</v>
      </c>
      <c r="U589" s="15">
        <f t="shared" si="83"/>
        <v>0</v>
      </c>
      <c r="V589" s="15">
        <f t="shared" si="84"/>
        <v>0</v>
      </c>
      <c r="W589" s="15">
        <f t="shared" si="85"/>
        <v>0</v>
      </c>
      <c r="X589" s="7">
        <f t="shared" si="86"/>
        <v>0</v>
      </c>
      <c r="Y589" s="7">
        <f t="shared" si="87"/>
        <v>0</v>
      </c>
      <c r="Z589" s="7">
        <f t="shared" si="88"/>
        <v>0</v>
      </c>
      <c r="AA589" s="7">
        <f t="shared" si="89"/>
        <v>0</v>
      </c>
    </row>
    <row r="590" spans="1:27" ht="13.8" x14ac:dyDescent="0.3">
      <c r="A590" s="11">
        <v>50563</v>
      </c>
      <c r="B590" s="11" t="s">
        <v>16</v>
      </c>
      <c r="C590" s="11" t="s">
        <v>17</v>
      </c>
      <c r="D590" s="11" t="s">
        <v>71</v>
      </c>
      <c r="E590" s="11" t="s">
        <v>87</v>
      </c>
      <c r="F590" s="18">
        <v>33420</v>
      </c>
      <c r="G590" s="19">
        <v>33420</v>
      </c>
      <c r="H590" s="11" t="s">
        <v>20</v>
      </c>
      <c r="I590" s="11" t="s">
        <v>48</v>
      </c>
      <c r="J590" s="11" t="s">
        <v>22</v>
      </c>
      <c r="K590" s="11" t="s">
        <v>23</v>
      </c>
      <c r="L590" s="53" t="s">
        <v>638</v>
      </c>
      <c r="M590" s="11">
        <v>0</v>
      </c>
      <c r="N590" s="54">
        <v>0</v>
      </c>
      <c r="O590" s="54">
        <v>0</v>
      </c>
      <c r="P590" s="54">
        <v>0</v>
      </c>
      <c r="Q590" s="1">
        <v>42522</v>
      </c>
      <c r="R590" s="14">
        <f>VLOOKUP($D590,'GT NBV Sep 2015'!$G:$O,9,0)</f>
        <v>3.1E-2</v>
      </c>
      <c r="S590" s="15">
        <f t="shared" si="81"/>
        <v>0</v>
      </c>
      <c r="T590" s="15">
        <f t="shared" si="82"/>
        <v>9</v>
      </c>
      <c r="U590" s="15">
        <f t="shared" si="83"/>
        <v>0</v>
      </c>
      <c r="V590" s="15">
        <f t="shared" si="84"/>
        <v>0</v>
      </c>
      <c r="W590" s="15">
        <f t="shared" si="85"/>
        <v>0</v>
      </c>
      <c r="X590" s="7">
        <f t="shared" si="86"/>
        <v>0</v>
      </c>
      <c r="Y590" s="7">
        <f t="shared" si="87"/>
        <v>0</v>
      </c>
      <c r="Z590" s="7">
        <f t="shared" si="88"/>
        <v>0</v>
      </c>
      <c r="AA590" s="7">
        <f t="shared" si="89"/>
        <v>0</v>
      </c>
    </row>
    <row r="591" spans="1:27" ht="13.8" x14ac:dyDescent="0.3">
      <c r="A591" s="11">
        <v>50564</v>
      </c>
      <c r="B591" s="11" t="s">
        <v>16</v>
      </c>
      <c r="C591" s="11" t="s">
        <v>17</v>
      </c>
      <c r="D591" s="11" t="s">
        <v>71</v>
      </c>
      <c r="E591" s="11" t="s">
        <v>38</v>
      </c>
      <c r="F591" s="18">
        <v>33786</v>
      </c>
      <c r="G591" s="19">
        <v>33786</v>
      </c>
      <c r="H591" s="11" t="s">
        <v>20</v>
      </c>
      <c r="I591" s="11" t="s">
        <v>48</v>
      </c>
      <c r="J591" s="11" t="s">
        <v>22</v>
      </c>
      <c r="K591" s="11" t="s">
        <v>23</v>
      </c>
      <c r="L591" s="53" t="s">
        <v>638</v>
      </c>
      <c r="M591" s="11">
        <v>0</v>
      </c>
      <c r="N591" s="54">
        <v>0</v>
      </c>
      <c r="O591" s="54">
        <v>0</v>
      </c>
      <c r="P591" s="54">
        <v>0</v>
      </c>
      <c r="Q591" s="1">
        <v>42522</v>
      </c>
      <c r="R591" s="14">
        <f>VLOOKUP($D591,'GT NBV Sep 2015'!$G:$O,9,0)</f>
        <v>3.1E-2</v>
      </c>
      <c r="S591" s="15">
        <f t="shared" si="81"/>
        <v>0</v>
      </c>
      <c r="T591" s="15">
        <f t="shared" si="82"/>
        <v>9</v>
      </c>
      <c r="U591" s="15">
        <f t="shared" si="83"/>
        <v>0</v>
      </c>
      <c r="V591" s="15">
        <f t="shared" si="84"/>
        <v>0</v>
      </c>
      <c r="W591" s="15">
        <f t="shared" si="85"/>
        <v>0</v>
      </c>
      <c r="X591" s="7">
        <f t="shared" si="86"/>
        <v>0</v>
      </c>
      <c r="Y591" s="7">
        <f t="shared" si="87"/>
        <v>0</v>
      </c>
      <c r="Z591" s="7">
        <f t="shared" si="88"/>
        <v>0</v>
      </c>
      <c r="AA591" s="7">
        <f t="shared" si="89"/>
        <v>0</v>
      </c>
    </row>
    <row r="592" spans="1:27" ht="13.8" x14ac:dyDescent="0.3">
      <c r="A592" s="11">
        <v>50565</v>
      </c>
      <c r="B592" s="11" t="s">
        <v>16</v>
      </c>
      <c r="C592" s="11" t="s">
        <v>17</v>
      </c>
      <c r="D592" s="11" t="s">
        <v>71</v>
      </c>
      <c r="E592" s="11" t="s">
        <v>190</v>
      </c>
      <c r="F592" s="18">
        <v>36342</v>
      </c>
      <c r="G592" s="19">
        <v>36342</v>
      </c>
      <c r="H592" s="11" t="s">
        <v>20</v>
      </c>
      <c r="I592" s="11" t="s">
        <v>48</v>
      </c>
      <c r="J592" s="11" t="s">
        <v>22</v>
      </c>
      <c r="K592" s="11" t="s">
        <v>23</v>
      </c>
      <c r="L592" s="53" t="s">
        <v>638</v>
      </c>
      <c r="M592" s="11">
        <v>0</v>
      </c>
      <c r="N592" s="54">
        <v>0</v>
      </c>
      <c r="O592" s="54">
        <v>0</v>
      </c>
      <c r="P592" s="54">
        <v>0</v>
      </c>
      <c r="Q592" s="1">
        <v>42522</v>
      </c>
      <c r="R592" s="14">
        <f>VLOOKUP($D592,'GT NBV Sep 2015'!$G:$O,9,0)</f>
        <v>3.1E-2</v>
      </c>
      <c r="S592" s="15">
        <f t="shared" si="81"/>
        <v>0</v>
      </c>
      <c r="T592" s="15">
        <f t="shared" si="82"/>
        <v>9</v>
      </c>
      <c r="U592" s="15">
        <f t="shared" si="83"/>
        <v>0</v>
      </c>
      <c r="V592" s="15">
        <f t="shared" si="84"/>
        <v>0</v>
      </c>
      <c r="W592" s="15">
        <f t="shared" si="85"/>
        <v>0</v>
      </c>
      <c r="X592" s="7">
        <f t="shared" si="86"/>
        <v>0</v>
      </c>
      <c r="Y592" s="7">
        <f t="shared" si="87"/>
        <v>0</v>
      </c>
      <c r="Z592" s="7">
        <f t="shared" si="88"/>
        <v>0</v>
      </c>
      <c r="AA592" s="7">
        <f t="shared" si="89"/>
        <v>0</v>
      </c>
    </row>
    <row r="593" spans="1:27" ht="13.8" x14ac:dyDescent="0.3">
      <c r="A593" s="11">
        <v>50566</v>
      </c>
      <c r="B593" s="11" t="s">
        <v>16</v>
      </c>
      <c r="C593" s="11" t="s">
        <v>17</v>
      </c>
      <c r="D593" s="11" t="s">
        <v>71</v>
      </c>
      <c r="E593" s="11" t="s">
        <v>72</v>
      </c>
      <c r="F593" s="18">
        <v>37073</v>
      </c>
      <c r="G593" s="19">
        <v>37073</v>
      </c>
      <c r="H593" s="11" t="s">
        <v>20</v>
      </c>
      <c r="I593" s="11" t="s">
        <v>48</v>
      </c>
      <c r="J593" s="11" t="s">
        <v>22</v>
      </c>
      <c r="K593" s="11" t="s">
        <v>23</v>
      </c>
      <c r="L593" s="53" t="s">
        <v>638</v>
      </c>
      <c r="M593" s="11">
        <v>0</v>
      </c>
      <c r="N593" s="54">
        <v>0</v>
      </c>
      <c r="O593" s="54">
        <v>0</v>
      </c>
      <c r="P593" s="54">
        <v>0</v>
      </c>
      <c r="Q593" s="1">
        <v>42522</v>
      </c>
      <c r="R593" s="14">
        <f>VLOOKUP($D593,'GT NBV Sep 2015'!$G:$O,9,0)</f>
        <v>3.1E-2</v>
      </c>
      <c r="S593" s="15">
        <f t="shared" si="81"/>
        <v>0</v>
      </c>
      <c r="T593" s="15">
        <f t="shared" si="82"/>
        <v>9</v>
      </c>
      <c r="U593" s="15">
        <f t="shared" si="83"/>
        <v>0</v>
      </c>
      <c r="V593" s="15">
        <f t="shared" si="84"/>
        <v>0</v>
      </c>
      <c r="W593" s="15">
        <f t="shared" si="85"/>
        <v>0</v>
      </c>
      <c r="X593" s="7">
        <f t="shared" si="86"/>
        <v>0</v>
      </c>
      <c r="Y593" s="7">
        <f t="shared" si="87"/>
        <v>0</v>
      </c>
      <c r="Z593" s="7">
        <f t="shared" si="88"/>
        <v>0</v>
      </c>
      <c r="AA593" s="7">
        <f t="shared" si="89"/>
        <v>0</v>
      </c>
    </row>
    <row r="594" spans="1:27" ht="13.8" x14ac:dyDescent="0.3">
      <c r="A594" s="11">
        <v>53079</v>
      </c>
      <c r="B594" s="11" t="s">
        <v>16</v>
      </c>
      <c r="C594" s="11" t="s">
        <v>17</v>
      </c>
      <c r="D594" s="11" t="s">
        <v>71</v>
      </c>
      <c r="E594" s="11" t="s">
        <v>28</v>
      </c>
      <c r="F594" s="18">
        <v>27211</v>
      </c>
      <c r="G594" s="19">
        <v>27211</v>
      </c>
      <c r="H594" s="11" t="s">
        <v>20</v>
      </c>
      <c r="I594" s="11" t="s">
        <v>48</v>
      </c>
      <c r="J594" s="11" t="s">
        <v>287</v>
      </c>
      <c r="K594" s="11" t="s">
        <v>23</v>
      </c>
      <c r="L594" s="53" t="s">
        <v>638</v>
      </c>
      <c r="M594" s="11">
        <v>0</v>
      </c>
      <c r="N594" s="54">
        <v>0</v>
      </c>
      <c r="O594" s="54">
        <v>0</v>
      </c>
      <c r="P594" s="54">
        <v>0</v>
      </c>
      <c r="Q594" s="1">
        <v>42522</v>
      </c>
      <c r="R594" s="14">
        <f>VLOOKUP($D594,'GT NBV Sep 2015'!$G:$O,9,0)</f>
        <v>3.1E-2</v>
      </c>
      <c r="S594" s="15">
        <f t="shared" si="81"/>
        <v>0</v>
      </c>
      <c r="T594" s="15">
        <f t="shared" si="82"/>
        <v>9</v>
      </c>
      <c r="U594" s="15">
        <f t="shared" si="83"/>
        <v>0</v>
      </c>
      <c r="V594" s="15">
        <f t="shared" si="84"/>
        <v>0</v>
      </c>
      <c r="W594" s="15">
        <f t="shared" si="85"/>
        <v>0</v>
      </c>
      <c r="X594" s="7">
        <f t="shared" si="86"/>
        <v>0</v>
      </c>
      <c r="Y594" s="7">
        <f t="shared" si="87"/>
        <v>0</v>
      </c>
      <c r="Z594" s="7">
        <f t="shared" si="88"/>
        <v>0</v>
      </c>
      <c r="AA594" s="7">
        <f t="shared" si="89"/>
        <v>0</v>
      </c>
    </row>
    <row r="595" spans="1:27" ht="13.8" x14ac:dyDescent="0.3">
      <c r="A595" s="11">
        <v>18050724</v>
      </c>
      <c r="B595" s="11" t="s">
        <v>16</v>
      </c>
      <c r="C595" s="11" t="s">
        <v>17</v>
      </c>
      <c r="D595" s="11" t="s">
        <v>71</v>
      </c>
      <c r="E595" s="11" t="s">
        <v>389</v>
      </c>
      <c r="F595" s="18">
        <v>37377</v>
      </c>
      <c r="G595" s="19">
        <v>37257</v>
      </c>
      <c r="H595" s="11" t="s">
        <v>20</v>
      </c>
      <c r="I595" s="11" t="s">
        <v>48</v>
      </c>
      <c r="J595" s="11" t="s">
        <v>287</v>
      </c>
      <c r="K595" s="11" t="s">
        <v>23</v>
      </c>
      <c r="L595" s="53" t="s">
        <v>638</v>
      </c>
      <c r="M595" s="11">
        <v>0</v>
      </c>
      <c r="N595" s="54">
        <v>0</v>
      </c>
      <c r="O595" s="54">
        <v>0</v>
      </c>
      <c r="P595" s="54">
        <v>0</v>
      </c>
      <c r="Q595" s="1">
        <v>42522</v>
      </c>
      <c r="R595" s="14">
        <f>VLOOKUP($D595,'GT NBV Sep 2015'!$G:$O,9,0)</f>
        <v>3.1E-2</v>
      </c>
      <c r="S595" s="15">
        <f t="shared" si="81"/>
        <v>0</v>
      </c>
      <c r="T595" s="15">
        <f t="shared" si="82"/>
        <v>9</v>
      </c>
      <c r="U595" s="15">
        <f t="shared" si="83"/>
        <v>0</v>
      </c>
      <c r="V595" s="15">
        <f t="shared" si="84"/>
        <v>0</v>
      </c>
      <c r="W595" s="15">
        <f t="shared" si="85"/>
        <v>0</v>
      </c>
      <c r="X595" s="7">
        <f t="shared" si="86"/>
        <v>0</v>
      </c>
      <c r="Y595" s="7">
        <f t="shared" si="87"/>
        <v>0</v>
      </c>
      <c r="Z595" s="7">
        <f t="shared" si="88"/>
        <v>0</v>
      </c>
      <c r="AA595" s="7">
        <f t="shared" si="89"/>
        <v>0</v>
      </c>
    </row>
    <row r="596" spans="1:27" ht="13.8" x14ac:dyDescent="0.3">
      <c r="A596" s="11">
        <v>88716078</v>
      </c>
      <c r="B596" s="11" t="s">
        <v>16</v>
      </c>
      <c r="C596" s="11" t="s">
        <v>17</v>
      </c>
      <c r="D596" s="11" t="s">
        <v>71</v>
      </c>
      <c r="E596" s="11" t="s">
        <v>72</v>
      </c>
      <c r="F596" s="18">
        <v>36951</v>
      </c>
      <c r="G596" s="19">
        <v>36892</v>
      </c>
      <c r="H596" s="11" t="s">
        <v>20</v>
      </c>
      <c r="I596" s="11" t="s">
        <v>48</v>
      </c>
      <c r="J596" s="11" t="s">
        <v>287</v>
      </c>
      <c r="K596" s="11" t="s">
        <v>23</v>
      </c>
      <c r="L596" s="53" t="s">
        <v>638</v>
      </c>
      <c r="M596" s="11">
        <v>0</v>
      </c>
      <c r="N596" s="54">
        <v>0</v>
      </c>
      <c r="O596" s="54">
        <v>0</v>
      </c>
      <c r="P596" s="54">
        <v>0</v>
      </c>
      <c r="Q596" s="1">
        <v>42522</v>
      </c>
      <c r="R596" s="14">
        <f>VLOOKUP($D596,'GT NBV Sep 2015'!$G:$O,9,0)</f>
        <v>3.1E-2</v>
      </c>
      <c r="S596" s="15">
        <f t="shared" si="81"/>
        <v>0</v>
      </c>
      <c r="T596" s="15">
        <f t="shared" si="82"/>
        <v>9</v>
      </c>
      <c r="U596" s="15">
        <f t="shared" si="83"/>
        <v>0</v>
      </c>
      <c r="V596" s="15">
        <f t="shared" si="84"/>
        <v>0</v>
      </c>
      <c r="W596" s="15">
        <f t="shared" si="85"/>
        <v>0</v>
      </c>
      <c r="X596" s="7">
        <f t="shared" si="86"/>
        <v>0</v>
      </c>
      <c r="Y596" s="7">
        <f t="shared" si="87"/>
        <v>0</v>
      </c>
      <c r="Z596" s="7">
        <f t="shared" si="88"/>
        <v>0</v>
      </c>
      <c r="AA596" s="7">
        <f t="shared" si="89"/>
        <v>0</v>
      </c>
    </row>
    <row r="597" spans="1:27" ht="13.8" x14ac:dyDescent="0.3">
      <c r="A597" s="11">
        <v>53037</v>
      </c>
      <c r="B597" s="11" t="s">
        <v>16</v>
      </c>
      <c r="C597" s="11" t="s">
        <v>17</v>
      </c>
      <c r="D597" s="11" t="s">
        <v>71</v>
      </c>
      <c r="E597" s="11" t="s">
        <v>28</v>
      </c>
      <c r="F597" s="18">
        <v>27211</v>
      </c>
      <c r="G597" s="19">
        <v>27211</v>
      </c>
      <c r="H597" s="11" t="s">
        <v>20</v>
      </c>
      <c r="I597" s="11" t="s">
        <v>48</v>
      </c>
      <c r="J597" s="11" t="s">
        <v>281</v>
      </c>
      <c r="K597" s="11" t="s">
        <v>23</v>
      </c>
      <c r="L597" s="53" t="s">
        <v>638</v>
      </c>
      <c r="M597" s="11">
        <v>0</v>
      </c>
      <c r="N597" s="54">
        <v>0</v>
      </c>
      <c r="O597" s="54">
        <v>0</v>
      </c>
      <c r="P597" s="54">
        <v>0</v>
      </c>
      <c r="Q597" s="1">
        <v>42522</v>
      </c>
      <c r="R597" s="14">
        <f>VLOOKUP($D597,'GT NBV Sep 2015'!$G:$O,9,0)</f>
        <v>3.1E-2</v>
      </c>
      <c r="S597" s="15">
        <f t="shared" si="81"/>
        <v>0</v>
      </c>
      <c r="T597" s="15">
        <f t="shared" si="82"/>
        <v>9</v>
      </c>
      <c r="U597" s="15">
        <f t="shared" si="83"/>
        <v>0</v>
      </c>
      <c r="V597" s="15">
        <f t="shared" si="84"/>
        <v>0</v>
      </c>
      <c r="W597" s="15">
        <f t="shared" si="85"/>
        <v>0</v>
      </c>
      <c r="X597" s="7">
        <f t="shared" si="86"/>
        <v>0</v>
      </c>
      <c r="Y597" s="7">
        <f t="shared" si="87"/>
        <v>0</v>
      </c>
      <c r="Z597" s="7">
        <f t="shared" si="88"/>
        <v>0</v>
      </c>
      <c r="AA597" s="7">
        <f t="shared" si="89"/>
        <v>0</v>
      </c>
    </row>
    <row r="598" spans="1:27" ht="13.8" x14ac:dyDescent="0.3">
      <c r="A598" s="11">
        <v>72797803</v>
      </c>
      <c r="B598" s="11" t="s">
        <v>16</v>
      </c>
      <c r="C598" s="11" t="s">
        <v>17</v>
      </c>
      <c r="D598" s="11" t="s">
        <v>71</v>
      </c>
      <c r="E598" s="11" t="s">
        <v>28</v>
      </c>
      <c r="F598" s="18">
        <v>27211</v>
      </c>
      <c r="G598" s="19">
        <v>27211</v>
      </c>
      <c r="H598" s="11" t="s">
        <v>20</v>
      </c>
      <c r="I598" s="11" t="s">
        <v>48</v>
      </c>
      <c r="J598" s="11" t="s">
        <v>428</v>
      </c>
      <c r="K598" s="11" t="s">
        <v>23</v>
      </c>
      <c r="L598" s="53" t="s">
        <v>638</v>
      </c>
      <c r="M598" s="11">
        <v>0</v>
      </c>
      <c r="N598" s="54">
        <v>0</v>
      </c>
      <c r="O598" s="54">
        <v>0</v>
      </c>
      <c r="P598" s="54">
        <v>0</v>
      </c>
      <c r="Q598" s="1">
        <v>42522</v>
      </c>
      <c r="R598" s="14">
        <f>VLOOKUP($D598,'GT NBV Sep 2015'!$G:$O,9,0)</f>
        <v>3.1E-2</v>
      </c>
      <c r="S598" s="15">
        <f t="shared" si="81"/>
        <v>0</v>
      </c>
      <c r="T598" s="15">
        <f t="shared" si="82"/>
        <v>9</v>
      </c>
      <c r="U598" s="15">
        <f t="shared" si="83"/>
        <v>0</v>
      </c>
      <c r="V598" s="15">
        <f t="shared" si="84"/>
        <v>0</v>
      </c>
      <c r="W598" s="15">
        <f t="shared" si="85"/>
        <v>0</v>
      </c>
      <c r="X598" s="7">
        <f t="shared" si="86"/>
        <v>0</v>
      </c>
      <c r="Y598" s="7">
        <f t="shared" si="87"/>
        <v>0</v>
      </c>
      <c r="Z598" s="7">
        <f t="shared" si="88"/>
        <v>0</v>
      </c>
      <c r="AA598" s="7">
        <f t="shared" si="89"/>
        <v>0</v>
      </c>
    </row>
    <row r="599" spans="1:27" ht="13.8" x14ac:dyDescent="0.3">
      <c r="A599" s="11">
        <v>72797797</v>
      </c>
      <c r="B599" s="11" t="s">
        <v>16</v>
      </c>
      <c r="C599" s="11" t="s">
        <v>17</v>
      </c>
      <c r="D599" s="11" t="s">
        <v>71</v>
      </c>
      <c r="E599" s="11" t="s">
        <v>28</v>
      </c>
      <c r="F599" s="18">
        <v>27211</v>
      </c>
      <c r="G599" s="19">
        <v>27211</v>
      </c>
      <c r="H599" s="11" t="s">
        <v>20</v>
      </c>
      <c r="I599" s="11" t="s">
        <v>48</v>
      </c>
      <c r="J599" s="11" t="s">
        <v>427</v>
      </c>
      <c r="K599" s="11" t="s">
        <v>23</v>
      </c>
      <c r="L599" s="53" t="s">
        <v>638</v>
      </c>
      <c r="M599" s="11">
        <v>0</v>
      </c>
      <c r="N599" s="54">
        <v>0</v>
      </c>
      <c r="O599" s="54">
        <v>0</v>
      </c>
      <c r="P599" s="54">
        <v>0</v>
      </c>
      <c r="Q599" s="1">
        <v>42522</v>
      </c>
      <c r="R599" s="14">
        <f>VLOOKUP($D599,'GT NBV Sep 2015'!$G:$O,9,0)</f>
        <v>3.1E-2</v>
      </c>
      <c r="S599" s="15">
        <f t="shared" si="81"/>
        <v>0</v>
      </c>
      <c r="T599" s="15">
        <f t="shared" si="82"/>
        <v>9</v>
      </c>
      <c r="U599" s="15">
        <f t="shared" si="83"/>
        <v>0</v>
      </c>
      <c r="V599" s="15">
        <f t="shared" si="84"/>
        <v>0</v>
      </c>
      <c r="W599" s="15">
        <f t="shared" si="85"/>
        <v>0</v>
      </c>
      <c r="X599" s="7">
        <f t="shared" si="86"/>
        <v>0</v>
      </c>
      <c r="Y599" s="7">
        <f t="shared" si="87"/>
        <v>0</v>
      </c>
      <c r="Z599" s="7">
        <f t="shared" si="88"/>
        <v>0</v>
      </c>
      <c r="AA599" s="7">
        <f t="shared" si="89"/>
        <v>0</v>
      </c>
    </row>
    <row r="600" spans="1:27" ht="13.8" x14ac:dyDescent="0.3">
      <c r="A600" s="11">
        <v>72835715</v>
      </c>
      <c r="B600" s="11" t="s">
        <v>16</v>
      </c>
      <c r="C600" s="11" t="s">
        <v>17</v>
      </c>
      <c r="D600" s="11" t="s">
        <v>71</v>
      </c>
      <c r="E600" s="11" t="s">
        <v>424</v>
      </c>
      <c r="F600" s="18">
        <v>38838</v>
      </c>
      <c r="G600" s="19">
        <v>38718</v>
      </c>
      <c r="H600" s="11" t="s">
        <v>20</v>
      </c>
      <c r="I600" s="11" t="s">
        <v>48</v>
      </c>
      <c r="J600" s="11" t="s">
        <v>427</v>
      </c>
      <c r="K600" s="11" t="s">
        <v>23</v>
      </c>
      <c r="L600" s="53" t="s">
        <v>638</v>
      </c>
      <c r="M600" s="11">
        <v>0</v>
      </c>
      <c r="N600" s="54">
        <v>0</v>
      </c>
      <c r="O600" s="54">
        <v>0</v>
      </c>
      <c r="P600" s="54">
        <v>0</v>
      </c>
      <c r="Q600" s="1">
        <v>42522</v>
      </c>
      <c r="R600" s="14">
        <f>VLOOKUP($D600,'GT NBV Sep 2015'!$G:$O,9,0)</f>
        <v>3.1E-2</v>
      </c>
      <c r="S600" s="15">
        <f t="shared" si="81"/>
        <v>0</v>
      </c>
      <c r="T600" s="15">
        <f t="shared" si="82"/>
        <v>9</v>
      </c>
      <c r="U600" s="15">
        <f t="shared" si="83"/>
        <v>0</v>
      </c>
      <c r="V600" s="15">
        <f t="shared" si="84"/>
        <v>0</v>
      </c>
      <c r="W600" s="15">
        <f t="shared" si="85"/>
        <v>0</v>
      </c>
      <c r="X600" s="7">
        <f t="shared" si="86"/>
        <v>0</v>
      </c>
      <c r="Y600" s="7">
        <f t="shared" si="87"/>
        <v>0</v>
      </c>
      <c r="Z600" s="7">
        <f t="shared" si="88"/>
        <v>0</v>
      </c>
      <c r="AA600" s="7">
        <f t="shared" si="89"/>
        <v>0</v>
      </c>
    </row>
    <row r="601" spans="1:27" ht="13.8" x14ac:dyDescent="0.3">
      <c r="A601" s="11">
        <v>72797794</v>
      </c>
      <c r="B601" s="11" t="s">
        <v>16</v>
      </c>
      <c r="C601" s="11" t="s">
        <v>17</v>
      </c>
      <c r="D601" s="11" t="s">
        <v>71</v>
      </c>
      <c r="E601" s="11" t="s">
        <v>28</v>
      </c>
      <c r="F601" s="18">
        <v>27211</v>
      </c>
      <c r="G601" s="19">
        <v>27211</v>
      </c>
      <c r="H601" s="11" t="s">
        <v>20</v>
      </c>
      <c r="I601" s="11" t="s">
        <v>48</v>
      </c>
      <c r="J601" s="11" t="s">
        <v>426</v>
      </c>
      <c r="K601" s="11" t="s">
        <v>23</v>
      </c>
      <c r="L601" s="53" t="s">
        <v>638</v>
      </c>
      <c r="M601" s="11">
        <v>0</v>
      </c>
      <c r="N601" s="54">
        <v>0</v>
      </c>
      <c r="O601" s="54">
        <v>0</v>
      </c>
      <c r="P601" s="54">
        <v>0</v>
      </c>
      <c r="Q601" s="1">
        <v>42522</v>
      </c>
      <c r="R601" s="14">
        <f>VLOOKUP($D601,'GT NBV Sep 2015'!$G:$O,9,0)</f>
        <v>3.1E-2</v>
      </c>
      <c r="S601" s="15">
        <f t="shared" si="81"/>
        <v>0</v>
      </c>
      <c r="T601" s="15">
        <f t="shared" si="82"/>
        <v>9</v>
      </c>
      <c r="U601" s="15">
        <f t="shared" si="83"/>
        <v>0</v>
      </c>
      <c r="V601" s="15">
        <f t="shared" si="84"/>
        <v>0</v>
      </c>
      <c r="W601" s="15">
        <f t="shared" si="85"/>
        <v>0</v>
      </c>
      <c r="X601" s="7">
        <f t="shared" si="86"/>
        <v>0</v>
      </c>
      <c r="Y601" s="7">
        <f t="shared" si="87"/>
        <v>0</v>
      </c>
      <c r="Z601" s="7">
        <f t="shared" si="88"/>
        <v>0</v>
      </c>
      <c r="AA601" s="7">
        <f t="shared" si="89"/>
        <v>0</v>
      </c>
    </row>
    <row r="602" spans="1:27" ht="13.8" x14ac:dyDescent="0.3">
      <c r="A602" s="11">
        <v>86469177</v>
      </c>
      <c r="B602" s="11" t="s">
        <v>16</v>
      </c>
      <c r="C602" s="11" t="s">
        <v>17</v>
      </c>
      <c r="D602" s="11" t="s">
        <v>71</v>
      </c>
      <c r="E602" s="11" t="s">
        <v>393</v>
      </c>
      <c r="F602" s="18">
        <v>39387</v>
      </c>
      <c r="G602" s="19">
        <v>39083</v>
      </c>
      <c r="H602" s="11" t="s">
        <v>20</v>
      </c>
      <c r="I602" s="11" t="s">
        <v>48</v>
      </c>
      <c r="J602" s="11" t="s">
        <v>426</v>
      </c>
      <c r="K602" s="11" t="s">
        <v>23</v>
      </c>
      <c r="L602" s="53" t="s">
        <v>638</v>
      </c>
      <c r="M602" s="11">
        <v>0</v>
      </c>
      <c r="N602" s="54">
        <v>0</v>
      </c>
      <c r="O602" s="54">
        <v>0</v>
      </c>
      <c r="P602" s="54">
        <v>0</v>
      </c>
      <c r="Q602" s="1">
        <v>42522</v>
      </c>
      <c r="R602" s="14">
        <f>VLOOKUP($D602,'GT NBV Sep 2015'!$G:$O,9,0)</f>
        <v>3.1E-2</v>
      </c>
      <c r="S602" s="15">
        <f t="shared" si="81"/>
        <v>0</v>
      </c>
      <c r="T602" s="15">
        <f t="shared" si="82"/>
        <v>9</v>
      </c>
      <c r="U602" s="15">
        <f t="shared" si="83"/>
        <v>0</v>
      </c>
      <c r="V602" s="15">
        <f t="shared" si="84"/>
        <v>0</v>
      </c>
      <c r="W602" s="15">
        <f t="shared" si="85"/>
        <v>0</v>
      </c>
      <c r="X602" s="7">
        <f t="shared" si="86"/>
        <v>0</v>
      </c>
      <c r="Y602" s="7">
        <f t="shared" si="87"/>
        <v>0</v>
      </c>
      <c r="Z602" s="7">
        <f t="shared" si="88"/>
        <v>0</v>
      </c>
      <c r="AA602" s="7">
        <f t="shared" si="89"/>
        <v>0</v>
      </c>
    </row>
    <row r="603" spans="1:27" ht="13.8" x14ac:dyDescent="0.3">
      <c r="A603" s="11">
        <v>72797800</v>
      </c>
      <c r="B603" s="11" t="s">
        <v>16</v>
      </c>
      <c r="C603" s="11" t="s">
        <v>17</v>
      </c>
      <c r="D603" s="11" t="s">
        <v>71</v>
      </c>
      <c r="E603" s="11" t="s">
        <v>28</v>
      </c>
      <c r="F603" s="18">
        <v>27211</v>
      </c>
      <c r="G603" s="19">
        <v>27211</v>
      </c>
      <c r="H603" s="11" t="s">
        <v>20</v>
      </c>
      <c r="I603" s="11" t="s">
        <v>48</v>
      </c>
      <c r="J603" s="11" t="s">
        <v>392</v>
      </c>
      <c r="K603" s="11" t="s">
        <v>23</v>
      </c>
      <c r="L603" s="53" t="s">
        <v>638</v>
      </c>
      <c r="M603" s="11">
        <v>0</v>
      </c>
      <c r="N603" s="54">
        <v>0</v>
      </c>
      <c r="O603" s="54">
        <v>0</v>
      </c>
      <c r="P603" s="54">
        <v>0</v>
      </c>
      <c r="Q603" s="1">
        <v>42522</v>
      </c>
      <c r="R603" s="14">
        <f>VLOOKUP($D603,'GT NBV Sep 2015'!$G:$O,9,0)</f>
        <v>3.1E-2</v>
      </c>
      <c r="S603" s="15">
        <f t="shared" si="81"/>
        <v>0</v>
      </c>
      <c r="T603" s="15">
        <f t="shared" si="82"/>
        <v>9</v>
      </c>
      <c r="U603" s="15">
        <f t="shared" si="83"/>
        <v>0</v>
      </c>
      <c r="V603" s="15">
        <f t="shared" si="84"/>
        <v>0</v>
      </c>
      <c r="W603" s="15">
        <f t="shared" si="85"/>
        <v>0</v>
      </c>
      <c r="X603" s="7">
        <f t="shared" si="86"/>
        <v>0</v>
      </c>
      <c r="Y603" s="7">
        <f t="shared" si="87"/>
        <v>0</v>
      </c>
      <c r="Z603" s="7">
        <f t="shared" si="88"/>
        <v>0</v>
      </c>
      <c r="AA603" s="7">
        <f t="shared" si="89"/>
        <v>0</v>
      </c>
    </row>
    <row r="604" spans="1:27" ht="13.8" x14ac:dyDescent="0.3">
      <c r="A604" s="11">
        <v>72835743</v>
      </c>
      <c r="B604" s="11" t="s">
        <v>16</v>
      </c>
      <c r="C604" s="11" t="s">
        <v>17</v>
      </c>
      <c r="D604" s="11" t="s">
        <v>71</v>
      </c>
      <c r="E604" s="11" t="s">
        <v>424</v>
      </c>
      <c r="F604" s="18">
        <v>38838</v>
      </c>
      <c r="G604" s="19">
        <v>38718</v>
      </c>
      <c r="H604" s="11" t="s">
        <v>20</v>
      </c>
      <c r="I604" s="11" t="s">
        <v>48</v>
      </c>
      <c r="J604" s="11" t="s">
        <v>392</v>
      </c>
      <c r="K604" s="11" t="s">
        <v>23</v>
      </c>
      <c r="L604" s="53" t="s">
        <v>638</v>
      </c>
      <c r="M604" s="11">
        <v>0</v>
      </c>
      <c r="N604" s="54">
        <v>0</v>
      </c>
      <c r="O604" s="54">
        <v>0</v>
      </c>
      <c r="P604" s="54">
        <v>0</v>
      </c>
      <c r="Q604" s="1">
        <v>42522</v>
      </c>
      <c r="R604" s="14">
        <f>VLOOKUP($D604,'GT NBV Sep 2015'!$G:$O,9,0)</f>
        <v>3.1E-2</v>
      </c>
      <c r="S604" s="15">
        <f t="shared" si="81"/>
        <v>0</v>
      </c>
      <c r="T604" s="15">
        <f t="shared" si="82"/>
        <v>9</v>
      </c>
      <c r="U604" s="15">
        <f t="shared" si="83"/>
        <v>0</v>
      </c>
      <c r="V604" s="15">
        <f t="shared" si="84"/>
        <v>0</v>
      </c>
      <c r="W604" s="15">
        <f t="shared" si="85"/>
        <v>0</v>
      </c>
      <c r="X604" s="7">
        <f t="shared" si="86"/>
        <v>0</v>
      </c>
      <c r="Y604" s="7">
        <f t="shared" si="87"/>
        <v>0</v>
      </c>
      <c r="Z604" s="7">
        <f t="shared" si="88"/>
        <v>0</v>
      </c>
      <c r="AA604" s="7">
        <f t="shared" si="89"/>
        <v>0</v>
      </c>
    </row>
    <row r="605" spans="1:27" ht="13.8" x14ac:dyDescent="0.3">
      <c r="A605" s="11">
        <v>86469215</v>
      </c>
      <c r="B605" s="11" t="s">
        <v>16</v>
      </c>
      <c r="C605" s="11" t="s">
        <v>17</v>
      </c>
      <c r="D605" s="11" t="s">
        <v>71</v>
      </c>
      <c r="E605" s="11" t="s">
        <v>393</v>
      </c>
      <c r="F605" s="18">
        <v>39387</v>
      </c>
      <c r="G605" s="19">
        <v>39083</v>
      </c>
      <c r="H605" s="11" t="s">
        <v>20</v>
      </c>
      <c r="I605" s="11" t="s">
        <v>48</v>
      </c>
      <c r="J605" s="11" t="s">
        <v>451</v>
      </c>
      <c r="K605" s="11" t="s">
        <v>23</v>
      </c>
      <c r="L605" s="53" t="s">
        <v>638</v>
      </c>
      <c r="M605" s="11">
        <v>0</v>
      </c>
      <c r="N605" s="54">
        <v>0</v>
      </c>
      <c r="O605" s="54">
        <v>0</v>
      </c>
      <c r="P605" s="54">
        <v>0</v>
      </c>
      <c r="Q605" s="1">
        <v>42522</v>
      </c>
      <c r="R605" s="14">
        <f>VLOOKUP($D605,'GT NBV Sep 2015'!$G:$O,9,0)</f>
        <v>3.1E-2</v>
      </c>
      <c r="S605" s="15">
        <f t="shared" si="81"/>
        <v>0</v>
      </c>
      <c r="T605" s="15">
        <f t="shared" si="82"/>
        <v>9</v>
      </c>
      <c r="U605" s="15">
        <f t="shared" si="83"/>
        <v>0</v>
      </c>
      <c r="V605" s="15">
        <f t="shared" si="84"/>
        <v>0</v>
      </c>
      <c r="W605" s="15">
        <f t="shared" si="85"/>
        <v>0</v>
      </c>
      <c r="X605" s="7">
        <f t="shared" si="86"/>
        <v>0</v>
      </c>
      <c r="Y605" s="7">
        <f t="shared" si="87"/>
        <v>0</v>
      </c>
      <c r="Z605" s="7">
        <f t="shared" si="88"/>
        <v>0</v>
      </c>
      <c r="AA605" s="7">
        <f t="shared" si="89"/>
        <v>0</v>
      </c>
    </row>
    <row r="606" spans="1:27" ht="13.8" x14ac:dyDescent="0.3">
      <c r="A606" s="11">
        <v>71808594</v>
      </c>
      <c r="B606" s="11" t="s">
        <v>16</v>
      </c>
      <c r="C606" s="11" t="s">
        <v>17</v>
      </c>
      <c r="D606" s="11" t="s">
        <v>71</v>
      </c>
      <c r="E606" s="11" t="s">
        <v>424</v>
      </c>
      <c r="F606" s="18">
        <v>38838</v>
      </c>
      <c r="G606" s="19">
        <v>38869</v>
      </c>
      <c r="H606" s="11" t="s">
        <v>20</v>
      </c>
      <c r="I606" s="11" t="s">
        <v>48</v>
      </c>
      <c r="J606" s="11" t="s">
        <v>241</v>
      </c>
      <c r="K606" s="11" t="s">
        <v>23</v>
      </c>
      <c r="L606" s="53" t="s">
        <v>638</v>
      </c>
      <c r="M606" s="11">
        <v>0</v>
      </c>
      <c r="N606" s="54">
        <v>0</v>
      </c>
      <c r="O606" s="54">
        <v>0</v>
      </c>
      <c r="P606" s="54">
        <v>0</v>
      </c>
      <c r="Q606" s="1">
        <v>42522</v>
      </c>
      <c r="R606" s="14">
        <f>VLOOKUP($D606,'GT NBV Sep 2015'!$G:$O,9,0)</f>
        <v>3.1E-2</v>
      </c>
      <c r="S606" s="15">
        <f t="shared" si="81"/>
        <v>0</v>
      </c>
      <c r="T606" s="15">
        <f t="shared" si="82"/>
        <v>9</v>
      </c>
      <c r="U606" s="15">
        <f t="shared" si="83"/>
        <v>0</v>
      </c>
      <c r="V606" s="15">
        <f t="shared" si="84"/>
        <v>0</v>
      </c>
      <c r="W606" s="15">
        <f t="shared" si="85"/>
        <v>0</v>
      </c>
      <c r="X606" s="7">
        <f t="shared" si="86"/>
        <v>0</v>
      </c>
      <c r="Y606" s="7">
        <f t="shared" si="87"/>
        <v>0</v>
      </c>
      <c r="Z606" s="7">
        <f t="shared" si="88"/>
        <v>0</v>
      </c>
      <c r="AA606" s="7">
        <f t="shared" si="89"/>
        <v>0</v>
      </c>
    </row>
    <row r="607" spans="1:27" ht="13.8" x14ac:dyDescent="0.3">
      <c r="A607" s="11">
        <v>71809048</v>
      </c>
      <c r="B607" s="11" t="s">
        <v>16</v>
      </c>
      <c r="C607" s="11" t="s">
        <v>17</v>
      </c>
      <c r="D607" s="11" t="s">
        <v>71</v>
      </c>
      <c r="E607" s="11" t="s">
        <v>391</v>
      </c>
      <c r="F607" s="18">
        <v>38473</v>
      </c>
      <c r="G607" s="19">
        <v>38473</v>
      </c>
      <c r="H607" s="11" t="s">
        <v>20</v>
      </c>
      <c r="I607" s="11" t="s">
        <v>48</v>
      </c>
      <c r="J607" s="11" t="s">
        <v>241</v>
      </c>
      <c r="K607" s="11" t="s">
        <v>23</v>
      </c>
      <c r="L607" s="53" t="s">
        <v>638</v>
      </c>
      <c r="M607" s="11">
        <v>0</v>
      </c>
      <c r="N607" s="54">
        <v>0</v>
      </c>
      <c r="O607" s="54">
        <v>0</v>
      </c>
      <c r="P607" s="54">
        <v>0</v>
      </c>
      <c r="Q607" s="1">
        <v>42522</v>
      </c>
      <c r="R607" s="14">
        <f>VLOOKUP($D607,'GT NBV Sep 2015'!$G:$O,9,0)</f>
        <v>3.1E-2</v>
      </c>
      <c r="S607" s="15">
        <f t="shared" si="81"/>
        <v>0</v>
      </c>
      <c r="T607" s="15">
        <f t="shared" si="82"/>
        <v>9</v>
      </c>
      <c r="U607" s="15">
        <f t="shared" si="83"/>
        <v>0</v>
      </c>
      <c r="V607" s="15">
        <f t="shared" si="84"/>
        <v>0</v>
      </c>
      <c r="W607" s="15">
        <f t="shared" si="85"/>
        <v>0</v>
      </c>
      <c r="X607" s="7">
        <f t="shared" si="86"/>
        <v>0</v>
      </c>
      <c r="Y607" s="7">
        <f t="shared" si="87"/>
        <v>0</v>
      </c>
      <c r="Z607" s="7">
        <f t="shared" si="88"/>
        <v>0</v>
      </c>
      <c r="AA607" s="7">
        <f t="shared" si="89"/>
        <v>0</v>
      </c>
    </row>
    <row r="608" spans="1:27" ht="13.8" x14ac:dyDescent="0.3">
      <c r="A608" s="11">
        <v>85925362</v>
      </c>
      <c r="B608" s="11" t="s">
        <v>16</v>
      </c>
      <c r="C608" s="11" t="s">
        <v>17</v>
      </c>
      <c r="D608" s="11" t="s">
        <v>71</v>
      </c>
      <c r="E608" s="11" t="s">
        <v>393</v>
      </c>
      <c r="F608" s="18">
        <v>39173</v>
      </c>
      <c r="G608" s="19">
        <v>39173</v>
      </c>
      <c r="H608" s="11" t="s">
        <v>20</v>
      </c>
      <c r="I608" s="11" t="s">
        <v>48</v>
      </c>
      <c r="J608" s="11" t="s">
        <v>241</v>
      </c>
      <c r="K608" s="11" t="s">
        <v>23</v>
      </c>
      <c r="L608" s="53" t="s">
        <v>638</v>
      </c>
      <c r="M608" s="11">
        <v>0</v>
      </c>
      <c r="N608" s="54">
        <v>0</v>
      </c>
      <c r="O608" s="54">
        <v>0</v>
      </c>
      <c r="P608" s="54">
        <v>0</v>
      </c>
      <c r="Q608" s="1">
        <v>42522</v>
      </c>
      <c r="R608" s="14">
        <f>VLOOKUP($D608,'GT NBV Sep 2015'!$G:$O,9,0)</f>
        <v>3.1E-2</v>
      </c>
      <c r="S608" s="15">
        <f t="shared" si="81"/>
        <v>0</v>
      </c>
      <c r="T608" s="15">
        <f t="shared" si="82"/>
        <v>9</v>
      </c>
      <c r="U608" s="15">
        <f t="shared" si="83"/>
        <v>0</v>
      </c>
      <c r="V608" s="15">
        <f t="shared" si="84"/>
        <v>0</v>
      </c>
      <c r="W608" s="15">
        <f t="shared" si="85"/>
        <v>0</v>
      </c>
      <c r="X608" s="7">
        <f t="shared" si="86"/>
        <v>0</v>
      </c>
      <c r="Y608" s="7">
        <f t="shared" si="87"/>
        <v>0</v>
      </c>
      <c r="Z608" s="7">
        <f t="shared" si="88"/>
        <v>0</v>
      </c>
      <c r="AA608" s="7">
        <f t="shared" si="89"/>
        <v>0</v>
      </c>
    </row>
    <row r="609" spans="1:27" ht="13.8" x14ac:dyDescent="0.3">
      <c r="A609" s="11">
        <v>61189134</v>
      </c>
      <c r="B609" s="11" t="s">
        <v>16</v>
      </c>
      <c r="C609" s="11" t="s">
        <v>17</v>
      </c>
      <c r="D609" s="11" t="s">
        <v>71</v>
      </c>
      <c r="E609" s="11" t="s">
        <v>391</v>
      </c>
      <c r="F609" s="18">
        <v>38565</v>
      </c>
      <c r="G609" s="19">
        <v>38565</v>
      </c>
      <c r="H609" s="11" t="s">
        <v>20</v>
      </c>
      <c r="I609" s="11" t="s">
        <v>48</v>
      </c>
      <c r="J609" s="11" t="s">
        <v>414</v>
      </c>
      <c r="K609" s="11" t="s">
        <v>23</v>
      </c>
      <c r="L609" s="53" t="s">
        <v>638</v>
      </c>
      <c r="M609" s="11">
        <v>0</v>
      </c>
      <c r="N609" s="54">
        <v>0</v>
      </c>
      <c r="O609" s="54">
        <v>0</v>
      </c>
      <c r="P609" s="54">
        <v>0</v>
      </c>
      <c r="Q609" s="1">
        <v>42522</v>
      </c>
      <c r="R609" s="14">
        <f>VLOOKUP($D609,'GT NBV Sep 2015'!$G:$O,9,0)</f>
        <v>3.1E-2</v>
      </c>
      <c r="S609" s="15">
        <f t="shared" si="81"/>
        <v>0</v>
      </c>
      <c r="T609" s="15">
        <f t="shared" si="82"/>
        <v>9</v>
      </c>
      <c r="U609" s="15">
        <f t="shared" si="83"/>
        <v>0</v>
      </c>
      <c r="V609" s="15">
        <f t="shared" si="84"/>
        <v>0</v>
      </c>
      <c r="W609" s="15">
        <f t="shared" si="85"/>
        <v>0</v>
      </c>
      <c r="X609" s="7">
        <f t="shared" si="86"/>
        <v>0</v>
      </c>
      <c r="Y609" s="7">
        <f t="shared" si="87"/>
        <v>0</v>
      </c>
      <c r="Z609" s="7">
        <f t="shared" si="88"/>
        <v>0</v>
      </c>
      <c r="AA609" s="7">
        <f t="shared" si="89"/>
        <v>0</v>
      </c>
    </row>
    <row r="610" spans="1:27" ht="13.8" x14ac:dyDescent="0.3">
      <c r="A610" s="11">
        <v>71808595</v>
      </c>
      <c r="B610" s="11" t="s">
        <v>16</v>
      </c>
      <c r="C610" s="11" t="s">
        <v>17</v>
      </c>
      <c r="D610" s="11" t="s">
        <v>71</v>
      </c>
      <c r="E610" s="11" t="s">
        <v>424</v>
      </c>
      <c r="F610" s="18">
        <v>38838</v>
      </c>
      <c r="G610" s="19">
        <v>38869</v>
      </c>
      <c r="H610" s="11" t="s">
        <v>20</v>
      </c>
      <c r="I610" s="11" t="s">
        <v>48</v>
      </c>
      <c r="J610" s="11" t="s">
        <v>414</v>
      </c>
      <c r="K610" s="11" t="s">
        <v>23</v>
      </c>
      <c r="L610" s="53" t="s">
        <v>638</v>
      </c>
      <c r="M610" s="11">
        <v>0</v>
      </c>
      <c r="N610" s="54">
        <v>0</v>
      </c>
      <c r="O610" s="54">
        <v>0</v>
      </c>
      <c r="P610" s="54">
        <v>0</v>
      </c>
      <c r="Q610" s="1">
        <v>42522</v>
      </c>
      <c r="R610" s="14">
        <f>VLOOKUP($D610,'GT NBV Sep 2015'!$G:$O,9,0)</f>
        <v>3.1E-2</v>
      </c>
      <c r="S610" s="15">
        <f t="shared" si="81"/>
        <v>0</v>
      </c>
      <c r="T610" s="15">
        <f t="shared" si="82"/>
        <v>9</v>
      </c>
      <c r="U610" s="15">
        <f t="shared" si="83"/>
        <v>0</v>
      </c>
      <c r="V610" s="15">
        <f t="shared" si="84"/>
        <v>0</v>
      </c>
      <c r="W610" s="15">
        <f t="shared" si="85"/>
        <v>0</v>
      </c>
      <c r="X610" s="7">
        <f t="shared" si="86"/>
        <v>0</v>
      </c>
      <c r="Y610" s="7">
        <f t="shared" si="87"/>
        <v>0</v>
      </c>
      <c r="Z610" s="7">
        <f t="shared" si="88"/>
        <v>0</v>
      </c>
      <c r="AA610" s="7">
        <f t="shared" si="89"/>
        <v>0</v>
      </c>
    </row>
    <row r="611" spans="1:27" ht="13.8" x14ac:dyDescent="0.3">
      <c r="A611" s="11">
        <v>71809051</v>
      </c>
      <c r="B611" s="11" t="s">
        <v>16</v>
      </c>
      <c r="C611" s="11" t="s">
        <v>17</v>
      </c>
      <c r="D611" s="11" t="s">
        <v>71</v>
      </c>
      <c r="E611" s="11" t="s">
        <v>424</v>
      </c>
      <c r="F611" s="18">
        <v>38718</v>
      </c>
      <c r="G611" s="19">
        <v>38749</v>
      </c>
      <c r="H611" s="11" t="s">
        <v>20</v>
      </c>
      <c r="I611" s="11" t="s">
        <v>48</v>
      </c>
      <c r="J611" s="11" t="s">
        <v>414</v>
      </c>
      <c r="K611" s="11" t="s">
        <v>23</v>
      </c>
      <c r="L611" s="53" t="s">
        <v>638</v>
      </c>
      <c r="M611" s="11">
        <v>0</v>
      </c>
      <c r="N611" s="54">
        <v>0</v>
      </c>
      <c r="O611" s="54">
        <v>0</v>
      </c>
      <c r="P611" s="54">
        <v>0</v>
      </c>
      <c r="Q611" s="1">
        <v>42522</v>
      </c>
      <c r="R611" s="14">
        <f>VLOOKUP($D611,'GT NBV Sep 2015'!$G:$O,9,0)</f>
        <v>3.1E-2</v>
      </c>
      <c r="S611" s="15">
        <f t="shared" si="81"/>
        <v>0</v>
      </c>
      <c r="T611" s="15">
        <f t="shared" si="82"/>
        <v>9</v>
      </c>
      <c r="U611" s="15">
        <f t="shared" si="83"/>
        <v>0</v>
      </c>
      <c r="V611" s="15">
        <f t="shared" si="84"/>
        <v>0</v>
      </c>
      <c r="W611" s="15">
        <f t="shared" si="85"/>
        <v>0</v>
      </c>
      <c r="X611" s="7">
        <f t="shared" si="86"/>
        <v>0</v>
      </c>
      <c r="Y611" s="7">
        <f t="shared" si="87"/>
        <v>0</v>
      </c>
      <c r="Z611" s="7">
        <f t="shared" si="88"/>
        <v>0</v>
      </c>
      <c r="AA611" s="7">
        <f t="shared" si="89"/>
        <v>0</v>
      </c>
    </row>
    <row r="612" spans="1:27" ht="13.8" x14ac:dyDescent="0.3">
      <c r="A612" s="11">
        <v>71808566</v>
      </c>
      <c r="B612" s="11" t="s">
        <v>16</v>
      </c>
      <c r="C612" s="11" t="s">
        <v>17</v>
      </c>
      <c r="D612" s="11" t="s">
        <v>71</v>
      </c>
      <c r="E612" s="11" t="s">
        <v>424</v>
      </c>
      <c r="F612" s="18">
        <v>38838</v>
      </c>
      <c r="G612" s="19">
        <v>38869</v>
      </c>
      <c r="H612" s="11" t="s">
        <v>20</v>
      </c>
      <c r="I612" s="11" t="s">
        <v>48</v>
      </c>
      <c r="J612" s="11" t="s">
        <v>234</v>
      </c>
      <c r="K612" s="11" t="s">
        <v>23</v>
      </c>
      <c r="L612" s="53" t="s">
        <v>638</v>
      </c>
      <c r="M612" s="11">
        <v>0</v>
      </c>
      <c r="N612" s="54">
        <v>0</v>
      </c>
      <c r="O612" s="54">
        <v>0</v>
      </c>
      <c r="P612" s="54">
        <v>0</v>
      </c>
      <c r="Q612" s="1">
        <v>42522</v>
      </c>
      <c r="R612" s="14">
        <f>VLOOKUP($D612,'GT NBV Sep 2015'!$G:$O,9,0)</f>
        <v>3.1E-2</v>
      </c>
      <c r="S612" s="15">
        <f t="shared" si="81"/>
        <v>0</v>
      </c>
      <c r="T612" s="15">
        <f t="shared" si="82"/>
        <v>9</v>
      </c>
      <c r="U612" s="15">
        <f t="shared" si="83"/>
        <v>0</v>
      </c>
      <c r="V612" s="15">
        <f t="shared" si="84"/>
        <v>0</v>
      </c>
      <c r="W612" s="15">
        <f t="shared" si="85"/>
        <v>0</v>
      </c>
      <c r="X612" s="7">
        <f t="shared" si="86"/>
        <v>0</v>
      </c>
      <c r="Y612" s="7">
        <f t="shared" si="87"/>
        <v>0</v>
      </c>
      <c r="Z612" s="7">
        <f t="shared" si="88"/>
        <v>0</v>
      </c>
      <c r="AA612" s="7">
        <f t="shared" si="89"/>
        <v>0</v>
      </c>
    </row>
    <row r="613" spans="1:27" ht="13.8" x14ac:dyDescent="0.3">
      <c r="A613" s="11">
        <v>71809054</v>
      </c>
      <c r="B613" s="11" t="s">
        <v>16</v>
      </c>
      <c r="C613" s="11" t="s">
        <v>17</v>
      </c>
      <c r="D613" s="11" t="s">
        <v>71</v>
      </c>
      <c r="E613" s="11" t="s">
        <v>391</v>
      </c>
      <c r="F613" s="18">
        <v>38473</v>
      </c>
      <c r="G613" s="19">
        <v>38473</v>
      </c>
      <c r="H613" s="11" t="s">
        <v>20</v>
      </c>
      <c r="I613" s="11" t="s">
        <v>48</v>
      </c>
      <c r="J613" s="11" t="s">
        <v>234</v>
      </c>
      <c r="K613" s="11" t="s">
        <v>23</v>
      </c>
      <c r="L613" s="53" t="s">
        <v>638</v>
      </c>
      <c r="M613" s="11">
        <v>0</v>
      </c>
      <c r="N613" s="54">
        <v>0</v>
      </c>
      <c r="O613" s="54">
        <v>0</v>
      </c>
      <c r="P613" s="54">
        <v>0</v>
      </c>
      <c r="Q613" s="1">
        <v>42522</v>
      </c>
      <c r="R613" s="14">
        <f>VLOOKUP($D613,'GT NBV Sep 2015'!$G:$O,9,0)</f>
        <v>3.1E-2</v>
      </c>
      <c r="S613" s="15">
        <f t="shared" si="81"/>
        <v>0</v>
      </c>
      <c r="T613" s="15">
        <f t="shared" si="82"/>
        <v>9</v>
      </c>
      <c r="U613" s="15">
        <f t="shared" si="83"/>
        <v>0</v>
      </c>
      <c r="V613" s="15">
        <f t="shared" si="84"/>
        <v>0</v>
      </c>
      <c r="W613" s="15">
        <f t="shared" si="85"/>
        <v>0</v>
      </c>
      <c r="X613" s="7">
        <f t="shared" si="86"/>
        <v>0</v>
      </c>
      <c r="Y613" s="7">
        <f t="shared" si="87"/>
        <v>0</v>
      </c>
      <c r="Z613" s="7">
        <f t="shared" si="88"/>
        <v>0</v>
      </c>
      <c r="AA613" s="7">
        <f t="shared" si="89"/>
        <v>0</v>
      </c>
    </row>
    <row r="614" spans="1:27" ht="13.8" x14ac:dyDescent="0.3">
      <c r="A614" s="11">
        <v>85925344</v>
      </c>
      <c r="B614" s="11" t="s">
        <v>16</v>
      </c>
      <c r="C614" s="11" t="s">
        <v>17</v>
      </c>
      <c r="D614" s="11" t="s">
        <v>71</v>
      </c>
      <c r="E614" s="11" t="s">
        <v>393</v>
      </c>
      <c r="F614" s="18">
        <v>39173</v>
      </c>
      <c r="G614" s="19">
        <v>39173</v>
      </c>
      <c r="H614" s="11" t="s">
        <v>20</v>
      </c>
      <c r="I614" s="11" t="s">
        <v>48</v>
      </c>
      <c r="J614" s="11" t="s">
        <v>234</v>
      </c>
      <c r="K614" s="11" t="s">
        <v>23</v>
      </c>
      <c r="L614" s="53" t="s">
        <v>638</v>
      </c>
      <c r="M614" s="11">
        <v>0</v>
      </c>
      <c r="N614" s="54">
        <v>0</v>
      </c>
      <c r="O614" s="54">
        <v>0</v>
      </c>
      <c r="P614" s="54">
        <v>0</v>
      </c>
      <c r="Q614" s="1">
        <v>42522</v>
      </c>
      <c r="R614" s="14">
        <f>VLOOKUP($D614,'GT NBV Sep 2015'!$G:$O,9,0)</f>
        <v>3.1E-2</v>
      </c>
      <c r="S614" s="15">
        <f t="shared" si="81"/>
        <v>0</v>
      </c>
      <c r="T614" s="15">
        <f t="shared" si="82"/>
        <v>9</v>
      </c>
      <c r="U614" s="15">
        <f t="shared" si="83"/>
        <v>0</v>
      </c>
      <c r="V614" s="15">
        <f t="shared" si="84"/>
        <v>0</v>
      </c>
      <c r="W614" s="15">
        <f t="shared" si="85"/>
        <v>0</v>
      </c>
      <c r="X614" s="7">
        <f t="shared" si="86"/>
        <v>0</v>
      </c>
      <c r="Y614" s="7">
        <f t="shared" si="87"/>
        <v>0</v>
      </c>
      <c r="Z614" s="7">
        <f t="shared" si="88"/>
        <v>0</v>
      </c>
      <c r="AA614" s="7">
        <f t="shared" si="89"/>
        <v>0</v>
      </c>
    </row>
    <row r="615" spans="1:27" ht="13.8" x14ac:dyDescent="0.3">
      <c r="A615" s="11">
        <v>71808596</v>
      </c>
      <c r="B615" s="11" t="s">
        <v>16</v>
      </c>
      <c r="C615" s="11" t="s">
        <v>17</v>
      </c>
      <c r="D615" s="11" t="s">
        <v>71</v>
      </c>
      <c r="E615" s="11" t="s">
        <v>424</v>
      </c>
      <c r="F615" s="18">
        <v>38838</v>
      </c>
      <c r="G615" s="19">
        <v>38869</v>
      </c>
      <c r="H615" s="11" t="s">
        <v>20</v>
      </c>
      <c r="I615" s="11" t="s">
        <v>48</v>
      </c>
      <c r="J615" s="11" t="s">
        <v>244</v>
      </c>
      <c r="K615" s="11" t="s">
        <v>23</v>
      </c>
      <c r="L615" s="53" t="s">
        <v>638</v>
      </c>
      <c r="M615" s="11">
        <v>0</v>
      </c>
      <c r="N615" s="54">
        <v>0</v>
      </c>
      <c r="O615" s="54">
        <v>0</v>
      </c>
      <c r="P615" s="54">
        <v>0</v>
      </c>
      <c r="Q615" s="1">
        <v>42522</v>
      </c>
      <c r="R615" s="14">
        <f>VLOOKUP($D615,'GT NBV Sep 2015'!$G:$O,9,0)</f>
        <v>3.1E-2</v>
      </c>
      <c r="S615" s="15">
        <f t="shared" si="81"/>
        <v>0</v>
      </c>
      <c r="T615" s="15">
        <f t="shared" si="82"/>
        <v>9</v>
      </c>
      <c r="U615" s="15">
        <f t="shared" si="83"/>
        <v>0</v>
      </c>
      <c r="V615" s="15">
        <f t="shared" si="84"/>
        <v>0</v>
      </c>
      <c r="W615" s="15">
        <f t="shared" si="85"/>
        <v>0</v>
      </c>
      <c r="X615" s="7">
        <f t="shared" si="86"/>
        <v>0</v>
      </c>
      <c r="Y615" s="7">
        <f t="shared" si="87"/>
        <v>0</v>
      </c>
      <c r="Z615" s="7">
        <f t="shared" si="88"/>
        <v>0</v>
      </c>
      <c r="AA615" s="7">
        <f t="shared" si="89"/>
        <v>0</v>
      </c>
    </row>
    <row r="616" spans="1:27" ht="13.8" x14ac:dyDescent="0.3">
      <c r="A616" s="11">
        <v>71809045</v>
      </c>
      <c r="B616" s="11" t="s">
        <v>16</v>
      </c>
      <c r="C616" s="11" t="s">
        <v>17</v>
      </c>
      <c r="D616" s="11" t="s">
        <v>71</v>
      </c>
      <c r="E616" s="11" t="s">
        <v>391</v>
      </c>
      <c r="F616" s="18">
        <v>38657</v>
      </c>
      <c r="G616" s="19">
        <v>38687</v>
      </c>
      <c r="H616" s="11" t="s">
        <v>20</v>
      </c>
      <c r="I616" s="11" t="s">
        <v>48</v>
      </c>
      <c r="J616" s="11" t="s">
        <v>244</v>
      </c>
      <c r="K616" s="11" t="s">
        <v>23</v>
      </c>
      <c r="L616" s="53" t="s">
        <v>638</v>
      </c>
      <c r="M616" s="11">
        <v>0</v>
      </c>
      <c r="N616" s="54">
        <v>0</v>
      </c>
      <c r="O616" s="54">
        <v>0</v>
      </c>
      <c r="P616" s="54">
        <v>0</v>
      </c>
      <c r="Q616" s="1">
        <v>42522</v>
      </c>
      <c r="R616" s="14">
        <f>VLOOKUP($D616,'GT NBV Sep 2015'!$G:$O,9,0)</f>
        <v>3.1E-2</v>
      </c>
      <c r="S616" s="15">
        <f t="shared" si="81"/>
        <v>0</v>
      </c>
      <c r="T616" s="15">
        <f t="shared" si="82"/>
        <v>9</v>
      </c>
      <c r="U616" s="15">
        <f t="shared" si="83"/>
        <v>0</v>
      </c>
      <c r="V616" s="15">
        <f t="shared" si="84"/>
        <v>0</v>
      </c>
      <c r="W616" s="15">
        <f t="shared" si="85"/>
        <v>0</v>
      </c>
      <c r="X616" s="7">
        <f t="shared" si="86"/>
        <v>0</v>
      </c>
      <c r="Y616" s="7">
        <f t="shared" si="87"/>
        <v>0</v>
      </c>
      <c r="Z616" s="7">
        <f t="shared" si="88"/>
        <v>0</v>
      </c>
      <c r="AA616" s="7">
        <f t="shared" si="89"/>
        <v>0</v>
      </c>
    </row>
    <row r="617" spans="1:27" ht="13.8" x14ac:dyDescent="0.3">
      <c r="A617" s="11">
        <v>49598958</v>
      </c>
      <c r="B617" s="11" t="s">
        <v>16</v>
      </c>
      <c r="C617" s="11" t="s">
        <v>17</v>
      </c>
      <c r="D617" s="11" t="s">
        <v>71</v>
      </c>
      <c r="E617" s="11" t="s">
        <v>28</v>
      </c>
      <c r="F617" s="18">
        <v>27211</v>
      </c>
      <c r="G617" s="19">
        <v>27211</v>
      </c>
      <c r="H617" s="11" t="s">
        <v>20</v>
      </c>
      <c r="I617" s="11" t="s">
        <v>48</v>
      </c>
      <c r="J617" s="11" t="s">
        <v>245</v>
      </c>
      <c r="K617" s="11" t="s">
        <v>23</v>
      </c>
      <c r="L617" s="53" t="s">
        <v>638</v>
      </c>
      <c r="M617" s="11">
        <v>0</v>
      </c>
      <c r="N617" s="54">
        <v>0</v>
      </c>
      <c r="O617" s="54">
        <v>0</v>
      </c>
      <c r="P617" s="54">
        <v>0</v>
      </c>
      <c r="Q617" s="1">
        <v>42522</v>
      </c>
      <c r="R617" s="14">
        <f>VLOOKUP($D617,'GT NBV Sep 2015'!$G:$O,9,0)</f>
        <v>3.1E-2</v>
      </c>
      <c r="S617" s="15">
        <f t="shared" si="81"/>
        <v>0</v>
      </c>
      <c r="T617" s="15">
        <f t="shared" si="82"/>
        <v>9</v>
      </c>
      <c r="U617" s="15">
        <f t="shared" si="83"/>
        <v>0</v>
      </c>
      <c r="V617" s="15">
        <f t="shared" si="84"/>
        <v>0</v>
      </c>
      <c r="W617" s="15">
        <f t="shared" si="85"/>
        <v>0</v>
      </c>
      <c r="X617" s="7">
        <f t="shared" si="86"/>
        <v>0</v>
      </c>
      <c r="Y617" s="7">
        <f t="shared" si="87"/>
        <v>0</v>
      </c>
      <c r="Z617" s="7">
        <f t="shared" si="88"/>
        <v>0</v>
      </c>
      <c r="AA617" s="7">
        <f t="shared" si="89"/>
        <v>0</v>
      </c>
    </row>
    <row r="618" spans="1:27" ht="13.8" x14ac:dyDescent="0.3">
      <c r="A618" s="11">
        <v>86567787</v>
      </c>
      <c r="B618" s="11" t="s">
        <v>16</v>
      </c>
      <c r="C618" s="11" t="s">
        <v>17</v>
      </c>
      <c r="D618" s="11" t="s">
        <v>71</v>
      </c>
      <c r="E618" s="11" t="s">
        <v>28</v>
      </c>
      <c r="F618" s="18">
        <v>27211</v>
      </c>
      <c r="G618" s="19">
        <v>27211</v>
      </c>
      <c r="H618" s="11" t="s">
        <v>20</v>
      </c>
      <c r="I618" s="11" t="s">
        <v>48</v>
      </c>
      <c r="J618" s="11" t="s">
        <v>453</v>
      </c>
      <c r="K618" s="11" t="s">
        <v>23</v>
      </c>
      <c r="L618" s="53" t="s">
        <v>638</v>
      </c>
      <c r="M618" s="11">
        <v>0</v>
      </c>
      <c r="N618" s="54">
        <v>0</v>
      </c>
      <c r="O618" s="54">
        <v>0</v>
      </c>
      <c r="P618" s="54">
        <v>0</v>
      </c>
      <c r="Q618" s="1">
        <v>42522</v>
      </c>
      <c r="R618" s="14">
        <f>VLOOKUP($D618,'GT NBV Sep 2015'!$G:$O,9,0)</f>
        <v>3.1E-2</v>
      </c>
      <c r="S618" s="15">
        <f t="shared" si="81"/>
        <v>0</v>
      </c>
      <c r="T618" s="15">
        <f t="shared" si="82"/>
        <v>9</v>
      </c>
      <c r="U618" s="15">
        <f t="shared" si="83"/>
        <v>0</v>
      </c>
      <c r="V618" s="15">
        <f t="shared" si="84"/>
        <v>0</v>
      </c>
      <c r="W618" s="15">
        <f t="shared" si="85"/>
        <v>0</v>
      </c>
      <c r="X618" s="7">
        <f t="shared" si="86"/>
        <v>0</v>
      </c>
      <c r="Y618" s="7">
        <f t="shared" si="87"/>
        <v>0</v>
      </c>
      <c r="Z618" s="7">
        <f t="shared" si="88"/>
        <v>0</v>
      </c>
      <c r="AA618" s="7">
        <f t="shared" si="89"/>
        <v>0</v>
      </c>
    </row>
    <row r="619" spans="1:27" ht="13.8" x14ac:dyDescent="0.3">
      <c r="A619" s="11">
        <v>53154</v>
      </c>
      <c r="B619" s="11" t="s">
        <v>16</v>
      </c>
      <c r="C619" s="11" t="s">
        <v>17</v>
      </c>
      <c r="D619" s="11" t="s">
        <v>71</v>
      </c>
      <c r="E619" s="11" t="s">
        <v>28</v>
      </c>
      <c r="F619" s="18">
        <v>27211</v>
      </c>
      <c r="G619" s="19">
        <v>27211</v>
      </c>
      <c r="H619" s="11" t="s">
        <v>20</v>
      </c>
      <c r="I619" s="11" t="s">
        <v>48</v>
      </c>
      <c r="J619" s="11" t="s">
        <v>294</v>
      </c>
      <c r="K619" s="11" t="s">
        <v>23</v>
      </c>
      <c r="L619" s="53" t="s">
        <v>638</v>
      </c>
      <c r="M619" s="11">
        <v>0</v>
      </c>
      <c r="N619" s="54">
        <v>0</v>
      </c>
      <c r="O619" s="54">
        <v>0</v>
      </c>
      <c r="P619" s="54">
        <v>0</v>
      </c>
      <c r="Q619" s="1">
        <v>42522</v>
      </c>
      <c r="R619" s="14">
        <f>VLOOKUP($D619,'GT NBV Sep 2015'!$G:$O,9,0)</f>
        <v>3.1E-2</v>
      </c>
      <c r="S619" s="15">
        <f t="shared" si="81"/>
        <v>0</v>
      </c>
      <c r="T619" s="15">
        <f t="shared" si="82"/>
        <v>9</v>
      </c>
      <c r="U619" s="15">
        <f t="shared" si="83"/>
        <v>0</v>
      </c>
      <c r="V619" s="15">
        <f t="shared" si="84"/>
        <v>0</v>
      </c>
      <c r="W619" s="15">
        <f t="shared" si="85"/>
        <v>0</v>
      </c>
      <c r="X619" s="7">
        <f t="shared" si="86"/>
        <v>0</v>
      </c>
      <c r="Y619" s="7">
        <f t="shared" si="87"/>
        <v>0</v>
      </c>
      <c r="Z619" s="7">
        <f t="shared" si="88"/>
        <v>0</v>
      </c>
      <c r="AA619" s="7">
        <f t="shared" si="89"/>
        <v>0</v>
      </c>
    </row>
    <row r="620" spans="1:27" ht="13.8" x14ac:dyDescent="0.3">
      <c r="A620" s="11">
        <v>53161</v>
      </c>
      <c r="B620" s="11" t="s">
        <v>16</v>
      </c>
      <c r="C620" s="11" t="s">
        <v>17</v>
      </c>
      <c r="D620" s="11" t="s">
        <v>71</v>
      </c>
      <c r="E620" s="11" t="s">
        <v>28</v>
      </c>
      <c r="F620" s="18">
        <v>27211</v>
      </c>
      <c r="G620" s="19">
        <v>27211</v>
      </c>
      <c r="H620" s="11" t="s">
        <v>20</v>
      </c>
      <c r="I620" s="11" t="s">
        <v>48</v>
      </c>
      <c r="J620" s="11" t="s">
        <v>295</v>
      </c>
      <c r="K620" s="11" t="s">
        <v>23</v>
      </c>
      <c r="L620" s="53" t="s">
        <v>638</v>
      </c>
      <c r="M620" s="11">
        <v>0</v>
      </c>
      <c r="N620" s="54">
        <v>0</v>
      </c>
      <c r="O620" s="54">
        <v>0</v>
      </c>
      <c r="P620" s="54">
        <v>0</v>
      </c>
      <c r="Q620" s="1">
        <v>42522</v>
      </c>
      <c r="R620" s="14">
        <f>VLOOKUP($D620,'GT NBV Sep 2015'!$G:$O,9,0)</f>
        <v>3.1E-2</v>
      </c>
      <c r="S620" s="15">
        <f t="shared" si="81"/>
        <v>0</v>
      </c>
      <c r="T620" s="15">
        <f t="shared" si="82"/>
        <v>9</v>
      </c>
      <c r="U620" s="15">
        <f t="shared" si="83"/>
        <v>0</v>
      </c>
      <c r="V620" s="15">
        <f t="shared" si="84"/>
        <v>0</v>
      </c>
      <c r="W620" s="15">
        <f t="shared" si="85"/>
        <v>0</v>
      </c>
      <c r="X620" s="7">
        <f t="shared" si="86"/>
        <v>0</v>
      </c>
      <c r="Y620" s="7">
        <f t="shared" si="87"/>
        <v>0</v>
      </c>
      <c r="Z620" s="7">
        <f t="shared" si="88"/>
        <v>0</v>
      </c>
      <c r="AA620" s="7">
        <f t="shared" si="89"/>
        <v>0</v>
      </c>
    </row>
    <row r="621" spans="1:27" ht="13.8" x14ac:dyDescent="0.3">
      <c r="A621" s="11">
        <v>86567790</v>
      </c>
      <c r="B621" s="11" t="s">
        <v>16</v>
      </c>
      <c r="C621" s="11" t="s">
        <v>17</v>
      </c>
      <c r="D621" s="11" t="s">
        <v>71</v>
      </c>
      <c r="E621" s="11" t="s">
        <v>28</v>
      </c>
      <c r="F621" s="18">
        <v>27211</v>
      </c>
      <c r="G621" s="19">
        <v>27211</v>
      </c>
      <c r="H621" s="11" t="s">
        <v>20</v>
      </c>
      <c r="I621" s="11" t="s">
        <v>48</v>
      </c>
      <c r="J621" s="11" t="s">
        <v>454</v>
      </c>
      <c r="K621" s="11" t="s">
        <v>23</v>
      </c>
      <c r="L621" s="53" t="s">
        <v>638</v>
      </c>
      <c r="M621" s="11">
        <v>0</v>
      </c>
      <c r="N621" s="54">
        <v>0</v>
      </c>
      <c r="O621" s="54">
        <v>0</v>
      </c>
      <c r="P621" s="54">
        <v>0</v>
      </c>
      <c r="Q621" s="1">
        <v>42522</v>
      </c>
      <c r="R621" s="14">
        <f>VLOOKUP($D621,'GT NBV Sep 2015'!$G:$O,9,0)</f>
        <v>3.1E-2</v>
      </c>
      <c r="S621" s="15">
        <f t="shared" si="81"/>
        <v>0</v>
      </c>
      <c r="T621" s="15">
        <f t="shared" si="82"/>
        <v>9</v>
      </c>
      <c r="U621" s="15">
        <f t="shared" si="83"/>
        <v>0</v>
      </c>
      <c r="V621" s="15">
        <f t="shared" si="84"/>
        <v>0</v>
      </c>
      <c r="W621" s="15">
        <f t="shared" si="85"/>
        <v>0</v>
      </c>
      <c r="X621" s="7">
        <f t="shared" si="86"/>
        <v>0</v>
      </c>
      <c r="Y621" s="7">
        <f t="shared" si="87"/>
        <v>0</v>
      </c>
      <c r="Z621" s="7">
        <f t="shared" si="88"/>
        <v>0</v>
      </c>
      <c r="AA621" s="7">
        <f t="shared" si="89"/>
        <v>0</v>
      </c>
    </row>
    <row r="622" spans="1:27" ht="13.8" x14ac:dyDescent="0.3">
      <c r="A622" s="11">
        <v>50691</v>
      </c>
      <c r="B622" s="11" t="s">
        <v>16</v>
      </c>
      <c r="C622" s="11" t="s">
        <v>17</v>
      </c>
      <c r="D622" s="11" t="s">
        <v>71</v>
      </c>
      <c r="E622" s="11" t="s">
        <v>190</v>
      </c>
      <c r="F622" s="18">
        <v>36342</v>
      </c>
      <c r="G622" s="19">
        <v>36342</v>
      </c>
      <c r="H622" s="11" t="s">
        <v>20</v>
      </c>
      <c r="I622" s="11" t="s">
        <v>48</v>
      </c>
      <c r="J622" s="11" t="s">
        <v>228</v>
      </c>
      <c r="K622" s="11" t="s">
        <v>23</v>
      </c>
      <c r="L622" s="53" t="s">
        <v>638</v>
      </c>
      <c r="M622" s="11">
        <v>0</v>
      </c>
      <c r="N622" s="54">
        <v>0</v>
      </c>
      <c r="O622" s="54">
        <v>0</v>
      </c>
      <c r="P622" s="54">
        <v>0</v>
      </c>
      <c r="Q622" s="1">
        <v>42522</v>
      </c>
      <c r="R622" s="14">
        <f>VLOOKUP($D622,'GT NBV Sep 2015'!$G:$O,9,0)</f>
        <v>3.1E-2</v>
      </c>
      <c r="S622" s="15">
        <f t="shared" si="81"/>
        <v>0</v>
      </c>
      <c r="T622" s="15">
        <f t="shared" si="82"/>
        <v>9</v>
      </c>
      <c r="U622" s="15">
        <f t="shared" si="83"/>
        <v>0</v>
      </c>
      <c r="V622" s="15">
        <f t="shared" si="84"/>
        <v>0</v>
      </c>
      <c r="W622" s="15">
        <f t="shared" si="85"/>
        <v>0</v>
      </c>
      <c r="X622" s="7">
        <f t="shared" si="86"/>
        <v>0</v>
      </c>
      <c r="Y622" s="7">
        <f t="shared" si="87"/>
        <v>0</v>
      </c>
      <c r="Z622" s="7">
        <f t="shared" si="88"/>
        <v>0</v>
      </c>
      <c r="AA622" s="7">
        <f t="shared" si="89"/>
        <v>0</v>
      </c>
    </row>
    <row r="623" spans="1:27" ht="13.8" x14ac:dyDescent="0.3">
      <c r="A623" s="11">
        <v>52980</v>
      </c>
      <c r="B623" s="11" t="s">
        <v>16</v>
      </c>
      <c r="C623" s="11" t="s">
        <v>17</v>
      </c>
      <c r="D623" s="11" t="s">
        <v>71</v>
      </c>
      <c r="E623" s="11" t="s">
        <v>83</v>
      </c>
      <c r="F623" s="18">
        <v>30498</v>
      </c>
      <c r="G623" s="19">
        <v>30498</v>
      </c>
      <c r="H623" s="11" t="s">
        <v>20</v>
      </c>
      <c r="I623" s="11" t="s">
        <v>48</v>
      </c>
      <c r="J623" s="11" t="s">
        <v>278</v>
      </c>
      <c r="K623" s="11" t="s">
        <v>23</v>
      </c>
      <c r="L623" s="53" t="s">
        <v>638</v>
      </c>
      <c r="M623" s="11">
        <v>0</v>
      </c>
      <c r="N623" s="54">
        <v>0</v>
      </c>
      <c r="O623" s="54">
        <v>0</v>
      </c>
      <c r="P623" s="54">
        <v>0</v>
      </c>
      <c r="Q623" s="1">
        <v>42522</v>
      </c>
      <c r="R623" s="14">
        <f>VLOOKUP($D623,'GT NBV Sep 2015'!$G:$O,9,0)</f>
        <v>3.1E-2</v>
      </c>
      <c r="S623" s="15">
        <f t="shared" si="81"/>
        <v>0</v>
      </c>
      <c r="T623" s="15">
        <f t="shared" si="82"/>
        <v>9</v>
      </c>
      <c r="U623" s="15">
        <f t="shared" si="83"/>
        <v>0</v>
      </c>
      <c r="V623" s="15">
        <f t="shared" si="84"/>
        <v>0</v>
      </c>
      <c r="W623" s="15">
        <f t="shared" si="85"/>
        <v>0</v>
      </c>
      <c r="X623" s="7">
        <f t="shared" si="86"/>
        <v>0</v>
      </c>
      <c r="Y623" s="7">
        <f t="shared" si="87"/>
        <v>0</v>
      </c>
      <c r="Z623" s="7">
        <f t="shared" si="88"/>
        <v>0</v>
      </c>
      <c r="AA623" s="7">
        <f t="shared" si="89"/>
        <v>0</v>
      </c>
    </row>
    <row r="624" spans="1:27" ht="13.8" x14ac:dyDescent="0.3">
      <c r="A624" s="11">
        <v>53563</v>
      </c>
      <c r="B624" s="11" t="s">
        <v>16</v>
      </c>
      <c r="C624" s="11" t="s">
        <v>17</v>
      </c>
      <c r="D624" s="11" t="s">
        <v>309</v>
      </c>
      <c r="E624" s="11" t="s">
        <v>58</v>
      </c>
      <c r="F624" s="18">
        <v>33055</v>
      </c>
      <c r="G624" s="19">
        <v>33055</v>
      </c>
      <c r="H624" s="11" t="s">
        <v>20</v>
      </c>
      <c r="I624" s="11" t="s">
        <v>55</v>
      </c>
      <c r="J624" s="11" t="s">
        <v>316</v>
      </c>
      <c r="K624" s="11" t="s">
        <v>23</v>
      </c>
      <c r="L624" s="53" t="s">
        <v>638</v>
      </c>
      <c r="M624" s="11">
        <v>0</v>
      </c>
      <c r="N624" s="54">
        <v>0</v>
      </c>
      <c r="O624" s="54">
        <v>0</v>
      </c>
      <c r="P624" s="54">
        <v>0</v>
      </c>
      <c r="Q624" s="1">
        <v>42522</v>
      </c>
      <c r="R624" s="14">
        <f>VLOOKUP($D624,'GT NBV Sep 2015'!$G:$O,9,0)</f>
        <v>2.1999999999999999E-2</v>
      </c>
      <c r="S624" s="15">
        <f t="shared" si="81"/>
        <v>0</v>
      </c>
      <c r="T624" s="15">
        <f t="shared" si="82"/>
        <v>9</v>
      </c>
      <c r="U624" s="15">
        <f t="shared" si="83"/>
        <v>0</v>
      </c>
      <c r="V624" s="15">
        <f t="shared" si="84"/>
        <v>0</v>
      </c>
      <c r="W624" s="15">
        <f t="shared" si="85"/>
        <v>0</v>
      </c>
      <c r="X624" s="7">
        <f t="shared" si="86"/>
        <v>0</v>
      </c>
      <c r="Y624" s="7">
        <f t="shared" si="87"/>
        <v>0</v>
      </c>
      <c r="Z624" s="7">
        <f t="shared" si="88"/>
        <v>0</v>
      </c>
      <c r="AA624" s="7">
        <f t="shared" si="89"/>
        <v>0</v>
      </c>
    </row>
    <row r="625" spans="1:27" ht="13.8" x14ac:dyDescent="0.3">
      <c r="A625" s="11">
        <v>53543</v>
      </c>
      <c r="B625" s="11" t="s">
        <v>16</v>
      </c>
      <c r="C625" s="11" t="s">
        <v>17</v>
      </c>
      <c r="D625" s="11" t="s">
        <v>309</v>
      </c>
      <c r="E625" s="11" t="s">
        <v>28</v>
      </c>
      <c r="F625" s="18">
        <v>27211</v>
      </c>
      <c r="G625" s="19">
        <v>27211</v>
      </c>
      <c r="H625" s="11" t="s">
        <v>20</v>
      </c>
      <c r="I625" s="11" t="s">
        <v>55</v>
      </c>
      <c r="J625" s="11" t="s">
        <v>315</v>
      </c>
      <c r="K625" s="11" t="s">
        <v>23</v>
      </c>
      <c r="L625" s="53" t="s">
        <v>638</v>
      </c>
      <c r="M625" s="11">
        <v>0</v>
      </c>
      <c r="N625" s="54">
        <v>0</v>
      </c>
      <c r="O625" s="54">
        <v>0</v>
      </c>
      <c r="P625" s="54">
        <v>0</v>
      </c>
      <c r="Q625" s="1">
        <v>42522</v>
      </c>
      <c r="R625" s="14">
        <f>VLOOKUP($D625,'GT NBV Sep 2015'!$G:$O,9,0)</f>
        <v>2.1999999999999999E-2</v>
      </c>
      <c r="S625" s="15">
        <f t="shared" si="81"/>
        <v>0</v>
      </c>
      <c r="T625" s="15">
        <f t="shared" si="82"/>
        <v>9</v>
      </c>
      <c r="U625" s="15">
        <f t="shared" si="83"/>
        <v>0</v>
      </c>
      <c r="V625" s="15">
        <f t="shared" si="84"/>
        <v>0</v>
      </c>
      <c r="W625" s="15">
        <f t="shared" si="85"/>
        <v>0</v>
      </c>
      <c r="X625" s="7">
        <f t="shared" si="86"/>
        <v>0</v>
      </c>
      <c r="Y625" s="7">
        <f t="shared" si="87"/>
        <v>0</v>
      </c>
      <c r="Z625" s="7">
        <f t="shared" si="88"/>
        <v>0</v>
      </c>
      <c r="AA625" s="7">
        <f t="shared" si="89"/>
        <v>0</v>
      </c>
    </row>
    <row r="626" spans="1:27" ht="13.8" x14ac:dyDescent="0.3">
      <c r="A626" s="11">
        <v>53587</v>
      </c>
      <c r="B626" s="11" t="s">
        <v>16</v>
      </c>
      <c r="C626" s="11" t="s">
        <v>17</v>
      </c>
      <c r="D626" s="11" t="s">
        <v>309</v>
      </c>
      <c r="E626" s="11" t="s">
        <v>28</v>
      </c>
      <c r="F626" s="18">
        <v>27211</v>
      </c>
      <c r="G626" s="19">
        <v>27211</v>
      </c>
      <c r="H626" s="11" t="s">
        <v>20</v>
      </c>
      <c r="I626" s="11" t="s">
        <v>55</v>
      </c>
      <c r="J626" s="11" t="s">
        <v>317</v>
      </c>
      <c r="K626" s="11" t="s">
        <v>23</v>
      </c>
      <c r="L626" s="53" t="s">
        <v>638</v>
      </c>
      <c r="M626" s="11">
        <v>0</v>
      </c>
      <c r="N626" s="54">
        <v>0</v>
      </c>
      <c r="O626" s="54">
        <v>0</v>
      </c>
      <c r="P626" s="54">
        <v>0</v>
      </c>
      <c r="Q626" s="1">
        <v>42522</v>
      </c>
      <c r="R626" s="14">
        <f>VLOOKUP($D626,'GT NBV Sep 2015'!$G:$O,9,0)</f>
        <v>2.1999999999999999E-2</v>
      </c>
      <c r="S626" s="15">
        <f t="shared" si="81"/>
        <v>0</v>
      </c>
      <c r="T626" s="15">
        <f t="shared" si="82"/>
        <v>9</v>
      </c>
      <c r="U626" s="15">
        <f t="shared" si="83"/>
        <v>0</v>
      </c>
      <c r="V626" s="15">
        <f t="shared" si="84"/>
        <v>0</v>
      </c>
      <c r="W626" s="15">
        <f t="shared" si="85"/>
        <v>0</v>
      </c>
      <c r="X626" s="7">
        <f t="shared" si="86"/>
        <v>0</v>
      </c>
      <c r="Y626" s="7">
        <f t="shared" si="87"/>
        <v>0</v>
      </c>
      <c r="Z626" s="7">
        <f t="shared" si="88"/>
        <v>0</v>
      </c>
      <c r="AA626" s="7">
        <f t="shared" si="89"/>
        <v>0</v>
      </c>
    </row>
    <row r="627" spans="1:27" ht="13.8" x14ac:dyDescent="0.3">
      <c r="A627" s="11">
        <v>53604</v>
      </c>
      <c r="B627" s="11" t="s">
        <v>16</v>
      </c>
      <c r="C627" s="11" t="s">
        <v>17</v>
      </c>
      <c r="D627" s="11" t="s">
        <v>309</v>
      </c>
      <c r="E627" s="11" t="s">
        <v>28</v>
      </c>
      <c r="F627" s="18">
        <v>27211</v>
      </c>
      <c r="G627" s="19">
        <v>27211</v>
      </c>
      <c r="H627" s="11" t="s">
        <v>20</v>
      </c>
      <c r="I627" s="11" t="s">
        <v>55</v>
      </c>
      <c r="J627" s="11" t="s">
        <v>318</v>
      </c>
      <c r="K627" s="11" t="s">
        <v>23</v>
      </c>
      <c r="L627" s="53" t="s">
        <v>638</v>
      </c>
      <c r="M627" s="11">
        <v>0</v>
      </c>
      <c r="N627" s="54">
        <v>0</v>
      </c>
      <c r="O627" s="54">
        <v>0</v>
      </c>
      <c r="P627" s="54">
        <v>0</v>
      </c>
      <c r="Q627" s="1">
        <v>42522</v>
      </c>
      <c r="R627" s="14">
        <f>VLOOKUP($D627,'GT NBV Sep 2015'!$G:$O,9,0)</f>
        <v>2.1999999999999999E-2</v>
      </c>
      <c r="S627" s="15">
        <f t="shared" si="81"/>
        <v>0</v>
      </c>
      <c r="T627" s="15">
        <f t="shared" si="82"/>
        <v>9</v>
      </c>
      <c r="U627" s="15">
        <f t="shared" si="83"/>
        <v>0</v>
      </c>
      <c r="V627" s="15">
        <f t="shared" si="84"/>
        <v>0</v>
      </c>
      <c r="W627" s="15">
        <f t="shared" si="85"/>
        <v>0</v>
      </c>
      <c r="X627" s="7">
        <f t="shared" si="86"/>
        <v>0</v>
      </c>
      <c r="Y627" s="7">
        <f t="shared" si="87"/>
        <v>0</v>
      </c>
      <c r="Z627" s="7">
        <f t="shared" si="88"/>
        <v>0</v>
      </c>
      <c r="AA627" s="7">
        <f t="shared" si="89"/>
        <v>0</v>
      </c>
    </row>
    <row r="628" spans="1:27" ht="13.8" x14ac:dyDescent="0.3">
      <c r="A628" s="11">
        <v>71323862</v>
      </c>
      <c r="B628" s="11" t="s">
        <v>16</v>
      </c>
      <c r="C628" s="11" t="s">
        <v>17</v>
      </c>
      <c r="D628" s="11" t="s">
        <v>309</v>
      </c>
      <c r="E628" s="11" t="s">
        <v>424</v>
      </c>
      <c r="F628" s="18">
        <v>38838</v>
      </c>
      <c r="G628" s="19">
        <v>38869</v>
      </c>
      <c r="H628" s="11" t="s">
        <v>20</v>
      </c>
      <c r="I628" s="11" t="s">
        <v>55</v>
      </c>
      <c r="J628" s="11" t="s">
        <v>318</v>
      </c>
      <c r="K628" s="11" t="s">
        <v>23</v>
      </c>
      <c r="L628" s="53" t="s">
        <v>638</v>
      </c>
      <c r="M628" s="11">
        <v>0</v>
      </c>
      <c r="N628" s="54">
        <v>0</v>
      </c>
      <c r="O628" s="54">
        <v>0</v>
      </c>
      <c r="P628" s="54">
        <v>0</v>
      </c>
      <c r="Q628" s="1">
        <v>42522</v>
      </c>
      <c r="R628" s="14">
        <f>VLOOKUP($D628,'GT NBV Sep 2015'!$G:$O,9,0)</f>
        <v>2.1999999999999999E-2</v>
      </c>
      <c r="S628" s="15">
        <f t="shared" si="81"/>
        <v>0</v>
      </c>
      <c r="T628" s="15">
        <f t="shared" si="82"/>
        <v>9</v>
      </c>
      <c r="U628" s="15">
        <f t="shared" si="83"/>
        <v>0</v>
      </c>
      <c r="V628" s="15">
        <f t="shared" si="84"/>
        <v>0</v>
      </c>
      <c r="W628" s="15">
        <f t="shared" si="85"/>
        <v>0</v>
      </c>
      <c r="X628" s="7">
        <f t="shared" si="86"/>
        <v>0</v>
      </c>
      <c r="Y628" s="7">
        <f t="shared" si="87"/>
        <v>0</v>
      </c>
      <c r="Z628" s="7">
        <f t="shared" si="88"/>
        <v>0</v>
      </c>
      <c r="AA628" s="7">
        <f t="shared" si="89"/>
        <v>0</v>
      </c>
    </row>
    <row r="629" spans="1:27" ht="13.8" x14ac:dyDescent="0.3">
      <c r="A629" s="11">
        <v>818695</v>
      </c>
      <c r="B629" s="11" t="s">
        <v>16</v>
      </c>
      <c r="C629" s="11" t="s">
        <v>17</v>
      </c>
      <c r="D629" s="11" t="s">
        <v>309</v>
      </c>
      <c r="E629" s="11" t="s">
        <v>58</v>
      </c>
      <c r="F629" s="18">
        <v>33055</v>
      </c>
      <c r="G629" s="19">
        <v>33055</v>
      </c>
      <c r="H629" s="11" t="s">
        <v>68</v>
      </c>
      <c r="I629" s="11" t="s">
        <v>55</v>
      </c>
      <c r="J629" s="11" t="s">
        <v>70</v>
      </c>
      <c r="K629" s="11" t="s">
        <v>23</v>
      </c>
      <c r="L629" s="53" t="s">
        <v>638</v>
      </c>
      <c r="M629" s="11">
        <v>0</v>
      </c>
      <c r="N629" s="54">
        <v>0</v>
      </c>
      <c r="O629" s="54">
        <v>0</v>
      </c>
      <c r="P629" s="54">
        <v>0</v>
      </c>
      <c r="Q629" s="1">
        <v>42522</v>
      </c>
      <c r="R629" s="14">
        <f>VLOOKUP($D629,'GT NBV Sep 2015'!$G:$O,9,0)</f>
        <v>2.1999999999999999E-2</v>
      </c>
      <c r="S629" s="15">
        <f t="shared" si="81"/>
        <v>0</v>
      </c>
      <c r="T629" s="15">
        <f t="shared" si="82"/>
        <v>9</v>
      </c>
      <c r="U629" s="15">
        <f t="shared" si="83"/>
        <v>0</v>
      </c>
      <c r="V629" s="15">
        <f t="shared" si="84"/>
        <v>0</v>
      </c>
      <c r="W629" s="15">
        <f t="shared" si="85"/>
        <v>0</v>
      </c>
      <c r="X629" s="7">
        <f t="shared" si="86"/>
        <v>0</v>
      </c>
      <c r="Y629" s="7">
        <f t="shared" si="87"/>
        <v>0</v>
      </c>
      <c r="Z629" s="7">
        <f t="shared" si="88"/>
        <v>0</v>
      </c>
      <c r="AA629" s="7">
        <f t="shared" si="89"/>
        <v>0</v>
      </c>
    </row>
    <row r="630" spans="1:27" ht="13.8" x14ac:dyDescent="0.3">
      <c r="A630" s="11">
        <v>818696</v>
      </c>
      <c r="B630" s="11" t="s">
        <v>16</v>
      </c>
      <c r="C630" s="11" t="s">
        <v>17</v>
      </c>
      <c r="D630" s="11" t="s">
        <v>309</v>
      </c>
      <c r="E630" s="11" t="s">
        <v>138</v>
      </c>
      <c r="F630" s="18">
        <v>34151</v>
      </c>
      <c r="G630" s="19">
        <v>34151</v>
      </c>
      <c r="H630" s="11" t="s">
        <v>68</v>
      </c>
      <c r="I630" s="11" t="s">
        <v>55</v>
      </c>
      <c r="J630" s="11" t="s">
        <v>70</v>
      </c>
      <c r="K630" s="11" t="s">
        <v>23</v>
      </c>
      <c r="L630" s="53" t="s">
        <v>638</v>
      </c>
      <c r="M630" s="11">
        <v>0</v>
      </c>
      <c r="N630" s="54">
        <v>0</v>
      </c>
      <c r="O630" s="54">
        <v>0</v>
      </c>
      <c r="P630" s="54">
        <v>0</v>
      </c>
      <c r="Q630" s="1">
        <v>42522</v>
      </c>
      <c r="R630" s="14">
        <f>VLOOKUP($D630,'GT NBV Sep 2015'!$G:$O,9,0)</f>
        <v>2.1999999999999999E-2</v>
      </c>
      <c r="S630" s="15">
        <f t="shared" si="81"/>
        <v>0</v>
      </c>
      <c r="T630" s="15">
        <f t="shared" si="82"/>
        <v>9</v>
      </c>
      <c r="U630" s="15">
        <f t="shared" si="83"/>
        <v>0</v>
      </c>
      <c r="V630" s="15">
        <f t="shared" si="84"/>
        <v>0</v>
      </c>
      <c r="W630" s="15">
        <f t="shared" si="85"/>
        <v>0</v>
      </c>
      <c r="X630" s="7">
        <f t="shared" si="86"/>
        <v>0</v>
      </c>
      <c r="Y630" s="7">
        <f t="shared" si="87"/>
        <v>0</v>
      </c>
      <c r="Z630" s="7">
        <f t="shared" si="88"/>
        <v>0</v>
      </c>
      <c r="AA630" s="7">
        <f t="shared" si="89"/>
        <v>0</v>
      </c>
    </row>
    <row r="631" spans="1:27" ht="13.8" x14ac:dyDescent="0.3">
      <c r="A631" s="11">
        <v>818697</v>
      </c>
      <c r="B631" s="11" t="s">
        <v>16</v>
      </c>
      <c r="C631" s="11" t="s">
        <v>17</v>
      </c>
      <c r="D631" s="11" t="s">
        <v>309</v>
      </c>
      <c r="E631" s="11" t="s">
        <v>189</v>
      </c>
      <c r="F631" s="18">
        <v>35247</v>
      </c>
      <c r="G631" s="19">
        <v>35247</v>
      </c>
      <c r="H631" s="11" t="s">
        <v>68</v>
      </c>
      <c r="I631" s="11" t="s">
        <v>55</v>
      </c>
      <c r="J631" s="11" t="s">
        <v>70</v>
      </c>
      <c r="K631" s="11" t="s">
        <v>23</v>
      </c>
      <c r="L631" s="53" t="s">
        <v>638</v>
      </c>
      <c r="M631" s="11">
        <v>0</v>
      </c>
      <c r="N631" s="54">
        <v>0</v>
      </c>
      <c r="O631" s="54">
        <v>0</v>
      </c>
      <c r="P631" s="54">
        <v>0</v>
      </c>
      <c r="Q631" s="1">
        <v>42522</v>
      </c>
      <c r="R631" s="14">
        <f>VLOOKUP($D631,'GT NBV Sep 2015'!$G:$O,9,0)</f>
        <v>2.1999999999999999E-2</v>
      </c>
      <c r="S631" s="15">
        <f t="shared" si="81"/>
        <v>0</v>
      </c>
      <c r="T631" s="15">
        <f t="shared" si="82"/>
        <v>9</v>
      </c>
      <c r="U631" s="15">
        <f t="shared" si="83"/>
        <v>0</v>
      </c>
      <c r="V631" s="15">
        <f t="shared" si="84"/>
        <v>0</v>
      </c>
      <c r="W631" s="15">
        <f t="shared" si="85"/>
        <v>0</v>
      </c>
      <c r="X631" s="7">
        <f t="shared" si="86"/>
        <v>0</v>
      </c>
      <c r="Y631" s="7">
        <f t="shared" si="87"/>
        <v>0</v>
      </c>
      <c r="Z631" s="7">
        <f t="shared" si="88"/>
        <v>0</v>
      </c>
      <c r="AA631" s="7">
        <f t="shared" si="89"/>
        <v>0</v>
      </c>
    </row>
    <row r="632" spans="1:27" ht="13.8" x14ac:dyDescent="0.3">
      <c r="A632" s="11">
        <v>48581702</v>
      </c>
      <c r="B632" s="11" t="s">
        <v>16</v>
      </c>
      <c r="C632" s="11" t="s">
        <v>17</v>
      </c>
      <c r="D632" s="11" t="s">
        <v>309</v>
      </c>
      <c r="E632" s="11" t="s">
        <v>390</v>
      </c>
      <c r="F632" s="18">
        <v>38292</v>
      </c>
      <c r="G632" s="19">
        <v>38292</v>
      </c>
      <c r="H632" s="11" t="s">
        <v>68</v>
      </c>
      <c r="I632" s="11" t="s">
        <v>55</v>
      </c>
      <c r="J632" s="11" t="s">
        <v>70</v>
      </c>
      <c r="K632" s="11" t="s">
        <v>23</v>
      </c>
      <c r="L632" s="53" t="s">
        <v>638</v>
      </c>
      <c r="M632" s="11">
        <v>0</v>
      </c>
      <c r="N632" s="54">
        <v>0</v>
      </c>
      <c r="O632" s="54">
        <v>0</v>
      </c>
      <c r="P632" s="54">
        <v>0</v>
      </c>
      <c r="Q632" s="1">
        <v>42522</v>
      </c>
      <c r="R632" s="14">
        <f>VLOOKUP($D632,'GT NBV Sep 2015'!$G:$O,9,0)</f>
        <v>2.1999999999999999E-2</v>
      </c>
      <c r="S632" s="15">
        <f t="shared" si="81"/>
        <v>0</v>
      </c>
      <c r="T632" s="15">
        <f t="shared" si="82"/>
        <v>9</v>
      </c>
      <c r="U632" s="15">
        <f t="shared" si="83"/>
        <v>0</v>
      </c>
      <c r="V632" s="15">
        <f t="shared" si="84"/>
        <v>0</v>
      </c>
      <c r="W632" s="15">
        <f t="shared" si="85"/>
        <v>0</v>
      </c>
      <c r="X632" s="7">
        <f t="shared" si="86"/>
        <v>0</v>
      </c>
      <c r="Y632" s="7">
        <f t="shared" si="87"/>
        <v>0</v>
      </c>
      <c r="Z632" s="7">
        <f t="shared" si="88"/>
        <v>0</v>
      </c>
      <c r="AA632" s="7">
        <f t="shared" si="89"/>
        <v>0</v>
      </c>
    </row>
    <row r="633" spans="1:27" ht="13.8" x14ac:dyDescent="0.3">
      <c r="A633" s="11">
        <v>49973633</v>
      </c>
      <c r="B633" s="11" t="s">
        <v>16</v>
      </c>
      <c r="C633" s="11" t="s">
        <v>17</v>
      </c>
      <c r="D633" s="11" t="s">
        <v>309</v>
      </c>
      <c r="E633" s="11" t="s">
        <v>390</v>
      </c>
      <c r="F633" s="18">
        <v>38292</v>
      </c>
      <c r="G633" s="19">
        <v>38353</v>
      </c>
      <c r="H633" s="11" t="s">
        <v>68</v>
      </c>
      <c r="I633" s="11" t="s">
        <v>55</v>
      </c>
      <c r="J633" s="11" t="s">
        <v>70</v>
      </c>
      <c r="K633" s="11" t="s">
        <v>23</v>
      </c>
      <c r="L633" s="53" t="s">
        <v>638</v>
      </c>
      <c r="M633" s="11">
        <v>0</v>
      </c>
      <c r="N633" s="54">
        <v>0</v>
      </c>
      <c r="O633" s="54">
        <v>0</v>
      </c>
      <c r="P633" s="54">
        <v>0</v>
      </c>
      <c r="Q633" s="1">
        <v>42522</v>
      </c>
      <c r="R633" s="14">
        <f>VLOOKUP($D633,'GT NBV Sep 2015'!$G:$O,9,0)</f>
        <v>2.1999999999999999E-2</v>
      </c>
      <c r="S633" s="15">
        <f t="shared" si="81"/>
        <v>0</v>
      </c>
      <c r="T633" s="15">
        <f t="shared" si="82"/>
        <v>9</v>
      </c>
      <c r="U633" s="15">
        <f t="shared" si="83"/>
        <v>0</v>
      </c>
      <c r="V633" s="15">
        <f t="shared" si="84"/>
        <v>0</v>
      </c>
      <c r="W633" s="15">
        <f t="shared" si="85"/>
        <v>0</v>
      </c>
      <c r="X633" s="7">
        <f t="shared" si="86"/>
        <v>0</v>
      </c>
      <c r="Y633" s="7">
        <f t="shared" si="87"/>
        <v>0</v>
      </c>
      <c r="Z633" s="7">
        <f t="shared" si="88"/>
        <v>0</v>
      </c>
      <c r="AA633" s="7">
        <f t="shared" si="89"/>
        <v>0</v>
      </c>
    </row>
    <row r="634" spans="1:27" ht="13.8" x14ac:dyDescent="0.3">
      <c r="A634" s="11">
        <v>56105819</v>
      </c>
      <c r="B634" s="11" t="s">
        <v>16</v>
      </c>
      <c r="C634" s="11" t="s">
        <v>17</v>
      </c>
      <c r="D634" s="11" t="s">
        <v>309</v>
      </c>
      <c r="E634" s="11" t="s">
        <v>391</v>
      </c>
      <c r="F634" s="18">
        <v>38565</v>
      </c>
      <c r="G634" s="19">
        <v>38565</v>
      </c>
      <c r="H634" s="11" t="s">
        <v>68</v>
      </c>
      <c r="I634" s="11" t="s">
        <v>55</v>
      </c>
      <c r="J634" s="11" t="s">
        <v>70</v>
      </c>
      <c r="K634" s="11" t="s">
        <v>23</v>
      </c>
      <c r="L634" s="53" t="s">
        <v>638</v>
      </c>
      <c r="M634" s="11">
        <v>0</v>
      </c>
      <c r="N634" s="54">
        <v>0</v>
      </c>
      <c r="O634" s="54">
        <v>0</v>
      </c>
      <c r="P634" s="54">
        <v>0</v>
      </c>
      <c r="Q634" s="1">
        <v>42522</v>
      </c>
      <c r="R634" s="14">
        <f>VLOOKUP($D634,'GT NBV Sep 2015'!$G:$O,9,0)</f>
        <v>2.1999999999999999E-2</v>
      </c>
      <c r="S634" s="15">
        <f t="shared" si="81"/>
        <v>0</v>
      </c>
      <c r="T634" s="15">
        <f t="shared" si="82"/>
        <v>9</v>
      </c>
      <c r="U634" s="15">
        <f t="shared" si="83"/>
        <v>0</v>
      </c>
      <c r="V634" s="15">
        <f t="shared" si="84"/>
        <v>0</v>
      </c>
      <c r="W634" s="15">
        <f t="shared" si="85"/>
        <v>0</v>
      </c>
      <c r="X634" s="7">
        <f t="shared" si="86"/>
        <v>0</v>
      </c>
      <c r="Y634" s="7">
        <f t="shared" si="87"/>
        <v>0</v>
      </c>
      <c r="Z634" s="7">
        <f t="shared" si="88"/>
        <v>0</v>
      </c>
      <c r="AA634" s="7">
        <f t="shared" si="89"/>
        <v>0</v>
      </c>
    </row>
    <row r="635" spans="1:27" ht="13.8" x14ac:dyDescent="0.3">
      <c r="A635" s="11">
        <v>57564163</v>
      </c>
      <c r="B635" s="11" t="s">
        <v>16</v>
      </c>
      <c r="C635" s="11" t="s">
        <v>17</v>
      </c>
      <c r="D635" s="11" t="s">
        <v>309</v>
      </c>
      <c r="E635" s="11" t="s">
        <v>391</v>
      </c>
      <c r="F635" s="18">
        <v>38565</v>
      </c>
      <c r="G635" s="19">
        <v>38626</v>
      </c>
      <c r="H635" s="11" t="s">
        <v>68</v>
      </c>
      <c r="I635" s="11" t="s">
        <v>55</v>
      </c>
      <c r="J635" s="11" t="s">
        <v>70</v>
      </c>
      <c r="K635" s="11" t="s">
        <v>23</v>
      </c>
      <c r="L635" s="53" t="s">
        <v>638</v>
      </c>
      <c r="M635" s="11">
        <v>0</v>
      </c>
      <c r="N635" s="54">
        <v>0</v>
      </c>
      <c r="O635" s="54">
        <v>0</v>
      </c>
      <c r="P635" s="54">
        <v>0</v>
      </c>
      <c r="Q635" s="1">
        <v>42522</v>
      </c>
      <c r="R635" s="14">
        <f>VLOOKUP($D635,'GT NBV Sep 2015'!$G:$O,9,0)</f>
        <v>2.1999999999999999E-2</v>
      </c>
      <c r="S635" s="15">
        <f t="shared" si="81"/>
        <v>0</v>
      </c>
      <c r="T635" s="15">
        <f t="shared" si="82"/>
        <v>9</v>
      </c>
      <c r="U635" s="15">
        <f t="shared" si="83"/>
        <v>0</v>
      </c>
      <c r="V635" s="15">
        <f t="shared" si="84"/>
        <v>0</v>
      </c>
      <c r="W635" s="15">
        <f t="shared" si="85"/>
        <v>0</v>
      </c>
      <c r="X635" s="7">
        <f t="shared" si="86"/>
        <v>0</v>
      </c>
      <c r="Y635" s="7">
        <f t="shared" si="87"/>
        <v>0</v>
      </c>
      <c r="Z635" s="7">
        <f t="shared" si="88"/>
        <v>0</v>
      </c>
      <c r="AA635" s="7">
        <f t="shared" si="89"/>
        <v>0</v>
      </c>
    </row>
    <row r="636" spans="1:27" ht="13.8" x14ac:dyDescent="0.3">
      <c r="A636" s="11">
        <v>64333042</v>
      </c>
      <c r="B636" s="11" t="s">
        <v>16</v>
      </c>
      <c r="C636" s="11" t="s">
        <v>17</v>
      </c>
      <c r="D636" s="11" t="s">
        <v>309</v>
      </c>
      <c r="E636" s="11" t="s">
        <v>424</v>
      </c>
      <c r="F636" s="18">
        <v>38838</v>
      </c>
      <c r="G636" s="19">
        <v>38869</v>
      </c>
      <c r="H636" s="11" t="s">
        <v>68</v>
      </c>
      <c r="I636" s="11" t="s">
        <v>55</v>
      </c>
      <c r="J636" s="11" t="s">
        <v>70</v>
      </c>
      <c r="K636" s="11" t="s">
        <v>23</v>
      </c>
      <c r="L636" s="53" t="s">
        <v>638</v>
      </c>
      <c r="M636" s="11">
        <v>0</v>
      </c>
      <c r="N636" s="54">
        <v>0</v>
      </c>
      <c r="O636" s="54">
        <v>0</v>
      </c>
      <c r="P636" s="54">
        <v>0</v>
      </c>
      <c r="Q636" s="1">
        <v>42522</v>
      </c>
      <c r="R636" s="14">
        <f>VLOOKUP($D636,'GT NBV Sep 2015'!$G:$O,9,0)</f>
        <v>2.1999999999999999E-2</v>
      </c>
      <c r="S636" s="15">
        <f t="shared" si="81"/>
        <v>0</v>
      </c>
      <c r="T636" s="15">
        <f t="shared" si="82"/>
        <v>9</v>
      </c>
      <c r="U636" s="15">
        <f t="shared" si="83"/>
        <v>0</v>
      </c>
      <c r="V636" s="15">
        <f t="shared" si="84"/>
        <v>0</v>
      </c>
      <c r="W636" s="15">
        <f t="shared" si="85"/>
        <v>0</v>
      </c>
      <c r="X636" s="7">
        <f t="shared" si="86"/>
        <v>0</v>
      </c>
      <c r="Y636" s="7">
        <f t="shared" si="87"/>
        <v>0</v>
      </c>
      <c r="Z636" s="7">
        <f t="shared" si="88"/>
        <v>0</v>
      </c>
      <c r="AA636" s="7">
        <f t="shared" si="89"/>
        <v>0</v>
      </c>
    </row>
    <row r="637" spans="1:27" ht="13.8" x14ac:dyDescent="0.3">
      <c r="A637" s="11">
        <v>68398924</v>
      </c>
      <c r="B637" s="11" t="s">
        <v>16</v>
      </c>
      <c r="C637" s="11" t="s">
        <v>17</v>
      </c>
      <c r="D637" s="11" t="s">
        <v>309</v>
      </c>
      <c r="E637" s="11" t="s">
        <v>424</v>
      </c>
      <c r="F637" s="18">
        <v>38991</v>
      </c>
      <c r="G637" s="19">
        <v>38991</v>
      </c>
      <c r="H637" s="11" t="s">
        <v>68</v>
      </c>
      <c r="I637" s="11" t="s">
        <v>55</v>
      </c>
      <c r="J637" s="11" t="s">
        <v>70</v>
      </c>
      <c r="K637" s="11" t="s">
        <v>23</v>
      </c>
      <c r="L637" s="53" t="s">
        <v>638</v>
      </c>
      <c r="M637" s="11">
        <v>0</v>
      </c>
      <c r="N637" s="54">
        <v>0</v>
      </c>
      <c r="O637" s="54">
        <v>0</v>
      </c>
      <c r="P637" s="54">
        <v>0</v>
      </c>
      <c r="Q637" s="1">
        <v>42522</v>
      </c>
      <c r="R637" s="14">
        <f>VLOOKUP($D637,'GT NBV Sep 2015'!$G:$O,9,0)</f>
        <v>2.1999999999999999E-2</v>
      </c>
      <c r="S637" s="15">
        <f t="shared" si="81"/>
        <v>0</v>
      </c>
      <c r="T637" s="15">
        <f t="shared" si="82"/>
        <v>9</v>
      </c>
      <c r="U637" s="15">
        <f t="shared" si="83"/>
        <v>0</v>
      </c>
      <c r="V637" s="15">
        <f t="shared" si="84"/>
        <v>0</v>
      </c>
      <c r="W637" s="15">
        <f t="shared" si="85"/>
        <v>0</v>
      </c>
      <c r="X637" s="7">
        <f t="shared" si="86"/>
        <v>0</v>
      </c>
      <c r="Y637" s="7">
        <f t="shared" si="87"/>
        <v>0</v>
      </c>
      <c r="Z637" s="7">
        <f t="shared" si="88"/>
        <v>0</v>
      </c>
      <c r="AA637" s="7">
        <f t="shared" si="89"/>
        <v>0</v>
      </c>
    </row>
    <row r="638" spans="1:27" ht="13.8" x14ac:dyDescent="0.3">
      <c r="A638" s="11">
        <v>71449481</v>
      </c>
      <c r="B638" s="11" t="s">
        <v>16</v>
      </c>
      <c r="C638" s="11" t="s">
        <v>17</v>
      </c>
      <c r="D638" s="11" t="s">
        <v>309</v>
      </c>
      <c r="E638" s="11" t="s">
        <v>424</v>
      </c>
      <c r="F638" s="18">
        <v>38991</v>
      </c>
      <c r="G638" s="19">
        <v>39083</v>
      </c>
      <c r="H638" s="11" t="s">
        <v>68</v>
      </c>
      <c r="I638" s="11" t="s">
        <v>55</v>
      </c>
      <c r="J638" s="11" t="s">
        <v>70</v>
      </c>
      <c r="K638" s="11" t="s">
        <v>23</v>
      </c>
      <c r="L638" s="53" t="s">
        <v>638</v>
      </c>
      <c r="M638" s="11">
        <v>0</v>
      </c>
      <c r="N638" s="54">
        <v>0</v>
      </c>
      <c r="O638" s="54">
        <v>0</v>
      </c>
      <c r="P638" s="54">
        <v>0</v>
      </c>
      <c r="Q638" s="1">
        <v>42522</v>
      </c>
      <c r="R638" s="14">
        <f>VLOOKUP($D638,'GT NBV Sep 2015'!$G:$O,9,0)</f>
        <v>2.1999999999999999E-2</v>
      </c>
      <c r="S638" s="15">
        <f t="shared" si="81"/>
        <v>0</v>
      </c>
      <c r="T638" s="15">
        <f t="shared" si="82"/>
        <v>9</v>
      </c>
      <c r="U638" s="15">
        <f t="shared" si="83"/>
        <v>0</v>
      </c>
      <c r="V638" s="15">
        <f t="shared" si="84"/>
        <v>0</v>
      </c>
      <c r="W638" s="15">
        <f t="shared" si="85"/>
        <v>0</v>
      </c>
      <c r="X638" s="7">
        <f t="shared" si="86"/>
        <v>0</v>
      </c>
      <c r="Y638" s="7">
        <f t="shared" si="87"/>
        <v>0</v>
      </c>
      <c r="Z638" s="7">
        <f t="shared" si="88"/>
        <v>0</v>
      </c>
      <c r="AA638" s="7">
        <f t="shared" si="89"/>
        <v>0</v>
      </c>
    </row>
    <row r="639" spans="1:27" ht="13.8" x14ac:dyDescent="0.3">
      <c r="A639" s="11">
        <v>73830772</v>
      </c>
      <c r="B639" s="11" t="s">
        <v>16</v>
      </c>
      <c r="C639" s="11" t="s">
        <v>17</v>
      </c>
      <c r="D639" s="11" t="s">
        <v>309</v>
      </c>
      <c r="E639" s="11" t="s">
        <v>393</v>
      </c>
      <c r="F639" s="18">
        <v>39173</v>
      </c>
      <c r="G639" s="19">
        <v>39173</v>
      </c>
      <c r="H639" s="11" t="s">
        <v>68</v>
      </c>
      <c r="I639" s="11" t="s">
        <v>55</v>
      </c>
      <c r="J639" s="11" t="s">
        <v>70</v>
      </c>
      <c r="K639" s="11" t="s">
        <v>23</v>
      </c>
      <c r="L639" s="53" t="s">
        <v>638</v>
      </c>
      <c r="M639" s="11">
        <v>0</v>
      </c>
      <c r="N639" s="54">
        <v>0</v>
      </c>
      <c r="O639" s="54">
        <v>0</v>
      </c>
      <c r="P639" s="54">
        <v>0</v>
      </c>
      <c r="Q639" s="1">
        <v>42522</v>
      </c>
      <c r="R639" s="14">
        <f>VLOOKUP($D639,'GT NBV Sep 2015'!$G:$O,9,0)</f>
        <v>2.1999999999999999E-2</v>
      </c>
      <c r="S639" s="15">
        <f t="shared" si="81"/>
        <v>0</v>
      </c>
      <c r="T639" s="15">
        <f t="shared" si="82"/>
        <v>9</v>
      </c>
      <c r="U639" s="15">
        <f t="shared" si="83"/>
        <v>0</v>
      </c>
      <c r="V639" s="15">
        <f t="shared" si="84"/>
        <v>0</v>
      </c>
      <c r="W639" s="15">
        <f t="shared" si="85"/>
        <v>0</v>
      </c>
      <c r="X639" s="7">
        <f t="shared" si="86"/>
        <v>0</v>
      </c>
      <c r="Y639" s="7">
        <f t="shared" si="87"/>
        <v>0</v>
      </c>
      <c r="Z639" s="7">
        <f t="shared" si="88"/>
        <v>0</v>
      </c>
      <c r="AA639" s="7">
        <f t="shared" si="89"/>
        <v>0</v>
      </c>
    </row>
    <row r="640" spans="1:27" ht="13.8" x14ac:dyDescent="0.3">
      <c r="A640" s="11">
        <v>638865625</v>
      </c>
      <c r="B640" s="11" t="s">
        <v>16</v>
      </c>
      <c r="C640" s="11" t="s">
        <v>17</v>
      </c>
      <c r="D640" s="11" t="s">
        <v>309</v>
      </c>
      <c r="E640" s="11" t="s">
        <v>395</v>
      </c>
      <c r="F640" s="18">
        <v>41244</v>
      </c>
      <c r="G640" s="19">
        <v>41244</v>
      </c>
      <c r="H640" s="11" t="s">
        <v>68</v>
      </c>
      <c r="I640" s="11" t="s">
        <v>55</v>
      </c>
      <c r="J640" s="11" t="s">
        <v>70</v>
      </c>
      <c r="K640" s="11" t="s">
        <v>23</v>
      </c>
      <c r="L640" s="53" t="s">
        <v>638</v>
      </c>
      <c r="M640" s="11">
        <v>0</v>
      </c>
      <c r="N640" s="54">
        <v>0</v>
      </c>
      <c r="O640" s="54">
        <v>0</v>
      </c>
      <c r="P640" s="54">
        <v>0</v>
      </c>
      <c r="Q640" s="1">
        <v>42522</v>
      </c>
      <c r="R640" s="14">
        <f>VLOOKUP($D640,'GT NBV Sep 2015'!$G:$O,9,0)</f>
        <v>2.1999999999999999E-2</v>
      </c>
      <c r="S640" s="15">
        <f t="shared" si="81"/>
        <v>0</v>
      </c>
      <c r="T640" s="15">
        <f t="shared" si="82"/>
        <v>9</v>
      </c>
      <c r="U640" s="15">
        <f t="shared" si="83"/>
        <v>0</v>
      </c>
      <c r="V640" s="15">
        <f t="shared" si="84"/>
        <v>0</v>
      </c>
      <c r="W640" s="15">
        <f t="shared" si="85"/>
        <v>0</v>
      </c>
      <c r="X640" s="7">
        <f t="shared" si="86"/>
        <v>0</v>
      </c>
      <c r="Y640" s="7">
        <f t="shared" si="87"/>
        <v>0</v>
      </c>
      <c r="Z640" s="7">
        <f t="shared" si="88"/>
        <v>0</v>
      </c>
      <c r="AA640" s="7">
        <f t="shared" si="89"/>
        <v>0</v>
      </c>
    </row>
    <row r="641" spans="1:27" ht="13.8" x14ac:dyDescent="0.3">
      <c r="A641" s="11">
        <v>653212834</v>
      </c>
      <c r="B641" s="11" t="s">
        <v>16</v>
      </c>
      <c r="C641" s="11" t="s">
        <v>17</v>
      </c>
      <c r="D641" s="11" t="s">
        <v>309</v>
      </c>
      <c r="E641" s="11" t="s">
        <v>395</v>
      </c>
      <c r="F641" s="18">
        <v>41244</v>
      </c>
      <c r="G641" s="19">
        <v>41579</v>
      </c>
      <c r="H641" s="11" t="s">
        <v>68</v>
      </c>
      <c r="I641" s="11" t="s">
        <v>55</v>
      </c>
      <c r="J641" s="11" t="s">
        <v>70</v>
      </c>
      <c r="K641" s="11" t="s">
        <v>23</v>
      </c>
      <c r="L641" s="53" t="s">
        <v>638</v>
      </c>
      <c r="M641" s="11">
        <v>0</v>
      </c>
      <c r="N641" s="54">
        <v>0</v>
      </c>
      <c r="O641" s="54">
        <v>0</v>
      </c>
      <c r="P641" s="54">
        <v>0</v>
      </c>
      <c r="Q641" s="1">
        <v>42522</v>
      </c>
      <c r="R641" s="14">
        <f>VLOOKUP($D641,'GT NBV Sep 2015'!$G:$O,9,0)</f>
        <v>2.1999999999999999E-2</v>
      </c>
      <c r="S641" s="15">
        <f t="shared" si="81"/>
        <v>0</v>
      </c>
      <c r="T641" s="15">
        <f t="shared" si="82"/>
        <v>9</v>
      </c>
      <c r="U641" s="15">
        <f t="shared" si="83"/>
        <v>0</v>
      </c>
      <c r="V641" s="15">
        <f t="shared" si="84"/>
        <v>0</v>
      </c>
      <c r="W641" s="15">
        <f t="shared" si="85"/>
        <v>0</v>
      </c>
      <c r="X641" s="7">
        <f t="shared" si="86"/>
        <v>0</v>
      </c>
      <c r="Y641" s="7">
        <f t="shared" si="87"/>
        <v>0</v>
      </c>
      <c r="Z641" s="7">
        <f t="shared" si="88"/>
        <v>0</v>
      </c>
      <c r="AA641" s="7">
        <f t="shared" si="89"/>
        <v>0</v>
      </c>
    </row>
    <row r="642" spans="1:27" ht="13.8" x14ac:dyDescent="0.3">
      <c r="A642" s="11">
        <v>53439</v>
      </c>
      <c r="B642" s="11" t="s">
        <v>16</v>
      </c>
      <c r="C642" s="11" t="s">
        <v>17</v>
      </c>
      <c r="D642" s="11" t="s">
        <v>309</v>
      </c>
      <c r="E642" s="11" t="s">
        <v>28</v>
      </c>
      <c r="F642" s="18">
        <v>27211</v>
      </c>
      <c r="G642" s="19">
        <v>27211</v>
      </c>
      <c r="H642" s="11" t="s">
        <v>20</v>
      </c>
      <c r="I642" s="11" t="s">
        <v>55</v>
      </c>
      <c r="J642" s="11" t="s">
        <v>22</v>
      </c>
      <c r="K642" s="11" t="s">
        <v>23</v>
      </c>
      <c r="L642" s="53" t="s">
        <v>638</v>
      </c>
      <c r="M642" s="11">
        <v>0</v>
      </c>
      <c r="N642" s="54">
        <v>0</v>
      </c>
      <c r="O642" s="54">
        <v>0</v>
      </c>
      <c r="P642" s="54">
        <v>0</v>
      </c>
      <c r="Q642" s="1">
        <v>42522</v>
      </c>
      <c r="R642" s="14">
        <f>VLOOKUP($D642,'GT NBV Sep 2015'!$G:$O,9,0)</f>
        <v>2.1999999999999999E-2</v>
      </c>
      <c r="S642" s="15">
        <f t="shared" si="81"/>
        <v>0</v>
      </c>
      <c r="T642" s="15">
        <f t="shared" si="82"/>
        <v>9</v>
      </c>
      <c r="U642" s="15">
        <f t="shared" si="83"/>
        <v>0</v>
      </c>
      <c r="V642" s="15">
        <f t="shared" si="84"/>
        <v>0</v>
      </c>
      <c r="W642" s="15">
        <f t="shared" si="85"/>
        <v>0</v>
      </c>
      <c r="X642" s="7">
        <f t="shared" si="86"/>
        <v>0</v>
      </c>
      <c r="Y642" s="7">
        <f t="shared" si="87"/>
        <v>0</v>
      </c>
      <c r="Z642" s="7">
        <f t="shared" si="88"/>
        <v>0</v>
      </c>
      <c r="AA642" s="7">
        <f t="shared" si="89"/>
        <v>0</v>
      </c>
    </row>
    <row r="643" spans="1:27" ht="13.8" x14ac:dyDescent="0.3">
      <c r="A643" s="11">
        <v>53440</v>
      </c>
      <c r="B643" s="11" t="s">
        <v>16</v>
      </c>
      <c r="C643" s="11" t="s">
        <v>17</v>
      </c>
      <c r="D643" s="11" t="s">
        <v>309</v>
      </c>
      <c r="E643" s="11" t="s">
        <v>80</v>
      </c>
      <c r="F643" s="18">
        <v>29037</v>
      </c>
      <c r="G643" s="19">
        <v>29037</v>
      </c>
      <c r="H643" s="11" t="s">
        <v>20</v>
      </c>
      <c r="I643" s="11" t="s">
        <v>55</v>
      </c>
      <c r="J643" s="11" t="s">
        <v>22</v>
      </c>
      <c r="K643" s="11" t="s">
        <v>23</v>
      </c>
      <c r="L643" s="53" t="s">
        <v>638</v>
      </c>
      <c r="M643" s="11">
        <v>0</v>
      </c>
      <c r="N643" s="54">
        <v>0</v>
      </c>
      <c r="O643" s="54">
        <v>0</v>
      </c>
      <c r="P643" s="54">
        <v>0</v>
      </c>
      <c r="Q643" s="1">
        <v>42522</v>
      </c>
      <c r="R643" s="14">
        <f>VLOOKUP($D643,'GT NBV Sep 2015'!$G:$O,9,0)</f>
        <v>2.1999999999999999E-2</v>
      </c>
      <c r="S643" s="15">
        <f t="shared" si="81"/>
        <v>0</v>
      </c>
      <c r="T643" s="15">
        <f t="shared" si="82"/>
        <v>9</v>
      </c>
      <c r="U643" s="15">
        <f t="shared" si="83"/>
        <v>0</v>
      </c>
      <c r="V643" s="15">
        <f t="shared" si="84"/>
        <v>0</v>
      </c>
      <c r="W643" s="15">
        <f t="shared" si="85"/>
        <v>0</v>
      </c>
      <c r="X643" s="7">
        <f t="shared" si="86"/>
        <v>0</v>
      </c>
      <c r="Y643" s="7">
        <f t="shared" si="87"/>
        <v>0</v>
      </c>
      <c r="Z643" s="7">
        <f t="shared" si="88"/>
        <v>0</v>
      </c>
      <c r="AA643" s="7">
        <f t="shared" si="89"/>
        <v>0</v>
      </c>
    </row>
    <row r="644" spans="1:27" ht="13.8" x14ac:dyDescent="0.3">
      <c r="A644" s="11">
        <v>53441</v>
      </c>
      <c r="B644" s="11" t="s">
        <v>16</v>
      </c>
      <c r="C644" s="11" t="s">
        <v>17</v>
      </c>
      <c r="D644" s="11" t="s">
        <v>309</v>
      </c>
      <c r="E644" s="11" t="s">
        <v>58</v>
      </c>
      <c r="F644" s="18">
        <v>33055</v>
      </c>
      <c r="G644" s="19">
        <v>33055</v>
      </c>
      <c r="H644" s="11" t="s">
        <v>20</v>
      </c>
      <c r="I644" s="11" t="s">
        <v>55</v>
      </c>
      <c r="J644" s="11" t="s">
        <v>22</v>
      </c>
      <c r="K644" s="11" t="s">
        <v>23</v>
      </c>
      <c r="L644" s="53" t="s">
        <v>638</v>
      </c>
      <c r="M644" s="11">
        <v>0</v>
      </c>
      <c r="N644" s="54">
        <v>0</v>
      </c>
      <c r="O644" s="54">
        <v>0</v>
      </c>
      <c r="P644" s="54">
        <v>0</v>
      </c>
      <c r="Q644" s="1">
        <v>42522</v>
      </c>
      <c r="R644" s="14">
        <f>VLOOKUP($D644,'GT NBV Sep 2015'!$G:$O,9,0)</f>
        <v>2.1999999999999999E-2</v>
      </c>
      <c r="S644" s="15">
        <f t="shared" ref="S644:S707" si="90">N644*(R644/12)</f>
        <v>0</v>
      </c>
      <c r="T644" s="15">
        <f t="shared" ref="T644:T707" si="91">ROUND((+Q644-$L$2)/30,0)</f>
        <v>9</v>
      </c>
      <c r="U644" s="15">
        <f t="shared" si="83"/>
        <v>0</v>
      </c>
      <c r="V644" s="15">
        <f t="shared" si="84"/>
        <v>0</v>
      </c>
      <c r="W644" s="15">
        <f t="shared" si="85"/>
        <v>0</v>
      </c>
      <c r="X644" s="7">
        <f t="shared" si="86"/>
        <v>0</v>
      </c>
      <c r="Y644" s="7">
        <f t="shared" si="87"/>
        <v>0</v>
      </c>
      <c r="Z644" s="7">
        <f t="shared" si="88"/>
        <v>0</v>
      </c>
      <c r="AA644" s="7">
        <f t="shared" si="89"/>
        <v>0</v>
      </c>
    </row>
    <row r="645" spans="1:27" ht="13.8" x14ac:dyDescent="0.3">
      <c r="A645" s="11">
        <v>53443</v>
      </c>
      <c r="B645" s="11" t="s">
        <v>16</v>
      </c>
      <c r="C645" s="11" t="s">
        <v>17</v>
      </c>
      <c r="D645" s="11" t="s">
        <v>309</v>
      </c>
      <c r="E645" s="11" t="s">
        <v>189</v>
      </c>
      <c r="F645" s="18">
        <v>35247</v>
      </c>
      <c r="G645" s="19">
        <v>35247</v>
      </c>
      <c r="H645" s="11" t="s">
        <v>20</v>
      </c>
      <c r="I645" s="11" t="s">
        <v>55</v>
      </c>
      <c r="J645" s="11" t="s">
        <v>22</v>
      </c>
      <c r="K645" s="11" t="s">
        <v>23</v>
      </c>
      <c r="L645" s="53" t="s">
        <v>638</v>
      </c>
      <c r="M645" s="11">
        <v>0</v>
      </c>
      <c r="N645" s="54">
        <v>0</v>
      </c>
      <c r="O645" s="54">
        <v>0</v>
      </c>
      <c r="P645" s="54">
        <v>0</v>
      </c>
      <c r="Q645" s="1">
        <v>42522</v>
      </c>
      <c r="R645" s="14">
        <f>VLOOKUP($D645,'GT NBV Sep 2015'!$G:$O,9,0)</f>
        <v>2.1999999999999999E-2</v>
      </c>
      <c r="S645" s="15">
        <f t="shared" si="90"/>
        <v>0</v>
      </c>
      <c r="T645" s="15">
        <f t="shared" si="91"/>
        <v>9</v>
      </c>
      <c r="U645" s="15">
        <f t="shared" ref="U645:U708" si="92">+S645*T645</f>
        <v>0</v>
      </c>
      <c r="V645" s="15">
        <f t="shared" ref="V645:V708" si="93">+O645+U645</f>
        <v>0</v>
      </c>
      <c r="W645" s="15">
        <f t="shared" ref="W645:W708" si="94">+N645-V645</f>
        <v>0</v>
      </c>
      <c r="X645" s="7">
        <f t="shared" ref="X645:X708" si="95">+N645*(9/10)</f>
        <v>0</v>
      </c>
      <c r="Y645" s="7">
        <f t="shared" ref="Y645:Y708" si="96">+V645*(9/10)</f>
        <v>0</v>
      </c>
      <c r="Z645" s="7">
        <f t="shared" ref="Z645:Z708" si="97">+W645*(9/10)</f>
        <v>0</v>
      </c>
      <c r="AA645" s="7">
        <f t="shared" ref="AA645:AA708" si="98">+X645-Y645-Z645</f>
        <v>0</v>
      </c>
    </row>
    <row r="646" spans="1:27" ht="13.8" x14ac:dyDescent="0.3">
      <c r="A646" s="11">
        <v>638867889</v>
      </c>
      <c r="B646" s="11" t="s">
        <v>16</v>
      </c>
      <c r="C646" s="11" t="s">
        <v>236</v>
      </c>
      <c r="D646" s="11" t="s">
        <v>57</v>
      </c>
      <c r="E646" s="11" t="s">
        <v>395</v>
      </c>
      <c r="F646" s="18">
        <v>41244</v>
      </c>
      <c r="G646" s="19">
        <v>41244</v>
      </c>
      <c r="H646" s="11" t="s">
        <v>68</v>
      </c>
      <c r="I646" s="11" t="s">
        <v>59</v>
      </c>
      <c r="J646" s="11" t="s">
        <v>70</v>
      </c>
      <c r="K646" s="11" t="s">
        <v>23</v>
      </c>
      <c r="L646" s="53" t="s">
        <v>638</v>
      </c>
      <c r="M646" s="11">
        <v>0</v>
      </c>
      <c r="N646" s="54">
        <v>0</v>
      </c>
      <c r="O646" s="54">
        <v>0</v>
      </c>
      <c r="P646" s="54">
        <v>0</v>
      </c>
      <c r="Q646" s="1">
        <v>42522</v>
      </c>
      <c r="R646" s="14">
        <f>VLOOKUP($D646,'GT NBV Sep 2015'!$G:$O,9,0)</f>
        <v>2.1999999999999999E-2</v>
      </c>
      <c r="S646" s="15">
        <f t="shared" si="90"/>
        <v>0</v>
      </c>
      <c r="T646" s="15">
        <f t="shared" si="91"/>
        <v>9</v>
      </c>
      <c r="U646" s="15">
        <f t="shared" si="92"/>
        <v>0</v>
      </c>
      <c r="V646" s="15">
        <f t="shared" si="93"/>
        <v>0</v>
      </c>
      <c r="W646" s="15">
        <f t="shared" si="94"/>
        <v>0</v>
      </c>
      <c r="X646" s="7">
        <f t="shared" si="95"/>
        <v>0</v>
      </c>
      <c r="Y646" s="7">
        <f t="shared" si="96"/>
        <v>0</v>
      </c>
      <c r="Z646" s="7">
        <f t="shared" si="97"/>
        <v>0</v>
      </c>
      <c r="AA646" s="7">
        <f t="shared" si="98"/>
        <v>0</v>
      </c>
    </row>
    <row r="647" spans="1:27" ht="13.8" x14ac:dyDescent="0.3">
      <c r="A647" s="11">
        <v>653968517</v>
      </c>
      <c r="B647" s="11" t="s">
        <v>16</v>
      </c>
      <c r="C647" s="11" t="s">
        <v>236</v>
      </c>
      <c r="D647" s="11" t="s">
        <v>57</v>
      </c>
      <c r="E647" s="11" t="s">
        <v>395</v>
      </c>
      <c r="F647" s="18">
        <v>41244</v>
      </c>
      <c r="G647" s="19">
        <v>41609</v>
      </c>
      <c r="H647" s="11" t="s">
        <v>68</v>
      </c>
      <c r="I647" s="11" t="s">
        <v>59</v>
      </c>
      <c r="J647" s="11" t="s">
        <v>70</v>
      </c>
      <c r="K647" s="11" t="s">
        <v>23</v>
      </c>
      <c r="L647" s="53" t="s">
        <v>638</v>
      </c>
      <c r="M647" s="11">
        <v>0</v>
      </c>
      <c r="N647" s="54">
        <v>0</v>
      </c>
      <c r="O647" s="54">
        <v>0</v>
      </c>
      <c r="P647" s="54">
        <v>0</v>
      </c>
      <c r="Q647" s="1">
        <v>42522</v>
      </c>
      <c r="R647" s="14">
        <f>VLOOKUP($D647,'GT NBV Sep 2015'!$G:$O,9,0)</f>
        <v>2.1999999999999999E-2</v>
      </c>
      <c r="S647" s="15">
        <f t="shared" si="90"/>
        <v>0</v>
      </c>
      <c r="T647" s="15">
        <f t="shared" si="91"/>
        <v>9</v>
      </c>
      <c r="U647" s="15">
        <f t="shared" si="92"/>
        <v>0</v>
      </c>
      <c r="V647" s="15">
        <f t="shared" si="93"/>
        <v>0</v>
      </c>
      <c r="W647" s="15">
        <f t="shared" si="94"/>
        <v>0</v>
      </c>
      <c r="X647" s="7">
        <f t="shared" si="95"/>
        <v>0</v>
      </c>
      <c r="Y647" s="7">
        <f t="shared" si="96"/>
        <v>0</v>
      </c>
      <c r="Z647" s="7">
        <f t="shared" si="97"/>
        <v>0</v>
      </c>
      <c r="AA647" s="7">
        <f t="shared" si="98"/>
        <v>0</v>
      </c>
    </row>
    <row r="648" spans="1:27" ht="13.8" x14ac:dyDescent="0.3">
      <c r="A648" s="11">
        <v>818833</v>
      </c>
      <c r="B648" s="11" t="s">
        <v>16</v>
      </c>
      <c r="C648" s="11" t="s">
        <v>17</v>
      </c>
      <c r="D648" s="11" t="s">
        <v>57</v>
      </c>
      <c r="E648" s="11" t="s">
        <v>84</v>
      </c>
      <c r="F648" s="18">
        <v>30864</v>
      </c>
      <c r="G648" s="19">
        <v>30864</v>
      </c>
      <c r="H648" s="11" t="s">
        <v>68</v>
      </c>
      <c r="I648" s="11" t="s">
        <v>59</v>
      </c>
      <c r="J648" s="11" t="s">
        <v>70</v>
      </c>
      <c r="K648" s="11" t="s">
        <v>23</v>
      </c>
      <c r="L648" s="53" t="s">
        <v>638</v>
      </c>
      <c r="M648" s="11">
        <v>0</v>
      </c>
      <c r="N648" s="54">
        <v>0</v>
      </c>
      <c r="O648" s="54">
        <v>0</v>
      </c>
      <c r="P648" s="54">
        <v>0</v>
      </c>
      <c r="Q648" s="1">
        <v>42522</v>
      </c>
      <c r="R648" s="14">
        <f>VLOOKUP($D648,'GT NBV Sep 2015'!$G:$O,9,0)</f>
        <v>2.1999999999999999E-2</v>
      </c>
      <c r="S648" s="15">
        <f t="shared" si="90"/>
        <v>0</v>
      </c>
      <c r="T648" s="15">
        <f t="shared" si="91"/>
        <v>9</v>
      </c>
      <c r="U648" s="15">
        <f t="shared" si="92"/>
        <v>0</v>
      </c>
      <c r="V648" s="15">
        <f t="shared" si="93"/>
        <v>0</v>
      </c>
      <c r="W648" s="15">
        <f t="shared" si="94"/>
        <v>0</v>
      </c>
      <c r="X648" s="7">
        <f t="shared" si="95"/>
        <v>0</v>
      </c>
      <c r="Y648" s="7">
        <f t="shared" si="96"/>
        <v>0</v>
      </c>
      <c r="Z648" s="7">
        <f t="shared" si="97"/>
        <v>0</v>
      </c>
      <c r="AA648" s="7">
        <f t="shared" si="98"/>
        <v>0</v>
      </c>
    </row>
    <row r="649" spans="1:27" ht="13.8" x14ac:dyDescent="0.3">
      <c r="A649" s="11">
        <v>818834</v>
      </c>
      <c r="B649" s="11" t="s">
        <v>16</v>
      </c>
      <c r="C649" s="11" t="s">
        <v>17</v>
      </c>
      <c r="D649" s="11" t="s">
        <v>57</v>
      </c>
      <c r="E649" s="11" t="s">
        <v>311</v>
      </c>
      <c r="F649" s="18">
        <v>31229</v>
      </c>
      <c r="G649" s="19">
        <v>31229</v>
      </c>
      <c r="H649" s="11" t="s">
        <v>68</v>
      </c>
      <c r="I649" s="11" t="s">
        <v>59</v>
      </c>
      <c r="J649" s="11" t="s">
        <v>70</v>
      </c>
      <c r="K649" s="11" t="s">
        <v>23</v>
      </c>
      <c r="L649" s="53" t="s">
        <v>638</v>
      </c>
      <c r="M649" s="11">
        <v>0</v>
      </c>
      <c r="N649" s="54">
        <v>0</v>
      </c>
      <c r="O649" s="54">
        <v>0</v>
      </c>
      <c r="P649" s="54">
        <v>0</v>
      </c>
      <c r="Q649" s="1">
        <v>42522</v>
      </c>
      <c r="R649" s="14">
        <f>VLOOKUP($D649,'GT NBV Sep 2015'!$G:$O,9,0)</f>
        <v>2.1999999999999999E-2</v>
      </c>
      <c r="S649" s="15">
        <f t="shared" si="90"/>
        <v>0</v>
      </c>
      <c r="T649" s="15">
        <f t="shared" si="91"/>
        <v>9</v>
      </c>
      <c r="U649" s="15">
        <f t="shared" si="92"/>
        <v>0</v>
      </c>
      <c r="V649" s="15">
        <f t="shared" si="93"/>
        <v>0</v>
      </c>
      <c r="W649" s="15">
        <f t="shared" si="94"/>
        <v>0</v>
      </c>
      <c r="X649" s="7">
        <f t="shared" si="95"/>
        <v>0</v>
      </c>
      <c r="Y649" s="7">
        <f t="shared" si="96"/>
        <v>0</v>
      </c>
      <c r="Z649" s="7">
        <f t="shared" si="97"/>
        <v>0</v>
      </c>
      <c r="AA649" s="7">
        <f t="shared" si="98"/>
        <v>0</v>
      </c>
    </row>
    <row r="650" spans="1:27" ht="13.8" x14ac:dyDescent="0.3">
      <c r="A650" s="11">
        <v>818835</v>
      </c>
      <c r="B650" s="11" t="s">
        <v>16</v>
      </c>
      <c r="C650" s="11" t="s">
        <v>17</v>
      </c>
      <c r="D650" s="11" t="s">
        <v>57</v>
      </c>
      <c r="E650" s="11" t="s">
        <v>58</v>
      </c>
      <c r="F650" s="18">
        <v>33055</v>
      </c>
      <c r="G650" s="19">
        <v>33055</v>
      </c>
      <c r="H650" s="11" t="s">
        <v>68</v>
      </c>
      <c r="I650" s="11" t="s">
        <v>59</v>
      </c>
      <c r="J650" s="11" t="s">
        <v>70</v>
      </c>
      <c r="K650" s="11" t="s">
        <v>23</v>
      </c>
      <c r="L650" s="53" t="s">
        <v>638</v>
      </c>
      <c r="M650" s="11">
        <v>0</v>
      </c>
      <c r="N650" s="54">
        <v>0</v>
      </c>
      <c r="O650" s="54">
        <v>0</v>
      </c>
      <c r="P650" s="54">
        <v>0</v>
      </c>
      <c r="Q650" s="1">
        <v>42522</v>
      </c>
      <c r="R650" s="14">
        <f>VLOOKUP($D650,'GT NBV Sep 2015'!$G:$O,9,0)</f>
        <v>2.1999999999999999E-2</v>
      </c>
      <c r="S650" s="15">
        <f t="shared" si="90"/>
        <v>0</v>
      </c>
      <c r="T650" s="15">
        <f t="shared" si="91"/>
        <v>9</v>
      </c>
      <c r="U650" s="15">
        <f t="shared" si="92"/>
        <v>0</v>
      </c>
      <c r="V650" s="15">
        <f t="shared" si="93"/>
        <v>0</v>
      </c>
      <c r="W650" s="15">
        <f t="shared" si="94"/>
        <v>0</v>
      </c>
      <c r="X650" s="7">
        <f t="shared" si="95"/>
        <v>0</v>
      </c>
      <c r="Y650" s="7">
        <f t="shared" si="96"/>
        <v>0</v>
      </c>
      <c r="Z650" s="7">
        <f t="shared" si="97"/>
        <v>0</v>
      </c>
      <c r="AA650" s="7">
        <f t="shared" si="98"/>
        <v>0</v>
      </c>
    </row>
    <row r="651" spans="1:27" ht="13.8" x14ac:dyDescent="0.3">
      <c r="A651" s="11">
        <v>818836</v>
      </c>
      <c r="B651" s="11" t="s">
        <v>16</v>
      </c>
      <c r="C651" s="11" t="s">
        <v>17</v>
      </c>
      <c r="D651" s="11" t="s">
        <v>57</v>
      </c>
      <c r="E651" s="11" t="s">
        <v>38</v>
      </c>
      <c r="F651" s="18">
        <v>33786</v>
      </c>
      <c r="G651" s="19">
        <v>33786</v>
      </c>
      <c r="H651" s="11" t="s">
        <v>68</v>
      </c>
      <c r="I651" s="11" t="s">
        <v>59</v>
      </c>
      <c r="J651" s="11" t="s">
        <v>70</v>
      </c>
      <c r="K651" s="11" t="s">
        <v>23</v>
      </c>
      <c r="L651" s="53" t="s">
        <v>638</v>
      </c>
      <c r="M651" s="11">
        <v>0</v>
      </c>
      <c r="N651" s="54">
        <v>0</v>
      </c>
      <c r="O651" s="54">
        <v>0</v>
      </c>
      <c r="P651" s="54">
        <v>0</v>
      </c>
      <c r="Q651" s="1">
        <v>42522</v>
      </c>
      <c r="R651" s="14">
        <f>VLOOKUP($D651,'GT NBV Sep 2015'!$G:$O,9,0)</f>
        <v>2.1999999999999999E-2</v>
      </c>
      <c r="S651" s="15">
        <f t="shared" si="90"/>
        <v>0</v>
      </c>
      <c r="T651" s="15">
        <f t="shared" si="91"/>
        <v>9</v>
      </c>
      <c r="U651" s="15">
        <f t="shared" si="92"/>
        <v>0</v>
      </c>
      <c r="V651" s="15">
        <f t="shared" si="93"/>
        <v>0</v>
      </c>
      <c r="W651" s="15">
        <f t="shared" si="94"/>
        <v>0</v>
      </c>
      <c r="X651" s="7">
        <f t="shared" si="95"/>
        <v>0</v>
      </c>
      <c r="Y651" s="7">
        <f t="shared" si="96"/>
        <v>0</v>
      </c>
      <c r="Z651" s="7">
        <f t="shared" si="97"/>
        <v>0</v>
      </c>
      <c r="AA651" s="7">
        <f t="shared" si="98"/>
        <v>0</v>
      </c>
    </row>
    <row r="652" spans="1:27" ht="13.8" x14ac:dyDescent="0.3">
      <c r="A652" s="11">
        <v>818837</v>
      </c>
      <c r="B652" s="11" t="s">
        <v>16</v>
      </c>
      <c r="C652" s="11" t="s">
        <v>17</v>
      </c>
      <c r="D652" s="11" t="s">
        <v>57</v>
      </c>
      <c r="E652" s="11" t="s">
        <v>189</v>
      </c>
      <c r="F652" s="18">
        <v>35247</v>
      </c>
      <c r="G652" s="19">
        <v>35247</v>
      </c>
      <c r="H652" s="11" t="s">
        <v>68</v>
      </c>
      <c r="I652" s="11" t="s">
        <v>59</v>
      </c>
      <c r="J652" s="11" t="s">
        <v>70</v>
      </c>
      <c r="K652" s="11" t="s">
        <v>23</v>
      </c>
      <c r="L652" s="53" t="s">
        <v>638</v>
      </c>
      <c r="M652" s="11">
        <v>0</v>
      </c>
      <c r="N652" s="54">
        <v>0</v>
      </c>
      <c r="O652" s="54">
        <v>0</v>
      </c>
      <c r="P652" s="54">
        <v>0</v>
      </c>
      <c r="Q652" s="1">
        <v>42522</v>
      </c>
      <c r="R652" s="14">
        <f>VLOOKUP($D652,'GT NBV Sep 2015'!$G:$O,9,0)</f>
        <v>2.1999999999999999E-2</v>
      </c>
      <c r="S652" s="15">
        <f t="shared" si="90"/>
        <v>0</v>
      </c>
      <c r="T652" s="15">
        <f t="shared" si="91"/>
        <v>9</v>
      </c>
      <c r="U652" s="15">
        <f t="shared" si="92"/>
        <v>0</v>
      </c>
      <c r="V652" s="15">
        <f t="shared" si="93"/>
        <v>0</v>
      </c>
      <c r="W652" s="15">
        <f t="shared" si="94"/>
        <v>0</v>
      </c>
      <c r="X652" s="7">
        <f t="shared" si="95"/>
        <v>0</v>
      </c>
      <c r="Y652" s="7">
        <f t="shared" si="96"/>
        <v>0</v>
      </c>
      <c r="Z652" s="7">
        <f t="shared" si="97"/>
        <v>0</v>
      </c>
      <c r="AA652" s="7">
        <f t="shared" si="98"/>
        <v>0</v>
      </c>
    </row>
    <row r="653" spans="1:27" ht="13.8" x14ac:dyDescent="0.3">
      <c r="A653" s="11">
        <v>818838</v>
      </c>
      <c r="B653" s="11" t="s">
        <v>16</v>
      </c>
      <c r="C653" s="11" t="s">
        <v>17</v>
      </c>
      <c r="D653" s="11" t="s">
        <v>57</v>
      </c>
      <c r="E653" s="11" t="s">
        <v>193</v>
      </c>
      <c r="F653" s="18">
        <v>35612</v>
      </c>
      <c r="G653" s="19">
        <v>35612</v>
      </c>
      <c r="H653" s="11" t="s">
        <v>68</v>
      </c>
      <c r="I653" s="11" t="s">
        <v>59</v>
      </c>
      <c r="J653" s="11" t="s">
        <v>70</v>
      </c>
      <c r="K653" s="11" t="s">
        <v>23</v>
      </c>
      <c r="L653" s="53" t="s">
        <v>638</v>
      </c>
      <c r="M653" s="11">
        <v>0</v>
      </c>
      <c r="N653" s="54">
        <v>0</v>
      </c>
      <c r="O653" s="54">
        <v>0</v>
      </c>
      <c r="P653" s="54">
        <v>0</v>
      </c>
      <c r="Q653" s="1">
        <v>42522</v>
      </c>
      <c r="R653" s="14">
        <f>VLOOKUP($D653,'GT NBV Sep 2015'!$G:$O,9,0)</f>
        <v>2.1999999999999999E-2</v>
      </c>
      <c r="S653" s="15">
        <f t="shared" si="90"/>
        <v>0</v>
      </c>
      <c r="T653" s="15">
        <f t="shared" si="91"/>
        <v>9</v>
      </c>
      <c r="U653" s="15">
        <f t="shared" si="92"/>
        <v>0</v>
      </c>
      <c r="V653" s="15">
        <f t="shared" si="93"/>
        <v>0</v>
      </c>
      <c r="W653" s="15">
        <f t="shared" si="94"/>
        <v>0</v>
      </c>
      <c r="X653" s="7">
        <f t="shared" si="95"/>
        <v>0</v>
      </c>
      <c r="Y653" s="7">
        <f t="shared" si="96"/>
        <v>0</v>
      </c>
      <c r="Z653" s="7">
        <f t="shared" si="97"/>
        <v>0</v>
      </c>
      <c r="AA653" s="7">
        <f t="shared" si="98"/>
        <v>0</v>
      </c>
    </row>
    <row r="654" spans="1:27" ht="13.8" x14ac:dyDescent="0.3">
      <c r="A654" s="11">
        <v>818839</v>
      </c>
      <c r="B654" s="11" t="s">
        <v>16</v>
      </c>
      <c r="C654" s="11" t="s">
        <v>17</v>
      </c>
      <c r="D654" s="11" t="s">
        <v>57</v>
      </c>
      <c r="E654" s="11" t="s">
        <v>92</v>
      </c>
      <c r="F654" s="18">
        <v>36708</v>
      </c>
      <c r="G654" s="19">
        <v>36708</v>
      </c>
      <c r="H654" s="11" t="s">
        <v>68</v>
      </c>
      <c r="I654" s="11" t="s">
        <v>59</v>
      </c>
      <c r="J654" s="11" t="s">
        <v>70</v>
      </c>
      <c r="K654" s="11" t="s">
        <v>23</v>
      </c>
      <c r="L654" s="53" t="s">
        <v>638</v>
      </c>
      <c r="M654" s="11">
        <v>0</v>
      </c>
      <c r="N654" s="54">
        <v>0</v>
      </c>
      <c r="O654" s="54">
        <v>0</v>
      </c>
      <c r="P654" s="54">
        <v>0</v>
      </c>
      <c r="Q654" s="1">
        <v>42522</v>
      </c>
      <c r="R654" s="14">
        <f>VLOOKUP($D654,'GT NBV Sep 2015'!$G:$O,9,0)</f>
        <v>2.1999999999999999E-2</v>
      </c>
      <c r="S654" s="15">
        <f t="shared" si="90"/>
        <v>0</v>
      </c>
      <c r="T654" s="15">
        <f t="shared" si="91"/>
        <v>9</v>
      </c>
      <c r="U654" s="15">
        <f t="shared" si="92"/>
        <v>0</v>
      </c>
      <c r="V654" s="15">
        <f t="shared" si="93"/>
        <v>0</v>
      </c>
      <c r="W654" s="15">
        <f t="shared" si="94"/>
        <v>0</v>
      </c>
      <c r="X654" s="7">
        <f t="shared" si="95"/>
        <v>0</v>
      </c>
      <c r="Y654" s="7">
        <f t="shared" si="96"/>
        <v>0</v>
      </c>
      <c r="Z654" s="7">
        <f t="shared" si="97"/>
        <v>0</v>
      </c>
      <c r="AA654" s="7">
        <f t="shared" si="98"/>
        <v>0</v>
      </c>
    </row>
    <row r="655" spans="1:27" ht="13.8" x14ac:dyDescent="0.3">
      <c r="A655" s="11">
        <v>818840</v>
      </c>
      <c r="B655" s="11" t="s">
        <v>16</v>
      </c>
      <c r="C655" s="11" t="s">
        <v>17</v>
      </c>
      <c r="D655" s="11" t="s">
        <v>57</v>
      </c>
      <c r="E655" s="11" t="s">
        <v>72</v>
      </c>
      <c r="F655" s="18">
        <v>37073</v>
      </c>
      <c r="G655" s="19">
        <v>37073</v>
      </c>
      <c r="H655" s="11" t="s">
        <v>68</v>
      </c>
      <c r="I655" s="11" t="s">
        <v>59</v>
      </c>
      <c r="J655" s="11" t="s">
        <v>70</v>
      </c>
      <c r="K655" s="11" t="s">
        <v>23</v>
      </c>
      <c r="L655" s="53" t="s">
        <v>638</v>
      </c>
      <c r="M655" s="11">
        <v>0</v>
      </c>
      <c r="N655" s="54">
        <v>0</v>
      </c>
      <c r="O655" s="54">
        <v>0</v>
      </c>
      <c r="P655" s="54">
        <v>0</v>
      </c>
      <c r="Q655" s="1">
        <v>42522</v>
      </c>
      <c r="R655" s="14">
        <f>VLOOKUP($D655,'GT NBV Sep 2015'!$G:$O,9,0)</f>
        <v>2.1999999999999999E-2</v>
      </c>
      <c r="S655" s="15">
        <f t="shared" si="90"/>
        <v>0</v>
      </c>
      <c r="T655" s="15">
        <f t="shared" si="91"/>
        <v>9</v>
      </c>
      <c r="U655" s="15">
        <f t="shared" si="92"/>
        <v>0</v>
      </c>
      <c r="V655" s="15">
        <f t="shared" si="93"/>
        <v>0</v>
      </c>
      <c r="W655" s="15">
        <f t="shared" si="94"/>
        <v>0</v>
      </c>
      <c r="X655" s="7">
        <f t="shared" si="95"/>
        <v>0</v>
      </c>
      <c r="Y655" s="7">
        <f t="shared" si="96"/>
        <v>0</v>
      </c>
      <c r="Z655" s="7">
        <f t="shared" si="97"/>
        <v>0</v>
      </c>
      <c r="AA655" s="7">
        <f t="shared" si="98"/>
        <v>0</v>
      </c>
    </row>
    <row r="656" spans="1:27" ht="13.8" x14ac:dyDescent="0.3">
      <c r="A656" s="11">
        <v>19392569</v>
      </c>
      <c r="B656" s="11" t="s">
        <v>16</v>
      </c>
      <c r="C656" s="11" t="s">
        <v>17</v>
      </c>
      <c r="D656" s="11" t="s">
        <v>57</v>
      </c>
      <c r="E656" s="11" t="s">
        <v>389</v>
      </c>
      <c r="F656" s="18">
        <v>37561</v>
      </c>
      <c r="G656" s="19">
        <v>37561</v>
      </c>
      <c r="H656" s="11" t="s">
        <v>68</v>
      </c>
      <c r="I656" s="11" t="s">
        <v>59</v>
      </c>
      <c r="J656" s="11" t="s">
        <v>70</v>
      </c>
      <c r="K656" s="11" t="s">
        <v>23</v>
      </c>
      <c r="L656" s="53" t="s">
        <v>638</v>
      </c>
      <c r="M656" s="11">
        <v>0</v>
      </c>
      <c r="N656" s="54">
        <v>0</v>
      </c>
      <c r="O656" s="54">
        <v>0</v>
      </c>
      <c r="P656" s="54">
        <v>0</v>
      </c>
      <c r="Q656" s="1">
        <v>42522</v>
      </c>
      <c r="R656" s="14">
        <f>VLOOKUP($D656,'GT NBV Sep 2015'!$G:$O,9,0)</f>
        <v>2.1999999999999999E-2</v>
      </c>
      <c r="S656" s="15">
        <f t="shared" si="90"/>
        <v>0</v>
      </c>
      <c r="T656" s="15">
        <f t="shared" si="91"/>
        <v>9</v>
      </c>
      <c r="U656" s="15">
        <f t="shared" si="92"/>
        <v>0</v>
      </c>
      <c r="V656" s="15">
        <f t="shared" si="93"/>
        <v>0</v>
      </c>
      <c r="W656" s="15">
        <f t="shared" si="94"/>
        <v>0</v>
      </c>
      <c r="X656" s="7">
        <f t="shared" si="95"/>
        <v>0</v>
      </c>
      <c r="Y656" s="7">
        <f t="shared" si="96"/>
        <v>0</v>
      </c>
      <c r="Z656" s="7">
        <f t="shared" si="97"/>
        <v>0</v>
      </c>
      <c r="AA656" s="7">
        <f t="shared" si="98"/>
        <v>0</v>
      </c>
    </row>
    <row r="657" spans="1:27" ht="13.8" x14ac:dyDescent="0.3">
      <c r="A657" s="11">
        <v>49943385</v>
      </c>
      <c r="B657" s="11" t="s">
        <v>16</v>
      </c>
      <c r="C657" s="11" t="s">
        <v>17</v>
      </c>
      <c r="D657" s="11" t="s">
        <v>57</v>
      </c>
      <c r="E657" s="11" t="s">
        <v>391</v>
      </c>
      <c r="F657" s="18">
        <v>38353</v>
      </c>
      <c r="G657" s="19">
        <v>38353</v>
      </c>
      <c r="H657" s="11" t="s">
        <v>68</v>
      </c>
      <c r="I657" s="11" t="s">
        <v>59</v>
      </c>
      <c r="J657" s="11" t="s">
        <v>70</v>
      </c>
      <c r="K657" s="11" t="s">
        <v>23</v>
      </c>
      <c r="L657" s="53" t="s">
        <v>638</v>
      </c>
      <c r="M657" s="11">
        <v>0</v>
      </c>
      <c r="N657" s="54">
        <v>0</v>
      </c>
      <c r="O657" s="54">
        <v>0</v>
      </c>
      <c r="P657" s="54">
        <v>0</v>
      </c>
      <c r="Q657" s="1">
        <v>42522</v>
      </c>
      <c r="R657" s="14">
        <f>VLOOKUP($D657,'GT NBV Sep 2015'!$G:$O,9,0)</f>
        <v>2.1999999999999999E-2</v>
      </c>
      <c r="S657" s="15">
        <f t="shared" si="90"/>
        <v>0</v>
      </c>
      <c r="T657" s="15">
        <f t="shared" si="91"/>
        <v>9</v>
      </c>
      <c r="U657" s="15">
        <f t="shared" si="92"/>
        <v>0</v>
      </c>
      <c r="V657" s="15">
        <f t="shared" si="93"/>
        <v>0</v>
      </c>
      <c r="W657" s="15">
        <f t="shared" si="94"/>
        <v>0</v>
      </c>
      <c r="X657" s="7">
        <f t="shared" si="95"/>
        <v>0</v>
      </c>
      <c r="Y657" s="7">
        <f t="shared" si="96"/>
        <v>0</v>
      </c>
      <c r="Z657" s="7">
        <f t="shared" si="97"/>
        <v>0</v>
      </c>
      <c r="AA657" s="7">
        <f t="shared" si="98"/>
        <v>0</v>
      </c>
    </row>
    <row r="658" spans="1:27" ht="13.8" x14ac:dyDescent="0.3">
      <c r="A658" s="11">
        <v>59525561</v>
      </c>
      <c r="B658" s="11" t="s">
        <v>16</v>
      </c>
      <c r="C658" s="11" t="s">
        <v>17</v>
      </c>
      <c r="D658" s="11" t="s">
        <v>57</v>
      </c>
      <c r="E658" s="11" t="s">
        <v>391</v>
      </c>
      <c r="F658" s="18">
        <v>38687</v>
      </c>
      <c r="G658" s="19">
        <v>38718</v>
      </c>
      <c r="H658" s="11" t="s">
        <v>68</v>
      </c>
      <c r="I658" s="11" t="s">
        <v>59</v>
      </c>
      <c r="J658" s="11" t="s">
        <v>70</v>
      </c>
      <c r="K658" s="11" t="s">
        <v>23</v>
      </c>
      <c r="L658" s="53" t="s">
        <v>638</v>
      </c>
      <c r="M658" s="11">
        <v>0</v>
      </c>
      <c r="N658" s="54">
        <v>0</v>
      </c>
      <c r="O658" s="54">
        <v>0</v>
      </c>
      <c r="P658" s="54">
        <v>0</v>
      </c>
      <c r="Q658" s="1">
        <v>42522</v>
      </c>
      <c r="R658" s="14">
        <f>VLOOKUP($D658,'GT NBV Sep 2015'!$G:$O,9,0)</f>
        <v>2.1999999999999999E-2</v>
      </c>
      <c r="S658" s="15">
        <f t="shared" si="90"/>
        <v>0</v>
      </c>
      <c r="T658" s="15">
        <f t="shared" si="91"/>
        <v>9</v>
      </c>
      <c r="U658" s="15">
        <f t="shared" si="92"/>
        <v>0</v>
      </c>
      <c r="V658" s="15">
        <f t="shared" si="93"/>
        <v>0</v>
      </c>
      <c r="W658" s="15">
        <f t="shared" si="94"/>
        <v>0</v>
      </c>
      <c r="X658" s="7">
        <f t="shared" si="95"/>
        <v>0</v>
      </c>
      <c r="Y658" s="7">
        <f t="shared" si="96"/>
        <v>0</v>
      </c>
      <c r="Z658" s="7">
        <f t="shared" si="97"/>
        <v>0</v>
      </c>
      <c r="AA658" s="7">
        <f t="shared" si="98"/>
        <v>0</v>
      </c>
    </row>
    <row r="659" spans="1:27" ht="13.8" x14ac:dyDescent="0.3">
      <c r="A659" s="11">
        <v>60341502</v>
      </c>
      <c r="B659" s="11" t="s">
        <v>16</v>
      </c>
      <c r="C659" s="11" t="s">
        <v>17</v>
      </c>
      <c r="D659" s="11" t="s">
        <v>57</v>
      </c>
      <c r="E659" s="11" t="s">
        <v>391</v>
      </c>
      <c r="F659" s="18">
        <v>38687</v>
      </c>
      <c r="G659" s="19">
        <v>38749</v>
      </c>
      <c r="H659" s="11" t="s">
        <v>68</v>
      </c>
      <c r="I659" s="11" t="s">
        <v>59</v>
      </c>
      <c r="J659" s="11" t="s">
        <v>70</v>
      </c>
      <c r="K659" s="11" t="s">
        <v>23</v>
      </c>
      <c r="L659" s="53" t="s">
        <v>638</v>
      </c>
      <c r="M659" s="11">
        <v>0</v>
      </c>
      <c r="N659" s="54">
        <v>0</v>
      </c>
      <c r="O659" s="54">
        <v>0</v>
      </c>
      <c r="P659" s="54">
        <v>0</v>
      </c>
      <c r="Q659" s="1">
        <v>42522</v>
      </c>
      <c r="R659" s="14">
        <f>VLOOKUP($D659,'GT NBV Sep 2015'!$G:$O,9,0)</f>
        <v>2.1999999999999999E-2</v>
      </c>
      <c r="S659" s="15">
        <f t="shared" si="90"/>
        <v>0</v>
      </c>
      <c r="T659" s="15">
        <f t="shared" si="91"/>
        <v>9</v>
      </c>
      <c r="U659" s="15">
        <f t="shared" si="92"/>
        <v>0</v>
      </c>
      <c r="V659" s="15">
        <f t="shared" si="93"/>
        <v>0</v>
      </c>
      <c r="W659" s="15">
        <f t="shared" si="94"/>
        <v>0</v>
      </c>
      <c r="X659" s="7">
        <f t="shared" si="95"/>
        <v>0</v>
      </c>
      <c r="Y659" s="7">
        <f t="shared" si="96"/>
        <v>0</v>
      </c>
      <c r="Z659" s="7">
        <f t="shared" si="97"/>
        <v>0</v>
      </c>
      <c r="AA659" s="7">
        <f t="shared" si="98"/>
        <v>0</v>
      </c>
    </row>
    <row r="660" spans="1:27" ht="13.8" x14ac:dyDescent="0.3">
      <c r="A660" s="11">
        <v>61541873</v>
      </c>
      <c r="B660" s="11" t="s">
        <v>16</v>
      </c>
      <c r="C660" s="11" t="s">
        <v>17</v>
      </c>
      <c r="D660" s="11" t="s">
        <v>57</v>
      </c>
      <c r="E660" s="11" t="s">
        <v>391</v>
      </c>
      <c r="F660" s="18">
        <v>38687</v>
      </c>
      <c r="G660" s="19">
        <v>38777</v>
      </c>
      <c r="H660" s="11" t="s">
        <v>68</v>
      </c>
      <c r="I660" s="11" t="s">
        <v>59</v>
      </c>
      <c r="J660" s="11" t="s">
        <v>70</v>
      </c>
      <c r="K660" s="11" t="s">
        <v>23</v>
      </c>
      <c r="L660" s="53" t="s">
        <v>638</v>
      </c>
      <c r="M660" s="11">
        <v>0</v>
      </c>
      <c r="N660" s="54">
        <v>0</v>
      </c>
      <c r="O660" s="54">
        <v>0</v>
      </c>
      <c r="P660" s="54">
        <v>0</v>
      </c>
      <c r="Q660" s="1">
        <v>42522</v>
      </c>
      <c r="R660" s="14">
        <f>VLOOKUP($D660,'GT NBV Sep 2015'!$G:$O,9,0)</f>
        <v>2.1999999999999999E-2</v>
      </c>
      <c r="S660" s="15">
        <f t="shared" si="90"/>
        <v>0</v>
      </c>
      <c r="T660" s="15">
        <f t="shared" si="91"/>
        <v>9</v>
      </c>
      <c r="U660" s="15">
        <f t="shared" si="92"/>
        <v>0</v>
      </c>
      <c r="V660" s="15">
        <f t="shared" si="93"/>
        <v>0</v>
      </c>
      <c r="W660" s="15">
        <f t="shared" si="94"/>
        <v>0</v>
      </c>
      <c r="X660" s="7">
        <f t="shared" si="95"/>
        <v>0</v>
      </c>
      <c r="Y660" s="7">
        <f t="shared" si="96"/>
        <v>0</v>
      </c>
      <c r="Z660" s="7">
        <f t="shared" si="97"/>
        <v>0</v>
      </c>
      <c r="AA660" s="7">
        <f t="shared" si="98"/>
        <v>0</v>
      </c>
    </row>
    <row r="661" spans="1:27" ht="13.8" x14ac:dyDescent="0.3">
      <c r="A661" s="11">
        <v>95599991</v>
      </c>
      <c r="B661" s="11" t="s">
        <v>16</v>
      </c>
      <c r="C661" s="11" t="s">
        <v>17</v>
      </c>
      <c r="D661" s="11" t="s">
        <v>57</v>
      </c>
      <c r="E661" s="11" t="s">
        <v>457</v>
      </c>
      <c r="F661" s="18">
        <v>40118</v>
      </c>
      <c r="G661" s="19">
        <v>40118</v>
      </c>
      <c r="H661" s="11" t="s">
        <v>68</v>
      </c>
      <c r="I661" s="11" t="s">
        <v>59</v>
      </c>
      <c r="J661" s="11" t="s">
        <v>70</v>
      </c>
      <c r="K661" s="11" t="s">
        <v>23</v>
      </c>
      <c r="L661" s="53" t="s">
        <v>638</v>
      </c>
      <c r="M661" s="11">
        <v>0</v>
      </c>
      <c r="N661" s="54">
        <v>0</v>
      </c>
      <c r="O661" s="54">
        <v>0</v>
      </c>
      <c r="P661" s="54">
        <v>0</v>
      </c>
      <c r="Q661" s="1">
        <v>42522</v>
      </c>
      <c r="R661" s="14">
        <f>VLOOKUP($D661,'GT NBV Sep 2015'!$G:$O,9,0)</f>
        <v>2.1999999999999999E-2</v>
      </c>
      <c r="S661" s="15">
        <f t="shared" si="90"/>
        <v>0</v>
      </c>
      <c r="T661" s="15">
        <f t="shared" si="91"/>
        <v>9</v>
      </c>
      <c r="U661" s="15">
        <f t="shared" si="92"/>
        <v>0</v>
      </c>
      <c r="V661" s="15">
        <f t="shared" si="93"/>
        <v>0</v>
      </c>
      <c r="W661" s="15">
        <f t="shared" si="94"/>
        <v>0</v>
      </c>
      <c r="X661" s="7">
        <f t="shared" si="95"/>
        <v>0</v>
      </c>
      <c r="Y661" s="7">
        <f t="shared" si="96"/>
        <v>0</v>
      </c>
      <c r="Z661" s="7">
        <f t="shared" si="97"/>
        <v>0</v>
      </c>
      <c r="AA661" s="7">
        <f t="shared" si="98"/>
        <v>0</v>
      </c>
    </row>
    <row r="662" spans="1:27" ht="13.8" x14ac:dyDescent="0.3">
      <c r="A662" s="11">
        <v>101838600</v>
      </c>
      <c r="B662" s="11" t="s">
        <v>16</v>
      </c>
      <c r="C662" s="11" t="s">
        <v>17</v>
      </c>
      <c r="D662" s="11" t="s">
        <v>57</v>
      </c>
      <c r="E662" s="11" t="s">
        <v>462</v>
      </c>
      <c r="F662" s="18">
        <v>40483</v>
      </c>
      <c r="G662" s="19">
        <v>40483</v>
      </c>
      <c r="H662" s="11" t="s">
        <v>68</v>
      </c>
      <c r="I662" s="11" t="s">
        <v>59</v>
      </c>
      <c r="J662" s="11" t="s">
        <v>70</v>
      </c>
      <c r="K662" s="11" t="s">
        <v>23</v>
      </c>
      <c r="L662" s="53" t="s">
        <v>638</v>
      </c>
      <c r="M662" s="11">
        <v>0</v>
      </c>
      <c r="N662" s="54">
        <v>0</v>
      </c>
      <c r="O662" s="54">
        <v>0</v>
      </c>
      <c r="P662" s="54">
        <v>0</v>
      </c>
      <c r="Q662" s="1">
        <v>42522</v>
      </c>
      <c r="R662" s="14">
        <f>VLOOKUP($D662,'GT NBV Sep 2015'!$G:$O,9,0)</f>
        <v>2.1999999999999999E-2</v>
      </c>
      <c r="S662" s="15">
        <f t="shared" si="90"/>
        <v>0</v>
      </c>
      <c r="T662" s="15">
        <f t="shared" si="91"/>
        <v>9</v>
      </c>
      <c r="U662" s="15">
        <f t="shared" si="92"/>
        <v>0</v>
      </c>
      <c r="V662" s="15">
        <f t="shared" si="93"/>
        <v>0</v>
      </c>
      <c r="W662" s="15">
        <f t="shared" si="94"/>
        <v>0</v>
      </c>
      <c r="X662" s="7">
        <f t="shared" si="95"/>
        <v>0</v>
      </c>
      <c r="Y662" s="7">
        <f t="shared" si="96"/>
        <v>0</v>
      </c>
      <c r="Z662" s="7">
        <f t="shared" si="97"/>
        <v>0</v>
      </c>
      <c r="AA662" s="7">
        <f t="shared" si="98"/>
        <v>0</v>
      </c>
    </row>
    <row r="663" spans="1:27" ht="13.8" x14ac:dyDescent="0.3">
      <c r="A663" s="11">
        <v>101838990</v>
      </c>
      <c r="B663" s="11" t="s">
        <v>16</v>
      </c>
      <c r="C663" s="11" t="s">
        <v>17</v>
      </c>
      <c r="D663" s="11" t="s">
        <v>57</v>
      </c>
      <c r="E663" s="11" t="s">
        <v>462</v>
      </c>
      <c r="F663" s="18">
        <v>40483</v>
      </c>
      <c r="G663" s="19">
        <v>40483</v>
      </c>
      <c r="H663" s="11" t="s">
        <v>68</v>
      </c>
      <c r="I663" s="11" t="s">
        <v>59</v>
      </c>
      <c r="J663" s="11" t="s">
        <v>70</v>
      </c>
      <c r="K663" s="11" t="s">
        <v>23</v>
      </c>
      <c r="L663" s="53" t="s">
        <v>638</v>
      </c>
      <c r="M663" s="11">
        <v>0</v>
      </c>
      <c r="N663" s="54">
        <v>0</v>
      </c>
      <c r="O663" s="54">
        <v>0</v>
      </c>
      <c r="P663" s="54">
        <v>0</v>
      </c>
      <c r="Q663" s="1">
        <v>42522</v>
      </c>
      <c r="R663" s="14">
        <f>VLOOKUP($D663,'GT NBV Sep 2015'!$G:$O,9,0)</f>
        <v>2.1999999999999999E-2</v>
      </c>
      <c r="S663" s="15">
        <f t="shared" si="90"/>
        <v>0</v>
      </c>
      <c r="T663" s="15">
        <f t="shared" si="91"/>
        <v>9</v>
      </c>
      <c r="U663" s="15">
        <f t="shared" si="92"/>
        <v>0</v>
      </c>
      <c r="V663" s="15">
        <f t="shared" si="93"/>
        <v>0</v>
      </c>
      <c r="W663" s="15">
        <f t="shared" si="94"/>
        <v>0</v>
      </c>
      <c r="X663" s="7">
        <f t="shared" si="95"/>
        <v>0</v>
      </c>
      <c r="Y663" s="7">
        <f t="shared" si="96"/>
        <v>0</v>
      </c>
      <c r="Z663" s="7">
        <f t="shared" si="97"/>
        <v>0</v>
      </c>
      <c r="AA663" s="7">
        <f t="shared" si="98"/>
        <v>0</v>
      </c>
    </row>
    <row r="664" spans="1:27" ht="13.8" x14ac:dyDescent="0.3">
      <c r="A664" s="11">
        <v>638019240</v>
      </c>
      <c r="B664" s="11" t="s">
        <v>16</v>
      </c>
      <c r="C664" s="11" t="s">
        <v>17</v>
      </c>
      <c r="D664" s="11" t="s">
        <v>57</v>
      </c>
      <c r="E664" s="11" t="s">
        <v>395</v>
      </c>
      <c r="F664" s="18">
        <v>41214</v>
      </c>
      <c r="G664" s="19">
        <v>41214</v>
      </c>
      <c r="H664" s="11" t="s">
        <v>68</v>
      </c>
      <c r="I664" s="11" t="s">
        <v>59</v>
      </c>
      <c r="J664" s="11" t="s">
        <v>70</v>
      </c>
      <c r="K664" s="11" t="s">
        <v>23</v>
      </c>
      <c r="L664" s="53" t="s">
        <v>638</v>
      </c>
      <c r="M664" s="11">
        <v>0</v>
      </c>
      <c r="N664" s="54">
        <v>0</v>
      </c>
      <c r="O664" s="54">
        <v>0</v>
      </c>
      <c r="P664" s="54">
        <v>0</v>
      </c>
      <c r="Q664" s="1">
        <v>42522</v>
      </c>
      <c r="R664" s="14">
        <f>VLOOKUP($D664,'GT NBV Sep 2015'!$G:$O,9,0)</f>
        <v>2.1999999999999999E-2</v>
      </c>
      <c r="S664" s="15">
        <f t="shared" si="90"/>
        <v>0</v>
      </c>
      <c r="T664" s="15">
        <f t="shared" si="91"/>
        <v>9</v>
      </c>
      <c r="U664" s="15">
        <f t="shared" si="92"/>
        <v>0</v>
      </c>
      <c r="V664" s="15">
        <f t="shared" si="93"/>
        <v>0</v>
      </c>
      <c r="W664" s="15">
        <f t="shared" si="94"/>
        <v>0</v>
      </c>
      <c r="X664" s="7">
        <f t="shared" si="95"/>
        <v>0</v>
      </c>
      <c r="Y664" s="7">
        <f t="shared" si="96"/>
        <v>0</v>
      </c>
      <c r="Z664" s="7">
        <f t="shared" si="97"/>
        <v>0</v>
      </c>
      <c r="AA664" s="7">
        <f t="shared" si="98"/>
        <v>0</v>
      </c>
    </row>
    <row r="665" spans="1:27" ht="13.8" x14ac:dyDescent="0.3">
      <c r="A665" s="11">
        <v>638863554</v>
      </c>
      <c r="B665" s="11" t="s">
        <v>16</v>
      </c>
      <c r="C665" s="11" t="s">
        <v>17</v>
      </c>
      <c r="D665" s="11" t="s">
        <v>57</v>
      </c>
      <c r="E665" s="11" t="s">
        <v>395</v>
      </c>
      <c r="F665" s="18">
        <v>41244</v>
      </c>
      <c r="G665" s="19">
        <v>41244</v>
      </c>
      <c r="H665" s="11" t="s">
        <v>68</v>
      </c>
      <c r="I665" s="11" t="s">
        <v>59</v>
      </c>
      <c r="J665" s="11" t="s">
        <v>70</v>
      </c>
      <c r="K665" s="11" t="s">
        <v>23</v>
      </c>
      <c r="L665" s="53" t="s">
        <v>638</v>
      </c>
      <c r="M665" s="11">
        <v>0</v>
      </c>
      <c r="N665" s="54">
        <v>0</v>
      </c>
      <c r="O665" s="54">
        <v>0</v>
      </c>
      <c r="P665" s="54">
        <v>0</v>
      </c>
      <c r="Q665" s="1">
        <v>42522</v>
      </c>
      <c r="R665" s="14">
        <f>VLOOKUP($D665,'GT NBV Sep 2015'!$G:$O,9,0)</f>
        <v>2.1999999999999999E-2</v>
      </c>
      <c r="S665" s="15">
        <f t="shared" si="90"/>
        <v>0</v>
      </c>
      <c r="T665" s="15">
        <f t="shared" si="91"/>
        <v>9</v>
      </c>
      <c r="U665" s="15">
        <f t="shared" si="92"/>
        <v>0</v>
      </c>
      <c r="V665" s="15">
        <f t="shared" si="93"/>
        <v>0</v>
      </c>
      <c r="W665" s="15">
        <f t="shared" si="94"/>
        <v>0</v>
      </c>
      <c r="X665" s="7">
        <f t="shared" si="95"/>
        <v>0</v>
      </c>
      <c r="Y665" s="7">
        <f t="shared" si="96"/>
        <v>0</v>
      </c>
      <c r="Z665" s="7">
        <f t="shared" si="97"/>
        <v>0</v>
      </c>
      <c r="AA665" s="7">
        <f t="shared" si="98"/>
        <v>0</v>
      </c>
    </row>
    <row r="666" spans="1:27" ht="13.8" x14ac:dyDescent="0.3">
      <c r="A666" s="11">
        <v>640495983</v>
      </c>
      <c r="B666" s="11" t="s">
        <v>16</v>
      </c>
      <c r="C666" s="11" t="s">
        <v>17</v>
      </c>
      <c r="D666" s="11" t="s">
        <v>57</v>
      </c>
      <c r="E666" s="11" t="s">
        <v>395</v>
      </c>
      <c r="F666" s="18">
        <v>41244</v>
      </c>
      <c r="G666" s="19">
        <v>41306</v>
      </c>
      <c r="H666" s="11" t="s">
        <v>68</v>
      </c>
      <c r="I666" s="11" t="s">
        <v>59</v>
      </c>
      <c r="J666" s="11" t="s">
        <v>70</v>
      </c>
      <c r="K666" s="11" t="s">
        <v>23</v>
      </c>
      <c r="L666" s="53" t="s">
        <v>638</v>
      </c>
      <c r="M666" s="11">
        <v>0</v>
      </c>
      <c r="N666" s="54">
        <v>0</v>
      </c>
      <c r="O666" s="54">
        <v>0</v>
      </c>
      <c r="P666" s="54">
        <v>0</v>
      </c>
      <c r="Q666" s="1">
        <v>42522</v>
      </c>
      <c r="R666" s="14">
        <f>VLOOKUP($D666,'GT NBV Sep 2015'!$G:$O,9,0)</f>
        <v>2.1999999999999999E-2</v>
      </c>
      <c r="S666" s="15">
        <f t="shared" si="90"/>
        <v>0</v>
      </c>
      <c r="T666" s="15">
        <f t="shared" si="91"/>
        <v>9</v>
      </c>
      <c r="U666" s="15">
        <f t="shared" si="92"/>
        <v>0</v>
      </c>
      <c r="V666" s="15">
        <f t="shared" si="93"/>
        <v>0</v>
      </c>
      <c r="W666" s="15">
        <f t="shared" si="94"/>
        <v>0</v>
      </c>
      <c r="X666" s="7">
        <f t="shared" si="95"/>
        <v>0</v>
      </c>
      <c r="Y666" s="7">
        <f t="shared" si="96"/>
        <v>0</v>
      </c>
      <c r="Z666" s="7">
        <f t="shared" si="97"/>
        <v>0</v>
      </c>
      <c r="AA666" s="7">
        <f t="shared" si="98"/>
        <v>0</v>
      </c>
    </row>
    <row r="667" spans="1:27" ht="13.8" x14ac:dyDescent="0.3">
      <c r="A667" s="11">
        <v>641579727</v>
      </c>
      <c r="B667" s="11" t="s">
        <v>16</v>
      </c>
      <c r="C667" s="11" t="s">
        <v>17</v>
      </c>
      <c r="D667" s="11" t="s">
        <v>57</v>
      </c>
      <c r="E667" s="11" t="s">
        <v>395</v>
      </c>
      <c r="F667" s="18">
        <v>41244</v>
      </c>
      <c r="G667" s="19">
        <v>41334</v>
      </c>
      <c r="H667" s="11" t="s">
        <v>68</v>
      </c>
      <c r="I667" s="11" t="s">
        <v>59</v>
      </c>
      <c r="J667" s="11" t="s">
        <v>70</v>
      </c>
      <c r="K667" s="11" t="s">
        <v>23</v>
      </c>
      <c r="L667" s="53" t="s">
        <v>638</v>
      </c>
      <c r="M667" s="11">
        <v>0</v>
      </c>
      <c r="N667" s="54">
        <v>0</v>
      </c>
      <c r="O667" s="54">
        <v>0</v>
      </c>
      <c r="P667" s="54">
        <v>0</v>
      </c>
      <c r="Q667" s="1">
        <v>42522</v>
      </c>
      <c r="R667" s="14">
        <f>VLOOKUP($D667,'GT NBV Sep 2015'!$G:$O,9,0)</f>
        <v>2.1999999999999999E-2</v>
      </c>
      <c r="S667" s="15">
        <f t="shared" si="90"/>
        <v>0</v>
      </c>
      <c r="T667" s="15">
        <f t="shared" si="91"/>
        <v>9</v>
      </c>
      <c r="U667" s="15">
        <f t="shared" si="92"/>
        <v>0</v>
      </c>
      <c r="V667" s="15">
        <f t="shared" si="93"/>
        <v>0</v>
      </c>
      <c r="W667" s="15">
        <f t="shared" si="94"/>
        <v>0</v>
      </c>
      <c r="X667" s="7">
        <f t="shared" si="95"/>
        <v>0</v>
      </c>
      <c r="Y667" s="7">
        <f t="shared" si="96"/>
        <v>0</v>
      </c>
      <c r="Z667" s="7">
        <f t="shared" si="97"/>
        <v>0</v>
      </c>
      <c r="AA667" s="7">
        <f t="shared" si="98"/>
        <v>0</v>
      </c>
    </row>
    <row r="668" spans="1:27" ht="13.8" x14ac:dyDescent="0.3">
      <c r="A668" s="11">
        <v>653980615</v>
      </c>
      <c r="B668" s="11" t="s">
        <v>16</v>
      </c>
      <c r="C668" s="11" t="s">
        <v>17</v>
      </c>
      <c r="D668" s="11" t="s">
        <v>57</v>
      </c>
      <c r="E668" s="11" t="s">
        <v>395</v>
      </c>
      <c r="F668" s="18">
        <v>41214</v>
      </c>
      <c r="G668" s="19">
        <v>41609</v>
      </c>
      <c r="H668" s="11" t="s">
        <v>68</v>
      </c>
      <c r="I668" s="11" t="s">
        <v>59</v>
      </c>
      <c r="J668" s="11" t="s">
        <v>70</v>
      </c>
      <c r="K668" s="11" t="s">
        <v>23</v>
      </c>
      <c r="L668" s="53" t="s">
        <v>638</v>
      </c>
      <c r="M668" s="11">
        <v>0</v>
      </c>
      <c r="N668" s="54">
        <v>0</v>
      </c>
      <c r="O668" s="54">
        <v>0</v>
      </c>
      <c r="P668" s="54">
        <v>0</v>
      </c>
      <c r="Q668" s="1">
        <v>42522</v>
      </c>
      <c r="R668" s="14">
        <f>VLOOKUP($D668,'GT NBV Sep 2015'!$G:$O,9,0)</f>
        <v>2.1999999999999999E-2</v>
      </c>
      <c r="S668" s="15">
        <f t="shared" si="90"/>
        <v>0</v>
      </c>
      <c r="T668" s="15">
        <f t="shared" si="91"/>
        <v>9</v>
      </c>
      <c r="U668" s="15">
        <f t="shared" si="92"/>
        <v>0</v>
      </c>
      <c r="V668" s="15">
        <f t="shared" si="93"/>
        <v>0</v>
      </c>
      <c r="W668" s="15">
        <f t="shared" si="94"/>
        <v>0</v>
      </c>
      <c r="X668" s="7">
        <f t="shared" si="95"/>
        <v>0</v>
      </c>
      <c r="Y668" s="7">
        <f t="shared" si="96"/>
        <v>0</v>
      </c>
      <c r="Z668" s="7">
        <f t="shared" si="97"/>
        <v>0</v>
      </c>
      <c r="AA668" s="7">
        <f t="shared" si="98"/>
        <v>0</v>
      </c>
    </row>
    <row r="669" spans="1:27" ht="13.8" x14ac:dyDescent="0.3">
      <c r="A669" s="11">
        <v>656629654</v>
      </c>
      <c r="B669" s="11" t="s">
        <v>16</v>
      </c>
      <c r="C669" s="11" t="s">
        <v>17</v>
      </c>
      <c r="D669" s="11" t="s">
        <v>57</v>
      </c>
      <c r="E669" s="11" t="s">
        <v>395</v>
      </c>
      <c r="F669" s="18">
        <v>41214</v>
      </c>
      <c r="G669" s="19">
        <v>41699</v>
      </c>
      <c r="H669" s="11" t="s">
        <v>68</v>
      </c>
      <c r="I669" s="11" t="s">
        <v>59</v>
      </c>
      <c r="J669" s="11" t="s">
        <v>70</v>
      </c>
      <c r="K669" s="11" t="s">
        <v>23</v>
      </c>
      <c r="L669" s="53" t="s">
        <v>638</v>
      </c>
      <c r="M669" s="11">
        <v>0</v>
      </c>
      <c r="N669" s="54">
        <v>0</v>
      </c>
      <c r="O669" s="54">
        <v>0</v>
      </c>
      <c r="P669" s="54">
        <v>0</v>
      </c>
      <c r="Q669" s="1">
        <v>42522</v>
      </c>
      <c r="R669" s="14">
        <f>VLOOKUP($D669,'GT NBV Sep 2015'!$G:$O,9,0)</f>
        <v>2.1999999999999999E-2</v>
      </c>
      <c r="S669" s="15">
        <f t="shared" si="90"/>
        <v>0</v>
      </c>
      <c r="T669" s="15">
        <f t="shared" si="91"/>
        <v>9</v>
      </c>
      <c r="U669" s="15">
        <f t="shared" si="92"/>
        <v>0</v>
      </c>
      <c r="V669" s="15">
        <f t="shared" si="93"/>
        <v>0</v>
      </c>
      <c r="W669" s="15">
        <f t="shared" si="94"/>
        <v>0</v>
      </c>
      <c r="X669" s="7">
        <f t="shared" si="95"/>
        <v>0</v>
      </c>
      <c r="Y669" s="7">
        <f t="shared" si="96"/>
        <v>0</v>
      </c>
      <c r="Z669" s="7">
        <f t="shared" si="97"/>
        <v>0</v>
      </c>
      <c r="AA669" s="7">
        <f t="shared" si="98"/>
        <v>0</v>
      </c>
    </row>
    <row r="670" spans="1:27" ht="13.8" x14ac:dyDescent="0.3">
      <c r="A670" s="11">
        <v>663564348</v>
      </c>
      <c r="B670" s="11" t="s">
        <v>16</v>
      </c>
      <c r="C670" s="11" t="s">
        <v>17</v>
      </c>
      <c r="D670" s="11" t="s">
        <v>57</v>
      </c>
      <c r="E670" s="11" t="s">
        <v>466</v>
      </c>
      <c r="F670" s="18">
        <v>41791</v>
      </c>
      <c r="G670" s="19">
        <v>41791</v>
      </c>
      <c r="H670" s="11" t="s">
        <v>68</v>
      </c>
      <c r="I670" s="11" t="s">
        <v>59</v>
      </c>
      <c r="J670" s="11" t="s">
        <v>70</v>
      </c>
      <c r="K670" s="11" t="s">
        <v>23</v>
      </c>
      <c r="L670" s="53" t="s">
        <v>638</v>
      </c>
      <c r="M670" s="11">
        <v>0</v>
      </c>
      <c r="N670" s="54">
        <v>0</v>
      </c>
      <c r="O670" s="54">
        <v>0</v>
      </c>
      <c r="P670" s="54">
        <v>0</v>
      </c>
      <c r="Q670" s="1">
        <v>42522</v>
      </c>
      <c r="R670" s="14">
        <f>VLOOKUP($D670,'GT NBV Sep 2015'!$G:$O,9,0)</f>
        <v>2.1999999999999999E-2</v>
      </c>
      <c r="S670" s="15">
        <f t="shared" si="90"/>
        <v>0</v>
      </c>
      <c r="T670" s="15">
        <f t="shared" si="91"/>
        <v>9</v>
      </c>
      <c r="U670" s="15">
        <f t="shared" si="92"/>
        <v>0</v>
      </c>
      <c r="V670" s="15">
        <f t="shared" si="93"/>
        <v>0</v>
      </c>
      <c r="W670" s="15">
        <f t="shared" si="94"/>
        <v>0</v>
      </c>
      <c r="X670" s="7">
        <f t="shared" si="95"/>
        <v>0</v>
      </c>
      <c r="Y670" s="7">
        <f t="shared" si="96"/>
        <v>0</v>
      </c>
      <c r="Z670" s="7">
        <f t="shared" si="97"/>
        <v>0</v>
      </c>
      <c r="AA670" s="7">
        <f t="shared" si="98"/>
        <v>0</v>
      </c>
    </row>
    <row r="671" spans="1:27" ht="13.8" x14ac:dyDescent="0.3">
      <c r="A671" s="11">
        <v>665429410</v>
      </c>
      <c r="B671" s="11" t="s">
        <v>16</v>
      </c>
      <c r="C671" s="11" t="s">
        <v>17</v>
      </c>
      <c r="D671" s="11" t="s">
        <v>57</v>
      </c>
      <c r="E671" s="11" t="s">
        <v>466</v>
      </c>
      <c r="F671" s="18">
        <v>41791</v>
      </c>
      <c r="G671" s="19">
        <v>41821</v>
      </c>
      <c r="H671" s="11" t="s">
        <v>68</v>
      </c>
      <c r="I671" s="11" t="s">
        <v>59</v>
      </c>
      <c r="J671" s="11" t="s">
        <v>70</v>
      </c>
      <c r="K671" s="11" t="s">
        <v>23</v>
      </c>
      <c r="L671" s="53" t="s">
        <v>638</v>
      </c>
      <c r="M671" s="11">
        <v>0</v>
      </c>
      <c r="N671" s="54">
        <v>0</v>
      </c>
      <c r="O671" s="54">
        <v>0</v>
      </c>
      <c r="P671" s="54">
        <v>0</v>
      </c>
      <c r="Q671" s="1">
        <v>42522</v>
      </c>
      <c r="R671" s="14">
        <f>VLOOKUP($D671,'GT NBV Sep 2015'!$G:$O,9,0)</f>
        <v>2.1999999999999999E-2</v>
      </c>
      <c r="S671" s="15">
        <f t="shared" si="90"/>
        <v>0</v>
      </c>
      <c r="T671" s="15">
        <f t="shared" si="91"/>
        <v>9</v>
      </c>
      <c r="U671" s="15">
        <f t="shared" si="92"/>
        <v>0</v>
      </c>
      <c r="V671" s="15">
        <f t="shared" si="93"/>
        <v>0</v>
      </c>
      <c r="W671" s="15">
        <f t="shared" si="94"/>
        <v>0</v>
      </c>
      <c r="X671" s="7">
        <f t="shared" si="95"/>
        <v>0</v>
      </c>
      <c r="Y671" s="7">
        <f t="shared" si="96"/>
        <v>0</v>
      </c>
      <c r="Z671" s="7">
        <f t="shared" si="97"/>
        <v>0</v>
      </c>
      <c r="AA671" s="7">
        <f t="shared" si="98"/>
        <v>0</v>
      </c>
    </row>
    <row r="672" spans="1:27" ht="13.8" x14ac:dyDescent="0.3">
      <c r="A672" s="11">
        <v>667164468</v>
      </c>
      <c r="B672" s="11" t="s">
        <v>16</v>
      </c>
      <c r="C672" s="11" t="s">
        <v>17</v>
      </c>
      <c r="D672" s="11" t="s">
        <v>57</v>
      </c>
      <c r="E672" s="11" t="s">
        <v>466</v>
      </c>
      <c r="F672" s="18">
        <v>41791</v>
      </c>
      <c r="G672" s="19">
        <v>41852</v>
      </c>
      <c r="H672" s="11" t="s">
        <v>68</v>
      </c>
      <c r="I672" s="11" t="s">
        <v>59</v>
      </c>
      <c r="J672" s="11" t="s">
        <v>70</v>
      </c>
      <c r="K672" s="11" t="s">
        <v>23</v>
      </c>
      <c r="L672" s="53" t="s">
        <v>638</v>
      </c>
      <c r="M672" s="11">
        <v>0</v>
      </c>
      <c r="N672" s="54">
        <v>0</v>
      </c>
      <c r="O672" s="54">
        <v>0</v>
      </c>
      <c r="P672" s="54">
        <v>0</v>
      </c>
      <c r="Q672" s="1">
        <v>42522</v>
      </c>
      <c r="R672" s="14">
        <f>VLOOKUP($D672,'GT NBV Sep 2015'!$G:$O,9,0)</f>
        <v>2.1999999999999999E-2</v>
      </c>
      <c r="S672" s="15">
        <f t="shared" si="90"/>
        <v>0</v>
      </c>
      <c r="T672" s="15">
        <f t="shared" si="91"/>
        <v>9</v>
      </c>
      <c r="U672" s="15">
        <f t="shared" si="92"/>
        <v>0</v>
      </c>
      <c r="V672" s="15">
        <f t="shared" si="93"/>
        <v>0</v>
      </c>
      <c r="W672" s="15">
        <f t="shared" si="94"/>
        <v>0</v>
      </c>
      <c r="X672" s="7">
        <f t="shared" si="95"/>
        <v>0</v>
      </c>
      <c r="Y672" s="7">
        <f t="shared" si="96"/>
        <v>0</v>
      </c>
      <c r="Z672" s="7">
        <f t="shared" si="97"/>
        <v>0</v>
      </c>
      <c r="AA672" s="7">
        <f t="shared" si="98"/>
        <v>0</v>
      </c>
    </row>
    <row r="673" spans="1:27" ht="13.8" x14ac:dyDescent="0.3">
      <c r="A673" s="11">
        <v>680645037</v>
      </c>
      <c r="B673" s="11" t="s">
        <v>16</v>
      </c>
      <c r="C673" s="11" t="s">
        <v>17</v>
      </c>
      <c r="D673" s="11" t="s">
        <v>57</v>
      </c>
      <c r="E673" s="11" t="s">
        <v>466</v>
      </c>
      <c r="F673" s="18">
        <v>41791</v>
      </c>
      <c r="G673" s="19">
        <v>42064</v>
      </c>
      <c r="H673" s="11" t="s">
        <v>68</v>
      </c>
      <c r="I673" s="11" t="s">
        <v>59</v>
      </c>
      <c r="J673" s="11" t="s">
        <v>70</v>
      </c>
      <c r="K673" s="11" t="s">
        <v>23</v>
      </c>
      <c r="L673" s="53" t="s">
        <v>638</v>
      </c>
      <c r="M673" s="11">
        <v>0</v>
      </c>
      <c r="N673" s="54">
        <v>0</v>
      </c>
      <c r="O673" s="54">
        <v>0</v>
      </c>
      <c r="P673" s="54">
        <v>0</v>
      </c>
      <c r="Q673" s="1">
        <v>42522</v>
      </c>
      <c r="R673" s="14">
        <f>VLOOKUP($D673,'GT NBV Sep 2015'!$G:$O,9,0)</f>
        <v>2.1999999999999999E-2</v>
      </c>
      <c r="S673" s="15">
        <f t="shared" si="90"/>
        <v>0</v>
      </c>
      <c r="T673" s="15">
        <f t="shared" si="91"/>
        <v>9</v>
      </c>
      <c r="U673" s="15">
        <f t="shared" si="92"/>
        <v>0</v>
      </c>
      <c r="V673" s="15">
        <f t="shared" si="93"/>
        <v>0</v>
      </c>
      <c r="W673" s="15">
        <f t="shared" si="94"/>
        <v>0</v>
      </c>
      <c r="X673" s="7">
        <f t="shared" si="95"/>
        <v>0</v>
      </c>
      <c r="Y673" s="7">
        <f t="shared" si="96"/>
        <v>0</v>
      </c>
      <c r="Z673" s="7">
        <f t="shared" si="97"/>
        <v>0</v>
      </c>
      <c r="AA673" s="7">
        <f t="shared" si="98"/>
        <v>0</v>
      </c>
    </row>
    <row r="674" spans="1:27" ht="13.8" x14ac:dyDescent="0.3">
      <c r="A674" s="11">
        <v>48747213</v>
      </c>
      <c r="B674" s="11" t="s">
        <v>16</v>
      </c>
      <c r="C674" s="11" t="s">
        <v>17</v>
      </c>
      <c r="D674" s="11" t="s">
        <v>419</v>
      </c>
      <c r="E674" s="11" t="s">
        <v>390</v>
      </c>
      <c r="F674" s="18">
        <v>38261</v>
      </c>
      <c r="G674" s="19">
        <v>38292</v>
      </c>
      <c r="H674" s="11" t="s">
        <v>68</v>
      </c>
      <c r="I674" s="11" t="s">
        <v>59</v>
      </c>
      <c r="J674" s="11" t="s">
        <v>70</v>
      </c>
      <c r="K674" s="11" t="s">
        <v>410</v>
      </c>
      <c r="L674" s="53" t="s">
        <v>638</v>
      </c>
      <c r="M674" s="11">
        <v>0</v>
      </c>
      <c r="N674" s="54">
        <v>0</v>
      </c>
      <c r="O674" s="54">
        <v>0</v>
      </c>
      <c r="P674" s="54">
        <v>0</v>
      </c>
      <c r="Q674" s="1">
        <v>42522</v>
      </c>
      <c r="R674" s="14">
        <f>VLOOKUP($D674,'GT NBV Sep 2015'!$G:$O,9,0)</f>
        <v>2.1999999999999999E-2</v>
      </c>
      <c r="S674" s="15">
        <f t="shared" si="90"/>
        <v>0</v>
      </c>
      <c r="T674" s="15">
        <f t="shared" si="91"/>
        <v>9</v>
      </c>
      <c r="U674" s="15">
        <f t="shared" si="92"/>
        <v>0</v>
      </c>
      <c r="V674" s="15">
        <f t="shared" si="93"/>
        <v>0</v>
      </c>
      <c r="W674" s="15">
        <f t="shared" si="94"/>
        <v>0</v>
      </c>
      <c r="X674" s="7">
        <f t="shared" si="95"/>
        <v>0</v>
      </c>
      <c r="Y674" s="7">
        <f t="shared" si="96"/>
        <v>0</v>
      </c>
      <c r="Z674" s="7">
        <f t="shared" si="97"/>
        <v>0</v>
      </c>
      <c r="AA674" s="7">
        <f t="shared" si="98"/>
        <v>0</v>
      </c>
    </row>
    <row r="675" spans="1:27" ht="13.8" x14ac:dyDescent="0.3">
      <c r="A675" s="11">
        <v>626671243</v>
      </c>
      <c r="B675" s="11" t="s">
        <v>16</v>
      </c>
      <c r="C675" s="11" t="s">
        <v>17</v>
      </c>
      <c r="D675" s="11" t="s">
        <v>57</v>
      </c>
      <c r="E675" s="11" t="s">
        <v>457</v>
      </c>
      <c r="F675" s="18">
        <v>40148</v>
      </c>
      <c r="G675" s="19">
        <v>40148</v>
      </c>
      <c r="H675" s="11" t="s">
        <v>20</v>
      </c>
      <c r="I675" s="11" t="s">
        <v>59</v>
      </c>
      <c r="J675" s="11" t="s">
        <v>339</v>
      </c>
      <c r="K675" s="11" t="s">
        <v>23</v>
      </c>
      <c r="L675" s="53" t="s">
        <v>638</v>
      </c>
      <c r="M675" s="11">
        <v>0</v>
      </c>
      <c r="N675" s="54">
        <v>0</v>
      </c>
      <c r="O675" s="54">
        <v>0</v>
      </c>
      <c r="P675" s="54">
        <v>0</v>
      </c>
      <c r="Q675" s="1">
        <v>42522</v>
      </c>
      <c r="R675" s="14">
        <f>VLOOKUP($D675,'GT NBV Sep 2015'!$G:$O,9,0)</f>
        <v>2.1999999999999999E-2</v>
      </c>
      <c r="S675" s="15">
        <f t="shared" si="90"/>
        <v>0</v>
      </c>
      <c r="T675" s="15">
        <f t="shared" si="91"/>
        <v>9</v>
      </c>
      <c r="U675" s="15">
        <f t="shared" si="92"/>
        <v>0</v>
      </c>
      <c r="V675" s="15">
        <f t="shared" si="93"/>
        <v>0</v>
      </c>
      <c r="W675" s="15">
        <f t="shared" si="94"/>
        <v>0</v>
      </c>
      <c r="X675" s="7">
        <f t="shared" si="95"/>
        <v>0</v>
      </c>
      <c r="Y675" s="7">
        <f t="shared" si="96"/>
        <v>0</v>
      </c>
      <c r="Z675" s="7">
        <f t="shared" si="97"/>
        <v>0</v>
      </c>
      <c r="AA675" s="7">
        <f t="shared" si="98"/>
        <v>0</v>
      </c>
    </row>
    <row r="676" spans="1:27" ht="13.8" x14ac:dyDescent="0.3">
      <c r="A676" s="11">
        <v>54262</v>
      </c>
      <c r="B676" s="11" t="s">
        <v>16</v>
      </c>
      <c r="C676" s="11" t="s">
        <v>17</v>
      </c>
      <c r="D676" s="11" t="s">
        <v>57</v>
      </c>
      <c r="E676" s="11" t="s">
        <v>28</v>
      </c>
      <c r="F676" s="18">
        <v>27211</v>
      </c>
      <c r="G676" s="19">
        <v>27211</v>
      </c>
      <c r="H676" s="11" t="s">
        <v>20</v>
      </c>
      <c r="I676" s="11" t="s">
        <v>59</v>
      </c>
      <c r="J676" s="11" t="s">
        <v>341</v>
      </c>
      <c r="K676" s="11" t="s">
        <v>23</v>
      </c>
      <c r="L676" s="53" t="s">
        <v>638</v>
      </c>
      <c r="M676" s="11">
        <v>0</v>
      </c>
      <c r="N676" s="54">
        <v>0</v>
      </c>
      <c r="O676" s="54">
        <v>0</v>
      </c>
      <c r="P676" s="54">
        <v>0</v>
      </c>
      <c r="Q676" s="1">
        <v>42522</v>
      </c>
      <c r="R676" s="14">
        <f>VLOOKUP($D676,'GT NBV Sep 2015'!$G:$O,9,0)</f>
        <v>2.1999999999999999E-2</v>
      </c>
      <c r="S676" s="15">
        <f t="shared" si="90"/>
        <v>0</v>
      </c>
      <c r="T676" s="15">
        <f t="shared" si="91"/>
        <v>9</v>
      </c>
      <c r="U676" s="15">
        <f t="shared" si="92"/>
        <v>0</v>
      </c>
      <c r="V676" s="15">
        <f t="shared" si="93"/>
        <v>0</v>
      </c>
      <c r="W676" s="15">
        <f t="shared" si="94"/>
        <v>0</v>
      </c>
      <c r="X676" s="7">
        <f t="shared" si="95"/>
        <v>0</v>
      </c>
      <c r="Y676" s="7">
        <f t="shared" si="96"/>
        <v>0</v>
      </c>
      <c r="Z676" s="7">
        <f t="shared" si="97"/>
        <v>0</v>
      </c>
      <c r="AA676" s="7">
        <f t="shared" si="98"/>
        <v>0</v>
      </c>
    </row>
    <row r="677" spans="1:27" ht="13.8" x14ac:dyDescent="0.3">
      <c r="A677" s="11">
        <v>53800</v>
      </c>
      <c r="B677" s="11" t="s">
        <v>16</v>
      </c>
      <c r="C677" s="11" t="s">
        <v>17</v>
      </c>
      <c r="D677" s="11" t="s">
        <v>57</v>
      </c>
      <c r="E677" s="11" t="s">
        <v>58</v>
      </c>
      <c r="F677" s="18">
        <v>33055</v>
      </c>
      <c r="G677" s="19">
        <v>33055</v>
      </c>
      <c r="H677" s="11" t="s">
        <v>20</v>
      </c>
      <c r="I677" s="11" t="s">
        <v>59</v>
      </c>
      <c r="J677" s="11" t="s">
        <v>22</v>
      </c>
      <c r="K677" s="11" t="s">
        <v>23</v>
      </c>
      <c r="L677" s="53" t="s">
        <v>638</v>
      </c>
      <c r="M677" s="11">
        <v>0</v>
      </c>
      <c r="N677" s="54">
        <v>0</v>
      </c>
      <c r="O677" s="54">
        <v>0</v>
      </c>
      <c r="P677" s="54">
        <v>0</v>
      </c>
      <c r="Q677" s="1">
        <v>42522</v>
      </c>
      <c r="R677" s="14">
        <f>VLOOKUP($D677,'GT NBV Sep 2015'!$G:$O,9,0)</f>
        <v>2.1999999999999999E-2</v>
      </c>
      <c r="S677" s="15">
        <f t="shared" si="90"/>
        <v>0</v>
      </c>
      <c r="T677" s="15">
        <f t="shared" si="91"/>
        <v>9</v>
      </c>
      <c r="U677" s="15">
        <f t="shared" si="92"/>
        <v>0</v>
      </c>
      <c r="V677" s="15">
        <f t="shared" si="93"/>
        <v>0</v>
      </c>
      <c r="W677" s="15">
        <f t="shared" si="94"/>
        <v>0</v>
      </c>
      <c r="X677" s="7">
        <f t="shared" si="95"/>
        <v>0</v>
      </c>
      <c r="Y677" s="7">
        <f t="shared" si="96"/>
        <v>0</v>
      </c>
      <c r="Z677" s="7">
        <f t="shared" si="97"/>
        <v>0</v>
      </c>
      <c r="AA677" s="7">
        <f t="shared" si="98"/>
        <v>0</v>
      </c>
    </row>
    <row r="678" spans="1:27" ht="13.8" x14ac:dyDescent="0.3">
      <c r="A678" s="11">
        <v>53793</v>
      </c>
      <c r="B678" s="11" t="s">
        <v>16</v>
      </c>
      <c r="C678" s="11" t="s">
        <v>17</v>
      </c>
      <c r="D678" s="11" t="s">
        <v>57</v>
      </c>
      <c r="E678" s="11" t="s">
        <v>28</v>
      </c>
      <c r="F678" s="18">
        <v>27211</v>
      </c>
      <c r="G678" s="19">
        <v>27211</v>
      </c>
      <c r="H678" s="11" t="s">
        <v>20</v>
      </c>
      <c r="I678" s="11" t="s">
        <v>59</v>
      </c>
      <c r="J678" s="11" t="s">
        <v>22</v>
      </c>
      <c r="K678" s="11" t="s">
        <v>23</v>
      </c>
      <c r="L678" s="53" t="s">
        <v>638</v>
      </c>
      <c r="M678" s="11">
        <v>0</v>
      </c>
      <c r="N678" s="54">
        <v>0</v>
      </c>
      <c r="O678" s="54">
        <v>0</v>
      </c>
      <c r="P678" s="54">
        <v>0</v>
      </c>
      <c r="Q678" s="1">
        <v>42522</v>
      </c>
      <c r="R678" s="14">
        <f>VLOOKUP($D678,'GT NBV Sep 2015'!$G:$O,9,0)</f>
        <v>2.1999999999999999E-2</v>
      </c>
      <c r="S678" s="15">
        <f t="shared" si="90"/>
        <v>0</v>
      </c>
      <c r="T678" s="15">
        <f t="shared" si="91"/>
        <v>9</v>
      </c>
      <c r="U678" s="15">
        <f t="shared" si="92"/>
        <v>0</v>
      </c>
      <c r="V678" s="15">
        <f t="shared" si="93"/>
        <v>0</v>
      </c>
      <c r="W678" s="15">
        <f t="shared" si="94"/>
        <v>0</v>
      </c>
      <c r="X678" s="7">
        <f t="shared" si="95"/>
        <v>0</v>
      </c>
      <c r="Y678" s="7">
        <f t="shared" si="96"/>
        <v>0</v>
      </c>
      <c r="Z678" s="7">
        <f t="shared" si="97"/>
        <v>0</v>
      </c>
      <c r="AA678" s="7">
        <f t="shared" si="98"/>
        <v>0</v>
      </c>
    </row>
    <row r="679" spans="1:27" ht="13.8" x14ac:dyDescent="0.3">
      <c r="A679" s="11">
        <v>53794</v>
      </c>
      <c r="B679" s="11" t="s">
        <v>16</v>
      </c>
      <c r="C679" s="11" t="s">
        <v>17</v>
      </c>
      <c r="D679" s="11" t="s">
        <v>57</v>
      </c>
      <c r="E679" s="11" t="s">
        <v>29</v>
      </c>
      <c r="F679" s="18">
        <v>27942</v>
      </c>
      <c r="G679" s="19">
        <v>27942</v>
      </c>
      <c r="H679" s="11" t="s">
        <v>20</v>
      </c>
      <c r="I679" s="11" t="s">
        <v>59</v>
      </c>
      <c r="J679" s="11" t="s">
        <v>22</v>
      </c>
      <c r="K679" s="11" t="s">
        <v>23</v>
      </c>
      <c r="L679" s="53" t="s">
        <v>638</v>
      </c>
      <c r="M679" s="11">
        <v>0</v>
      </c>
      <c r="N679" s="54">
        <v>0</v>
      </c>
      <c r="O679" s="54">
        <v>0</v>
      </c>
      <c r="P679" s="54">
        <v>0</v>
      </c>
      <c r="Q679" s="1">
        <v>42522</v>
      </c>
      <c r="R679" s="14">
        <f>VLOOKUP($D679,'GT NBV Sep 2015'!$G:$O,9,0)</f>
        <v>2.1999999999999999E-2</v>
      </c>
      <c r="S679" s="15">
        <f t="shared" si="90"/>
        <v>0</v>
      </c>
      <c r="T679" s="15">
        <f t="shared" si="91"/>
        <v>9</v>
      </c>
      <c r="U679" s="15">
        <f t="shared" si="92"/>
        <v>0</v>
      </c>
      <c r="V679" s="15">
        <f t="shared" si="93"/>
        <v>0</v>
      </c>
      <c r="W679" s="15">
        <f t="shared" si="94"/>
        <v>0</v>
      </c>
      <c r="X679" s="7">
        <f t="shared" si="95"/>
        <v>0</v>
      </c>
      <c r="Y679" s="7">
        <f t="shared" si="96"/>
        <v>0</v>
      </c>
      <c r="Z679" s="7">
        <f t="shared" si="97"/>
        <v>0</v>
      </c>
      <c r="AA679" s="7">
        <f t="shared" si="98"/>
        <v>0</v>
      </c>
    </row>
    <row r="680" spans="1:27" ht="13.8" x14ac:dyDescent="0.3">
      <c r="A680" s="11">
        <v>53795</v>
      </c>
      <c r="B680" s="11" t="s">
        <v>16</v>
      </c>
      <c r="C680" s="11" t="s">
        <v>17</v>
      </c>
      <c r="D680" s="11" t="s">
        <v>57</v>
      </c>
      <c r="E680" s="11" t="s">
        <v>51</v>
      </c>
      <c r="F680" s="18">
        <v>28672</v>
      </c>
      <c r="G680" s="19">
        <v>28672</v>
      </c>
      <c r="H680" s="11" t="s">
        <v>20</v>
      </c>
      <c r="I680" s="11" t="s">
        <v>59</v>
      </c>
      <c r="J680" s="11" t="s">
        <v>22</v>
      </c>
      <c r="K680" s="11" t="s">
        <v>23</v>
      </c>
      <c r="L680" s="53" t="s">
        <v>638</v>
      </c>
      <c r="M680" s="11">
        <v>0</v>
      </c>
      <c r="N680" s="54">
        <v>0</v>
      </c>
      <c r="O680" s="54">
        <v>0</v>
      </c>
      <c r="P680" s="54">
        <v>0</v>
      </c>
      <c r="Q680" s="1">
        <v>42522</v>
      </c>
      <c r="R680" s="14">
        <f>VLOOKUP($D680,'GT NBV Sep 2015'!$G:$O,9,0)</f>
        <v>2.1999999999999999E-2</v>
      </c>
      <c r="S680" s="15">
        <f t="shared" si="90"/>
        <v>0</v>
      </c>
      <c r="T680" s="15">
        <f t="shared" si="91"/>
        <v>9</v>
      </c>
      <c r="U680" s="15">
        <f t="shared" si="92"/>
        <v>0</v>
      </c>
      <c r="V680" s="15">
        <f t="shared" si="93"/>
        <v>0</v>
      </c>
      <c r="W680" s="15">
        <f t="shared" si="94"/>
        <v>0</v>
      </c>
      <c r="X680" s="7">
        <f t="shared" si="95"/>
        <v>0</v>
      </c>
      <c r="Y680" s="7">
        <f t="shared" si="96"/>
        <v>0</v>
      </c>
      <c r="Z680" s="7">
        <f t="shared" si="97"/>
        <v>0</v>
      </c>
      <c r="AA680" s="7">
        <f t="shared" si="98"/>
        <v>0</v>
      </c>
    </row>
    <row r="681" spans="1:27" ht="13.8" x14ac:dyDescent="0.3">
      <c r="A681" s="11">
        <v>53796</v>
      </c>
      <c r="B681" s="11" t="s">
        <v>16</v>
      </c>
      <c r="C681" s="11" t="s">
        <v>17</v>
      </c>
      <c r="D681" s="11" t="s">
        <v>57</v>
      </c>
      <c r="E681" s="11" t="s">
        <v>80</v>
      </c>
      <c r="F681" s="18">
        <v>29037</v>
      </c>
      <c r="G681" s="19">
        <v>29037</v>
      </c>
      <c r="H681" s="11" t="s">
        <v>20</v>
      </c>
      <c r="I681" s="11" t="s">
        <v>59</v>
      </c>
      <c r="J681" s="11" t="s">
        <v>22</v>
      </c>
      <c r="K681" s="11" t="s">
        <v>23</v>
      </c>
      <c r="L681" s="53" t="s">
        <v>638</v>
      </c>
      <c r="M681" s="11">
        <v>0</v>
      </c>
      <c r="N681" s="54">
        <v>0</v>
      </c>
      <c r="O681" s="54">
        <v>0</v>
      </c>
      <c r="P681" s="54">
        <v>0</v>
      </c>
      <c r="Q681" s="1">
        <v>42522</v>
      </c>
      <c r="R681" s="14">
        <f>VLOOKUP($D681,'GT NBV Sep 2015'!$G:$O,9,0)</f>
        <v>2.1999999999999999E-2</v>
      </c>
      <c r="S681" s="15">
        <f t="shared" si="90"/>
        <v>0</v>
      </c>
      <c r="T681" s="15">
        <f t="shared" si="91"/>
        <v>9</v>
      </c>
      <c r="U681" s="15">
        <f t="shared" si="92"/>
        <v>0</v>
      </c>
      <c r="V681" s="15">
        <f t="shared" si="93"/>
        <v>0</v>
      </c>
      <c r="W681" s="15">
        <f t="shared" si="94"/>
        <v>0</v>
      </c>
      <c r="X681" s="7">
        <f t="shared" si="95"/>
        <v>0</v>
      </c>
      <c r="Y681" s="7">
        <f t="shared" si="96"/>
        <v>0</v>
      </c>
      <c r="Z681" s="7">
        <f t="shared" si="97"/>
        <v>0</v>
      </c>
      <c r="AA681" s="7">
        <f t="shared" si="98"/>
        <v>0</v>
      </c>
    </row>
    <row r="682" spans="1:27" ht="13.8" x14ac:dyDescent="0.3">
      <c r="A682" s="11">
        <v>53797</v>
      </c>
      <c r="B682" s="11" t="s">
        <v>16</v>
      </c>
      <c r="C682" s="11" t="s">
        <v>17</v>
      </c>
      <c r="D682" s="11" t="s">
        <v>57</v>
      </c>
      <c r="E682" s="11" t="s">
        <v>84</v>
      </c>
      <c r="F682" s="18">
        <v>30864</v>
      </c>
      <c r="G682" s="19">
        <v>30864</v>
      </c>
      <c r="H682" s="11" t="s">
        <v>20</v>
      </c>
      <c r="I682" s="11" t="s">
        <v>59</v>
      </c>
      <c r="J682" s="11" t="s">
        <v>22</v>
      </c>
      <c r="K682" s="11" t="s">
        <v>23</v>
      </c>
      <c r="L682" s="53" t="s">
        <v>638</v>
      </c>
      <c r="M682" s="11">
        <v>0</v>
      </c>
      <c r="N682" s="54">
        <v>0</v>
      </c>
      <c r="O682" s="54">
        <v>0</v>
      </c>
      <c r="P682" s="54">
        <v>0</v>
      </c>
      <c r="Q682" s="1">
        <v>42522</v>
      </c>
      <c r="R682" s="14">
        <f>VLOOKUP($D682,'GT NBV Sep 2015'!$G:$O,9,0)</f>
        <v>2.1999999999999999E-2</v>
      </c>
      <c r="S682" s="15">
        <f t="shared" si="90"/>
        <v>0</v>
      </c>
      <c r="T682" s="15">
        <f t="shared" si="91"/>
        <v>9</v>
      </c>
      <c r="U682" s="15">
        <f t="shared" si="92"/>
        <v>0</v>
      </c>
      <c r="V682" s="15">
        <f t="shared" si="93"/>
        <v>0</v>
      </c>
      <c r="W682" s="15">
        <f t="shared" si="94"/>
        <v>0</v>
      </c>
      <c r="X682" s="7">
        <f t="shared" si="95"/>
        <v>0</v>
      </c>
      <c r="Y682" s="7">
        <f t="shared" si="96"/>
        <v>0</v>
      </c>
      <c r="Z682" s="7">
        <f t="shared" si="97"/>
        <v>0</v>
      </c>
      <c r="AA682" s="7">
        <f t="shared" si="98"/>
        <v>0</v>
      </c>
    </row>
    <row r="683" spans="1:27" ht="13.8" x14ac:dyDescent="0.3">
      <c r="A683" s="11">
        <v>53798</v>
      </c>
      <c r="B683" s="11" t="s">
        <v>16</v>
      </c>
      <c r="C683" s="11" t="s">
        <v>17</v>
      </c>
      <c r="D683" s="11" t="s">
        <v>57</v>
      </c>
      <c r="E683" s="11" t="s">
        <v>311</v>
      </c>
      <c r="F683" s="18">
        <v>31229</v>
      </c>
      <c r="G683" s="19">
        <v>31229</v>
      </c>
      <c r="H683" s="11" t="s">
        <v>20</v>
      </c>
      <c r="I683" s="11" t="s">
        <v>59</v>
      </c>
      <c r="J683" s="11" t="s">
        <v>22</v>
      </c>
      <c r="K683" s="11" t="s">
        <v>23</v>
      </c>
      <c r="L683" s="53" t="s">
        <v>638</v>
      </c>
      <c r="M683" s="11">
        <v>0</v>
      </c>
      <c r="N683" s="54">
        <v>0</v>
      </c>
      <c r="O683" s="54">
        <v>0</v>
      </c>
      <c r="P683" s="54">
        <v>0</v>
      </c>
      <c r="Q683" s="1">
        <v>42522</v>
      </c>
      <c r="R683" s="14">
        <f>VLOOKUP($D683,'GT NBV Sep 2015'!$G:$O,9,0)</f>
        <v>2.1999999999999999E-2</v>
      </c>
      <c r="S683" s="15">
        <f t="shared" si="90"/>
        <v>0</v>
      </c>
      <c r="T683" s="15">
        <f t="shared" si="91"/>
        <v>9</v>
      </c>
      <c r="U683" s="15">
        <f t="shared" si="92"/>
        <v>0</v>
      </c>
      <c r="V683" s="15">
        <f t="shared" si="93"/>
        <v>0</v>
      </c>
      <c r="W683" s="15">
        <f t="shared" si="94"/>
        <v>0</v>
      </c>
      <c r="X683" s="7">
        <f t="shared" si="95"/>
        <v>0</v>
      </c>
      <c r="Y683" s="7">
        <f t="shared" si="96"/>
        <v>0</v>
      </c>
      <c r="Z683" s="7">
        <f t="shared" si="97"/>
        <v>0</v>
      </c>
      <c r="AA683" s="7">
        <f t="shared" si="98"/>
        <v>0</v>
      </c>
    </row>
    <row r="684" spans="1:27" ht="13.8" x14ac:dyDescent="0.3">
      <c r="A684" s="11">
        <v>53799</v>
      </c>
      <c r="B684" s="11" t="s">
        <v>16</v>
      </c>
      <c r="C684" s="11" t="s">
        <v>17</v>
      </c>
      <c r="D684" s="11" t="s">
        <v>57</v>
      </c>
      <c r="E684" s="11" t="s">
        <v>67</v>
      </c>
      <c r="F684" s="18">
        <v>31959</v>
      </c>
      <c r="G684" s="19">
        <v>31959</v>
      </c>
      <c r="H684" s="11" t="s">
        <v>20</v>
      </c>
      <c r="I684" s="11" t="s">
        <v>59</v>
      </c>
      <c r="J684" s="11" t="s">
        <v>22</v>
      </c>
      <c r="K684" s="11" t="s">
        <v>23</v>
      </c>
      <c r="L684" s="53" t="s">
        <v>638</v>
      </c>
      <c r="M684" s="11">
        <v>0</v>
      </c>
      <c r="N684" s="54">
        <v>0</v>
      </c>
      <c r="O684" s="54">
        <v>0</v>
      </c>
      <c r="P684" s="54">
        <v>0</v>
      </c>
      <c r="Q684" s="1">
        <v>42522</v>
      </c>
      <c r="R684" s="14">
        <f>VLOOKUP($D684,'GT NBV Sep 2015'!$G:$O,9,0)</f>
        <v>2.1999999999999999E-2</v>
      </c>
      <c r="S684" s="15">
        <f t="shared" si="90"/>
        <v>0</v>
      </c>
      <c r="T684" s="15">
        <f t="shared" si="91"/>
        <v>9</v>
      </c>
      <c r="U684" s="15">
        <f t="shared" si="92"/>
        <v>0</v>
      </c>
      <c r="V684" s="15">
        <f t="shared" si="93"/>
        <v>0</v>
      </c>
      <c r="W684" s="15">
        <f t="shared" si="94"/>
        <v>0</v>
      </c>
      <c r="X684" s="7">
        <f t="shared" si="95"/>
        <v>0</v>
      </c>
      <c r="Y684" s="7">
        <f t="shared" si="96"/>
        <v>0</v>
      </c>
      <c r="Z684" s="7">
        <f t="shared" si="97"/>
        <v>0</v>
      </c>
      <c r="AA684" s="7">
        <f t="shared" si="98"/>
        <v>0</v>
      </c>
    </row>
    <row r="685" spans="1:27" ht="13.8" x14ac:dyDescent="0.3">
      <c r="A685" s="11">
        <v>53801</v>
      </c>
      <c r="B685" s="11" t="s">
        <v>16</v>
      </c>
      <c r="C685" s="11" t="s">
        <v>17</v>
      </c>
      <c r="D685" s="11" t="s">
        <v>57</v>
      </c>
      <c r="E685" s="11" t="s">
        <v>87</v>
      </c>
      <c r="F685" s="18">
        <v>33420</v>
      </c>
      <c r="G685" s="19">
        <v>33420</v>
      </c>
      <c r="H685" s="11" t="s">
        <v>20</v>
      </c>
      <c r="I685" s="11" t="s">
        <v>59</v>
      </c>
      <c r="J685" s="11" t="s">
        <v>22</v>
      </c>
      <c r="K685" s="11" t="s">
        <v>23</v>
      </c>
      <c r="L685" s="53" t="s">
        <v>638</v>
      </c>
      <c r="M685" s="11">
        <v>0</v>
      </c>
      <c r="N685" s="54">
        <v>0</v>
      </c>
      <c r="O685" s="54">
        <v>0</v>
      </c>
      <c r="P685" s="54">
        <v>0</v>
      </c>
      <c r="Q685" s="1">
        <v>42522</v>
      </c>
      <c r="R685" s="14">
        <f>VLOOKUP($D685,'GT NBV Sep 2015'!$G:$O,9,0)</f>
        <v>2.1999999999999999E-2</v>
      </c>
      <c r="S685" s="15">
        <f t="shared" si="90"/>
        <v>0</v>
      </c>
      <c r="T685" s="15">
        <f t="shared" si="91"/>
        <v>9</v>
      </c>
      <c r="U685" s="15">
        <f t="shared" si="92"/>
        <v>0</v>
      </c>
      <c r="V685" s="15">
        <f t="shared" si="93"/>
        <v>0</v>
      </c>
      <c r="W685" s="15">
        <f t="shared" si="94"/>
        <v>0</v>
      </c>
      <c r="X685" s="7">
        <f t="shared" si="95"/>
        <v>0</v>
      </c>
      <c r="Y685" s="7">
        <f t="shared" si="96"/>
        <v>0</v>
      </c>
      <c r="Z685" s="7">
        <f t="shared" si="97"/>
        <v>0</v>
      </c>
      <c r="AA685" s="7">
        <f t="shared" si="98"/>
        <v>0</v>
      </c>
    </row>
    <row r="686" spans="1:27" ht="13.8" x14ac:dyDescent="0.3">
      <c r="A686" s="11">
        <v>53803</v>
      </c>
      <c r="B686" s="11" t="s">
        <v>16</v>
      </c>
      <c r="C686" s="11" t="s">
        <v>17</v>
      </c>
      <c r="D686" s="11" t="s">
        <v>57</v>
      </c>
      <c r="E686" s="11" t="s">
        <v>189</v>
      </c>
      <c r="F686" s="18">
        <v>35247</v>
      </c>
      <c r="G686" s="19">
        <v>35247</v>
      </c>
      <c r="H686" s="11" t="s">
        <v>20</v>
      </c>
      <c r="I686" s="11" t="s">
        <v>59</v>
      </c>
      <c r="J686" s="11" t="s">
        <v>22</v>
      </c>
      <c r="K686" s="11" t="s">
        <v>23</v>
      </c>
      <c r="L686" s="53" t="s">
        <v>638</v>
      </c>
      <c r="M686" s="11">
        <v>0</v>
      </c>
      <c r="N686" s="54">
        <v>0</v>
      </c>
      <c r="O686" s="54">
        <v>0</v>
      </c>
      <c r="P686" s="54">
        <v>0</v>
      </c>
      <c r="Q686" s="1">
        <v>42522</v>
      </c>
      <c r="R686" s="14">
        <f>VLOOKUP($D686,'GT NBV Sep 2015'!$G:$O,9,0)</f>
        <v>2.1999999999999999E-2</v>
      </c>
      <c r="S686" s="15">
        <f t="shared" si="90"/>
        <v>0</v>
      </c>
      <c r="T686" s="15">
        <f t="shared" si="91"/>
        <v>9</v>
      </c>
      <c r="U686" s="15">
        <f t="shared" si="92"/>
        <v>0</v>
      </c>
      <c r="V686" s="15">
        <f t="shared" si="93"/>
        <v>0</v>
      </c>
      <c r="W686" s="15">
        <f t="shared" si="94"/>
        <v>0</v>
      </c>
      <c r="X686" s="7">
        <f t="shared" si="95"/>
        <v>0</v>
      </c>
      <c r="Y686" s="7">
        <f t="shared" si="96"/>
        <v>0</v>
      </c>
      <c r="Z686" s="7">
        <f t="shared" si="97"/>
        <v>0</v>
      </c>
      <c r="AA686" s="7">
        <f t="shared" si="98"/>
        <v>0</v>
      </c>
    </row>
    <row r="687" spans="1:27" ht="13.8" x14ac:dyDescent="0.3">
      <c r="A687" s="11">
        <v>53804</v>
      </c>
      <c r="B687" s="11" t="s">
        <v>16</v>
      </c>
      <c r="C687" s="11" t="s">
        <v>17</v>
      </c>
      <c r="D687" s="11" t="s">
        <v>57</v>
      </c>
      <c r="E687" s="11" t="s">
        <v>72</v>
      </c>
      <c r="F687" s="18">
        <v>37073</v>
      </c>
      <c r="G687" s="19">
        <v>37073</v>
      </c>
      <c r="H687" s="11" t="s">
        <v>20</v>
      </c>
      <c r="I687" s="11" t="s">
        <v>59</v>
      </c>
      <c r="J687" s="11" t="s">
        <v>22</v>
      </c>
      <c r="K687" s="11" t="s">
        <v>23</v>
      </c>
      <c r="L687" s="53" t="s">
        <v>638</v>
      </c>
      <c r="M687" s="11">
        <v>0</v>
      </c>
      <c r="N687" s="54">
        <v>0</v>
      </c>
      <c r="O687" s="54">
        <v>0</v>
      </c>
      <c r="P687" s="54">
        <v>0</v>
      </c>
      <c r="Q687" s="1">
        <v>42522</v>
      </c>
      <c r="R687" s="14">
        <f>VLOOKUP($D687,'GT NBV Sep 2015'!$G:$O,9,0)</f>
        <v>2.1999999999999999E-2</v>
      </c>
      <c r="S687" s="15">
        <f t="shared" si="90"/>
        <v>0</v>
      </c>
      <c r="T687" s="15">
        <f t="shared" si="91"/>
        <v>9</v>
      </c>
      <c r="U687" s="15">
        <f t="shared" si="92"/>
        <v>0</v>
      </c>
      <c r="V687" s="15">
        <f t="shared" si="93"/>
        <v>0</v>
      </c>
      <c r="W687" s="15">
        <f t="shared" si="94"/>
        <v>0</v>
      </c>
      <c r="X687" s="7">
        <f t="shared" si="95"/>
        <v>0</v>
      </c>
      <c r="Y687" s="7">
        <f t="shared" si="96"/>
        <v>0</v>
      </c>
      <c r="Z687" s="7">
        <f t="shared" si="97"/>
        <v>0</v>
      </c>
      <c r="AA687" s="7">
        <f t="shared" si="98"/>
        <v>0</v>
      </c>
    </row>
    <row r="688" spans="1:27" ht="13.8" x14ac:dyDescent="0.3">
      <c r="A688" s="11">
        <v>53890746</v>
      </c>
      <c r="B688" s="11" t="s">
        <v>16</v>
      </c>
      <c r="C688" s="11" t="s">
        <v>17</v>
      </c>
      <c r="D688" s="11" t="s">
        <v>57</v>
      </c>
      <c r="E688" s="11" t="s">
        <v>391</v>
      </c>
      <c r="F688" s="18">
        <v>38353</v>
      </c>
      <c r="G688" s="19">
        <v>38353</v>
      </c>
      <c r="H688" s="11" t="s">
        <v>20</v>
      </c>
      <c r="I688" s="11" t="s">
        <v>59</v>
      </c>
      <c r="J688" s="11" t="s">
        <v>333</v>
      </c>
      <c r="K688" s="11" t="s">
        <v>23</v>
      </c>
      <c r="L688" s="53" t="s">
        <v>638</v>
      </c>
      <c r="M688" s="11">
        <v>0</v>
      </c>
      <c r="N688" s="54">
        <v>0</v>
      </c>
      <c r="O688" s="54">
        <v>0</v>
      </c>
      <c r="P688" s="54">
        <v>0</v>
      </c>
      <c r="Q688" s="1">
        <v>42522</v>
      </c>
      <c r="R688" s="14">
        <f>VLOOKUP($D688,'GT NBV Sep 2015'!$G:$O,9,0)</f>
        <v>2.1999999999999999E-2</v>
      </c>
      <c r="S688" s="15">
        <f t="shared" si="90"/>
        <v>0</v>
      </c>
      <c r="T688" s="15">
        <f t="shared" si="91"/>
        <v>9</v>
      </c>
      <c r="U688" s="15">
        <f t="shared" si="92"/>
        <v>0</v>
      </c>
      <c r="V688" s="15">
        <f t="shared" si="93"/>
        <v>0</v>
      </c>
      <c r="W688" s="15">
        <f t="shared" si="94"/>
        <v>0</v>
      </c>
      <c r="X688" s="7">
        <f t="shared" si="95"/>
        <v>0</v>
      </c>
      <c r="Y688" s="7">
        <f t="shared" si="96"/>
        <v>0</v>
      </c>
      <c r="Z688" s="7">
        <f t="shared" si="97"/>
        <v>0</v>
      </c>
      <c r="AA688" s="7">
        <f t="shared" si="98"/>
        <v>0</v>
      </c>
    </row>
    <row r="689" spans="1:27" ht="13.8" x14ac:dyDescent="0.3">
      <c r="A689" s="11">
        <v>54091</v>
      </c>
      <c r="B689" s="11" t="s">
        <v>16</v>
      </c>
      <c r="C689" s="11" t="s">
        <v>17</v>
      </c>
      <c r="D689" s="11" t="s">
        <v>57</v>
      </c>
      <c r="E689" s="11" t="s">
        <v>58</v>
      </c>
      <c r="F689" s="18">
        <v>33055</v>
      </c>
      <c r="G689" s="19">
        <v>33055</v>
      </c>
      <c r="H689" s="11" t="s">
        <v>20</v>
      </c>
      <c r="I689" s="11" t="s">
        <v>59</v>
      </c>
      <c r="J689" s="11" t="s">
        <v>332</v>
      </c>
      <c r="K689" s="11" t="s">
        <v>23</v>
      </c>
      <c r="L689" s="53" t="s">
        <v>638</v>
      </c>
      <c r="M689" s="11">
        <v>0</v>
      </c>
      <c r="N689" s="54">
        <v>0</v>
      </c>
      <c r="O689" s="54">
        <v>0</v>
      </c>
      <c r="P689" s="54">
        <v>0</v>
      </c>
      <c r="Q689" s="1">
        <v>42522</v>
      </c>
      <c r="R689" s="14">
        <f>VLOOKUP($D689,'GT NBV Sep 2015'!$G:$O,9,0)</f>
        <v>2.1999999999999999E-2</v>
      </c>
      <c r="S689" s="15">
        <f t="shared" si="90"/>
        <v>0</v>
      </c>
      <c r="T689" s="15">
        <f t="shared" si="91"/>
        <v>9</v>
      </c>
      <c r="U689" s="15">
        <f t="shared" si="92"/>
        <v>0</v>
      </c>
      <c r="V689" s="15">
        <f t="shared" si="93"/>
        <v>0</v>
      </c>
      <c r="W689" s="15">
        <f t="shared" si="94"/>
        <v>0</v>
      </c>
      <c r="X689" s="7">
        <f t="shared" si="95"/>
        <v>0</v>
      </c>
      <c r="Y689" s="7">
        <f t="shared" si="96"/>
        <v>0</v>
      </c>
      <c r="Z689" s="7">
        <f t="shared" si="97"/>
        <v>0</v>
      </c>
      <c r="AA689" s="7">
        <f t="shared" si="98"/>
        <v>0</v>
      </c>
    </row>
    <row r="690" spans="1:27" ht="13.8" x14ac:dyDescent="0.3">
      <c r="A690" s="11">
        <v>54092</v>
      </c>
      <c r="B690" s="11" t="s">
        <v>16</v>
      </c>
      <c r="C690" s="11" t="s">
        <v>17</v>
      </c>
      <c r="D690" s="11" t="s">
        <v>57</v>
      </c>
      <c r="E690" s="11" t="s">
        <v>87</v>
      </c>
      <c r="F690" s="18">
        <v>33420</v>
      </c>
      <c r="G690" s="19">
        <v>33420</v>
      </c>
      <c r="H690" s="11" t="s">
        <v>20</v>
      </c>
      <c r="I690" s="11" t="s">
        <v>59</v>
      </c>
      <c r="J690" s="11" t="s">
        <v>332</v>
      </c>
      <c r="K690" s="11" t="s">
        <v>23</v>
      </c>
      <c r="L690" s="53" t="s">
        <v>638</v>
      </c>
      <c r="M690" s="11">
        <v>0</v>
      </c>
      <c r="N690" s="54">
        <v>0</v>
      </c>
      <c r="O690" s="54">
        <v>0</v>
      </c>
      <c r="P690" s="54">
        <v>0</v>
      </c>
      <c r="Q690" s="1">
        <v>42522</v>
      </c>
      <c r="R690" s="14">
        <f>VLOOKUP($D690,'GT NBV Sep 2015'!$G:$O,9,0)</f>
        <v>2.1999999999999999E-2</v>
      </c>
      <c r="S690" s="15">
        <f t="shared" si="90"/>
        <v>0</v>
      </c>
      <c r="T690" s="15">
        <f t="shared" si="91"/>
        <v>9</v>
      </c>
      <c r="U690" s="15">
        <f t="shared" si="92"/>
        <v>0</v>
      </c>
      <c r="V690" s="15">
        <f t="shared" si="93"/>
        <v>0</v>
      </c>
      <c r="W690" s="15">
        <f t="shared" si="94"/>
        <v>0</v>
      </c>
      <c r="X690" s="7">
        <f t="shared" si="95"/>
        <v>0</v>
      </c>
      <c r="Y690" s="7">
        <f t="shared" si="96"/>
        <v>0</v>
      </c>
      <c r="Z690" s="7">
        <f t="shared" si="97"/>
        <v>0</v>
      </c>
      <c r="AA690" s="7">
        <f t="shared" si="98"/>
        <v>0</v>
      </c>
    </row>
    <row r="691" spans="1:27" ht="13.8" x14ac:dyDescent="0.3">
      <c r="A691" s="11">
        <v>54093</v>
      </c>
      <c r="B691" s="11" t="s">
        <v>16</v>
      </c>
      <c r="C691" s="11" t="s">
        <v>17</v>
      </c>
      <c r="D691" s="11" t="s">
        <v>57</v>
      </c>
      <c r="E691" s="11" t="s">
        <v>38</v>
      </c>
      <c r="F691" s="18">
        <v>33786</v>
      </c>
      <c r="G691" s="19">
        <v>33786</v>
      </c>
      <c r="H691" s="11" t="s">
        <v>20</v>
      </c>
      <c r="I691" s="11" t="s">
        <v>59</v>
      </c>
      <c r="J691" s="11" t="s">
        <v>332</v>
      </c>
      <c r="K691" s="11" t="s">
        <v>23</v>
      </c>
      <c r="L691" s="53" t="s">
        <v>638</v>
      </c>
      <c r="M691" s="11">
        <v>0</v>
      </c>
      <c r="N691" s="54">
        <v>0</v>
      </c>
      <c r="O691" s="54">
        <v>0</v>
      </c>
      <c r="P691" s="54">
        <v>0</v>
      </c>
      <c r="Q691" s="1">
        <v>42522</v>
      </c>
      <c r="R691" s="14">
        <f>VLOOKUP($D691,'GT NBV Sep 2015'!$G:$O,9,0)</f>
        <v>2.1999999999999999E-2</v>
      </c>
      <c r="S691" s="15">
        <f t="shared" si="90"/>
        <v>0</v>
      </c>
      <c r="T691" s="15">
        <f t="shared" si="91"/>
        <v>9</v>
      </c>
      <c r="U691" s="15">
        <f t="shared" si="92"/>
        <v>0</v>
      </c>
      <c r="V691" s="15">
        <f t="shared" si="93"/>
        <v>0</v>
      </c>
      <c r="W691" s="15">
        <f t="shared" si="94"/>
        <v>0</v>
      </c>
      <c r="X691" s="7">
        <f t="shared" si="95"/>
        <v>0</v>
      </c>
      <c r="Y691" s="7">
        <f t="shared" si="96"/>
        <v>0</v>
      </c>
      <c r="Z691" s="7">
        <f t="shared" si="97"/>
        <v>0</v>
      </c>
      <c r="AA691" s="7">
        <f t="shared" si="98"/>
        <v>0</v>
      </c>
    </row>
    <row r="692" spans="1:27" ht="13.8" x14ac:dyDescent="0.3">
      <c r="A692" s="11">
        <v>54131</v>
      </c>
      <c r="B692" s="11" t="s">
        <v>16</v>
      </c>
      <c r="C692" s="11" t="s">
        <v>17</v>
      </c>
      <c r="D692" s="11" t="s">
        <v>57</v>
      </c>
      <c r="E692" s="11" t="s">
        <v>28</v>
      </c>
      <c r="F692" s="18">
        <v>27211</v>
      </c>
      <c r="G692" s="19">
        <v>27211</v>
      </c>
      <c r="H692" s="11" t="s">
        <v>20</v>
      </c>
      <c r="I692" s="11" t="s">
        <v>59</v>
      </c>
      <c r="J692" s="11" t="s">
        <v>334</v>
      </c>
      <c r="K692" s="11" t="s">
        <v>23</v>
      </c>
      <c r="L692" s="53" t="s">
        <v>638</v>
      </c>
      <c r="M692" s="11">
        <v>0</v>
      </c>
      <c r="N692" s="54">
        <v>0</v>
      </c>
      <c r="O692" s="54">
        <v>0</v>
      </c>
      <c r="P692" s="54">
        <v>0</v>
      </c>
      <c r="Q692" s="1">
        <v>42522</v>
      </c>
      <c r="R692" s="14">
        <f>VLOOKUP($D692,'GT NBV Sep 2015'!$G:$O,9,0)</f>
        <v>2.1999999999999999E-2</v>
      </c>
      <c r="S692" s="15">
        <f t="shared" si="90"/>
        <v>0</v>
      </c>
      <c r="T692" s="15">
        <f t="shared" si="91"/>
        <v>9</v>
      </c>
      <c r="U692" s="15">
        <f t="shared" si="92"/>
        <v>0</v>
      </c>
      <c r="V692" s="15">
        <f t="shared" si="93"/>
        <v>0</v>
      </c>
      <c r="W692" s="15">
        <f t="shared" si="94"/>
        <v>0</v>
      </c>
      <c r="X692" s="7">
        <f t="shared" si="95"/>
        <v>0</v>
      </c>
      <c r="Y692" s="7">
        <f t="shared" si="96"/>
        <v>0</v>
      </c>
      <c r="Z692" s="7">
        <f t="shared" si="97"/>
        <v>0</v>
      </c>
      <c r="AA692" s="7">
        <f t="shared" si="98"/>
        <v>0</v>
      </c>
    </row>
    <row r="693" spans="1:27" ht="13.8" x14ac:dyDescent="0.3">
      <c r="A693" s="11">
        <v>54132</v>
      </c>
      <c r="B693" s="11" t="s">
        <v>16</v>
      </c>
      <c r="C693" s="11" t="s">
        <v>17</v>
      </c>
      <c r="D693" s="11" t="s">
        <v>57</v>
      </c>
      <c r="E693" s="11" t="s">
        <v>58</v>
      </c>
      <c r="F693" s="18">
        <v>33055</v>
      </c>
      <c r="G693" s="19">
        <v>33055</v>
      </c>
      <c r="H693" s="11" t="s">
        <v>20</v>
      </c>
      <c r="I693" s="11" t="s">
        <v>59</v>
      </c>
      <c r="J693" s="11" t="s">
        <v>334</v>
      </c>
      <c r="K693" s="11" t="s">
        <v>23</v>
      </c>
      <c r="L693" s="53" t="s">
        <v>638</v>
      </c>
      <c r="M693" s="11">
        <v>0</v>
      </c>
      <c r="N693" s="54">
        <v>0</v>
      </c>
      <c r="O693" s="54">
        <v>0</v>
      </c>
      <c r="P693" s="54">
        <v>0</v>
      </c>
      <c r="Q693" s="1">
        <v>42522</v>
      </c>
      <c r="R693" s="14">
        <f>VLOOKUP($D693,'GT NBV Sep 2015'!$G:$O,9,0)</f>
        <v>2.1999999999999999E-2</v>
      </c>
      <c r="S693" s="15">
        <f t="shared" si="90"/>
        <v>0</v>
      </c>
      <c r="T693" s="15">
        <f t="shared" si="91"/>
        <v>9</v>
      </c>
      <c r="U693" s="15">
        <f t="shared" si="92"/>
        <v>0</v>
      </c>
      <c r="V693" s="15">
        <f t="shared" si="93"/>
        <v>0</v>
      </c>
      <c r="W693" s="15">
        <f t="shared" si="94"/>
        <v>0</v>
      </c>
      <c r="X693" s="7">
        <f t="shared" si="95"/>
        <v>0</v>
      </c>
      <c r="Y693" s="7">
        <f t="shared" si="96"/>
        <v>0</v>
      </c>
      <c r="Z693" s="7">
        <f t="shared" si="97"/>
        <v>0</v>
      </c>
      <c r="AA693" s="7">
        <f t="shared" si="98"/>
        <v>0</v>
      </c>
    </row>
    <row r="694" spans="1:27" ht="13.8" x14ac:dyDescent="0.3">
      <c r="A694" s="11">
        <v>54133</v>
      </c>
      <c r="B694" s="11" t="s">
        <v>16</v>
      </c>
      <c r="C694" s="11" t="s">
        <v>17</v>
      </c>
      <c r="D694" s="11" t="s">
        <v>57</v>
      </c>
      <c r="E694" s="11" t="s">
        <v>87</v>
      </c>
      <c r="F694" s="18">
        <v>33420</v>
      </c>
      <c r="G694" s="19">
        <v>33420</v>
      </c>
      <c r="H694" s="11" t="s">
        <v>20</v>
      </c>
      <c r="I694" s="11" t="s">
        <v>59</v>
      </c>
      <c r="J694" s="11" t="s">
        <v>334</v>
      </c>
      <c r="K694" s="11" t="s">
        <v>23</v>
      </c>
      <c r="L694" s="53" t="s">
        <v>638</v>
      </c>
      <c r="M694" s="11">
        <v>0</v>
      </c>
      <c r="N694" s="54">
        <v>0</v>
      </c>
      <c r="O694" s="54">
        <v>0</v>
      </c>
      <c r="P694" s="54">
        <v>0</v>
      </c>
      <c r="Q694" s="1">
        <v>42522</v>
      </c>
      <c r="R694" s="14">
        <f>VLOOKUP($D694,'GT NBV Sep 2015'!$G:$O,9,0)</f>
        <v>2.1999999999999999E-2</v>
      </c>
      <c r="S694" s="15">
        <f t="shared" si="90"/>
        <v>0</v>
      </c>
      <c r="T694" s="15">
        <f t="shared" si="91"/>
        <v>9</v>
      </c>
      <c r="U694" s="15">
        <f t="shared" si="92"/>
        <v>0</v>
      </c>
      <c r="V694" s="15">
        <f t="shared" si="93"/>
        <v>0</v>
      </c>
      <c r="W694" s="15">
        <f t="shared" si="94"/>
        <v>0</v>
      </c>
      <c r="X694" s="7">
        <f t="shared" si="95"/>
        <v>0</v>
      </c>
      <c r="Y694" s="7">
        <f t="shared" si="96"/>
        <v>0</v>
      </c>
      <c r="Z694" s="7">
        <f t="shared" si="97"/>
        <v>0</v>
      </c>
      <c r="AA694" s="7">
        <f t="shared" si="98"/>
        <v>0</v>
      </c>
    </row>
    <row r="695" spans="1:27" ht="13.8" x14ac:dyDescent="0.3">
      <c r="A695" s="11">
        <v>681540542</v>
      </c>
      <c r="B695" s="11" t="s">
        <v>16</v>
      </c>
      <c r="C695" s="11" t="s">
        <v>17</v>
      </c>
      <c r="D695" s="11" t="s">
        <v>57</v>
      </c>
      <c r="E695" s="11" t="s">
        <v>466</v>
      </c>
      <c r="F695" s="18">
        <v>41791</v>
      </c>
      <c r="G695" s="19">
        <v>41791</v>
      </c>
      <c r="H695" s="11" t="s">
        <v>20</v>
      </c>
      <c r="I695" s="11" t="s">
        <v>59</v>
      </c>
      <c r="J695" s="11" t="s">
        <v>495</v>
      </c>
      <c r="K695" s="11" t="s">
        <v>23</v>
      </c>
      <c r="L695" s="53" t="s">
        <v>638</v>
      </c>
      <c r="M695" s="11">
        <v>0</v>
      </c>
      <c r="N695" s="54">
        <v>0</v>
      </c>
      <c r="O695" s="54">
        <v>0</v>
      </c>
      <c r="P695" s="54">
        <v>0</v>
      </c>
      <c r="Q695" s="1">
        <v>42522</v>
      </c>
      <c r="R695" s="14">
        <f>VLOOKUP($D695,'GT NBV Sep 2015'!$G:$O,9,0)</f>
        <v>2.1999999999999999E-2</v>
      </c>
      <c r="S695" s="15">
        <f t="shared" si="90"/>
        <v>0</v>
      </c>
      <c r="T695" s="15">
        <f t="shared" si="91"/>
        <v>9</v>
      </c>
      <c r="U695" s="15">
        <f t="shared" si="92"/>
        <v>0</v>
      </c>
      <c r="V695" s="15">
        <f t="shared" si="93"/>
        <v>0</v>
      </c>
      <c r="W695" s="15">
        <f t="shared" si="94"/>
        <v>0</v>
      </c>
      <c r="X695" s="7">
        <f t="shared" si="95"/>
        <v>0</v>
      </c>
      <c r="Y695" s="7">
        <f t="shared" si="96"/>
        <v>0</v>
      </c>
      <c r="Z695" s="7">
        <f t="shared" si="97"/>
        <v>0</v>
      </c>
      <c r="AA695" s="7">
        <f t="shared" si="98"/>
        <v>0</v>
      </c>
    </row>
    <row r="696" spans="1:27" ht="13.8" x14ac:dyDescent="0.3">
      <c r="A696" s="11">
        <v>54446</v>
      </c>
      <c r="B696" s="11" t="s">
        <v>16</v>
      </c>
      <c r="C696" s="11" t="s">
        <v>17</v>
      </c>
      <c r="D696" s="11" t="s">
        <v>57</v>
      </c>
      <c r="E696" s="11" t="s">
        <v>28</v>
      </c>
      <c r="F696" s="18">
        <v>27211</v>
      </c>
      <c r="G696" s="19">
        <v>27211</v>
      </c>
      <c r="H696" s="11" t="s">
        <v>20</v>
      </c>
      <c r="I696" s="11" t="s">
        <v>59</v>
      </c>
      <c r="J696" s="11" t="s">
        <v>354</v>
      </c>
      <c r="K696" s="11" t="s">
        <v>23</v>
      </c>
      <c r="L696" s="53" t="s">
        <v>638</v>
      </c>
      <c r="M696" s="11">
        <v>0</v>
      </c>
      <c r="N696" s="54">
        <v>0</v>
      </c>
      <c r="O696" s="54">
        <v>0</v>
      </c>
      <c r="P696" s="54">
        <v>0</v>
      </c>
      <c r="Q696" s="1">
        <v>42522</v>
      </c>
      <c r="R696" s="14">
        <f>VLOOKUP($D696,'GT NBV Sep 2015'!$G:$O,9,0)</f>
        <v>2.1999999999999999E-2</v>
      </c>
      <c r="S696" s="15">
        <f t="shared" si="90"/>
        <v>0</v>
      </c>
      <c r="T696" s="15">
        <f t="shared" si="91"/>
        <v>9</v>
      </c>
      <c r="U696" s="15">
        <f t="shared" si="92"/>
        <v>0</v>
      </c>
      <c r="V696" s="15">
        <f t="shared" si="93"/>
        <v>0</v>
      </c>
      <c r="W696" s="15">
        <f t="shared" si="94"/>
        <v>0</v>
      </c>
      <c r="X696" s="7">
        <f t="shared" si="95"/>
        <v>0</v>
      </c>
      <c r="Y696" s="7">
        <f t="shared" si="96"/>
        <v>0</v>
      </c>
      <c r="Z696" s="7">
        <f t="shared" si="97"/>
        <v>0</v>
      </c>
      <c r="AA696" s="7">
        <f t="shared" si="98"/>
        <v>0</v>
      </c>
    </row>
    <row r="697" spans="1:27" ht="13.8" x14ac:dyDescent="0.3">
      <c r="A697" s="11">
        <v>54447</v>
      </c>
      <c r="B697" s="11" t="s">
        <v>16</v>
      </c>
      <c r="C697" s="11" t="s">
        <v>17</v>
      </c>
      <c r="D697" s="11" t="s">
        <v>57</v>
      </c>
      <c r="E697" s="11" t="s">
        <v>29</v>
      </c>
      <c r="F697" s="18">
        <v>27942</v>
      </c>
      <c r="G697" s="19">
        <v>27942</v>
      </c>
      <c r="H697" s="11" t="s">
        <v>20</v>
      </c>
      <c r="I697" s="11" t="s">
        <v>59</v>
      </c>
      <c r="J697" s="11" t="s">
        <v>354</v>
      </c>
      <c r="K697" s="11" t="s">
        <v>23</v>
      </c>
      <c r="L697" s="53" t="s">
        <v>638</v>
      </c>
      <c r="M697" s="11">
        <v>0</v>
      </c>
      <c r="N697" s="54">
        <v>0</v>
      </c>
      <c r="O697" s="54">
        <v>0</v>
      </c>
      <c r="P697" s="54">
        <v>0</v>
      </c>
      <c r="Q697" s="1">
        <v>42522</v>
      </c>
      <c r="R697" s="14">
        <f>VLOOKUP($D697,'GT NBV Sep 2015'!$G:$O,9,0)</f>
        <v>2.1999999999999999E-2</v>
      </c>
      <c r="S697" s="15">
        <f t="shared" si="90"/>
        <v>0</v>
      </c>
      <c r="T697" s="15">
        <f t="shared" si="91"/>
        <v>9</v>
      </c>
      <c r="U697" s="15">
        <f t="shared" si="92"/>
        <v>0</v>
      </c>
      <c r="V697" s="15">
        <f t="shared" si="93"/>
        <v>0</v>
      </c>
      <c r="W697" s="15">
        <f t="shared" si="94"/>
        <v>0</v>
      </c>
      <c r="X697" s="7">
        <f t="shared" si="95"/>
        <v>0</v>
      </c>
      <c r="Y697" s="7">
        <f t="shared" si="96"/>
        <v>0</v>
      </c>
      <c r="Z697" s="7">
        <f t="shared" si="97"/>
        <v>0</v>
      </c>
      <c r="AA697" s="7">
        <f t="shared" si="98"/>
        <v>0</v>
      </c>
    </row>
    <row r="698" spans="1:27" ht="13.8" x14ac:dyDescent="0.3">
      <c r="A698" s="11">
        <v>54448</v>
      </c>
      <c r="B698" s="11" t="s">
        <v>16</v>
      </c>
      <c r="C698" s="11" t="s">
        <v>17</v>
      </c>
      <c r="D698" s="11" t="s">
        <v>57</v>
      </c>
      <c r="E698" s="11" t="s">
        <v>80</v>
      </c>
      <c r="F698" s="18">
        <v>29037</v>
      </c>
      <c r="G698" s="19">
        <v>29037</v>
      </c>
      <c r="H698" s="11" t="s">
        <v>20</v>
      </c>
      <c r="I698" s="11" t="s">
        <v>59</v>
      </c>
      <c r="J698" s="11" t="s">
        <v>354</v>
      </c>
      <c r="K698" s="11" t="s">
        <v>23</v>
      </c>
      <c r="L698" s="53" t="s">
        <v>638</v>
      </c>
      <c r="M698" s="11">
        <v>0</v>
      </c>
      <c r="N698" s="54">
        <v>0</v>
      </c>
      <c r="O698" s="54">
        <v>0</v>
      </c>
      <c r="P698" s="54">
        <v>0</v>
      </c>
      <c r="Q698" s="1">
        <v>42522</v>
      </c>
      <c r="R698" s="14">
        <f>VLOOKUP($D698,'GT NBV Sep 2015'!$G:$O,9,0)</f>
        <v>2.1999999999999999E-2</v>
      </c>
      <c r="S698" s="15">
        <f t="shared" si="90"/>
        <v>0</v>
      </c>
      <c r="T698" s="15">
        <f t="shared" si="91"/>
        <v>9</v>
      </c>
      <c r="U698" s="15">
        <f t="shared" si="92"/>
        <v>0</v>
      </c>
      <c r="V698" s="15">
        <f t="shared" si="93"/>
        <v>0</v>
      </c>
      <c r="W698" s="15">
        <f t="shared" si="94"/>
        <v>0</v>
      </c>
      <c r="X698" s="7">
        <f t="shared" si="95"/>
        <v>0</v>
      </c>
      <c r="Y698" s="7">
        <f t="shared" si="96"/>
        <v>0</v>
      </c>
      <c r="Z698" s="7">
        <f t="shared" si="97"/>
        <v>0</v>
      </c>
      <c r="AA698" s="7">
        <f t="shared" si="98"/>
        <v>0</v>
      </c>
    </row>
    <row r="699" spans="1:27" ht="13.8" x14ac:dyDescent="0.3">
      <c r="A699" s="11">
        <v>54449</v>
      </c>
      <c r="B699" s="11" t="s">
        <v>16</v>
      </c>
      <c r="C699" s="11" t="s">
        <v>17</v>
      </c>
      <c r="D699" s="11" t="s">
        <v>57</v>
      </c>
      <c r="E699" s="11" t="s">
        <v>84</v>
      </c>
      <c r="F699" s="18">
        <v>30864</v>
      </c>
      <c r="G699" s="19">
        <v>30864</v>
      </c>
      <c r="H699" s="11" t="s">
        <v>20</v>
      </c>
      <c r="I699" s="11" t="s">
        <v>59</v>
      </c>
      <c r="J699" s="11" t="s">
        <v>354</v>
      </c>
      <c r="K699" s="11" t="s">
        <v>23</v>
      </c>
      <c r="L699" s="53" t="s">
        <v>638</v>
      </c>
      <c r="M699" s="11">
        <v>0</v>
      </c>
      <c r="N699" s="54">
        <v>0</v>
      </c>
      <c r="O699" s="54">
        <v>0</v>
      </c>
      <c r="P699" s="54">
        <v>0</v>
      </c>
      <c r="Q699" s="1">
        <v>42522</v>
      </c>
      <c r="R699" s="14">
        <f>VLOOKUP($D699,'GT NBV Sep 2015'!$G:$O,9,0)</f>
        <v>2.1999999999999999E-2</v>
      </c>
      <c r="S699" s="15">
        <f t="shared" si="90"/>
        <v>0</v>
      </c>
      <c r="T699" s="15">
        <f t="shared" si="91"/>
        <v>9</v>
      </c>
      <c r="U699" s="15">
        <f t="shared" si="92"/>
        <v>0</v>
      </c>
      <c r="V699" s="15">
        <f t="shared" si="93"/>
        <v>0</v>
      </c>
      <c r="W699" s="15">
        <f t="shared" si="94"/>
        <v>0</v>
      </c>
      <c r="X699" s="7">
        <f t="shared" si="95"/>
        <v>0</v>
      </c>
      <c r="Y699" s="7">
        <f t="shared" si="96"/>
        <v>0</v>
      </c>
      <c r="Z699" s="7">
        <f t="shared" si="97"/>
        <v>0</v>
      </c>
      <c r="AA699" s="7">
        <f t="shared" si="98"/>
        <v>0</v>
      </c>
    </row>
    <row r="700" spans="1:27" ht="13.8" x14ac:dyDescent="0.3">
      <c r="A700" s="11">
        <v>54450</v>
      </c>
      <c r="B700" s="11" t="s">
        <v>16</v>
      </c>
      <c r="C700" s="11" t="s">
        <v>17</v>
      </c>
      <c r="D700" s="11" t="s">
        <v>57</v>
      </c>
      <c r="E700" s="11" t="s">
        <v>67</v>
      </c>
      <c r="F700" s="18">
        <v>31959</v>
      </c>
      <c r="G700" s="19">
        <v>31959</v>
      </c>
      <c r="H700" s="11" t="s">
        <v>20</v>
      </c>
      <c r="I700" s="11" t="s">
        <v>59</v>
      </c>
      <c r="J700" s="11" t="s">
        <v>354</v>
      </c>
      <c r="K700" s="11" t="s">
        <v>23</v>
      </c>
      <c r="L700" s="53" t="s">
        <v>638</v>
      </c>
      <c r="M700" s="11">
        <v>0</v>
      </c>
      <c r="N700" s="54">
        <v>0</v>
      </c>
      <c r="O700" s="54">
        <v>0</v>
      </c>
      <c r="P700" s="54">
        <v>0</v>
      </c>
      <c r="Q700" s="1">
        <v>42522</v>
      </c>
      <c r="R700" s="14">
        <f>VLOOKUP($D700,'GT NBV Sep 2015'!$G:$O,9,0)</f>
        <v>2.1999999999999999E-2</v>
      </c>
      <c r="S700" s="15">
        <f t="shared" si="90"/>
        <v>0</v>
      </c>
      <c r="T700" s="15">
        <f t="shared" si="91"/>
        <v>9</v>
      </c>
      <c r="U700" s="15">
        <f t="shared" si="92"/>
        <v>0</v>
      </c>
      <c r="V700" s="15">
        <f t="shared" si="93"/>
        <v>0</v>
      </c>
      <c r="W700" s="15">
        <f t="shared" si="94"/>
        <v>0</v>
      </c>
      <c r="X700" s="7">
        <f t="shared" si="95"/>
        <v>0</v>
      </c>
      <c r="Y700" s="7">
        <f t="shared" si="96"/>
        <v>0</v>
      </c>
      <c r="Z700" s="7">
        <f t="shared" si="97"/>
        <v>0</v>
      </c>
      <c r="AA700" s="7">
        <f t="shared" si="98"/>
        <v>0</v>
      </c>
    </row>
    <row r="701" spans="1:27" ht="13.8" x14ac:dyDescent="0.3">
      <c r="A701" s="11">
        <v>54533</v>
      </c>
      <c r="B701" s="11" t="s">
        <v>16</v>
      </c>
      <c r="C701" s="11" t="s">
        <v>17</v>
      </c>
      <c r="D701" s="11" t="s">
        <v>57</v>
      </c>
      <c r="E701" s="11" t="s">
        <v>28</v>
      </c>
      <c r="F701" s="18">
        <v>27211</v>
      </c>
      <c r="G701" s="19">
        <v>27211</v>
      </c>
      <c r="H701" s="11" t="s">
        <v>20</v>
      </c>
      <c r="I701" s="11" t="s">
        <v>59</v>
      </c>
      <c r="J701" s="11" t="s">
        <v>356</v>
      </c>
      <c r="K701" s="11" t="s">
        <v>23</v>
      </c>
      <c r="L701" s="53" t="s">
        <v>638</v>
      </c>
      <c r="M701" s="11">
        <v>0</v>
      </c>
      <c r="N701" s="54">
        <v>0</v>
      </c>
      <c r="O701" s="54">
        <v>0</v>
      </c>
      <c r="P701" s="54">
        <v>0</v>
      </c>
      <c r="Q701" s="1">
        <v>42522</v>
      </c>
      <c r="R701" s="14">
        <f>VLOOKUP($D701,'GT NBV Sep 2015'!$G:$O,9,0)</f>
        <v>2.1999999999999999E-2</v>
      </c>
      <c r="S701" s="15">
        <f t="shared" si="90"/>
        <v>0</v>
      </c>
      <c r="T701" s="15">
        <f t="shared" si="91"/>
        <v>9</v>
      </c>
      <c r="U701" s="15">
        <f t="shared" si="92"/>
        <v>0</v>
      </c>
      <c r="V701" s="15">
        <f t="shared" si="93"/>
        <v>0</v>
      </c>
      <c r="W701" s="15">
        <f t="shared" si="94"/>
        <v>0</v>
      </c>
      <c r="X701" s="7">
        <f t="shared" si="95"/>
        <v>0</v>
      </c>
      <c r="Y701" s="7">
        <f t="shared" si="96"/>
        <v>0</v>
      </c>
      <c r="Z701" s="7">
        <f t="shared" si="97"/>
        <v>0</v>
      </c>
      <c r="AA701" s="7">
        <f t="shared" si="98"/>
        <v>0</v>
      </c>
    </row>
    <row r="702" spans="1:27" ht="13.8" x14ac:dyDescent="0.3">
      <c r="A702" s="11">
        <v>54556</v>
      </c>
      <c r="B702" s="11" t="s">
        <v>16</v>
      </c>
      <c r="C702" s="11" t="s">
        <v>17</v>
      </c>
      <c r="D702" s="11" t="s">
        <v>57</v>
      </c>
      <c r="E702" s="11" t="s">
        <v>28</v>
      </c>
      <c r="F702" s="18">
        <v>27211</v>
      </c>
      <c r="G702" s="19">
        <v>27211</v>
      </c>
      <c r="H702" s="11" t="s">
        <v>20</v>
      </c>
      <c r="I702" s="11" t="s">
        <v>59</v>
      </c>
      <c r="J702" s="11" t="s">
        <v>358</v>
      </c>
      <c r="K702" s="11" t="s">
        <v>23</v>
      </c>
      <c r="L702" s="53" t="s">
        <v>638</v>
      </c>
      <c r="M702" s="11">
        <v>0</v>
      </c>
      <c r="N702" s="54">
        <v>0</v>
      </c>
      <c r="O702" s="54">
        <v>0</v>
      </c>
      <c r="P702" s="54">
        <v>0</v>
      </c>
      <c r="Q702" s="1">
        <v>42522</v>
      </c>
      <c r="R702" s="14">
        <f>VLOOKUP($D702,'GT NBV Sep 2015'!$G:$O,9,0)</f>
        <v>2.1999999999999999E-2</v>
      </c>
      <c r="S702" s="15">
        <f t="shared" si="90"/>
        <v>0</v>
      </c>
      <c r="T702" s="15">
        <f t="shared" si="91"/>
        <v>9</v>
      </c>
      <c r="U702" s="15">
        <f t="shared" si="92"/>
        <v>0</v>
      </c>
      <c r="V702" s="15">
        <f t="shared" si="93"/>
        <v>0</v>
      </c>
      <c r="W702" s="15">
        <f t="shared" si="94"/>
        <v>0</v>
      </c>
      <c r="X702" s="7">
        <f t="shared" si="95"/>
        <v>0</v>
      </c>
      <c r="Y702" s="7">
        <f t="shared" si="96"/>
        <v>0</v>
      </c>
      <c r="Z702" s="7">
        <f t="shared" si="97"/>
        <v>0</v>
      </c>
      <c r="AA702" s="7">
        <f t="shared" si="98"/>
        <v>0</v>
      </c>
    </row>
    <row r="703" spans="1:27" ht="13.8" x14ac:dyDescent="0.3">
      <c r="A703" s="11">
        <v>54557</v>
      </c>
      <c r="B703" s="11" t="s">
        <v>16</v>
      </c>
      <c r="C703" s="11" t="s">
        <v>17</v>
      </c>
      <c r="D703" s="11" t="s">
        <v>57</v>
      </c>
      <c r="E703" s="11" t="s">
        <v>80</v>
      </c>
      <c r="F703" s="18">
        <v>29037</v>
      </c>
      <c r="G703" s="19">
        <v>29037</v>
      </c>
      <c r="H703" s="11" t="s">
        <v>20</v>
      </c>
      <c r="I703" s="11" t="s">
        <v>59</v>
      </c>
      <c r="J703" s="11" t="s">
        <v>358</v>
      </c>
      <c r="K703" s="11" t="s">
        <v>23</v>
      </c>
      <c r="L703" s="53" t="s">
        <v>638</v>
      </c>
      <c r="M703" s="11">
        <v>0</v>
      </c>
      <c r="N703" s="54">
        <v>0</v>
      </c>
      <c r="O703" s="54">
        <v>0</v>
      </c>
      <c r="P703" s="54">
        <v>0</v>
      </c>
      <c r="Q703" s="1">
        <v>42522</v>
      </c>
      <c r="R703" s="14">
        <f>VLOOKUP($D703,'GT NBV Sep 2015'!$G:$O,9,0)</f>
        <v>2.1999999999999999E-2</v>
      </c>
      <c r="S703" s="15">
        <f t="shared" si="90"/>
        <v>0</v>
      </c>
      <c r="T703" s="15">
        <f t="shared" si="91"/>
        <v>9</v>
      </c>
      <c r="U703" s="15">
        <f t="shared" si="92"/>
        <v>0</v>
      </c>
      <c r="V703" s="15">
        <f t="shared" si="93"/>
        <v>0</v>
      </c>
      <c r="W703" s="15">
        <f t="shared" si="94"/>
        <v>0</v>
      </c>
      <c r="X703" s="7">
        <f t="shared" si="95"/>
        <v>0</v>
      </c>
      <c r="Y703" s="7">
        <f t="shared" si="96"/>
        <v>0</v>
      </c>
      <c r="Z703" s="7">
        <f t="shared" si="97"/>
        <v>0</v>
      </c>
      <c r="AA703" s="7">
        <f t="shared" si="98"/>
        <v>0</v>
      </c>
    </row>
    <row r="704" spans="1:27" ht="13.8" x14ac:dyDescent="0.3">
      <c r="A704" s="11">
        <v>54558</v>
      </c>
      <c r="B704" s="11" t="s">
        <v>16</v>
      </c>
      <c r="C704" s="11" t="s">
        <v>17</v>
      </c>
      <c r="D704" s="11" t="s">
        <v>57</v>
      </c>
      <c r="E704" s="11" t="s">
        <v>311</v>
      </c>
      <c r="F704" s="18">
        <v>31229</v>
      </c>
      <c r="G704" s="19">
        <v>31229</v>
      </c>
      <c r="H704" s="11" t="s">
        <v>20</v>
      </c>
      <c r="I704" s="11" t="s">
        <v>59</v>
      </c>
      <c r="J704" s="11" t="s">
        <v>358</v>
      </c>
      <c r="K704" s="11" t="s">
        <v>23</v>
      </c>
      <c r="L704" s="53" t="s">
        <v>638</v>
      </c>
      <c r="M704" s="11">
        <v>0</v>
      </c>
      <c r="N704" s="54">
        <v>0</v>
      </c>
      <c r="O704" s="54">
        <v>0</v>
      </c>
      <c r="P704" s="54">
        <v>0</v>
      </c>
      <c r="Q704" s="1">
        <v>42522</v>
      </c>
      <c r="R704" s="14">
        <f>VLOOKUP($D704,'GT NBV Sep 2015'!$G:$O,9,0)</f>
        <v>2.1999999999999999E-2</v>
      </c>
      <c r="S704" s="15">
        <f t="shared" si="90"/>
        <v>0</v>
      </c>
      <c r="T704" s="15">
        <f t="shared" si="91"/>
        <v>9</v>
      </c>
      <c r="U704" s="15">
        <f t="shared" si="92"/>
        <v>0</v>
      </c>
      <c r="V704" s="15">
        <f t="shared" si="93"/>
        <v>0</v>
      </c>
      <c r="W704" s="15">
        <f t="shared" si="94"/>
        <v>0</v>
      </c>
      <c r="X704" s="7">
        <f t="shared" si="95"/>
        <v>0</v>
      </c>
      <c r="Y704" s="7">
        <f t="shared" si="96"/>
        <v>0</v>
      </c>
      <c r="Z704" s="7">
        <f t="shared" si="97"/>
        <v>0</v>
      </c>
      <c r="AA704" s="7">
        <f t="shared" si="98"/>
        <v>0</v>
      </c>
    </row>
    <row r="705" spans="1:27" ht="13.8" x14ac:dyDescent="0.3">
      <c r="A705" s="11">
        <v>54562</v>
      </c>
      <c r="B705" s="11" t="s">
        <v>16</v>
      </c>
      <c r="C705" s="11" t="s">
        <v>17</v>
      </c>
      <c r="D705" s="11" t="s">
        <v>57</v>
      </c>
      <c r="E705" s="11" t="s">
        <v>28</v>
      </c>
      <c r="F705" s="18">
        <v>27211</v>
      </c>
      <c r="G705" s="19">
        <v>27211</v>
      </c>
      <c r="H705" s="11" t="s">
        <v>20</v>
      </c>
      <c r="I705" s="11" t="s">
        <v>59</v>
      </c>
      <c r="J705" s="11" t="s">
        <v>359</v>
      </c>
      <c r="K705" s="11" t="s">
        <v>23</v>
      </c>
      <c r="L705" s="53" t="s">
        <v>638</v>
      </c>
      <c r="M705" s="11">
        <v>0</v>
      </c>
      <c r="N705" s="54">
        <v>0</v>
      </c>
      <c r="O705" s="54">
        <v>0</v>
      </c>
      <c r="P705" s="54">
        <v>0</v>
      </c>
      <c r="Q705" s="1">
        <v>42522</v>
      </c>
      <c r="R705" s="14">
        <f>VLOOKUP($D705,'GT NBV Sep 2015'!$G:$O,9,0)</f>
        <v>2.1999999999999999E-2</v>
      </c>
      <c r="S705" s="15">
        <f t="shared" si="90"/>
        <v>0</v>
      </c>
      <c r="T705" s="15">
        <f t="shared" si="91"/>
        <v>9</v>
      </c>
      <c r="U705" s="15">
        <f t="shared" si="92"/>
        <v>0</v>
      </c>
      <c r="V705" s="15">
        <f t="shared" si="93"/>
        <v>0</v>
      </c>
      <c r="W705" s="15">
        <f t="shared" si="94"/>
        <v>0</v>
      </c>
      <c r="X705" s="7">
        <f t="shared" si="95"/>
        <v>0</v>
      </c>
      <c r="Y705" s="7">
        <f t="shared" si="96"/>
        <v>0</v>
      </c>
      <c r="Z705" s="7">
        <f t="shared" si="97"/>
        <v>0</v>
      </c>
      <c r="AA705" s="7">
        <f t="shared" si="98"/>
        <v>0</v>
      </c>
    </row>
    <row r="706" spans="1:27" ht="13.8" x14ac:dyDescent="0.3">
      <c r="A706" s="11">
        <v>54624</v>
      </c>
      <c r="B706" s="11" t="s">
        <v>16</v>
      </c>
      <c r="C706" s="11" t="s">
        <v>17</v>
      </c>
      <c r="D706" s="11" t="s">
        <v>57</v>
      </c>
      <c r="E706" s="11" t="s">
        <v>28</v>
      </c>
      <c r="F706" s="18">
        <v>27211</v>
      </c>
      <c r="G706" s="19">
        <v>27211</v>
      </c>
      <c r="H706" s="11" t="s">
        <v>20</v>
      </c>
      <c r="I706" s="11" t="s">
        <v>59</v>
      </c>
      <c r="J706" s="11" t="s">
        <v>362</v>
      </c>
      <c r="K706" s="11" t="s">
        <v>23</v>
      </c>
      <c r="L706" s="53" t="s">
        <v>638</v>
      </c>
      <c r="M706" s="11">
        <v>0</v>
      </c>
      <c r="N706" s="54">
        <v>0</v>
      </c>
      <c r="O706" s="54">
        <v>0</v>
      </c>
      <c r="P706" s="54">
        <v>0</v>
      </c>
      <c r="Q706" s="1">
        <v>42522</v>
      </c>
      <c r="R706" s="14">
        <f>VLOOKUP($D706,'GT NBV Sep 2015'!$G:$O,9,0)</f>
        <v>2.1999999999999999E-2</v>
      </c>
      <c r="S706" s="15">
        <f t="shared" si="90"/>
        <v>0</v>
      </c>
      <c r="T706" s="15">
        <f t="shared" si="91"/>
        <v>9</v>
      </c>
      <c r="U706" s="15">
        <f t="shared" si="92"/>
        <v>0</v>
      </c>
      <c r="V706" s="15">
        <f t="shared" si="93"/>
        <v>0</v>
      </c>
      <c r="W706" s="15">
        <f t="shared" si="94"/>
        <v>0</v>
      </c>
      <c r="X706" s="7">
        <f t="shared" si="95"/>
        <v>0</v>
      </c>
      <c r="Y706" s="7">
        <f t="shared" si="96"/>
        <v>0</v>
      </c>
      <c r="Z706" s="7">
        <f t="shared" si="97"/>
        <v>0</v>
      </c>
      <c r="AA706" s="7">
        <f t="shared" si="98"/>
        <v>0</v>
      </c>
    </row>
    <row r="707" spans="1:27" ht="13.8" x14ac:dyDescent="0.3">
      <c r="A707" s="11">
        <v>819171</v>
      </c>
      <c r="B707" s="11" t="s">
        <v>16</v>
      </c>
      <c r="C707" s="11" t="s">
        <v>17</v>
      </c>
      <c r="D707" s="11" t="s">
        <v>363</v>
      </c>
      <c r="E707" s="11" t="s">
        <v>86</v>
      </c>
      <c r="F707" s="18">
        <v>31594</v>
      </c>
      <c r="G707" s="19">
        <v>31594</v>
      </c>
      <c r="H707" s="11" t="s">
        <v>68</v>
      </c>
      <c r="I707" s="11" t="s">
        <v>65</v>
      </c>
      <c r="J707" s="11" t="s">
        <v>70</v>
      </c>
      <c r="K707" s="11" t="s">
        <v>23</v>
      </c>
      <c r="L707" s="53" t="s">
        <v>638</v>
      </c>
      <c r="M707" s="11">
        <v>0</v>
      </c>
      <c r="N707" s="54">
        <v>0</v>
      </c>
      <c r="O707" s="54">
        <v>0</v>
      </c>
      <c r="P707" s="54">
        <v>0</v>
      </c>
      <c r="Q707" s="1">
        <v>42522</v>
      </c>
      <c r="R707" s="14">
        <f>VLOOKUP($D707,'GT NBV Sep 2015'!$G:$O,9,0)</f>
        <v>2.3E-2</v>
      </c>
      <c r="S707" s="15">
        <f t="shared" si="90"/>
        <v>0</v>
      </c>
      <c r="T707" s="15">
        <f t="shared" si="91"/>
        <v>9</v>
      </c>
      <c r="U707" s="15">
        <f t="shared" si="92"/>
        <v>0</v>
      </c>
      <c r="V707" s="15">
        <f t="shared" si="93"/>
        <v>0</v>
      </c>
      <c r="W707" s="15">
        <f t="shared" si="94"/>
        <v>0</v>
      </c>
      <c r="X707" s="7">
        <f t="shared" si="95"/>
        <v>0</v>
      </c>
      <c r="Y707" s="7">
        <f t="shared" si="96"/>
        <v>0</v>
      </c>
      <c r="Z707" s="7">
        <f t="shared" si="97"/>
        <v>0</v>
      </c>
      <c r="AA707" s="7">
        <f t="shared" si="98"/>
        <v>0</v>
      </c>
    </row>
    <row r="708" spans="1:27" ht="13.8" x14ac:dyDescent="0.3">
      <c r="A708" s="11">
        <v>819172</v>
      </c>
      <c r="B708" s="11" t="s">
        <v>16</v>
      </c>
      <c r="C708" s="11" t="s">
        <v>17</v>
      </c>
      <c r="D708" s="11" t="s">
        <v>363</v>
      </c>
      <c r="E708" s="11" t="s">
        <v>91</v>
      </c>
      <c r="F708" s="18">
        <v>32325</v>
      </c>
      <c r="G708" s="19">
        <v>32325</v>
      </c>
      <c r="H708" s="11" t="s">
        <v>68</v>
      </c>
      <c r="I708" s="11" t="s">
        <v>65</v>
      </c>
      <c r="J708" s="11" t="s">
        <v>70</v>
      </c>
      <c r="K708" s="11" t="s">
        <v>23</v>
      </c>
      <c r="L708" s="53" t="s">
        <v>638</v>
      </c>
      <c r="M708" s="11">
        <v>0</v>
      </c>
      <c r="N708" s="54">
        <v>0</v>
      </c>
      <c r="O708" s="54">
        <v>0</v>
      </c>
      <c r="P708" s="54">
        <v>0</v>
      </c>
      <c r="Q708" s="1">
        <v>42522</v>
      </c>
      <c r="R708" s="14">
        <f>VLOOKUP($D708,'GT NBV Sep 2015'!$G:$O,9,0)</f>
        <v>2.3E-2</v>
      </c>
      <c r="S708" s="15">
        <f t="shared" ref="S708:S722" si="99">N708*(R708/12)</f>
        <v>0</v>
      </c>
      <c r="T708" s="15">
        <f t="shared" ref="T708:T722" si="100">ROUND((+Q708-$L$2)/30,0)</f>
        <v>9</v>
      </c>
      <c r="U708" s="15">
        <f t="shared" si="92"/>
        <v>0</v>
      </c>
      <c r="V708" s="15">
        <f t="shared" si="93"/>
        <v>0</v>
      </c>
      <c r="W708" s="15">
        <f t="shared" si="94"/>
        <v>0</v>
      </c>
      <c r="X708" s="7">
        <f t="shared" si="95"/>
        <v>0</v>
      </c>
      <c r="Y708" s="7">
        <f t="shared" si="96"/>
        <v>0</v>
      </c>
      <c r="Z708" s="7">
        <f t="shared" si="97"/>
        <v>0</v>
      </c>
      <c r="AA708" s="7">
        <f t="shared" si="98"/>
        <v>0</v>
      </c>
    </row>
    <row r="709" spans="1:27" ht="13.8" x14ac:dyDescent="0.3">
      <c r="A709" s="11">
        <v>54682</v>
      </c>
      <c r="B709" s="11" t="s">
        <v>16</v>
      </c>
      <c r="C709" s="11" t="s">
        <v>17</v>
      </c>
      <c r="D709" s="11" t="s">
        <v>363</v>
      </c>
      <c r="E709" s="11" t="s">
        <v>28</v>
      </c>
      <c r="F709" s="18">
        <v>27211</v>
      </c>
      <c r="G709" s="19">
        <v>27211</v>
      </c>
      <c r="H709" s="11" t="s">
        <v>20</v>
      </c>
      <c r="I709" s="11" t="s">
        <v>65</v>
      </c>
      <c r="J709" s="11" t="s">
        <v>22</v>
      </c>
      <c r="K709" s="11" t="s">
        <v>23</v>
      </c>
      <c r="L709" s="53" t="s">
        <v>638</v>
      </c>
      <c r="M709" s="11">
        <v>0</v>
      </c>
      <c r="N709" s="54">
        <v>0</v>
      </c>
      <c r="O709" s="54">
        <v>0</v>
      </c>
      <c r="P709" s="54">
        <v>0</v>
      </c>
      <c r="Q709" s="1">
        <v>42522</v>
      </c>
      <c r="R709" s="14">
        <f>VLOOKUP($D709,'GT NBV Sep 2015'!$G:$O,9,0)</f>
        <v>2.3E-2</v>
      </c>
      <c r="S709" s="15">
        <f t="shared" si="99"/>
        <v>0</v>
      </c>
      <c r="T709" s="15">
        <f t="shared" si="100"/>
        <v>9</v>
      </c>
      <c r="U709" s="15">
        <f t="shared" ref="U709:U722" si="101">+S709*T709</f>
        <v>0</v>
      </c>
      <c r="V709" s="15">
        <f t="shared" ref="V709:V722" si="102">+O709+U709</f>
        <v>0</v>
      </c>
      <c r="W709" s="15">
        <f t="shared" ref="W709:W722" si="103">+N709-V709</f>
        <v>0</v>
      </c>
      <c r="X709" s="7">
        <f t="shared" ref="X709:X722" si="104">+N709*(9/10)</f>
        <v>0</v>
      </c>
      <c r="Y709" s="7">
        <f t="shared" ref="Y709:Y722" si="105">+V709*(9/10)</f>
        <v>0</v>
      </c>
      <c r="Z709" s="7">
        <f t="shared" ref="Z709:Z722" si="106">+W709*(9/10)</f>
        <v>0</v>
      </c>
      <c r="AA709" s="7">
        <f t="shared" ref="AA709:AA722" si="107">+X709-Y709-Z709</f>
        <v>0</v>
      </c>
    </row>
    <row r="710" spans="1:27" ht="13.8" x14ac:dyDescent="0.3">
      <c r="A710" s="11">
        <v>54683</v>
      </c>
      <c r="B710" s="11" t="s">
        <v>16</v>
      </c>
      <c r="C710" s="11" t="s">
        <v>17</v>
      </c>
      <c r="D710" s="11" t="s">
        <v>363</v>
      </c>
      <c r="E710" s="11" t="s">
        <v>86</v>
      </c>
      <c r="F710" s="18">
        <v>31594</v>
      </c>
      <c r="G710" s="19">
        <v>31594</v>
      </c>
      <c r="H710" s="11" t="s">
        <v>20</v>
      </c>
      <c r="I710" s="11" t="s">
        <v>65</v>
      </c>
      <c r="J710" s="11" t="s">
        <v>22</v>
      </c>
      <c r="K710" s="11" t="s">
        <v>23</v>
      </c>
      <c r="L710" s="53" t="s">
        <v>638</v>
      </c>
      <c r="M710" s="11">
        <v>0</v>
      </c>
      <c r="N710" s="54">
        <v>0</v>
      </c>
      <c r="O710" s="54">
        <v>0</v>
      </c>
      <c r="P710" s="54">
        <v>0</v>
      </c>
      <c r="Q710" s="1">
        <v>42522</v>
      </c>
      <c r="R710" s="14">
        <f>VLOOKUP($D710,'GT NBV Sep 2015'!$G:$O,9,0)</f>
        <v>2.3E-2</v>
      </c>
      <c r="S710" s="15">
        <f t="shared" si="99"/>
        <v>0</v>
      </c>
      <c r="T710" s="15">
        <f t="shared" si="100"/>
        <v>9</v>
      </c>
      <c r="U710" s="15">
        <f t="shared" si="101"/>
        <v>0</v>
      </c>
      <c r="V710" s="15">
        <f t="shared" si="102"/>
        <v>0</v>
      </c>
      <c r="W710" s="15">
        <f t="shared" si="103"/>
        <v>0</v>
      </c>
      <c r="X710" s="7">
        <f t="shared" si="104"/>
        <v>0</v>
      </c>
      <c r="Y710" s="7">
        <f t="shared" si="105"/>
        <v>0</v>
      </c>
      <c r="Z710" s="7">
        <f t="shared" si="106"/>
        <v>0</v>
      </c>
      <c r="AA710" s="7">
        <f t="shared" si="107"/>
        <v>0</v>
      </c>
    </row>
    <row r="711" spans="1:27" ht="13.8" x14ac:dyDescent="0.3">
      <c r="A711" s="11">
        <v>54684</v>
      </c>
      <c r="B711" s="11" t="s">
        <v>16</v>
      </c>
      <c r="C711" s="11" t="s">
        <v>17</v>
      </c>
      <c r="D711" s="11" t="s">
        <v>363</v>
      </c>
      <c r="E711" s="11" t="s">
        <v>91</v>
      </c>
      <c r="F711" s="18">
        <v>32325</v>
      </c>
      <c r="G711" s="19">
        <v>32325</v>
      </c>
      <c r="H711" s="11" t="s">
        <v>20</v>
      </c>
      <c r="I711" s="11" t="s">
        <v>65</v>
      </c>
      <c r="J711" s="11" t="s">
        <v>22</v>
      </c>
      <c r="K711" s="11" t="s">
        <v>23</v>
      </c>
      <c r="L711" s="53" t="s">
        <v>638</v>
      </c>
      <c r="M711" s="11">
        <v>0</v>
      </c>
      <c r="N711" s="54">
        <v>0</v>
      </c>
      <c r="O711" s="54">
        <v>0</v>
      </c>
      <c r="P711" s="54">
        <v>0</v>
      </c>
      <c r="Q711" s="1">
        <v>42522</v>
      </c>
      <c r="R711" s="14">
        <f>VLOOKUP($D711,'GT NBV Sep 2015'!$G:$O,9,0)</f>
        <v>2.3E-2</v>
      </c>
      <c r="S711" s="15">
        <f t="shared" si="99"/>
        <v>0</v>
      </c>
      <c r="T711" s="15">
        <f t="shared" si="100"/>
        <v>9</v>
      </c>
      <c r="U711" s="15">
        <f t="shared" si="101"/>
        <v>0</v>
      </c>
      <c r="V711" s="15">
        <f t="shared" si="102"/>
        <v>0</v>
      </c>
      <c r="W711" s="15">
        <f t="shared" si="103"/>
        <v>0</v>
      </c>
      <c r="X711" s="7">
        <f t="shared" si="104"/>
        <v>0</v>
      </c>
      <c r="Y711" s="7">
        <f t="shared" si="105"/>
        <v>0</v>
      </c>
      <c r="Z711" s="7">
        <f t="shared" si="106"/>
        <v>0</v>
      </c>
      <c r="AA711" s="7">
        <f t="shared" si="107"/>
        <v>0</v>
      </c>
    </row>
    <row r="712" spans="1:27" ht="13.8" x14ac:dyDescent="0.3">
      <c r="A712" s="11">
        <v>54685</v>
      </c>
      <c r="B712" s="11" t="s">
        <v>16</v>
      </c>
      <c r="C712" s="11" t="s">
        <v>17</v>
      </c>
      <c r="D712" s="11" t="s">
        <v>363</v>
      </c>
      <c r="E712" s="11" t="s">
        <v>58</v>
      </c>
      <c r="F712" s="18">
        <v>33055</v>
      </c>
      <c r="G712" s="19">
        <v>33055</v>
      </c>
      <c r="H712" s="11" t="s">
        <v>20</v>
      </c>
      <c r="I712" s="11" t="s">
        <v>65</v>
      </c>
      <c r="J712" s="11" t="s">
        <v>22</v>
      </c>
      <c r="K712" s="11" t="s">
        <v>23</v>
      </c>
      <c r="L712" s="53" t="s">
        <v>638</v>
      </c>
      <c r="M712" s="11">
        <v>0</v>
      </c>
      <c r="N712" s="54">
        <v>0</v>
      </c>
      <c r="O712" s="54">
        <v>0</v>
      </c>
      <c r="P712" s="54">
        <v>0</v>
      </c>
      <c r="Q712" s="1">
        <v>42522</v>
      </c>
      <c r="R712" s="14">
        <f>VLOOKUP($D712,'GT NBV Sep 2015'!$G:$O,9,0)</f>
        <v>2.3E-2</v>
      </c>
      <c r="S712" s="15">
        <f t="shared" si="99"/>
        <v>0</v>
      </c>
      <c r="T712" s="15">
        <f t="shared" si="100"/>
        <v>9</v>
      </c>
      <c r="U712" s="15">
        <f t="shared" si="101"/>
        <v>0</v>
      </c>
      <c r="V712" s="15">
        <f t="shared" si="102"/>
        <v>0</v>
      </c>
      <c r="W712" s="15">
        <f t="shared" si="103"/>
        <v>0</v>
      </c>
      <c r="X712" s="7">
        <f t="shared" si="104"/>
        <v>0</v>
      </c>
      <c r="Y712" s="7">
        <f t="shared" si="105"/>
        <v>0</v>
      </c>
      <c r="Z712" s="7">
        <f t="shared" si="106"/>
        <v>0</v>
      </c>
      <c r="AA712" s="7">
        <f t="shared" si="107"/>
        <v>0</v>
      </c>
    </row>
    <row r="713" spans="1:27" ht="13.8" x14ac:dyDescent="0.3">
      <c r="A713" s="11">
        <v>54860</v>
      </c>
      <c r="B713" s="11" t="s">
        <v>16</v>
      </c>
      <c r="C713" s="11" t="s">
        <v>17</v>
      </c>
      <c r="D713" s="11" t="s">
        <v>363</v>
      </c>
      <c r="E713" s="11" t="s">
        <v>83</v>
      </c>
      <c r="F713" s="18">
        <v>30498</v>
      </c>
      <c r="G713" s="19">
        <v>30498</v>
      </c>
      <c r="H713" s="11" t="s">
        <v>20</v>
      </c>
      <c r="I713" s="11" t="s">
        <v>65</v>
      </c>
      <c r="J713" s="11" t="s">
        <v>370</v>
      </c>
      <c r="K713" s="11" t="s">
        <v>23</v>
      </c>
      <c r="L713" s="53" t="s">
        <v>638</v>
      </c>
      <c r="M713" s="11">
        <v>0</v>
      </c>
      <c r="N713" s="54">
        <v>0</v>
      </c>
      <c r="O713" s="54">
        <v>0</v>
      </c>
      <c r="P713" s="54">
        <v>0</v>
      </c>
      <c r="Q713" s="1">
        <v>42522</v>
      </c>
      <c r="R713" s="14">
        <f>VLOOKUP($D713,'GT NBV Sep 2015'!$G:$O,9,0)</f>
        <v>2.3E-2</v>
      </c>
      <c r="S713" s="15">
        <f t="shared" si="99"/>
        <v>0</v>
      </c>
      <c r="T713" s="15">
        <f t="shared" si="100"/>
        <v>9</v>
      </c>
      <c r="U713" s="15">
        <f t="shared" si="101"/>
        <v>0</v>
      </c>
      <c r="V713" s="15">
        <f t="shared" si="102"/>
        <v>0</v>
      </c>
      <c r="W713" s="15">
        <f t="shared" si="103"/>
        <v>0</v>
      </c>
      <c r="X713" s="7">
        <f t="shared" si="104"/>
        <v>0</v>
      </c>
      <c r="Y713" s="7">
        <f t="shared" si="105"/>
        <v>0</v>
      </c>
      <c r="Z713" s="7">
        <f t="shared" si="106"/>
        <v>0</v>
      </c>
      <c r="AA713" s="7">
        <f t="shared" si="107"/>
        <v>0</v>
      </c>
    </row>
    <row r="714" spans="1:27" ht="13.8" x14ac:dyDescent="0.3">
      <c r="A714" s="11">
        <v>54861</v>
      </c>
      <c r="B714" s="11" t="s">
        <v>16</v>
      </c>
      <c r="C714" s="11" t="s">
        <v>17</v>
      </c>
      <c r="D714" s="11" t="s">
        <v>363</v>
      </c>
      <c r="E714" s="11" t="s">
        <v>86</v>
      </c>
      <c r="F714" s="18">
        <v>31594</v>
      </c>
      <c r="G714" s="19">
        <v>31594</v>
      </c>
      <c r="H714" s="11" t="s">
        <v>20</v>
      </c>
      <c r="I714" s="11" t="s">
        <v>65</v>
      </c>
      <c r="J714" s="11" t="s">
        <v>370</v>
      </c>
      <c r="K714" s="11" t="s">
        <v>23</v>
      </c>
      <c r="L714" s="53" t="s">
        <v>638</v>
      </c>
      <c r="M714" s="11">
        <v>0</v>
      </c>
      <c r="N714" s="54">
        <v>0</v>
      </c>
      <c r="O714" s="54">
        <v>0</v>
      </c>
      <c r="P714" s="54">
        <v>0</v>
      </c>
      <c r="Q714" s="1">
        <v>42522</v>
      </c>
      <c r="R714" s="14">
        <f>VLOOKUP($D714,'GT NBV Sep 2015'!$G:$O,9,0)</f>
        <v>2.3E-2</v>
      </c>
      <c r="S714" s="15">
        <f t="shared" si="99"/>
        <v>0</v>
      </c>
      <c r="T714" s="15">
        <f t="shared" si="100"/>
        <v>9</v>
      </c>
      <c r="U714" s="15">
        <f t="shared" si="101"/>
        <v>0</v>
      </c>
      <c r="V714" s="15">
        <f t="shared" si="102"/>
        <v>0</v>
      </c>
      <c r="W714" s="15">
        <f t="shared" si="103"/>
        <v>0</v>
      </c>
      <c r="X714" s="7">
        <f t="shared" si="104"/>
        <v>0</v>
      </c>
      <c r="Y714" s="7">
        <f t="shared" si="105"/>
        <v>0</v>
      </c>
      <c r="Z714" s="7">
        <f t="shared" si="106"/>
        <v>0</v>
      </c>
      <c r="AA714" s="7">
        <f t="shared" si="107"/>
        <v>0</v>
      </c>
    </row>
    <row r="715" spans="1:27" ht="13.8" x14ac:dyDescent="0.3">
      <c r="A715" s="11">
        <v>55183</v>
      </c>
      <c r="B715" s="11" t="s">
        <v>16</v>
      </c>
      <c r="C715" s="11" t="s">
        <v>17</v>
      </c>
      <c r="D715" s="11" t="s">
        <v>363</v>
      </c>
      <c r="E715" s="11" t="s">
        <v>28</v>
      </c>
      <c r="F715" s="18">
        <v>27211</v>
      </c>
      <c r="G715" s="19">
        <v>27211</v>
      </c>
      <c r="H715" s="11" t="s">
        <v>20</v>
      </c>
      <c r="I715" s="11" t="s">
        <v>65</v>
      </c>
      <c r="J715" s="11" t="s">
        <v>377</v>
      </c>
      <c r="K715" s="11" t="s">
        <v>23</v>
      </c>
      <c r="L715" s="53" t="s">
        <v>638</v>
      </c>
      <c r="M715" s="11">
        <v>0</v>
      </c>
      <c r="N715" s="54">
        <v>0</v>
      </c>
      <c r="O715" s="54">
        <v>0</v>
      </c>
      <c r="P715" s="54">
        <v>0</v>
      </c>
      <c r="Q715" s="1">
        <v>42522</v>
      </c>
      <c r="R715" s="14">
        <f>VLOOKUP($D715,'GT NBV Sep 2015'!$G:$O,9,0)</f>
        <v>2.3E-2</v>
      </c>
      <c r="S715" s="15">
        <f t="shared" si="99"/>
        <v>0</v>
      </c>
      <c r="T715" s="15">
        <f t="shared" si="100"/>
        <v>9</v>
      </c>
      <c r="U715" s="15">
        <f t="shared" si="101"/>
        <v>0</v>
      </c>
      <c r="V715" s="15">
        <f t="shared" si="102"/>
        <v>0</v>
      </c>
      <c r="W715" s="15">
        <f t="shared" si="103"/>
        <v>0</v>
      </c>
      <c r="X715" s="7">
        <f t="shared" si="104"/>
        <v>0</v>
      </c>
      <c r="Y715" s="7">
        <f t="shared" si="105"/>
        <v>0</v>
      </c>
      <c r="Z715" s="7">
        <f t="shared" si="106"/>
        <v>0</v>
      </c>
      <c r="AA715" s="7">
        <f t="shared" si="107"/>
        <v>0</v>
      </c>
    </row>
    <row r="716" spans="1:27" ht="13.8" x14ac:dyDescent="0.3">
      <c r="A716" s="11">
        <v>55299</v>
      </c>
      <c r="B716" s="11" t="s">
        <v>16</v>
      </c>
      <c r="C716" s="11" t="s">
        <v>17</v>
      </c>
      <c r="D716" s="11" t="s">
        <v>363</v>
      </c>
      <c r="E716" s="11" t="s">
        <v>28</v>
      </c>
      <c r="F716" s="18">
        <v>27211</v>
      </c>
      <c r="G716" s="19">
        <v>27211</v>
      </c>
      <c r="H716" s="11" t="s">
        <v>20</v>
      </c>
      <c r="I716" s="11" t="s">
        <v>65</v>
      </c>
      <c r="J716" s="11" t="s">
        <v>378</v>
      </c>
      <c r="K716" s="11" t="s">
        <v>23</v>
      </c>
      <c r="L716" s="53" t="s">
        <v>638</v>
      </c>
      <c r="M716" s="11">
        <v>0</v>
      </c>
      <c r="N716" s="54">
        <v>0</v>
      </c>
      <c r="O716" s="54">
        <v>0</v>
      </c>
      <c r="P716" s="54">
        <v>0</v>
      </c>
      <c r="Q716" s="1">
        <v>42522</v>
      </c>
      <c r="R716" s="14">
        <f>VLOOKUP($D716,'GT NBV Sep 2015'!$G:$O,9,0)</f>
        <v>2.3E-2</v>
      </c>
      <c r="S716" s="15">
        <f t="shared" si="99"/>
        <v>0</v>
      </c>
      <c r="T716" s="15">
        <f t="shared" si="100"/>
        <v>9</v>
      </c>
      <c r="U716" s="15">
        <f t="shared" si="101"/>
        <v>0</v>
      </c>
      <c r="V716" s="15">
        <f t="shared" si="102"/>
        <v>0</v>
      </c>
      <c r="W716" s="15">
        <f t="shared" si="103"/>
        <v>0</v>
      </c>
      <c r="X716" s="7">
        <f t="shared" si="104"/>
        <v>0</v>
      </c>
      <c r="Y716" s="7">
        <f t="shared" si="105"/>
        <v>0</v>
      </c>
      <c r="Z716" s="7">
        <f t="shared" si="106"/>
        <v>0</v>
      </c>
      <c r="AA716" s="7">
        <f t="shared" si="107"/>
        <v>0</v>
      </c>
    </row>
    <row r="717" spans="1:27" ht="13.8" x14ac:dyDescent="0.3">
      <c r="A717" s="11">
        <v>55138</v>
      </c>
      <c r="B717" s="11" t="s">
        <v>16</v>
      </c>
      <c r="C717" s="11" t="s">
        <v>17</v>
      </c>
      <c r="D717" s="11" t="s">
        <v>363</v>
      </c>
      <c r="E717" s="11" t="s">
        <v>51</v>
      </c>
      <c r="F717" s="18">
        <v>28672</v>
      </c>
      <c r="G717" s="19">
        <v>28672</v>
      </c>
      <c r="H717" s="11" t="s">
        <v>20</v>
      </c>
      <c r="I717" s="11" t="s">
        <v>65</v>
      </c>
      <c r="J717" s="11" t="s">
        <v>376</v>
      </c>
      <c r="K717" s="11" t="s">
        <v>23</v>
      </c>
      <c r="L717" s="53" t="s">
        <v>638</v>
      </c>
      <c r="M717" s="11">
        <v>0</v>
      </c>
      <c r="N717" s="54">
        <v>0</v>
      </c>
      <c r="O717" s="54">
        <v>0</v>
      </c>
      <c r="P717" s="54">
        <v>0</v>
      </c>
      <c r="Q717" s="1">
        <v>42522</v>
      </c>
      <c r="R717" s="14">
        <f>VLOOKUP($D717,'GT NBV Sep 2015'!$G:$O,9,0)</f>
        <v>2.3E-2</v>
      </c>
      <c r="S717" s="15">
        <f t="shared" si="99"/>
        <v>0</v>
      </c>
      <c r="T717" s="15">
        <f t="shared" si="100"/>
        <v>9</v>
      </c>
      <c r="U717" s="15">
        <f t="shared" si="101"/>
        <v>0</v>
      </c>
      <c r="V717" s="15">
        <f t="shared" si="102"/>
        <v>0</v>
      </c>
      <c r="W717" s="15">
        <f t="shared" si="103"/>
        <v>0</v>
      </c>
      <c r="X717" s="7">
        <f t="shared" si="104"/>
        <v>0</v>
      </c>
      <c r="Y717" s="7">
        <f t="shared" si="105"/>
        <v>0</v>
      </c>
      <c r="Z717" s="7">
        <f t="shared" si="106"/>
        <v>0</v>
      </c>
      <c r="AA717" s="7">
        <f t="shared" si="107"/>
        <v>0</v>
      </c>
    </row>
    <row r="718" spans="1:27" ht="13.8" x14ac:dyDescent="0.3">
      <c r="A718" s="11">
        <v>55457</v>
      </c>
      <c r="B718" s="11" t="s">
        <v>16</v>
      </c>
      <c r="C718" s="11" t="s">
        <v>17</v>
      </c>
      <c r="D718" s="11" t="s">
        <v>363</v>
      </c>
      <c r="E718" s="11" t="s">
        <v>85</v>
      </c>
      <c r="F718" s="18">
        <v>28307</v>
      </c>
      <c r="G718" s="19">
        <v>28307</v>
      </c>
      <c r="H718" s="11" t="s">
        <v>20</v>
      </c>
      <c r="I718" s="11" t="s">
        <v>65</v>
      </c>
      <c r="J718" s="11" t="s">
        <v>382</v>
      </c>
      <c r="K718" s="11" t="s">
        <v>23</v>
      </c>
      <c r="L718" s="53" t="s">
        <v>638</v>
      </c>
      <c r="M718" s="11">
        <v>0</v>
      </c>
      <c r="N718" s="54">
        <v>0</v>
      </c>
      <c r="O718" s="54">
        <v>0</v>
      </c>
      <c r="P718" s="54">
        <v>0</v>
      </c>
      <c r="Q718" s="1">
        <v>42522</v>
      </c>
      <c r="R718" s="14">
        <f>VLOOKUP($D718,'GT NBV Sep 2015'!$G:$O,9,0)</f>
        <v>2.3E-2</v>
      </c>
      <c r="S718" s="15">
        <f t="shared" si="99"/>
        <v>0</v>
      </c>
      <c r="T718" s="15">
        <f t="shared" si="100"/>
        <v>9</v>
      </c>
      <c r="U718" s="15">
        <f t="shared" si="101"/>
        <v>0</v>
      </c>
      <c r="V718" s="15">
        <f t="shared" si="102"/>
        <v>0</v>
      </c>
      <c r="W718" s="15">
        <f t="shared" si="103"/>
        <v>0</v>
      </c>
      <c r="X718" s="7">
        <f t="shared" si="104"/>
        <v>0</v>
      </c>
      <c r="Y718" s="7">
        <f t="shared" si="105"/>
        <v>0</v>
      </c>
      <c r="Z718" s="7">
        <f t="shared" si="106"/>
        <v>0</v>
      </c>
      <c r="AA718" s="7">
        <f t="shared" si="107"/>
        <v>0</v>
      </c>
    </row>
    <row r="719" spans="1:27" ht="13.8" x14ac:dyDescent="0.3">
      <c r="A719" s="11">
        <v>54984</v>
      </c>
      <c r="B719" s="11" t="s">
        <v>16</v>
      </c>
      <c r="C719" s="11" t="s">
        <v>17</v>
      </c>
      <c r="D719" s="11" t="s">
        <v>363</v>
      </c>
      <c r="E719" s="11" t="s">
        <v>28</v>
      </c>
      <c r="F719" s="18">
        <v>27211</v>
      </c>
      <c r="G719" s="19">
        <v>27211</v>
      </c>
      <c r="H719" s="11" t="s">
        <v>20</v>
      </c>
      <c r="I719" s="11" t="s">
        <v>65</v>
      </c>
      <c r="J719" s="11" t="s">
        <v>373</v>
      </c>
      <c r="K719" s="11" t="s">
        <v>23</v>
      </c>
      <c r="L719" s="53" t="s">
        <v>638</v>
      </c>
      <c r="M719" s="11">
        <v>0</v>
      </c>
      <c r="N719" s="54">
        <v>0</v>
      </c>
      <c r="O719" s="54">
        <v>0</v>
      </c>
      <c r="P719" s="54">
        <v>0</v>
      </c>
      <c r="Q719" s="1">
        <v>42522</v>
      </c>
      <c r="R719" s="14">
        <f>VLOOKUP($D719,'GT NBV Sep 2015'!$G:$O,9,0)</f>
        <v>2.3E-2</v>
      </c>
      <c r="S719" s="15">
        <f t="shared" si="99"/>
        <v>0</v>
      </c>
      <c r="T719" s="15">
        <f t="shared" si="100"/>
        <v>9</v>
      </c>
      <c r="U719" s="15">
        <f t="shared" si="101"/>
        <v>0</v>
      </c>
      <c r="V719" s="15">
        <f t="shared" si="102"/>
        <v>0</v>
      </c>
      <c r="W719" s="15">
        <f t="shared" si="103"/>
        <v>0</v>
      </c>
      <c r="X719" s="7">
        <f t="shared" si="104"/>
        <v>0</v>
      </c>
      <c r="Y719" s="7">
        <f t="shared" si="105"/>
        <v>0</v>
      </c>
      <c r="Z719" s="7">
        <f t="shared" si="106"/>
        <v>0</v>
      </c>
      <c r="AA719" s="7">
        <f t="shared" si="107"/>
        <v>0</v>
      </c>
    </row>
    <row r="720" spans="1:27" ht="13.8" x14ac:dyDescent="0.3">
      <c r="A720" s="11">
        <v>640944980</v>
      </c>
      <c r="B720" s="11" t="s">
        <v>16</v>
      </c>
      <c r="C720" s="11" t="s">
        <v>17</v>
      </c>
      <c r="D720" s="11" t="s">
        <v>71</v>
      </c>
      <c r="E720" s="11" t="s">
        <v>477</v>
      </c>
      <c r="F720" s="18">
        <v>41306</v>
      </c>
      <c r="G720" s="19">
        <v>41275</v>
      </c>
      <c r="H720" s="11" t="s">
        <v>20</v>
      </c>
      <c r="I720" s="11" t="s">
        <v>48</v>
      </c>
      <c r="J720" s="11" t="s">
        <v>275</v>
      </c>
      <c r="K720" s="11" t="s">
        <v>23</v>
      </c>
      <c r="L720" s="53" t="s">
        <v>638</v>
      </c>
      <c r="M720" s="11">
        <v>0</v>
      </c>
      <c r="N720" s="54">
        <v>-59.1</v>
      </c>
      <c r="O720" s="54">
        <v>-5.32</v>
      </c>
      <c r="P720" s="54">
        <v>-53.78</v>
      </c>
      <c r="Q720" s="1">
        <v>42522</v>
      </c>
      <c r="R720" s="14">
        <f>VLOOKUP($D720,'GT NBV Sep 2015'!$G:$O,9,0)</f>
        <v>3.1E-2</v>
      </c>
      <c r="S720" s="15">
        <f t="shared" si="99"/>
        <v>-0.15267500000000001</v>
      </c>
      <c r="T720" s="15">
        <f t="shared" si="100"/>
        <v>9</v>
      </c>
      <c r="U720" s="15">
        <f t="shared" si="101"/>
        <v>-1.3740749999999999</v>
      </c>
      <c r="V720" s="15">
        <f t="shared" si="102"/>
        <v>-6.6940749999999998</v>
      </c>
      <c r="W720" s="15">
        <f t="shared" si="103"/>
        <v>-52.405925000000003</v>
      </c>
      <c r="X720" s="7">
        <f t="shared" si="104"/>
        <v>-53.190000000000005</v>
      </c>
      <c r="Y720" s="7">
        <f t="shared" si="105"/>
        <v>-6.0246674999999996</v>
      </c>
      <c r="Z720" s="7">
        <f t="shared" si="106"/>
        <v>-47.165332500000005</v>
      </c>
      <c r="AA720" s="7">
        <f t="shared" si="107"/>
        <v>0</v>
      </c>
    </row>
    <row r="721" spans="1:27" ht="13.8" x14ac:dyDescent="0.3">
      <c r="A721" s="11">
        <v>659953230</v>
      </c>
      <c r="B721" s="11" t="s">
        <v>16</v>
      </c>
      <c r="C721" s="11" t="s">
        <v>17</v>
      </c>
      <c r="D721" s="11" t="s">
        <v>57</v>
      </c>
      <c r="E721" s="11" t="s">
        <v>395</v>
      </c>
      <c r="F721" s="18">
        <v>41214</v>
      </c>
      <c r="G721" s="19">
        <v>41699</v>
      </c>
      <c r="H721" s="11" t="s">
        <v>20</v>
      </c>
      <c r="I721" s="11" t="s">
        <v>59</v>
      </c>
      <c r="J721" s="11" t="s">
        <v>339</v>
      </c>
      <c r="K721" s="11" t="s">
        <v>23</v>
      </c>
      <c r="L721" s="53" t="s">
        <v>638</v>
      </c>
      <c r="M721" s="11">
        <v>0</v>
      </c>
      <c r="N721" s="54">
        <v>-466.63</v>
      </c>
      <c r="O721" s="54">
        <v>-125.15</v>
      </c>
      <c r="P721" s="54">
        <v>-341.48</v>
      </c>
      <c r="Q721" s="1">
        <v>42522</v>
      </c>
      <c r="R721" s="14">
        <f>VLOOKUP($D721,'GT NBV Sep 2015'!$G:$O,9,0)</f>
        <v>2.1999999999999999E-2</v>
      </c>
      <c r="S721" s="15">
        <f t="shared" si="99"/>
        <v>-0.8554883333333333</v>
      </c>
      <c r="T721" s="15">
        <f t="shared" si="100"/>
        <v>9</v>
      </c>
      <c r="U721" s="15">
        <f t="shared" si="101"/>
        <v>-7.699395</v>
      </c>
      <c r="V721" s="15">
        <f t="shared" si="102"/>
        <v>-132.84939500000002</v>
      </c>
      <c r="W721" s="15">
        <f t="shared" si="103"/>
        <v>-333.78060499999998</v>
      </c>
      <c r="X721" s="7">
        <f t="shared" si="104"/>
        <v>-419.96699999999998</v>
      </c>
      <c r="Y721" s="7">
        <f t="shared" si="105"/>
        <v>-119.56445550000002</v>
      </c>
      <c r="Z721" s="7">
        <f t="shared" si="106"/>
        <v>-300.40254449999998</v>
      </c>
      <c r="AA721" s="7">
        <f t="shared" si="107"/>
        <v>0</v>
      </c>
    </row>
    <row r="722" spans="1:27" ht="13.8" x14ac:dyDescent="0.3">
      <c r="A722" s="11">
        <v>50690</v>
      </c>
      <c r="B722" s="11" t="s">
        <v>16</v>
      </c>
      <c r="C722" s="11" t="s">
        <v>17</v>
      </c>
      <c r="D722" s="11" t="s">
        <v>71</v>
      </c>
      <c r="E722" s="11" t="s">
        <v>43</v>
      </c>
      <c r="F722" s="18">
        <v>34881</v>
      </c>
      <c r="G722" s="19">
        <v>34881</v>
      </c>
      <c r="H722" s="11" t="s">
        <v>20</v>
      </c>
      <c r="I722" s="11" t="s">
        <v>48</v>
      </c>
      <c r="J722" s="11" t="s">
        <v>228</v>
      </c>
      <c r="K722" s="11" t="s">
        <v>23</v>
      </c>
      <c r="L722" s="53" t="s">
        <v>638</v>
      </c>
      <c r="M722" s="11">
        <v>0</v>
      </c>
      <c r="N722" s="54">
        <v>-36197.800000000003</v>
      </c>
      <c r="O722" s="54">
        <v>-29314.51</v>
      </c>
      <c r="P722" s="54">
        <v>-6883.29</v>
      </c>
      <c r="Q722" s="1">
        <v>42522</v>
      </c>
      <c r="R722" s="14">
        <f>VLOOKUP($D722,'GT NBV Sep 2015'!$G:$O,9,0)</f>
        <v>3.1E-2</v>
      </c>
      <c r="S722" s="15">
        <f t="shared" si="99"/>
        <v>-93.510983333333343</v>
      </c>
      <c r="T722" s="15">
        <f t="shared" si="100"/>
        <v>9</v>
      </c>
      <c r="U722" s="15">
        <f t="shared" si="101"/>
        <v>-841.59885000000008</v>
      </c>
      <c r="V722" s="15">
        <f t="shared" si="102"/>
        <v>-30156.108849999997</v>
      </c>
      <c r="W722" s="15">
        <f t="shared" si="103"/>
        <v>-6041.691150000006</v>
      </c>
      <c r="X722" s="7">
        <f t="shared" si="104"/>
        <v>-32578.020000000004</v>
      </c>
      <c r="Y722" s="7">
        <f t="shared" si="105"/>
        <v>-27140.497964999999</v>
      </c>
      <c r="Z722" s="7">
        <f t="shared" si="106"/>
        <v>-5437.5220350000054</v>
      </c>
      <c r="AA722" s="7">
        <f t="shared" si="107"/>
        <v>0</v>
      </c>
    </row>
    <row r="723" spans="1:27" s="46" customFormat="1" ht="13.8" x14ac:dyDescent="0.3">
      <c r="A723" s="46">
        <v>691641762</v>
      </c>
      <c r="B723" s="53" t="s">
        <v>16</v>
      </c>
      <c r="C723" s="53" t="s">
        <v>236</v>
      </c>
      <c r="D723" s="53" t="s">
        <v>71</v>
      </c>
      <c r="E723" s="53">
        <v>1974</v>
      </c>
      <c r="F723" s="18">
        <v>27211</v>
      </c>
      <c r="G723" s="18">
        <v>27211</v>
      </c>
      <c r="H723" s="53" t="s">
        <v>20</v>
      </c>
      <c r="I723" s="53" t="s">
        <v>48</v>
      </c>
      <c r="J723" s="53" t="s">
        <v>640</v>
      </c>
      <c r="K723" s="53" t="s">
        <v>23</v>
      </c>
      <c r="L723" s="53" t="s">
        <v>638</v>
      </c>
      <c r="M723" s="53">
        <f>VLOOKUP($A723,'GT NBV Sep 2015'!$A:$N,11,0)</f>
        <v>1</v>
      </c>
      <c r="N723" s="54">
        <v>16320.58</v>
      </c>
      <c r="O723" s="54">
        <v>16320.58</v>
      </c>
      <c r="P723" s="54">
        <v>0</v>
      </c>
      <c r="Q723" s="48">
        <v>42522</v>
      </c>
      <c r="R723" s="14">
        <f>VLOOKUP($D723,'GT NBV Sep 2015'!$G:$O,9,0)</f>
        <v>3.1E-2</v>
      </c>
      <c r="S723" s="55">
        <f t="shared" ref="S723:S727" si="108">N723*(R723/12)</f>
        <v>42.161498333333334</v>
      </c>
      <c r="T723" s="55">
        <f t="shared" ref="T723:T727" si="109">ROUND((+Q723-$L$2)/30,0)</f>
        <v>9</v>
      </c>
      <c r="U723" s="55">
        <f t="shared" ref="U723:U727" si="110">+S723*T723</f>
        <v>379.453485</v>
      </c>
      <c r="V723" s="55">
        <f t="shared" ref="V723:V727" si="111">+O723+U723</f>
        <v>16700.033485</v>
      </c>
      <c r="W723" s="55">
        <f t="shared" ref="W723:W727" si="112">+N723-V723</f>
        <v>-379.453485</v>
      </c>
      <c r="X723" s="51">
        <f t="shared" ref="X723:X727" si="113">+N723*(9/10)</f>
        <v>14688.522000000001</v>
      </c>
      <c r="Y723" s="51">
        <f t="shared" ref="Y723:Y727" si="114">+V723*(9/10)</f>
        <v>15030.0301365</v>
      </c>
      <c r="Z723" s="51">
        <f t="shared" ref="Z723:Z727" si="115">+W723*(9/10)</f>
        <v>-341.50813650000003</v>
      </c>
      <c r="AA723" s="51">
        <f t="shared" ref="AA723:AA727" si="116">+X723-Y723-Z723</f>
        <v>1.3073986337985843E-12</v>
      </c>
    </row>
    <row r="724" spans="1:27" s="46" customFormat="1" ht="13.8" x14ac:dyDescent="0.3">
      <c r="A724" s="46">
        <v>691641769</v>
      </c>
      <c r="B724" s="53" t="s">
        <v>16</v>
      </c>
      <c r="C724" s="53" t="s">
        <v>236</v>
      </c>
      <c r="D724" s="53" t="s">
        <v>71</v>
      </c>
      <c r="E724" s="53">
        <v>1974</v>
      </c>
      <c r="F724" s="18">
        <v>27211</v>
      </c>
      <c r="G724" s="18">
        <v>27211</v>
      </c>
      <c r="H724" s="53" t="s">
        <v>20</v>
      </c>
      <c r="I724" s="53" t="s">
        <v>48</v>
      </c>
      <c r="J724" s="53" t="s">
        <v>475</v>
      </c>
      <c r="K724" s="53" t="s">
        <v>23</v>
      </c>
      <c r="L724" s="53" t="s">
        <v>638</v>
      </c>
      <c r="M724" s="53">
        <f>VLOOKUP($A724,'GT NBV Sep 2015'!$A:$N,11,0)</f>
        <v>1</v>
      </c>
      <c r="N724" s="54">
        <v>74000</v>
      </c>
      <c r="O724" s="54">
        <v>74000</v>
      </c>
      <c r="P724" s="54">
        <v>0</v>
      </c>
      <c r="Q724" s="48">
        <v>42522</v>
      </c>
      <c r="R724" s="14">
        <f>VLOOKUP($D724,'GT NBV Sep 2015'!$G:$O,9,0)</f>
        <v>3.1E-2</v>
      </c>
      <c r="S724" s="55">
        <f t="shared" si="108"/>
        <v>191.16666666666666</v>
      </c>
      <c r="T724" s="55">
        <f t="shared" si="109"/>
        <v>9</v>
      </c>
      <c r="U724" s="55">
        <f t="shared" si="110"/>
        <v>1720.5</v>
      </c>
      <c r="V724" s="55">
        <f t="shared" si="111"/>
        <v>75720.5</v>
      </c>
      <c r="W724" s="55">
        <f t="shared" si="112"/>
        <v>-1720.5</v>
      </c>
      <c r="X724" s="51">
        <f t="shared" si="113"/>
        <v>66600</v>
      </c>
      <c r="Y724" s="51">
        <f t="shared" si="114"/>
        <v>68148.45</v>
      </c>
      <c r="Z724" s="51">
        <f t="shared" si="115"/>
        <v>-1548.45</v>
      </c>
      <c r="AA724" s="51">
        <f t="shared" si="116"/>
        <v>2.9558577807620168E-12</v>
      </c>
    </row>
    <row r="725" spans="1:27" s="46" customFormat="1" ht="13.8" x14ac:dyDescent="0.3">
      <c r="A725" s="46">
        <v>691641755</v>
      </c>
      <c r="B725" s="53" t="s">
        <v>16</v>
      </c>
      <c r="C725" s="53" t="s">
        <v>236</v>
      </c>
      <c r="D725" s="53" t="s">
        <v>71</v>
      </c>
      <c r="E725" s="53">
        <v>1974</v>
      </c>
      <c r="F725" s="18">
        <v>27211</v>
      </c>
      <c r="G725" s="18">
        <v>27211</v>
      </c>
      <c r="H725" s="53" t="s">
        <v>20</v>
      </c>
      <c r="I725" s="53" t="s">
        <v>48</v>
      </c>
      <c r="J725" s="53" t="s">
        <v>641</v>
      </c>
      <c r="K725" s="53" t="s">
        <v>23</v>
      </c>
      <c r="L725" s="53" t="s">
        <v>638</v>
      </c>
      <c r="M725" s="53">
        <f>VLOOKUP($A725,'GT NBV Sep 2015'!$A:$N,11,0)</f>
        <v>1</v>
      </c>
      <c r="N725" s="54">
        <v>6800</v>
      </c>
      <c r="O725" s="54">
        <v>6800</v>
      </c>
      <c r="P725" s="54">
        <v>0</v>
      </c>
      <c r="Q725" s="48">
        <v>42522</v>
      </c>
      <c r="R725" s="14">
        <f>VLOOKUP($D725,'GT NBV Sep 2015'!$G:$O,9,0)</f>
        <v>3.1E-2</v>
      </c>
      <c r="S725" s="55">
        <f t="shared" si="108"/>
        <v>17.566666666666666</v>
      </c>
      <c r="T725" s="55">
        <f t="shared" si="109"/>
        <v>9</v>
      </c>
      <c r="U725" s="55">
        <f t="shared" si="110"/>
        <v>158.1</v>
      </c>
      <c r="V725" s="55">
        <f t="shared" si="111"/>
        <v>6958.1</v>
      </c>
      <c r="W725" s="55">
        <f t="shared" si="112"/>
        <v>-158.10000000000036</v>
      </c>
      <c r="X725" s="51">
        <f t="shared" si="113"/>
        <v>6120</v>
      </c>
      <c r="Y725" s="51">
        <f t="shared" si="114"/>
        <v>6262.2900000000009</v>
      </c>
      <c r="Z725" s="51">
        <f t="shared" si="115"/>
        <v>-142.29000000000033</v>
      </c>
      <c r="AA725" s="51">
        <f t="shared" si="116"/>
        <v>-5.4001247917767614E-13</v>
      </c>
    </row>
    <row r="726" spans="1:27" s="46" customFormat="1" ht="13.8" x14ac:dyDescent="0.3">
      <c r="A726" s="46">
        <v>691641748</v>
      </c>
      <c r="B726" s="53" t="s">
        <v>16</v>
      </c>
      <c r="C726" s="53" t="s">
        <v>236</v>
      </c>
      <c r="D726" s="53" t="s">
        <v>71</v>
      </c>
      <c r="E726" s="53">
        <v>1983</v>
      </c>
      <c r="F726" s="18">
        <v>30498</v>
      </c>
      <c r="G726" s="18">
        <v>30498</v>
      </c>
      <c r="H726" s="53" t="s">
        <v>20</v>
      </c>
      <c r="I726" s="53" t="s">
        <v>48</v>
      </c>
      <c r="J726" s="53" t="s">
        <v>278</v>
      </c>
      <c r="K726" s="53" t="s">
        <v>23</v>
      </c>
      <c r="L726" s="53" t="s">
        <v>638</v>
      </c>
      <c r="M726" s="53">
        <f>VLOOKUP($A726,'GT NBV Sep 2015'!$A:$N,11,0)</f>
        <v>0</v>
      </c>
      <c r="N726" s="54">
        <v>5440</v>
      </c>
      <c r="O726" s="54">
        <v>5440</v>
      </c>
      <c r="P726" s="54">
        <v>0</v>
      </c>
      <c r="Q726" s="48">
        <v>42522</v>
      </c>
      <c r="R726" s="14">
        <f>VLOOKUP($D726,'GT NBV Sep 2015'!$G:$O,9,0)</f>
        <v>3.1E-2</v>
      </c>
      <c r="S726" s="55">
        <f t="shared" si="108"/>
        <v>14.053333333333333</v>
      </c>
      <c r="T726" s="55">
        <f t="shared" si="109"/>
        <v>9</v>
      </c>
      <c r="U726" s="55">
        <f t="shared" si="110"/>
        <v>126.47999999999999</v>
      </c>
      <c r="V726" s="55">
        <f t="shared" si="111"/>
        <v>5566.48</v>
      </c>
      <c r="W726" s="55">
        <f t="shared" si="112"/>
        <v>-126.47999999999956</v>
      </c>
      <c r="X726" s="51">
        <f t="shared" si="113"/>
        <v>4896</v>
      </c>
      <c r="Y726" s="51">
        <f t="shared" si="114"/>
        <v>5009.8319999999994</v>
      </c>
      <c r="Z726" s="51">
        <f t="shared" si="115"/>
        <v>-113.83199999999961</v>
      </c>
      <c r="AA726" s="51">
        <f t="shared" si="116"/>
        <v>1.8474111129762605E-13</v>
      </c>
    </row>
    <row r="727" spans="1:27" s="46" customFormat="1" ht="13.8" x14ac:dyDescent="0.3">
      <c r="A727" s="46">
        <v>691641741</v>
      </c>
      <c r="B727" s="53" t="s">
        <v>16</v>
      </c>
      <c r="C727" s="53" t="s">
        <v>236</v>
      </c>
      <c r="D727" s="53" t="s">
        <v>57</v>
      </c>
      <c r="E727" s="53">
        <v>2005</v>
      </c>
      <c r="F727" s="18">
        <v>38687</v>
      </c>
      <c r="G727" s="18">
        <v>38687</v>
      </c>
      <c r="H727" s="53" t="s">
        <v>20</v>
      </c>
      <c r="I727" s="53" t="s">
        <v>59</v>
      </c>
      <c r="J727" s="53" t="s">
        <v>435</v>
      </c>
      <c r="K727" s="53" t="s">
        <v>23</v>
      </c>
      <c r="L727" s="53" t="s">
        <v>638</v>
      </c>
      <c r="M727" s="53">
        <f>VLOOKUP($A727,'GT NBV Sep 2015'!$A:$N,11,0)</f>
        <v>1</v>
      </c>
      <c r="N727" s="54">
        <v>81600</v>
      </c>
      <c r="O727" s="54">
        <v>69021.23</v>
      </c>
      <c r="P727" s="54">
        <v>12578.77</v>
      </c>
      <c r="Q727" s="48">
        <v>42522</v>
      </c>
      <c r="R727" s="14">
        <f>VLOOKUP($D727,'GT NBV Sep 2015'!$G:$O,9,0)</f>
        <v>2.1999999999999999E-2</v>
      </c>
      <c r="S727" s="55">
        <f t="shared" si="108"/>
        <v>149.6</v>
      </c>
      <c r="T727" s="55">
        <f t="shared" si="109"/>
        <v>9</v>
      </c>
      <c r="U727" s="55">
        <f t="shared" si="110"/>
        <v>1346.3999999999999</v>
      </c>
      <c r="V727" s="55">
        <f t="shared" si="111"/>
        <v>70367.62999999999</v>
      </c>
      <c r="W727" s="55">
        <f t="shared" si="112"/>
        <v>11232.37000000001</v>
      </c>
      <c r="X727" s="51">
        <f t="shared" si="113"/>
        <v>73440</v>
      </c>
      <c r="Y727" s="51">
        <f t="shared" si="114"/>
        <v>63330.866999999991</v>
      </c>
      <c r="Z727" s="51">
        <f t="shared" si="115"/>
        <v>10109.133000000009</v>
      </c>
      <c r="AA727" s="51">
        <f t="shared" si="116"/>
        <v>0</v>
      </c>
    </row>
    <row r="731" spans="1:27" ht="13.8" thickBot="1" x14ac:dyDescent="0.3">
      <c r="N731" s="7">
        <f>SUM(N4:N730)</f>
        <v>85447689.460000083</v>
      </c>
      <c r="O731" s="7">
        <f t="shared" ref="O731:P731" si="117">SUM(O4:O730)</f>
        <v>64839544.689999968</v>
      </c>
      <c r="P731" s="7">
        <f t="shared" si="117"/>
        <v>20608144.770000029</v>
      </c>
      <c r="V731" s="21">
        <f t="shared" ref="V731:AA731" si="118">SUM(V4:V730)</f>
        <v>66572692.940207474</v>
      </c>
      <c r="W731" s="21">
        <f t="shared" si="118"/>
        <v>18874996.519792523</v>
      </c>
      <c r="X731" s="34">
        <f t="shared" si="118"/>
        <v>76902920.514000013</v>
      </c>
      <c r="Y731" s="34">
        <f t="shared" si="118"/>
        <v>59915423.646186769</v>
      </c>
      <c r="Z731" s="34">
        <f t="shared" si="118"/>
        <v>16987496.867813282</v>
      </c>
      <c r="AA731" s="21">
        <f t="shared" si="118"/>
        <v>-3.1607783057552297E-10</v>
      </c>
    </row>
    <row r="732" spans="1:27" ht="13.8" thickTop="1" x14ac:dyDescent="0.25"/>
    <row r="733" spans="1:27" x14ac:dyDescent="0.25">
      <c r="W733" s="6"/>
      <c r="X733" s="6"/>
      <c r="Y733" s="6"/>
    </row>
    <row r="734" spans="1:27" x14ac:dyDescent="0.25">
      <c r="Z734" s="7"/>
    </row>
    <row r="735" spans="1:27" x14ac:dyDescent="0.25">
      <c r="W735" s="6"/>
      <c r="X735" s="6"/>
      <c r="Y735" s="6"/>
    </row>
    <row r="737" spans="14:16" x14ac:dyDescent="0.25">
      <c r="N737" s="51"/>
      <c r="O737" s="51"/>
      <c r="P737" s="51"/>
    </row>
  </sheetData>
  <sortState ref="A3:W721">
    <sortCondition descending="1" ref="P3:P721"/>
    <sortCondition descending="1" ref="N3:N721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91"/>
  <sheetViews>
    <sheetView zoomScale="80" zoomScaleNormal="80" workbookViewId="0">
      <pane ySplit="3" topLeftCell="A4" activePane="bottomLeft" state="frozen"/>
      <selection sqref="A1:A2"/>
      <selection pane="bottomLeft" activeCell="A2" sqref="A2"/>
    </sheetView>
  </sheetViews>
  <sheetFormatPr defaultColWidth="9.109375" defaultRowHeight="13.2" x14ac:dyDescent="0.25"/>
  <cols>
    <col min="1" max="1" width="12" style="22" customWidth="1"/>
    <col min="2" max="2" width="11.88671875" style="23" bestFit="1" customWidth="1"/>
    <col min="3" max="3" width="53.109375" style="23" bestFit="1" customWidth="1"/>
    <col min="4" max="4" width="29.33203125" style="23" bestFit="1" customWidth="1"/>
    <col min="5" max="5" width="8" style="23" bestFit="1" customWidth="1"/>
    <col min="6" max="7" width="8.88671875" style="22" bestFit="1" customWidth="1"/>
    <col min="8" max="8" width="27.88671875" style="23" bestFit="1" customWidth="1"/>
    <col min="9" max="9" width="32.5546875" style="23" bestFit="1" customWidth="1"/>
    <col min="10" max="10" width="40.33203125" style="23" bestFit="1" customWidth="1"/>
    <col min="11" max="11" width="15.44140625" style="23" bestFit="1" customWidth="1"/>
    <col min="12" max="12" width="14.44140625" style="22" bestFit="1" customWidth="1"/>
    <col min="13" max="13" width="10" style="23" bestFit="1" customWidth="1"/>
    <col min="14" max="14" width="15.88671875" style="22" bestFit="1" customWidth="1"/>
    <col min="15" max="15" width="14" style="22" bestFit="1" customWidth="1"/>
    <col min="16" max="17" width="9.109375" style="22"/>
    <col min="18" max="18" width="13.44140625" style="22" bestFit="1" customWidth="1"/>
    <col min="19" max="19" width="13.5546875" style="22" customWidth="1"/>
    <col min="20" max="20" width="9.109375" style="22"/>
    <col min="21" max="21" width="12.88671875" style="22" bestFit="1" customWidth="1"/>
    <col min="22" max="22" width="13.109375" style="22" bestFit="1" customWidth="1"/>
    <col min="23" max="23" width="12.88671875" style="22" bestFit="1" customWidth="1"/>
    <col min="24" max="16384" width="9.109375" style="22"/>
  </cols>
  <sheetData>
    <row r="1" spans="1:24" s="60" customFormat="1" x14ac:dyDescent="0.25">
      <c r="A1" s="66" t="s">
        <v>652</v>
      </c>
      <c r="B1" s="47"/>
      <c r="C1" s="47"/>
      <c r="D1" s="47"/>
      <c r="E1" s="47"/>
      <c r="H1" s="47"/>
      <c r="I1" s="47"/>
      <c r="J1" s="47"/>
      <c r="K1" s="47"/>
      <c r="M1" s="47"/>
    </row>
    <row r="2" spans="1:24" s="60" customFormat="1" x14ac:dyDescent="0.25">
      <c r="A2" s="66" t="s">
        <v>645</v>
      </c>
      <c r="B2" s="47"/>
      <c r="C2" s="47"/>
      <c r="D2" s="47"/>
      <c r="E2" s="47"/>
      <c r="H2" s="47"/>
      <c r="I2" s="47"/>
      <c r="J2" s="47"/>
      <c r="K2" s="47"/>
      <c r="M2" s="47"/>
    </row>
    <row r="3" spans="1:24" s="29" customFormat="1" ht="79.8" x14ac:dyDescent="0.3">
      <c r="A3" s="26" t="s">
        <v>0</v>
      </c>
      <c r="B3" s="27" t="s">
        <v>1</v>
      </c>
      <c r="C3" s="27" t="s">
        <v>2</v>
      </c>
      <c r="D3" s="27" t="s">
        <v>3</v>
      </c>
      <c r="E3" s="28" t="s">
        <v>4</v>
      </c>
      <c r="F3" s="26" t="s">
        <v>5</v>
      </c>
      <c r="G3" s="26" t="s">
        <v>6</v>
      </c>
      <c r="H3" s="27" t="s">
        <v>7</v>
      </c>
      <c r="I3" s="27" t="s">
        <v>8</v>
      </c>
      <c r="J3" s="27" t="s">
        <v>9</v>
      </c>
      <c r="K3" s="27" t="s">
        <v>10</v>
      </c>
      <c r="L3" s="29" t="s">
        <v>610</v>
      </c>
      <c r="M3" s="27" t="s">
        <v>611</v>
      </c>
      <c r="N3" s="29" t="s">
        <v>614</v>
      </c>
      <c r="O3" s="29" t="s">
        <v>613</v>
      </c>
      <c r="P3" s="26" t="s">
        <v>615</v>
      </c>
      <c r="Q3" s="29" t="s">
        <v>616</v>
      </c>
      <c r="R3" s="26" t="s">
        <v>617</v>
      </c>
      <c r="S3" s="26" t="s">
        <v>618</v>
      </c>
      <c r="T3" s="29" t="s">
        <v>12</v>
      </c>
      <c r="U3" s="29" t="s">
        <v>619</v>
      </c>
      <c r="V3" s="30" t="s">
        <v>620</v>
      </c>
      <c r="W3" s="31" t="s">
        <v>621</v>
      </c>
      <c r="X3" s="30"/>
    </row>
    <row r="4" spans="1:24" x14ac:dyDescent="0.25">
      <c r="A4" s="22">
        <v>50376</v>
      </c>
      <c r="B4" s="23" t="s">
        <v>16</v>
      </c>
      <c r="C4" s="23" t="s">
        <v>17</v>
      </c>
      <c r="D4" s="23" t="s">
        <v>188</v>
      </c>
      <c r="E4" s="23" t="s">
        <v>28</v>
      </c>
      <c r="F4" s="24">
        <v>27211</v>
      </c>
      <c r="G4" s="24">
        <v>27211</v>
      </c>
      <c r="H4" s="23" t="s">
        <v>20</v>
      </c>
      <c r="I4" s="23" t="s">
        <v>69</v>
      </c>
      <c r="J4" s="23" t="s">
        <v>216</v>
      </c>
      <c r="K4" s="23" t="s">
        <v>23</v>
      </c>
      <c r="L4" s="22">
        <v>201508</v>
      </c>
      <c r="M4" s="23" t="s">
        <v>612</v>
      </c>
      <c r="N4" s="22">
        <v>0</v>
      </c>
      <c r="O4" s="25">
        <v>-89312</v>
      </c>
      <c r="P4" s="22">
        <v>1</v>
      </c>
      <c r="Q4" s="32">
        <v>2.7E-2</v>
      </c>
      <c r="R4" s="6">
        <f>-O4*P4</f>
        <v>89312</v>
      </c>
      <c r="S4" s="6">
        <f t="shared" ref="S4:S30" si="0">IF(P4=1,0,-((O4*Q4)/12)/2)</f>
        <v>0</v>
      </c>
      <c r="T4" s="33">
        <f>-N4</f>
        <v>0</v>
      </c>
      <c r="U4" s="6">
        <f>-O4</f>
        <v>89312</v>
      </c>
      <c r="V4" s="6">
        <f>+R4+S4</f>
        <v>89312</v>
      </c>
      <c r="W4" s="6">
        <f>+U4-V4</f>
        <v>0</v>
      </c>
    </row>
    <row r="5" spans="1:24" x14ac:dyDescent="0.25">
      <c r="A5" s="22">
        <v>50967</v>
      </c>
      <c r="B5" s="23" t="s">
        <v>16</v>
      </c>
      <c r="C5" s="23" t="s">
        <v>17</v>
      </c>
      <c r="D5" s="23" t="s">
        <v>71</v>
      </c>
      <c r="E5" s="23" t="s">
        <v>28</v>
      </c>
      <c r="F5" s="24">
        <v>27211</v>
      </c>
      <c r="G5" s="24">
        <v>27211</v>
      </c>
      <c r="H5" s="23" t="s">
        <v>20</v>
      </c>
      <c r="I5" s="23" t="s">
        <v>48</v>
      </c>
      <c r="J5" s="23" t="s">
        <v>229</v>
      </c>
      <c r="K5" s="23" t="s">
        <v>23</v>
      </c>
      <c r="L5" s="22">
        <v>201508</v>
      </c>
      <c r="M5" s="23" t="s">
        <v>612</v>
      </c>
      <c r="N5" s="22">
        <v>-1</v>
      </c>
      <c r="O5" s="25">
        <v>-37003.14</v>
      </c>
      <c r="P5" s="22">
        <v>1</v>
      </c>
      <c r="Q5" s="32">
        <v>3.1E-2</v>
      </c>
      <c r="R5" s="6">
        <f t="shared" ref="R5:R68" si="1">-O5*P5</f>
        <v>37003.14</v>
      </c>
      <c r="S5" s="6">
        <f t="shared" si="0"/>
        <v>0</v>
      </c>
      <c r="T5" s="33">
        <f t="shared" ref="T5:U68" si="2">-N5</f>
        <v>1</v>
      </c>
      <c r="U5" s="6">
        <f t="shared" si="2"/>
        <v>37003.14</v>
      </c>
      <c r="V5" s="6">
        <f t="shared" ref="V5:V68" si="3">+R5+S5</f>
        <v>37003.14</v>
      </c>
      <c r="W5" s="6">
        <f t="shared" ref="W5:W68" si="4">+U5-V5</f>
        <v>0</v>
      </c>
    </row>
    <row r="6" spans="1:24" x14ac:dyDescent="0.25">
      <c r="A6" s="22">
        <v>50978</v>
      </c>
      <c r="B6" s="23" t="s">
        <v>16</v>
      </c>
      <c r="C6" s="23" t="s">
        <v>17</v>
      </c>
      <c r="D6" s="23" t="s">
        <v>71</v>
      </c>
      <c r="E6" s="23" t="s">
        <v>28</v>
      </c>
      <c r="F6" s="24">
        <v>27211</v>
      </c>
      <c r="G6" s="24">
        <v>27211</v>
      </c>
      <c r="H6" s="23" t="s">
        <v>20</v>
      </c>
      <c r="I6" s="23" t="s">
        <v>48</v>
      </c>
      <c r="J6" s="23" t="s">
        <v>230</v>
      </c>
      <c r="K6" s="23" t="s">
        <v>23</v>
      </c>
      <c r="L6" s="22">
        <v>201508</v>
      </c>
      <c r="M6" s="23" t="s">
        <v>612</v>
      </c>
      <c r="N6" s="22">
        <v>-1</v>
      </c>
      <c r="O6" s="25">
        <v>-212240.11</v>
      </c>
      <c r="P6" s="22">
        <v>1</v>
      </c>
      <c r="Q6" s="32">
        <v>3.1E-2</v>
      </c>
      <c r="R6" s="6">
        <f t="shared" si="1"/>
        <v>212240.11</v>
      </c>
      <c r="S6" s="6">
        <f t="shared" si="0"/>
        <v>0</v>
      </c>
      <c r="T6" s="33">
        <f t="shared" si="2"/>
        <v>1</v>
      </c>
      <c r="U6" s="6">
        <f t="shared" si="2"/>
        <v>212240.11</v>
      </c>
      <c r="V6" s="6">
        <f t="shared" si="3"/>
        <v>212240.11</v>
      </c>
      <c r="W6" s="6">
        <f t="shared" si="4"/>
        <v>0</v>
      </c>
    </row>
    <row r="7" spans="1:24" x14ac:dyDescent="0.25">
      <c r="A7" s="22">
        <v>50985</v>
      </c>
      <c r="B7" s="23" t="s">
        <v>16</v>
      </c>
      <c r="C7" s="23" t="s">
        <v>17</v>
      </c>
      <c r="D7" s="23" t="s">
        <v>71</v>
      </c>
      <c r="E7" s="23" t="s">
        <v>28</v>
      </c>
      <c r="F7" s="24">
        <v>27211</v>
      </c>
      <c r="G7" s="24">
        <v>27211</v>
      </c>
      <c r="H7" s="23" t="s">
        <v>20</v>
      </c>
      <c r="I7" s="23" t="s">
        <v>48</v>
      </c>
      <c r="J7" s="23" t="s">
        <v>231</v>
      </c>
      <c r="K7" s="23" t="s">
        <v>23</v>
      </c>
      <c r="L7" s="22">
        <v>201508</v>
      </c>
      <c r="M7" s="23" t="s">
        <v>612</v>
      </c>
      <c r="N7" s="22">
        <v>-1</v>
      </c>
      <c r="O7" s="25">
        <v>-13995.23</v>
      </c>
      <c r="P7" s="22">
        <v>1</v>
      </c>
      <c r="Q7" s="32">
        <v>3.1E-2</v>
      </c>
      <c r="R7" s="6">
        <f t="shared" si="1"/>
        <v>13995.23</v>
      </c>
      <c r="S7" s="6">
        <f t="shared" si="0"/>
        <v>0</v>
      </c>
      <c r="T7" s="33">
        <f t="shared" si="2"/>
        <v>1</v>
      </c>
      <c r="U7" s="6">
        <f t="shared" si="2"/>
        <v>13995.23</v>
      </c>
      <c r="V7" s="6">
        <f t="shared" si="3"/>
        <v>13995.23</v>
      </c>
      <c r="W7" s="6">
        <f t="shared" si="4"/>
        <v>0</v>
      </c>
    </row>
    <row r="8" spans="1:24" x14ac:dyDescent="0.25">
      <c r="A8" s="22">
        <v>50998</v>
      </c>
      <c r="B8" s="23" t="s">
        <v>16</v>
      </c>
      <c r="C8" s="23" t="s">
        <v>17</v>
      </c>
      <c r="D8" s="23" t="s">
        <v>71</v>
      </c>
      <c r="E8" s="23" t="s">
        <v>28</v>
      </c>
      <c r="F8" s="24">
        <v>27211</v>
      </c>
      <c r="G8" s="24">
        <v>27211</v>
      </c>
      <c r="H8" s="23" t="s">
        <v>20</v>
      </c>
      <c r="I8" s="23" t="s">
        <v>48</v>
      </c>
      <c r="J8" s="23" t="s">
        <v>232</v>
      </c>
      <c r="K8" s="23" t="s">
        <v>23</v>
      </c>
      <c r="L8" s="22">
        <v>201508</v>
      </c>
      <c r="M8" s="23" t="s">
        <v>612</v>
      </c>
      <c r="N8" s="22">
        <v>-1</v>
      </c>
      <c r="O8" s="25">
        <v>-440241.61</v>
      </c>
      <c r="P8" s="22">
        <v>1</v>
      </c>
      <c r="Q8" s="32">
        <v>3.1E-2</v>
      </c>
      <c r="R8" s="6">
        <f t="shared" si="1"/>
        <v>440241.61</v>
      </c>
      <c r="S8" s="6">
        <f t="shared" si="0"/>
        <v>0</v>
      </c>
      <c r="T8" s="33">
        <f t="shared" si="2"/>
        <v>1</v>
      </c>
      <c r="U8" s="6">
        <f t="shared" si="2"/>
        <v>440241.61</v>
      </c>
      <c r="V8" s="6">
        <f t="shared" si="3"/>
        <v>440241.61</v>
      </c>
      <c r="W8" s="6">
        <f t="shared" si="4"/>
        <v>0</v>
      </c>
    </row>
    <row r="9" spans="1:24" x14ac:dyDescent="0.25">
      <c r="A9" s="22">
        <v>51007</v>
      </c>
      <c r="B9" s="23" t="s">
        <v>16</v>
      </c>
      <c r="C9" s="23" t="s">
        <v>17</v>
      </c>
      <c r="D9" s="23" t="s">
        <v>71</v>
      </c>
      <c r="E9" s="23" t="s">
        <v>28</v>
      </c>
      <c r="F9" s="24">
        <v>27211</v>
      </c>
      <c r="G9" s="24">
        <v>27211</v>
      </c>
      <c r="H9" s="23" t="s">
        <v>20</v>
      </c>
      <c r="I9" s="23" t="s">
        <v>48</v>
      </c>
      <c r="J9" s="23" t="s">
        <v>233</v>
      </c>
      <c r="K9" s="23" t="s">
        <v>23</v>
      </c>
      <c r="L9" s="22">
        <v>201508</v>
      </c>
      <c r="M9" s="23" t="s">
        <v>612</v>
      </c>
      <c r="N9" s="22">
        <v>-1</v>
      </c>
      <c r="O9" s="25">
        <v>-141532.44</v>
      </c>
      <c r="P9" s="22">
        <v>1</v>
      </c>
      <c r="Q9" s="32">
        <v>3.1E-2</v>
      </c>
      <c r="R9" s="6">
        <f t="shared" si="1"/>
        <v>141532.44</v>
      </c>
      <c r="S9" s="6">
        <f t="shared" si="0"/>
        <v>0</v>
      </c>
      <c r="T9" s="33">
        <f t="shared" si="2"/>
        <v>1</v>
      </c>
      <c r="U9" s="6">
        <f t="shared" si="2"/>
        <v>141532.44</v>
      </c>
      <c r="V9" s="6">
        <f t="shared" si="3"/>
        <v>141532.44</v>
      </c>
      <c r="W9" s="6">
        <f t="shared" si="4"/>
        <v>0</v>
      </c>
    </row>
    <row r="10" spans="1:24" x14ac:dyDescent="0.25">
      <c r="A10" s="22">
        <v>51064</v>
      </c>
      <c r="B10" s="23" t="s">
        <v>16</v>
      </c>
      <c r="C10" s="23" t="s">
        <v>17</v>
      </c>
      <c r="D10" s="23" t="s">
        <v>71</v>
      </c>
      <c r="E10" s="23" t="s">
        <v>28</v>
      </c>
      <c r="F10" s="24">
        <v>27211</v>
      </c>
      <c r="G10" s="24">
        <v>27211</v>
      </c>
      <c r="H10" s="23" t="s">
        <v>20</v>
      </c>
      <c r="I10" s="23" t="s">
        <v>48</v>
      </c>
      <c r="J10" s="23" t="s">
        <v>234</v>
      </c>
      <c r="K10" s="23" t="s">
        <v>23</v>
      </c>
      <c r="L10" s="22">
        <v>201508</v>
      </c>
      <c r="M10" s="23" t="s">
        <v>612</v>
      </c>
      <c r="N10" s="22">
        <v>-1</v>
      </c>
      <c r="O10" s="25">
        <v>-17606.91</v>
      </c>
      <c r="P10" s="22">
        <v>1</v>
      </c>
      <c r="Q10" s="32">
        <v>3.1E-2</v>
      </c>
      <c r="R10" s="6">
        <f t="shared" si="1"/>
        <v>17606.91</v>
      </c>
      <c r="S10" s="6">
        <f t="shared" si="0"/>
        <v>0</v>
      </c>
      <c r="T10" s="33">
        <f t="shared" si="2"/>
        <v>1</v>
      </c>
      <c r="U10" s="6">
        <f t="shared" si="2"/>
        <v>17606.91</v>
      </c>
      <c r="V10" s="6">
        <f t="shared" si="3"/>
        <v>17606.91</v>
      </c>
      <c r="W10" s="6">
        <f t="shared" si="4"/>
        <v>0</v>
      </c>
    </row>
    <row r="11" spans="1:24" x14ac:dyDescent="0.25">
      <c r="A11" s="22">
        <v>51101</v>
      </c>
      <c r="B11" s="23" t="s">
        <v>16</v>
      </c>
      <c r="C11" s="23" t="s">
        <v>17</v>
      </c>
      <c r="D11" s="23" t="s">
        <v>71</v>
      </c>
      <c r="E11" s="23" t="s">
        <v>28</v>
      </c>
      <c r="F11" s="24">
        <v>27211</v>
      </c>
      <c r="G11" s="24">
        <v>27211</v>
      </c>
      <c r="H11" s="23" t="s">
        <v>20</v>
      </c>
      <c r="I11" s="23" t="s">
        <v>48</v>
      </c>
      <c r="J11" s="23" t="s">
        <v>235</v>
      </c>
      <c r="K11" s="23" t="s">
        <v>23</v>
      </c>
      <c r="L11" s="22">
        <v>201508</v>
      </c>
      <c r="M11" s="23" t="s">
        <v>612</v>
      </c>
      <c r="N11" s="22">
        <v>-1</v>
      </c>
      <c r="O11" s="25">
        <v>-21638.400000000001</v>
      </c>
      <c r="P11" s="22">
        <v>1</v>
      </c>
      <c r="Q11" s="32">
        <v>3.1E-2</v>
      </c>
      <c r="R11" s="6">
        <f t="shared" si="1"/>
        <v>21638.400000000001</v>
      </c>
      <c r="S11" s="6">
        <f t="shared" si="0"/>
        <v>0</v>
      </c>
      <c r="T11" s="33">
        <f t="shared" si="2"/>
        <v>1</v>
      </c>
      <c r="U11" s="6">
        <f t="shared" si="2"/>
        <v>21638.400000000001</v>
      </c>
      <c r="V11" s="6">
        <f t="shared" si="3"/>
        <v>21638.400000000001</v>
      </c>
      <c r="W11" s="6">
        <f t="shared" si="4"/>
        <v>0</v>
      </c>
    </row>
    <row r="12" spans="1:24" x14ac:dyDescent="0.25">
      <c r="A12" s="22">
        <v>51185</v>
      </c>
      <c r="B12" s="23" t="s">
        <v>16</v>
      </c>
      <c r="C12" s="23" t="s">
        <v>17</v>
      </c>
      <c r="D12" s="23" t="s">
        <v>71</v>
      </c>
      <c r="E12" s="23" t="s">
        <v>28</v>
      </c>
      <c r="F12" s="24">
        <v>27211</v>
      </c>
      <c r="G12" s="24">
        <v>27211</v>
      </c>
      <c r="H12" s="23" t="s">
        <v>20</v>
      </c>
      <c r="I12" s="23" t="s">
        <v>48</v>
      </c>
      <c r="J12" s="23" t="s">
        <v>237</v>
      </c>
      <c r="K12" s="23" t="s">
        <v>23</v>
      </c>
      <c r="L12" s="22">
        <v>201508</v>
      </c>
      <c r="M12" s="23" t="s">
        <v>612</v>
      </c>
      <c r="N12" s="22">
        <v>-17</v>
      </c>
      <c r="O12" s="25">
        <v>-201998.76</v>
      </c>
      <c r="P12" s="22">
        <v>1</v>
      </c>
      <c r="Q12" s="32">
        <v>3.1E-2</v>
      </c>
      <c r="R12" s="6">
        <f t="shared" si="1"/>
        <v>201998.76</v>
      </c>
      <c r="S12" s="6">
        <f t="shared" si="0"/>
        <v>0</v>
      </c>
      <c r="T12" s="33">
        <f t="shared" si="2"/>
        <v>17</v>
      </c>
      <c r="U12" s="6">
        <f t="shared" si="2"/>
        <v>201998.76</v>
      </c>
      <c r="V12" s="6">
        <f t="shared" si="3"/>
        <v>201998.76</v>
      </c>
      <c r="W12" s="6">
        <f t="shared" si="4"/>
        <v>0</v>
      </c>
    </row>
    <row r="13" spans="1:24" x14ac:dyDescent="0.25">
      <c r="A13" s="22">
        <v>51293</v>
      </c>
      <c r="B13" s="23" t="s">
        <v>16</v>
      </c>
      <c r="C13" s="23" t="s">
        <v>17</v>
      </c>
      <c r="D13" s="23" t="s">
        <v>71</v>
      </c>
      <c r="E13" s="23" t="s">
        <v>28</v>
      </c>
      <c r="F13" s="24">
        <v>27211</v>
      </c>
      <c r="G13" s="24">
        <v>27211</v>
      </c>
      <c r="H13" s="23" t="s">
        <v>20</v>
      </c>
      <c r="I13" s="23" t="s">
        <v>48</v>
      </c>
      <c r="J13" s="23" t="s">
        <v>238</v>
      </c>
      <c r="K13" s="23" t="s">
        <v>23</v>
      </c>
      <c r="L13" s="22">
        <v>201508</v>
      </c>
      <c r="M13" s="23" t="s">
        <v>612</v>
      </c>
      <c r="N13" s="22">
        <v>-17</v>
      </c>
      <c r="O13" s="25">
        <v>-201998.76</v>
      </c>
      <c r="P13" s="22">
        <v>1</v>
      </c>
      <c r="Q13" s="32">
        <v>3.1E-2</v>
      </c>
      <c r="R13" s="6">
        <f t="shared" si="1"/>
        <v>201998.76</v>
      </c>
      <c r="S13" s="6">
        <f t="shared" si="0"/>
        <v>0</v>
      </c>
      <c r="T13" s="33">
        <f t="shared" si="2"/>
        <v>17</v>
      </c>
      <c r="U13" s="6">
        <f t="shared" si="2"/>
        <v>201998.76</v>
      </c>
      <c r="V13" s="6">
        <f t="shared" si="3"/>
        <v>201998.76</v>
      </c>
      <c r="W13" s="6">
        <f t="shared" si="4"/>
        <v>0</v>
      </c>
    </row>
    <row r="14" spans="1:24" x14ac:dyDescent="0.25">
      <c r="A14" s="22">
        <v>51342</v>
      </c>
      <c r="B14" s="23" t="s">
        <v>16</v>
      </c>
      <c r="C14" s="23" t="s">
        <v>17</v>
      </c>
      <c r="D14" s="23" t="s">
        <v>71</v>
      </c>
      <c r="E14" s="23" t="s">
        <v>28</v>
      </c>
      <c r="F14" s="24">
        <v>27211</v>
      </c>
      <c r="G14" s="24">
        <v>27211</v>
      </c>
      <c r="H14" s="23" t="s">
        <v>20</v>
      </c>
      <c r="I14" s="23" t="s">
        <v>48</v>
      </c>
      <c r="J14" s="23" t="s">
        <v>239</v>
      </c>
      <c r="K14" s="23" t="s">
        <v>23</v>
      </c>
      <c r="L14" s="22">
        <v>201508</v>
      </c>
      <c r="M14" s="23" t="s">
        <v>612</v>
      </c>
      <c r="N14" s="22">
        <v>-1</v>
      </c>
      <c r="O14" s="25">
        <v>-3385.94</v>
      </c>
      <c r="P14" s="22">
        <v>1</v>
      </c>
      <c r="Q14" s="32">
        <v>3.1E-2</v>
      </c>
      <c r="R14" s="6">
        <f t="shared" si="1"/>
        <v>3385.94</v>
      </c>
      <c r="S14" s="6">
        <f t="shared" si="0"/>
        <v>0</v>
      </c>
      <c r="T14" s="33">
        <f t="shared" si="2"/>
        <v>1</v>
      </c>
      <c r="U14" s="6">
        <f t="shared" si="2"/>
        <v>3385.94</v>
      </c>
      <c r="V14" s="6">
        <f t="shared" si="3"/>
        <v>3385.94</v>
      </c>
      <c r="W14" s="6">
        <f t="shared" si="4"/>
        <v>0</v>
      </c>
    </row>
    <row r="15" spans="1:24" x14ac:dyDescent="0.25">
      <c r="A15" s="22">
        <v>51372</v>
      </c>
      <c r="B15" s="23" t="s">
        <v>16</v>
      </c>
      <c r="C15" s="23" t="s">
        <v>17</v>
      </c>
      <c r="D15" s="23" t="s">
        <v>71</v>
      </c>
      <c r="E15" s="23" t="s">
        <v>28</v>
      </c>
      <c r="F15" s="24">
        <v>27211</v>
      </c>
      <c r="G15" s="24">
        <v>27211</v>
      </c>
      <c r="H15" s="23" t="s">
        <v>20</v>
      </c>
      <c r="I15" s="23" t="s">
        <v>48</v>
      </c>
      <c r="J15" s="23" t="s">
        <v>240</v>
      </c>
      <c r="K15" s="23" t="s">
        <v>23</v>
      </c>
      <c r="L15" s="22">
        <v>201508</v>
      </c>
      <c r="M15" s="23" t="s">
        <v>612</v>
      </c>
      <c r="N15" s="22">
        <v>-1</v>
      </c>
      <c r="O15" s="25">
        <v>-21638.400000000001</v>
      </c>
      <c r="P15" s="22">
        <v>1</v>
      </c>
      <c r="Q15" s="32">
        <v>3.1E-2</v>
      </c>
      <c r="R15" s="6">
        <f t="shared" si="1"/>
        <v>21638.400000000001</v>
      </c>
      <c r="S15" s="6">
        <f t="shared" si="0"/>
        <v>0</v>
      </c>
      <c r="T15" s="33">
        <f t="shared" si="2"/>
        <v>1</v>
      </c>
      <c r="U15" s="6">
        <f t="shared" si="2"/>
        <v>21638.400000000001</v>
      </c>
      <c r="V15" s="6">
        <f t="shared" si="3"/>
        <v>21638.400000000001</v>
      </c>
      <c r="W15" s="6">
        <f t="shared" si="4"/>
        <v>0</v>
      </c>
    </row>
    <row r="16" spans="1:24" x14ac:dyDescent="0.25">
      <c r="A16" s="22">
        <v>51415</v>
      </c>
      <c r="B16" s="23" t="s">
        <v>16</v>
      </c>
      <c r="C16" s="23" t="s">
        <v>17</v>
      </c>
      <c r="D16" s="23" t="s">
        <v>71</v>
      </c>
      <c r="E16" s="23" t="s">
        <v>28</v>
      </c>
      <c r="F16" s="24">
        <v>27211</v>
      </c>
      <c r="G16" s="24">
        <v>27211</v>
      </c>
      <c r="H16" s="23" t="s">
        <v>20</v>
      </c>
      <c r="I16" s="23" t="s">
        <v>48</v>
      </c>
      <c r="J16" s="23" t="s">
        <v>241</v>
      </c>
      <c r="K16" s="23" t="s">
        <v>23</v>
      </c>
      <c r="L16" s="22">
        <v>201508</v>
      </c>
      <c r="M16" s="23" t="s">
        <v>612</v>
      </c>
      <c r="N16" s="22">
        <v>-1</v>
      </c>
      <c r="O16" s="25">
        <v>-13995.24</v>
      </c>
      <c r="P16" s="22">
        <v>1</v>
      </c>
      <c r="Q16" s="32">
        <v>3.1E-2</v>
      </c>
      <c r="R16" s="6">
        <f t="shared" si="1"/>
        <v>13995.24</v>
      </c>
      <c r="S16" s="6">
        <f t="shared" si="0"/>
        <v>0</v>
      </c>
      <c r="T16" s="33">
        <f t="shared" si="2"/>
        <v>1</v>
      </c>
      <c r="U16" s="6">
        <f t="shared" si="2"/>
        <v>13995.24</v>
      </c>
      <c r="V16" s="6">
        <f t="shared" si="3"/>
        <v>13995.24</v>
      </c>
      <c r="W16" s="6">
        <f t="shared" si="4"/>
        <v>0</v>
      </c>
    </row>
    <row r="17" spans="1:23" x14ac:dyDescent="0.25">
      <c r="A17" s="22">
        <v>51428</v>
      </c>
      <c r="B17" s="23" t="s">
        <v>16</v>
      </c>
      <c r="C17" s="23" t="s">
        <v>17</v>
      </c>
      <c r="D17" s="23" t="s">
        <v>71</v>
      </c>
      <c r="E17" s="23" t="s">
        <v>28</v>
      </c>
      <c r="F17" s="24">
        <v>27211</v>
      </c>
      <c r="G17" s="24">
        <v>27211</v>
      </c>
      <c r="H17" s="23" t="s">
        <v>20</v>
      </c>
      <c r="I17" s="23" t="s">
        <v>48</v>
      </c>
      <c r="J17" s="23" t="s">
        <v>242</v>
      </c>
      <c r="K17" s="23" t="s">
        <v>23</v>
      </c>
      <c r="L17" s="22">
        <v>201508</v>
      </c>
      <c r="M17" s="23" t="s">
        <v>612</v>
      </c>
      <c r="N17" s="22">
        <v>-1</v>
      </c>
      <c r="O17" s="25">
        <v>-21638.400000000001</v>
      </c>
      <c r="P17" s="22">
        <v>1</v>
      </c>
      <c r="Q17" s="32">
        <v>3.1E-2</v>
      </c>
      <c r="R17" s="6">
        <f t="shared" si="1"/>
        <v>21638.400000000001</v>
      </c>
      <c r="S17" s="6">
        <f t="shared" si="0"/>
        <v>0</v>
      </c>
      <c r="T17" s="33">
        <f t="shared" si="2"/>
        <v>1</v>
      </c>
      <c r="U17" s="6">
        <f t="shared" si="2"/>
        <v>21638.400000000001</v>
      </c>
      <c r="V17" s="6">
        <f t="shared" si="3"/>
        <v>21638.400000000001</v>
      </c>
      <c r="W17" s="6">
        <f t="shared" si="4"/>
        <v>0</v>
      </c>
    </row>
    <row r="18" spans="1:23" x14ac:dyDescent="0.25">
      <c r="A18" s="22">
        <v>51468</v>
      </c>
      <c r="B18" s="23" t="s">
        <v>16</v>
      </c>
      <c r="C18" s="23" t="s">
        <v>17</v>
      </c>
      <c r="D18" s="23" t="s">
        <v>71</v>
      </c>
      <c r="E18" s="23" t="s">
        <v>28</v>
      </c>
      <c r="F18" s="24">
        <v>27211</v>
      </c>
      <c r="G18" s="24">
        <v>27211</v>
      </c>
      <c r="H18" s="23" t="s">
        <v>20</v>
      </c>
      <c r="I18" s="23" t="s">
        <v>48</v>
      </c>
      <c r="J18" s="23" t="s">
        <v>243</v>
      </c>
      <c r="K18" s="23" t="s">
        <v>23</v>
      </c>
      <c r="L18" s="22">
        <v>201508</v>
      </c>
      <c r="M18" s="23" t="s">
        <v>612</v>
      </c>
      <c r="N18" s="22">
        <v>-3</v>
      </c>
      <c r="O18" s="25">
        <v>-21638.400000000001</v>
      </c>
      <c r="P18" s="22">
        <v>1</v>
      </c>
      <c r="Q18" s="32">
        <v>3.1E-2</v>
      </c>
      <c r="R18" s="6">
        <f t="shared" si="1"/>
        <v>21638.400000000001</v>
      </c>
      <c r="S18" s="6">
        <f t="shared" si="0"/>
        <v>0</v>
      </c>
      <c r="T18" s="33">
        <f t="shared" si="2"/>
        <v>3</v>
      </c>
      <c r="U18" s="6">
        <f t="shared" si="2"/>
        <v>21638.400000000001</v>
      </c>
      <c r="V18" s="6">
        <f t="shared" si="3"/>
        <v>21638.400000000001</v>
      </c>
      <c r="W18" s="6">
        <f t="shared" si="4"/>
        <v>0</v>
      </c>
    </row>
    <row r="19" spans="1:23" x14ac:dyDescent="0.25">
      <c r="A19" s="22">
        <v>51577</v>
      </c>
      <c r="B19" s="23" t="s">
        <v>16</v>
      </c>
      <c r="C19" s="23" t="s">
        <v>17</v>
      </c>
      <c r="D19" s="23" t="s">
        <v>71</v>
      </c>
      <c r="E19" s="23" t="s">
        <v>28</v>
      </c>
      <c r="F19" s="24">
        <v>27211</v>
      </c>
      <c r="G19" s="24">
        <v>27211</v>
      </c>
      <c r="H19" s="23" t="s">
        <v>20</v>
      </c>
      <c r="I19" s="23" t="s">
        <v>48</v>
      </c>
      <c r="J19" s="23" t="s">
        <v>244</v>
      </c>
      <c r="K19" s="23" t="s">
        <v>23</v>
      </c>
      <c r="L19" s="22">
        <v>201508</v>
      </c>
      <c r="M19" s="23" t="s">
        <v>612</v>
      </c>
      <c r="N19" s="22">
        <v>-3</v>
      </c>
      <c r="O19" s="25">
        <v>-230769.24</v>
      </c>
      <c r="P19" s="22">
        <v>1</v>
      </c>
      <c r="Q19" s="32">
        <v>3.1E-2</v>
      </c>
      <c r="R19" s="6">
        <f t="shared" si="1"/>
        <v>230769.24</v>
      </c>
      <c r="S19" s="6">
        <f t="shared" si="0"/>
        <v>0</v>
      </c>
      <c r="T19" s="33">
        <f t="shared" si="2"/>
        <v>3</v>
      </c>
      <c r="U19" s="6">
        <f t="shared" si="2"/>
        <v>230769.24</v>
      </c>
      <c r="V19" s="6">
        <f t="shared" si="3"/>
        <v>230769.24</v>
      </c>
      <c r="W19" s="6">
        <f t="shared" si="4"/>
        <v>0</v>
      </c>
    </row>
    <row r="20" spans="1:23" x14ac:dyDescent="0.25">
      <c r="A20" s="22">
        <v>51726</v>
      </c>
      <c r="B20" s="23" t="s">
        <v>16</v>
      </c>
      <c r="C20" s="23" t="s">
        <v>17</v>
      </c>
      <c r="D20" s="23" t="s">
        <v>71</v>
      </c>
      <c r="E20" s="23" t="s">
        <v>28</v>
      </c>
      <c r="F20" s="24">
        <v>27211</v>
      </c>
      <c r="G20" s="24">
        <v>27211</v>
      </c>
      <c r="H20" s="23" t="s">
        <v>20</v>
      </c>
      <c r="I20" s="23" t="s">
        <v>48</v>
      </c>
      <c r="J20" s="23" t="s">
        <v>245</v>
      </c>
      <c r="K20" s="23" t="s">
        <v>23</v>
      </c>
      <c r="L20" s="22">
        <v>201508</v>
      </c>
      <c r="M20" s="23" t="s">
        <v>612</v>
      </c>
      <c r="N20" s="22">
        <v>-3</v>
      </c>
      <c r="O20" s="25">
        <v>-230769.24</v>
      </c>
      <c r="P20" s="22">
        <v>1</v>
      </c>
      <c r="Q20" s="32">
        <v>3.1E-2</v>
      </c>
      <c r="R20" s="6">
        <f t="shared" si="1"/>
        <v>230769.24</v>
      </c>
      <c r="S20" s="6">
        <f t="shared" si="0"/>
        <v>0</v>
      </c>
      <c r="T20" s="33">
        <f t="shared" si="2"/>
        <v>3</v>
      </c>
      <c r="U20" s="6">
        <f t="shared" si="2"/>
        <v>230769.24</v>
      </c>
      <c r="V20" s="6">
        <f t="shared" si="3"/>
        <v>230769.24</v>
      </c>
      <c r="W20" s="6">
        <f t="shared" si="4"/>
        <v>0</v>
      </c>
    </row>
    <row r="21" spans="1:23" x14ac:dyDescent="0.25">
      <c r="A21" s="22">
        <v>51803</v>
      </c>
      <c r="B21" s="23" t="s">
        <v>16</v>
      </c>
      <c r="C21" s="23" t="s">
        <v>17</v>
      </c>
      <c r="D21" s="23" t="s">
        <v>71</v>
      </c>
      <c r="E21" s="23" t="s">
        <v>28</v>
      </c>
      <c r="F21" s="24">
        <v>27211</v>
      </c>
      <c r="G21" s="24">
        <v>27211</v>
      </c>
      <c r="H21" s="23" t="s">
        <v>20</v>
      </c>
      <c r="I21" s="23" t="s">
        <v>48</v>
      </c>
      <c r="J21" s="23" t="s">
        <v>246</v>
      </c>
      <c r="K21" s="23" t="s">
        <v>23</v>
      </c>
      <c r="L21" s="22">
        <v>201508</v>
      </c>
      <c r="M21" s="23" t="s">
        <v>612</v>
      </c>
      <c r="N21" s="22">
        <v>-3</v>
      </c>
      <c r="O21" s="25">
        <v>-64915.199999999997</v>
      </c>
      <c r="P21" s="22">
        <v>1</v>
      </c>
      <c r="Q21" s="32">
        <v>3.1E-2</v>
      </c>
      <c r="R21" s="6">
        <f t="shared" si="1"/>
        <v>64915.199999999997</v>
      </c>
      <c r="S21" s="6">
        <f t="shared" si="0"/>
        <v>0</v>
      </c>
      <c r="T21" s="33">
        <f t="shared" si="2"/>
        <v>3</v>
      </c>
      <c r="U21" s="6">
        <f t="shared" si="2"/>
        <v>64915.199999999997</v>
      </c>
      <c r="V21" s="6">
        <f t="shared" si="3"/>
        <v>64915.199999999997</v>
      </c>
      <c r="W21" s="6">
        <f t="shared" si="4"/>
        <v>0</v>
      </c>
    </row>
    <row r="22" spans="1:23" x14ac:dyDescent="0.25">
      <c r="A22" s="22">
        <v>51846</v>
      </c>
      <c r="B22" s="23" t="s">
        <v>16</v>
      </c>
      <c r="C22" s="23" t="s">
        <v>17</v>
      </c>
      <c r="D22" s="23" t="s">
        <v>71</v>
      </c>
      <c r="E22" s="23" t="s">
        <v>28</v>
      </c>
      <c r="F22" s="24">
        <v>27211</v>
      </c>
      <c r="G22" s="24">
        <v>27211</v>
      </c>
      <c r="H22" s="23" t="s">
        <v>20</v>
      </c>
      <c r="I22" s="23" t="s">
        <v>48</v>
      </c>
      <c r="J22" s="23" t="s">
        <v>247</v>
      </c>
      <c r="K22" s="23" t="s">
        <v>23</v>
      </c>
      <c r="L22" s="22">
        <v>201508</v>
      </c>
      <c r="M22" s="23" t="s">
        <v>612</v>
      </c>
      <c r="N22" s="22">
        <v>-1</v>
      </c>
      <c r="O22" s="25">
        <v>-5324.4</v>
      </c>
      <c r="P22" s="22">
        <v>1</v>
      </c>
      <c r="Q22" s="32">
        <v>3.1E-2</v>
      </c>
      <c r="R22" s="6">
        <f t="shared" si="1"/>
        <v>5324.4</v>
      </c>
      <c r="S22" s="6">
        <f t="shared" si="0"/>
        <v>0</v>
      </c>
      <c r="T22" s="33">
        <f t="shared" si="2"/>
        <v>1</v>
      </c>
      <c r="U22" s="6">
        <f t="shared" si="2"/>
        <v>5324.4</v>
      </c>
      <c r="V22" s="6">
        <f t="shared" si="3"/>
        <v>5324.4</v>
      </c>
      <c r="W22" s="6">
        <f t="shared" si="4"/>
        <v>0</v>
      </c>
    </row>
    <row r="23" spans="1:23" x14ac:dyDescent="0.25">
      <c r="A23" s="22">
        <v>52108</v>
      </c>
      <c r="B23" s="23" t="s">
        <v>16</v>
      </c>
      <c r="C23" s="23" t="s">
        <v>17</v>
      </c>
      <c r="D23" s="23" t="s">
        <v>71</v>
      </c>
      <c r="E23" s="23" t="s">
        <v>28</v>
      </c>
      <c r="F23" s="24">
        <v>27211</v>
      </c>
      <c r="G23" s="24">
        <v>27211</v>
      </c>
      <c r="H23" s="23" t="s">
        <v>20</v>
      </c>
      <c r="I23" s="23" t="s">
        <v>48</v>
      </c>
      <c r="J23" s="23" t="s">
        <v>266</v>
      </c>
      <c r="K23" s="23" t="s">
        <v>23</v>
      </c>
      <c r="L23" s="22">
        <v>201508</v>
      </c>
      <c r="M23" s="23" t="s">
        <v>612</v>
      </c>
      <c r="N23" s="22">
        <v>0</v>
      </c>
      <c r="O23" s="25">
        <v>-11480</v>
      </c>
      <c r="P23" s="22">
        <v>1</v>
      </c>
      <c r="Q23" s="32">
        <v>3.1E-2</v>
      </c>
      <c r="R23" s="6">
        <f t="shared" si="1"/>
        <v>11480</v>
      </c>
      <c r="S23" s="6">
        <f t="shared" si="0"/>
        <v>0</v>
      </c>
      <c r="T23" s="33">
        <f t="shared" si="2"/>
        <v>0</v>
      </c>
      <c r="U23" s="6">
        <f t="shared" si="2"/>
        <v>11480</v>
      </c>
      <c r="V23" s="6">
        <f t="shared" si="3"/>
        <v>11480</v>
      </c>
      <c r="W23" s="6">
        <f t="shared" si="4"/>
        <v>0</v>
      </c>
    </row>
    <row r="24" spans="1:23" x14ac:dyDescent="0.25">
      <c r="A24" s="22">
        <v>52166</v>
      </c>
      <c r="B24" s="23" t="s">
        <v>16</v>
      </c>
      <c r="C24" s="23" t="s">
        <v>17</v>
      </c>
      <c r="D24" s="23" t="s">
        <v>71</v>
      </c>
      <c r="E24" s="23" t="s">
        <v>28</v>
      </c>
      <c r="F24" s="24">
        <v>27211</v>
      </c>
      <c r="G24" s="24">
        <v>27211</v>
      </c>
      <c r="H24" s="23" t="s">
        <v>20</v>
      </c>
      <c r="I24" s="23" t="s">
        <v>48</v>
      </c>
      <c r="J24" s="23" t="s">
        <v>267</v>
      </c>
      <c r="K24" s="23" t="s">
        <v>23</v>
      </c>
      <c r="L24" s="22">
        <v>201508</v>
      </c>
      <c r="M24" s="23" t="s">
        <v>612</v>
      </c>
      <c r="N24" s="22">
        <v>0</v>
      </c>
      <c r="O24" s="25">
        <v>-3674</v>
      </c>
      <c r="P24" s="22">
        <v>1</v>
      </c>
      <c r="Q24" s="32">
        <v>3.1E-2</v>
      </c>
      <c r="R24" s="6">
        <f t="shared" si="1"/>
        <v>3674</v>
      </c>
      <c r="S24" s="6">
        <f t="shared" si="0"/>
        <v>0</v>
      </c>
      <c r="T24" s="33">
        <f t="shared" si="2"/>
        <v>0</v>
      </c>
      <c r="U24" s="6">
        <f t="shared" si="2"/>
        <v>3674</v>
      </c>
      <c r="V24" s="6">
        <f t="shared" si="3"/>
        <v>3674</v>
      </c>
      <c r="W24" s="6">
        <f t="shared" si="4"/>
        <v>0</v>
      </c>
    </row>
    <row r="25" spans="1:23" x14ac:dyDescent="0.25">
      <c r="A25" s="22">
        <v>52794</v>
      </c>
      <c r="B25" s="23" t="s">
        <v>16</v>
      </c>
      <c r="C25" s="23" t="s">
        <v>17</v>
      </c>
      <c r="D25" s="23" t="s">
        <v>71</v>
      </c>
      <c r="E25" s="23" t="s">
        <v>28</v>
      </c>
      <c r="F25" s="24">
        <v>27211</v>
      </c>
      <c r="G25" s="24">
        <v>27211</v>
      </c>
      <c r="H25" s="23" t="s">
        <v>20</v>
      </c>
      <c r="I25" s="23" t="s">
        <v>48</v>
      </c>
      <c r="J25" s="23" t="s">
        <v>274</v>
      </c>
      <c r="K25" s="23" t="s">
        <v>23</v>
      </c>
      <c r="L25" s="22">
        <v>201508</v>
      </c>
      <c r="M25" s="23" t="s">
        <v>612</v>
      </c>
      <c r="N25" s="22">
        <v>-1</v>
      </c>
      <c r="O25" s="25">
        <v>-4021.91</v>
      </c>
      <c r="P25" s="22">
        <v>1</v>
      </c>
      <c r="Q25" s="32">
        <v>3.1E-2</v>
      </c>
      <c r="R25" s="6">
        <f t="shared" si="1"/>
        <v>4021.91</v>
      </c>
      <c r="S25" s="6">
        <f t="shared" si="0"/>
        <v>0</v>
      </c>
      <c r="T25" s="33">
        <f t="shared" si="2"/>
        <v>1</v>
      </c>
      <c r="U25" s="6">
        <f t="shared" si="2"/>
        <v>4021.91</v>
      </c>
      <c r="V25" s="6">
        <f t="shared" si="3"/>
        <v>4021.91</v>
      </c>
      <c r="W25" s="6">
        <f t="shared" si="4"/>
        <v>0</v>
      </c>
    </row>
    <row r="26" spans="1:23" x14ac:dyDescent="0.25">
      <c r="A26" s="22">
        <v>52806</v>
      </c>
      <c r="B26" s="23" t="s">
        <v>16</v>
      </c>
      <c r="C26" s="23" t="s">
        <v>17</v>
      </c>
      <c r="D26" s="23" t="s">
        <v>71</v>
      </c>
      <c r="E26" s="23" t="s">
        <v>28</v>
      </c>
      <c r="F26" s="24">
        <v>27211</v>
      </c>
      <c r="G26" s="24">
        <v>27211</v>
      </c>
      <c r="H26" s="23" t="s">
        <v>20</v>
      </c>
      <c r="I26" s="23" t="s">
        <v>48</v>
      </c>
      <c r="J26" s="23" t="s">
        <v>275</v>
      </c>
      <c r="K26" s="23" t="s">
        <v>23</v>
      </c>
      <c r="L26" s="22">
        <v>201508</v>
      </c>
      <c r="M26" s="23" t="s">
        <v>612</v>
      </c>
      <c r="N26" s="22">
        <v>0</v>
      </c>
      <c r="O26" s="25">
        <v>-9847</v>
      </c>
      <c r="P26" s="22">
        <v>1</v>
      </c>
      <c r="Q26" s="32">
        <v>3.1E-2</v>
      </c>
      <c r="R26" s="6">
        <f t="shared" si="1"/>
        <v>9847</v>
      </c>
      <c r="S26" s="6">
        <f t="shared" si="0"/>
        <v>0</v>
      </c>
      <c r="T26" s="33">
        <f t="shared" si="2"/>
        <v>0</v>
      </c>
      <c r="U26" s="6">
        <f t="shared" si="2"/>
        <v>9847</v>
      </c>
      <c r="V26" s="6">
        <f t="shared" si="3"/>
        <v>9847</v>
      </c>
      <c r="W26" s="6">
        <f t="shared" si="4"/>
        <v>0</v>
      </c>
    </row>
    <row r="27" spans="1:23" x14ac:dyDescent="0.25">
      <c r="A27" s="22">
        <v>52827</v>
      </c>
      <c r="B27" s="23" t="s">
        <v>16</v>
      </c>
      <c r="C27" s="23" t="s">
        <v>17</v>
      </c>
      <c r="D27" s="23" t="s">
        <v>71</v>
      </c>
      <c r="E27" s="23" t="s">
        <v>28</v>
      </c>
      <c r="F27" s="24">
        <v>27211</v>
      </c>
      <c r="G27" s="24">
        <v>27211</v>
      </c>
      <c r="H27" s="23" t="s">
        <v>20</v>
      </c>
      <c r="I27" s="23" t="s">
        <v>48</v>
      </c>
      <c r="J27" s="23" t="s">
        <v>276</v>
      </c>
      <c r="K27" s="23" t="s">
        <v>23</v>
      </c>
      <c r="L27" s="22">
        <v>201508</v>
      </c>
      <c r="M27" s="23" t="s">
        <v>612</v>
      </c>
      <c r="N27" s="22">
        <v>-1</v>
      </c>
      <c r="O27" s="25">
        <v>-5878.08</v>
      </c>
      <c r="P27" s="22">
        <v>1</v>
      </c>
      <c r="Q27" s="32">
        <v>3.1E-2</v>
      </c>
      <c r="R27" s="6">
        <f t="shared" si="1"/>
        <v>5878.08</v>
      </c>
      <c r="S27" s="6">
        <f t="shared" si="0"/>
        <v>0</v>
      </c>
      <c r="T27" s="33">
        <f t="shared" si="2"/>
        <v>1</v>
      </c>
      <c r="U27" s="6">
        <f t="shared" si="2"/>
        <v>5878.08</v>
      </c>
      <c r="V27" s="6">
        <f t="shared" si="3"/>
        <v>5878.08</v>
      </c>
      <c r="W27" s="6">
        <f t="shared" si="4"/>
        <v>0</v>
      </c>
    </row>
    <row r="28" spans="1:23" x14ac:dyDescent="0.25">
      <c r="A28" s="22">
        <v>52828</v>
      </c>
      <c r="B28" s="23" t="s">
        <v>16</v>
      </c>
      <c r="C28" s="23" t="s">
        <v>17</v>
      </c>
      <c r="D28" s="23" t="s">
        <v>71</v>
      </c>
      <c r="E28" s="23" t="s">
        <v>80</v>
      </c>
      <c r="F28" s="24">
        <v>29037</v>
      </c>
      <c r="G28" s="24">
        <v>29037</v>
      </c>
      <c r="H28" s="23" t="s">
        <v>20</v>
      </c>
      <c r="I28" s="23" t="s">
        <v>48</v>
      </c>
      <c r="J28" s="23" t="s">
        <v>276</v>
      </c>
      <c r="K28" s="23" t="s">
        <v>23</v>
      </c>
      <c r="L28" s="22">
        <v>201508</v>
      </c>
      <c r="M28" s="23" t="s">
        <v>612</v>
      </c>
      <c r="N28" s="22">
        <v>0</v>
      </c>
      <c r="O28" s="25">
        <v>-5212</v>
      </c>
      <c r="P28" s="22">
        <v>1</v>
      </c>
      <c r="Q28" s="32">
        <v>3.1E-2</v>
      </c>
      <c r="R28" s="6">
        <f t="shared" si="1"/>
        <v>5212</v>
      </c>
      <c r="S28" s="6">
        <f t="shared" si="0"/>
        <v>0</v>
      </c>
      <c r="T28" s="33">
        <f t="shared" si="2"/>
        <v>0</v>
      </c>
      <c r="U28" s="6">
        <f t="shared" si="2"/>
        <v>5212</v>
      </c>
      <c r="V28" s="6">
        <f t="shared" si="3"/>
        <v>5212</v>
      </c>
      <c r="W28" s="6">
        <f t="shared" si="4"/>
        <v>0</v>
      </c>
    </row>
    <row r="29" spans="1:23" x14ac:dyDescent="0.25">
      <c r="A29" s="22">
        <v>53019</v>
      </c>
      <c r="B29" s="23" t="s">
        <v>16</v>
      </c>
      <c r="C29" s="23" t="s">
        <v>17</v>
      </c>
      <c r="D29" s="23" t="s">
        <v>71</v>
      </c>
      <c r="E29" s="23" t="s">
        <v>28</v>
      </c>
      <c r="F29" s="24">
        <v>27211</v>
      </c>
      <c r="G29" s="24">
        <v>27211</v>
      </c>
      <c r="H29" s="23" t="s">
        <v>20</v>
      </c>
      <c r="I29" s="23" t="s">
        <v>48</v>
      </c>
      <c r="J29" s="23" t="s">
        <v>280</v>
      </c>
      <c r="K29" s="23" t="s">
        <v>23</v>
      </c>
      <c r="L29" s="22">
        <v>201508</v>
      </c>
      <c r="M29" s="23" t="s">
        <v>612</v>
      </c>
      <c r="N29" s="22">
        <v>-1</v>
      </c>
      <c r="O29" s="25">
        <v>-13776.83</v>
      </c>
      <c r="P29" s="22">
        <v>1</v>
      </c>
      <c r="Q29" s="32">
        <v>3.1E-2</v>
      </c>
      <c r="R29" s="6">
        <f t="shared" si="1"/>
        <v>13776.83</v>
      </c>
      <c r="S29" s="6">
        <f t="shared" si="0"/>
        <v>0</v>
      </c>
      <c r="T29" s="33">
        <f t="shared" si="2"/>
        <v>1</v>
      </c>
      <c r="U29" s="6">
        <f t="shared" si="2"/>
        <v>13776.83</v>
      </c>
      <c r="V29" s="6">
        <f t="shared" si="3"/>
        <v>13776.83</v>
      </c>
      <c r="W29" s="6">
        <f t="shared" si="4"/>
        <v>0</v>
      </c>
    </row>
    <row r="30" spans="1:23" x14ac:dyDescent="0.25">
      <c r="A30" s="22">
        <v>53040</v>
      </c>
      <c r="B30" s="23" t="s">
        <v>16</v>
      </c>
      <c r="C30" s="23" t="s">
        <v>17</v>
      </c>
      <c r="D30" s="23" t="s">
        <v>71</v>
      </c>
      <c r="E30" s="23" t="s">
        <v>28</v>
      </c>
      <c r="F30" s="24">
        <v>27211</v>
      </c>
      <c r="G30" s="24">
        <v>27211</v>
      </c>
      <c r="H30" s="23" t="s">
        <v>20</v>
      </c>
      <c r="I30" s="23" t="s">
        <v>48</v>
      </c>
      <c r="J30" s="23" t="s">
        <v>282</v>
      </c>
      <c r="K30" s="23" t="s">
        <v>23</v>
      </c>
      <c r="L30" s="22">
        <v>201508</v>
      </c>
      <c r="M30" s="23" t="s">
        <v>612</v>
      </c>
      <c r="N30" s="22">
        <v>-1</v>
      </c>
      <c r="O30" s="25">
        <v>-13776.83</v>
      </c>
      <c r="P30" s="22">
        <v>1</v>
      </c>
      <c r="Q30" s="32">
        <v>3.1E-2</v>
      </c>
      <c r="R30" s="6">
        <f t="shared" si="1"/>
        <v>13776.83</v>
      </c>
      <c r="S30" s="6">
        <f t="shared" si="0"/>
        <v>0</v>
      </c>
      <c r="T30" s="33">
        <f t="shared" si="2"/>
        <v>1</v>
      </c>
      <c r="U30" s="6">
        <f t="shared" si="2"/>
        <v>13776.83</v>
      </c>
      <c r="V30" s="6">
        <f t="shared" si="3"/>
        <v>13776.83</v>
      </c>
      <c r="W30" s="6">
        <f t="shared" si="4"/>
        <v>0</v>
      </c>
    </row>
    <row r="31" spans="1:23" x14ac:dyDescent="0.25">
      <c r="A31" s="22">
        <v>53053</v>
      </c>
      <c r="B31" s="23" t="s">
        <v>16</v>
      </c>
      <c r="C31" s="23" t="s">
        <v>17</v>
      </c>
      <c r="D31" s="23" t="s">
        <v>71</v>
      </c>
      <c r="E31" s="23" t="s">
        <v>28</v>
      </c>
      <c r="F31" s="24">
        <v>27211</v>
      </c>
      <c r="G31" s="24">
        <v>27211</v>
      </c>
      <c r="H31" s="23" t="s">
        <v>20</v>
      </c>
      <c r="I31" s="23" t="s">
        <v>48</v>
      </c>
      <c r="J31" s="23" t="s">
        <v>283</v>
      </c>
      <c r="K31" s="23" t="s">
        <v>23</v>
      </c>
      <c r="L31" s="22">
        <v>201508</v>
      </c>
      <c r="M31" s="23" t="s">
        <v>612</v>
      </c>
      <c r="N31" s="22">
        <v>-1</v>
      </c>
      <c r="O31" s="25">
        <v>-27553.67</v>
      </c>
      <c r="P31" s="22">
        <v>1</v>
      </c>
      <c r="Q31" s="32">
        <v>3.1E-2</v>
      </c>
      <c r="R31" s="6">
        <f t="shared" si="1"/>
        <v>27553.67</v>
      </c>
      <c r="S31" s="6">
        <f>IF(P31=1,0,-((O31*Q31)/12)/2)</f>
        <v>0</v>
      </c>
      <c r="T31" s="33">
        <f t="shared" si="2"/>
        <v>1</v>
      </c>
      <c r="U31" s="6">
        <f t="shared" si="2"/>
        <v>27553.67</v>
      </c>
      <c r="V31" s="6">
        <f t="shared" si="3"/>
        <v>27553.67</v>
      </c>
      <c r="W31" s="6">
        <f t="shared" si="4"/>
        <v>0</v>
      </c>
    </row>
    <row r="32" spans="1:23" x14ac:dyDescent="0.25">
      <c r="A32" s="22">
        <v>53069</v>
      </c>
      <c r="B32" s="23" t="s">
        <v>16</v>
      </c>
      <c r="C32" s="23" t="s">
        <v>17</v>
      </c>
      <c r="D32" s="23" t="s">
        <v>71</v>
      </c>
      <c r="E32" s="23" t="s">
        <v>190</v>
      </c>
      <c r="F32" s="24">
        <v>36342</v>
      </c>
      <c r="G32" s="24">
        <v>36342</v>
      </c>
      <c r="H32" s="23" t="s">
        <v>20</v>
      </c>
      <c r="I32" s="23" t="s">
        <v>48</v>
      </c>
      <c r="J32" s="23" t="s">
        <v>285</v>
      </c>
      <c r="K32" s="23" t="s">
        <v>23</v>
      </c>
      <c r="L32" s="22">
        <v>201508</v>
      </c>
      <c r="M32" s="23" t="s">
        <v>612</v>
      </c>
      <c r="N32" s="22">
        <v>-1</v>
      </c>
      <c r="O32" s="25">
        <v>-106827.92</v>
      </c>
      <c r="P32" s="22">
        <v>0.70624100000000001</v>
      </c>
      <c r="Q32" s="32">
        <v>3.1E-2</v>
      </c>
      <c r="R32" s="6">
        <f t="shared" si="1"/>
        <v>75446.257048719999</v>
      </c>
      <c r="S32" s="6">
        <f>IF(P32=1,0,-((O32*Q32)/12)/2)</f>
        <v>137.98606333333333</v>
      </c>
      <c r="T32" s="33">
        <f t="shared" si="2"/>
        <v>1</v>
      </c>
      <c r="U32" s="6">
        <f t="shared" si="2"/>
        <v>106827.92</v>
      </c>
      <c r="V32" s="6">
        <f t="shared" si="3"/>
        <v>75584.243112053329</v>
      </c>
      <c r="W32" s="6">
        <f t="shared" si="4"/>
        <v>31243.676887946669</v>
      </c>
    </row>
    <row r="33" spans="1:23" x14ac:dyDescent="0.25">
      <c r="A33" s="22">
        <v>53080</v>
      </c>
      <c r="B33" s="23" t="s">
        <v>16</v>
      </c>
      <c r="C33" s="23" t="s">
        <v>17</v>
      </c>
      <c r="D33" s="23" t="s">
        <v>71</v>
      </c>
      <c r="E33" s="23" t="s">
        <v>72</v>
      </c>
      <c r="F33" s="24">
        <v>37226</v>
      </c>
      <c r="G33" s="24">
        <v>37073</v>
      </c>
      <c r="H33" s="23" t="s">
        <v>20</v>
      </c>
      <c r="I33" s="23" t="s">
        <v>48</v>
      </c>
      <c r="J33" s="23" t="s">
        <v>287</v>
      </c>
      <c r="K33" s="23" t="s">
        <v>23</v>
      </c>
      <c r="L33" s="22">
        <v>201508</v>
      </c>
      <c r="M33" s="23" t="s">
        <v>612</v>
      </c>
      <c r="N33" s="22">
        <v>-1</v>
      </c>
      <c r="O33" s="25">
        <v>-218881.39</v>
      </c>
      <c r="P33" s="22">
        <v>0.61841800000000002</v>
      </c>
      <c r="Q33" s="32">
        <v>3.1E-2</v>
      </c>
      <c r="R33" s="6">
        <f t="shared" si="1"/>
        <v>135360.19144102003</v>
      </c>
      <c r="S33" s="6">
        <f>IF(P33=1,0,-((O33*Q33)/12)/2)</f>
        <v>282.72179541666668</v>
      </c>
      <c r="T33" s="33">
        <f t="shared" si="2"/>
        <v>1</v>
      </c>
      <c r="U33" s="6">
        <f t="shared" si="2"/>
        <v>218881.39</v>
      </c>
      <c r="V33" s="6">
        <f t="shared" si="3"/>
        <v>135642.9132364367</v>
      </c>
      <c r="W33" s="6">
        <f t="shared" si="4"/>
        <v>83238.476763563318</v>
      </c>
    </row>
    <row r="34" spans="1:23" x14ac:dyDescent="0.25">
      <c r="A34" s="22">
        <v>53086</v>
      </c>
      <c r="B34" s="23" t="s">
        <v>16</v>
      </c>
      <c r="C34" s="23" t="s">
        <v>17</v>
      </c>
      <c r="D34" s="23" t="s">
        <v>71</v>
      </c>
      <c r="E34" s="23" t="s">
        <v>28</v>
      </c>
      <c r="F34" s="24">
        <v>27211</v>
      </c>
      <c r="G34" s="24">
        <v>27211</v>
      </c>
      <c r="H34" s="23" t="s">
        <v>20</v>
      </c>
      <c r="I34" s="23" t="s">
        <v>48</v>
      </c>
      <c r="J34" s="23" t="s">
        <v>52</v>
      </c>
      <c r="K34" s="23" t="s">
        <v>23</v>
      </c>
      <c r="L34" s="22">
        <v>201508</v>
      </c>
      <c r="M34" s="23" t="s">
        <v>612</v>
      </c>
      <c r="N34" s="22">
        <v>-1</v>
      </c>
      <c r="O34" s="25">
        <v>-44085.919999999998</v>
      </c>
      <c r="P34" s="22">
        <v>1</v>
      </c>
      <c r="Q34" s="32">
        <v>3.1E-2</v>
      </c>
      <c r="R34" s="6">
        <f t="shared" si="1"/>
        <v>44085.919999999998</v>
      </c>
      <c r="S34" s="6">
        <f t="shared" ref="S34:S97" si="5">IF(P34=1,0,-((O34*Q34)/12)/2)</f>
        <v>0</v>
      </c>
      <c r="T34" s="33">
        <f t="shared" si="2"/>
        <v>1</v>
      </c>
      <c r="U34" s="6">
        <f t="shared" si="2"/>
        <v>44085.919999999998</v>
      </c>
      <c r="V34" s="6">
        <f t="shared" si="3"/>
        <v>44085.919999999998</v>
      </c>
      <c r="W34" s="6">
        <f t="shared" si="4"/>
        <v>0</v>
      </c>
    </row>
    <row r="35" spans="1:23" x14ac:dyDescent="0.25">
      <c r="A35" s="22">
        <v>53106</v>
      </c>
      <c r="B35" s="23" t="s">
        <v>16</v>
      </c>
      <c r="C35" s="23" t="s">
        <v>17</v>
      </c>
      <c r="D35" s="23" t="s">
        <v>71</v>
      </c>
      <c r="E35" s="23" t="s">
        <v>28</v>
      </c>
      <c r="F35" s="24">
        <v>27211</v>
      </c>
      <c r="G35" s="24">
        <v>27211</v>
      </c>
      <c r="H35" s="23" t="s">
        <v>20</v>
      </c>
      <c r="I35" s="23" t="s">
        <v>48</v>
      </c>
      <c r="J35" s="23" t="s">
        <v>288</v>
      </c>
      <c r="K35" s="23" t="s">
        <v>23</v>
      </c>
      <c r="L35" s="22">
        <v>201508</v>
      </c>
      <c r="M35" s="23" t="s">
        <v>612</v>
      </c>
      <c r="N35" s="22">
        <v>-1</v>
      </c>
      <c r="O35" s="25">
        <v>-2755.37</v>
      </c>
      <c r="P35" s="22">
        <v>1</v>
      </c>
      <c r="Q35" s="32">
        <v>3.1E-2</v>
      </c>
      <c r="R35" s="6">
        <f t="shared" si="1"/>
        <v>2755.37</v>
      </c>
      <c r="S35" s="6">
        <f t="shared" si="5"/>
        <v>0</v>
      </c>
      <c r="T35" s="33">
        <f t="shared" si="2"/>
        <v>1</v>
      </c>
      <c r="U35" s="6">
        <f t="shared" si="2"/>
        <v>2755.37</v>
      </c>
      <c r="V35" s="6">
        <f t="shared" si="3"/>
        <v>2755.37</v>
      </c>
      <c r="W35" s="6">
        <f t="shared" si="4"/>
        <v>0</v>
      </c>
    </row>
    <row r="36" spans="1:23" x14ac:dyDescent="0.25">
      <c r="A36" s="22">
        <v>53111</v>
      </c>
      <c r="B36" s="23" t="s">
        <v>16</v>
      </c>
      <c r="C36" s="23" t="s">
        <v>17</v>
      </c>
      <c r="D36" s="23" t="s">
        <v>71</v>
      </c>
      <c r="E36" s="23" t="s">
        <v>28</v>
      </c>
      <c r="F36" s="24">
        <v>27211</v>
      </c>
      <c r="G36" s="24">
        <v>27211</v>
      </c>
      <c r="H36" s="23" t="s">
        <v>20</v>
      </c>
      <c r="I36" s="23" t="s">
        <v>48</v>
      </c>
      <c r="J36" s="23" t="s">
        <v>289</v>
      </c>
      <c r="K36" s="23" t="s">
        <v>23</v>
      </c>
      <c r="L36" s="22">
        <v>201508</v>
      </c>
      <c r="M36" s="23" t="s">
        <v>612</v>
      </c>
      <c r="N36" s="22">
        <v>-1</v>
      </c>
      <c r="O36" s="25">
        <v>-11021.48</v>
      </c>
      <c r="P36" s="22">
        <v>1</v>
      </c>
      <c r="Q36" s="32">
        <v>3.1E-2</v>
      </c>
      <c r="R36" s="6">
        <f t="shared" si="1"/>
        <v>11021.48</v>
      </c>
      <c r="S36" s="6">
        <f t="shared" si="5"/>
        <v>0</v>
      </c>
      <c r="T36" s="33">
        <f t="shared" si="2"/>
        <v>1</v>
      </c>
      <c r="U36" s="6">
        <f t="shared" si="2"/>
        <v>11021.48</v>
      </c>
      <c r="V36" s="6">
        <f t="shared" si="3"/>
        <v>11021.48</v>
      </c>
      <c r="W36" s="6">
        <f t="shared" si="4"/>
        <v>0</v>
      </c>
    </row>
    <row r="37" spans="1:23" x14ac:dyDescent="0.25">
      <c r="A37" s="22">
        <v>53114</v>
      </c>
      <c r="B37" s="23" t="s">
        <v>16</v>
      </c>
      <c r="C37" s="23" t="s">
        <v>17</v>
      </c>
      <c r="D37" s="23" t="s">
        <v>71</v>
      </c>
      <c r="E37" s="23" t="s">
        <v>28</v>
      </c>
      <c r="F37" s="24">
        <v>27211</v>
      </c>
      <c r="G37" s="24">
        <v>27211</v>
      </c>
      <c r="H37" s="23" t="s">
        <v>20</v>
      </c>
      <c r="I37" s="23" t="s">
        <v>48</v>
      </c>
      <c r="J37" s="23" t="s">
        <v>290</v>
      </c>
      <c r="K37" s="23" t="s">
        <v>23</v>
      </c>
      <c r="L37" s="22">
        <v>201508</v>
      </c>
      <c r="M37" s="23" t="s">
        <v>612</v>
      </c>
      <c r="N37" s="22">
        <v>-1</v>
      </c>
      <c r="O37" s="25">
        <v>-55107.4</v>
      </c>
      <c r="P37" s="22">
        <v>1</v>
      </c>
      <c r="Q37" s="32">
        <v>3.1E-2</v>
      </c>
      <c r="R37" s="6">
        <f t="shared" si="1"/>
        <v>55107.4</v>
      </c>
      <c r="S37" s="6">
        <f t="shared" si="5"/>
        <v>0</v>
      </c>
      <c r="T37" s="33">
        <f t="shared" si="2"/>
        <v>1</v>
      </c>
      <c r="U37" s="6">
        <f t="shared" si="2"/>
        <v>55107.4</v>
      </c>
      <c r="V37" s="6">
        <f t="shared" si="3"/>
        <v>55107.4</v>
      </c>
      <c r="W37" s="6">
        <f t="shared" si="4"/>
        <v>0</v>
      </c>
    </row>
    <row r="38" spans="1:23" x14ac:dyDescent="0.25">
      <c r="A38" s="22">
        <v>53145</v>
      </c>
      <c r="B38" s="23" t="s">
        <v>16</v>
      </c>
      <c r="C38" s="23" t="s">
        <v>17</v>
      </c>
      <c r="D38" s="23" t="s">
        <v>71</v>
      </c>
      <c r="E38" s="23" t="s">
        <v>28</v>
      </c>
      <c r="F38" s="24">
        <v>27211</v>
      </c>
      <c r="G38" s="24">
        <v>27211</v>
      </c>
      <c r="H38" s="23" t="s">
        <v>20</v>
      </c>
      <c r="I38" s="23" t="s">
        <v>48</v>
      </c>
      <c r="J38" s="23" t="s">
        <v>293</v>
      </c>
      <c r="K38" s="23" t="s">
        <v>23</v>
      </c>
      <c r="L38" s="22">
        <v>201508</v>
      </c>
      <c r="M38" s="23" t="s">
        <v>612</v>
      </c>
      <c r="N38" s="22">
        <v>-1</v>
      </c>
      <c r="O38" s="25">
        <v>-3333.97</v>
      </c>
      <c r="P38" s="22">
        <v>1</v>
      </c>
      <c r="Q38" s="32">
        <v>3.1E-2</v>
      </c>
      <c r="R38" s="6">
        <f t="shared" si="1"/>
        <v>3333.97</v>
      </c>
      <c r="S38" s="6">
        <f t="shared" si="5"/>
        <v>0</v>
      </c>
      <c r="T38" s="33">
        <f t="shared" si="2"/>
        <v>1</v>
      </c>
      <c r="U38" s="6">
        <f t="shared" si="2"/>
        <v>3333.97</v>
      </c>
      <c r="V38" s="6">
        <f t="shared" si="3"/>
        <v>3333.97</v>
      </c>
      <c r="W38" s="6">
        <f t="shared" si="4"/>
        <v>0</v>
      </c>
    </row>
    <row r="39" spans="1:23" x14ac:dyDescent="0.25">
      <c r="A39" s="22">
        <v>53281</v>
      </c>
      <c r="B39" s="23" t="s">
        <v>16</v>
      </c>
      <c r="C39" s="23" t="s">
        <v>17</v>
      </c>
      <c r="D39" s="23" t="s">
        <v>71</v>
      </c>
      <c r="E39" s="23" t="s">
        <v>28</v>
      </c>
      <c r="F39" s="24">
        <v>27211</v>
      </c>
      <c r="G39" s="24">
        <v>27211</v>
      </c>
      <c r="H39" s="23" t="s">
        <v>20</v>
      </c>
      <c r="I39" s="23" t="s">
        <v>48</v>
      </c>
      <c r="J39" s="23" t="s">
        <v>306</v>
      </c>
      <c r="K39" s="23" t="s">
        <v>23</v>
      </c>
      <c r="L39" s="22">
        <v>201508</v>
      </c>
      <c r="M39" s="23" t="s">
        <v>612</v>
      </c>
      <c r="N39" s="22">
        <v>-1</v>
      </c>
      <c r="O39" s="25">
        <v>-1653.4</v>
      </c>
      <c r="P39" s="22">
        <v>1</v>
      </c>
      <c r="Q39" s="32">
        <v>3.1E-2</v>
      </c>
      <c r="R39" s="6">
        <f t="shared" si="1"/>
        <v>1653.4</v>
      </c>
      <c r="S39" s="6">
        <f t="shared" si="5"/>
        <v>0</v>
      </c>
      <c r="T39" s="33">
        <f t="shared" si="2"/>
        <v>1</v>
      </c>
      <c r="U39" s="6">
        <f t="shared" si="2"/>
        <v>1653.4</v>
      </c>
      <c r="V39" s="6">
        <f t="shared" si="3"/>
        <v>1653.4</v>
      </c>
      <c r="W39" s="6">
        <f t="shared" si="4"/>
        <v>0</v>
      </c>
    </row>
    <row r="40" spans="1:23" x14ac:dyDescent="0.25">
      <c r="A40" s="22">
        <v>53288</v>
      </c>
      <c r="B40" s="23" t="s">
        <v>16</v>
      </c>
      <c r="C40" s="23" t="s">
        <v>17</v>
      </c>
      <c r="D40" s="23" t="s">
        <v>71</v>
      </c>
      <c r="E40" s="23" t="s">
        <v>28</v>
      </c>
      <c r="F40" s="24">
        <v>27211</v>
      </c>
      <c r="G40" s="24">
        <v>27211</v>
      </c>
      <c r="H40" s="23" t="s">
        <v>20</v>
      </c>
      <c r="I40" s="23" t="s">
        <v>48</v>
      </c>
      <c r="J40" s="23" t="s">
        <v>307</v>
      </c>
      <c r="K40" s="23" t="s">
        <v>23</v>
      </c>
      <c r="L40" s="22">
        <v>201508</v>
      </c>
      <c r="M40" s="23" t="s">
        <v>612</v>
      </c>
      <c r="N40" s="22">
        <v>-1</v>
      </c>
      <c r="O40" s="25">
        <v>-1102.27</v>
      </c>
      <c r="P40" s="22">
        <v>1</v>
      </c>
      <c r="Q40" s="32">
        <v>3.1E-2</v>
      </c>
      <c r="R40" s="6">
        <f t="shared" si="1"/>
        <v>1102.27</v>
      </c>
      <c r="S40" s="6">
        <f t="shared" si="5"/>
        <v>0</v>
      </c>
      <c r="T40" s="33">
        <f t="shared" si="2"/>
        <v>1</v>
      </c>
      <c r="U40" s="6">
        <f t="shared" si="2"/>
        <v>1102.27</v>
      </c>
      <c r="V40" s="6">
        <f t="shared" si="3"/>
        <v>1102.27</v>
      </c>
      <c r="W40" s="6">
        <f t="shared" si="4"/>
        <v>0</v>
      </c>
    </row>
    <row r="41" spans="1:23" x14ac:dyDescent="0.25">
      <c r="A41" s="22">
        <v>53498</v>
      </c>
      <c r="B41" s="23" t="s">
        <v>16</v>
      </c>
      <c r="C41" s="23" t="s">
        <v>17</v>
      </c>
      <c r="D41" s="23" t="s">
        <v>309</v>
      </c>
      <c r="E41" s="23" t="s">
        <v>28</v>
      </c>
      <c r="F41" s="24">
        <v>27211</v>
      </c>
      <c r="G41" s="24">
        <v>27211</v>
      </c>
      <c r="H41" s="23" t="s">
        <v>20</v>
      </c>
      <c r="I41" s="23" t="s">
        <v>55</v>
      </c>
      <c r="J41" s="23" t="s">
        <v>56</v>
      </c>
      <c r="K41" s="23" t="s">
        <v>23</v>
      </c>
      <c r="L41" s="22">
        <v>201508</v>
      </c>
      <c r="M41" s="23" t="s">
        <v>612</v>
      </c>
      <c r="N41" s="22">
        <v>-1</v>
      </c>
      <c r="O41" s="25">
        <v>-42013.8</v>
      </c>
      <c r="P41" s="22">
        <v>1</v>
      </c>
      <c r="Q41" s="32">
        <v>2.2000000000000002E-2</v>
      </c>
      <c r="R41" s="6">
        <f t="shared" si="1"/>
        <v>42013.8</v>
      </c>
      <c r="S41" s="6">
        <f t="shared" si="5"/>
        <v>0</v>
      </c>
      <c r="T41" s="33">
        <f t="shared" si="2"/>
        <v>1</v>
      </c>
      <c r="U41" s="6">
        <f t="shared" si="2"/>
        <v>42013.8</v>
      </c>
      <c r="V41" s="6">
        <f t="shared" si="3"/>
        <v>42013.8</v>
      </c>
      <c r="W41" s="6">
        <f t="shared" si="4"/>
        <v>0</v>
      </c>
    </row>
    <row r="42" spans="1:23" x14ac:dyDescent="0.25">
      <c r="A42" s="22">
        <v>53504</v>
      </c>
      <c r="B42" s="23" t="s">
        <v>16</v>
      </c>
      <c r="C42" s="23" t="s">
        <v>17</v>
      </c>
      <c r="D42" s="23" t="s">
        <v>309</v>
      </c>
      <c r="E42" s="23" t="s">
        <v>28</v>
      </c>
      <c r="F42" s="24">
        <v>27211</v>
      </c>
      <c r="G42" s="24">
        <v>27211</v>
      </c>
      <c r="H42" s="23" t="s">
        <v>20</v>
      </c>
      <c r="I42" s="23" t="s">
        <v>55</v>
      </c>
      <c r="J42" s="23" t="s">
        <v>313</v>
      </c>
      <c r="K42" s="23" t="s">
        <v>23</v>
      </c>
      <c r="L42" s="22">
        <v>201508</v>
      </c>
      <c r="M42" s="23" t="s">
        <v>612</v>
      </c>
      <c r="N42" s="22">
        <v>-1</v>
      </c>
      <c r="O42" s="25">
        <v>-10503.45</v>
      </c>
      <c r="P42" s="22">
        <v>1</v>
      </c>
      <c r="Q42" s="32">
        <v>2.2000000000000002E-2</v>
      </c>
      <c r="R42" s="6">
        <f t="shared" si="1"/>
        <v>10503.45</v>
      </c>
      <c r="S42" s="6">
        <f t="shared" si="5"/>
        <v>0</v>
      </c>
      <c r="T42" s="33">
        <f t="shared" si="2"/>
        <v>1</v>
      </c>
      <c r="U42" s="6">
        <f t="shared" si="2"/>
        <v>10503.45</v>
      </c>
      <c r="V42" s="6">
        <f t="shared" si="3"/>
        <v>10503.45</v>
      </c>
      <c r="W42" s="6">
        <f t="shared" si="4"/>
        <v>0</v>
      </c>
    </row>
    <row r="43" spans="1:23" x14ac:dyDescent="0.25">
      <c r="A43" s="22">
        <v>53521</v>
      </c>
      <c r="B43" s="23" t="s">
        <v>16</v>
      </c>
      <c r="C43" s="23" t="s">
        <v>17</v>
      </c>
      <c r="D43" s="23" t="s">
        <v>309</v>
      </c>
      <c r="E43" s="23" t="s">
        <v>28</v>
      </c>
      <c r="F43" s="24">
        <v>27211</v>
      </c>
      <c r="G43" s="24">
        <v>27211</v>
      </c>
      <c r="H43" s="23" t="s">
        <v>20</v>
      </c>
      <c r="I43" s="23" t="s">
        <v>55</v>
      </c>
      <c r="J43" s="23" t="s">
        <v>314</v>
      </c>
      <c r="K43" s="23" t="s">
        <v>23</v>
      </c>
      <c r="L43" s="22">
        <v>201508</v>
      </c>
      <c r="M43" s="23" t="s">
        <v>612</v>
      </c>
      <c r="N43" s="22">
        <v>-1</v>
      </c>
      <c r="O43" s="25">
        <v>-172859.49</v>
      </c>
      <c r="P43" s="22">
        <v>1</v>
      </c>
      <c r="Q43" s="32">
        <v>2.2000000000000002E-2</v>
      </c>
      <c r="R43" s="6">
        <f t="shared" si="1"/>
        <v>172859.49</v>
      </c>
      <c r="S43" s="6">
        <f t="shared" si="5"/>
        <v>0</v>
      </c>
      <c r="T43" s="33">
        <f t="shared" si="2"/>
        <v>1</v>
      </c>
      <c r="U43" s="6">
        <f t="shared" si="2"/>
        <v>172859.49</v>
      </c>
      <c r="V43" s="6">
        <f t="shared" si="3"/>
        <v>172859.49</v>
      </c>
      <c r="W43" s="6">
        <f t="shared" si="4"/>
        <v>0</v>
      </c>
    </row>
    <row r="44" spans="1:23" x14ac:dyDescent="0.25">
      <c r="A44" s="22">
        <v>53562</v>
      </c>
      <c r="B44" s="23" t="s">
        <v>16</v>
      </c>
      <c r="C44" s="23" t="s">
        <v>17</v>
      </c>
      <c r="D44" s="23" t="s">
        <v>309</v>
      </c>
      <c r="E44" s="23" t="s">
        <v>28</v>
      </c>
      <c r="F44" s="24">
        <v>27211</v>
      </c>
      <c r="G44" s="24">
        <v>27211</v>
      </c>
      <c r="H44" s="23" t="s">
        <v>20</v>
      </c>
      <c r="I44" s="23" t="s">
        <v>55</v>
      </c>
      <c r="J44" s="23" t="s">
        <v>316</v>
      </c>
      <c r="K44" s="23" t="s">
        <v>23</v>
      </c>
      <c r="L44" s="22">
        <v>201508</v>
      </c>
      <c r="M44" s="23" t="s">
        <v>612</v>
      </c>
      <c r="N44" s="22">
        <v>-1</v>
      </c>
      <c r="O44" s="25">
        <v>-365459.37</v>
      </c>
      <c r="P44" s="22">
        <v>1</v>
      </c>
      <c r="Q44" s="32">
        <v>2.2000000000000002E-2</v>
      </c>
      <c r="R44" s="6">
        <f t="shared" si="1"/>
        <v>365459.37</v>
      </c>
      <c r="S44" s="6">
        <f t="shared" si="5"/>
        <v>0</v>
      </c>
      <c r="T44" s="33">
        <f t="shared" si="2"/>
        <v>1</v>
      </c>
      <c r="U44" s="6">
        <f t="shared" si="2"/>
        <v>365459.37</v>
      </c>
      <c r="V44" s="6">
        <f t="shared" si="3"/>
        <v>365459.37</v>
      </c>
      <c r="W44" s="6">
        <f t="shared" si="4"/>
        <v>0</v>
      </c>
    </row>
    <row r="45" spans="1:23" x14ac:dyDescent="0.25">
      <c r="A45" s="22">
        <v>53620</v>
      </c>
      <c r="B45" s="23" t="s">
        <v>16</v>
      </c>
      <c r="C45" s="23" t="s">
        <v>17</v>
      </c>
      <c r="D45" s="23" t="s">
        <v>309</v>
      </c>
      <c r="E45" s="23" t="s">
        <v>28</v>
      </c>
      <c r="F45" s="24">
        <v>27211</v>
      </c>
      <c r="G45" s="24">
        <v>27211</v>
      </c>
      <c r="H45" s="23" t="s">
        <v>20</v>
      </c>
      <c r="I45" s="23" t="s">
        <v>55</v>
      </c>
      <c r="J45" s="23" t="s">
        <v>319</v>
      </c>
      <c r="K45" s="23" t="s">
        <v>23</v>
      </c>
      <c r="L45" s="22">
        <v>201508</v>
      </c>
      <c r="M45" s="23" t="s">
        <v>612</v>
      </c>
      <c r="N45" s="22">
        <v>-1</v>
      </c>
      <c r="O45" s="25">
        <v>-680766.23</v>
      </c>
      <c r="P45" s="22">
        <v>1</v>
      </c>
      <c r="Q45" s="32">
        <v>2.2000000000000002E-2</v>
      </c>
      <c r="R45" s="6">
        <f t="shared" si="1"/>
        <v>680766.23</v>
      </c>
      <c r="S45" s="6">
        <f t="shared" si="5"/>
        <v>0</v>
      </c>
      <c r="T45" s="33">
        <f t="shared" si="2"/>
        <v>1</v>
      </c>
      <c r="U45" s="6">
        <f t="shared" si="2"/>
        <v>680766.23</v>
      </c>
      <c r="V45" s="6">
        <f t="shared" si="3"/>
        <v>680766.23</v>
      </c>
      <c r="W45" s="6">
        <f t="shared" si="4"/>
        <v>0</v>
      </c>
    </row>
    <row r="46" spans="1:23" x14ac:dyDescent="0.25">
      <c r="A46" s="22">
        <v>53639</v>
      </c>
      <c r="B46" s="23" t="s">
        <v>16</v>
      </c>
      <c r="C46" s="23" t="s">
        <v>17</v>
      </c>
      <c r="D46" s="23" t="s">
        <v>309</v>
      </c>
      <c r="E46" s="23" t="s">
        <v>28</v>
      </c>
      <c r="F46" s="24">
        <v>27211</v>
      </c>
      <c r="G46" s="24">
        <v>27211</v>
      </c>
      <c r="H46" s="23" t="s">
        <v>20</v>
      </c>
      <c r="I46" s="23" t="s">
        <v>55</v>
      </c>
      <c r="J46" s="23" t="s">
        <v>320</v>
      </c>
      <c r="K46" s="23" t="s">
        <v>23</v>
      </c>
      <c r="L46" s="22">
        <v>201508</v>
      </c>
      <c r="M46" s="23" t="s">
        <v>612</v>
      </c>
      <c r="N46" s="22">
        <v>-1</v>
      </c>
      <c r="O46" s="25">
        <v>-35011.5</v>
      </c>
      <c r="P46" s="22">
        <v>1</v>
      </c>
      <c r="Q46" s="32">
        <v>2.2000000000000002E-2</v>
      </c>
      <c r="R46" s="6">
        <f t="shared" si="1"/>
        <v>35011.5</v>
      </c>
      <c r="S46" s="6">
        <f t="shared" si="5"/>
        <v>0</v>
      </c>
      <c r="T46" s="33">
        <f t="shared" si="2"/>
        <v>1</v>
      </c>
      <c r="U46" s="6">
        <f t="shared" si="2"/>
        <v>35011.5</v>
      </c>
      <c r="V46" s="6">
        <f t="shared" si="3"/>
        <v>35011.5</v>
      </c>
      <c r="W46" s="6">
        <f t="shared" si="4"/>
        <v>0</v>
      </c>
    </row>
    <row r="47" spans="1:23" x14ac:dyDescent="0.25">
      <c r="A47" s="22">
        <v>53640</v>
      </c>
      <c r="B47" s="23" t="s">
        <v>16</v>
      </c>
      <c r="C47" s="23" t="s">
        <v>17</v>
      </c>
      <c r="D47" s="23" t="s">
        <v>309</v>
      </c>
      <c r="E47" s="23" t="s">
        <v>189</v>
      </c>
      <c r="F47" s="24">
        <v>35247</v>
      </c>
      <c r="G47" s="24">
        <v>35247</v>
      </c>
      <c r="H47" s="23" t="s">
        <v>20</v>
      </c>
      <c r="I47" s="23" t="s">
        <v>55</v>
      </c>
      <c r="J47" s="23" t="s">
        <v>320</v>
      </c>
      <c r="K47" s="23" t="s">
        <v>23</v>
      </c>
      <c r="L47" s="22">
        <v>201508</v>
      </c>
      <c r="M47" s="23" t="s">
        <v>612</v>
      </c>
      <c r="N47" s="22">
        <v>0</v>
      </c>
      <c r="O47" s="25">
        <v>-35011</v>
      </c>
      <c r="P47" s="22">
        <v>1</v>
      </c>
      <c r="Q47" s="32">
        <v>2.2000000000000002E-2</v>
      </c>
      <c r="R47" s="6">
        <f t="shared" si="1"/>
        <v>35011</v>
      </c>
      <c r="S47" s="6">
        <f t="shared" si="5"/>
        <v>0</v>
      </c>
      <c r="T47" s="33">
        <f t="shared" si="2"/>
        <v>0</v>
      </c>
      <c r="U47" s="6">
        <f t="shared" si="2"/>
        <v>35011</v>
      </c>
      <c r="V47" s="6">
        <f t="shared" si="3"/>
        <v>35011</v>
      </c>
      <c r="W47" s="6">
        <f t="shared" si="4"/>
        <v>0</v>
      </c>
    </row>
    <row r="48" spans="1:23" x14ac:dyDescent="0.25">
      <c r="A48" s="22">
        <v>53648</v>
      </c>
      <c r="B48" s="23" t="s">
        <v>16</v>
      </c>
      <c r="C48" s="23" t="s">
        <v>17</v>
      </c>
      <c r="D48" s="23" t="s">
        <v>309</v>
      </c>
      <c r="E48" s="23" t="s">
        <v>28</v>
      </c>
      <c r="F48" s="24">
        <v>27211</v>
      </c>
      <c r="G48" s="24">
        <v>27211</v>
      </c>
      <c r="H48" s="23" t="s">
        <v>20</v>
      </c>
      <c r="I48" s="23" t="s">
        <v>55</v>
      </c>
      <c r="J48" s="23" t="s">
        <v>321</v>
      </c>
      <c r="K48" s="23" t="s">
        <v>23</v>
      </c>
      <c r="L48" s="22">
        <v>201508</v>
      </c>
      <c r="M48" s="23" t="s">
        <v>612</v>
      </c>
      <c r="N48" s="22">
        <v>-1</v>
      </c>
      <c r="O48" s="25">
        <v>-26258.62</v>
      </c>
      <c r="P48" s="22">
        <v>1</v>
      </c>
      <c r="Q48" s="32">
        <v>2.2000000000000002E-2</v>
      </c>
      <c r="R48" s="6">
        <f t="shared" si="1"/>
        <v>26258.62</v>
      </c>
      <c r="S48" s="6">
        <f t="shared" si="5"/>
        <v>0</v>
      </c>
      <c r="T48" s="33">
        <f t="shared" si="2"/>
        <v>1</v>
      </c>
      <c r="U48" s="6">
        <f t="shared" si="2"/>
        <v>26258.62</v>
      </c>
      <c r="V48" s="6">
        <f t="shared" si="3"/>
        <v>26258.62</v>
      </c>
      <c r="W48" s="6">
        <f t="shared" si="4"/>
        <v>0</v>
      </c>
    </row>
    <row r="49" spans="1:23" x14ac:dyDescent="0.25">
      <c r="A49" s="22">
        <v>53673</v>
      </c>
      <c r="B49" s="23" t="s">
        <v>16</v>
      </c>
      <c r="C49" s="23" t="s">
        <v>17</v>
      </c>
      <c r="D49" s="23" t="s">
        <v>309</v>
      </c>
      <c r="E49" s="23" t="s">
        <v>28</v>
      </c>
      <c r="F49" s="24">
        <v>27211</v>
      </c>
      <c r="G49" s="24">
        <v>27211</v>
      </c>
      <c r="H49" s="23" t="s">
        <v>20</v>
      </c>
      <c r="I49" s="23" t="s">
        <v>55</v>
      </c>
      <c r="J49" s="23" t="s">
        <v>323</v>
      </c>
      <c r="K49" s="23" t="s">
        <v>23</v>
      </c>
      <c r="L49" s="22">
        <v>201508</v>
      </c>
      <c r="M49" s="23" t="s">
        <v>612</v>
      </c>
      <c r="N49" s="22">
        <v>0</v>
      </c>
      <c r="O49" s="25">
        <v>-26258</v>
      </c>
      <c r="P49" s="22">
        <v>1</v>
      </c>
      <c r="Q49" s="32">
        <v>2.2000000000000002E-2</v>
      </c>
      <c r="R49" s="6">
        <f t="shared" si="1"/>
        <v>26258</v>
      </c>
      <c r="S49" s="6">
        <f t="shared" si="5"/>
        <v>0</v>
      </c>
      <c r="T49" s="33">
        <f t="shared" si="2"/>
        <v>0</v>
      </c>
      <c r="U49" s="6">
        <f t="shared" si="2"/>
        <v>26258</v>
      </c>
      <c r="V49" s="6">
        <f t="shared" si="3"/>
        <v>26258</v>
      </c>
      <c r="W49" s="6">
        <f t="shared" si="4"/>
        <v>0</v>
      </c>
    </row>
    <row r="50" spans="1:23" x14ac:dyDescent="0.25">
      <c r="A50" s="22">
        <v>53951</v>
      </c>
      <c r="B50" s="23" t="s">
        <v>16</v>
      </c>
      <c r="C50" s="23" t="s">
        <v>17</v>
      </c>
      <c r="D50" s="23" t="s">
        <v>57</v>
      </c>
      <c r="E50" s="23" t="s">
        <v>28</v>
      </c>
      <c r="F50" s="24">
        <v>27211</v>
      </c>
      <c r="G50" s="24">
        <v>27211</v>
      </c>
      <c r="H50" s="23" t="s">
        <v>20</v>
      </c>
      <c r="I50" s="23" t="s">
        <v>59</v>
      </c>
      <c r="J50" s="23" t="s">
        <v>325</v>
      </c>
      <c r="K50" s="23" t="s">
        <v>23</v>
      </c>
      <c r="L50" s="22">
        <v>201508</v>
      </c>
      <c r="M50" s="23" t="s">
        <v>612</v>
      </c>
      <c r="N50" s="22">
        <v>-1</v>
      </c>
      <c r="O50" s="25">
        <v>-3085.75</v>
      </c>
      <c r="P50" s="22">
        <v>1</v>
      </c>
      <c r="Q50" s="32">
        <v>2.2000000000000002E-2</v>
      </c>
      <c r="R50" s="6">
        <f t="shared" si="1"/>
        <v>3085.75</v>
      </c>
      <c r="S50" s="6">
        <f t="shared" si="5"/>
        <v>0</v>
      </c>
      <c r="T50" s="33">
        <f t="shared" si="2"/>
        <v>1</v>
      </c>
      <c r="U50" s="6">
        <f t="shared" si="2"/>
        <v>3085.75</v>
      </c>
      <c r="V50" s="6">
        <f t="shared" si="3"/>
        <v>3085.75</v>
      </c>
      <c r="W50" s="6">
        <f t="shared" si="4"/>
        <v>0</v>
      </c>
    </row>
    <row r="51" spans="1:23" x14ac:dyDescent="0.25">
      <c r="A51" s="22">
        <v>53964</v>
      </c>
      <c r="B51" s="23" t="s">
        <v>16</v>
      </c>
      <c r="C51" s="23" t="s">
        <v>17</v>
      </c>
      <c r="D51" s="23" t="s">
        <v>57</v>
      </c>
      <c r="E51" s="23" t="s">
        <v>28</v>
      </c>
      <c r="F51" s="24">
        <v>27211</v>
      </c>
      <c r="G51" s="24">
        <v>27211</v>
      </c>
      <c r="H51" s="23" t="s">
        <v>20</v>
      </c>
      <c r="I51" s="23" t="s">
        <v>59</v>
      </c>
      <c r="J51" s="23" t="s">
        <v>326</v>
      </c>
      <c r="K51" s="23" t="s">
        <v>23</v>
      </c>
      <c r="L51" s="22">
        <v>201508</v>
      </c>
      <c r="M51" s="23" t="s">
        <v>612</v>
      </c>
      <c r="N51" s="22">
        <v>-1</v>
      </c>
      <c r="O51" s="25">
        <v>-4628.54</v>
      </c>
      <c r="P51" s="22">
        <v>1</v>
      </c>
      <c r="Q51" s="32">
        <v>2.2000000000000002E-2</v>
      </c>
      <c r="R51" s="6">
        <f t="shared" si="1"/>
        <v>4628.54</v>
      </c>
      <c r="S51" s="6">
        <f t="shared" si="5"/>
        <v>0</v>
      </c>
      <c r="T51" s="33">
        <f t="shared" si="2"/>
        <v>1</v>
      </c>
      <c r="U51" s="6">
        <f t="shared" si="2"/>
        <v>4628.54</v>
      </c>
      <c r="V51" s="6">
        <f t="shared" si="3"/>
        <v>4628.54</v>
      </c>
      <c r="W51" s="6">
        <f t="shared" si="4"/>
        <v>0</v>
      </c>
    </row>
    <row r="52" spans="1:23" x14ac:dyDescent="0.25">
      <c r="A52" s="22">
        <v>53983</v>
      </c>
      <c r="B52" s="23" t="s">
        <v>16</v>
      </c>
      <c r="C52" s="23" t="s">
        <v>17</v>
      </c>
      <c r="D52" s="23" t="s">
        <v>57</v>
      </c>
      <c r="E52" s="23" t="s">
        <v>28</v>
      </c>
      <c r="F52" s="24">
        <v>27211</v>
      </c>
      <c r="G52" s="24">
        <v>27211</v>
      </c>
      <c r="H52" s="23" t="s">
        <v>20</v>
      </c>
      <c r="I52" s="23" t="s">
        <v>59</v>
      </c>
      <c r="J52" s="23" t="s">
        <v>328</v>
      </c>
      <c r="K52" s="23" t="s">
        <v>23</v>
      </c>
      <c r="L52" s="22">
        <v>201508</v>
      </c>
      <c r="M52" s="23" t="s">
        <v>612</v>
      </c>
      <c r="N52" s="22">
        <v>-1</v>
      </c>
      <c r="O52" s="25">
        <v>-3085.69</v>
      </c>
      <c r="P52" s="22">
        <v>1</v>
      </c>
      <c r="Q52" s="32">
        <v>2.2000000000000002E-2</v>
      </c>
      <c r="R52" s="6">
        <f t="shared" si="1"/>
        <v>3085.69</v>
      </c>
      <c r="S52" s="6">
        <f t="shared" si="5"/>
        <v>0</v>
      </c>
      <c r="T52" s="33">
        <f t="shared" si="2"/>
        <v>1</v>
      </c>
      <c r="U52" s="6">
        <f t="shared" si="2"/>
        <v>3085.69</v>
      </c>
      <c r="V52" s="6">
        <f t="shared" si="3"/>
        <v>3085.69</v>
      </c>
      <c r="W52" s="6">
        <f t="shared" si="4"/>
        <v>0</v>
      </c>
    </row>
    <row r="53" spans="1:23" x14ac:dyDescent="0.25">
      <c r="A53" s="22">
        <v>54174</v>
      </c>
      <c r="B53" s="23" t="s">
        <v>16</v>
      </c>
      <c r="C53" s="23" t="s">
        <v>17</v>
      </c>
      <c r="D53" s="23" t="s">
        <v>57</v>
      </c>
      <c r="E53" s="23" t="s">
        <v>28</v>
      </c>
      <c r="F53" s="24">
        <v>27211</v>
      </c>
      <c r="G53" s="24">
        <v>27211</v>
      </c>
      <c r="H53" s="23" t="s">
        <v>20</v>
      </c>
      <c r="I53" s="23" t="s">
        <v>59</v>
      </c>
      <c r="J53" s="23" t="s">
        <v>336</v>
      </c>
      <c r="K53" s="23" t="s">
        <v>23</v>
      </c>
      <c r="L53" s="22">
        <v>201508</v>
      </c>
      <c r="M53" s="23" t="s">
        <v>612</v>
      </c>
      <c r="N53" s="22">
        <v>0</v>
      </c>
      <c r="O53" s="25">
        <v>-50001</v>
      </c>
      <c r="P53" s="22">
        <v>1</v>
      </c>
      <c r="Q53" s="32">
        <v>2.2000000000000002E-2</v>
      </c>
      <c r="R53" s="6">
        <f t="shared" si="1"/>
        <v>50001</v>
      </c>
      <c r="S53" s="6">
        <f t="shared" si="5"/>
        <v>0</v>
      </c>
      <c r="T53" s="33">
        <f t="shared" si="2"/>
        <v>0</v>
      </c>
      <c r="U53" s="6">
        <f t="shared" si="2"/>
        <v>50001</v>
      </c>
      <c r="V53" s="6">
        <f t="shared" si="3"/>
        <v>50001</v>
      </c>
      <c r="W53" s="6">
        <f t="shared" si="4"/>
        <v>0</v>
      </c>
    </row>
    <row r="54" spans="1:23" x14ac:dyDescent="0.25">
      <c r="A54" s="22">
        <v>54201</v>
      </c>
      <c r="B54" s="23" t="s">
        <v>16</v>
      </c>
      <c r="C54" s="23" t="s">
        <v>17</v>
      </c>
      <c r="D54" s="23" t="s">
        <v>57</v>
      </c>
      <c r="E54" s="23" t="s">
        <v>28</v>
      </c>
      <c r="F54" s="24">
        <v>27211</v>
      </c>
      <c r="G54" s="24">
        <v>27211</v>
      </c>
      <c r="H54" s="23" t="s">
        <v>20</v>
      </c>
      <c r="I54" s="23" t="s">
        <v>59</v>
      </c>
      <c r="J54" s="23" t="s">
        <v>337</v>
      </c>
      <c r="K54" s="23" t="s">
        <v>23</v>
      </c>
      <c r="L54" s="22">
        <v>201508</v>
      </c>
      <c r="M54" s="23" t="s">
        <v>612</v>
      </c>
      <c r="N54" s="22">
        <v>0</v>
      </c>
      <c r="O54" s="25">
        <v>-55038</v>
      </c>
      <c r="P54" s="22">
        <v>1</v>
      </c>
      <c r="Q54" s="32">
        <v>2.2000000000000002E-2</v>
      </c>
      <c r="R54" s="6">
        <f t="shared" si="1"/>
        <v>55038</v>
      </c>
      <c r="S54" s="6">
        <f t="shared" si="5"/>
        <v>0</v>
      </c>
      <c r="T54" s="33">
        <f t="shared" si="2"/>
        <v>0</v>
      </c>
      <c r="U54" s="6">
        <f t="shared" si="2"/>
        <v>55038</v>
      </c>
      <c r="V54" s="6">
        <f t="shared" si="3"/>
        <v>55038</v>
      </c>
      <c r="W54" s="6">
        <f t="shared" si="4"/>
        <v>0</v>
      </c>
    </row>
    <row r="55" spans="1:23" x14ac:dyDescent="0.25">
      <c r="A55" s="22">
        <v>54232</v>
      </c>
      <c r="B55" s="23" t="s">
        <v>16</v>
      </c>
      <c r="C55" s="23" t="s">
        <v>17</v>
      </c>
      <c r="D55" s="23" t="s">
        <v>57</v>
      </c>
      <c r="E55" s="23" t="s">
        <v>28</v>
      </c>
      <c r="F55" s="24">
        <v>27211</v>
      </c>
      <c r="G55" s="24">
        <v>27211</v>
      </c>
      <c r="H55" s="23" t="s">
        <v>20</v>
      </c>
      <c r="I55" s="23" t="s">
        <v>59</v>
      </c>
      <c r="J55" s="23" t="s">
        <v>339</v>
      </c>
      <c r="K55" s="23" t="s">
        <v>23</v>
      </c>
      <c r="L55" s="22">
        <v>201508</v>
      </c>
      <c r="M55" s="23" t="s">
        <v>612</v>
      </c>
      <c r="N55" s="22">
        <v>-1</v>
      </c>
      <c r="O55" s="25">
        <v>-6454.19</v>
      </c>
      <c r="P55" s="22">
        <v>1</v>
      </c>
      <c r="Q55" s="32">
        <v>2.2000000000000002E-2</v>
      </c>
      <c r="R55" s="6">
        <f t="shared" si="1"/>
        <v>6454.19</v>
      </c>
      <c r="S55" s="6">
        <f t="shared" si="5"/>
        <v>0</v>
      </c>
      <c r="T55" s="33">
        <f t="shared" si="2"/>
        <v>1</v>
      </c>
      <c r="U55" s="6">
        <f t="shared" si="2"/>
        <v>6454.19</v>
      </c>
      <c r="V55" s="6">
        <f t="shared" si="3"/>
        <v>6454.19</v>
      </c>
      <c r="W55" s="6">
        <f t="shared" si="4"/>
        <v>0</v>
      </c>
    </row>
    <row r="56" spans="1:23" x14ac:dyDescent="0.25">
      <c r="A56" s="22">
        <v>54249</v>
      </c>
      <c r="B56" s="23" t="s">
        <v>16</v>
      </c>
      <c r="C56" s="23" t="s">
        <v>17</v>
      </c>
      <c r="D56" s="23" t="s">
        <v>57</v>
      </c>
      <c r="E56" s="23" t="s">
        <v>28</v>
      </c>
      <c r="F56" s="24">
        <v>27211</v>
      </c>
      <c r="G56" s="24">
        <v>27211</v>
      </c>
      <c r="H56" s="23" t="s">
        <v>20</v>
      </c>
      <c r="I56" s="23" t="s">
        <v>59</v>
      </c>
      <c r="J56" s="23" t="s">
        <v>340</v>
      </c>
      <c r="K56" s="23" t="s">
        <v>23</v>
      </c>
      <c r="L56" s="22">
        <v>201508</v>
      </c>
      <c r="M56" s="23" t="s">
        <v>612</v>
      </c>
      <c r="N56" s="22">
        <v>-1</v>
      </c>
      <c r="O56" s="25">
        <v>-536.78</v>
      </c>
      <c r="P56" s="22">
        <v>1</v>
      </c>
      <c r="Q56" s="32">
        <v>2.2000000000000002E-2</v>
      </c>
      <c r="R56" s="6">
        <f t="shared" si="1"/>
        <v>536.78</v>
      </c>
      <c r="S56" s="6">
        <f t="shared" si="5"/>
        <v>0</v>
      </c>
      <c r="T56" s="33">
        <f t="shared" si="2"/>
        <v>1</v>
      </c>
      <c r="U56" s="6">
        <f t="shared" si="2"/>
        <v>536.78</v>
      </c>
      <c r="V56" s="6">
        <f t="shared" si="3"/>
        <v>536.78</v>
      </c>
      <c r="W56" s="6">
        <f t="shared" si="4"/>
        <v>0</v>
      </c>
    </row>
    <row r="57" spans="1:23" x14ac:dyDescent="0.25">
      <c r="A57" s="22">
        <v>54271</v>
      </c>
      <c r="B57" s="23" t="s">
        <v>16</v>
      </c>
      <c r="C57" s="23" t="s">
        <v>17</v>
      </c>
      <c r="D57" s="23" t="s">
        <v>57</v>
      </c>
      <c r="E57" s="23" t="s">
        <v>28</v>
      </c>
      <c r="F57" s="24">
        <v>27211</v>
      </c>
      <c r="G57" s="24">
        <v>27211</v>
      </c>
      <c r="H57" s="23" t="s">
        <v>20</v>
      </c>
      <c r="I57" s="23" t="s">
        <v>59</v>
      </c>
      <c r="J57" s="23" t="s">
        <v>342</v>
      </c>
      <c r="K57" s="23" t="s">
        <v>23</v>
      </c>
      <c r="L57" s="22">
        <v>201508</v>
      </c>
      <c r="M57" s="23" t="s">
        <v>612</v>
      </c>
      <c r="N57" s="22">
        <v>-2</v>
      </c>
      <c r="O57" s="25">
        <v>-6171.5</v>
      </c>
      <c r="P57" s="22">
        <v>1</v>
      </c>
      <c r="Q57" s="32">
        <v>2.2000000000000002E-2</v>
      </c>
      <c r="R57" s="6">
        <f t="shared" si="1"/>
        <v>6171.5</v>
      </c>
      <c r="S57" s="6">
        <f t="shared" si="5"/>
        <v>0</v>
      </c>
      <c r="T57" s="33">
        <f t="shared" si="2"/>
        <v>2</v>
      </c>
      <c r="U57" s="6">
        <f t="shared" si="2"/>
        <v>6171.5</v>
      </c>
      <c r="V57" s="6">
        <f t="shared" si="3"/>
        <v>6171.5</v>
      </c>
      <c r="W57" s="6">
        <f t="shared" si="4"/>
        <v>0</v>
      </c>
    </row>
    <row r="58" spans="1:23" x14ac:dyDescent="0.25">
      <c r="A58" s="22">
        <v>54293</v>
      </c>
      <c r="B58" s="23" t="s">
        <v>16</v>
      </c>
      <c r="C58" s="23" t="s">
        <v>17</v>
      </c>
      <c r="D58" s="23" t="s">
        <v>57</v>
      </c>
      <c r="E58" s="23" t="s">
        <v>28</v>
      </c>
      <c r="F58" s="24">
        <v>27211</v>
      </c>
      <c r="G58" s="24">
        <v>27211</v>
      </c>
      <c r="H58" s="23" t="s">
        <v>20</v>
      </c>
      <c r="I58" s="23" t="s">
        <v>59</v>
      </c>
      <c r="J58" s="23" t="s">
        <v>343</v>
      </c>
      <c r="K58" s="23" t="s">
        <v>23</v>
      </c>
      <c r="L58" s="22">
        <v>201508</v>
      </c>
      <c r="M58" s="23" t="s">
        <v>612</v>
      </c>
      <c r="N58" s="22">
        <v>0</v>
      </c>
      <c r="O58" s="25">
        <v>-2168.86</v>
      </c>
      <c r="P58" s="22">
        <v>1</v>
      </c>
      <c r="Q58" s="32">
        <v>2.2000000000000002E-2</v>
      </c>
      <c r="R58" s="6">
        <f t="shared" si="1"/>
        <v>2168.86</v>
      </c>
      <c r="S58" s="6">
        <f t="shared" si="5"/>
        <v>0</v>
      </c>
      <c r="T58" s="33">
        <f t="shared" si="2"/>
        <v>0</v>
      </c>
      <c r="U58" s="6">
        <f t="shared" si="2"/>
        <v>2168.86</v>
      </c>
      <c r="V58" s="6">
        <f t="shared" si="3"/>
        <v>2168.86</v>
      </c>
      <c r="W58" s="6">
        <f t="shared" si="4"/>
        <v>0</v>
      </c>
    </row>
    <row r="59" spans="1:23" x14ac:dyDescent="0.25">
      <c r="A59" s="22">
        <v>54305</v>
      </c>
      <c r="B59" s="23" t="s">
        <v>16</v>
      </c>
      <c r="C59" s="23" t="s">
        <v>17</v>
      </c>
      <c r="D59" s="23" t="s">
        <v>57</v>
      </c>
      <c r="E59" s="23" t="s">
        <v>28</v>
      </c>
      <c r="F59" s="24">
        <v>27211</v>
      </c>
      <c r="G59" s="24">
        <v>27211</v>
      </c>
      <c r="H59" s="23" t="s">
        <v>20</v>
      </c>
      <c r="I59" s="23" t="s">
        <v>59</v>
      </c>
      <c r="J59" s="23" t="s">
        <v>344</v>
      </c>
      <c r="K59" s="23" t="s">
        <v>23</v>
      </c>
      <c r="L59" s="22">
        <v>201508</v>
      </c>
      <c r="M59" s="23" t="s">
        <v>612</v>
      </c>
      <c r="N59" s="22">
        <v>0</v>
      </c>
      <c r="O59" s="25">
        <v>-3086</v>
      </c>
      <c r="P59" s="22">
        <v>1</v>
      </c>
      <c r="Q59" s="32">
        <v>2.2000000000000002E-2</v>
      </c>
      <c r="R59" s="6">
        <f t="shared" si="1"/>
        <v>3086</v>
      </c>
      <c r="S59" s="6">
        <f t="shared" si="5"/>
        <v>0</v>
      </c>
      <c r="T59" s="33">
        <f t="shared" si="2"/>
        <v>0</v>
      </c>
      <c r="U59" s="6">
        <f t="shared" si="2"/>
        <v>3086</v>
      </c>
      <c r="V59" s="6">
        <f t="shared" si="3"/>
        <v>3086</v>
      </c>
      <c r="W59" s="6">
        <f t="shared" si="4"/>
        <v>0</v>
      </c>
    </row>
    <row r="60" spans="1:23" x14ac:dyDescent="0.25">
      <c r="A60" s="22">
        <v>54317</v>
      </c>
      <c r="B60" s="23" t="s">
        <v>16</v>
      </c>
      <c r="C60" s="23" t="s">
        <v>17</v>
      </c>
      <c r="D60" s="23" t="s">
        <v>57</v>
      </c>
      <c r="E60" s="23" t="s">
        <v>28</v>
      </c>
      <c r="F60" s="24">
        <v>27211</v>
      </c>
      <c r="G60" s="24">
        <v>27211</v>
      </c>
      <c r="H60" s="23" t="s">
        <v>20</v>
      </c>
      <c r="I60" s="23" t="s">
        <v>59</v>
      </c>
      <c r="J60" s="23" t="s">
        <v>345</v>
      </c>
      <c r="K60" s="23" t="s">
        <v>23</v>
      </c>
      <c r="L60" s="22">
        <v>201508</v>
      </c>
      <c r="M60" s="23" t="s">
        <v>612</v>
      </c>
      <c r="N60" s="22">
        <v>0</v>
      </c>
      <c r="O60" s="25">
        <v>-3086</v>
      </c>
      <c r="P60" s="22">
        <v>1</v>
      </c>
      <c r="Q60" s="32">
        <v>2.2000000000000002E-2</v>
      </c>
      <c r="R60" s="6">
        <f t="shared" si="1"/>
        <v>3086</v>
      </c>
      <c r="S60" s="6">
        <f t="shared" si="5"/>
        <v>0</v>
      </c>
      <c r="T60" s="33">
        <f t="shared" si="2"/>
        <v>0</v>
      </c>
      <c r="U60" s="6">
        <f t="shared" si="2"/>
        <v>3086</v>
      </c>
      <c r="V60" s="6">
        <f t="shared" si="3"/>
        <v>3086</v>
      </c>
      <c r="W60" s="6">
        <f t="shared" si="4"/>
        <v>0</v>
      </c>
    </row>
    <row r="61" spans="1:23" x14ac:dyDescent="0.25">
      <c r="A61" s="22">
        <v>54332</v>
      </c>
      <c r="B61" s="23" t="s">
        <v>16</v>
      </c>
      <c r="C61" s="23" t="s">
        <v>17</v>
      </c>
      <c r="D61" s="23" t="s">
        <v>57</v>
      </c>
      <c r="E61" s="23" t="s">
        <v>28</v>
      </c>
      <c r="F61" s="24">
        <v>27211</v>
      </c>
      <c r="G61" s="24">
        <v>27211</v>
      </c>
      <c r="H61" s="23" t="s">
        <v>20</v>
      </c>
      <c r="I61" s="23" t="s">
        <v>59</v>
      </c>
      <c r="J61" s="23" t="s">
        <v>347</v>
      </c>
      <c r="K61" s="23" t="s">
        <v>23</v>
      </c>
      <c r="L61" s="22">
        <v>201508</v>
      </c>
      <c r="M61" s="23" t="s">
        <v>612</v>
      </c>
      <c r="N61" s="22">
        <v>0</v>
      </c>
      <c r="O61" s="25">
        <v>-1130.29</v>
      </c>
      <c r="P61" s="22">
        <v>1</v>
      </c>
      <c r="Q61" s="32">
        <v>2.2000000000000002E-2</v>
      </c>
      <c r="R61" s="6">
        <f t="shared" si="1"/>
        <v>1130.29</v>
      </c>
      <c r="S61" s="6">
        <f t="shared" si="5"/>
        <v>0</v>
      </c>
      <c r="T61" s="33">
        <f t="shared" si="2"/>
        <v>0</v>
      </c>
      <c r="U61" s="6">
        <f t="shared" si="2"/>
        <v>1130.29</v>
      </c>
      <c r="V61" s="6">
        <f t="shared" si="3"/>
        <v>1130.29</v>
      </c>
      <c r="W61" s="6">
        <f t="shared" si="4"/>
        <v>0</v>
      </c>
    </row>
    <row r="62" spans="1:23" x14ac:dyDescent="0.25">
      <c r="A62" s="22">
        <v>54367</v>
      </c>
      <c r="B62" s="23" t="s">
        <v>16</v>
      </c>
      <c r="C62" s="23" t="s">
        <v>17</v>
      </c>
      <c r="D62" s="23" t="s">
        <v>57</v>
      </c>
      <c r="E62" s="23" t="s">
        <v>28</v>
      </c>
      <c r="F62" s="24">
        <v>27211</v>
      </c>
      <c r="G62" s="24">
        <v>27211</v>
      </c>
      <c r="H62" s="23" t="s">
        <v>20</v>
      </c>
      <c r="I62" s="23" t="s">
        <v>59</v>
      </c>
      <c r="J62" s="23" t="s">
        <v>351</v>
      </c>
      <c r="K62" s="23" t="s">
        <v>23</v>
      </c>
      <c r="L62" s="22">
        <v>201508</v>
      </c>
      <c r="M62" s="23" t="s">
        <v>612</v>
      </c>
      <c r="N62" s="22">
        <v>-1</v>
      </c>
      <c r="O62" s="25">
        <v>-52456.42</v>
      </c>
      <c r="P62" s="22">
        <v>1</v>
      </c>
      <c r="Q62" s="32">
        <v>2.2000000000000002E-2</v>
      </c>
      <c r="R62" s="6">
        <f t="shared" si="1"/>
        <v>52456.42</v>
      </c>
      <c r="S62" s="6">
        <f t="shared" si="5"/>
        <v>0</v>
      </c>
      <c r="T62" s="33">
        <f t="shared" si="2"/>
        <v>1</v>
      </c>
      <c r="U62" s="6">
        <f t="shared" si="2"/>
        <v>52456.42</v>
      </c>
      <c r="V62" s="6">
        <f t="shared" si="3"/>
        <v>52456.42</v>
      </c>
      <c r="W62" s="6">
        <f t="shared" si="4"/>
        <v>0</v>
      </c>
    </row>
    <row r="63" spans="1:23" x14ac:dyDescent="0.25">
      <c r="A63" s="22">
        <v>54424</v>
      </c>
      <c r="B63" s="23" t="s">
        <v>16</v>
      </c>
      <c r="C63" s="23" t="s">
        <v>17</v>
      </c>
      <c r="D63" s="23" t="s">
        <v>57</v>
      </c>
      <c r="E63" s="23" t="s">
        <v>28</v>
      </c>
      <c r="F63" s="24">
        <v>27211</v>
      </c>
      <c r="G63" s="24">
        <v>27211</v>
      </c>
      <c r="H63" s="23" t="s">
        <v>20</v>
      </c>
      <c r="I63" s="23" t="s">
        <v>59</v>
      </c>
      <c r="J63" s="23" t="s">
        <v>353</v>
      </c>
      <c r="K63" s="23" t="s">
        <v>23</v>
      </c>
      <c r="L63" s="22">
        <v>201508</v>
      </c>
      <c r="M63" s="23" t="s">
        <v>612</v>
      </c>
      <c r="N63" s="22">
        <v>0</v>
      </c>
      <c r="O63" s="25">
        <v>-56442</v>
      </c>
      <c r="P63" s="22">
        <v>1</v>
      </c>
      <c r="Q63" s="32">
        <v>2.2000000000000002E-2</v>
      </c>
      <c r="R63" s="6">
        <f t="shared" si="1"/>
        <v>56442</v>
      </c>
      <c r="S63" s="6">
        <f t="shared" si="5"/>
        <v>0</v>
      </c>
      <c r="T63" s="33">
        <f t="shared" si="2"/>
        <v>0</v>
      </c>
      <c r="U63" s="6">
        <f t="shared" si="2"/>
        <v>56442</v>
      </c>
      <c r="V63" s="6">
        <f t="shared" si="3"/>
        <v>56442</v>
      </c>
      <c r="W63" s="6">
        <f t="shared" si="4"/>
        <v>0</v>
      </c>
    </row>
    <row r="64" spans="1:23" x14ac:dyDescent="0.25">
      <c r="A64" s="22">
        <v>54451</v>
      </c>
      <c r="B64" s="23" t="s">
        <v>16</v>
      </c>
      <c r="C64" s="23" t="s">
        <v>17</v>
      </c>
      <c r="D64" s="23" t="s">
        <v>57</v>
      </c>
      <c r="E64" s="23" t="s">
        <v>72</v>
      </c>
      <c r="F64" s="24">
        <v>37073</v>
      </c>
      <c r="G64" s="24">
        <v>37073</v>
      </c>
      <c r="H64" s="23" t="s">
        <v>20</v>
      </c>
      <c r="I64" s="23" t="s">
        <v>59</v>
      </c>
      <c r="J64" s="23" t="s">
        <v>354</v>
      </c>
      <c r="K64" s="23" t="s">
        <v>23</v>
      </c>
      <c r="L64" s="22">
        <v>201508</v>
      </c>
      <c r="M64" s="23" t="s">
        <v>612</v>
      </c>
      <c r="N64" s="22">
        <v>0</v>
      </c>
      <c r="O64" s="25">
        <v>-37211</v>
      </c>
      <c r="P64" s="22">
        <v>1</v>
      </c>
      <c r="Q64" s="32">
        <v>2.2000000000000002E-2</v>
      </c>
      <c r="R64" s="6">
        <f t="shared" si="1"/>
        <v>37211</v>
      </c>
      <c r="S64" s="6">
        <f t="shared" si="5"/>
        <v>0</v>
      </c>
      <c r="T64" s="33">
        <f t="shared" si="2"/>
        <v>0</v>
      </c>
      <c r="U64" s="6">
        <f t="shared" si="2"/>
        <v>37211</v>
      </c>
      <c r="V64" s="6">
        <f t="shared" si="3"/>
        <v>37211</v>
      </c>
      <c r="W64" s="6">
        <f t="shared" si="4"/>
        <v>0</v>
      </c>
    </row>
    <row r="65" spans="1:23" x14ac:dyDescent="0.25">
      <c r="A65" s="22">
        <v>54572</v>
      </c>
      <c r="B65" s="23" t="s">
        <v>16</v>
      </c>
      <c r="C65" s="23" t="s">
        <v>17</v>
      </c>
      <c r="D65" s="23" t="s">
        <v>57</v>
      </c>
      <c r="E65" s="23" t="s">
        <v>28</v>
      </c>
      <c r="F65" s="24">
        <v>27211</v>
      </c>
      <c r="G65" s="24">
        <v>27211</v>
      </c>
      <c r="H65" s="23" t="s">
        <v>20</v>
      </c>
      <c r="I65" s="23" t="s">
        <v>59</v>
      </c>
      <c r="J65" s="23" t="s">
        <v>360</v>
      </c>
      <c r="K65" s="23" t="s">
        <v>23</v>
      </c>
      <c r="L65" s="22">
        <v>201508</v>
      </c>
      <c r="M65" s="23" t="s">
        <v>612</v>
      </c>
      <c r="N65" s="22">
        <v>-1</v>
      </c>
      <c r="O65" s="25">
        <v>-1413.44</v>
      </c>
      <c r="P65" s="22">
        <v>1</v>
      </c>
      <c r="Q65" s="32">
        <v>2.2000000000000002E-2</v>
      </c>
      <c r="R65" s="6">
        <f t="shared" si="1"/>
        <v>1413.44</v>
      </c>
      <c r="S65" s="6">
        <f t="shared" si="5"/>
        <v>0</v>
      </c>
      <c r="T65" s="33">
        <f t="shared" si="2"/>
        <v>1</v>
      </c>
      <c r="U65" s="6">
        <f t="shared" si="2"/>
        <v>1413.44</v>
      </c>
      <c r="V65" s="6">
        <f t="shared" si="3"/>
        <v>1413.44</v>
      </c>
      <c r="W65" s="6">
        <f t="shared" si="4"/>
        <v>0</v>
      </c>
    </row>
    <row r="66" spans="1:23" x14ac:dyDescent="0.25">
      <c r="A66" s="22">
        <v>54575</v>
      </c>
      <c r="B66" s="23" t="s">
        <v>16</v>
      </c>
      <c r="C66" s="23" t="s">
        <v>17</v>
      </c>
      <c r="D66" s="23" t="s">
        <v>57</v>
      </c>
      <c r="E66" s="23" t="s">
        <v>311</v>
      </c>
      <c r="F66" s="24">
        <v>31229</v>
      </c>
      <c r="G66" s="24">
        <v>31229</v>
      </c>
      <c r="H66" s="23" t="s">
        <v>20</v>
      </c>
      <c r="I66" s="23" t="s">
        <v>59</v>
      </c>
      <c r="J66" s="23" t="s">
        <v>360</v>
      </c>
      <c r="K66" s="23" t="s">
        <v>23</v>
      </c>
      <c r="L66" s="22">
        <v>201508</v>
      </c>
      <c r="M66" s="23" t="s">
        <v>612</v>
      </c>
      <c r="N66" s="22">
        <v>0</v>
      </c>
      <c r="O66" s="25">
        <v>-7855.12</v>
      </c>
      <c r="P66" s="22">
        <v>1</v>
      </c>
      <c r="Q66" s="32">
        <v>2.2000000000000002E-2</v>
      </c>
      <c r="R66" s="6">
        <f t="shared" si="1"/>
        <v>7855.12</v>
      </c>
      <c r="S66" s="6">
        <f t="shared" si="5"/>
        <v>0</v>
      </c>
      <c r="T66" s="33">
        <f t="shared" si="2"/>
        <v>0</v>
      </c>
      <c r="U66" s="6">
        <f t="shared" si="2"/>
        <v>7855.12</v>
      </c>
      <c r="V66" s="6">
        <f t="shared" si="3"/>
        <v>7855.12</v>
      </c>
      <c r="W66" s="6">
        <f t="shared" si="4"/>
        <v>0</v>
      </c>
    </row>
    <row r="67" spans="1:23" x14ac:dyDescent="0.25">
      <c r="A67" s="22">
        <v>18050724</v>
      </c>
      <c r="B67" s="23" t="s">
        <v>16</v>
      </c>
      <c r="C67" s="23" t="s">
        <v>17</v>
      </c>
      <c r="D67" s="23" t="s">
        <v>71</v>
      </c>
      <c r="E67" s="23" t="s">
        <v>389</v>
      </c>
      <c r="F67" s="24">
        <v>37377</v>
      </c>
      <c r="G67" s="24">
        <v>37257</v>
      </c>
      <c r="H67" s="23" t="s">
        <v>20</v>
      </c>
      <c r="I67" s="23" t="s">
        <v>48</v>
      </c>
      <c r="J67" s="23" t="s">
        <v>287</v>
      </c>
      <c r="K67" s="23" t="s">
        <v>23</v>
      </c>
      <c r="L67" s="22">
        <v>201508</v>
      </c>
      <c r="M67" s="23" t="s">
        <v>612</v>
      </c>
      <c r="N67" s="22">
        <v>-1</v>
      </c>
      <c r="O67" s="25">
        <v>-229520.65</v>
      </c>
      <c r="P67" s="22">
        <v>0.57450699999999999</v>
      </c>
      <c r="Q67" s="32">
        <v>3.1E-2</v>
      </c>
      <c r="R67" s="6">
        <f t="shared" si="1"/>
        <v>131861.22006955001</v>
      </c>
      <c r="S67" s="6">
        <f t="shared" si="5"/>
        <v>296.46417291666666</v>
      </c>
      <c r="T67" s="33">
        <f t="shared" si="2"/>
        <v>1</v>
      </c>
      <c r="U67" s="6">
        <f t="shared" si="2"/>
        <v>229520.65</v>
      </c>
      <c r="V67" s="6">
        <f t="shared" si="3"/>
        <v>132157.68424246667</v>
      </c>
      <c r="W67" s="6">
        <f t="shared" si="4"/>
        <v>97362.965757533326</v>
      </c>
    </row>
    <row r="68" spans="1:23" x14ac:dyDescent="0.25">
      <c r="A68" s="22">
        <v>34195082</v>
      </c>
      <c r="B68" s="23" t="s">
        <v>16</v>
      </c>
      <c r="C68" s="23" t="s">
        <v>17</v>
      </c>
      <c r="D68" s="23" t="s">
        <v>57</v>
      </c>
      <c r="E68" s="23" t="s">
        <v>389</v>
      </c>
      <c r="F68" s="24">
        <v>37561</v>
      </c>
      <c r="G68" s="24">
        <v>37257</v>
      </c>
      <c r="H68" s="23" t="s">
        <v>20</v>
      </c>
      <c r="I68" s="23" t="s">
        <v>59</v>
      </c>
      <c r="J68" s="23" t="s">
        <v>405</v>
      </c>
      <c r="K68" s="23" t="s">
        <v>23</v>
      </c>
      <c r="L68" s="22">
        <v>201508</v>
      </c>
      <c r="M68" s="23" t="s">
        <v>612</v>
      </c>
      <c r="N68" s="22">
        <v>-1</v>
      </c>
      <c r="O68" s="25">
        <v>-29602.68</v>
      </c>
      <c r="P68" s="22">
        <v>1</v>
      </c>
      <c r="Q68" s="32">
        <v>2.2000000000000002E-2</v>
      </c>
      <c r="R68" s="6">
        <f t="shared" si="1"/>
        <v>29602.68</v>
      </c>
      <c r="S68" s="6">
        <f t="shared" si="5"/>
        <v>0</v>
      </c>
      <c r="T68" s="33">
        <f t="shared" si="2"/>
        <v>1</v>
      </c>
      <c r="U68" s="6">
        <f t="shared" si="2"/>
        <v>29602.68</v>
      </c>
      <c r="V68" s="6">
        <f t="shared" si="3"/>
        <v>29602.68</v>
      </c>
      <c r="W68" s="6">
        <f t="shared" si="4"/>
        <v>0</v>
      </c>
    </row>
    <row r="69" spans="1:23" x14ac:dyDescent="0.25">
      <c r="A69" s="22">
        <v>47849009</v>
      </c>
      <c r="B69" s="23" t="s">
        <v>16</v>
      </c>
      <c r="C69" s="23" t="s">
        <v>17</v>
      </c>
      <c r="D69" s="23" t="s">
        <v>71</v>
      </c>
      <c r="E69" s="23" t="s">
        <v>28</v>
      </c>
      <c r="F69" s="24">
        <v>27211</v>
      </c>
      <c r="G69" s="24">
        <v>27211</v>
      </c>
      <c r="H69" s="23" t="s">
        <v>20</v>
      </c>
      <c r="I69" s="23" t="s">
        <v>48</v>
      </c>
      <c r="J69" s="23" t="s">
        <v>414</v>
      </c>
      <c r="K69" s="23" t="s">
        <v>23</v>
      </c>
      <c r="L69" s="22">
        <v>201508</v>
      </c>
      <c r="M69" s="23" t="s">
        <v>612</v>
      </c>
      <c r="N69" s="22">
        <v>-1</v>
      </c>
      <c r="O69" s="25">
        <v>-11590.98</v>
      </c>
      <c r="P69" s="22">
        <v>1</v>
      </c>
      <c r="Q69" s="32">
        <v>3.1E-2</v>
      </c>
      <c r="R69" s="6">
        <f t="shared" ref="R69:R99" si="6">-O69*P69</f>
        <v>11590.98</v>
      </c>
      <c r="S69" s="6">
        <f t="shared" si="5"/>
        <v>0</v>
      </c>
      <c r="T69" s="33">
        <f t="shared" ref="T69:U99" si="7">-N69</f>
        <v>1</v>
      </c>
      <c r="U69" s="6">
        <f t="shared" si="7"/>
        <v>11590.98</v>
      </c>
      <c r="V69" s="6">
        <f t="shared" ref="V69:V99" si="8">+R69+S69</f>
        <v>11590.98</v>
      </c>
      <c r="W69" s="6">
        <f t="shared" ref="W69:W99" si="9">+U69-V69</f>
        <v>0</v>
      </c>
    </row>
    <row r="70" spans="1:23" x14ac:dyDescent="0.25">
      <c r="A70" s="22">
        <v>48870816</v>
      </c>
      <c r="B70" s="23" t="s">
        <v>16</v>
      </c>
      <c r="C70" s="23" t="s">
        <v>17</v>
      </c>
      <c r="D70" s="23" t="s">
        <v>188</v>
      </c>
      <c r="E70" s="23" t="s">
        <v>92</v>
      </c>
      <c r="F70" s="24">
        <v>36800</v>
      </c>
      <c r="G70" s="24">
        <v>36526</v>
      </c>
      <c r="H70" s="23" t="s">
        <v>20</v>
      </c>
      <c r="I70" s="23" t="s">
        <v>69</v>
      </c>
      <c r="J70" s="23" t="s">
        <v>210</v>
      </c>
      <c r="K70" s="23" t="s">
        <v>23</v>
      </c>
      <c r="L70" s="22">
        <v>201508</v>
      </c>
      <c r="M70" s="23" t="s">
        <v>612</v>
      </c>
      <c r="N70" s="22">
        <v>0</v>
      </c>
      <c r="O70" s="25">
        <v>-15518</v>
      </c>
      <c r="P70" s="22">
        <v>0.79106200000000004</v>
      </c>
      <c r="Q70" s="32">
        <v>2.7E-2</v>
      </c>
      <c r="R70" s="6">
        <f t="shared" si="6"/>
        <v>12275.700116</v>
      </c>
      <c r="S70" s="6">
        <f t="shared" si="5"/>
        <v>17.457750000000001</v>
      </c>
      <c r="T70" s="33">
        <f t="shared" si="7"/>
        <v>0</v>
      </c>
      <c r="U70" s="6">
        <f t="shared" si="7"/>
        <v>15518</v>
      </c>
      <c r="V70" s="6">
        <f t="shared" si="8"/>
        <v>12293.157866</v>
      </c>
      <c r="W70" s="6">
        <f t="shared" si="9"/>
        <v>3224.8421340000004</v>
      </c>
    </row>
    <row r="71" spans="1:23" x14ac:dyDescent="0.25">
      <c r="A71" s="22">
        <v>53890752</v>
      </c>
      <c r="B71" s="23" t="s">
        <v>16</v>
      </c>
      <c r="C71" s="23" t="s">
        <v>17</v>
      </c>
      <c r="D71" s="23" t="s">
        <v>57</v>
      </c>
      <c r="E71" s="23" t="s">
        <v>391</v>
      </c>
      <c r="F71" s="24">
        <v>38353</v>
      </c>
      <c r="G71" s="24">
        <v>38353</v>
      </c>
      <c r="H71" s="23" t="s">
        <v>20</v>
      </c>
      <c r="I71" s="23" t="s">
        <v>59</v>
      </c>
      <c r="J71" s="23" t="s">
        <v>334</v>
      </c>
      <c r="K71" s="23" t="s">
        <v>23</v>
      </c>
      <c r="L71" s="22">
        <v>201508</v>
      </c>
      <c r="M71" s="23" t="s">
        <v>612</v>
      </c>
      <c r="N71" s="22">
        <v>-1</v>
      </c>
      <c r="O71" s="25">
        <v>-4434.62</v>
      </c>
      <c r="P71" s="22">
        <v>0.85045999999999999</v>
      </c>
      <c r="Q71" s="32">
        <v>2.2000000000000002E-2</v>
      </c>
      <c r="R71" s="6">
        <f t="shared" si="6"/>
        <v>3771.4669251999999</v>
      </c>
      <c r="S71" s="6">
        <f t="shared" si="5"/>
        <v>4.0650683333333335</v>
      </c>
      <c r="T71" s="33">
        <f t="shared" si="7"/>
        <v>1</v>
      </c>
      <c r="U71" s="6">
        <f t="shared" si="7"/>
        <v>4434.62</v>
      </c>
      <c r="V71" s="6">
        <f t="shared" si="8"/>
        <v>3775.5319935333332</v>
      </c>
      <c r="W71" s="6">
        <f t="shared" si="9"/>
        <v>659.08800646666668</v>
      </c>
    </row>
    <row r="72" spans="1:23" x14ac:dyDescent="0.25">
      <c r="A72" s="22">
        <v>71323862</v>
      </c>
      <c r="B72" s="23" t="s">
        <v>16</v>
      </c>
      <c r="C72" s="23" t="s">
        <v>17</v>
      </c>
      <c r="D72" s="23" t="s">
        <v>309</v>
      </c>
      <c r="E72" s="23" t="s">
        <v>424</v>
      </c>
      <c r="F72" s="24">
        <v>38838</v>
      </c>
      <c r="G72" s="24">
        <v>38869</v>
      </c>
      <c r="H72" s="23" t="s">
        <v>20</v>
      </c>
      <c r="I72" s="23" t="s">
        <v>55</v>
      </c>
      <c r="J72" s="23" t="s">
        <v>318</v>
      </c>
      <c r="K72" s="23" t="s">
        <v>23</v>
      </c>
      <c r="L72" s="22">
        <v>201508</v>
      </c>
      <c r="M72" s="23" t="s">
        <v>612</v>
      </c>
      <c r="N72" s="22">
        <v>-1</v>
      </c>
      <c r="O72" s="25">
        <v>-346897.55</v>
      </c>
      <c r="P72" s="22">
        <v>0.50340200000000002</v>
      </c>
      <c r="Q72" s="32">
        <v>2.2000000000000002E-2</v>
      </c>
      <c r="R72" s="6">
        <f t="shared" si="6"/>
        <v>174628.9204651</v>
      </c>
      <c r="S72" s="6">
        <f t="shared" si="5"/>
        <v>317.98942083333333</v>
      </c>
      <c r="T72" s="33">
        <f t="shared" si="7"/>
        <v>1</v>
      </c>
      <c r="U72" s="6">
        <f t="shared" si="7"/>
        <v>346897.55</v>
      </c>
      <c r="V72" s="6">
        <f t="shared" si="8"/>
        <v>174946.90988593333</v>
      </c>
      <c r="W72" s="6">
        <f t="shared" si="9"/>
        <v>171950.64011406666</v>
      </c>
    </row>
    <row r="73" spans="1:23" x14ac:dyDescent="0.25">
      <c r="A73" s="22">
        <v>71808566</v>
      </c>
      <c r="B73" s="23" t="s">
        <v>16</v>
      </c>
      <c r="C73" s="23" t="s">
        <v>17</v>
      </c>
      <c r="D73" s="23" t="s">
        <v>71</v>
      </c>
      <c r="E73" s="23" t="s">
        <v>424</v>
      </c>
      <c r="F73" s="24">
        <v>38838</v>
      </c>
      <c r="G73" s="24">
        <v>38869</v>
      </c>
      <c r="H73" s="23" t="s">
        <v>20</v>
      </c>
      <c r="I73" s="23" t="s">
        <v>48</v>
      </c>
      <c r="J73" s="23" t="s">
        <v>234</v>
      </c>
      <c r="K73" s="23" t="s">
        <v>23</v>
      </c>
      <c r="L73" s="22">
        <v>201508</v>
      </c>
      <c r="M73" s="23" t="s">
        <v>612</v>
      </c>
      <c r="N73" s="22">
        <v>0</v>
      </c>
      <c r="O73" s="25">
        <v>-149117.88</v>
      </c>
      <c r="P73" s="22">
        <v>0.39886100000000002</v>
      </c>
      <c r="Q73" s="32">
        <v>3.1E-2</v>
      </c>
      <c r="R73" s="6">
        <f t="shared" si="6"/>
        <v>59477.306734680002</v>
      </c>
      <c r="S73" s="6">
        <f t="shared" si="5"/>
        <v>192.61059499999999</v>
      </c>
      <c r="T73" s="33">
        <f t="shared" si="7"/>
        <v>0</v>
      </c>
      <c r="U73" s="6">
        <f t="shared" si="7"/>
        <v>149117.88</v>
      </c>
      <c r="V73" s="6">
        <f t="shared" si="8"/>
        <v>59669.91732968</v>
      </c>
      <c r="W73" s="6">
        <f t="shared" si="9"/>
        <v>89447.962670320005</v>
      </c>
    </row>
    <row r="74" spans="1:23" x14ac:dyDescent="0.25">
      <c r="A74" s="22">
        <v>71808594</v>
      </c>
      <c r="B74" s="23" t="s">
        <v>16</v>
      </c>
      <c r="C74" s="23" t="s">
        <v>17</v>
      </c>
      <c r="D74" s="23" t="s">
        <v>71</v>
      </c>
      <c r="E74" s="23" t="s">
        <v>424</v>
      </c>
      <c r="F74" s="24">
        <v>38838</v>
      </c>
      <c r="G74" s="24">
        <v>38869</v>
      </c>
      <c r="H74" s="23" t="s">
        <v>20</v>
      </c>
      <c r="I74" s="23" t="s">
        <v>48</v>
      </c>
      <c r="J74" s="23" t="s">
        <v>241</v>
      </c>
      <c r="K74" s="23" t="s">
        <v>23</v>
      </c>
      <c r="L74" s="22">
        <v>201508</v>
      </c>
      <c r="M74" s="23" t="s">
        <v>612</v>
      </c>
      <c r="N74" s="22">
        <v>0</v>
      </c>
      <c r="O74" s="25">
        <v>-130478.13</v>
      </c>
      <c r="P74" s="22">
        <v>0.39886100000000002</v>
      </c>
      <c r="Q74" s="32">
        <v>3.1E-2</v>
      </c>
      <c r="R74" s="6">
        <f t="shared" si="6"/>
        <v>52042.637409930001</v>
      </c>
      <c r="S74" s="6">
        <f t="shared" si="5"/>
        <v>168.53425125000001</v>
      </c>
      <c r="T74" s="33">
        <f t="shared" si="7"/>
        <v>0</v>
      </c>
      <c r="U74" s="6">
        <f t="shared" si="7"/>
        <v>130478.13</v>
      </c>
      <c r="V74" s="6">
        <f t="shared" si="8"/>
        <v>52211.17166118</v>
      </c>
      <c r="W74" s="6">
        <f t="shared" si="9"/>
        <v>78266.958338819997</v>
      </c>
    </row>
    <row r="75" spans="1:23" x14ac:dyDescent="0.25">
      <c r="A75" s="22">
        <v>71808595</v>
      </c>
      <c r="B75" s="23" t="s">
        <v>16</v>
      </c>
      <c r="C75" s="23" t="s">
        <v>17</v>
      </c>
      <c r="D75" s="23" t="s">
        <v>71</v>
      </c>
      <c r="E75" s="23" t="s">
        <v>424</v>
      </c>
      <c r="F75" s="24">
        <v>38838</v>
      </c>
      <c r="G75" s="24">
        <v>38869</v>
      </c>
      <c r="H75" s="23" t="s">
        <v>20</v>
      </c>
      <c r="I75" s="23" t="s">
        <v>48</v>
      </c>
      <c r="J75" s="23" t="s">
        <v>414</v>
      </c>
      <c r="K75" s="23" t="s">
        <v>23</v>
      </c>
      <c r="L75" s="22">
        <v>201508</v>
      </c>
      <c r="M75" s="23" t="s">
        <v>612</v>
      </c>
      <c r="N75" s="22">
        <v>0</v>
      </c>
      <c r="O75" s="25">
        <v>-130478.13</v>
      </c>
      <c r="P75" s="22">
        <v>0.39886100000000002</v>
      </c>
      <c r="Q75" s="32">
        <v>3.1E-2</v>
      </c>
      <c r="R75" s="6">
        <f t="shared" si="6"/>
        <v>52042.637409930001</v>
      </c>
      <c r="S75" s="6">
        <f t="shared" si="5"/>
        <v>168.53425125000001</v>
      </c>
      <c r="T75" s="33">
        <f t="shared" si="7"/>
        <v>0</v>
      </c>
      <c r="U75" s="6">
        <f t="shared" si="7"/>
        <v>130478.13</v>
      </c>
      <c r="V75" s="6">
        <f t="shared" si="8"/>
        <v>52211.17166118</v>
      </c>
      <c r="W75" s="6">
        <f t="shared" si="9"/>
        <v>78266.958338819997</v>
      </c>
    </row>
    <row r="76" spans="1:23" x14ac:dyDescent="0.25">
      <c r="A76" s="22">
        <v>71808596</v>
      </c>
      <c r="B76" s="23" t="s">
        <v>16</v>
      </c>
      <c r="C76" s="23" t="s">
        <v>17</v>
      </c>
      <c r="D76" s="23" t="s">
        <v>71</v>
      </c>
      <c r="E76" s="23" t="s">
        <v>424</v>
      </c>
      <c r="F76" s="24">
        <v>38838</v>
      </c>
      <c r="G76" s="24">
        <v>38869</v>
      </c>
      <c r="H76" s="23" t="s">
        <v>20</v>
      </c>
      <c r="I76" s="23" t="s">
        <v>48</v>
      </c>
      <c r="J76" s="23" t="s">
        <v>244</v>
      </c>
      <c r="K76" s="23" t="s">
        <v>23</v>
      </c>
      <c r="L76" s="22">
        <v>201508</v>
      </c>
      <c r="M76" s="23" t="s">
        <v>612</v>
      </c>
      <c r="N76" s="22">
        <v>0</v>
      </c>
      <c r="O76" s="25">
        <v>-167757.62</v>
      </c>
      <c r="P76" s="22">
        <v>0.39886100000000002</v>
      </c>
      <c r="Q76" s="32">
        <v>3.1E-2</v>
      </c>
      <c r="R76" s="6">
        <f t="shared" si="6"/>
        <v>66911.972070820004</v>
      </c>
      <c r="S76" s="6">
        <f t="shared" si="5"/>
        <v>216.68692583333333</v>
      </c>
      <c r="T76" s="33">
        <f t="shared" si="7"/>
        <v>0</v>
      </c>
      <c r="U76" s="6">
        <f t="shared" si="7"/>
        <v>167757.62</v>
      </c>
      <c r="V76" s="6">
        <f t="shared" si="8"/>
        <v>67128.658996653336</v>
      </c>
      <c r="W76" s="6">
        <f t="shared" si="9"/>
        <v>100628.96100334666</v>
      </c>
    </row>
    <row r="77" spans="1:23" x14ac:dyDescent="0.25">
      <c r="A77" s="22">
        <v>71809045</v>
      </c>
      <c r="B77" s="23" t="s">
        <v>16</v>
      </c>
      <c r="C77" s="23" t="s">
        <v>17</v>
      </c>
      <c r="D77" s="23" t="s">
        <v>71</v>
      </c>
      <c r="E77" s="23" t="s">
        <v>391</v>
      </c>
      <c r="F77" s="24">
        <v>38657</v>
      </c>
      <c r="G77" s="24">
        <v>38687</v>
      </c>
      <c r="H77" s="23" t="s">
        <v>20</v>
      </c>
      <c r="I77" s="23" t="s">
        <v>48</v>
      </c>
      <c r="J77" s="23" t="s">
        <v>244</v>
      </c>
      <c r="K77" s="23" t="s">
        <v>23</v>
      </c>
      <c r="L77" s="22">
        <v>201508</v>
      </c>
      <c r="M77" s="23" t="s">
        <v>612</v>
      </c>
      <c r="N77" s="22">
        <v>-1</v>
      </c>
      <c r="O77" s="25">
        <v>-134327.62</v>
      </c>
      <c r="P77" s="22">
        <v>0.44277300000000003</v>
      </c>
      <c r="Q77" s="32">
        <v>3.1E-2</v>
      </c>
      <c r="R77" s="6">
        <f t="shared" si="6"/>
        <v>59476.643290259999</v>
      </c>
      <c r="S77" s="6">
        <f t="shared" si="5"/>
        <v>173.50650916666666</v>
      </c>
      <c r="T77" s="33">
        <f t="shared" si="7"/>
        <v>1</v>
      </c>
      <c r="U77" s="6">
        <f t="shared" si="7"/>
        <v>134327.62</v>
      </c>
      <c r="V77" s="6">
        <f t="shared" si="8"/>
        <v>59650.149799426668</v>
      </c>
      <c r="W77" s="6">
        <f t="shared" si="9"/>
        <v>74677.470200573327</v>
      </c>
    </row>
    <row r="78" spans="1:23" x14ac:dyDescent="0.25">
      <c r="A78" s="22">
        <v>71809048</v>
      </c>
      <c r="B78" s="23" t="s">
        <v>16</v>
      </c>
      <c r="C78" s="23" t="s">
        <v>17</v>
      </c>
      <c r="D78" s="23" t="s">
        <v>71</v>
      </c>
      <c r="E78" s="23" t="s">
        <v>391</v>
      </c>
      <c r="F78" s="24">
        <v>38473</v>
      </c>
      <c r="G78" s="24">
        <v>38473</v>
      </c>
      <c r="H78" s="23" t="s">
        <v>20</v>
      </c>
      <c r="I78" s="23" t="s">
        <v>48</v>
      </c>
      <c r="J78" s="23" t="s">
        <v>241</v>
      </c>
      <c r="K78" s="23" t="s">
        <v>23</v>
      </c>
      <c r="L78" s="22">
        <v>201508</v>
      </c>
      <c r="M78" s="23" t="s">
        <v>612</v>
      </c>
      <c r="N78" s="22">
        <v>-1</v>
      </c>
      <c r="O78" s="25">
        <v>-7225.56</v>
      </c>
      <c r="P78" s="22">
        <v>0.44277300000000003</v>
      </c>
      <c r="Q78" s="32">
        <v>3.1E-2</v>
      </c>
      <c r="R78" s="6">
        <f t="shared" si="6"/>
        <v>3199.2828778800003</v>
      </c>
      <c r="S78" s="6">
        <f t="shared" si="5"/>
        <v>9.3330150000000014</v>
      </c>
      <c r="T78" s="33">
        <f t="shared" si="7"/>
        <v>1</v>
      </c>
      <c r="U78" s="6">
        <f t="shared" si="7"/>
        <v>7225.56</v>
      </c>
      <c r="V78" s="6">
        <f t="shared" si="8"/>
        <v>3208.6158928800005</v>
      </c>
      <c r="W78" s="6">
        <f t="shared" si="9"/>
        <v>4016.9441071199999</v>
      </c>
    </row>
    <row r="79" spans="1:23" x14ac:dyDescent="0.25">
      <c r="A79" s="22">
        <v>71809051</v>
      </c>
      <c r="B79" s="23" t="s">
        <v>16</v>
      </c>
      <c r="C79" s="23" t="s">
        <v>17</v>
      </c>
      <c r="D79" s="23" t="s">
        <v>71</v>
      </c>
      <c r="E79" s="23" t="s">
        <v>424</v>
      </c>
      <c r="F79" s="24">
        <v>38718</v>
      </c>
      <c r="G79" s="24">
        <v>38749</v>
      </c>
      <c r="H79" s="23" t="s">
        <v>20</v>
      </c>
      <c r="I79" s="23" t="s">
        <v>48</v>
      </c>
      <c r="J79" s="23" t="s">
        <v>414</v>
      </c>
      <c r="K79" s="23" t="s">
        <v>23</v>
      </c>
      <c r="L79" s="22">
        <v>201508</v>
      </c>
      <c r="M79" s="23" t="s">
        <v>612</v>
      </c>
      <c r="N79" s="22">
        <v>-1</v>
      </c>
      <c r="O79" s="25">
        <v>-65000</v>
      </c>
      <c r="P79" s="22">
        <v>0.39886100000000002</v>
      </c>
      <c r="Q79" s="32">
        <v>3.1E-2</v>
      </c>
      <c r="R79" s="6">
        <f t="shared" si="6"/>
        <v>25925.965</v>
      </c>
      <c r="S79" s="6">
        <f t="shared" si="5"/>
        <v>83.958333333333329</v>
      </c>
      <c r="T79" s="33">
        <f t="shared" si="7"/>
        <v>1</v>
      </c>
      <c r="U79" s="6">
        <f t="shared" si="7"/>
        <v>65000</v>
      </c>
      <c r="V79" s="6">
        <f t="shared" si="8"/>
        <v>26009.923333333332</v>
      </c>
      <c r="W79" s="6">
        <f t="shared" si="9"/>
        <v>38990.076666666668</v>
      </c>
    </row>
    <row r="80" spans="1:23" x14ac:dyDescent="0.25">
      <c r="A80" s="22">
        <v>71809054</v>
      </c>
      <c r="B80" s="23" t="s">
        <v>16</v>
      </c>
      <c r="C80" s="23" t="s">
        <v>17</v>
      </c>
      <c r="D80" s="23" t="s">
        <v>71</v>
      </c>
      <c r="E80" s="23" t="s">
        <v>391</v>
      </c>
      <c r="F80" s="24">
        <v>38473</v>
      </c>
      <c r="G80" s="24">
        <v>38473</v>
      </c>
      <c r="H80" s="23" t="s">
        <v>20</v>
      </c>
      <c r="I80" s="23" t="s">
        <v>48</v>
      </c>
      <c r="J80" s="23" t="s">
        <v>234</v>
      </c>
      <c r="K80" s="23" t="s">
        <v>23</v>
      </c>
      <c r="L80" s="22">
        <v>201508</v>
      </c>
      <c r="M80" s="23" t="s">
        <v>612</v>
      </c>
      <c r="N80" s="22">
        <v>-1</v>
      </c>
      <c r="O80" s="25">
        <v>-19024.439999999999</v>
      </c>
      <c r="P80" s="22">
        <v>0.44277300000000003</v>
      </c>
      <c r="Q80" s="32">
        <v>3.1E-2</v>
      </c>
      <c r="R80" s="6">
        <f t="shared" si="6"/>
        <v>8423.5083721200008</v>
      </c>
      <c r="S80" s="6">
        <f t="shared" si="5"/>
        <v>24.573234999999997</v>
      </c>
      <c r="T80" s="33">
        <f t="shared" si="7"/>
        <v>1</v>
      </c>
      <c r="U80" s="6">
        <f t="shared" si="7"/>
        <v>19024.439999999999</v>
      </c>
      <c r="V80" s="6">
        <f t="shared" si="8"/>
        <v>8448.0816071200006</v>
      </c>
      <c r="W80" s="6">
        <f t="shared" si="9"/>
        <v>10576.358392879998</v>
      </c>
    </row>
    <row r="81" spans="1:23" x14ac:dyDescent="0.25">
      <c r="A81" s="22">
        <v>72626602</v>
      </c>
      <c r="B81" s="23" t="s">
        <v>16</v>
      </c>
      <c r="C81" s="23" t="s">
        <v>17</v>
      </c>
      <c r="D81" s="23" t="s">
        <v>309</v>
      </c>
      <c r="E81" s="23" t="s">
        <v>28</v>
      </c>
      <c r="F81" s="24">
        <v>27211</v>
      </c>
      <c r="G81" s="24">
        <v>27211</v>
      </c>
      <c r="H81" s="23" t="s">
        <v>20</v>
      </c>
      <c r="I81" s="23" t="s">
        <v>55</v>
      </c>
      <c r="J81" s="23" t="s">
        <v>318</v>
      </c>
      <c r="K81" s="23" t="s">
        <v>23</v>
      </c>
      <c r="L81" s="22">
        <v>201508</v>
      </c>
      <c r="M81" s="23" t="s">
        <v>612</v>
      </c>
      <c r="N81" s="22">
        <v>-1</v>
      </c>
      <c r="O81" s="25">
        <v>-8631.42</v>
      </c>
      <c r="P81" s="22">
        <v>1</v>
      </c>
      <c r="Q81" s="32">
        <v>2.2000000000000002E-2</v>
      </c>
      <c r="R81" s="6">
        <f t="shared" si="6"/>
        <v>8631.42</v>
      </c>
      <c r="S81" s="6">
        <f t="shared" si="5"/>
        <v>0</v>
      </c>
      <c r="T81" s="33">
        <f t="shared" si="7"/>
        <v>1</v>
      </c>
      <c r="U81" s="6">
        <f t="shared" si="7"/>
        <v>8631.42</v>
      </c>
      <c r="V81" s="6">
        <f t="shared" si="8"/>
        <v>8631.42</v>
      </c>
      <c r="W81" s="6">
        <f t="shared" si="9"/>
        <v>0</v>
      </c>
    </row>
    <row r="82" spans="1:23" x14ac:dyDescent="0.25">
      <c r="A82" s="22">
        <v>72797806</v>
      </c>
      <c r="B82" s="23" t="s">
        <v>16</v>
      </c>
      <c r="C82" s="23" t="s">
        <v>17</v>
      </c>
      <c r="D82" s="23" t="s">
        <v>71</v>
      </c>
      <c r="E82" s="23" t="s">
        <v>28</v>
      </c>
      <c r="F82" s="24">
        <v>27211</v>
      </c>
      <c r="G82" s="24">
        <v>27211</v>
      </c>
      <c r="H82" s="23" t="s">
        <v>20</v>
      </c>
      <c r="I82" s="23" t="s">
        <v>48</v>
      </c>
      <c r="J82" s="23" t="s">
        <v>429</v>
      </c>
      <c r="K82" s="23" t="s">
        <v>23</v>
      </c>
      <c r="L82" s="22">
        <v>201508</v>
      </c>
      <c r="M82" s="23" t="s">
        <v>612</v>
      </c>
      <c r="N82" s="22">
        <v>-4</v>
      </c>
      <c r="O82" s="25">
        <v>-5548.04</v>
      </c>
      <c r="P82" s="22">
        <v>1</v>
      </c>
      <c r="Q82" s="32">
        <v>3.1E-2</v>
      </c>
      <c r="R82" s="6">
        <f t="shared" si="6"/>
        <v>5548.04</v>
      </c>
      <c r="S82" s="6">
        <f t="shared" si="5"/>
        <v>0</v>
      </c>
      <c r="T82" s="33">
        <f t="shared" si="7"/>
        <v>4</v>
      </c>
      <c r="U82" s="6">
        <f t="shared" si="7"/>
        <v>5548.04</v>
      </c>
      <c r="V82" s="6">
        <f t="shared" si="8"/>
        <v>5548.04</v>
      </c>
      <c r="W82" s="6">
        <f t="shared" si="9"/>
        <v>0</v>
      </c>
    </row>
    <row r="83" spans="1:23" x14ac:dyDescent="0.25">
      <c r="A83" s="22">
        <v>72797809</v>
      </c>
      <c r="B83" s="23" t="s">
        <v>16</v>
      </c>
      <c r="C83" s="23" t="s">
        <v>17</v>
      </c>
      <c r="D83" s="23" t="s">
        <v>71</v>
      </c>
      <c r="E83" s="23" t="s">
        <v>28</v>
      </c>
      <c r="F83" s="24">
        <v>27211</v>
      </c>
      <c r="G83" s="24">
        <v>27211</v>
      </c>
      <c r="H83" s="23" t="s">
        <v>20</v>
      </c>
      <c r="I83" s="23" t="s">
        <v>48</v>
      </c>
      <c r="J83" s="23" t="s">
        <v>430</v>
      </c>
      <c r="K83" s="23" t="s">
        <v>23</v>
      </c>
      <c r="L83" s="22">
        <v>201508</v>
      </c>
      <c r="M83" s="23" t="s">
        <v>612</v>
      </c>
      <c r="N83" s="22">
        <v>-6</v>
      </c>
      <c r="O83" s="25">
        <v>-169769.9</v>
      </c>
      <c r="P83" s="22">
        <v>1</v>
      </c>
      <c r="Q83" s="32">
        <v>3.1E-2</v>
      </c>
      <c r="R83" s="6">
        <f t="shared" si="6"/>
        <v>169769.9</v>
      </c>
      <c r="S83" s="6">
        <f t="shared" si="5"/>
        <v>0</v>
      </c>
      <c r="T83" s="33">
        <f t="shared" si="7"/>
        <v>6</v>
      </c>
      <c r="U83" s="6">
        <f t="shared" si="7"/>
        <v>169769.9</v>
      </c>
      <c r="V83" s="6">
        <f t="shared" si="8"/>
        <v>169769.9</v>
      </c>
      <c r="W83" s="6">
        <f t="shared" si="9"/>
        <v>0</v>
      </c>
    </row>
    <row r="84" spans="1:23" x14ac:dyDescent="0.25">
      <c r="A84" s="22">
        <v>72839101</v>
      </c>
      <c r="B84" s="23" t="s">
        <v>16</v>
      </c>
      <c r="C84" s="23" t="s">
        <v>17</v>
      </c>
      <c r="D84" s="23" t="s">
        <v>57</v>
      </c>
      <c r="E84" s="23" t="s">
        <v>391</v>
      </c>
      <c r="F84" s="24">
        <v>38687</v>
      </c>
      <c r="G84" s="24">
        <v>38718</v>
      </c>
      <c r="H84" s="23" t="s">
        <v>20</v>
      </c>
      <c r="I84" s="23" t="s">
        <v>59</v>
      </c>
      <c r="J84" s="23" t="s">
        <v>338</v>
      </c>
      <c r="K84" s="23" t="s">
        <v>23</v>
      </c>
      <c r="L84" s="22">
        <v>201508</v>
      </c>
      <c r="M84" s="23" t="s">
        <v>612</v>
      </c>
      <c r="N84" s="22">
        <v>0</v>
      </c>
      <c r="O84" s="25">
        <v>-40814</v>
      </c>
      <c r="P84" s="22">
        <v>0.85045999999999999</v>
      </c>
      <c r="Q84" s="32">
        <v>2.2000000000000002E-2</v>
      </c>
      <c r="R84" s="6">
        <f t="shared" si="6"/>
        <v>34710.674440000003</v>
      </c>
      <c r="S84" s="6">
        <f t="shared" si="5"/>
        <v>37.412833333333339</v>
      </c>
      <c r="T84" s="33">
        <f t="shared" si="7"/>
        <v>0</v>
      </c>
      <c r="U84" s="6">
        <f t="shared" si="7"/>
        <v>40814</v>
      </c>
      <c r="V84" s="6">
        <f t="shared" si="8"/>
        <v>34748.087273333338</v>
      </c>
      <c r="W84" s="6">
        <f t="shared" si="9"/>
        <v>6065.9127266666619</v>
      </c>
    </row>
    <row r="85" spans="1:23" x14ac:dyDescent="0.25">
      <c r="A85" s="22">
        <v>72839103</v>
      </c>
      <c r="B85" s="23" t="s">
        <v>16</v>
      </c>
      <c r="C85" s="23" t="s">
        <v>17</v>
      </c>
      <c r="D85" s="23" t="s">
        <v>57</v>
      </c>
      <c r="E85" s="23" t="s">
        <v>391</v>
      </c>
      <c r="F85" s="24">
        <v>38687</v>
      </c>
      <c r="G85" s="24">
        <v>38718</v>
      </c>
      <c r="H85" s="23" t="s">
        <v>20</v>
      </c>
      <c r="I85" s="23" t="s">
        <v>59</v>
      </c>
      <c r="J85" s="23" t="s">
        <v>352</v>
      </c>
      <c r="K85" s="23" t="s">
        <v>23</v>
      </c>
      <c r="L85" s="22">
        <v>201508</v>
      </c>
      <c r="M85" s="23" t="s">
        <v>612</v>
      </c>
      <c r="N85" s="22">
        <v>0</v>
      </c>
      <c r="O85" s="25">
        <v>-58957</v>
      </c>
      <c r="P85" s="22">
        <v>0.85045999999999999</v>
      </c>
      <c r="Q85" s="32">
        <v>2.2000000000000002E-2</v>
      </c>
      <c r="R85" s="6">
        <f t="shared" si="6"/>
        <v>50140.570220000001</v>
      </c>
      <c r="S85" s="6">
        <f t="shared" si="5"/>
        <v>54.043916666666668</v>
      </c>
      <c r="T85" s="33">
        <f t="shared" si="7"/>
        <v>0</v>
      </c>
      <c r="U85" s="6">
        <f t="shared" si="7"/>
        <v>58957</v>
      </c>
      <c r="V85" s="6">
        <f t="shared" si="8"/>
        <v>50194.614136666671</v>
      </c>
      <c r="W85" s="6">
        <f t="shared" si="9"/>
        <v>8762.3858633333293</v>
      </c>
    </row>
    <row r="86" spans="1:23" x14ac:dyDescent="0.25">
      <c r="A86" s="22">
        <v>72839104</v>
      </c>
      <c r="B86" s="23" t="s">
        <v>16</v>
      </c>
      <c r="C86" s="23" t="s">
        <v>17</v>
      </c>
      <c r="D86" s="23" t="s">
        <v>57</v>
      </c>
      <c r="E86" s="23" t="s">
        <v>391</v>
      </c>
      <c r="F86" s="24">
        <v>38687</v>
      </c>
      <c r="G86" s="24">
        <v>38718</v>
      </c>
      <c r="H86" s="23" t="s">
        <v>20</v>
      </c>
      <c r="I86" s="23" t="s">
        <v>59</v>
      </c>
      <c r="J86" s="23" t="s">
        <v>442</v>
      </c>
      <c r="K86" s="23" t="s">
        <v>23</v>
      </c>
      <c r="L86" s="22">
        <v>201508</v>
      </c>
      <c r="M86" s="23" t="s">
        <v>612</v>
      </c>
      <c r="N86" s="22">
        <v>0</v>
      </c>
      <c r="O86" s="25">
        <v>-101359</v>
      </c>
      <c r="P86" s="22">
        <v>0.85045999999999999</v>
      </c>
      <c r="Q86" s="32">
        <v>2.2000000000000002E-2</v>
      </c>
      <c r="R86" s="6">
        <f t="shared" si="6"/>
        <v>86201.775139999998</v>
      </c>
      <c r="S86" s="6">
        <f t="shared" si="5"/>
        <v>92.912416666666672</v>
      </c>
      <c r="T86" s="33">
        <f t="shared" si="7"/>
        <v>0</v>
      </c>
      <c r="U86" s="6">
        <f t="shared" si="7"/>
        <v>101359</v>
      </c>
      <c r="V86" s="6">
        <f t="shared" si="8"/>
        <v>86294.687556666671</v>
      </c>
      <c r="W86" s="6">
        <f t="shared" si="9"/>
        <v>15064.312443333329</v>
      </c>
    </row>
    <row r="87" spans="1:23" x14ac:dyDescent="0.25">
      <c r="A87" s="22">
        <v>80053743</v>
      </c>
      <c r="B87" s="23" t="s">
        <v>16</v>
      </c>
      <c r="C87" s="23" t="s">
        <v>17</v>
      </c>
      <c r="D87" s="23" t="s">
        <v>309</v>
      </c>
      <c r="E87" s="23" t="s">
        <v>424</v>
      </c>
      <c r="F87" s="24">
        <v>38991</v>
      </c>
      <c r="G87" s="24">
        <v>38991</v>
      </c>
      <c r="H87" s="23" t="s">
        <v>20</v>
      </c>
      <c r="I87" s="23" t="s">
        <v>55</v>
      </c>
      <c r="J87" s="23" t="s">
        <v>315</v>
      </c>
      <c r="K87" s="23" t="s">
        <v>23</v>
      </c>
      <c r="L87" s="22">
        <v>201508</v>
      </c>
      <c r="M87" s="23" t="s">
        <v>612</v>
      </c>
      <c r="N87" s="22">
        <v>0</v>
      </c>
      <c r="O87" s="25">
        <v>-33534</v>
      </c>
      <c r="P87" s="22">
        <v>0.50340200000000002</v>
      </c>
      <c r="Q87" s="32">
        <v>2.2000000000000002E-2</v>
      </c>
      <c r="R87" s="6">
        <f t="shared" si="6"/>
        <v>16881.082667999999</v>
      </c>
      <c r="S87" s="6">
        <f t="shared" si="5"/>
        <v>30.739500000000003</v>
      </c>
      <c r="T87" s="33">
        <f t="shared" si="7"/>
        <v>0</v>
      </c>
      <c r="U87" s="6">
        <f t="shared" si="7"/>
        <v>33534</v>
      </c>
      <c r="V87" s="6">
        <f t="shared" si="8"/>
        <v>16911.822167999999</v>
      </c>
      <c r="W87" s="6">
        <f t="shared" si="9"/>
        <v>16622.177832000001</v>
      </c>
    </row>
    <row r="88" spans="1:23" x14ac:dyDescent="0.25">
      <c r="A88" s="22">
        <v>81804074</v>
      </c>
      <c r="B88" s="23" t="s">
        <v>16</v>
      </c>
      <c r="C88" s="23" t="s">
        <v>17</v>
      </c>
      <c r="D88" s="23" t="s">
        <v>71</v>
      </c>
      <c r="E88" s="23" t="s">
        <v>393</v>
      </c>
      <c r="F88" s="24">
        <v>39173</v>
      </c>
      <c r="G88" s="24">
        <v>39083</v>
      </c>
      <c r="H88" s="23" t="s">
        <v>20</v>
      </c>
      <c r="I88" s="23" t="s">
        <v>48</v>
      </c>
      <c r="J88" s="23" t="s">
        <v>243</v>
      </c>
      <c r="K88" s="23" t="s">
        <v>23</v>
      </c>
      <c r="L88" s="22">
        <v>201508</v>
      </c>
      <c r="M88" s="23" t="s">
        <v>612</v>
      </c>
      <c r="N88" s="22">
        <v>0</v>
      </c>
      <c r="O88" s="25">
        <v>-29206</v>
      </c>
      <c r="P88" s="22">
        <v>0.35494999999999999</v>
      </c>
      <c r="Q88" s="32">
        <v>3.1E-2</v>
      </c>
      <c r="R88" s="6">
        <f t="shared" si="6"/>
        <v>10366.6697</v>
      </c>
      <c r="S88" s="6">
        <f t="shared" si="5"/>
        <v>37.724416666666663</v>
      </c>
      <c r="T88" s="33">
        <f t="shared" si="7"/>
        <v>0</v>
      </c>
      <c r="U88" s="6">
        <f t="shared" si="7"/>
        <v>29206</v>
      </c>
      <c r="V88" s="6">
        <f t="shared" si="8"/>
        <v>10404.394116666666</v>
      </c>
      <c r="W88" s="6">
        <f t="shared" si="9"/>
        <v>18801.605883333334</v>
      </c>
    </row>
    <row r="89" spans="1:23" x14ac:dyDescent="0.25">
      <c r="A89" s="22">
        <v>84916329</v>
      </c>
      <c r="B89" s="23" t="s">
        <v>16</v>
      </c>
      <c r="C89" s="23" t="s">
        <v>17</v>
      </c>
      <c r="D89" s="23" t="s">
        <v>71</v>
      </c>
      <c r="E89" s="23" t="s">
        <v>393</v>
      </c>
      <c r="F89" s="24">
        <v>39387</v>
      </c>
      <c r="G89" s="24">
        <v>39083</v>
      </c>
      <c r="H89" s="23" t="s">
        <v>20</v>
      </c>
      <c r="I89" s="23" t="s">
        <v>48</v>
      </c>
      <c r="J89" s="23" t="s">
        <v>427</v>
      </c>
      <c r="K89" s="23" t="s">
        <v>23</v>
      </c>
      <c r="L89" s="22">
        <v>201508</v>
      </c>
      <c r="M89" s="23" t="s">
        <v>612</v>
      </c>
      <c r="N89" s="22">
        <v>-8</v>
      </c>
      <c r="O89" s="25">
        <v>-77131.960000000006</v>
      </c>
      <c r="P89" s="22">
        <v>0.35494999999999999</v>
      </c>
      <c r="Q89" s="32">
        <v>3.1E-2</v>
      </c>
      <c r="R89" s="6">
        <f t="shared" si="6"/>
        <v>27377.989202000001</v>
      </c>
      <c r="S89" s="6">
        <f t="shared" si="5"/>
        <v>99.628781666666669</v>
      </c>
      <c r="T89" s="33">
        <f t="shared" si="7"/>
        <v>8</v>
      </c>
      <c r="U89" s="6">
        <f t="shared" si="7"/>
        <v>77131.960000000006</v>
      </c>
      <c r="V89" s="6">
        <f t="shared" si="8"/>
        <v>27477.617983666667</v>
      </c>
      <c r="W89" s="6">
        <f t="shared" si="9"/>
        <v>49654.342016333336</v>
      </c>
    </row>
    <row r="90" spans="1:23" x14ac:dyDescent="0.25">
      <c r="A90" s="22">
        <v>84916357</v>
      </c>
      <c r="B90" s="23" t="s">
        <v>16</v>
      </c>
      <c r="C90" s="23" t="s">
        <v>17</v>
      </c>
      <c r="D90" s="23" t="s">
        <v>71</v>
      </c>
      <c r="E90" s="23" t="s">
        <v>393</v>
      </c>
      <c r="F90" s="24">
        <v>39387</v>
      </c>
      <c r="G90" s="24">
        <v>39083</v>
      </c>
      <c r="H90" s="23" t="s">
        <v>20</v>
      </c>
      <c r="I90" s="23" t="s">
        <v>48</v>
      </c>
      <c r="J90" s="23" t="s">
        <v>392</v>
      </c>
      <c r="K90" s="23" t="s">
        <v>23</v>
      </c>
      <c r="L90" s="22">
        <v>201508</v>
      </c>
      <c r="M90" s="23" t="s">
        <v>612</v>
      </c>
      <c r="N90" s="22">
        <v>-4</v>
      </c>
      <c r="O90" s="25">
        <v>-40820.589999999997</v>
      </c>
      <c r="P90" s="22">
        <v>0.35494999999999999</v>
      </c>
      <c r="Q90" s="32">
        <v>3.1E-2</v>
      </c>
      <c r="R90" s="6">
        <f t="shared" si="6"/>
        <v>14489.268420499999</v>
      </c>
      <c r="S90" s="6">
        <f t="shared" si="5"/>
        <v>52.726595416666662</v>
      </c>
      <c r="T90" s="33">
        <f t="shared" si="7"/>
        <v>4</v>
      </c>
      <c r="U90" s="6">
        <f t="shared" si="7"/>
        <v>40820.589999999997</v>
      </c>
      <c r="V90" s="6">
        <f t="shared" si="8"/>
        <v>14541.995015916666</v>
      </c>
      <c r="W90" s="6">
        <f t="shared" si="9"/>
        <v>26278.594984083331</v>
      </c>
    </row>
    <row r="91" spans="1:23" x14ac:dyDescent="0.25">
      <c r="A91" s="22">
        <v>86469177</v>
      </c>
      <c r="B91" s="23" t="s">
        <v>16</v>
      </c>
      <c r="C91" s="23" t="s">
        <v>17</v>
      </c>
      <c r="D91" s="23" t="s">
        <v>71</v>
      </c>
      <c r="E91" s="23" t="s">
        <v>393</v>
      </c>
      <c r="F91" s="24">
        <v>39387</v>
      </c>
      <c r="G91" s="24">
        <v>39083</v>
      </c>
      <c r="H91" s="23" t="s">
        <v>20</v>
      </c>
      <c r="I91" s="23" t="s">
        <v>48</v>
      </c>
      <c r="J91" s="23" t="s">
        <v>426</v>
      </c>
      <c r="K91" s="23" t="s">
        <v>23</v>
      </c>
      <c r="L91" s="22">
        <v>201508</v>
      </c>
      <c r="M91" s="23" t="s">
        <v>612</v>
      </c>
      <c r="N91" s="22">
        <v>-2</v>
      </c>
      <c r="O91" s="25">
        <v>-32300.06</v>
      </c>
      <c r="P91" s="22">
        <v>0.35494999999999999</v>
      </c>
      <c r="Q91" s="32">
        <v>3.1E-2</v>
      </c>
      <c r="R91" s="6">
        <f t="shared" si="6"/>
        <v>11464.906297</v>
      </c>
      <c r="S91" s="6">
        <f t="shared" si="5"/>
        <v>41.720910833333335</v>
      </c>
      <c r="T91" s="33">
        <f t="shared" si="7"/>
        <v>2</v>
      </c>
      <c r="U91" s="6">
        <f t="shared" si="7"/>
        <v>32300.06</v>
      </c>
      <c r="V91" s="6">
        <f t="shared" si="8"/>
        <v>11506.627207833333</v>
      </c>
      <c r="W91" s="6">
        <f t="shared" si="9"/>
        <v>20793.43279216667</v>
      </c>
    </row>
    <row r="92" spans="1:23" x14ac:dyDescent="0.25">
      <c r="A92" s="22">
        <v>86469215</v>
      </c>
      <c r="B92" s="23" t="s">
        <v>16</v>
      </c>
      <c r="C92" s="23" t="s">
        <v>17</v>
      </c>
      <c r="D92" s="23" t="s">
        <v>71</v>
      </c>
      <c r="E92" s="23" t="s">
        <v>393</v>
      </c>
      <c r="F92" s="24">
        <v>39387</v>
      </c>
      <c r="G92" s="24">
        <v>39083</v>
      </c>
      <c r="H92" s="23" t="s">
        <v>20</v>
      </c>
      <c r="I92" s="23" t="s">
        <v>48</v>
      </c>
      <c r="J92" s="23" t="s">
        <v>451</v>
      </c>
      <c r="K92" s="23" t="s">
        <v>23</v>
      </c>
      <c r="L92" s="22">
        <v>201508</v>
      </c>
      <c r="M92" s="23" t="s">
        <v>612</v>
      </c>
      <c r="N92" s="22">
        <v>-1</v>
      </c>
      <c r="O92" s="25">
        <v>-5250.62</v>
      </c>
      <c r="P92" s="22">
        <v>0.35494999999999999</v>
      </c>
      <c r="Q92" s="32">
        <v>3.1E-2</v>
      </c>
      <c r="R92" s="6">
        <f t="shared" si="6"/>
        <v>1863.7075689999999</v>
      </c>
      <c r="S92" s="6">
        <f t="shared" si="5"/>
        <v>6.7820508333333329</v>
      </c>
      <c r="T92" s="33">
        <f t="shared" si="7"/>
        <v>1</v>
      </c>
      <c r="U92" s="6">
        <f t="shared" si="7"/>
        <v>5250.62</v>
      </c>
      <c r="V92" s="6">
        <f t="shared" si="8"/>
        <v>1870.4896198333333</v>
      </c>
      <c r="W92" s="6">
        <f t="shared" si="9"/>
        <v>3380.1303801666663</v>
      </c>
    </row>
    <row r="93" spans="1:23" x14ac:dyDescent="0.25">
      <c r="A93" s="22">
        <v>86469216</v>
      </c>
      <c r="B93" s="23" t="s">
        <v>16</v>
      </c>
      <c r="C93" s="23" t="s">
        <v>17</v>
      </c>
      <c r="D93" s="23" t="s">
        <v>71</v>
      </c>
      <c r="E93" s="23" t="s">
        <v>393</v>
      </c>
      <c r="F93" s="24">
        <v>39387</v>
      </c>
      <c r="G93" s="24">
        <v>39083</v>
      </c>
      <c r="H93" s="23" t="s">
        <v>20</v>
      </c>
      <c r="I93" s="23" t="s">
        <v>48</v>
      </c>
      <c r="J93" s="23" t="s">
        <v>428</v>
      </c>
      <c r="K93" s="23" t="s">
        <v>23</v>
      </c>
      <c r="L93" s="22">
        <v>201508</v>
      </c>
      <c r="M93" s="23" t="s">
        <v>612</v>
      </c>
      <c r="N93" s="22">
        <v>-1</v>
      </c>
      <c r="O93" s="25">
        <v>-5250.84</v>
      </c>
      <c r="P93" s="22">
        <v>0.35494999999999999</v>
      </c>
      <c r="Q93" s="32">
        <v>3.1E-2</v>
      </c>
      <c r="R93" s="6">
        <f t="shared" si="6"/>
        <v>1863.785658</v>
      </c>
      <c r="S93" s="6">
        <f t="shared" si="5"/>
        <v>6.7823349999999998</v>
      </c>
      <c r="T93" s="33">
        <f t="shared" si="7"/>
        <v>1</v>
      </c>
      <c r="U93" s="6">
        <f t="shared" si="7"/>
        <v>5250.84</v>
      </c>
      <c r="V93" s="6">
        <f t="shared" si="8"/>
        <v>1870.5679930000001</v>
      </c>
      <c r="W93" s="6">
        <f t="shared" si="9"/>
        <v>3380.272007</v>
      </c>
    </row>
    <row r="94" spans="1:23" x14ac:dyDescent="0.25">
      <c r="A94" s="22">
        <v>86469217</v>
      </c>
      <c r="B94" s="23" t="s">
        <v>16</v>
      </c>
      <c r="C94" s="23" t="s">
        <v>17</v>
      </c>
      <c r="D94" s="23" t="s">
        <v>71</v>
      </c>
      <c r="E94" s="23" t="s">
        <v>393</v>
      </c>
      <c r="F94" s="24">
        <v>39387</v>
      </c>
      <c r="G94" s="24">
        <v>39083</v>
      </c>
      <c r="H94" s="23" t="s">
        <v>20</v>
      </c>
      <c r="I94" s="23" t="s">
        <v>48</v>
      </c>
      <c r="J94" s="23" t="s">
        <v>452</v>
      </c>
      <c r="K94" s="23" t="s">
        <v>23</v>
      </c>
      <c r="L94" s="22">
        <v>201508</v>
      </c>
      <c r="M94" s="23" t="s">
        <v>612</v>
      </c>
      <c r="N94" s="22">
        <v>-1</v>
      </c>
      <c r="O94" s="25">
        <v>-5250.87</v>
      </c>
      <c r="P94" s="22">
        <v>0.35494999999999999</v>
      </c>
      <c r="Q94" s="32">
        <v>3.1E-2</v>
      </c>
      <c r="R94" s="6">
        <f t="shared" si="6"/>
        <v>1863.7963064999999</v>
      </c>
      <c r="S94" s="6">
        <f t="shared" si="5"/>
        <v>6.7823737500000005</v>
      </c>
      <c r="T94" s="33">
        <f t="shared" si="7"/>
        <v>1</v>
      </c>
      <c r="U94" s="6">
        <f t="shared" si="7"/>
        <v>5250.87</v>
      </c>
      <c r="V94" s="6">
        <f t="shared" si="8"/>
        <v>1870.5786802499999</v>
      </c>
      <c r="W94" s="6">
        <f t="shared" si="9"/>
        <v>3380.2913197500002</v>
      </c>
    </row>
    <row r="95" spans="1:23" x14ac:dyDescent="0.25">
      <c r="A95" s="22">
        <v>100512122</v>
      </c>
      <c r="B95" s="23" t="s">
        <v>16</v>
      </c>
      <c r="C95" s="23" t="s">
        <v>17</v>
      </c>
      <c r="D95" s="23" t="s">
        <v>71</v>
      </c>
      <c r="E95" s="23" t="s">
        <v>28</v>
      </c>
      <c r="F95" s="24">
        <v>27211</v>
      </c>
      <c r="G95" s="24">
        <v>27211</v>
      </c>
      <c r="H95" s="23" t="s">
        <v>20</v>
      </c>
      <c r="I95" s="23" t="s">
        <v>48</v>
      </c>
      <c r="J95" s="23" t="s">
        <v>468</v>
      </c>
      <c r="K95" s="23" t="s">
        <v>23</v>
      </c>
      <c r="L95" s="22">
        <v>201508</v>
      </c>
      <c r="M95" s="23" t="s">
        <v>612</v>
      </c>
      <c r="N95" s="22">
        <v>-2</v>
      </c>
      <c r="O95" s="25">
        <v>-192100</v>
      </c>
      <c r="P95" s="22">
        <v>1</v>
      </c>
      <c r="Q95" s="32">
        <v>3.1E-2</v>
      </c>
      <c r="R95" s="6">
        <f t="shared" si="6"/>
        <v>192100</v>
      </c>
      <c r="S95" s="6">
        <f t="shared" si="5"/>
        <v>0</v>
      </c>
      <c r="T95" s="33">
        <f t="shared" si="7"/>
        <v>2</v>
      </c>
      <c r="U95" s="6">
        <f t="shared" si="7"/>
        <v>192100</v>
      </c>
      <c r="V95" s="6">
        <f t="shared" si="8"/>
        <v>192100</v>
      </c>
      <c r="W95" s="6">
        <f t="shared" si="9"/>
        <v>0</v>
      </c>
    </row>
    <row r="96" spans="1:23" x14ac:dyDescent="0.25">
      <c r="A96" s="22">
        <v>646550035</v>
      </c>
      <c r="B96" s="23" t="s">
        <v>16</v>
      </c>
      <c r="C96" s="23" t="s">
        <v>17</v>
      </c>
      <c r="D96" s="23" t="s">
        <v>57</v>
      </c>
      <c r="E96" s="23" t="s">
        <v>395</v>
      </c>
      <c r="F96" s="24">
        <v>41244</v>
      </c>
      <c r="G96" s="24">
        <v>40909</v>
      </c>
      <c r="H96" s="23" t="s">
        <v>20</v>
      </c>
      <c r="I96" s="23" t="s">
        <v>59</v>
      </c>
      <c r="J96" s="23" t="s">
        <v>333</v>
      </c>
      <c r="K96" s="23" t="s">
        <v>23</v>
      </c>
      <c r="L96" s="22">
        <v>201508</v>
      </c>
      <c r="M96" s="23" t="s">
        <v>612</v>
      </c>
      <c r="N96" s="22">
        <v>-1</v>
      </c>
      <c r="O96" s="25">
        <v>-13823.04</v>
      </c>
      <c r="P96" s="22">
        <v>0.26005800000000001</v>
      </c>
      <c r="Q96" s="32">
        <v>2.2000000000000002E-2</v>
      </c>
      <c r="R96" s="6">
        <f t="shared" si="6"/>
        <v>3594.7921363200003</v>
      </c>
      <c r="S96" s="6">
        <f t="shared" si="5"/>
        <v>12.671120000000002</v>
      </c>
      <c r="T96" s="33">
        <f t="shared" si="7"/>
        <v>1</v>
      </c>
      <c r="U96" s="6">
        <f t="shared" si="7"/>
        <v>13823.04</v>
      </c>
      <c r="V96" s="6">
        <f t="shared" si="8"/>
        <v>3607.4632563200003</v>
      </c>
      <c r="W96" s="6">
        <f t="shared" si="9"/>
        <v>10215.576743680002</v>
      </c>
    </row>
    <row r="97" spans="1:23" x14ac:dyDescent="0.25">
      <c r="A97" s="22">
        <v>656171176</v>
      </c>
      <c r="B97" s="23" t="s">
        <v>16</v>
      </c>
      <c r="C97" s="23" t="s">
        <v>17</v>
      </c>
      <c r="D97" s="23" t="s">
        <v>188</v>
      </c>
      <c r="E97" s="23" t="s">
        <v>395</v>
      </c>
      <c r="F97" s="24">
        <v>41183</v>
      </c>
      <c r="G97" s="24">
        <v>40909</v>
      </c>
      <c r="H97" s="23" t="s">
        <v>20</v>
      </c>
      <c r="I97" s="23" t="s">
        <v>69</v>
      </c>
      <c r="J97" s="23" t="s">
        <v>216</v>
      </c>
      <c r="K97" s="23" t="s">
        <v>23</v>
      </c>
      <c r="L97" s="22">
        <v>201508</v>
      </c>
      <c r="M97" s="23" t="s">
        <v>612</v>
      </c>
      <c r="N97" s="22">
        <v>-19</v>
      </c>
      <c r="O97" s="25">
        <v>-3810.3</v>
      </c>
      <c r="P97" s="22">
        <v>0.16170899999999999</v>
      </c>
      <c r="Q97" s="32">
        <v>2.7E-2</v>
      </c>
      <c r="R97" s="6">
        <f t="shared" si="6"/>
        <v>616.1598027</v>
      </c>
      <c r="S97" s="6">
        <f t="shared" si="5"/>
        <v>4.2865875000000004</v>
      </c>
      <c r="T97" s="33">
        <f t="shared" si="7"/>
        <v>19</v>
      </c>
      <c r="U97" s="6">
        <f t="shared" si="7"/>
        <v>3810.3</v>
      </c>
      <c r="V97" s="6">
        <f t="shared" si="8"/>
        <v>620.4463902</v>
      </c>
      <c r="W97" s="6">
        <f t="shared" si="9"/>
        <v>3189.8536098000004</v>
      </c>
    </row>
    <row r="98" spans="1:23" x14ac:dyDescent="0.25">
      <c r="A98" s="22">
        <v>681540536</v>
      </c>
      <c r="B98" s="23" t="s">
        <v>16</v>
      </c>
      <c r="C98" s="23" t="s">
        <v>17</v>
      </c>
      <c r="D98" s="23" t="s">
        <v>57</v>
      </c>
      <c r="E98" s="23" t="s">
        <v>466</v>
      </c>
      <c r="F98" s="24">
        <v>41791</v>
      </c>
      <c r="G98" s="24">
        <v>41791</v>
      </c>
      <c r="H98" s="23" t="s">
        <v>20</v>
      </c>
      <c r="I98" s="23" t="s">
        <v>59</v>
      </c>
      <c r="J98" s="23" t="s">
        <v>494</v>
      </c>
      <c r="K98" s="23" t="s">
        <v>23</v>
      </c>
      <c r="L98" s="22">
        <v>201508</v>
      </c>
      <c r="M98" s="23" t="s">
        <v>612</v>
      </c>
      <c r="N98" s="22">
        <v>0</v>
      </c>
      <c r="O98" s="25">
        <v>-25480</v>
      </c>
      <c r="P98" s="22">
        <v>9.1371999999999995E-2</v>
      </c>
      <c r="Q98" s="32">
        <v>2.2000000000000002E-2</v>
      </c>
      <c r="R98" s="6">
        <f t="shared" si="6"/>
        <v>2328.1585599999999</v>
      </c>
      <c r="S98" s="6">
        <f t="shared" ref="S98:S99" si="10">IF(P98=1,0,-((O98*Q98)/12)/2)</f>
        <v>23.356666666666669</v>
      </c>
      <c r="T98" s="33">
        <f t="shared" si="7"/>
        <v>0</v>
      </c>
      <c r="U98" s="6">
        <f t="shared" si="7"/>
        <v>25480</v>
      </c>
      <c r="V98" s="6">
        <f t="shared" si="8"/>
        <v>2351.5152266666664</v>
      </c>
      <c r="W98" s="6">
        <f t="shared" si="9"/>
        <v>23128.484773333334</v>
      </c>
    </row>
    <row r="99" spans="1:23" x14ac:dyDescent="0.25">
      <c r="A99" s="22">
        <v>681540539</v>
      </c>
      <c r="B99" s="23" t="s">
        <v>16</v>
      </c>
      <c r="C99" s="23" t="s">
        <v>17</v>
      </c>
      <c r="D99" s="23" t="s">
        <v>57</v>
      </c>
      <c r="E99" s="23" t="s">
        <v>466</v>
      </c>
      <c r="F99" s="24">
        <v>41791</v>
      </c>
      <c r="G99" s="24">
        <v>41791</v>
      </c>
      <c r="H99" s="23" t="s">
        <v>20</v>
      </c>
      <c r="I99" s="23" t="s">
        <v>59</v>
      </c>
      <c r="J99" s="23" t="s">
        <v>406</v>
      </c>
      <c r="K99" s="23" t="s">
        <v>23</v>
      </c>
      <c r="L99" s="22">
        <v>201508</v>
      </c>
      <c r="M99" s="23" t="s">
        <v>612</v>
      </c>
      <c r="N99" s="22">
        <v>0</v>
      </c>
      <c r="O99" s="25">
        <v>-17725</v>
      </c>
      <c r="P99" s="22">
        <v>9.1371999999999995E-2</v>
      </c>
      <c r="Q99" s="32">
        <v>2.2000000000000002E-2</v>
      </c>
      <c r="R99" s="6">
        <f t="shared" si="6"/>
        <v>1619.5686999999998</v>
      </c>
      <c r="S99" s="6">
        <f t="shared" si="10"/>
        <v>16.247916666666669</v>
      </c>
      <c r="T99" s="33">
        <f t="shared" si="7"/>
        <v>0</v>
      </c>
      <c r="U99" s="6">
        <f t="shared" si="7"/>
        <v>17725</v>
      </c>
      <c r="V99" s="6">
        <f t="shared" si="8"/>
        <v>1635.8166166666665</v>
      </c>
      <c r="W99" s="6">
        <f t="shared" si="9"/>
        <v>16089.183383333333</v>
      </c>
    </row>
    <row r="100" spans="1:23" x14ac:dyDescent="0.25">
      <c r="T100" s="33"/>
    </row>
    <row r="101" spans="1:23" x14ac:dyDescent="0.25">
      <c r="T101" s="33"/>
      <c r="U101" s="7">
        <f>SUM(U4:U100)</f>
        <v>6527359.8000000007</v>
      </c>
      <c r="V101" s="7">
        <f t="shared" ref="V101:W101" si="11">SUM(V4:V100)</f>
        <v>5440001.863859565</v>
      </c>
      <c r="W101" s="7">
        <f t="shared" si="11"/>
        <v>1087357.9361404367</v>
      </c>
    </row>
    <row r="102" spans="1:23" x14ac:dyDescent="0.25">
      <c r="O102" s="25">
        <f>SUM(O4:O101)</f>
        <v>-6527359.8000000007</v>
      </c>
      <c r="T102" s="33"/>
    </row>
    <row r="103" spans="1:23" x14ac:dyDescent="0.25">
      <c r="T103" s="33"/>
    </row>
    <row r="104" spans="1:23" x14ac:dyDescent="0.25">
      <c r="T104" s="33"/>
    </row>
    <row r="105" spans="1:23" x14ac:dyDescent="0.25">
      <c r="T105" s="33"/>
    </row>
    <row r="106" spans="1:23" x14ac:dyDescent="0.25">
      <c r="T106" s="33"/>
    </row>
    <row r="107" spans="1:23" x14ac:dyDescent="0.25">
      <c r="T107" s="33"/>
    </row>
    <row r="108" spans="1:23" x14ac:dyDescent="0.25">
      <c r="T108" s="33"/>
    </row>
    <row r="109" spans="1:23" x14ac:dyDescent="0.25">
      <c r="T109" s="33"/>
    </row>
    <row r="110" spans="1:23" x14ac:dyDescent="0.25">
      <c r="T110" s="33"/>
    </row>
    <row r="111" spans="1:23" x14ac:dyDescent="0.25">
      <c r="T111" s="33"/>
    </row>
    <row r="112" spans="1:23" x14ac:dyDescent="0.25">
      <c r="T112" s="33"/>
    </row>
    <row r="113" spans="20:20" x14ac:dyDescent="0.25">
      <c r="T113" s="33"/>
    </row>
    <row r="114" spans="20:20" x14ac:dyDescent="0.25">
      <c r="T114" s="33"/>
    </row>
    <row r="115" spans="20:20" x14ac:dyDescent="0.25">
      <c r="T115" s="33"/>
    </row>
    <row r="116" spans="20:20" x14ac:dyDescent="0.25">
      <c r="T116" s="33"/>
    </row>
    <row r="117" spans="20:20" x14ac:dyDescent="0.25">
      <c r="T117" s="33"/>
    </row>
    <row r="118" spans="20:20" x14ac:dyDescent="0.25">
      <c r="T118" s="33"/>
    </row>
    <row r="119" spans="20:20" x14ac:dyDescent="0.25">
      <c r="T119" s="33"/>
    </row>
    <row r="120" spans="20:20" x14ac:dyDescent="0.25">
      <c r="T120" s="33"/>
    </row>
    <row r="121" spans="20:20" x14ac:dyDescent="0.25">
      <c r="T121" s="33"/>
    </row>
    <row r="122" spans="20:20" x14ac:dyDescent="0.25">
      <c r="T122" s="33"/>
    </row>
    <row r="123" spans="20:20" x14ac:dyDescent="0.25">
      <c r="T123" s="33"/>
    </row>
    <row r="124" spans="20:20" x14ac:dyDescent="0.25">
      <c r="T124" s="33"/>
    </row>
    <row r="125" spans="20:20" x14ac:dyDescent="0.25">
      <c r="T125" s="33"/>
    </row>
    <row r="126" spans="20:20" x14ac:dyDescent="0.25">
      <c r="T126" s="33"/>
    </row>
    <row r="127" spans="20:20" x14ac:dyDescent="0.25">
      <c r="T127" s="33"/>
    </row>
    <row r="128" spans="20:20" x14ac:dyDescent="0.25">
      <c r="T128" s="33"/>
    </row>
    <row r="129" spans="20:20" x14ac:dyDescent="0.25">
      <c r="T129" s="33"/>
    </row>
    <row r="130" spans="20:20" x14ac:dyDescent="0.25">
      <c r="T130" s="33"/>
    </row>
    <row r="131" spans="20:20" x14ac:dyDescent="0.25">
      <c r="T131" s="33"/>
    </row>
    <row r="132" spans="20:20" x14ac:dyDescent="0.25">
      <c r="T132" s="33"/>
    </row>
    <row r="133" spans="20:20" x14ac:dyDescent="0.25">
      <c r="T133" s="33"/>
    </row>
    <row r="134" spans="20:20" x14ac:dyDescent="0.25">
      <c r="T134" s="33"/>
    </row>
    <row r="135" spans="20:20" x14ac:dyDescent="0.25">
      <c r="T135" s="33"/>
    </row>
    <row r="136" spans="20:20" x14ac:dyDescent="0.25">
      <c r="T136" s="33"/>
    </row>
    <row r="137" spans="20:20" x14ac:dyDescent="0.25">
      <c r="T137" s="33"/>
    </row>
    <row r="138" spans="20:20" x14ac:dyDescent="0.25">
      <c r="T138" s="33"/>
    </row>
    <row r="139" spans="20:20" x14ac:dyDescent="0.25">
      <c r="T139" s="33"/>
    </row>
    <row r="140" spans="20:20" x14ac:dyDescent="0.25">
      <c r="T140" s="33"/>
    </row>
    <row r="141" spans="20:20" x14ac:dyDescent="0.25">
      <c r="T141" s="33"/>
    </row>
    <row r="142" spans="20:20" x14ac:dyDescent="0.25">
      <c r="T142" s="33"/>
    </row>
    <row r="143" spans="20:20" x14ac:dyDescent="0.25">
      <c r="T143" s="33"/>
    </row>
    <row r="144" spans="20:20" x14ac:dyDescent="0.25">
      <c r="T144" s="33"/>
    </row>
    <row r="145" spans="20:20" x14ac:dyDescent="0.25">
      <c r="T145" s="33"/>
    </row>
    <row r="146" spans="20:20" x14ac:dyDescent="0.25">
      <c r="T146" s="33"/>
    </row>
    <row r="147" spans="20:20" x14ac:dyDescent="0.25">
      <c r="T147" s="33"/>
    </row>
    <row r="148" spans="20:20" x14ac:dyDescent="0.25">
      <c r="T148" s="33"/>
    </row>
    <row r="149" spans="20:20" x14ac:dyDescent="0.25">
      <c r="T149" s="33"/>
    </row>
    <row r="150" spans="20:20" x14ac:dyDescent="0.25">
      <c r="T150" s="33"/>
    </row>
    <row r="151" spans="20:20" x14ac:dyDescent="0.25">
      <c r="T151" s="33"/>
    </row>
    <row r="152" spans="20:20" x14ac:dyDescent="0.25">
      <c r="T152" s="33"/>
    </row>
    <row r="153" spans="20:20" x14ac:dyDescent="0.25">
      <c r="T153" s="33"/>
    </row>
    <row r="154" spans="20:20" x14ac:dyDescent="0.25">
      <c r="T154" s="33"/>
    </row>
    <row r="155" spans="20:20" x14ac:dyDescent="0.25">
      <c r="T155" s="33"/>
    </row>
    <row r="156" spans="20:20" x14ac:dyDescent="0.25">
      <c r="T156" s="33"/>
    </row>
    <row r="157" spans="20:20" x14ac:dyDescent="0.25">
      <c r="T157" s="33"/>
    </row>
    <row r="158" spans="20:20" x14ac:dyDescent="0.25">
      <c r="T158" s="33"/>
    </row>
    <row r="159" spans="20:20" x14ac:dyDescent="0.25">
      <c r="T159" s="33"/>
    </row>
    <row r="160" spans="20:20" x14ac:dyDescent="0.25">
      <c r="T160" s="33"/>
    </row>
    <row r="161" spans="20:20" x14ac:dyDescent="0.25">
      <c r="T161" s="33"/>
    </row>
    <row r="162" spans="20:20" x14ac:dyDescent="0.25">
      <c r="T162" s="33"/>
    </row>
    <row r="163" spans="20:20" x14ac:dyDescent="0.25">
      <c r="T163" s="33"/>
    </row>
    <row r="164" spans="20:20" x14ac:dyDescent="0.25">
      <c r="T164" s="33"/>
    </row>
    <row r="165" spans="20:20" x14ac:dyDescent="0.25">
      <c r="T165" s="33"/>
    </row>
    <row r="166" spans="20:20" x14ac:dyDescent="0.25">
      <c r="T166" s="33"/>
    </row>
    <row r="167" spans="20:20" x14ac:dyDescent="0.25">
      <c r="T167" s="33"/>
    </row>
    <row r="168" spans="20:20" x14ac:dyDescent="0.25">
      <c r="T168" s="33"/>
    </row>
    <row r="169" spans="20:20" x14ac:dyDescent="0.25">
      <c r="T169" s="33"/>
    </row>
    <row r="170" spans="20:20" x14ac:dyDescent="0.25">
      <c r="T170" s="33"/>
    </row>
    <row r="171" spans="20:20" x14ac:dyDescent="0.25">
      <c r="T171" s="33"/>
    </row>
    <row r="172" spans="20:20" x14ac:dyDescent="0.25">
      <c r="T172" s="33"/>
    </row>
    <row r="173" spans="20:20" x14ac:dyDescent="0.25">
      <c r="T173" s="33"/>
    </row>
    <row r="174" spans="20:20" x14ac:dyDescent="0.25">
      <c r="T174" s="33"/>
    </row>
    <row r="175" spans="20:20" x14ac:dyDescent="0.25">
      <c r="T175" s="33"/>
    </row>
    <row r="176" spans="20:20" x14ac:dyDescent="0.25">
      <c r="T176" s="33"/>
    </row>
    <row r="177" spans="20:20" x14ac:dyDescent="0.25">
      <c r="T177" s="33"/>
    </row>
    <row r="178" spans="20:20" x14ac:dyDescent="0.25">
      <c r="T178" s="33"/>
    </row>
    <row r="179" spans="20:20" x14ac:dyDescent="0.25">
      <c r="T179" s="33"/>
    </row>
    <row r="180" spans="20:20" x14ac:dyDescent="0.25">
      <c r="T180" s="33"/>
    </row>
    <row r="181" spans="20:20" x14ac:dyDescent="0.25">
      <c r="T181" s="33"/>
    </row>
    <row r="182" spans="20:20" x14ac:dyDescent="0.25">
      <c r="T182" s="33"/>
    </row>
    <row r="183" spans="20:20" x14ac:dyDescent="0.25">
      <c r="T183" s="33"/>
    </row>
    <row r="184" spans="20:20" x14ac:dyDescent="0.25">
      <c r="T184" s="33"/>
    </row>
    <row r="185" spans="20:20" x14ac:dyDescent="0.25">
      <c r="T185" s="33"/>
    </row>
    <row r="186" spans="20:20" x14ac:dyDescent="0.25">
      <c r="T186" s="33"/>
    </row>
    <row r="187" spans="20:20" x14ac:dyDescent="0.25">
      <c r="T187" s="33"/>
    </row>
    <row r="188" spans="20:20" x14ac:dyDescent="0.25">
      <c r="T188" s="33"/>
    </row>
    <row r="189" spans="20:20" x14ac:dyDescent="0.25">
      <c r="T189" s="33"/>
    </row>
    <row r="190" spans="20:20" x14ac:dyDescent="0.25">
      <c r="T190" s="33"/>
    </row>
    <row r="191" spans="20:20" x14ac:dyDescent="0.25">
      <c r="T191" s="33"/>
    </row>
    <row r="192" spans="20:20" x14ac:dyDescent="0.25">
      <c r="T192" s="33"/>
    </row>
    <row r="193" spans="20:20" x14ac:dyDescent="0.25">
      <c r="T193" s="33"/>
    </row>
    <row r="194" spans="20:20" x14ac:dyDescent="0.25">
      <c r="T194" s="33"/>
    </row>
    <row r="195" spans="20:20" x14ac:dyDescent="0.25">
      <c r="T195" s="33"/>
    </row>
    <row r="196" spans="20:20" x14ac:dyDescent="0.25">
      <c r="T196" s="33"/>
    </row>
    <row r="197" spans="20:20" x14ac:dyDescent="0.25">
      <c r="T197" s="33"/>
    </row>
    <row r="198" spans="20:20" x14ac:dyDescent="0.25">
      <c r="T198" s="33"/>
    </row>
    <row r="199" spans="20:20" x14ac:dyDescent="0.25">
      <c r="T199" s="33"/>
    </row>
    <row r="200" spans="20:20" x14ac:dyDescent="0.25">
      <c r="T200" s="33"/>
    </row>
    <row r="201" spans="20:20" x14ac:dyDescent="0.25">
      <c r="T201" s="33"/>
    </row>
    <row r="202" spans="20:20" x14ac:dyDescent="0.25">
      <c r="T202" s="33"/>
    </row>
    <row r="203" spans="20:20" x14ac:dyDescent="0.25">
      <c r="T203" s="33"/>
    </row>
    <row r="204" spans="20:20" x14ac:dyDescent="0.25">
      <c r="T204" s="33"/>
    </row>
    <row r="205" spans="20:20" x14ac:dyDescent="0.25">
      <c r="T205" s="33"/>
    </row>
    <row r="206" spans="20:20" x14ac:dyDescent="0.25">
      <c r="T206" s="33"/>
    </row>
    <row r="207" spans="20:20" x14ac:dyDescent="0.25">
      <c r="T207" s="33"/>
    </row>
    <row r="208" spans="20:20" x14ac:dyDescent="0.25">
      <c r="T208" s="33"/>
    </row>
    <row r="209" spans="20:20" x14ac:dyDescent="0.25">
      <c r="T209" s="33"/>
    </row>
    <row r="210" spans="20:20" x14ac:dyDescent="0.25">
      <c r="T210" s="33"/>
    </row>
    <row r="211" spans="20:20" x14ac:dyDescent="0.25">
      <c r="T211" s="33"/>
    </row>
    <row r="212" spans="20:20" x14ac:dyDescent="0.25">
      <c r="T212" s="33"/>
    </row>
    <row r="213" spans="20:20" x14ac:dyDescent="0.25">
      <c r="T213" s="33"/>
    </row>
    <row r="214" spans="20:20" x14ac:dyDescent="0.25">
      <c r="T214" s="33"/>
    </row>
    <row r="215" spans="20:20" x14ac:dyDescent="0.25">
      <c r="T215" s="33"/>
    </row>
    <row r="216" spans="20:20" x14ac:dyDescent="0.25">
      <c r="T216" s="33"/>
    </row>
    <row r="217" spans="20:20" x14ac:dyDescent="0.25">
      <c r="T217" s="33"/>
    </row>
    <row r="218" spans="20:20" x14ac:dyDescent="0.25">
      <c r="T218" s="33"/>
    </row>
    <row r="219" spans="20:20" x14ac:dyDescent="0.25">
      <c r="T219" s="33"/>
    </row>
    <row r="220" spans="20:20" x14ac:dyDescent="0.25">
      <c r="T220" s="33"/>
    </row>
    <row r="221" spans="20:20" x14ac:dyDescent="0.25">
      <c r="T221" s="33"/>
    </row>
    <row r="222" spans="20:20" x14ac:dyDescent="0.25">
      <c r="T222" s="33"/>
    </row>
    <row r="223" spans="20:20" x14ac:dyDescent="0.25">
      <c r="T223" s="33"/>
    </row>
    <row r="224" spans="20:20" x14ac:dyDescent="0.25">
      <c r="T224" s="33"/>
    </row>
    <row r="225" spans="20:20" x14ac:dyDescent="0.25">
      <c r="T225" s="33"/>
    </row>
    <row r="226" spans="20:20" x14ac:dyDescent="0.25">
      <c r="T226" s="33"/>
    </row>
    <row r="227" spans="20:20" x14ac:dyDescent="0.25">
      <c r="T227" s="33"/>
    </row>
    <row r="228" spans="20:20" x14ac:dyDescent="0.25">
      <c r="T228" s="33"/>
    </row>
    <row r="229" spans="20:20" x14ac:dyDescent="0.25">
      <c r="T229" s="33"/>
    </row>
    <row r="230" spans="20:20" x14ac:dyDescent="0.25">
      <c r="T230" s="33"/>
    </row>
    <row r="231" spans="20:20" x14ac:dyDescent="0.25">
      <c r="T231" s="33"/>
    </row>
    <row r="232" spans="20:20" x14ac:dyDescent="0.25">
      <c r="T232" s="33"/>
    </row>
    <row r="233" spans="20:20" x14ac:dyDescent="0.25">
      <c r="T233" s="33"/>
    </row>
    <row r="234" spans="20:20" x14ac:dyDescent="0.25">
      <c r="T234" s="33"/>
    </row>
    <row r="235" spans="20:20" x14ac:dyDescent="0.25">
      <c r="T235" s="33"/>
    </row>
    <row r="236" spans="20:20" x14ac:dyDescent="0.25">
      <c r="T236" s="33"/>
    </row>
    <row r="237" spans="20:20" x14ac:dyDescent="0.25">
      <c r="T237" s="33"/>
    </row>
    <row r="238" spans="20:20" x14ac:dyDescent="0.25">
      <c r="T238" s="33"/>
    </row>
    <row r="239" spans="20:20" x14ac:dyDescent="0.25">
      <c r="T239" s="33"/>
    </row>
    <row r="240" spans="20:20" x14ac:dyDescent="0.25">
      <c r="T240" s="33"/>
    </row>
    <row r="241" spans="20:20" x14ac:dyDescent="0.25">
      <c r="T241" s="33"/>
    </row>
    <row r="242" spans="20:20" x14ac:dyDescent="0.25">
      <c r="T242" s="33"/>
    </row>
    <row r="243" spans="20:20" x14ac:dyDescent="0.25">
      <c r="T243" s="33"/>
    </row>
    <row r="244" spans="20:20" x14ac:dyDescent="0.25">
      <c r="T244" s="33"/>
    </row>
    <row r="245" spans="20:20" x14ac:dyDescent="0.25">
      <c r="T245" s="33"/>
    </row>
    <row r="246" spans="20:20" x14ac:dyDescent="0.25">
      <c r="T246" s="33"/>
    </row>
    <row r="247" spans="20:20" x14ac:dyDescent="0.25">
      <c r="T247" s="33"/>
    </row>
    <row r="248" spans="20:20" x14ac:dyDescent="0.25">
      <c r="T248" s="33"/>
    </row>
    <row r="249" spans="20:20" x14ac:dyDescent="0.25">
      <c r="T249" s="33"/>
    </row>
    <row r="250" spans="20:20" x14ac:dyDescent="0.25">
      <c r="T250" s="33"/>
    </row>
    <row r="251" spans="20:20" x14ac:dyDescent="0.25">
      <c r="T251" s="33"/>
    </row>
    <row r="252" spans="20:20" x14ac:dyDescent="0.25">
      <c r="T252" s="33"/>
    </row>
    <row r="253" spans="20:20" x14ac:dyDescent="0.25">
      <c r="T253" s="33"/>
    </row>
    <row r="254" spans="20:20" x14ac:dyDescent="0.25">
      <c r="T254" s="33"/>
    </row>
    <row r="255" spans="20:20" x14ac:dyDescent="0.25">
      <c r="T255" s="33"/>
    </row>
    <row r="256" spans="20:20" x14ac:dyDescent="0.25">
      <c r="T256" s="33"/>
    </row>
    <row r="257" spans="20:20" x14ac:dyDescent="0.25">
      <c r="T257" s="33"/>
    </row>
    <row r="258" spans="20:20" x14ac:dyDescent="0.25">
      <c r="T258" s="33"/>
    </row>
    <row r="259" spans="20:20" x14ac:dyDescent="0.25">
      <c r="T259" s="33"/>
    </row>
    <row r="260" spans="20:20" x14ac:dyDescent="0.25">
      <c r="T260" s="33"/>
    </row>
    <row r="261" spans="20:20" x14ac:dyDescent="0.25">
      <c r="T261" s="33"/>
    </row>
    <row r="262" spans="20:20" x14ac:dyDescent="0.25">
      <c r="T262" s="33"/>
    </row>
    <row r="263" spans="20:20" x14ac:dyDescent="0.25">
      <c r="T263" s="33"/>
    </row>
    <row r="264" spans="20:20" x14ac:dyDescent="0.25">
      <c r="T264" s="33"/>
    </row>
    <row r="265" spans="20:20" x14ac:dyDescent="0.25">
      <c r="T265" s="33"/>
    </row>
    <row r="266" spans="20:20" x14ac:dyDescent="0.25">
      <c r="T266" s="33"/>
    </row>
    <row r="267" spans="20:20" x14ac:dyDescent="0.25">
      <c r="T267" s="33"/>
    </row>
    <row r="268" spans="20:20" x14ac:dyDescent="0.25">
      <c r="T268" s="33"/>
    </row>
    <row r="269" spans="20:20" x14ac:dyDescent="0.25">
      <c r="T269" s="33"/>
    </row>
    <row r="270" spans="20:20" x14ac:dyDescent="0.25">
      <c r="T270" s="33"/>
    </row>
    <row r="271" spans="20:20" x14ac:dyDescent="0.25">
      <c r="T271" s="33"/>
    </row>
    <row r="272" spans="20:20" x14ac:dyDescent="0.25">
      <c r="T272" s="33"/>
    </row>
    <row r="273" spans="20:20" x14ac:dyDescent="0.25">
      <c r="T273" s="33"/>
    </row>
    <row r="274" spans="20:20" x14ac:dyDescent="0.25">
      <c r="T274" s="33"/>
    </row>
    <row r="275" spans="20:20" x14ac:dyDescent="0.25">
      <c r="T275" s="33"/>
    </row>
    <row r="276" spans="20:20" x14ac:dyDescent="0.25">
      <c r="T276" s="33"/>
    </row>
    <row r="277" spans="20:20" x14ac:dyDescent="0.25">
      <c r="T277" s="33"/>
    </row>
    <row r="278" spans="20:20" x14ac:dyDescent="0.25">
      <c r="T278" s="33"/>
    </row>
    <row r="279" spans="20:20" x14ac:dyDescent="0.25">
      <c r="T279" s="33"/>
    </row>
    <row r="280" spans="20:20" x14ac:dyDescent="0.25">
      <c r="T280" s="33"/>
    </row>
    <row r="281" spans="20:20" x14ac:dyDescent="0.25">
      <c r="T281" s="33"/>
    </row>
    <row r="282" spans="20:20" x14ac:dyDescent="0.25">
      <c r="T282" s="33"/>
    </row>
    <row r="283" spans="20:20" x14ac:dyDescent="0.25">
      <c r="T283" s="33"/>
    </row>
    <row r="284" spans="20:20" x14ac:dyDescent="0.25">
      <c r="T284" s="33"/>
    </row>
    <row r="285" spans="20:20" x14ac:dyDescent="0.25">
      <c r="T285" s="33"/>
    </row>
    <row r="286" spans="20:20" x14ac:dyDescent="0.25">
      <c r="T286" s="33"/>
    </row>
    <row r="287" spans="20:20" x14ac:dyDescent="0.25">
      <c r="T287" s="33"/>
    </row>
    <row r="288" spans="20:20" x14ac:dyDescent="0.25">
      <c r="T288" s="33"/>
    </row>
    <row r="289" spans="20:20" x14ac:dyDescent="0.25">
      <c r="T289" s="33"/>
    </row>
    <row r="290" spans="20:20" x14ac:dyDescent="0.25">
      <c r="T290" s="33"/>
    </row>
    <row r="291" spans="20:20" x14ac:dyDescent="0.25">
      <c r="T291" s="33"/>
    </row>
    <row r="292" spans="20:20" x14ac:dyDescent="0.25">
      <c r="T292" s="33"/>
    </row>
    <row r="293" spans="20:20" x14ac:dyDescent="0.25">
      <c r="T293" s="33"/>
    </row>
    <row r="294" spans="20:20" x14ac:dyDescent="0.25">
      <c r="T294" s="33"/>
    </row>
    <row r="295" spans="20:20" x14ac:dyDescent="0.25">
      <c r="T295" s="33"/>
    </row>
    <row r="296" spans="20:20" x14ac:dyDescent="0.25">
      <c r="T296" s="33"/>
    </row>
    <row r="297" spans="20:20" x14ac:dyDescent="0.25">
      <c r="T297" s="33"/>
    </row>
    <row r="298" spans="20:20" x14ac:dyDescent="0.25">
      <c r="T298" s="33"/>
    </row>
    <row r="299" spans="20:20" x14ac:dyDescent="0.25">
      <c r="T299" s="33"/>
    </row>
    <row r="300" spans="20:20" x14ac:dyDescent="0.25">
      <c r="T300" s="33"/>
    </row>
    <row r="301" spans="20:20" x14ac:dyDescent="0.25">
      <c r="T301" s="33"/>
    </row>
    <row r="302" spans="20:20" x14ac:dyDescent="0.25">
      <c r="T302" s="33"/>
    </row>
    <row r="303" spans="20:20" x14ac:dyDescent="0.25">
      <c r="T303" s="33"/>
    </row>
    <row r="304" spans="20:20" x14ac:dyDescent="0.25">
      <c r="T304" s="33"/>
    </row>
    <row r="305" spans="20:20" x14ac:dyDescent="0.25">
      <c r="T305" s="33"/>
    </row>
    <row r="306" spans="20:20" x14ac:dyDescent="0.25">
      <c r="T306" s="33"/>
    </row>
    <row r="307" spans="20:20" x14ac:dyDescent="0.25">
      <c r="T307" s="33"/>
    </row>
    <row r="308" spans="20:20" x14ac:dyDescent="0.25">
      <c r="T308" s="33"/>
    </row>
    <row r="309" spans="20:20" x14ac:dyDescent="0.25">
      <c r="T309" s="33"/>
    </row>
    <row r="310" spans="20:20" x14ac:dyDescent="0.25">
      <c r="T310" s="33"/>
    </row>
    <row r="311" spans="20:20" x14ac:dyDescent="0.25">
      <c r="T311" s="33"/>
    </row>
    <row r="312" spans="20:20" x14ac:dyDescent="0.25">
      <c r="T312" s="33"/>
    </row>
    <row r="313" spans="20:20" x14ac:dyDescent="0.25">
      <c r="T313" s="33"/>
    </row>
    <row r="314" spans="20:20" x14ac:dyDescent="0.25">
      <c r="T314" s="33"/>
    </row>
    <row r="315" spans="20:20" x14ac:dyDescent="0.25">
      <c r="T315" s="33"/>
    </row>
    <row r="316" spans="20:20" x14ac:dyDescent="0.25">
      <c r="T316" s="33"/>
    </row>
    <row r="317" spans="20:20" x14ac:dyDescent="0.25">
      <c r="T317" s="33"/>
    </row>
    <row r="318" spans="20:20" x14ac:dyDescent="0.25">
      <c r="T318" s="33"/>
    </row>
    <row r="319" spans="20:20" x14ac:dyDescent="0.25">
      <c r="T319" s="33"/>
    </row>
    <row r="320" spans="20:20" x14ac:dyDescent="0.25">
      <c r="T320" s="33"/>
    </row>
    <row r="321" spans="20:20" x14ac:dyDescent="0.25">
      <c r="T321" s="33"/>
    </row>
    <row r="322" spans="20:20" x14ac:dyDescent="0.25">
      <c r="T322" s="33"/>
    </row>
    <row r="323" spans="20:20" x14ac:dyDescent="0.25">
      <c r="T323" s="33"/>
    </row>
    <row r="324" spans="20:20" x14ac:dyDescent="0.25">
      <c r="T324" s="33"/>
    </row>
    <row r="325" spans="20:20" x14ac:dyDescent="0.25">
      <c r="T325" s="33"/>
    </row>
    <row r="326" spans="20:20" x14ac:dyDescent="0.25">
      <c r="T326" s="33"/>
    </row>
    <row r="327" spans="20:20" x14ac:dyDescent="0.25">
      <c r="T327" s="33"/>
    </row>
    <row r="328" spans="20:20" x14ac:dyDescent="0.25">
      <c r="T328" s="33"/>
    </row>
    <row r="329" spans="20:20" x14ac:dyDescent="0.25">
      <c r="T329" s="33"/>
    </row>
    <row r="330" spans="20:20" x14ac:dyDescent="0.25">
      <c r="T330" s="33"/>
    </row>
    <row r="331" spans="20:20" x14ac:dyDescent="0.25">
      <c r="T331" s="33"/>
    </row>
    <row r="332" spans="20:20" x14ac:dyDescent="0.25">
      <c r="T332" s="33"/>
    </row>
    <row r="333" spans="20:20" x14ac:dyDescent="0.25">
      <c r="T333" s="33"/>
    </row>
    <row r="334" spans="20:20" x14ac:dyDescent="0.25">
      <c r="T334" s="33"/>
    </row>
    <row r="335" spans="20:20" x14ac:dyDescent="0.25">
      <c r="T335" s="33"/>
    </row>
    <row r="336" spans="20:20" x14ac:dyDescent="0.25">
      <c r="T336" s="33"/>
    </row>
    <row r="337" spans="20:20" x14ac:dyDescent="0.25">
      <c r="T337" s="33"/>
    </row>
    <row r="338" spans="20:20" x14ac:dyDescent="0.25">
      <c r="T338" s="33"/>
    </row>
    <row r="339" spans="20:20" x14ac:dyDescent="0.25">
      <c r="T339" s="33"/>
    </row>
    <row r="340" spans="20:20" x14ac:dyDescent="0.25">
      <c r="T340" s="33"/>
    </row>
    <row r="341" spans="20:20" x14ac:dyDescent="0.25">
      <c r="T341" s="33"/>
    </row>
    <row r="342" spans="20:20" x14ac:dyDescent="0.25">
      <c r="T342" s="33"/>
    </row>
    <row r="343" spans="20:20" x14ac:dyDescent="0.25">
      <c r="T343" s="33"/>
    </row>
    <row r="344" spans="20:20" x14ac:dyDescent="0.25">
      <c r="T344" s="33"/>
    </row>
    <row r="345" spans="20:20" x14ac:dyDescent="0.25">
      <c r="T345" s="33"/>
    </row>
    <row r="346" spans="20:20" x14ac:dyDescent="0.25">
      <c r="T346" s="33"/>
    </row>
    <row r="347" spans="20:20" x14ac:dyDescent="0.25">
      <c r="T347" s="33"/>
    </row>
    <row r="348" spans="20:20" x14ac:dyDescent="0.25">
      <c r="T348" s="33"/>
    </row>
    <row r="349" spans="20:20" x14ac:dyDescent="0.25">
      <c r="T349" s="33"/>
    </row>
    <row r="350" spans="20:20" x14ac:dyDescent="0.25">
      <c r="T350" s="33"/>
    </row>
    <row r="351" spans="20:20" x14ac:dyDescent="0.25">
      <c r="T351" s="33"/>
    </row>
    <row r="352" spans="20:20" x14ac:dyDescent="0.25">
      <c r="T352" s="33"/>
    </row>
    <row r="353" spans="20:20" x14ac:dyDescent="0.25">
      <c r="T353" s="33"/>
    </row>
    <row r="354" spans="20:20" x14ac:dyDescent="0.25">
      <c r="T354" s="33"/>
    </row>
    <row r="355" spans="20:20" x14ac:dyDescent="0.25">
      <c r="T355" s="33"/>
    </row>
    <row r="356" spans="20:20" x14ac:dyDescent="0.25">
      <c r="T356" s="33"/>
    </row>
    <row r="357" spans="20:20" x14ac:dyDescent="0.25">
      <c r="T357" s="33"/>
    </row>
    <row r="358" spans="20:20" x14ac:dyDescent="0.25">
      <c r="T358" s="33"/>
    </row>
    <row r="359" spans="20:20" x14ac:dyDescent="0.25">
      <c r="T359" s="33"/>
    </row>
    <row r="360" spans="20:20" x14ac:dyDescent="0.25">
      <c r="T360" s="33"/>
    </row>
    <row r="361" spans="20:20" x14ac:dyDescent="0.25">
      <c r="T361" s="33"/>
    </row>
    <row r="362" spans="20:20" x14ac:dyDescent="0.25">
      <c r="T362" s="33"/>
    </row>
    <row r="363" spans="20:20" x14ac:dyDescent="0.25">
      <c r="T363" s="33"/>
    </row>
    <row r="364" spans="20:20" x14ac:dyDescent="0.25">
      <c r="T364" s="33"/>
    </row>
    <row r="365" spans="20:20" x14ac:dyDescent="0.25">
      <c r="T365" s="33"/>
    </row>
    <row r="366" spans="20:20" x14ac:dyDescent="0.25">
      <c r="T366" s="33"/>
    </row>
    <row r="367" spans="20:20" x14ac:dyDescent="0.25">
      <c r="T367" s="33"/>
    </row>
    <row r="368" spans="20:20" x14ac:dyDescent="0.25">
      <c r="T368" s="33"/>
    </row>
    <row r="369" spans="20:20" x14ac:dyDescent="0.25">
      <c r="T369" s="33"/>
    </row>
    <row r="370" spans="20:20" x14ac:dyDescent="0.25">
      <c r="T370" s="33"/>
    </row>
    <row r="371" spans="20:20" x14ac:dyDescent="0.25">
      <c r="T371" s="33"/>
    </row>
    <row r="372" spans="20:20" x14ac:dyDescent="0.25">
      <c r="T372" s="33"/>
    </row>
    <row r="373" spans="20:20" x14ac:dyDescent="0.25">
      <c r="T373" s="33"/>
    </row>
    <row r="374" spans="20:20" x14ac:dyDescent="0.25">
      <c r="T374" s="33"/>
    </row>
    <row r="375" spans="20:20" x14ac:dyDescent="0.25">
      <c r="T375" s="33"/>
    </row>
    <row r="376" spans="20:20" x14ac:dyDescent="0.25">
      <c r="T376" s="33"/>
    </row>
    <row r="377" spans="20:20" x14ac:dyDescent="0.25">
      <c r="T377" s="33"/>
    </row>
    <row r="378" spans="20:20" x14ac:dyDescent="0.25">
      <c r="T378" s="33"/>
    </row>
    <row r="379" spans="20:20" x14ac:dyDescent="0.25">
      <c r="T379" s="33"/>
    </row>
    <row r="380" spans="20:20" x14ac:dyDescent="0.25">
      <c r="T380" s="33"/>
    </row>
    <row r="381" spans="20:20" x14ac:dyDescent="0.25">
      <c r="T381" s="33"/>
    </row>
    <row r="382" spans="20:20" x14ac:dyDescent="0.25">
      <c r="T382" s="33"/>
    </row>
    <row r="383" spans="20:20" x14ac:dyDescent="0.25">
      <c r="T383" s="33"/>
    </row>
    <row r="384" spans="20:20" x14ac:dyDescent="0.25">
      <c r="T384" s="33"/>
    </row>
    <row r="385" spans="20:20" x14ac:dyDescent="0.25">
      <c r="T385" s="33"/>
    </row>
    <row r="386" spans="20:20" x14ac:dyDescent="0.25">
      <c r="T386" s="33"/>
    </row>
    <row r="387" spans="20:20" x14ac:dyDescent="0.25">
      <c r="T387" s="33"/>
    </row>
    <row r="388" spans="20:20" x14ac:dyDescent="0.25">
      <c r="T388" s="33"/>
    </row>
    <row r="389" spans="20:20" x14ac:dyDescent="0.25">
      <c r="T389" s="33"/>
    </row>
    <row r="390" spans="20:20" x14ac:dyDescent="0.25">
      <c r="T390" s="33"/>
    </row>
    <row r="391" spans="20:20" x14ac:dyDescent="0.25">
      <c r="T391" s="33"/>
    </row>
    <row r="392" spans="20:20" x14ac:dyDescent="0.25">
      <c r="T392" s="33"/>
    </row>
    <row r="393" spans="20:20" x14ac:dyDescent="0.25">
      <c r="T393" s="33"/>
    </row>
    <row r="394" spans="20:20" x14ac:dyDescent="0.25">
      <c r="T394" s="33"/>
    </row>
    <row r="395" spans="20:20" x14ac:dyDescent="0.25">
      <c r="T395" s="33"/>
    </row>
    <row r="396" spans="20:20" x14ac:dyDescent="0.25">
      <c r="T396" s="33"/>
    </row>
    <row r="397" spans="20:20" x14ac:dyDescent="0.25">
      <c r="T397" s="33"/>
    </row>
    <row r="398" spans="20:20" x14ac:dyDescent="0.25">
      <c r="T398" s="33"/>
    </row>
    <row r="399" spans="20:20" x14ac:dyDescent="0.25">
      <c r="T399" s="33"/>
    </row>
    <row r="400" spans="20:20" x14ac:dyDescent="0.25">
      <c r="T400" s="33"/>
    </row>
    <row r="401" spans="20:20" x14ac:dyDescent="0.25">
      <c r="T401" s="33"/>
    </row>
    <row r="402" spans="20:20" x14ac:dyDescent="0.25">
      <c r="T402" s="33"/>
    </row>
    <row r="403" spans="20:20" x14ac:dyDescent="0.25">
      <c r="T403" s="33"/>
    </row>
    <row r="404" spans="20:20" x14ac:dyDescent="0.25">
      <c r="T404" s="33"/>
    </row>
    <row r="405" spans="20:20" x14ac:dyDescent="0.25">
      <c r="T405" s="33"/>
    </row>
    <row r="406" spans="20:20" x14ac:dyDescent="0.25">
      <c r="T406" s="33"/>
    </row>
    <row r="407" spans="20:20" x14ac:dyDescent="0.25">
      <c r="T407" s="33"/>
    </row>
    <row r="408" spans="20:20" x14ac:dyDescent="0.25">
      <c r="T408" s="33"/>
    </row>
    <row r="409" spans="20:20" x14ac:dyDescent="0.25">
      <c r="T409" s="33"/>
    </row>
    <row r="410" spans="20:20" x14ac:dyDescent="0.25">
      <c r="T410" s="33"/>
    </row>
    <row r="411" spans="20:20" x14ac:dyDescent="0.25">
      <c r="T411" s="33"/>
    </row>
    <row r="412" spans="20:20" x14ac:dyDescent="0.25">
      <c r="T412" s="33"/>
    </row>
    <row r="413" spans="20:20" x14ac:dyDescent="0.25">
      <c r="T413" s="33"/>
    </row>
    <row r="414" spans="20:20" x14ac:dyDescent="0.25">
      <c r="T414" s="33"/>
    </row>
    <row r="415" spans="20:20" x14ac:dyDescent="0.25">
      <c r="T415" s="33"/>
    </row>
    <row r="416" spans="20:20" x14ac:dyDescent="0.25">
      <c r="T416" s="33"/>
    </row>
    <row r="417" spans="20:20" x14ac:dyDescent="0.25">
      <c r="T417" s="33"/>
    </row>
    <row r="418" spans="20:20" x14ac:dyDescent="0.25">
      <c r="T418" s="33"/>
    </row>
    <row r="419" spans="20:20" x14ac:dyDescent="0.25">
      <c r="T419" s="33"/>
    </row>
    <row r="420" spans="20:20" x14ac:dyDescent="0.25">
      <c r="T420" s="33"/>
    </row>
    <row r="421" spans="20:20" x14ac:dyDescent="0.25">
      <c r="T421" s="33"/>
    </row>
    <row r="422" spans="20:20" x14ac:dyDescent="0.25">
      <c r="T422" s="33"/>
    </row>
    <row r="423" spans="20:20" x14ac:dyDescent="0.25">
      <c r="T423" s="33"/>
    </row>
    <row r="424" spans="20:20" x14ac:dyDescent="0.25">
      <c r="T424" s="33"/>
    </row>
    <row r="425" spans="20:20" x14ac:dyDescent="0.25">
      <c r="T425" s="33"/>
    </row>
    <row r="426" spans="20:20" x14ac:dyDescent="0.25">
      <c r="T426" s="33"/>
    </row>
    <row r="427" spans="20:20" x14ac:dyDescent="0.25">
      <c r="T427" s="33"/>
    </row>
    <row r="428" spans="20:20" x14ac:dyDescent="0.25">
      <c r="T428" s="33"/>
    </row>
    <row r="429" spans="20:20" x14ac:dyDescent="0.25">
      <c r="T429" s="33"/>
    </row>
    <row r="430" spans="20:20" x14ac:dyDescent="0.25">
      <c r="T430" s="33"/>
    </row>
    <row r="431" spans="20:20" x14ac:dyDescent="0.25">
      <c r="T431" s="33"/>
    </row>
    <row r="432" spans="20:20" x14ac:dyDescent="0.25">
      <c r="T432" s="33"/>
    </row>
    <row r="433" spans="20:20" x14ac:dyDescent="0.25">
      <c r="T433" s="33"/>
    </row>
    <row r="434" spans="20:20" x14ac:dyDescent="0.25">
      <c r="T434" s="33"/>
    </row>
    <row r="435" spans="20:20" x14ac:dyDescent="0.25">
      <c r="T435" s="33"/>
    </row>
    <row r="436" spans="20:20" x14ac:dyDescent="0.25">
      <c r="T436" s="33"/>
    </row>
    <row r="437" spans="20:20" x14ac:dyDescent="0.25">
      <c r="T437" s="33"/>
    </row>
    <row r="438" spans="20:20" x14ac:dyDescent="0.25">
      <c r="T438" s="33"/>
    </row>
    <row r="439" spans="20:20" x14ac:dyDescent="0.25">
      <c r="T439" s="33"/>
    </row>
    <row r="440" spans="20:20" x14ac:dyDescent="0.25">
      <c r="T440" s="33"/>
    </row>
    <row r="441" spans="20:20" x14ac:dyDescent="0.25">
      <c r="T441" s="33"/>
    </row>
    <row r="442" spans="20:20" x14ac:dyDescent="0.25">
      <c r="T442" s="33"/>
    </row>
    <row r="443" spans="20:20" x14ac:dyDescent="0.25">
      <c r="T443" s="33"/>
    </row>
    <row r="444" spans="20:20" x14ac:dyDescent="0.25">
      <c r="T444" s="33"/>
    </row>
    <row r="445" spans="20:20" x14ac:dyDescent="0.25">
      <c r="T445" s="33"/>
    </row>
    <row r="446" spans="20:20" x14ac:dyDescent="0.25">
      <c r="T446" s="33"/>
    </row>
    <row r="447" spans="20:20" x14ac:dyDescent="0.25">
      <c r="T447" s="33"/>
    </row>
    <row r="448" spans="20:20" x14ac:dyDescent="0.25">
      <c r="T448" s="33"/>
    </row>
    <row r="449" spans="20:20" x14ac:dyDescent="0.25">
      <c r="T449" s="33"/>
    </row>
    <row r="450" spans="20:20" x14ac:dyDescent="0.25">
      <c r="T450" s="33"/>
    </row>
    <row r="451" spans="20:20" x14ac:dyDescent="0.25">
      <c r="T451" s="33"/>
    </row>
    <row r="452" spans="20:20" x14ac:dyDescent="0.25">
      <c r="T452" s="33"/>
    </row>
    <row r="453" spans="20:20" x14ac:dyDescent="0.25">
      <c r="T453" s="33"/>
    </row>
    <row r="454" spans="20:20" x14ac:dyDescent="0.25">
      <c r="T454" s="33"/>
    </row>
    <row r="455" spans="20:20" x14ac:dyDescent="0.25">
      <c r="T455" s="33"/>
    </row>
    <row r="456" spans="20:20" x14ac:dyDescent="0.25">
      <c r="T456" s="33"/>
    </row>
    <row r="457" spans="20:20" x14ac:dyDescent="0.25">
      <c r="T457" s="33"/>
    </row>
    <row r="458" spans="20:20" x14ac:dyDescent="0.25">
      <c r="T458" s="33"/>
    </row>
    <row r="459" spans="20:20" x14ac:dyDescent="0.25">
      <c r="T459" s="33"/>
    </row>
    <row r="460" spans="20:20" x14ac:dyDescent="0.25">
      <c r="T460" s="33"/>
    </row>
    <row r="461" spans="20:20" x14ac:dyDescent="0.25">
      <c r="T461" s="33"/>
    </row>
    <row r="462" spans="20:20" x14ac:dyDescent="0.25">
      <c r="T462" s="33"/>
    </row>
    <row r="463" spans="20:20" x14ac:dyDescent="0.25">
      <c r="T463" s="33"/>
    </row>
    <row r="464" spans="20:20" x14ac:dyDescent="0.25">
      <c r="T464" s="33"/>
    </row>
    <row r="465" spans="20:20" x14ac:dyDescent="0.25">
      <c r="T465" s="33"/>
    </row>
    <row r="466" spans="20:20" x14ac:dyDescent="0.25">
      <c r="T466" s="33"/>
    </row>
    <row r="467" spans="20:20" x14ac:dyDescent="0.25">
      <c r="T467" s="33"/>
    </row>
    <row r="468" spans="20:20" x14ac:dyDescent="0.25">
      <c r="T468" s="33"/>
    </row>
    <row r="469" spans="20:20" x14ac:dyDescent="0.25">
      <c r="T469" s="33"/>
    </row>
    <row r="470" spans="20:20" x14ac:dyDescent="0.25">
      <c r="T470" s="33"/>
    </row>
    <row r="471" spans="20:20" x14ac:dyDescent="0.25">
      <c r="T471" s="33"/>
    </row>
    <row r="472" spans="20:20" x14ac:dyDescent="0.25">
      <c r="T472" s="33"/>
    </row>
    <row r="473" spans="20:20" x14ac:dyDescent="0.25">
      <c r="T473" s="33"/>
    </row>
    <row r="474" spans="20:20" x14ac:dyDescent="0.25">
      <c r="T474" s="33"/>
    </row>
    <row r="475" spans="20:20" x14ac:dyDescent="0.25">
      <c r="T475" s="33"/>
    </row>
    <row r="476" spans="20:20" x14ac:dyDescent="0.25">
      <c r="T476" s="33"/>
    </row>
    <row r="477" spans="20:20" x14ac:dyDescent="0.25">
      <c r="T477" s="33"/>
    </row>
    <row r="478" spans="20:20" x14ac:dyDescent="0.25">
      <c r="T478" s="33"/>
    </row>
    <row r="479" spans="20:20" x14ac:dyDescent="0.25">
      <c r="T479" s="33"/>
    </row>
    <row r="480" spans="20:20" x14ac:dyDescent="0.25">
      <c r="T480" s="33"/>
    </row>
    <row r="481" spans="20:20" x14ac:dyDescent="0.25">
      <c r="T481" s="33"/>
    </row>
    <row r="482" spans="20:20" x14ac:dyDescent="0.25">
      <c r="T482" s="33"/>
    </row>
    <row r="483" spans="20:20" x14ac:dyDescent="0.25">
      <c r="T483" s="33"/>
    </row>
    <row r="484" spans="20:20" x14ac:dyDescent="0.25">
      <c r="T484" s="33"/>
    </row>
    <row r="485" spans="20:20" x14ac:dyDescent="0.25">
      <c r="T485" s="33"/>
    </row>
    <row r="486" spans="20:20" x14ac:dyDescent="0.25">
      <c r="T486" s="33"/>
    </row>
    <row r="487" spans="20:20" x14ac:dyDescent="0.25">
      <c r="T487" s="33"/>
    </row>
    <row r="488" spans="20:20" x14ac:dyDescent="0.25">
      <c r="T488" s="33"/>
    </row>
    <row r="489" spans="20:20" x14ac:dyDescent="0.25">
      <c r="T489" s="33"/>
    </row>
    <row r="490" spans="20:20" x14ac:dyDescent="0.25">
      <c r="T490" s="33"/>
    </row>
    <row r="491" spans="20:20" x14ac:dyDescent="0.25">
      <c r="T491" s="33"/>
    </row>
    <row r="492" spans="20:20" x14ac:dyDescent="0.25">
      <c r="T492" s="33"/>
    </row>
    <row r="493" spans="20:20" x14ac:dyDescent="0.25">
      <c r="T493" s="33"/>
    </row>
    <row r="494" spans="20:20" x14ac:dyDescent="0.25">
      <c r="T494" s="33"/>
    </row>
    <row r="495" spans="20:20" x14ac:dyDescent="0.25">
      <c r="T495" s="33"/>
    </row>
    <row r="496" spans="20:20" x14ac:dyDescent="0.25">
      <c r="T496" s="33"/>
    </row>
    <row r="497" spans="20:20" x14ac:dyDescent="0.25">
      <c r="T497" s="33"/>
    </row>
    <row r="498" spans="20:20" x14ac:dyDescent="0.25">
      <c r="T498" s="33"/>
    </row>
    <row r="499" spans="20:20" x14ac:dyDescent="0.25">
      <c r="T499" s="33"/>
    </row>
    <row r="500" spans="20:20" x14ac:dyDescent="0.25">
      <c r="T500" s="33"/>
    </row>
    <row r="501" spans="20:20" x14ac:dyDescent="0.25">
      <c r="T501" s="33"/>
    </row>
    <row r="502" spans="20:20" x14ac:dyDescent="0.25">
      <c r="T502" s="33"/>
    </row>
    <row r="503" spans="20:20" x14ac:dyDescent="0.25">
      <c r="T503" s="33"/>
    </row>
    <row r="504" spans="20:20" x14ac:dyDescent="0.25">
      <c r="T504" s="33"/>
    </row>
    <row r="505" spans="20:20" x14ac:dyDescent="0.25">
      <c r="T505" s="33"/>
    </row>
    <row r="506" spans="20:20" x14ac:dyDescent="0.25">
      <c r="T506" s="33"/>
    </row>
    <row r="507" spans="20:20" x14ac:dyDescent="0.25">
      <c r="T507" s="33"/>
    </row>
    <row r="508" spans="20:20" x14ac:dyDescent="0.25">
      <c r="T508" s="33"/>
    </row>
    <row r="509" spans="20:20" x14ac:dyDescent="0.25">
      <c r="T509" s="33"/>
    </row>
    <row r="510" spans="20:20" x14ac:dyDescent="0.25">
      <c r="T510" s="33"/>
    </row>
    <row r="511" spans="20:20" x14ac:dyDescent="0.25">
      <c r="T511" s="33"/>
    </row>
    <row r="512" spans="20:20" x14ac:dyDescent="0.25">
      <c r="T512" s="33"/>
    </row>
    <row r="513" spans="20:20" x14ac:dyDescent="0.25">
      <c r="T513" s="33"/>
    </row>
    <row r="514" spans="20:20" x14ac:dyDescent="0.25">
      <c r="T514" s="33"/>
    </row>
    <row r="515" spans="20:20" x14ac:dyDescent="0.25">
      <c r="T515" s="33"/>
    </row>
    <row r="516" spans="20:20" x14ac:dyDescent="0.25">
      <c r="T516" s="33"/>
    </row>
    <row r="517" spans="20:20" x14ac:dyDescent="0.25">
      <c r="T517" s="33"/>
    </row>
    <row r="518" spans="20:20" x14ac:dyDescent="0.25">
      <c r="T518" s="33"/>
    </row>
    <row r="519" spans="20:20" x14ac:dyDescent="0.25">
      <c r="T519" s="33"/>
    </row>
    <row r="520" spans="20:20" x14ac:dyDescent="0.25">
      <c r="T520" s="33"/>
    </row>
    <row r="521" spans="20:20" x14ac:dyDescent="0.25">
      <c r="T521" s="33"/>
    </row>
    <row r="522" spans="20:20" x14ac:dyDescent="0.25">
      <c r="T522" s="33"/>
    </row>
    <row r="523" spans="20:20" x14ac:dyDescent="0.25">
      <c r="T523" s="33"/>
    </row>
    <row r="524" spans="20:20" x14ac:dyDescent="0.25">
      <c r="T524" s="33"/>
    </row>
    <row r="525" spans="20:20" x14ac:dyDescent="0.25">
      <c r="T525" s="33"/>
    </row>
    <row r="526" spans="20:20" x14ac:dyDescent="0.25">
      <c r="T526" s="33"/>
    </row>
    <row r="527" spans="20:20" x14ac:dyDescent="0.25">
      <c r="T527" s="33"/>
    </row>
    <row r="528" spans="20:20" x14ac:dyDescent="0.25">
      <c r="T528" s="33"/>
    </row>
    <row r="529" spans="20:20" x14ac:dyDescent="0.25">
      <c r="T529" s="33"/>
    </row>
    <row r="530" spans="20:20" x14ac:dyDescent="0.25">
      <c r="T530" s="33"/>
    </row>
    <row r="531" spans="20:20" x14ac:dyDescent="0.25">
      <c r="T531" s="33"/>
    </row>
    <row r="532" spans="20:20" x14ac:dyDescent="0.25">
      <c r="T532" s="33"/>
    </row>
    <row r="533" spans="20:20" x14ac:dyDescent="0.25">
      <c r="T533" s="33"/>
    </row>
    <row r="534" spans="20:20" x14ac:dyDescent="0.25">
      <c r="T534" s="33"/>
    </row>
    <row r="535" spans="20:20" x14ac:dyDescent="0.25">
      <c r="T535" s="33"/>
    </row>
    <row r="536" spans="20:20" x14ac:dyDescent="0.25">
      <c r="T536" s="33"/>
    </row>
    <row r="537" spans="20:20" x14ac:dyDescent="0.25">
      <c r="T537" s="33"/>
    </row>
    <row r="538" spans="20:20" x14ac:dyDescent="0.25">
      <c r="T538" s="33"/>
    </row>
    <row r="539" spans="20:20" x14ac:dyDescent="0.25">
      <c r="T539" s="33"/>
    </row>
    <row r="540" spans="20:20" x14ac:dyDescent="0.25">
      <c r="T540" s="33"/>
    </row>
    <row r="541" spans="20:20" x14ac:dyDescent="0.25">
      <c r="T541" s="33"/>
    </row>
    <row r="542" spans="20:20" x14ac:dyDescent="0.25">
      <c r="T542" s="33"/>
    </row>
    <row r="543" spans="20:20" x14ac:dyDescent="0.25">
      <c r="T543" s="33"/>
    </row>
    <row r="544" spans="20:20" x14ac:dyDescent="0.25">
      <c r="T544" s="33"/>
    </row>
    <row r="545" spans="20:20" x14ac:dyDescent="0.25">
      <c r="T545" s="33"/>
    </row>
    <row r="546" spans="20:20" x14ac:dyDescent="0.25">
      <c r="T546" s="33"/>
    </row>
    <row r="547" spans="20:20" x14ac:dyDescent="0.25">
      <c r="T547" s="33"/>
    </row>
    <row r="548" spans="20:20" x14ac:dyDescent="0.25">
      <c r="T548" s="33"/>
    </row>
    <row r="549" spans="20:20" x14ac:dyDescent="0.25">
      <c r="T549" s="33"/>
    </row>
    <row r="550" spans="20:20" x14ac:dyDescent="0.25">
      <c r="T550" s="33"/>
    </row>
    <row r="551" spans="20:20" x14ac:dyDescent="0.25">
      <c r="T551" s="33"/>
    </row>
    <row r="552" spans="20:20" x14ac:dyDescent="0.25">
      <c r="T552" s="33"/>
    </row>
    <row r="553" spans="20:20" x14ac:dyDescent="0.25">
      <c r="T553" s="33"/>
    </row>
    <row r="554" spans="20:20" x14ac:dyDescent="0.25">
      <c r="T554" s="33"/>
    </row>
    <row r="555" spans="20:20" x14ac:dyDescent="0.25">
      <c r="T555" s="33"/>
    </row>
    <row r="556" spans="20:20" x14ac:dyDescent="0.25">
      <c r="T556" s="33"/>
    </row>
    <row r="557" spans="20:20" x14ac:dyDescent="0.25">
      <c r="T557" s="33"/>
    </row>
    <row r="558" spans="20:20" x14ac:dyDescent="0.25">
      <c r="T558" s="33"/>
    </row>
    <row r="559" spans="20:20" x14ac:dyDescent="0.25">
      <c r="T559" s="33"/>
    </row>
    <row r="560" spans="20:20" x14ac:dyDescent="0.25">
      <c r="T560" s="33"/>
    </row>
    <row r="561" spans="20:20" x14ac:dyDescent="0.25">
      <c r="T561" s="33"/>
    </row>
    <row r="562" spans="20:20" x14ac:dyDescent="0.25">
      <c r="T562" s="33"/>
    </row>
    <row r="563" spans="20:20" x14ac:dyDescent="0.25">
      <c r="T563" s="33"/>
    </row>
    <row r="564" spans="20:20" x14ac:dyDescent="0.25">
      <c r="T564" s="33"/>
    </row>
    <row r="565" spans="20:20" x14ac:dyDescent="0.25">
      <c r="T565" s="33"/>
    </row>
    <row r="566" spans="20:20" x14ac:dyDescent="0.25">
      <c r="T566" s="33"/>
    </row>
    <row r="567" spans="20:20" x14ac:dyDescent="0.25">
      <c r="T567" s="33"/>
    </row>
    <row r="568" spans="20:20" x14ac:dyDescent="0.25">
      <c r="T568" s="33"/>
    </row>
    <row r="569" spans="20:20" x14ac:dyDescent="0.25">
      <c r="T569" s="33"/>
    </row>
    <row r="570" spans="20:20" x14ac:dyDescent="0.25">
      <c r="T570" s="33"/>
    </row>
    <row r="571" spans="20:20" x14ac:dyDescent="0.25">
      <c r="T571" s="33"/>
    </row>
    <row r="572" spans="20:20" x14ac:dyDescent="0.25">
      <c r="T572" s="33"/>
    </row>
    <row r="573" spans="20:20" x14ac:dyDescent="0.25">
      <c r="T573" s="33"/>
    </row>
    <row r="574" spans="20:20" x14ac:dyDescent="0.25">
      <c r="T574" s="33"/>
    </row>
    <row r="575" spans="20:20" x14ac:dyDescent="0.25">
      <c r="T575" s="33"/>
    </row>
    <row r="576" spans="20:20" x14ac:dyDescent="0.25">
      <c r="T576" s="33"/>
    </row>
    <row r="577" spans="20:20" x14ac:dyDescent="0.25">
      <c r="T577" s="33"/>
    </row>
    <row r="578" spans="20:20" x14ac:dyDescent="0.25">
      <c r="T578" s="33"/>
    </row>
    <row r="579" spans="20:20" x14ac:dyDescent="0.25">
      <c r="T579" s="33"/>
    </row>
    <row r="580" spans="20:20" x14ac:dyDescent="0.25">
      <c r="T580" s="33"/>
    </row>
    <row r="581" spans="20:20" x14ac:dyDescent="0.25">
      <c r="T581" s="33"/>
    </row>
    <row r="582" spans="20:20" x14ac:dyDescent="0.25">
      <c r="T582" s="33"/>
    </row>
    <row r="583" spans="20:20" x14ac:dyDescent="0.25">
      <c r="T583" s="33"/>
    </row>
    <row r="584" spans="20:20" x14ac:dyDescent="0.25">
      <c r="T584" s="33"/>
    </row>
    <row r="585" spans="20:20" x14ac:dyDescent="0.25">
      <c r="T585" s="33"/>
    </row>
    <row r="586" spans="20:20" x14ac:dyDescent="0.25">
      <c r="T586" s="33"/>
    </row>
    <row r="587" spans="20:20" x14ac:dyDescent="0.25">
      <c r="T587" s="33"/>
    </row>
    <row r="588" spans="20:20" x14ac:dyDescent="0.25">
      <c r="T588" s="33"/>
    </row>
    <row r="589" spans="20:20" x14ac:dyDescent="0.25">
      <c r="T589" s="33"/>
    </row>
    <row r="590" spans="20:20" x14ac:dyDescent="0.25">
      <c r="T590" s="33"/>
    </row>
    <row r="591" spans="20:20" x14ac:dyDescent="0.25">
      <c r="T591" s="33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85FF32044CD140A13D653C61F268D5" ma:contentTypeVersion="" ma:contentTypeDescription="Create a new document." ma:contentTypeScope="" ma:versionID="ab069afa4dc2a1b3f123f87c3cc67968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5D999E5-E5B3-4D5E-A5EC-B2723366A7B2}">
  <ds:schemaRefs>
    <ds:schemaRef ds:uri="http://purl.org/dc/dcmitype/"/>
    <ds:schemaRef ds:uri="http://purl.org/dc/terms/"/>
    <ds:schemaRef ds:uri="http://purl.org/dc/elements/1.1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c85253b9-0a55-49a1-98ad-b5b6252d7079"/>
    <ds:schemaRef ds:uri="http://schemas.openxmlformats.org/package/2006/metadata/core-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EAFEF9D-9EDD-4CC8-91AA-D930494CE5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5EEBF4B-DA10-4F5A-AEC3-75FECC5D565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Pivot</vt:lpstr>
      <vt:lpstr>Balance Pivot</vt:lpstr>
      <vt:lpstr>All GTs</vt:lpstr>
      <vt:lpstr>GT NBV Sep 2015</vt:lpstr>
      <vt:lpstr>FtLauderdale GTs</vt:lpstr>
      <vt:lpstr>PtEverglades GTs</vt:lpstr>
      <vt:lpstr>FtMyers GTs</vt:lpstr>
      <vt:lpstr>FtMyers GTs Retir 8-15</vt:lpstr>
    </vt:vector>
  </TitlesOfParts>
  <Company>NextEra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JGB0JOP</dc:creator>
  <cp:lastModifiedBy>FPL_User</cp:lastModifiedBy>
  <cp:lastPrinted>2015-12-04T19:37:51Z</cp:lastPrinted>
  <dcterms:created xsi:type="dcterms:W3CDTF">2015-11-23T19:37:53Z</dcterms:created>
  <dcterms:modified xsi:type="dcterms:W3CDTF">2016-04-13T15:41:03Z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0x0101001985FF32044CD140A13D653C61F268D5</vt:lpwstr>
  </property>
</Properties>
</file>